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drawings/drawing5.xml" ContentType="application/vnd.openxmlformats-officedocument.drawing+xml"/>
  <Override PartName="/xl/activeX/activeX3.xml" ContentType="application/vnd.ms-office.activeX+xml"/>
  <Override PartName="/xl/activeX/activeX3.bin" ContentType="application/vnd.ms-office.activeX"/>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activeX/activeX4.xml" ContentType="application/vnd.ms-office.activeX+xml"/>
  <Override PartName="/xl/activeX/activeX4.bin" ContentType="application/vnd.ms-office.activeX"/>
  <Override PartName="/xl/tables/table7.xml" ContentType="application/vnd.openxmlformats-officedocument.spreadsheetml.table+xml"/>
  <Override PartName="/xl/drawings/drawing9.xml" ContentType="application/vnd.openxmlformats-officedocument.drawing+xml"/>
  <Override PartName="/xl/activeX/activeX5.xml" ContentType="application/vnd.ms-office.activeX+xml"/>
  <Override PartName="/xl/activeX/activeX5.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defaultThemeVersion="166925"/>
  <mc:AlternateContent xmlns:mc="http://schemas.openxmlformats.org/markup-compatibility/2006">
    <mc:Choice Requires="x15">
      <x15ac:absPath xmlns:x15ac="http://schemas.microsoft.com/office/spreadsheetml/2010/11/ac" url="C:\Users\agagr\Desktop\ADRIAN\projects\Skończone\Pokemon\"/>
    </mc:Choice>
  </mc:AlternateContent>
  <xr:revisionPtr revIDLastSave="0" documentId="13_ncr:1_{45709624-F325-4F97-92F5-0BC9411B371E}" xr6:coauthVersionLast="47" xr6:coauthVersionMax="47" xr10:uidLastSave="{00000000-0000-0000-0000-000000000000}"/>
  <bookViews>
    <workbookView xWindow="-110" yWindow="-110" windowWidth="19420" windowHeight="10300" firstSheet="1" activeTab="1" xr2:uid="{00000000-000D-0000-FFFF-FFFF00000000}"/>
  </bookViews>
  <sheets>
    <sheet name="pokedex_(Update_04.21)" sheetId="1" state="hidden" r:id="rId1"/>
    <sheet name="Poke_Dashboard" sheetId="9" r:id="rId2"/>
    <sheet name="Pokedex" sheetId="12" r:id="rId3"/>
    <sheet name="Pokemon_Fight" sheetId="13" r:id="rId4"/>
    <sheet name="pokefight" sheetId="4" state="hidden" r:id="rId5"/>
    <sheet name="pokeinfo " sheetId="8" state="hidden" r:id="rId6"/>
    <sheet name="dashboard" sheetId="2" state="hidden" r:id="rId7"/>
    <sheet name="pokedexx" sheetId="6" state="hidden" r:id="rId8"/>
    <sheet name="pivot table" sheetId="5" state="hidden" r:id="rId9"/>
    <sheet name="pokefinder" sheetId="7" state="hidden" r:id="rId10"/>
    <sheet name="pokeinfo" sheetId="3" state="hidden" r:id="rId11"/>
  </sheets>
  <definedNames>
    <definedName name="_xlnm._FilterDatabase" localSheetId="2" hidden="1">Pokedex!$X$2:$X$960</definedName>
    <definedName name="Slicer_generation">#N/A</definedName>
  </definedNames>
  <calcPr calcId="191029"/>
  <pivotCaches>
    <pivotCache cacheId="6"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D963" i="13" l="1"/>
  <c r="BD964" i="13"/>
  <c r="BD965" i="13"/>
  <c r="BD966" i="13"/>
  <c r="BD967" i="13"/>
  <c r="BD968" i="13"/>
  <c r="BD969" i="13"/>
  <c r="BD970" i="13"/>
  <c r="BD971" i="13"/>
  <c r="BD972" i="13"/>
  <c r="BD973" i="13"/>
  <c r="BD974" i="13"/>
  <c r="BD975" i="13"/>
  <c r="BD976" i="13"/>
  <c r="BD977" i="13"/>
  <c r="BD978" i="13"/>
  <c r="BD979" i="13"/>
  <c r="BD980" i="13"/>
  <c r="BD981" i="13"/>
  <c r="BD982" i="13"/>
  <c r="BD983" i="13"/>
  <c r="BD984" i="13"/>
  <c r="BD985" i="13"/>
  <c r="BD986" i="13"/>
  <c r="BD987" i="13"/>
  <c r="BD988" i="13"/>
  <c r="BD989" i="13"/>
  <c r="BD990" i="13"/>
  <c r="BD991" i="13"/>
  <c r="BD992" i="13"/>
  <c r="BD993" i="13"/>
  <c r="BD994" i="13"/>
  <c r="BD995" i="13"/>
  <c r="BD996" i="13"/>
  <c r="BD997" i="13"/>
  <c r="BD998" i="13"/>
  <c r="BD999" i="13"/>
  <c r="BD1000" i="13"/>
  <c r="BD1001" i="13"/>
  <c r="BD1002" i="13"/>
  <c r="BD1003" i="13"/>
  <c r="BD1004" i="13"/>
  <c r="BD1005" i="13"/>
  <c r="BD1006" i="13"/>
  <c r="BD1007" i="13"/>
  <c r="BD1008" i="13"/>
  <c r="BD1009" i="13"/>
  <c r="BD1010" i="13"/>
  <c r="BD1011" i="13"/>
  <c r="BD1012" i="13"/>
  <c r="BD1013" i="13"/>
  <c r="BD1014" i="13"/>
  <c r="BD1015" i="13"/>
  <c r="BD1016" i="13"/>
  <c r="BD1017" i="13"/>
  <c r="BD1018" i="13"/>
  <c r="BD1019" i="13"/>
  <c r="BD1020" i="13"/>
  <c r="BD1021" i="13"/>
  <c r="BD1022" i="13"/>
  <c r="BD1023" i="13"/>
  <c r="BD1024" i="13"/>
  <c r="BD1025" i="13"/>
  <c r="BD1026" i="13"/>
  <c r="BD1027" i="13"/>
  <c r="BD1028" i="13"/>
  <c r="BD1029" i="13"/>
  <c r="BD1030" i="13"/>
  <c r="BD1031" i="13"/>
  <c r="BD1032" i="13"/>
  <c r="BD1033" i="13"/>
  <c r="BD1034" i="13"/>
  <c r="BD1035" i="13"/>
  <c r="BD1036" i="13"/>
  <c r="BD1037" i="13"/>
  <c r="BD1038" i="13"/>
  <c r="BD1039" i="13"/>
  <c r="BD1040" i="13"/>
  <c r="BD1041" i="13"/>
  <c r="BD1042" i="13"/>
  <c r="BD1043" i="13"/>
  <c r="BD1044" i="13"/>
  <c r="BD1045" i="13"/>
  <c r="BD1046" i="13"/>
  <c r="BD1047" i="13"/>
  <c r="BD1048" i="13"/>
  <c r="BD1049" i="13"/>
  <c r="BD1050" i="13"/>
  <c r="BD1051" i="13"/>
  <c r="BD1052" i="13"/>
  <c r="BD1053" i="13"/>
  <c r="BD1054" i="13"/>
  <c r="BD1055" i="13"/>
  <c r="BD1056" i="13"/>
  <c r="BD1057" i="13"/>
  <c r="BD1058" i="13"/>
  <c r="BD1059" i="13"/>
  <c r="BD1060" i="13"/>
  <c r="BD1061" i="13"/>
  <c r="BD1062" i="13"/>
  <c r="BD1063" i="13"/>
  <c r="BD1064" i="13"/>
  <c r="BD1065" i="13"/>
  <c r="BD1066" i="13"/>
  <c r="BD1067" i="13"/>
  <c r="BD1068" i="13"/>
  <c r="BD1069" i="13"/>
  <c r="AN963" i="13"/>
  <c r="AN964" i="13"/>
  <c r="AN965" i="13"/>
  <c r="AN966" i="13"/>
  <c r="AN967" i="13"/>
  <c r="AN968" i="13"/>
  <c r="AN969" i="13"/>
  <c r="AN970" i="13"/>
  <c r="AN971" i="13"/>
  <c r="AN972" i="13"/>
  <c r="AN973" i="13"/>
  <c r="AN974" i="13"/>
  <c r="AN975" i="13"/>
  <c r="AN976" i="13"/>
  <c r="AN977" i="13"/>
  <c r="AN978" i="13"/>
  <c r="AN979" i="13"/>
  <c r="AN980" i="13"/>
  <c r="AN981" i="13"/>
  <c r="AN982" i="13"/>
  <c r="AN983" i="13"/>
  <c r="AN984" i="13"/>
  <c r="AN985" i="13"/>
  <c r="AN986" i="13"/>
  <c r="AN987" i="13"/>
  <c r="AN988" i="13"/>
  <c r="AN989" i="13"/>
  <c r="AN990" i="13"/>
  <c r="AN991" i="13"/>
  <c r="AN992" i="13"/>
  <c r="AN993" i="13"/>
  <c r="AN994" i="13"/>
  <c r="AN995" i="13"/>
  <c r="AN996" i="13"/>
  <c r="AN997" i="13"/>
  <c r="AN998" i="13"/>
  <c r="AN999" i="13"/>
  <c r="AN1000" i="13"/>
  <c r="AN1001" i="13"/>
  <c r="AN1002" i="13"/>
  <c r="AN1003" i="13"/>
  <c r="AN1004" i="13"/>
  <c r="AN1005" i="13"/>
  <c r="AN1006" i="13"/>
  <c r="AN1007" i="13"/>
  <c r="AN1008" i="13"/>
  <c r="AN1009" i="13"/>
  <c r="AN1010" i="13"/>
  <c r="AN1011" i="13"/>
  <c r="AN1012" i="13"/>
  <c r="AN1013" i="13"/>
  <c r="AN1014" i="13"/>
  <c r="AN1015" i="13"/>
  <c r="AN1016" i="13"/>
  <c r="AN1017" i="13"/>
  <c r="AN1018" i="13"/>
  <c r="AN1019" i="13"/>
  <c r="AN1020" i="13"/>
  <c r="AN1021" i="13"/>
  <c r="AN1022" i="13"/>
  <c r="AN1023" i="13"/>
  <c r="AN1024" i="13"/>
  <c r="AN1025" i="13"/>
  <c r="AN1026" i="13"/>
  <c r="AN1027" i="13"/>
  <c r="AN1028" i="13"/>
  <c r="AF963" i="12"/>
  <c r="AF964" i="12"/>
  <c r="AF965" i="12"/>
  <c r="AF966" i="12"/>
  <c r="AF967" i="12"/>
  <c r="AF968" i="12"/>
  <c r="AF969" i="12"/>
  <c r="AF970" i="12"/>
  <c r="AF971" i="12"/>
  <c r="AF972" i="12"/>
  <c r="AF973" i="12"/>
  <c r="AF974" i="12"/>
  <c r="AF975" i="12"/>
  <c r="AF976" i="12"/>
  <c r="AF977" i="12"/>
  <c r="AF978" i="12"/>
  <c r="AF979" i="12"/>
  <c r="AF980" i="12"/>
  <c r="AF981" i="12"/>
  <c r="AF982" i="12"/>
  <c r="AF983" i="12"/>
  <c r="AF984" i="12"/>
  <c r="AF985" i="12"/>
  <c r="AF986" i="12"/>
  <c r="AF987" i="12"/>
  <c r="AF988" i="12"/>
  <c r="AF989" i="12"/>
  <c r="AF990" i="12"/>
  <c r="AF991" i="12"/>
  <c r="AF992" i="12"/>
  <c r="AF993" i="12"/>
  <c r="AF994" i="12"/>
  <c r="AF995" i="12"/>
  <c r="AF996" i="12"/>
  <c r="AF997" i="12"/>
  <c r="AF998" i="12"/>
  <c r="AF999" i="12"/>
  <c r="AF1000" i="12"/>
  <c r="AF1001" i="12"/>
  <c r="AF1002" i="12"/>
  <c r="AF1003" i="12"/>
  <c r="AF1004" i="12"/>
  <c r="AF1005" i="12"/>
  <c r="AF1006" i="12"/>
  <c r="AF1007" i="12"/>
  <c r="AF1008" i="12"/>
  <c r="AF1009" i="12"/>
  <c r="AF1010" i="12"/>
  <c r="AF1011" i="12"/>
  <c r="AF1012" i="12"/>
  <c r="AF1013" i="12"/>
  <c r="AF1014" i="12"/>
  <c r="AF1015" i="12"/>
  <c r="AF1016" i="12"/>
  <c r="AF1017" i="12"/>
  <c r="AF1018" i="12"/>
  <c r="AF1019" i="12"/>
  <c r="AF1020" i="12"/>
  <c r="AF1021" i="12"/>
  <c r="AF1022" i="12"/>
  <c r="AF1023" i="12"/>
  <c r="AF1024" i="12"/>
  <c r="AF1025" i="12"/>
  <c r="AF1026" i="12"/>
  <c r="AF1027" i="12"/>
  <c r="AF1028" i="12"/>
  <c r="AF1029" i="12"/>
  <c r="AF1030" i="12"/>
  <c r="AF1031" i="12"/>
  <c r="AF1032" i="12"/>
  <c r="AF1033" i="12"/>
  <c r="AF1034" i="12"/>
  <c r="AF1035" i="12"/>
  <c r="AF1036" i="12"/>
  <c r="AF1037" i="12"/>
  <c r="AF1038" i="12"/>
  <c r="AF1039" i="12"/>
  <c r="AF1040" i="12"/>
  <c r="AF1041" i="12"/>
  <c r="AF1042" i="12"/>
  <c r="AF1043" i="12"/>
  <c r="AF1044" i="12"/>
  <c r="AF1045" i="12"/>
  <c r="AF1046" i="12"/>
  <c r="AF1047" i="12"/>
  <c r="AF1048" i="12"/>
  <c r="AF1049" i="12"/>
  <c r="AF1050" i="12"/>
  <c r="AF1051" i="12"/>
  <c r="AF1052" i="12"/>
  <c r="AF1053" i="12"/>
  <c r="AF1054" i="12"/>
  <c r="AF1055" i="12"/>
  <c r="AF1056" i="12"/>
  <c r="AF1057" i="12"/>
  <c r="AF1058" i="12"/>
  <c r="AF1059" i="12"/>
  <c r="AF1060" i="12"/>
  <c r="AF1061" i="12"/>
  <c r="AF1062" i="12"/>
  <c r="AF1063" i="12"/>
  <c r="AF1064" i="12"/>
  <c r="AF1065" i="12"/>
  <c r="AF1066" i="12"/>
  <c r="AF1067" i="12"/>
  <c r="AF1068" i="12"/>
  <c r="AF1069" i="12"/>
  <c r="AF1070" i="12"/>
  <c r="AF1071" i="12"/>
  <c r="AF1072" i="12"/>
  <c r="AF1073" i="12"/>
  <c r="AF1074" i="12"/>
  <c r="AF1075" i="12"/>
  <c r="AF1076" i="12"/>
  <c r="AF1077" i="12"/>
  <c r="AF1078" i="12"/>
  <c r="AF1079" i="12"/>
  <c r="AF1080" i="12"/>
  <c r="AF1081" i="12"/>
  <c r="AF1082" i="12"/>
  <c r="AF1083" i="12"/>
  <c r="AF1084" i="12"/>
  <c r="AF1085" i="12"/>
  <c r="AF1086" i="12"/>
  <c r="AF1087" i="12"/>
  <c r="AF1088" i="12"/>
  <c r="AF1089" i="12"/>
  <c r="AF1090" i="12"/>
  <c r="AF1091" i="12"/>
  <c r="L26" i="13"/>
  <c r="B26" i="13"/>
  <c r="BF5" i="13" a="1"/>
  <c r="BF5" i="13" s="1"/>
  <c r="AZ6" i="13"/>
  <c r="AZ7" i="13"/>
  <c r="AZ8" i="13"/>
  <c r="AZ9" i="13"/>
  <c r="AZ10" i="13"/>
  <c r="AZ11" i="13"/>
  <c r="AZ12" i="13"/>
  <c r="AZ13" i="13"/>
  <c r="AZ14" i="13"/>
  <c r="AZ15" i="13"/>
  <c r="AZ16" i="13"/>
  <c r="AZ17" i="13"/>
  <c r="AZ18" i="13"/>
  <c r="AZ19" i="13"/>
  <c r="AZ20" i="13"/>
  <c r="AZ21" i="13"/>
  <c r="AZ22" i="13"/>
  <c r="AZ23" i="13"/>
  <c r="AZ24" i="13"/>
  <c r="AZ25" i="13"/>
  <c r="AZ26" i="13"/>
  <c r="AZ27" i="13"/>
  <c r="AZ28" i="13"/>
  <c r="AZ29" i="13"/>
  <c r="AZ30" i="13"/>
  <c r="AZ31" i="13"/>
  <c r="AZ32" i="13"/>
  <c r="AZ33" i="13"/>
  <c r="AZ34" i="13"/>
  <c r="AZ35" i="13"/>
  <c r="AZ36" i="13"/>
  <c r="AZ37" i="13"/>
  <c r="AZ38" i="13"/>
  <c r="AZ39" i="13"/>
  <c r="AZ40" i="13"/>
  <c r="AZ41" i="13"/>
  <c r="AZ42" i="13"/>
  <c r="AZ43" i="13"/>
  <c r="AZ44" i="13"/>
  <c r="AZ45" i="13"/>
  <c r="AZ46" i="13"/>
  <c r="AZ47" i="13"/>
  <c r="AZ48" i="13"/>
  <c r="AZ49" i="13"/>
  <c r="AZ50" i="13"/>
  <c r="AZ51" i="13"/>
  <c r="AZ52" i="13"/>
  <c r="AZ53" i="13"/>
  <c r="AZ54" i="13"/>
  <c r="AZ55" i="13"/>
  <c r="AZ56" i="13"/>
  <c r="AZ57" i="13"/>
  <c r="AZ58" i="13"/>
  <c r="AZ59" i="13"/>
  <c r="AZ60" i="13"/>
  <c r="AZ61" i="13"/>
  <c r="AZ62" i="13"/>
  <c r="AZ63" i="13"/>
  <c r="AZ64" i="13"/>
  <c r="AZ65" i="13"/>
  <c r="AZ66" i="13"/>
  <c r="AZ67" i="13"/>
  <c r="AZ68" i="13"/>
  <c r="AZ69" i="13"/>
  <c r="AZ70" i="13"/>
  <c r="AZ71" i="13"/>
  <c r="AZ72" i="13"/>
  <c r="AZ73" i="13"/>
  <c r="AZ74" i="13"/>
  <c r="AZ75" i="13"/>
  <c r="AZ76" i="13"/>
  <c r="AZ77" i="13"/>
  <c r="AZ78" i="13"/>
  <c r="AZ79" i="13"/>
  <c r="AZ80" i="13"/>
  <c r="AZ81" i="13"/>
  <c r="AZ82" i="13"/>
  <c r="AZ83" i="13"/>
  <c r="AZ84" i="13"/>
  <c r="AZ85" i="13"/>
  <c r="AZ86" i="13"/>
  <c r="AZ87" i="13"/>
  <c r="AZ88" i="13"/>
  <c r="AZ89" i="13"/>
  <c r="AZ90" i="13"/>
  <c r="AZ91" i="13"/>
  <c r="AZ92" i="13"/>
  <c r="AZ93" i="13"/>
  <c r="AZ94" i="13"/>
  <c r="AZ95" i="13"/>
  <c r="AZ96" i="13"/>
  <c r="AZ97" i="13"/>
  <c r="AZ98" i="13"/>
  <c r="AZ99" i="13"/>
  <c r="AZ100" i="13"/>
  <c r="AZ101" i="13"/>
  <c r="AZ102" i="13"/>
  <c r="AZ103" i="13"/>
  <c r="AZ104" i="13"/>
  <c r="AZ105" i="13"/>
  <c r="AZ106" i="13"/>
  <c r="AZ107" i="13"/>
  <c r="AZ108" i="13"/>
  <c r="AZ109" i="13"/>
  <c r="AZ110" i="13"/>
  <c r="AZ111" i="13"/>
  <c r="AZ112" i="13"/>
  <c r="AZ113" i="13"/>
  <c r="AZ114" i="13"/>
  <c r="AZ115" i="13"/>
  <c r="AZ116" i="13"/>
  <c r="AZ117" i="13"/>
  <c r="AZ118" i="13"/>
  <c r="AZ119" i="13"/>
  <c r="AZ120" i="13"/>
  <c r="AZ121" i="13"/>
  <c r="AZ122" i="13"/>
  <c r="AZ123" i="13"/>
  <c r="AZ124" i="13"/>
  <c r="AZ125" i="13"/>
  <c r="AZ126" i="13"/>
  <c r="AZ127" i="13"/>
  <c r="AZ128" i="13"/>
  <c r="AZ129" i="13"/>
  <c r="AZ130" i="13"/>
  <c r="AZ131" i="13"/>
  <c r="AZ132" i="13"/>
  <c r="AZ133" i="13"/>
  <c r="AZ134" i="13"/>
  <c r="AZ135" i="13"/>
  <c r="AZ136" i="13"/>
  <c r="AZ137" i="13"/>
  <c r="AZ138" i="13"/>
  <c r="AZ139" i="13"/>
  <c r="AZ140" i="13"/>
  <c r="AZ141" i="13"/>
  <c r="AZ142" i="13"/>
  <c r="AZ143" i="13"/>
  <c r="AZ144" i="13"/>
  <c r="AZ145" i="13"/>
  <c r="AZ146" i="13"/>
  <c r="AZ147" i="13"/>
  <c r="AZ148" i="13"/>
  <c r="AZ149" i="13"/>
  <c r="AZ150" i="13"/>
  <c r="AZ151" i="13"/>
  <c r="AZ152" i="13"/>
  <c r="AZ153" i="13"/>
  <c r="AZ154" i="13"/>
  <c r="AZ155" i="13"/>
  <c r="AZ156" i="13"/>
  <c r="AZ157" i="13"/>
  <c r="AZ158" i="13"/>
  <c r="AZ159" i="13"/>
  <c r="AZ160" i="13"/>
  <c r="AZ161" i="13"/>
  <c r="AZ162" i="13"/>
  <c r="AZ163" i="13"/>
  <c r="AZ164" i="13"/>
  <c r="AZ165" i="13"/>
  <c r="AZ166" i="13"/>
  <c r="AZ167" i="13"/>
  <c r="AZ168" i="13"/>
  <c r="AZ169" i="13"/>
  <c r="AZ170" i="13"/>
  <c r="AZ171" i="13"/>
  <c r="AZ172" i="13"/>
  <c r="AZ173" i="13"/>
  <c r="AZ174" i="13"/>
  <c r="AZ175" i="13"/>
  <c r="AZ176" i="13"/>
  <c r="AZ177" i="13"/>
  <c r="AZ178" i="13"/>
  <c r="AZ179" i="13"/>
  <c r="AZ180" i="13"/>
  <c r="AZ181" i="13"/>
  <c r="AZ182" i="13"/>
  <c r="AZ183" i="13"/>
  <c r="AZ184" i="13"/>
  <c r="AZ185" i="13"/>
  <c r="AZ186" i="13"/>
  <c r="AZ187" i="13"/>
  <c r="AZ188" i="13"/>
  <c r="AZ189" i="13"/>
  <c r="AZ190" i="13"/>
  <c r="AZ191" i="13"/>
  <c r="AZ192" i="13"/>
  <c r="AZ193" i="13"/>
  <c r="AZ194" i="13"/>
  <c r="AZ195" i="13"/>
  <c r="AZ196" i="13"/>
  <c r="AZ197" i="13"/>
  <c r="AZ198" i="13"/>
  <c r="AZ199" i="13"/>
  <c r="AZ200" i="13"/>
  <c r="AZ201" i="13"/>
  <c r="AZ202" i="13"/>
  <c r="AZ203" i="13"/>
  <c r="AZ204" i="13"/>
  <c r="AZ205" i="13"/>
  <c r="AZ206" i="13"/>
  <c r="AZ207" i="13"/>
  <c r="AZ208" i="13"/>
  <c r="AZ209" i="13"/>
  <c r="AZ210" i="13"/>
  <c r="AZ211" i="13"/>
  <c r="AZ212" i="13"/>
  <c r="AZ213" i="13"/>
  <c r="AZ214" i="13"/>
  <c r="AZ215" i="13"/>
  <c r="AZ216" i="13"/>
  <c r="AZ217" i="13"/>
  <c r="AZ218" i="13"/>
  <c r="AZ219" i="13"/>
  <c r="AZ220" i="13"/>
  <c r="AZ221" i="13"/>
  <c r="AZ222" i="13"/>
  <c r="AZ223" i="13"/>
  <c r="AZ224" i="13"/>
  <c r="AZ225" i="13"/>
  <c r="AZ226" i="13"/>
  <c r="AZ227" i="13"/>
  <c r="AZ228" i="13"/>
  <c r="AZ229" i="13"/>
  <c r="AZ230" i="13"/>
  <c r="AZ231" i="13"/>
  <c r="AZ232" i="13"/>
  <c r="AZ233" i="13"/>
  <c r="AZ234" i="13"/>
  <c r="AZ235" i="13"/>
  <c r="AZ236" i="13"/>
  <c r="AZ237" i="13"/>
  <c r="AZ238" i="13"/>
  <c r="AZ239" i="13"/>
  <c r="AZ240" i="13"/>
  <c r="AZ241" i="13"/>
  <c r="AZ242" i="13"/>
  <c r="AZ243" i="13"/>
  <c r="AZ244" i="13"/>
  <c r="AZ245" i="13"/>
  <c r="AZ246" i="13"/>
  <c r="AZ247" i="13"/>
  <c r="AZ248" i="13"/>
  <c r="AZ249" i="13"/>
  <c r="AZ250" i="13"/>
  <c r="AZ251" i="13"/>
  <c r="AZ252" i="13"/>
  <c r="AZ253" i="13"/>
  <c r="AZ254" i="13"/>
  <c r="AZ255" i="13"/>
  <c r="AZ256" i="13"/>
  <c r="AZ257" i="13"/>
  <c r="AZ258" i="13"/>
  <c r="AZ259" i="13"/>
  <c r="AZ260" i="13"/>
  <c r="AZ261" i="13"/>
  <c r="AZ262" i="13"/>
  <c r="AZ263" i="13"/>
  <c r="AZ264" i="13"/>
  <c r="AZ265" i="13"/>
  <c r="AZ266" i="13"/>
  <c r="AZ267" i="13"/>
  <c r="AZ268" i="13"/>
  <c r="AZ269" i="13"/>
  <c r="AZ270" i="13"/>
  <c r="AZ271" i="13"/>
  <c r="AZ272" i="13"/>
  <c r="AZ273" i="13"/>
  <c r="AZ274" i="13"/>
  <c r="AZ275" i="13"/>
  <c r="AZ276" i="13"/>
  <c r="AZ277" i="13"/>
  <c r="AZ278" i="13"/>
  <c r="AZ279" i="13"/>
  <c r="AZ280" i="13"/>
  <c r="AZ281" i="13"/>
  <c r="AZ282" i="13"/>
  <c r="AZ283" i="13"/>
  <c r="AZ284" i="13"/>
  <c r="AZ285" i="13"/>
  <c r="AZ286" i="13"/>
  <c r="AZ287" i="13"/>
  <c r="AZ288" i="13"/>
  <c r="AZ289" i="13"/>
  <c r="AZ290" i="13"/>
  <c r="AZ291" i="13"/>
  <c r="AZ292" i="13"/>
  <c r="AZ293" i="13"/>
  <c r="AZ294" i="13"/>
  <c r="AZ295" i="13"/>
  <c r="AZ296" i="13"/>
  <c r="AZ297" i="13"/>
  <c r="AZ298" i="13"/>
  <c r="AZ299" i="13"/>
  <c r="AZ300" i="13"/>
  <c r="AZ301" i="13"/>
  <c r="AZ302" i="13"/>
  <c r="AZ303" i="13"/>
  <c r="AZ304" i="13"/>
  <c r="AZ305" i="13"/>
  <c r="AZ306" i="13"/>
  <c r="AZ307" i="13"/>
  <c r="AZ308" i="13"/>
  <c r="AZ309" i="13"/>
  <c r="AZ310" i="13"/>
  <c r="AZ311" i="13"/>
  <c r="AZ312" i="13"/>
  <c r="AZ313" i="13"/>
  <c r="AZ314" i="13"/>
  <c r="AZ315" i="13"/>
  <c r="AZ316" i="13"/>
  <c r="AZ317" i="13"/>
  <c r="AZ318" i="13"/>
  <c r="AZ319" i="13"/>
  <c r="AZ320" i="13"/>
  <c r="AZ321" i="13"/>
  <c r="AZ322" i="13"/>
  <c r="AZ323" i="13"/>
  <c r="AZ324" i="13"/>
  <c r="AZ325" i="13"/>
  <c r="AZ326" i="13"/>
  <c r="AZ327" i="13"/>
  <c r="AZ328" i="13"/>
  <c r="AZ329" i="13"/>
  <c r="AZ330" i="13"/>
  <c r="AZ331" i="13"/>
  <c r="AZ332" i="13"/>
  <c r="AZ333" i="13"/>
  <c r="AZ334" i="13"/>
  <c r="AZ335" i="13"/>
  <c r="AZ336" i="13"/>
  <c r="AZ337" i="13"/>
  <c r="AZ338" i="13"/>
  <c r="AZ339" i="13"/>
  <c r="AZ340" i="13"/>
  <c r="AZ341" i="13"/>
  <c r="AZ342" i="13"/>
  <c r="AZ343" i="13"/>
  <c r="AZ344" i="13"/>
  <c r="AZ345" i="13"/>
  <c r="AZ346" i="13"/>
  <c r="AZ347" i="13"/>
  <c r="AZ348" i="13"/>
  <c r="AZ349" i="13"/>
  <c r="AZ350" i="13"/>
  <c r="AZ351" i="13"/>
  <c r="AZ352" i="13"/>
  <c r="AZ353" i="13"/>
  <c r="AZ354" i="13"/>
  <c r="AZ355" i="13"/>
  <c r="AZ356" i="13"/>
  <c r="AZ357" i="13"/>
  <c r="AZ358" i="13"/>
  <c r="AZ359" i="13"/>
  <c r="AZ360" i="13"/>
  <c r="AZ361" i="13"/>
  <c r="AZ362" i="13"/>
  <c r="AZ363" i="13"/>
  <c r="AZ364" i="13"/>
  <c r="AZ365" i="13"/>
  <c r="AZ366" i="13"/>
  <c r="AZ367" i="13"/>
  <c r="AZ368" i="13"/>
  <c r="AZ369" i="13"/>
  <c r="AZ370" i="13"/>
  <c r="AZ371" i="13"/>
  <c r="AZ372" i="13"/>
  <c r="AZ373" i="13"/>
  <c r="AZ374" i="13"/>
  <c r="AZ375" i="13"/>
  <c r="AZ376" i="13"/>
  <c r="AZ377" i="13"/>
  <c r="AZ378" i="13"/>
  <c r="AZ379" i="13"/>
  <c r="AZ380" i="13"/>
  <c r="AZ381" i="13"/>
  <c r="AZ382" i="13"/>
  <c r="AZ383" i="13"/>
  <c r="AZ384" i="13"/>
  <c r="AZ385" i="13"/>
  <c r="AZ386" i="13"/>
  <c r="AZ387" i="13"/>
  <c r="AZ388" i="13"/>
  <c r="AZ389" i="13"/>
  <c r="AZ390" i="13"/>
  <c r="AZ391" i="13"/>
  <c r="AZ392" i="13"/>
  <c r="AZ393" i="13"/>
  <c r="AZ394" i="13"/>
  <c r="AZ395" i="13"/>
  <c r="AZ396" i="13"/>
  <c r="AZ397" i="13"/>
  <c r="AZ398" i="13"/>
  <c r="AZ399" i="13"/>
  <c r="AZ400" i="13"/>
  <c r="AZ401" i="13"/>
  <c r="AZ402" i="13"/>
  <c r="AZ403" i="13"/>
  <c r="AZ404" i="13"/>
  <c r="AZ405" i="13"/>
  <c r="AZ406" i="13"/>
  <c r="AZ407" i="13"/>
  <c r="AZ408" i="13"/>
  <c r="AZ409" i="13"/>
  <c r="AZ410" i="13"/>
  <c r="AZ411" i="13"/>
  <c r="AZ412" i="13"/>
  <c r="AZ413" i="13"/>
  <c r="AZ414" i="13"/>
  <c r="AZ415" i="13"/>
  <c r="AZ416" i="13"/>
  <c r="AZ417" i="13"/>
  <c r="AZ418" i="13"/>
  <c r="AZ419" i="13"/>
  <c r="AZ420" i="13"/>
  <c r="AZ421" i="13"/>
  <c r="AZ422" i="13"/>
  <c r="AZ423" i="13"/>
  <c r="AZ424" i="13"/>
  <c r="AZ425" i="13"/>
  <c r="AZ426" i="13"/>
  <c r="AZ427" i="13"/>
  <c r="AZ428" i="13"/>
  <c r="AZ429" i="13"/>
  <c r="AZ430" i="13"/>
  <c r="AZ431" i="13"/>
  <c r="AZ432" i="13"/>
  <c r="AZ433" i="13"/>
  <c r="AZ434" i="13"/>
  <c r="AZ435" i="13"/>
  <c r="AZ436" i="13"/>
  <c r="AZ437" i="13"/>
  <c r="AZ438" i="13"/>
  <c r="AZ439" i="13"/>
  <c r="AZ440" i="13"/>
  <c r="AZ441" i="13"/>
  <c r="AZ442" i="13"/>
  <c r="AZ443" i="13"/>
  <c r="AZ444" i="13"/>
  <c r="AZ445" i="13"/>
  <c r="AZ446" i="13"/>
  <c r="AZ447" i="13"/>
  <c r="AZ448" i="13"/>
  <c r="AZ449" i="13"/>
  <c r="AZ450" i="13"/>
  <c r="AZ451" i="13"/>
  <c r="AZ452" i="13"/>
  <c r="AZ453" i="13"/>
  <c r="AZ454" i="13"/>
  <c r="AZ455" i="13"/>
  <c r="AZ456" i="13"/>
  <c r="AZ457" i="13"/>
  <c r="AZ458" i="13"/>
  <c r="AZ459" i="13"/>
  <c r="AZ460" i="13"/>
  <c r="AZ461" i="13"/>
  <c r="AZ462" i="13"/>
  <c r="AZ463" i="13"/>
  <c r="AZ464" i="13"/>
  <c r="AZ465" i="13"/>
  <c r="AZ466" i="13"/>
  <c r="AZ467" i="13"/>
  <c r="AZ468" i="13"/>
  <c r="AZ469" i="13"/>
  <c r="AZ470" i="13"/>
  <c r="AZ471" i="13"/>
  <c r="AZ472" i="13"/>
  <c r="AZ473" i="13"/>
  <c r="AZ474" i="13"/>
  <c r="AZ475" i="13"/>
  <c r="AZ476" i="13"/>
  <c r="AZ477" i="13"/>
  <c r="AZ478" i="13"/>
  <c r="AZ479" i="13"/>
  <c r="AZ480" i="13"/>
  <c r="AZ481" i="13"/>
  <c r="AZ482" i="13"/>
  <c r="AZ483" i="13"/>
  <c r="AZ484" i="13"/>
  <c r="AZ485" i="13"/>
  <c r="AZ486" i="13"/>
  <c r="AZ487" i="13"/>
  <c r="AZ488" i="13"/>
  <c r="AZ489" i="13"/>
  <c r="AZ490" i="13"/>
  <c r="AZ491" i="13"/>
  <c r="AZ492" i="13"/>
  <c r="AZ493" i="13"/>
  <c r="AZ494" i="13"/>
  <c r="AZ495" i="13"/>
  <c r="AZ496" i="13"/>
  <c r="AZ497" i="13"/>
  <c r="AZ498" i="13"/>
  <c r="AZ499" i="13"/>
  <c r="AZ500" i="13"/>
  <c r="AZ501" i="13"/>
  <c r="AZ502" i="13"/>
  <c r="AZ503" i="13"/>
  <c r="AZ504" i="13"/>
  <c r="AZ505" i="13"/>
  <c r="AZ506" i="13"/>
  <c r="AZ507" i="13"/>
  <c r="AZ508" i="13"/>
  <c r="AZ509" i="13"/>
  <c r="AZ510" i="13"/>
  <c r="AZ511" i="13"/>
  <c r="AZ512" i="13"/>
  <c r="AZ513" i="13"/>
  <c r="AZ514" i="13"/>
  <c r="AZ515" i="13"/>
  <c r="AZ516" i="13"/>
  <c r="AZ517" i="13"/>
  <c r="AZ518" i="13"/>
  <c r="AZ519" i="13"/>
  <c r="AZ520" i="13"/>
  <c r="AZ521" i="13"/>
  <c r="AZ522" i="13"/>
  <c r="AZ523" i="13"/>
  <c r="AZ524" i="13"/>
  <c r="AZ525" i="13"/>
  <c r="AZ526" i="13"/>
  <c r="AZ527" i="13"/>
  <c r="AZ528" i="13"/>
  <c r="AZ529" i="13"/>
  <c r="AZ530" i="13"/>
  <c r="AZ531" i="13"/>
  <c r="AZ532" i="13"/>
  <c r="AZ533" i="13"/>
  <c r="AZ534" i="13"/>
  <c r="AZ535" i="13"/>
  <c r="AZ536" i="13"/>
  <c r="AZ537" i="13"/>
  <c r="AZ538" i="13"/>
  <c r="AZ539" i="13"/>
  <c r="AZ540" i="13"/>
  <c r="AZ541" i="13"/>
  <c r="AZ542" i="13"/>
  <c r="AZ543" i="13"/>
  <c r="AZ544" i="13"/>
  <c r="AZ545" i="13"/>
  <c r="AZ546" i="13"/>
  <c r="AZ547" i="13"/>
  <c r="AZ548" i="13"/>
  <c r="AZ549" i="13"/>
  <c r="AZ550" i="13"/>
  <c r="AZ551" i="13"/>
  <c r="AZ552" i="13"/>
  <c r="AZ553" i="13"/>
  <c r="AZ554" i="13"/>
  <c r="AZ555" i="13"/>
  <c r="AZ556" i="13"/>
  <c r="AZ557" i="13"/>
  <c r="AZ558" i="13"/>
  <c r="AZ559" i="13"/>
  <c r="AZ560" i="13"/>
  <c r="AZ561" i="13"/>
  <c r="AZ562" i="13"/>
  <c r="AZ563" i="13"/>
  <c r="AZ564" i="13"/>
  <c r="AZ565" i="13"/>
  <c r="AZ566" i="13"/>
  <c r="AZ567" i="13"/>
  <c r="AZ568" i="13"/>
  <c r="AZ569" i="13"/>
  <c r="AZ570" i="13"/>
  <c r="AZ571" i="13"/>
  <c r="AZ572" i="13"/>
  <c r="AZ573" i="13"/>
  <c r="AZ574" i="13"/>
  <c r="AZ575" i="13"/>
  <c r="AZ576" i="13"/>
  <c r="AZ577" i="13"/>
  <c r="AZ578" i="13"/>
  <c r="AZ579" i="13"/>
  <c r="AZ580" i="13"/>
  <c r="AZ581" i="13"/>
  <c r="AZ582" i="13"/>
  <c r="AZ583" i="13"/>
  <c r="AZ584" i="13"/>
  <c r="AZ585" i="13"/>
  <c r="AZ586" i="13"/>
  <c r="AZ587" i="13"/>
  <c r="AZ588" i="13"/>
  <c r="AZ589" i="13"/>
  <c r="AZ590" i="13"/>
  <c r="AZ591" i="13"/>
  <c r="AZ592" i="13"/>
  <c r="AZ593" i="13"/>
  <c r="AZ594" i="13"/>
  <c r="AZ595" i="13"/>
  <c r="AZ596" i="13"/>
  <c r="AZ597" i="13"/>
  <c r="AZ598" i="13"/>
  <c r="AZ599" i="13"/>
  <c r="AZ600" i="13"/>
  <c r="AZ601" i="13"/>
  <c r="AZ602" i="13"/>
  <c r="AZ603" i="13"/>
  <c r="AZ604" i="13"/>
  <c r="AZ605" i="13"/>
  <c r="AZ606" i="13"/>
  <c r="AZ607" i="13"/>
  <c r="AZ608" i="13"/>
  <c r="AZ609" i="13"/>
  <c r="AZ610" i="13"/>
  <c r="AZ611" i="13"/>
  <c r="AZ612" i="13"/>
  <c r="AZ613" i="13"/>
  <c r="AZ614" i="13"/>
  <c r="AZ615" i="13"/>
  <c r="AZ616" i="13"/>
  <c r="AZ617" i="13"/>
  <c r="AZ618" i="13"/>
  <c r="AZ619" i="13"/>
  <c r="AZ620" i="13"/>
  <c r="AZ621" i="13"/>
  <c r="AZ622" i="13"/>
  <c r="AZ623" i="13"/>
  <c r="AZ624" i="13"/>
  <c r="AZ625" i="13"/>
  <c r="AZ626" i="13"/>
  <c r="AZ627" i="13"/>
  <c r="AZ628" i="13"/>
  <c r="AZ629" i="13"/>
  <c r="AZ630" i="13"/>
  <c r="AZ631" i="13"/>
  <c r="AZ632" i="13"/>
  <c r="AZ633" i="13"/>
  <c r="AZ634" i="13"/>
  <c r="AZ635" i="13"/>
  <c r="AZ636" i="13"/>
  <c r="AZ637" i="13"/>
  <c r="AZ638" i="13"/>
  <c r="AZ639" i="13"/>
  <c r="AZ640" i="13"/>
  <c r="AZ641" i="13"/>
  <c r="AZ642" i="13"/>
  <c r="AZ643" i="13"/>
  <c r="AZ644" i="13"/>
  <c r="AZ645" i="13"/>
  <c r="AZ646" i="13"/>
  <c r="AZ647" i="13"/>
  <c r="AZ648" i="13"/>
  <c r="AZ649" i="13"/>
  <c r="AZ650" i="13"/>
  <c r="AZ651" i="13"/>
  <c r="AZ652" i="13"/>
  <c r="AZ653" i="13"/>
  <c r="AZ654" i="13"/>
  <c r="AZ655" i="13"/>
  <c r="AZ656" i="13"/>
  <c r="AZ657" i="13"/>
  <c r="AZ658" i="13"/>
  <c r="AZ659" i="13"/>
  <c r="AZ660" i="13"/>
  <c r="AZ661" i="13"/>
  <c r="AZ662" i="13"/>
  <c r="AZ663" i="13"/>
  <c r="AZ664" i="13"/>
  <c r="AZ665" i="13"/>
  <c r="AZ666" i="13"/>
  <c r="AZ667" i="13"/>
  <c r="AZ668" i="13"/>
  <c r="AZ669" i="13"/>
  <c r="AZ670" i="13"/>
  <c r="AZ671" i="13"/>
  <c r="AZ672" i="13"/>
  <c r="AZ673" i="13"/>
  <c r="AZ674" i="13"/>
  <c r="AZ675" i="13"/>
  <c r="AZ676" i="13"/>
  <c r="AZ677" i="13"/>
  <c r="AZ678" i="13"/>
  <c r="AZ679" i="13"/>
  <c r="AZ680" i="13"/>
  <c r="AZ681" i="13"/>
  <c r="AZ682" i="13"/>
  <c r="AZ683" i="13"/>
  <c r="AZ684" i="13"/>
  <c r="AZ685" i="13"/>
  <c r="AZ686" i="13"/>
  <c r="AZ687" i="13"/>
  <c r="AZ688" i="13"/>
  <c r="AZ689" i="13"/>
  <c r="AZ690" i="13"/>
  <c r="AZ691" i="13"/>
  <c r="AZ692" i="13"/>
  <c r="AZ693" i="13"/>
  <c r="AZ694" i="13"/>
  <c r="AZ695" i="13"/>
  <c r="AZ696" i="13"/>
  <c r="AZ697" i="13"/>
  <c r="AZ698" i="13"/>
  <c r="AZ699" i="13"/>
  <c r="AZ700" i="13"/>
  <c r="AZ701" i="13"/>
  <c r="AZ702" i="13"/>
  <c r="AZ703" i="13"/>
  <c r="AZ704" i="13"/>
  <c r="AZ705" i="13"/>
  <c r="AZ706" i="13"/>
  <c r="AZ707" i="13"/>
  <c r="AZ708" i="13"/>
  <c r="AZ709" i="13"/>
  <c r="AZ710" i="13"/>
  <c r="AZ711" i="13"/>
  <c r="AZ712" i="13"/>
  <c r="AZ713" i="13"/>
  <c r="AZ714" i="13"/>
  <c r="AZ715" i="13"/>
  <c r="AZ716" i="13"/>
  <c r="AZ717" i="13"/>
  <c r="AZ718" i="13"/>
  <c r="AZ719" i="13"/>
  <c r="AZ720" i="13"/>
  <c r="AZ721" i="13"/>
  <c r="AZ722" i="13"/>
  <c r="AZ723" i="13"/>
  <c r="AZ724" i="13"/>
  <c r="AZ725" i="13"/>
  <c r="AZ726" i="13"/>
  <c r="AZ727" i="13"/>
  <c r="AZ728" i="13"/>
  <c r="AZ729" i="13"/>
  <c r="AZ730" i="13"/>
  <c r="AZ731" i="13"/>
  <c r="AZ732" i="13"/>
  <c r="AZ733" i="13"/>
  <c r="AZ734" i="13"/>
  <c r="AZ735" i="13"/>
  <c r="AZ736" i="13"/>
  <c r="AZ737" i="13"/>
  <c r="AZ738" i="13"/>
  <c r="AZ739" i="13"/>
  <c r="AZ740" i="13"/>
  <c r="AZ741" i="13"/>
  <c r="AZ742" i="13"/>
  <c r="AZ743" i="13"/>
  <c r="AZ744" i="13"/>
  <c r="AZ745" i="13"/>
  <c r="AZ746" i="13"/>
  <c r="AZ747" i="13"/>
  <c r="AZ748" i="13"/>
  <c r="AZ749" i="13"/>
  <c r="AZ750" i="13"/>
  <c r="AZ751" i="13"/>
  <c r="AZ752" i="13"/>
  <c r="AZ753" i="13"/>
  <c r="AZ754" i="13"/>
  <c r="AZ755" i="13"/>
  <c r="AZ756" i="13"/>
  <c r="AZ757" i="13"/>
  <c r="AZ758" i="13"/>
  <c r="AZ759" i="13"/>
  <c r="AZ760" i="13"/>
  <c r="AZ761" i="13"/>
  <c r="AZ762" i="13"/>
  <c r="AZ763" i="13"/>
  <c r="AZ764" i="13"/>
  <c r="AZ765" i="13"/>
  <c r="AZ766" i="13"/>
  <c r="AZ767" i="13"/>
  <c r="AZ768" i="13"/>
  <c r="AZ769" i="13"/>
  <c r="AZ770" i="13"/>
  <c r="AZ771" i="13"/>
  <c r="AZ772" i="13"/>
  <c r="AZ773" i="13"/>
  <c r="AZ774" i="13"/>
  <c r="AZ775" i="13"/>
  <c r="AZ776" i="13"/>
  <c r="AZ777" i="13"/>
  <c r="AZ778" i="13"/>
  <c r="AZ779" i="13"/>
  <c r="AZ780" i="13"/>
  <c r="AZ781" i="13"/>
  <c r="AZ782" i="13"/>
  <c r="AZ783" i="13"/>
  <c r="AZ784" i="13"/>
  <c r="AZ785" i="13"/>
  <c r="AZ786" i="13"/>
  <c r="AZ787" i="13"/>
  <c r="AZ788" i="13"/>
  <c r="AZ789" i="13"/>
  <c r="AZ790" i="13"/>
  <c r="AZ791" i="13"/>
  <c r="AZ792" i="13"/>
  <c r="AZ793" i="13"/>
  <c r="AZ794" i="13"/>
  <c r="AZ795" i="13"/>
  <c r="AZ796" i="13"/>
  <c r="AZ797" i="13"/>
  <c r="AZ798" i="13"/>
  <c r="AZ799" i="13"/>
  <c r="AZ800" i="13"/>
  <c r="AZ801" i="13"/>
  <c r="AZ802" i="13"/>
  <c r="AZ803" i="13"/>
  <c r="AZ804" i="13"/>
  <c r="AZ805" i="13"/>
  <c r="AZ806" i="13"/>
  <c r="AZ807" i="13"/>
  <c r="AZ808" i="13"/>
  <c r="AZ809" i="13"/>
  <c r="AZ810" i="13"/>
  <c r="AZ811" i="13"/>
  <c r="AZ812" i="13"/>
  <c r="AZ813" i="13"/>
  <c r="AZ814" i="13"/>
  <c r="AZ815" i="13"/>
  <c r="AZ816" i="13"/>
  <c r="AZ817" i="13"/>
  <c r="AZ818" i="13"/>
  <c r="AZ819" i="13"/>
  <c r="AZ820" i="13"/>
  <c r="AZ821" i="13"/>
  <c r="AZ822" i="13"/>
  <c r="AZ823" i="13"/>
  <c r="AZ824" i="13"/>
  <c r="AZ825" i="13"/>
  <c r="AZ826" i="13"/>
  <c r="AZ827" i="13"/>
  <c r="AZ828" i="13"/>
  <c r="AZ829" i="13"/>
  <c r="AZ830" i="13"/>
  <c r="AZ831" i="13"/>
  <c r="AZ832" i="13"/>
  <c r="AZ833" i="13"/>
  <c r="AZ834" i="13"/>
  <c r="AZ835" i="13"/>
  <c r="AZ836" i="13"/>
  <c r="AZ837" i="13"/>
  <c r="AZ838" i="13"/>
  <c r="AZ839" i="13"/>
  <c r="AZ840" i="13"/>
  <c r="AZ841" i="13"/>
  <c r="AZ842" i="13"/>
  <c r="AZ843" i="13"/>
  <c r="AZ844" i="13"/>
  <c r="AZ845" i="13"/>
  <c r="AZ846" i="13"/>
  <c r="AZ847" i="13"/>
  <c r="AZ848" i="13"/>
  <c r="AZ849" i="13"/>
  <c r="AZ850" i="13"/>
  <c r="AZ851" i="13"/>
  <c r="AZ852" i="13"/>
  <c r="AZ853" i="13"/>
  <c r="AZ854" i="13"/>
  <c r="AZ855" i="13"/>
  <c r="AZ856" i="13"/>
  <c r="AZ857" i="13"/>
  <c r="AZ858" i="13"/>
  <c r="AZ859" i="13"/>
  <c r="AZ860" i="13"/>
  <c r="AZ861" i="13"/>
  <c r="AZ862" i="13"/>
  <c r="AZ863" i="13"/>
  <c r="AZ864" i="13"/>
  <c r="AZ865" i="13"/>
  <c r="AZ866" i="13"/>
  <c r="AZ867" i="13"/>
  <c r="AZ868" i="13"/>
  <c r="AZ869" i="13"/>
  <c r="AZ870" i="13"/>
  <c r="AZ871" i="13"/>
  <c r="AZ872" i="13"/>
  <c r="AZ873" i="13"/>
  <c r="AZ874" i="13"/>
  <c r="AZ875" i="13"/>
  <c r="AZ876" i="13"/>
  <c r="AZ877" i="13"/>
  <c r="AZ878" i="13"/>
  <c r="AZ879" i="13"/>
  <c r="AZ880" i="13"/>
  <c r="AZ881" i="13"/>
  <c r="AZ882" i="13"/>
  <c r="AZ883" i="13"/>
  <c r="AZ884" i="13"/>
  <c r="AZ885" i="13"/>
  <c r="AZ886" i="13"/>
  <c r="AZ887" i="13"/>
  <c r="AZ888" i="13"/>
  <c r="AZ889" i="13"/>
  <c r="AZ890" i="13"/>
  <c r="AZ891" i="13"/>
  <c r="AZ892" i="13"/>
  <c r="AZ893" i="13"/>
  <c r="AZ894" i="13"/>
  <c r="AZ895" i="13"/>
  <c r="AZ896" i="13"/>
  <c r="AZ897" i="13"/>
  <c r="AZ898" i="13"/>
  <c r="AZ899" i="13"/>
  <c r="AZ900" i="13"/>
  <c r="AZ901" i="13"/>
  <c r="AZ902" i="13"/>
  <c r="AZ903" i="13"/>
  <c r="AZ904" i="13"/>
  <c r="AZ905" i="13"/>
  <c r="AZ906" i="13"/>
  <c r="AZ907" i="13"/>
  <c r="AZ908" i="13"/>
  <c r="AZ909" i="13"/>
  <c r="AZ910" i="13"/>
  <c r="AZ911" i="13"/>
  <c r="AZ912" i="13"/>
  <c r="AZ913" i="13"/>
  <c r="AZ914" i="13"/>
  <c r="AZ915" i="13"/>
  <c r="AZ916" i="13"/>
  <c r="AZ917" i="13"/>
  <c r="AZ918" i="13"/>
  <c r="AZ919" i="13"/>
  <c r="AZ920" i="13"/>
  <c r="AZ921" i="13"/>
  <c r="AZ922" i="13"/>
  <c r="AZ923" i="13"/>
  <c r="AZ924" i="13"/>
  <c r="AZ925" i="13"/>
  <c r="AZ926" i="13"/>
  <c r="AZ927" i="13"/>
  <c r="AZ928" i="13"/>
  <c r="AZ929" i="13"/>
  <c r="AZ930" i="13"/>
  <c r="AZ931" i="13"/>
  <c r="AZ932" i="13"/>
  <c r="AZ933" i="13"/>
  <c r="AZ934" i="13"/>
  <c r="AZ935" i="13"/>
  <c r="AZ936" i="13"/>
  <c r="AZ937" i="13"/>
  <c r="AZ938" i="13"/>
  <c r="AZ939" i="13"/>
  <c r="AZ940" i="13"/>
  <c r="AZ941" i="13"/>
  <c r="AZ942" i="13"/>
  <c r="AZ943" i="13"/>
  <c r="AZ944" i="13"/>
  <c r="AZ945" i="13"/>
  <c r="AZ946" i="13"/>
  <c r="AZ947" i="13"/>
  <c r="AZ948" i="13"/>
  <c r="AZ949" i="13"/>
  <c r="AZ950" i="13"/>
  <c r="AZ951" i="13"/>
  <c r="AZ952" i="13"/>
  <c r="AZ953" i="13"/>
  <c r="AZ954" i="13"/>
  <c r="AZ955" i="13"/>
  <c r="AZ956" i="13"/>
  <c r="AZ957" i="13"/>
  <c r="AZ958" i="13"/>
  <c r="AZ959" i="13"/>
  <c r="AZ960" i="13"/>
  <c r="AZ961" i="13"/>
  <c r="AZ962" i="13"/>
  <c r="AZ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5" i="13"/>
  <c r="AK5" i="13" s="1" a="1"/>
  <c r="AB5" i="12"/>
  <c r="AX433" i="13" a="1"/>
  <c r="AX433" i="13" s="1"/>
  <c r="AX687" i="13" a="1"/>
  <c r="AX687" i="13" s="1"/>
  <c r="AX836" i="13" a="1"/>
  <c r="AX836" i="13" s="1"/>
  <c r="AX954" i="13" a="1"/>
  <c r="AX954" i="13" s="1"/>
  <c r="AW5" i="13" a="1"/>
  <c r="AX518" i="13" s="1" a="1"/>
  <c r="AX518" i="13" s="1"/>
  <c r="AG5" i="13" a="1"/>
  <c r="AH361" i="13" s="1" a="1"/>
  <c r="AH361" i="13" s="1"/>
  <c r="Y5" i="12" a="1"/>
  <c r="Y5" i="12" s="1"/>
  <c r="AV5" i="13" a="1"/>
  <c r="AV5" i="13" s="1"/>
  <c r="AF5" i="13" a="1"/>
  <c r="AF5" i="13" s="1"/>
  <c r="X5" i="12" a="1"/>
  <c r="X5" i="12" s="1"/>
  <c r="AU5" i="13" a="1"/>
  <c r="AU5" i="13" s="1"/>
  <c r="AE5" i="13" a="1"/>
  <c r="AE5" i="13" s="1"/>
  <c r="AP5" i="13" s="1" a="1"/>
  <c r="AP5" i="13" s="1"/>
  <c r="W5" i="12" a="1"/>
  <c r="W5" i="12" s="1"/>
  <c r="AH5" i="12" s="1" a="1"/>
  <c r="AH5" i="12" s="1"/>
  <c r="AB6" i="12"/>
  <c r="AC5" i="12" s="1" a="1"/>
  <c r="AC5" i="12" s="1"/>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B102" i="12"/>
  <c r="AB103" i="12"/>
  <c r="AB104" i="12"/>
  <c r="AB105" i="12"/>
  <c r="AB106" i="12"/>
  <c r="AB107" i="12"/>
  <c r="AB108" i="12"/>
  <c r="AB109" i="12"/>
  <c r="AB110" i="12"/>
  <c r="AB111" i="12"/>
  <c r="AB112" i="12"/>
  <c r="AB113" i="12"/>
  <c r="AB114" i="12"/>
  <c r="AB115" i="12"/>
  <c r="AB116" i="12"/>
  <c r="AB117" i="12"/>
  <c r="AB118" i="12"/>
  <c r="AB119" i="12"/>
  <c r="AB120" i="12"/>
  <c r="AB121" i="12"/>
  <c r="AB122" i="12"/>
  <c r="AB123" i="12"/>
  <c r="AB124" i="12"/>
  <c r="AB125" i="12"/>
  <c r="AB126" i="12"/>
  <c r="AB127" i="12"/>
  <c r="AB128" i="12"/>
  <c r="AB129" i="12"/>
  <c r="AB130" i="12"/>
  <c r="AB131" i="12"/>
  <c r="AB132" i="12"/>
  <c r="AB133" i="12"/>
  <c r="AB134" i="12"/>
  <c r="AB135" i="12"/>
  <c r="AB136" i="12"/>
  <c r="AB137" i="12"/>
  <c r="AB138" i="12"/>
  <c r="AB139" i="12"/>
  <c r="AB140" i="12"/>
  <c r="AB141" i="12"/>
  <c r="AB142" i="12"/>
  <c r="AB143" i="12"/>
  <c r="AB144" i="12"/>
  <c r="AB145" i="12"/>
  <c r="AB146" i="12"/>
  <c r="AB147" i="12"/>
  <c r="AB148" i="12"/>
  <c r="AB149" i="12"/>
  <c r="AB150" i="12"/>
  <c r="AB151" i="12"/>
  <c r="AB152" i="12"/>
  <c r="AB153" i="12"/>
  <c r="AB154" i="12"/>
  <c r="AB155" i="12"/>
  <c r="AB156" i="12"/>
  <c r="AB157" i="12"/>
  <c r="AB158" i="12"/>
  <c r="AB159" i="12"/>
  <c r="AB160" i="12"/>
  <c r="AB161" i="12"/>
  <c r="AB162" i="12"/>
  <c r="AB163" i="12"/>
  <c r="AB164" i="12"/>
  <c r="AB165" i="12"/>
  <c r="AB166" i="12"/>
  <c r="AB167" i="12"/>
  <c r="AB168" i="12"/>
  <c r="AB169" i="12"/>
  <c r="AB170" i="12"/>
  <c r="AB171" i="12"/>
  <c r="AB172" i="12"/>
  <c r="AB173" i="12"/>
  <c r="AB174" i="12"/>
  <c r="AB175" i="12"/>
  <c r="AB176" i="12"/>
  <c r="AB177" i="12"/>
  <c r="AB178" i="12"/>
  <c r="AB179" i="12"/>
  <c r="AB180" i="12"/>
  <c r="AB181" i="12"/>
  <c r="AB182" i="12"/>
  <c r="AB183" i="12"/>
  <c r="AB184" i="12"/>
  <c r="AB185" i="12"/>
  <c r="AB186" i="12"/>
  <c r="AB187" i="12"/>
  <c r="AB188" i="12"/>
  <c r="AB189" i="12"/>
  <c r="AB190" i="12"/>
  <c r="AB191" i="12"/>
  <c r="AB192" i="12"/>
  <c r="AB193" i="12"/>
  <c r="AB194" i="12"/>
  <c r="AB195" i="12"/>
  <c r="AB196" i="12"/>
  <c r="AB197" i="12"/>
  <c r="AB198" i="12"/>
  <c r="AB199" i="12"/>
  <c r="AB200" i="12"/>
  <c r="AB201" i="12"/>
  <c r="AB202" i="12"/>
  <c r="AB203" i="12"/>
  <c r="AB204" i="12"/>
  <c r="AB205" i="12"/>
  <c r="AB206" i="12"/>
  <c r="AB207" i="12"/>
  <c r="AB208" i="12"/>
  <c r="AB209" i="12"/>
  <c r="AB210" i="12"/>
  <c r="AB211" i="12"/>
  <c r="AB212" i="12"/>
  <c r="AB213" i="12"/>
  <c r="AB214" i="12"/>
  <c r="AB215" i="12"/>
  <c r="AB216" i="12"/>
  <c r="AB217" i="12"/>
  <c r="AB218" i="12"/>
  <c r="AB219" i="12"/>
  <c r="AB220" i="12"/>
  <c r="AB221" i="12"/>
  <c r="AB222" i="12"/>
  <c r="AB223" i="12"/>
  <c r="AB224" i="12"/>
  <c r="AB225" i="12"/>
  <c r="AB226" i="12"/>
  <c r="AB227" i="12"/>
  <c r="AB228" i="12"/>
  <c r="AB229" i="12"/>
  <c r="AB230" i="12"/>
  <c r="AB231" i="12"/>
  <c r="AB232" i="12"/>
  <c r="AB233" i="12"/>
  <c r="AB234" i="12"/>
  <c r="AB235" i="12"/>
  <c r="AB236" i="12"/>
  <c r="AB237" i="12"/>
  <c r="AB238" i="12"/>
  <c r="AB239" i="12"/>
  <c r="AB240" i="12"/>
  <c r="AB241" i="12"/>
  <c r="AB242" i="12"/>
  <c r="AB243" i="12"/>
  <c r="AB244" i="12"/>
  <c r="AB245" i="12"/>
  <c r="AB246" i="12"/>
  <c r="AB247" i="12"/>
  <c r="AB248" i="12"/>
  <c r="AB249" i="12"/>
  <c r="AB250" i="12"/>
  <c r="AB251" i="12"/>
  <c r="AB252" i="12"/>
  <c r="AB253" i="12"/>
  <c r="AB254" i="12"/>
  <c r="AB255" i="12"/>
  <c r="AB256" i="12"/>
  <c r="AB257" i="12"/>
  <c r="AB258" i="12"/>
  <c r="AB259" i="12"/>
  <c r="AB260" i="12"/>
  <c r="AB261" i="12"/>
  <c r="AB262" i="12"/>
  <c r="AB263" i="12"/>
  <c r="AB264" i="12"/>
  <c r="AB265" i="12"/>
  <c r="AB266" i="12"/>
  <c r="AB267" i="12"/>
  <c r="AB268" i="12"/>
  <c r="AB269" i="12"/>
  <c r="AB270" i="12"/>
  <c r="AB271" i="12"/>
  <c r="AB272" i="12"/>
  <c r="AB273" i="12"/>
  <c r="AB274" i="12"/>
  <c r="AB275" i="12"/>
  <c r="AB276" i="12"/>
  <c r="AB277" i="12"/>
  <c r="AB278" i="12"/>
  <c r="AB279" i="12"/>
  <c r="AB280" i="12"/>
  <c r="AB281" i="12"/>
  <c r="AB282" i="12"/>
  <c r="AB283" i="12"/>
  <c r="AB284" i="12"/>
  <c r="AB285" i="12"/>
  <c r="AB286" i="12"/>
  <c r="AB287" i="12"/>
  <c r="AB288" i="12"/>
  <c r="AB289" i="12"/>
  <c r="AB290" i="12"/>
  <c r="AB291" i="12"/>
  <c r="AB292" i="12"/>
  <c r="AB293" i="12"/>
  <c r="AB294" i="12"/>
  <c r="AB295" i="12"/>
  <c r="AB296" i="12"/>
  <c r="AB297" i="12"/>
  <c r="AB298" i="12"/>
  <c r="AB299" i="12"/>
  <c r="AB300" i="12"/>
  <c r="AB301" i="12"/>
  <c r="AB302" i="12"/>
  <c r="AB303" i="12"/>
  <c r="AB304" i="12"/>
  <c r="AB305" i="12"/>
  <c r="AB306" i="12"/>
  <c r="AB307" i="12"/>
  <c r="AB308" i="12"/>
  <c r="AB309" i="12"/>
  <c r="AB310" i="12"/>
  <c r="AB311" i="12"/>
  <c r="AB312" i="12"/>
  <c r="AB313" i="12"/>
  <c r="AB314" i="12"/>
  <c r="AB315" i="12"/>
  <c r="AB316" i="12"/>
  <c r="AB317" i="12"/>
  <c r="AB318" i="12"/>
  <c r="AB319" i="12"/>
  <c r="AB320" i="12"/>
  <c r="AB321" i="12"/>
  <c r="AB322" i="12"/>
  <c r="AB323" i="12"/>
  <c r="AB324" i="12"/>
  <c r="AB325" i="12"/>
  <c r="AB326" i="12"/>
  <c r="AB327" i="12"/>
  <c r="AB328" i="12"/>
  <c r="AB329" i="12"/>
  <c r="AB330" i="12"/>
  <c r="AB331" i="12"/>
  <c r="AB332" i="12"/>
  <c r="AB333" i="12"/>
  <c r="AB334" i="12"/>
  <c r="AB335" i="12"/>
  <c r="AB336" i="12"/>
  <c r="AB337" i="12"/>
  <c r="AB338" i="12"/>
  <c r="AB339" i="12"/>
  <c r="AB340" i="12"/>
  <c r="AB341" i="12"/>
  <c r="AB342" i="12"/>
  <c r="AB343" i="12"/>
  <c r="AB344" i="12"/>
  <c r="AB345" i="12"/>
  <c r="AB346" i="12"/>
  <c r="AB347" i="12"/>
  <c r="AB348" i="12"/>
  <c r="AB349" i="12"/>
  <c r="AB350" i="12"/>
  <c r="AB351" i="12"/>
  <c r="AB352" i="12"/>
  <c r="AB353" i="12"/>
  <c r="AB354" i="12"/>
  <c r="AB355" i="12"/>
  <c r="AB356" i="12"/>
  <c r="AB357" i="12"/>
  <c r="AB358" i="12"/>
  <c r="AB359" i="12"/>
  <c r="AB360" i="12"/>
  <c r="AB361" i="12"/>
  <c r="AB362" i="12"/>
  <c r="AB363" i="12"/>
  <c r="AB364" i="12"/>
  <c r="AB365" i="12"/>
  <c r="AB366" i="12"/>
  <c r="AB367" i="12"/>
  <c r="AB368" i="12"/>
  <c r="AB369" i="12"/>
  <c r="AB370" i="12"/>
  <c r="AB371" i="12"/>
  <c r="AB372" i="12"/>
  <c r="AB373" i="12"/>
  <c r="AB374" i="12"/>
  <c r="AB375" i="12"/>
  <c r="AB376" i="12"/>
  <c r="AB377" i="12"/>
  <c r="AB378" i="12"/>
  <c r="AB379" i="12"/>
  <c r="AB380" i="12"/>
  <c r="AB381" i="12"/>
  <c r="AB382" i="12"/>
  <c r="AB383" i="12"/>
  <c r="AB384" i="12"/>
  <c r="AB385" i="12"/>
  <c r="AB386" i="12"/>
  <c r="AB387" i="12"/>
  <c r="AB388" i="12"/>
  <c r="AB389" i="12"/>
  <c r="AB390" i="12"/>
  <c r="AB391" i="12"/>
  <c r="AB392" i="12"/>
  <c r="AB393" i="12"/>
  <c r="AB394" i="12"/>
  <c r="AB395" i="12"/>
  <c r="AB396" i="12"/>
  <c r="AB397" i="12"/>
  <c r="AB398" i="12"/>
  <c r="AB399" i="12"/>
  <c r="AB400" i="12"/>
  <c r="AB401" i="12"/>
  <c r="AB402" i="12"/>
  <c r="AB403" i="12"/>
  <c r="AB404" i="12"/>
  <c r="AB405" i="12"/>
  <c r="AB406" i="12"/>
  <c r="AB407" i="12"/>
  <c r="AB408" i="12"/>
  <c r="AB409" i="12"/>
  <c r="AB410" i="12"/>
  <c r="AB411" i="12"/>
  <c r="AB412" i="12"/>
  <c r="AB413" i="12"/>
  <c r="AB414" i="12"/>
  <c r="AB415" i="12"/>
  <c r="AB416" i="12"/>
  <c r="AB417" i="12"/>
  <c r="AB418" i="12"/>
  <c r="AB419" i="12"/>
  <c r="AB420" i="12"/>
  <c r="AB421" i="12"/>
  <c r="AB422" i="12"/>
  <c r="AB423" i="12"/>
  <c r="AB424" i="12"/>
  <c r="AB425" i="12"/>
  <c r="AB426" i="12"/>
  <c r="AB427" i="12"/>
  <c r="AB428" i="12"/>
  <c r="AB429" i="12"/>
  <c r="AB430" i="12"/>
  <c r="AB431" i="12"/>
  <c r="AB432" i="12"/>
  <c r="AB433" i="12"/>
  <c r="AB434" i="12"/>
  <c r="AB435" i="12"/>
  <c r="AB436" i="12"/>
  <c r="AB437" i="12"/>
  <c r="AB438" i="12"/>
  <c r="AB439" i="12"/>
  <c r="AB440" i="12"/>
  <c r="AB441" i="12"/>
  <c r="AB442" i="12"/>
  <c r="AB443" i="12"/>
  <c r="AB444" i="12"/>
  <c r="AB445" i="12"/>
  <c r="AB446" i="12"/>
  <c r="AB447" i="12"/>
  <c r="AB448" i="12"/>
  <c r="AB449" i="12"/>
  <c r="AB450" i="12"/>
  <c r="AB451" i="12"/>
  <c r="AB452" i="12"/>
  <c r="AB453" i="12"/>
  <c r="AB454" i="12"/>
  <c r="AB455" i="12"/>
  <c r="AB456" i="12"/>
  <c r="AB457" i="12"/>
  <c r="AB458" i="12"/>
  <c r="AB459" i="12"/>
  <c r="AB460" i="12"/>
  <c r="AB461" i="12"/>
  <c r="AB462" i="12"/>
  <c r="AB463" i="12"/>
  <c r="AB464" i="12"/>
  <c r="AB465" i="12"/>
  <c r="AB466" i="12"/>
  <c r="AB467" i="12"/>
  <c r="AB468" i="12"/>
  <c r="AB469" i="12"/>
  <c r="AB470" i="12"/>
  <c r="AB471" i="12"/>
  <c r="AB472" i="12"/>
  <c r="AB473" i="12"/>
  <c r="AB474" i="12"/>
  <c r="AB475" i="12"/>
  <c r="AB476" i="12"/>
  <c r="AB477" i="12"/>
  <c r="AB478" i="12"/>
  <c r="AB479" i="12"/>
  <c r="AB480" i="12"/>
  <c r="AB481" i="12"/>
  <c r="AB482" i="12"/>
  <c r="AB483" i="12"/>
  <c r="AB484" i="12"/>
  <c r="AB485" i="12"/>
  <c r="AB486" i="12"/>
  <c r="AB487" i="12"/>
  <c r="AB488" i="12"/>
  <c r="AB489" i="12"/>
  <c r="AB490" i="12"/>
  <c r="AB491" i="12"/>
  <c r="AB492" i="12"/>
  <c r="AB493" i="12"/>
  <c r="AB494" i="12"/>
  <c r="AB495" i="12"/>
  <c r="AB496" i="12"/>
  <c r="AB497" i="12"/>
  <c r="AB498" i="12"/>
  <c r="AB499" i="12"/>
  <c r="AB500" i="12"/>
  <c r="AB501" i="12"/>
  <c r="AB502" i="12"/>
  <c r="AB503" i="12"/>
  <c r="AB504" i="12"/>
  <c r="AB505" i="12"/>
  <c r="AB506" i="12"/>
  <c r="AB507" i="12"/>
  <c r="AB508" i="12"/>
  <c r="AB509" i="12"/>
  <c r="AB510" i="12"/>
  <c r="AB511" i="12"/>
  <c r="AB512" i="12"/>
  <c r="AB513" i="12"/>
  <c r="AB514" i="12"/>
  <c r="AB515" i="12"/>
  <c r="AB516" i="12"/>
  <c r="AB517" i="12"/>
  <c r="AB518" i="12"/>
  <c r="AB519" i="12"/>
  <c r="AB520" i="12"/>
  <c r="AB521" i="12"/>
  <c r="AB522" i="12"/>
  <c r="AB523" i="12"/>
  <c r="AB524" i="12"/>
  <c r="AB525" i="12"/>
  <c r="AB526" i="12"/>
  <c r="AB527" i="12"/>
  <c r="AB528" i="12"/>
  <c r="AB529" i="12"/>
  <c r="AB530" i="12"/>
  <c r="AB531" i="12"/>
  <c r="AB532" i="12"/>
  <c r="AB533" i="12"/>
  <c r="AB534" i="12"/>
  <c r="AB535" i="12"/>
  <c r="AB536" i="12"/>
  <c r="AB537" i="12"/>
  <c r="AB538" i="12"/>
  <c r="AB539" i="12"/>
  <c r="AB540" i="12"/>
  <c r="AB541" i="12"/>
  <c r="AB542" i="12"/>
  <c r="AB543" i="12"/>
  <c r="AB544" i="12"/>
  <c r="AB545" i="12"/>
  <c r="AB546" i="12"/>
  <c r="AB547" i="12"/>
  <c r="AB548" i="12"/>
  <c r="AB549" i="12"/>
  <c r="AB550" i="12"/>
  <c r="AB551" i="12"/>
  <c r="AB552" i="12"/>
  <c r="AB553" i="12"/>
  <c r="AB554" i="12"/>
  <c r="AB555" i="12"/>
  <c r="AB556" i="12"/>
  <c r="AB557" i="12"/>
  <c r="AB558" i="12"/>
  <c r="AB559" i="12"/>
  <c r="AB560" i="12"/>
  <c r="AB561" i="12"/>
  <c r="AB562" i="12"/>
  <c r="AB563" i="12"/>
  <c r="AB564" i="12"/>
  <c r="AB565" i="12"/>
  <c r="AB566" i="12"/>
  <c r="AB567" i="12"/>
  <c r="AB568" i="12"/>
  <c r="AB569" i="12"/>
  <c r="AB570" i="12"/>
  <c r="AB571" i="12"/>
  <c r="AB572" i="12"/>
  <c r="AB573" i="12"/>
  <c r="AB574" i="12"/>
  <c r="AB575" i="12"/>
  <c r="AB576" i="12"/>
  <c r="AB577" i="12"/>
  <c r="AB578" i="12"/>
  <c r="AB579" i="12"/>
  <c r="AB580" i="12"/>
  <c r="AB581" i="12"/>
  <c r="AB582" i="12"/>
  <c r="AB583" i="12"/>
  <c r="AB584" i="12"/>
  <c r="AB585" i="12"/>
  <c r="AB586" i="12"/>
  <c r="AB587" i="12"/>
  <c r="AB588" i="12"/>
  <c r="AB589" i="12"/>
  <c r="AB590" i="12"/>
  <c r="AB591" i="12"/>
  <c r="AB592" i="12"/>
  <c r="AB593" i="12"/>
  <c r="AB594" i="12"/>
  <c r="AB595" i="12"/>
  <c r="AB596" i="12"/>
  <c r="AB597" i="12"/>
  <c r="AB598" i="12"/>
  <c r="AB599" i="12"/>
  <c r="AB600" i="12"/>
  <c r="AB601" i="12"/>
  <c r="AB602" i="12"/>
  <c r="AB603" i="12"/>
  <c r="AB604" i="12"/>
  <c r="AB605" i="12"/>
  <c r="AB606" i="12"/>
  <c r="AB607" i="12"/>
  <c r="AB608" i="12"/>
  <c r="AB609" i="12"/>
  <c r="AB610" i="12"/>
  <c r="AB611" i="12"/>
  <c r="AB612" i="12"/>
  <c r="AB613" i="12"/>
  <c r="AB614" i="12"/>
  <c r="AB615" i="12"/>
  <c r="AB616" i="12"/>
  <c r="AB617" i="12"/>
  <c r="AB618" i="12"/>
  <c r="AB619" i="12"/>
  <c r="AB620" i="12"/>
  <c r="AB621" i="12"/>
  <c r="AB622" i="12"/>
  <c r="AB623" i="12"/>
  <c r="AB624" i="12"/>
  <c r="AB625" i="12"/>
  <c r="AB626" i="12"/>
  <c r="AB627" i="12"/>
  <c r="AB628" i="12"/>
  <c r="AB629" i="12"/>
  <c r="AB630" i="12"/>
  <c r="AB631" i="12"/>
  <c r="AB632" i="12"/>
  <c r="AB633" i="12"/>
  <c r="AB634" i="12"/>
  <c r="AB635" i="12"/>
  <c r="AB636" i="12"/>
  <c r="AB637" i="12"/>
  <c r="AB638" i="12"/>
  <c r="AB639" i="12"/>
  <c r="AB640" i="12"/>
  <c r="AB641" i="12"/>
  <c r="AB642" i="12"/>
  <c r="AB643" i="12"/>
  <c r="AB644" i="12"/>
  <c r="AB645" i="12"/>
  <c r="AB646" i="12"/>
  <c r="AB647" i="12"/>
  <c r="AB648" i="12"/>
  <c r="AB649" i="12"/>
  <c r="AB650" i="12"/>
  <c r="AB651" i="12"/>
  <c r="AB652" i="12"/>
  <c r="AB653" i="12"/>
  <c r="AB654" i="12"/>
  <c r="AB655" i="12"/>
  <c r="AB656" i="12"/>
  <c r="AB657" i="12"/>
  <c r="AB658" i="12"/>
  <c r="AB659" i="12"/>
  <c r="AB660" i="12"/>
  <c r="AB661" i="12"/>
  <c r="AB662" i="12"/>
  <c r="AB663" i="12"/>
  <c r="AB664" i="12"/>
  <c r="AB665" i="12"/>
  <c r="AB666" i="12"/>
  <c r="AB667" i="12"/>
  <c r="AB668" i="12"/>
  <c r="AB669" i="12"/>
  <c r="AB670" i="12"/>
  <c r="AB671" i="12"/>
  <c r="AB672" i="12"/>
  <c r="AB673" i="12"/>
  <c r="AB674" i="12"/>
  <c r="AB675" i="12"/>
  <c r="AB676" i="12"/>
  <c r="AB677" i="12"/>
  <c r="AB678" i="12"/>
  <c r="AB679" i="12"/>
  <c r="AB680" i="12"/>
  <c r="AB681" i="12"/>
  <c r="AB682" i="12"/>
  <c r="AB683" i="12"/>
  <c r="AB684" i="12"/>
  <c r="AB685" i="12"/>
  <c r="AB686" i="12"/>
  <c r="AB687" i="12"/>
  <c r="AB688" i="12"/>
  <c r="AB689" i="12"/>
  <c r="AB690" i="12"/>
  <c r="AB691" i="12"/>
  <c r="AB692" i="12"/>
  <c r="AB693" i="12"/>
  <c r="AB694" i="12"/>
  <c r="AB695" i="12"/>
  <c r="AB696" i="12"/>
  <c r="AB697" i="12"/>
  <c r="AB698" i="12"/>
  <c r="AB699" i="12"/>
  <c r="AB700" i="12"/>
  <c r="AB701" i="12"/>
  <c r="AB702" i="12"/>
  <c r="AB703" i="12"/>
  <c r="AB704" i="12"/>
  <c r="AB705" i="12"/>
  <c r="AB706" i="12"/>
  <c r="AB707" i="12"/>
  <c r="AB708" i="12"/>
  <c r="AB709" i="12"/>
  <c r="AB710" i="12"/>
  <c r="AB711" i="12"/>
  <c r="AB712" i="12"/>
  <c r="AB713" i="12"/>
  <c r="AB714" i="12"/>
  <c r="AB715" i="12"/>
  <c r="AB716" i="12"/>
  <c r="AB717" i="12"/>
  <c r="AB718" i="12"/>
  <c r="AB719" i="12"/>
  <c r="AB720" i="12"/>
  <c r="AB721" i="12"/>
  <c r="AB722" i="12"/>
  <c r="AB723" i="12"/>
  <c r="AB724" i="12"/>
  <c r="AB725" i="12"/>
  <c r="AB726" i="12"/>
  <c r="AB727" i="12"/>
  <c r="AB728" i="12"/>
  <c r="AB729" i="12"/>
  <c r="AB730" i="12"/>
  <c r="AB731" i="12"/>
  <c r="AB732" i="12"/>
  <c r="AB733" i="12"/>
  <c r="AB734" i="12"/>
  <c r="AB735" i="12"/>
  <c r="AB736" i="12"/>
  <c r="AB737" i="12"/>
  <c r="AB738" i="12"/>
  <c r="AB739" i="12"/>
  <c r="AB740" i="12"/>
  <c r="AB741" i="12"/>
  <c r="AB742" i="12"/>
  <c r="AB743" i="12"/>
  <c r="AB744" i="12"/>
  <c r="AB745" i="12"/>
  <c r="AB746" i="12"/>
  <c r="AB747" i="12"/>
  <c r="AB748" i="12"/>
  <c r="AB749" i="12"/>
  <c r="AB750" i="12"/>
  <c r="AB751" i="12"/>
  <c r="AB752" i="12"/>
  <c r="AB753" i="12"/>
  <c r="AB754" i="12"/>
  <c r="AB755" i="12"/>
  <c r="AB756" i="12"/>
  <c r="AB757" i="12"/>
  <c r="AB758" i="12"/>
  <c r="AB759" i="12"/>
  <c r="AB760" i="12"/>
  <c r="AB761" i="12"/>
  <c r="AB762" i="12"/>
  <c r="AB763" i="12"/>
  <c r="AB764" i="12"/>
  <c r="AB765" i="12"/>
  <c r="AB766" i="12"/>
  <c r="AB767" i="12"/>
  <c r="AB768" i="12"/>
  <c r="AB769" i="12"/>
  <c r="AB770" i="12"/>
  <c r="AB771" i="12"/>
  <c r="AB772" i="12"/>
  <c r="AB773" i="12"/>
  <c r="AB774" i="12"/>
  <c r="AB775" i="12"/>
  <c r="AB776" i="12"/>
  <c r="AB777" i="12"/>
  <c r="AB778" i="12"/>
  <c r="AB779" i="12"/>
  <c r="AB780" i="12"/>
  <c r="AB781" i="12"/>
  <c r="AB782" i="12"/>
  <c r="AB783" i="12"/>
  <c r="AB784" i="12"/>
  <c r="AB785" i="12"/>
  <c r="AB786" i="12"/>
  <c r="AB787" i="12"/>
  <c r="AB788" i="12"/>
  <c r="AB789" i="12"/>
  <c r="AB790" i="12"/>
  <c r="AB791" i="12"/>
  <c r="AB792" i="12"/>
  <c r="AB793" i="12"/>
  <c r="AB794" i="12"/>
  <c r="AB795" i="12"/>
  <c r="AB796" i="12"/>
  <c r="AB797" i="12"/>
  <c r="AB798" i="12"/>
  <c r="AB799" i="12"/>
  <c r="AB800" i="12"/>
  <c r="AB801" i="12"/>
  <c r="AB802" i="12"/>
  <c r="AB803" i="12"/>
  <c r="AB804" i="12"/>
  <c r="AB805" i="12"/>
  <c r="AB806" i="12"/>
  <c r="AB807" i="12"/>
  <c r="AB808" i="12"/>
  <c r="AB809" i="12"/>
  <c r="AB810" i="12"/>
  <c r="AB811" i="12"/>
  <c r="AB812" i="12"/>
  <c r="AB813" i="12"/>
  <c r="AB814" i="12"/>
  <c r="AB815" i="12"/>
  <c r="AB816" i="12"/>
  <c r="AB817" i="12"/>
  <c r="AB818" i="12"/>
  <c r="AB819" i="12"/>
  <c r="AB820" i="12"/>
  <c r="AB821" i="12"/>
  <c r="AB822" i="12"/>
  <c r="AB823" i="12"/>
  <c r="AB824" i="12"/>
  <c r="AB825" i="12"/>
  <c r="AB826" i="12"/>
  <c r="AB827" i="12"/>
  <c r="AB828" i="12"/>
  <c r="AB829" i="12"/>
  <c r="AB830" i="12"/>
  <c r="AB831" i="12"/>
  <c r="AB832" i="12"/>
  <c r="AB833" i="12"/>
  <c r="AB834" i="12"/>
  <c r="AB835" i="12"/>
  <c r="AB836" i="12"/>
  <c r="AB837" i="12"/>
  <c r="AB838" i="12"/>
  <c r="AB839" i="12"/>
  <c r="AB840" i="12"/>
  <c r="AB841" i="12"/>
  <c r="AB842" i="12"/>
  <c r="AB843" i="12"/>
  <c r="AB844" i="12"/>
  <c r="AB845" i="12"/>
  <c r="AB846" i="12"/>
  <c r="AB847" i="12"/>
  <c r="AB848" i="12"/>
  <c r="AB849" i="12"/>
  <c r="AB850" i="12"/>
  <c r="AB851" i="12"/>
  <c r="AB852" i="12"/>
  <c r="AB853" i="12"/>
  <c r="AB854" i="12"/>
  <c r="AB855" i="12"/>
  <c r="AB856" i="12"/>
  <c r="AB857" i="12"/>
  <c r="AB858" i="12"/>
  <c r="AB859" i="12"/>
  <c r="AB860" i="12"/>
  <c r="AB861" i="12"/>
  <c r="AB862" i="12"/>
  <c r="AB863" i="12"/>
  <c r="AB864" i="12"/>
  <c r="AB865" i="12"/>
  <c r="AB866" i="12"/>
  <c r="AB867" i="12"/>
  <c r="AB868" i="12"/>
  <c r="AB869" i="12"/>
  <c r="AB870" i="12"/>
  <c r="AB871" i="12"/>
  <c r="AB872" i="12"/>
  <c r="AB873" i="12"/>
  <c r="AB874" i="12"/>
  <c r="AB875" i="12"/>
  <c r="AB876" i="12"/>
  <c r="AB877" i="12"/>
  <c r="AB878" i="12"/>
  <c r="AB879" i="12"/>
  <c r="AB880" i="12"/>
  <c r="AB881" i="12"/>
  <c r="AB882" i="12"/>
  <c r="AB883" i="12"/>
  <c r="AB884" i="12"/>
  <c r="AB885" i="12"/>
  <c r="AB886" i="12"/>
  <c r="AB887" i="12"/>
  <c r="AB888" i="12"/>
  <c r="AB889" i="12"/>
  <c r="AB890" i="12"/>
  <c r="AB891" i="12"/>
  <c r="AB892" i="12"/>
  <c r="AB893" i="12"/>
  <c r="AB894" i="12"/>
  <c r="AB895" i="12"/>
  <c r="AB896" i="12"/>
  <c r="AB897" i="12"/>
  <c r="AB898" i="12"/>
  <c r="AB899" i="12"/>
  <c r="AB900" i="12"/>
  <c r="AB901" i="12"/>
  <c r="AB902" i="12"/>
  <c r="AB903" i="12"/>
  <c r="AB904" i="12"/>
  <c r="AB905" i="12"/>
  <c r="AB906" i="12"/>
  <c r="AB907" i="12"/>
  <c r="AB908" i="12"/>
  <c r="AB909" i="12"/>
  <c r="AB910" i="12"/>
  <c r="AB911" i="12"/>
  <c r="AB912" i="12"/>
  <c r="AB913" i="12"/>
  <c r="AB914" i="12"/>
  <c r="AB915" i="12"/>
  <c r="AB916" i="12"/>
  <c r="AB917" i="12"/>
  <c r="AB918" i="12"/>
  <c r="AB919" i="12"/>
  <c r="AB920" i="12"/>
  <c r="AB921" i="12"/>
  <c r="AB922" i="12"/>
  <c r="AB923" i="12"/>
  <c r="AB924" i="12"/>
  <c r="AB925" i="12"/>
  <c r="AB926" i="12"/>
  <c r="AB927" i="12"/>
  <c r="AB928" i="12"/>
  <c r="AB929" i="12"/>
  <c r="AB930" i="12"/>
  <c r="AB931" i="12"/>
  <c r="AB932" i="12"/>
  <c r="AB933" i="12"/>
  <c r="AB934" i="12"/>
  <c r="AB935" i="12"/>
  <c r="AB936" i="12"/>
  <c r="AB937" i="12"/>
  <c r="AB938" i="12"/>
  <c r="AB939" i="12"/>
  <c r="AB940" i="12"/>
  <c r="AB941" i="12"/>
  <c r="AB942" i="12"/>
  <c r="AB943" i="12"/>
  <c r="AB944" i="12"/>
  <c r="AB945" i="12"/>
  <c r="AB946" i="12"/>
  <c r="AB947" i="12"/>
  <c r="AB948" i="12"/>
  <c r="AB949" i="12"/>
  <c r="AB950" i="12"/>
  <c r="AB951" i="12"/>
  <c r="AB952" i="12"/>
  <c r="AB953" i="12"/>
  <c r="AB954" i="12"/>
  <c r="AB955" i="12"/>
  <c r="AB956" i="12"/>
  <c r="AB957" i="12"/>
  <c r="AB958" i="12"/>
  <c r="AB959" i="12"/>
  <c r="AB960" i="12"/>
  <c r="AB961" i="12"/>
  <c r="AB962" i="12"/>
  <c r="T2" i="12" a="1"/>
  <c r="T2" i="12" s="1"/>
  <c r="T1" i="12" s="1"/>
  <c r="C7" i="12" s="1"/>
  <c r="Q4" i="13"/>
  <c r="P4" i="13"/>
  <c r="E4" i="13"/>
  <c r="D4" i="13"/>
  <c r="V4" i="13" a="1"/>
  <c r="V4" i="13" s="1"/>
  <c r="V2" i="13" s="1"/>
  <c r="N7" i="13" s="1"/>
  <c r="V3" i="13" a="1"/>
  <c r="V3" i="13" s="1"/>
  <c r="V1" i="13" s="1"/>
  <c r="A7" i="13" s="1"/>
  <c r="Q19" i="12"/>
  <c r="F17" i="8"/>
  <c r="Q17" i="12"/>
  <c r="F15" i="8"/>
  <c r="Q15" i="12"/>
  <c r="F13" i="8"/>
  <c r="M23" i="12"/>
  <c r="M19" i="12" a="1"/>
  <c r="M19" i="12" s="1"/>
  <c r="M17" i="12"/>
  <c r="M15" i="12"/>
  <c r="M13" i="12"/>
  <c r="M9" i="12"/>
  <c r="A4" i="4" a="1"/>
  <c r="A4" i="4" s="1"/>
  <c r="B7" i="7" a="1"/>
  <c r="B7" i="7" s="1"/>
  <c r="L4" i="3" a="1"/>
  <c r="L4" i="3" s="1"/>
  <c r="Q4" i="4" a="1"/>
  <c r="R3" i="4" a="1"/>
  <c r="R3" i="4" s="1"/>
  <c r="T3" i="4" s="1"/>
  <c r="K1" i="4" s="1"/>
  <c r="B3" i="4" a="1"/>
  <c r="B3" i="4" s="1"/>
  <c r="D3" i="4" s="1"/>
  <c r="E1" i="4" s="1"/>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6" i="6"/>
  <c r="G15" i="6"/>
  <c r="G14" i="6"/>
  <c r="G13" i="6"/>
  <c r="G12" i="6"/>
  <c r="G11" i="6"/>
  <c r="G10" i="6"/>
  <c r="G9" i="6"/>
  <c r="G8" i="6"/>
  <c r="G7" i="6"/>
  <c r="G6" i="6"/>
  <c r="G5" i="6"/>
  <c r="G4" i="6"/>
  <c r="G3" i="6"/>
  <c r="G2" i="6"/>
  <c r="L13" i="4"/>
  <c r="E13" i="4"/>
  <c r="M25" i="8" a="1"/>
  <c r="M25" i="8" s="1"/>
  <c r="A4" i="8"/>
  <c r="F8" i="7"/>
  <c r="AR3" i="1"/>
  <c r="AR4" i="1"/>
  <c r="AR5" i="1"/>
  <c r="AR6" i="1"/>
  <c r="AR7" i="1"/>
  <c r="AR8" i="1"/>
  <c r="F11" i="8" s="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Q13" i="12" s="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2" i="1"/>
  <c r="K3" i="1"/>
  <c r="K4" i="1"/>
  <c r="K5" i="1"/>
  <c r="K6" i="1"/>
  <c r="K7" i="1"/>
  <c r="K8" i="1"/>
  <c r="F9" i="8" s="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Q11" i="12" s="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2" i="1"/>
  <c r="E2" i="6" a="1"/>
  <c r="E2" i="6" s="1"/>
  <c r="A9" i="3"/>
  <c r="F16" i="3" s="1"/>
  <c r="F68" i="5"/>
  <c r="F69" i="5"/>
  <c r="F67" i="5"/>
  <c r="I73" i="5"/>
  <c r="K73" i="5" s="1"/>
  <c r="I74" i="5"/>
  <c r="J74" i="5" s="1"/>
  <c r="I75" i="5"/>
  <c r="J75" i="5" s="1"/>
  <c r="I76" i="5"/>
  <c r="L76" i="5" s="1"/>
  <c r="I77" i="5"/>
  <c r="L77" i="5" s="1"/>
  <c r="I78" i="5"/>
  <c r="L78" i="5" s="1"/>
  <c r="I79" i="5"/>
  <c r="L79" i="5" s="1"/>
  <c r="I80" i="5"/>
  <c r="L80" i="5" s="1"/>
  <c r="I81" i="5"/>
  <c r="L81" i="5" s="1"/>
  <c r="I82" i="5"/>
  <c r="L82" i="5" s="1"/>
  <c r="I83" i="5"/>
  <c r="L83" i="5" s="1"/>
  <c r="I84" i="5"/>
  <c r="L84" i="5" s="1"/>
  <c r="I85" i="5"/>
  <c r="L85" i="5" s="1"/>
  <c r="I86" i="5"/>
  <c r="L86" i="5" s="1"/>
  <c r="I87" i="5"/>
  <c r="L87" i="5" s="1"/>
  <c r="I88" i="5"/>
  <c r="L88" i="5" s="1"/>
  <c r="I89" i="5"/>
  <c r="L89" i="5" s="1"/>
  <c r="I72" i="5"/>
  <c r="J72" i="5" s="1"/>
  <c r="S1081"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F9" i="1"/>
  <c r="AF8" i="1"/>
  <c r="F21" i="8" s="1"/>
  <c r="AF7" i="1"/>
  <c r="AF6" i="1"/>
  <c r="AF5" i="1"/>
  <c r="AF4" i="1"/>
  <c r="AF3"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T3" i="1"/>
  <c r="T4" i="1"/>
  <c r="T5" i="1"/>
  <c r="M21" i="4" s="1"/>
  <c r="T6" i="1"/>
  <c r="T7" i="1"/>
  <c r="H17" i="13" s="1"/>
  <c r="T8" i="1"/>
  <c r="F23" i="8" s="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K17" i="13" s="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X3" i="1"/>
  <c r="X4" i="1"/>
  <c r="X5" i="1"/>
  <c r="M19" i="4" s="1"/>
  <c r="X6" i="1"/>
  <c r="X7" i="1"/>
  <c r="H15" i="13" s="1"/>
  <c r="X8" i="1"/>
  <c r="F25" i="8" s="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K15" i="13" s="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Z3" i="1"/>
  <c r="Z4" i="1"/>
  <c r="Z5" i="1"/>
  <c r="M27" i="4" s="1"/>
  <c r="Z6" i="1"/>
  <c r="Z7" i="1"/>
  <c r="Z8" i="1"/>
  <c r="F27" i="4" s="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M29" i="12" s="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AB3" i="1"/>
  <c r="AB4" i="1"/>
  <c r="AB5" i="1"/>
  <c r="AB6" i="1"/>
  <c r="AB7" i="1"/>
  <c r="H23" i="13" s="1"/>
  <c r="AB8" i="1"/>
  <c r="F27" i="8" s="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K23" i="13" s="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D3" i="1"/>
  <c r="AD4" i="1"/>
  <c r="AD5" i="1"/>
  <c r="M23" i="4" s="1"/>
  <c r="AD6" i="1"/>
  <c r="AD7" i="1"/>
  <c r="H19" i="13" s="1"/>
  <c r="AD8" i="1"/>
  <c r="F23" i="4" s="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K19" i="13" s="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J3" i="1"/>
  <c r="AJ4" i="1"/>
  <c r="AJ5" i="1"/>
  <c r="AJ6" i="1"/>
  <c r="AJ7" i="1"/>
  <c r="AJ8" i="1"/>
  <c r="F19" i="8" s="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Q21" i="12" s="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2" i="1"/>
  <c r="AI2" i="1"/>
  <c r="AD2" i="1"/>
  <c r="AB2" i="1"/>
  <c r="Z2" i="1"/>
  <c r="X2" i="1"/>
  <c r="V2" i="1"/>
  <c r="S2" i="1"/>
  <c r="T2" i="1"/>
  <c r="AF2" i="1"/>
  <c r="E65" i="5"/>
  <c r="F65" i="5" s="1"/>
  <c r="E53" i="5"/>
  <c r="F53" i="5" s="1"/>
  <c r="E54" i="5"/>
  <c r="F54" i="5" s="1"/>
  <c r="E55" i="5"/>
  <c r="F55" i="5" s="1"/>
  <c r="E56" i="5"/>
  <c r="F56" i="5" s="1"/>
  <c r="E57" i="5"/>
  <c r="F57" i="5" s="1"/>
  <c r="E58" i="5"/>
  <c r="F58" i="5" s="1"/>
  <c r="E59" i="5"/>
  <c r="F59" i="5" s="1"/>
  <c r="E60" i="5"/>
  <c r="F60" i="5" s="1"/>
  <c r="E61" i="5"/>
  <c r="F61" i="5" s="1"/>
  <c r="E62" i="5"/>
  <c r="F62" i="5" s="1"/>
  <c r="E63" i="5"/>
  <c r="F63" i="5" s="1"/>
  <c r="E64" i="5"/>
  <c r="F64" i="5" s="1"/>
  <c r="E66" i="5"/>
  <c r="F66" i="5" s="1"/>
  <c r="E52" i="5"/>
  <c r="F52" i="5" s="1"/>
  <c r="H32" i="5"/>
  <c r="H33" i="5"/>
  <c r="H34" i="5"/>
  <c r="H35" i="5"/>
  <c r="H36" i="5"/>
  <c r="H37" i="5"/>
  <c r="H38" i="5"/>
  <c r="H39" i="5"/>
  <c r="H40" i="5"/>
  <c r="H41" i="5"/>
  <c r="H42" i="5"/>
  <c r="H43" i="5"/>
  <c r="H44" i="5"/>
  <c r="H45" i="5"/>
  <c r="H46" i="5"/>
  <c r="H47" i="5"/>
  <c r="H48" i="5"/>
  <c r="H31" i="5"/>
  <c r="I32" i="5"/>
  <c r="I33" i="5"/>
  <c r="I34" i="5"/>
  <c r="I35" i="5"/>
  <c r="I36" i="5"/>
  <c r="I37" i="5"/>
  <c r="I38" i="5"/>
  <c r="I39" i="5"/>
  <c r="I40" i="5"/>
  <c r="I41" i="5"/>
  <c r="I42" i="5"/>
  <c r="I43" i="5"/>
  <c r="I44" i="5"/>
  <c r="I45" i="5"/>
  <c r="I46" i="5"/>
  <c r="I47" i="5"/>
  <c r="I48" i="5"/>
  <c r="I31" i="5"/>
  <c r="G32" i="5"/>
  <c r="G33" i="5"/>
  <c r="G34" i="5"/>
  <c r="G35" i="5"/>
  <c r="G36" i="5"/>
  <c r="G37" i="5"/>
  <c r="G38" i="5"/>
  <c r="G39" i="5"/>
  <c r="G40" i="5"/>
  <c r="G41" i="5"/>
  <c r="G42" i="5"/>
  <c r="G43" i="5"/>
  <c r="G44" i="5"/>
  <c r="G45" i="5"/>
  <c r="G46" i="5"/>
  <c r="G47" i="5"/>
  <c r="G48" i="5"/>
  <c r="G31" i="5"/>
  <c r="E2" i="5"/>
  <c r="F2" i="5" s="1"/>
  <c r="E3" i="5"/>
  <c r="F3" i="5" s="1"/>
  <c r="E4" i="5"/>
  <c r="F4" i="5" s="1"/>
  <c r="E5" i="5"/>
  <c r="F5" i="5" s="1"/>
  <c r="E6" i="5"/>
  <c r="F6" i="5" s="1"/>
  <c r="E7" i="5"/>
  <c r="F7" i="5" s="1"/>
  <c r="E8" i="5"/>
  <c r="F8" i="5" s="1"/>
  <c r="E9" i="5"/>
  <c r="F9" i="5" s="1"/>
  <c r="E10" i="5"/>
  <c r="F10" i="5" s="1"/>
  <c r="E11" i="5"/>
  <c r="F11" i="5" s="1"/>
  <c r="E12" i="5"/>
  <c r="F12" i="5" s="1"/>
  <c r="E13" i="5"/>
  <c r="F13" i="5" s="1"/>
  <c r="E14" i="5"/>
  <c r="F14" i="5" s="1"/>
  <c r="E15" i="5"/>
  <c r="F15" i="5" s="1"/>
  <c r="E16" i="5"/>
  <c r="F16" i="5" s="1"/>
  <c r="E17" i="5"/>
  <c r="F17" i="5" s="1"/>
  <c r="E18" i="5"/>
  <c r="F18" i="5" s="1"/>
  <c r="E19" i="5"/>
  <c r="F19" i="5" s="1"/>
  <c r="AT950" i="1"/>
  <c r="AT949" i="1"/>
  <c r="AT942" i="1"/>
  <c r="AT941" i="1"/>
  <c r="AT940" i="1"/>
  <c r="AT939" i="1"/>
  <c r="AT934" i="1"/>
  <c r="AT933" i="1"/>
  <c r="AT932" i="1"/>
  <c r="AT931" i="1"/>
  <c r="AT930" i="1"/>
  <c r="AT929" i="1"/>
  <c r="AT928" i="1"/>
  <c r="AT927" i="1"/>
  <c r="AT926" i="1"/>
  <c r="AT925" i="1"/>
  <c r="AT924" i="1"/>
  <c r="AT923" i="1"/>
  <c r="AT921" i="1"/>
  <c r="AT920" i="1"/>
  <c r="AT919" i="1"/>
  <c r="AT918" i="1"/>
  <c r="AT917" i="1"/>
  <c r="AT916" i="1"/>
  <c r="AT915" i="1"/>
  <c r="AT914" i="1"/>
  <c r="AT913" i="1"/>
  <c r="AT912" i="1"/>
  <c r="AT911" i="1"/>
  <c r="AT910" i="1"/>
  <c r="AT909" i="1"/>
  <c r="AT908"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32" i="1"/>
  <c r="AT831" i="1"/>
  <c r="AT830" i="1"/>
  <c r="AT828" i="1"/>
  <c r="AT827" i="1"/>
  <c r="AT826" i="1"/>
  <c r="AT825" i="1"/>
  <c r="AT824" i="1"/>
  <c r="AT823"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52" i="1"/>
  <c r="AT751" i="1"/>
  <c r="AT750" i="1"/>
  <c r="AT749" i="1"/>
  <c r="AT748" i="1"/>
  <c r="AT747" i="1"/>
  <c r="AT746" i="1"/>
  <c r="AT745" i="1"/>
  <c r="AT744" i="1"/>
  <c r="AT743" i="1"/>
  <c r="AT742" i="1"/>
  <c r="AT741" i="1"/>
  <c r="AT740" i="1"/>
  <c r="AT739" i="1"/>
  <c r="AT738" i="1"/>
  <c r="AT737" i="1"/>
  <c r="AT736" i="1"/>
  <c r="AT735"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69" i="1"/>
  <c r="AT668" i="1"/>
  <c r="AT665" i="1"/>
  <c r="AT664" i="1"/>
  <c r="AT663" i="1"/>
  <c r="AT662" i="1"/>
  <c r="AT658" i="1"/>
  <c r="AT657" i="1"/>
  <c r="AT656" i="1"/>
  <c r="AT655" i="1"/>
  <c r="AT654" i="1"/>
  <c r="AT653" i="1"/>
  <c r="AT652" i="1"/>
  <c r="AT651" i="1"/>
  <c r="AT650" i="1"/>
  <c r="AT649" i="1"/>
  <c r="AT648" i="1"/>
  <c r="AT647" i="1"/>
  <c r="AT646" i="1"/>
  <c r="AT645" i="1"/>
  <c r="AT642" i="1"/>
  <c r="AT641" i="1"/>
  <c r="AT640" i="1"/>
  <c r="AT639" i="1"/>
  <c r="AT638" i="1"/>
  <c r="AT637" i="1"/>
  <c r="AT635" i="1"/>
  <c r="AT634" i="1"/>
  <c r="AT633" i="1"/>
  <c r="AT632" i="1"/>
  <c r="AT631" i="1"/>
  <c r="AT630" i="1"/>
  <c r="AT629" i="1"/>
  <c r="AT628" i="1"/>
  <c r="AT627" i="1"/>
  <c r="AT626" i="1"/>
  <c r="AT625" i="1"/>
  <c r="AT624" i="1"/>
  <c r="AT623"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9" i="1"/>
  <c r="AT518" i="1"/>
  <c r="AT517" i="1"/>
  <c r="AT516" i="1"/>
  <c r="AT515" i="1"/>
  <c r="AT514" i="1"/>
  <c r="AT506" i="1"/>
  <c r="AT502" i="1"/>
  <c r="AT490" i="1"/>
  <c r="AT489" i="1"/>
  <c r="AT488" i="1"/>
  <c r="AT487" i="1"/>
  <c r="AT485" i="1"/>
  <c r="AT484" i="1"/>
  <c r="AT483" i="1"/>
  <c r="AT482" i="1"/>
  <c r="AT481" i="1"/>
  <c r="AT480" i="1"/>
  <c r="AT479" i="1"/>
  <c r="AT478" i="1"/>
  <c r="AT477" i="1"/>
  <c r="AT476" i="1"/>
  <c r="AT475"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86" i="1"/>
  <c r="AT385"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4" i="1"/>
  <c r="AT343" i="1"/>
  <c r="AT342" i="1"/>
  <c r="AT341"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0" i="1"/>
  <c r="AT249" i="1"/>
  <c r="AT248" i="1"/>
  <c r="AT244" i="1"/>
  <c r="AT243" i="1"/>
  <c r="AT242" i="1"/>
  <c r="AT241" i="1"/>
  <c r="AT240" i="1"/>
  <c r="AT239" i="1"/>
  <c r="AT238" i="1"/>
  <c r="AT237" i="1"/>
  <c r="AT236"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1" i="1"/>
  <c r="AT150" i="1"/>
  <c r="AT149" i="1"/>
  <c r="AT145" i="1"/>
  <c r="AT144" i="1"/>
  <c r="AT143" i="1"/>
  <c r="AT142" i="1"/>
  <c r="AT141" i="1"/>
  <c r="AT140" i="1"/>
  <c r="AT138" i="1"/>
  <c r="AT137" i="1"/>
  <c r="AT136" i="1"/>
  <c r="AT135" i="1"/>
  <c r="AT134" i="1"/>
  <c r="AT132" i="1"/>
  <c r="AT131" i="1"/>
  <c r="AT130" i="1"/>
  <c r="AT129" i="1"/>
  <c r="AT128" i="1"/>
  <c r="AT127" i="1"/>
  <c r="AT126" i="1"/>
  <c r="AT125" i="1"/>
  <c r="AT124" i="1"/>
  <c r="AT123" i="1"/>
  <c r="AT120" i="1"/>
  <c r="AT119" i="1"/>
  <c r="AT118" i="1"/>
  <c r="AT117" i="1"/>
  <c r="AT116" i="1"/>
  <c r="AT115" i="1"/>
  <c r="AT114" i="1"/>
  <c r="AT113" i="1"/>
  <c r="AT112" i="1"/>
  <c r="AT111" i="1"/>
  <c r="AT110" i="1"/>
  <c r="AT109" i="1"/>
  <c r="AT108" i="1"/>
  <c r="AT107" i="1"/>
  <c r="AT106" i="1"/>
  <c r="AT105" i="1"/>
  <c r="AT104" i="1"/>
  <c r="AT103" i="1"/>
  <c r="AT100" i="1"/>
  <c r="AT99" i="1"/>
  <c r="AT98" i="1"/>
  <c r="AT97" i="1"/>
  <c r="AT96" i="1"/>
  <c r="AT95" i="1"/>
  <c r="AT94" i="1"/>
  <c r="AT93" i="1"/>
  <c r="AT92" i="1"/>
  <c r="AT91" i="1"/>
  <c r="AT90" i="1"/>
  <c r="AT89" i="1"/>
  <c r="AT88" i="1"/>
  <c r="AT87" i="1"/>
  <c r="AT86" i="1"/>
  <c r="AT85" i="1"/>
  <c r="AT84"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S950" i="1"/>
  <c r="AS949" i="1"/>
  <c r="AS942" i="1"/>
  <c r="AS941" i="1"/>
  <c r="AS940" i="1"/>
  <c r="AS939" i="1"/>
  <c r="AS934" i="1"/>
  <c r="AS933" i="1"/>
  <c r="AS932" i="1"/>
  <c r="AS931" i="1"/>
  <c r="AS930" i="1"/>
  <c r="AS929" i="1"/>
  <c r="AS928" i="1"/>
  <c r="AS927" i="1"/>
  <c r="AS926" i="1"/>
  <c r="AS925" i="1"/>
  <c r="AS924" i="1"/>
  <c r="AS923" i="1"/>
  <c r="AS921" i="1"/>
  <c r="AS920" i="1"/>
  <c r="AS919" i="1"/>
  <c r="AS918" i="1"/>
  <c r="AS917" i="1"/>
  <c r="AS916" i="1"/>
  <c r="AS915" i="1"/>
  <c r="AS914" i="1"/>
  <c r="AS913" i="1"/>
  <c r="AS912" i="1"/>
  <c r="AS911" i="1"/>
  <c r="AS910" i="1"/>
  <c r="AS909" i="1"/>
  <c r="AS908" i="1"/>
  <c r="AS905" i="1"/>
  <c r="AS904" i="1"/>
  <c r="AS903" i="1"/>
  <c r="AS902" i="1"/>
  <c r="AS901" i="1"/>
  <c r="AS900" i="1"/>
  <c r="AS899" i="1"/>
  <c r="AS898" i="1"/>
  <c r="AS897" i="1"/>
  <c r="AS896" i="1"/>
  <c r="AS895" i="1"/>
  <c r="AS894" i="1"/>
  <c r="AS893" i="1"/>
  <c r="AS892" i="1"/>
  <c r="AS891" i="1"/>
  <c r="AS890" i="1"/>
  <c r="AS889" i="1"/>
  <c r="AS888" i="1"/>
  <c r="AS887" i="1"/>
  <c r="AS886" i="1"/>
  <c r="AS885" i="1"/>
  <c r="AS884" i="1"/>
  <c r="AS883" i="1"/>
  <c r="AS882" i="1"/>
  <c r="AS881" i="1"/>
  <c r="AS880" i="1"/>
  <c r="AS879" i="1"/>
  <c r="AS878" i="1"/>
  <c r="AS877" i="1"/>
  <c r="AS876" i="1"/>
  <c r="AS875" i="1"/>
  <c r="AS874" i="1"/>
  <c r="AS873" i="1"/>
  <c r="AS872" i="1"/>
  <c r="AS871" i="1"/>
  <c r="AS870" i="1"/>
  <c r="AS869" i="1"/>
  <c r="AS868" i="1"/>
  <c r="AS867" i="1"/>
  <c r="AS866" i="1"/>
  <c r="AS865" i="1"/>
  <c r="AS864" i="1"/>
  <c r="AS863" i="1"/>
  <c r="AS862" i="1"/>
  <c r="AS861" i="1"/>
  <c r="AS832" i="1"/>
  <c r="AS831" i="1"/>
  <c r="AS830" i="1"/>
  <c r="AS828" i="1"/>
  <c r="AS827" i="1"/>
  <c r="AS826" i="1"/>
  <c r="AS825" i="1"/>
  <c r="AS824" i="1"/>
  <c r="AS823" i="1"/>
  <c r="AS818" i="1"/>
  <c r="AS817" i="1"/>
  <c r="AS816" i="1"/>
  <c r="AS815" i="1"/>
  <c r="AS814" i="1"/>
  <c r="AS813" i="1"/>
  <c r="AS812" i="1"/>
  <c r="AS811" i="1"/>
  <c r="AS810" i="1"/>
  <c r="AS809" i="1"/>
  <c r="AS808" i="1"/>
  <c r="AS807" i="1"/>
  <c r="AS806" i="1"/>
  <c r="AS805" i="1"/>
  <c r="AS804" i="1"/>
  <c r="AS803" i="1"/>
  <c r="AS802" i="1"/>
  <c r="AS801" i="1"/>
  <c r="AS800" i="1"/>
  <c r="AS799" i="1"/>
  <c r="AS798" i="1"/>
  <c r="AS797" i="1"/>
  <c r="AS796" i="1"/>
  <c r="AS795" i="1"/>
  <c r="AS794" i="1"/>
  <c r="AS793" i="1"/>
  <c r="AS792" i="1"/>
  <c r="AS791" i="1"/>
  <c r="AS790" i="1"/>
  <c r="AS789" i="1"/>
  <c r="AS788" i="1"/>
  <c r="AS787" i="1"/>
  <c r="AS786" i="1"/>
  <c r="AS785" i="1"/>
  <c r="AS784" i="1"/>
  <c r="AS783" i="1"/>
  <c r="AS782" i="1"/>
  <c r="AS781" i="1"/>
  <c r="AS780" i="1"/>
  <c r="AS779" i="1"/>
  <c r="AS778" i="1"/>
  <c r="AS777" i="1"/>
  <c r="AS776" i="1"/>
  <c r="AS775" i="1"/>
  <c r="AS774" i="1"/>
  <c r="AS773" i="1"/>
  <c r="AS772" i="1"/>
  <c r="AS771" i="1"/>
  <c r="AS770" i="1"/>
  <c r="AS769" i="1"/>
  <c r="AS768" i="1"/>
  <c r="AS767" i="1"/>
  <c r="AS766" i="1"/>
  <c r="AS765" i="1"/>
  <c r="AS764" i="1"/>
  <c r="AS763" i="1"/>
  <c r="AS762" i="1"/>
  <c r="AS752" i="1"/>
  <c r="AS751" i="1"/>
  <c r="AS750" i="1"/>
  <c r="AS749" i="1"/>
  <c r="AS748" i="1"/>
  <c r="AS747" i="1"/>
  <c r="AS746" i="1"/>
  <c r="AS745" i="1"/>
  <c r="AS744" i="1"/>
  <c r="AS743" i="1"/>
  <c r="AS742" i="1"/>
  <c r="AS741" i="1"/>
  <c r="AS740" i="1"/>
  <c r="AS739" i="1"/>
  <c r="AS738" i="1"/>
  <c r="AS737" i="1"/>
  <c r="AS736" i="1"/>
  <c r="AS735" i="1"/>
  <c r="AS733" i="1"/>
  <c r="AS732" i="1"/>
  <c r="AS731" i="1"/>
  <c r="AS730" i="1"/>
  <c r="AS729" i="1"/>
  <c r="AS728" i="1"/>
  <c r="AS727" i="1"/>
  <c r="AS726" i="1"/>
  <c r="AS725" i="1"/>
  <c r="AS724" i="1"/>
  <c r="AS723" i="1"/>
  <c r="AS722" i="1"/>
  <c r="AS721" i="1"/>
  <c r="AS720" i="1"/>
  <c r="AS719" i="1"/>
  <c r="AS718" i="1"/>
  <c r="AS717" i="1"/>
  <c r="AS716" i="1"/>
  <c r="AS715" i="1"/>
  <c r="AS714" i="1"/>
  <c r="AS713" i="1"/>
  <c r="AS712" i="1"/>
  <c r="AS711" i="1"/>
  <c r="AS710" i="1"/>
  <c r="AS709" i="1"/>
  <c r="AS708" i="1"/>
  <c r="AS707" i="1"/>
  <c r="AS706" i="1"/>
  <c r="AS705" i="1"/>
  <c r="AS704" i="1"/>
  <c r="AS703" i="1"/>
  <c r="AS702" i="1"/>
  <c r="AS701" i="1"/>
  <c r="AS700" i="1"/>
  <c r="AS699" i="1"/>
  <c r="AS698" i="1"/>
  <c r="AS697" i="1"/>
  <c r="AS696" i="1"/>
  <c r="AS695" i="1"/>
  <c r="AS694" i="1"/>
  <c r="AS693" i="1"/>
  <c r="AS692" i="1"/>
  <c r="AS691" i="1"/>
  <c r="AS690" i="1"/>
  <c r="AS689" i="1"/>
  <c r="AS688" i="1"/>
  <c r="AS687" i="1"/>
  <c r="AS686" i="1"/>
  <c r="AS685" i="1"/>
  <c r="AS684" i="1"/>
  <c r="AS683" i="1"/>
  <c r="AS682" i="1"/>
  <c r="AS681" i="1"/>
  <c r="AS680" i="1"/>
  <c r="AS679" i="1"/>
  <c r="AS678" i="1"/>
  <c r="AS669" i="1"/>
  <c r="AS668" i="1"/>
  <c r="AS665" i="1"/>
  <c r="AS664" i="1"/>
  <c r="AS663" i="1"/>
  <c r="AS662" i="1"/>
  <c r="AS658" i="1"/>
  <c r="AS657" i="1"/>
  <c r="AS656" i="1"/>
  <c r="AS655" i="1"/>
  <c r="AS654" i="1"/>
  <c r="AS653" i="1"/>
  <c r="AS652" i="1"/>
  <c r="AS651" i="1"/>
  <c r="AS650" i="1"/>
  <c r="AS649" i="1"/>
  <c r="AS648" i="1"/>
  <c r="AS647" i="1"/>
  <c r="AS646" i="1"/>
  <c r="AS645" i="1"/>
  <c r="AS642" i="1"/>
  <c r="AS641" i="1"/>
  <c r="AS640" i="1"/>
  <c r="AS639" i="1"/>
  <c r="AS638" i="1"/>
  <c r="AS637" i="1"/>
  <c r="AS635" i="1"/>
  <c r="AS634" i="1"/>
  <c r="AS633" i="1"/>
  <c r="AS632" i="1"/>
  <c r="AS631" i="1"/>
  <c r="AS630" i="1"/>
  <c r="AS629" i="1"/>
  <c r="AS628" i="1"/>
  <c r="AS627" i="1"/>
  <c r="AS626" i="1"/>
  <c r="AS625" i="1"/>
  <c r="AS624" i="1"/>
  <c r="AS623" i="1"/>
  <c r="AS619" i="1"/>
  <c r="AS618" i="1"/>
  <c r="AS617" i="1"/>
  <c r="AS616" i="1"/>
  <c r="AS615" i="1"/>
  <c r="AS614" i="1"/>
  <c r="AS613" i="1"/>
  <c r="AS612" i="1"/>
  <c r="AS611" i="1"/>
  <c r="AS610" i="1"/>
  <c r="AS609" i="1"/>
  <c r="AS608" i="1"/>
  <c r="AS607" i="1"/>
  <c r="AS606" i="1"/>
  <c r="AS605" i="1"/>
  <c r="AS604" i="1"/>
  <c r="AS603" i="1"/>
  <c r="AS602" i="1"/>
  <c r="AS601" i="1"/>
  <c r="AS600" i="1"/>
  <c r="AS599" i="1"/>
  <c r="AS598" i="1"/>
  <c r="AS597" i="1"/>
  <c r="AS596" i="1"/>
  <c r="AS595" i="1"/>
  <c r="AS594" i="1"/>
  <c r="AS593" i="1"/>
  <c r="AS592" i="1"/>
  <c r="AS591" i="1"/>
  <c r="AS590" i="1"/>
  <c r="AS589" i="1"/>
  <c r="AS588" i="1"/>
  <c r="AS587" i="1"/>
  <c r="AS586" i="1"/>
  <c r="AS585" i="1"/>
  <c r="AS584" i="1"/>
  <c r="AS583" i="1"/>
  <c r="AS582" i="1"/>
  <c r="AS581" i="1"/>
  <c r="AS580" i="1"/>
  <c r="AS579" i="1"/>
  <c r="AS578" i="1"/>
  <c r="AS577" i="1"/>
  <c r="AS576" i="1"/>
  <c r="AS575" i="1"/>
  <c r="AS574" i="1"/>
  <c r="AS573" i="1"/>
  <c r="AS572" i="1"/>
  <c r="AS571" i="1"/>
  <c r="AS570" i="1"/>
  <c r="AS569" i="1"/>
  <c r="AS568" i="1"/>
  <c r="AS567" i="1"/>
  <c r="AS566" i="1"/>
  <c r="AS565" i="1"/>
  <c r="AS564" i="1"/>
  <c r="AS563" i="1"/>
  <c r="AS562" i="1"/>
  <c r="AS561" i="1"/>
  <c r="AS560" i="1"/>
  <c r="AS559" i="1"/>
  <c r="AS558" i="1"/>
  <c r="AS557" i="1"/>
  <c r="AS556" i="1"/>
  <c r="AS555" i="1"/>
  <c r="AS554" i="1"/>
  <c r="AS553" i="1"/>
  <c r="AS552" i="1"/>
  <c r="AS551" i="1"/>
  <c r="AS550" i="1"/>
  <c r="AS549" i="1"/>
  <c r="AS548" i="1"/>
  <c r="AS547" i="1"/>
  <c r="AS546" i="1"/>
  <c r="AS545" i="1"/>
  <c r="AS544" i="1"/>
  <c r="AS543" i="1"/>
  <c r="AS542" i="1"/>
  <c r="AS541" i="1"/>
  <c r="AS540" i="1"/>
  <c r="AS539" i="1"/>
  <c r="AS538" i="1"/>
  <c r="AS537" i="1"/>
  <c r="AS536" i="1"/>
  <c r="AS535" i="1"/>
  <c r="AS534" i="1"/>
  <c r="AS533" i="1"/>
  <c r="AS532" i="1"/>
  <c r="AS531" i="1"/>
  <c r="AS530" i="1"/>
  <c r="AS529" i="1"/>
  <c r="AS528" i="1"/>
  <c r="AS527" i="1"/>
  <c r="AS526" i="1"/>
  <c r="AS525" i="1"/>
  <c r="AS524" i="1"/>
  <c r="AS523" i="1"/>
  <c r="AS522" i="1"/>
  <c r="AS521" i="1"/>
  <c r="AS520" i="1"/>
  <c r="AS519" i="1"/>
  <c r="AS518" i="1"/>
  <c r="AS517" i="1"/>
  <c r="AS516" i="1"/>
  <c r="AS515" i="1"/>
  <c r="AS514" i="1"/>
  <c r="AS506" i="1"/>
  <c r="AS502" i="1"/>
  <c r="AS490" i="1"/>
  <c r="AS489" i="1"/>
  <c r="AS488" i="1"/>
  <c r="AS487" i="1"/>
  <c r="AS485" i="1"/>
  <c r="AS484" i="1"/>
  <c r="AS483" i="1"/>
  <c r="AS482" i="1"/>
  <c r="AS481" i="1"/>
  <c r="AS480" i="1"/>
  <c r="AS479" i="1"/>
  <c r="AS478" i="1"/>
  <c r="AS477" i="1"/>
  <c r="AS476" i="1"/>
  <c r="AS475" i="1"/>
  <c r="AS473" i="1"/>
  <c r="AS472" i="1"/>
  <c r="AS471" i="1"/>
  <c r="AS470" i="1"/>
  <c r="AS469" i="1"/>
  <c r="AS468" i="1"/>
  <c r="AS467" i="1"/>
  <c r="AS466" i="1"/>
  <c r="AS465" i="1"/>
  <c r="AS464" i="1"/>
  <c r="AS463" i="1"/>
  <c r="AS462" i="1"/>
  <c r="AS461" i="1"/>
  <c r="AS460" i="1"/>
  <c r="AS459" i="1"/>
  <c r="AS458" i="1"/>
  <c r="AS457" i="1"/>
  <c r="AS456" i="1"/>
  <c r="AS455" i="1"/>
  <c r="AS454" i="1"/>
  <c r="AS453" i="1"/>
  <c r="AS452" i="1"/>
  <c r="AS451" i="1"/>
  <c r="AS450" i="1"/>
  <c r="AS447" i="1"/>
  <c r="AS446" i="1"/>
  <c r="AS445" i="1"/>
  <c r="AS444" i="1"/>
  <c r="AS443" i="1"/>
  <c r="AS442" i="1"/>
  <c r="AS441" i="1"/>
  <c r="AS440" i="1"/>
  <c r="AS439" i="1"/>
  <c r="AS438" i="1"/>
  <c r="AS437" i="1"/>
  <c r="AS436" i="1"/>
  <c r="AS435" i="1"/>
  <c r="AS434" i="1"/>
  <c r="AS433" i="1"/>
  <c r="AS432" i="1"/>
  <c r="AS431" i="1"/>
  <c r="AS430" i="1"/>
  <c r="AS429" i="1"/>
  <c r="AS428" i="1"/>
  <c r="AS427" i="1"/>
  <c r="AS426" i="1"/>
  <c r="AS425" i="1"/>
  <c r="AS424" i="1"/>
  <c r="AS423" i="1"/>
  <c r="AS422" i="1"/>
  <c r="AS421"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86" i="1"/>
  <c r="AS385"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4" i="1"/>
  <c r="AS343" i="1"/>
  <c r="AS342" i="1"/>
  <c r="AS341"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3" i="1"/>
  <c r="AS292" i="1"/>
  <c r="AS291" i="1"/>
  <c r="AS290" i="1"/>
  <c r="AS289" i="1"/>
  <c r="AS288" i="1"/>
  <c r="AS287" i="1"/>
  <c r="AS286" i="1"/>
  <c r="AS285" i="1"/>
  <c r="AS284" i="1"/>
  <c r="AS283" i="1"/>
  <c r="AS282" i="1"/>
  <c r="AS281" i="1"/>
  <c r="AS280" i="1"/>
  <c r="AS279" i="1"/>
  <c r="AS278" i="1"/>
  <c r="AS277" i="1"/>
  <c r="AS276" i="1"/>
  <c r="AS275" i="1"/>
  <c r="AS274" i="1"/>
  <c r="AS273" i="1"/>
  <c r="AS272" i="1"/>
  <c r="AS271" i="1"/>
  <c r="AS270" i="1"/>
  <c r="AS269" i="1"/>
  <c r="AS268" i="1"/>
  <c r="AS267" i="1"/>
  <c r="AS266" i="1"/>
  <c r="AS265" i="1"/>
  <c r="AS264" i="1"/>
  <c r="AS263" i="1"/>
  <c r="AS262" i="1"/>
  <c r="AS261" i="1"/>
  <c r="AS260" i="1"/>
  <c r="AS259" i="1"/>
  <c r="AS258" i="1"/>
  <c r="AS257" i="1"/>
  <c r="AS256" i="1"/>
  <c r="AS255" i="1"/>
  <c r="AS254" i="1"/>
  <c r="AS250" i="1"/>
  <c r="AS249" i="1"/>
  <c r="AS248" i="1"/>
  <c r="AS244" i="1"/>
  <c r="AS243" i="1"/>
  <c r="AS242" i="1"/>
  <c r="AS241" i="1"/>
  <c r="AS240" i="1"/>
  <c r="AS239" i="1"/>
  <c r="AS238" i="1"/>
  <c r="AS237" i="1"/>
  <c r="AS236" i="1"/>
  <c r="AS234" i="1"/>
  <c r="AS233" i="1"/>
  <c r="AS232" i="1"/>
  <c r="AS231" i="1"/>
  <c r="AS230" i="1"/>
  <c r="AS229" i="1"/>
  <c r="AS228" i="1"/>
  <c r="AS227" i="1"/>
  <c r="AS226" i="1"/>
  <c r="AS225" i="1"/>
  <c r="AS224" i="1"/>
  <c r="AS223" i="1"/>
  <c r="AS222" i="1"/>
  <c r="AS221" i="1"/>
  <c r="AS220" i="1"/>
  <c r="AS219" i="1"/>
  <c r="AS218" i="1"/>
  <c r="AS217" i="1"/>
  <c r="AS216" i="1"/>
  <c r="AS215" i="1"/>
  <c r="AS214" i="1"/>
  <c r="AS213" i="1"/>
  <c r="AS212" i="1"/>
  <c r="AS211" i="1"/>
  <c r="AS210" i="1"/>
  <c r="AS209" i="1"/>
  <c r="AS208" i="1"/>
  <c r="AS207" i="1"/>
  <c r="AS206" i="1"/>
  <c r="AS205" i="1"/>
  <c r="AS204" i="1"/>
  <c r="AS202" i="1"/>
  <c r="AS201" i="1"/>
  <c r="AS200" i="1"/>
  <c r="AS199"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1" i="1"/>
  <c r="AS150" i="1"/>
  <c r="AS149" i="1"/>
  <c r="AS145" i="1"/>
  <c r="AS144" i="1"/>
  <c r="AS143" i="1"/>
  <c r="AS142" i="1"/>
  <c r="AS141" i="1"/>
  <c r="AS140" i="1"/>
  <c r="AS138" i="1"/>
  <c r="AS137" i="1"/>
  <c r="AS136" i="1"/>
  <c r="AS135" i="1"/>
  <c r="AS134" i="1"/>
  <c r="AS132" i="1"/>
  <c r="AS131" i="1"/>
  <c r="AS130" i="1"/>
  <c r="AS129" i="1"/>
  <c r="AS128" i="1"/>
  <c r="AS127" i="1"/>
  <c r="AS126" i="1"/>
  <c r="AS125" i="1"/>
  <c r="AS124" i="1"/>
  <c r="AS123" i="1"/>
  <c r="AS120" i="1"/>
  <c r="AS119" i="1"/>
  <c r="AS118" i="1"/>
  <c r="AS117" i="1"/>
  <c r="AS116" i="1"/>
  <c r="AS115" i="1"/>
  <c r="AS114" i="1"/>
  <c r="AS113" i="1"/>
  <c r="AS112" i="1"/>
  <c r="AS111" i="1"/>
  <c r="AS110" i="1"/>
  <c r="AS109" i="1"/>
  <c r="AS108" i="1"/>
  <c r="AS107" i="1"/>
  <c r="AS106" i="1"/>
  <c r="AS105" i="1"/>
  <c r="AS104" i="1"/>
  <c r="AS103" i="1"/>
  <c r="AS100" i="1"/>
  <c r="AS99" i="1"/>
  <c r="AS98" i="1"/>
  <c r="AS97" i="1"/>
  <c r="AS96" i="1"/>
  <c r="AS95" i="1"/>
  <c r="AS94" i="1"/>
  <c r="AS93" i="1"/>
  <c r="AS92" i="1"/>
  <c r="AS91" i="1"/>
  <c r="AS90" i="1"/>
  <c r="AS89" i="1"/>
  <c r="AS88" i="1"/>
  <c r="AS87" i="1"/>
  <c r="AS86" i="1"/>
  <c r="AS85" i="1"/>
  <c r="AS84"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T2" i="1"/>
  <c r="AS2" i="1"/>
  <c r="AH925" i="13" l="1" a="1"/>
  <c r="AH925" i="13" s="1"/>
  <c r="AH853" i="13" a="1"/>
  <c r="AH853" i="13" s="1"/>
  <c r="AH759" i="13" a="1"/>
  <c r="AH759" i="13" s="1"/>
  <c r="AH661" i="13" a="1"/>
  <c r="AH661" i="13" s="1"/>
  <c r="AH562" i="13" a="1"/>
  <c r="AH562" i="13" s="1"/>
  <c r="AH465" i="13" a="1"/>
  <c r="AH465" i="13" s="1"/>
  <c r="AH909" i="13" a="1"/>
  <c r="AH909" i="13" s="1"/>
  <c r="AH734" i="13" a="1"/>
  <c r="AH734" i="13" s="1"/>
  <c r="AH539" i="13" a="1"/>
  <c r="AH539" i="13" s="1"/>
  <c r="AX936" i="13" a="1"/>
  <c r="AX936" i="13" s="1"/>
  <c r="AX319" i="13" a="1"/>
  <c r="AX319" i="13" s="1"/>
  <c r="AH957" i="13" a="1"/>
  <c r="AH957" i="13" s="1"/>
  <c r="AH893" i="13" a="1"/>
  <c r="AH893" i="13" s="1"/>
  <c r="AH806" i="13" a="1"/>
  <c r="AH806" i="13" s="1"/>
  <c r="AH709" i="13" a="1"/>
  <c r="AH709" i="13" s="1"/>
  <c r="AH612" i="13" a="1"/>
  <c r="AH612" i="13" s="1"/>
  <c r="AH518" i="13" a="1"/>
  <c r="AH518" i="13" s="1"/>
  <c r="AH395" i="13" a="1"/>
  <c r="AH395" i="13" s="1"/>
  <c r="AX903" i="13" a="1"/>
  <c r="AX903" i="13" s="1"/>
  <c r="AX765" i="13" a="1"/>
  <c r="AX765" i="13" s="1"/>
  <c r="AX134" i="13" a="1"/>
  <c r="AX134" i="13" s="1"/>
  <c r="AH829" i="13" a="1"/>
  <c r="AH829" i="13" s="1"/>
  <c r="AH637" i="13" a="1"/>
  <c r="AH637" i="13" s="1"/>
  <c r="AH429" i="13" a="1"/>
  <c r="AH429" i="13" s="1"/>
  <c r="AX801" i="13" a="1"/>
  <c r="AX801" i="13" s="1"/>
  <c r="AX635" i="13" a="1"/>
  <c r="AX635" i="13" s="1"/>
  <c r="AX586" i="13" a="1"/>
  <c r="AX586" i="13" s="1"/>
  <c r="AH941" i="13" a="1"/>
  <c r="AH941" i="13" s="1"/>
  <c r="AH868" i="13" a="1"/>
  <c r="AH868" i="13" s="1"/>
  <c r="AH783" i="13" a="1"/>
  <c r="AH783" i="13" s="1"/>
  <c r="AH686" i="13" a="1"/>
  <c r="AH686" i="13" s="1"/>
  <c r="AH589" i="13" a="1"/>
  <c r="AH589" i="13" s="1"/>
  <c r="AH493" i="13" a="1"/>
  <c r="AH493" i="13" s="1"/>
  <c r="AX870" i="13" a="1"/>
  <c r="AX870" i="13" s="1"/>
  <c r="AX725" i="13" a="1"/>
  <c r="AX725" i="13" s="1"/>
  <c r="AG5" i="13"/>
  <c r="AH5" i="13" s="1" a="1"/>
  <c r="AH5" i="13" s="1"/>
  <c r="AH11" i="13" a="1"/>
  <c r="AH11" i="13" s="1"/>
  <c r="AH14" i="13" a="1"/>
  <c r="AH14" i="13" s="1"/>
  <c r="AH17" i="13" a="1"/>
  <c r="AH17" i="13" s="1"/>
  <c r="AH21" i="13" a="1"/>
  <c r="AH21" i="13" s="1"/>
  <c r="AH27" i="13" a="1"/>
  <c r="AH27" i="13" s="1"/>
  <c r="AH30" i="13" a="1"/>
  <c r="AH30" i="13" s="1"/>
  <c r="AH33" i="13" a="1"/>
  <c r="AH33" i="13" s="1"/>
  <c r="AH37" i="13" a="1"/>
  <c r="AH37" i="13" s="1"/>
  <c r="AH43" i="13" a="1"/>
  <c r="AH43" i="13" s="1"/>
  <c r="AH46" i="13" a="1"/>
  <c r="AH46" i="13" s="1"/>
  <c r="AH50" i="13" a="1"/>
  <c r="AH50" i="13" s="1"/>
  <c r="AH56" i="13" a="1"/>
  <c r="AH56" i="13" s="1"/>
  <c r="AH60" i="13" a="1"/>
  <c r="AH60" i="13" s="1"/>
  <c r="AH63" i="13" a="1"/>
  <c r="AH63" i="13" s="1"/>
  <c r="AH66" i="13" a="1"/>
  <c r="AH66" i="13" s="1"/>
  <c r="AH72" i="13" a="1"/>
  <c r="AH72" i="13" s="1"/>
  <c r="AH76" i="13" a="1"/>
  <c r="AH76" i="13" s="1"/>
  <c r="AH79" i="13" a="1"/>
  <c r="AH79" i="13" s="1"/>
  <c r="AH83" i="13" a="1"/>
  <c r="AH83" i="13" s="1"/>
  <c r="AH86" i="13" a="1"/>
  <c r="AH86" i="13" s="1"/>
  <c r="AH90" i="13" a="1"/>
  <c r="AH90" i="13" s="1"/>
  <c r="AH97" i="13" a="1"/>
  <c r="AH97" i="13" s="1"/>
  <c r="AH101" i="13" a="1"/>
  <c r="AH101" i="13" s="1"/>
  <c r="AH107" i="13" a="1"/>
  <c r="AH107" i="13" s="1"/>
  <c r="AH110" i="13" a="1"/>
  <c r="AH110" i="13" s="1"/>
  <c r="AH113" i="13" a="1"/>
  <c r="AH113" i="13" s="1"/>
  <c r="AH117" i="13" a="1"/>
  <c r="AH117" i="13" s="1"/>
  <c r="AH123" i="13" a="1"/>
  <c r="AH123" i="13" s="1"/>
  <c r="AH126" i="13" a="1"/>
  <c r="AH126" i="13" s="1"/>
  <c r="AH130" i="13" a="1"/>
  <c r="AH130" i="13" s="1"/>
  <c r="AH137" i="13" a="1"/>
  <c r="AH137" i="13" s="1"/>
  <c r="AH141" i="13" a="1"/>
  <c r="AH141" i="13" s="1"/>
  <c r="AH144" i="13" a="1"/>
  <c r="AH144" i="13" s="1"/>
  <c r="AH148" i="13" a="1"/>
  <c r="AH148" i="13" s="1"/>
  <c r="AH151" i="13" a="1"/>
  <c r="AH151" i="13" s="1"/>
  <c r="AH155" i="13" a="1"/>
  <c r="AH155" i="13" s="1"/>
  <c r="AH158" i="13" a="1"/>
  <c r="AH158" i="13" s="1"/>
  <c r="AH161" i="13" a="1"/>
  <c r="AH161" i="13" s="1"/>
  <c r="AH165" i="13" a="1"/>
  <c r="AH165" i="13" s="1"/>
  <c r="AH171" i="13" a="1"/>
  <c r="AH171" i="13" s="1"/>
  <c r="AH174" i="13" a="1"/>
  <c r="AH174" i="13" s="1"/>
  <c r="AH181" i="13" a="1"/>
  <c r="AH181" i="13" s="1"/>
  <c r="AH185" i="13" a="1"/>
  <c r="AH185" i="13" s="1"/>
  <c r="AH191" i="13" a="1"/>
  <c r="AH191" i="13" s="1"/>
  <c r="AH194" i="13" a="1"/>
  <c r="AH194" i="13" s="1"/>
  <c r="AH197" i="13" a="1"/>
  <c r="AH197" i="13" s="1"/>
  <c r="AH200" i="13" a="1"/>
  <c r="AH200" i="13" s="1"/>
  <c r="AH204" i="13" a="1"/>
  <c r="AH204" i="13" s="1"/>
  <c r="AH208" i="13" a="1"/>
  <c r="AH208" i="13" s="1"/>
  <c r="AH212" i="13" a="1"/>
  <c r="AH212" i="13" s="1"/>
  <c r="AH216" i="13" a="1"/>
  <c r="AH216" i="13" s="1"/>
  <c r="AH220" i="13" a="1"/>
  <c r="AH220" i="13" s="1"/>
  <c r="AH224" i="13" a="1"/>
  <c r="AH224" i="13" s="1"/>
  <c r="AH228" i="13" a="1"/>
  <c r="AH228" i="13" s="1"/>
  <c r="AH232" i="13" a="1"/>
  <c r="AH232" i="13" s="1"/>
  <c r="AH236" i="13" a="1"/>
  <c r="AH236" i="13" s="1"/>
  <c r="AH240" i="13" a="1"/>
  <c r="AH240" i="13" s="1"/>
  <c r="AH244" i="13" a="1"/>
  <c r="AH244" i="13" s="1"/>
  <c r="AH248" i="13" a="1"/>
  <c r="AH248" i="13" s="1"/>
  <c r="AH252" i="13" a="1"/>
  <c r="AH252" i="13" s="1"/>
  <c r="AH256" i="13" a="1"/>
  <c r="AH256" i="13" s="1"/>
  <c r="AH260" i="13" a="1"/>
  <c r="AH260" i="13" s="1"/>
  <c r="AH264" i="13" a="1"/>
  <c r="AH264" i="13" s="1"/>
  <c r="AH268" i="13" a="1"/>
  <c r="AH268" i="13" s="1"/>
  <c r="AH272" i="13" a="1"/>
  <c r="AH272" i="13" s="1"/>
  <c r="AH276" i="13" a="1"/>
  <c r="AH276" i="13" s="1"/>
  <c r="AH280" i="13" a="1"/>
  <c r="AH280" i="13" s="1"/>
  <c r="AH284" i="13" a="1"/>
  <c r="AH284" i="13" s="1"/>
  <c r="AH288" i="13" a="1"/>
  <c r="AH288" i="13" s="1"/>
  <c r="AH292" i="13" a="1"/>
  <c r="AH292" i="13" s="1"/>
  <c r="AH295" i="13" a="1"/>
  <c r="AH295" i="13" s="1"/>
  <c r="AH299" i="13" a="1"/>
  <c r="AH299" i="13" s="1"/>
  <c r="AH302" i="13" a="1"/>
  <c r="AH302" i="13" s="1"/>
  <c r="AH305" i="13" a="1"/>
  <c r="AH305" i="13" s="1"/>
  <c r="AH312" i="13" a="1"/>
  <c r="AH312" i="13" s="1"/>
  <c r="AH316" i="13" a="1"/>
  <c r="AH316" i="13" s="1"/>
  <c r="AH319" i="13" a="1"/>
  <c r="AH319" i="13" s="1"/>
  <c r="AH322" i="13" a="1"/>
  <c r="AH322" i="13" s="1"/>
  <c r="AH325" i="13" a="1"/>
  <c r="AH325" i="13" s="1"/>
  <c r="AH332" i="13" a="1"/>
  <c r="AH332" i="13" s="1"/>
  <c r="AH335" i="13" a="1"/>
  <c r="AH335" i="13" s="1"/>
  <c r="AH338" i="13" a="1"/>
  <c r="AH338" i="13" s="1"/>
  <c r="AH341" i="13" a="1"/>
  <c r="AH341" i="13" s="1"/>
  <c r="AH348" i="13" a="1"/>
  <c r="AH348" i="13" s="1"/>
  <c r="AH351" i="13" a="1"/>
  <c r="AH351" i="13" s="1"/>
  <c r="AH354" i="13" a="1"/>
  <c r="AH354" i="13" s="1"/>
  <c r="AH357" i="13" a="1"/>
  <c r="AH357" i="13" s="1"/>
  <c r="AH364" i="13" a="1"/>
  <c r="AH364" i="13" s="1"/>
  <c r="AH367" i="13" a="1"/>
  <c r="AH367" i="13" s="1"/>
  <c r="AH370" i="13" a="1"/>
  <c r="AH370" i="13" s="1"/>
  <c r="AH373" i="13" a="1"/>
  <c r="AH373" i="13" s="1"/>
  <c r="AH380" i="13" a="1"/>
  <c r="AH380" i="13" s="1"/>
  <c r="AH383" i="13" a="1"/>
  <c r="AH383" i="13" s="1"/>
  <c r="AH386" i="13" a="1"/>
  <c r="AH386" i="13" s="1"/>
  <c r="AH389" i="13" a="1"/>
  <c r="AH389" i="13" s="1"/>
  <c r="AH396" i="13" a="1"/>
  <c r="AH396" i="13" s="1"/>
  <c r="AH399" i="13" a="1"/>
  <c r="AH399" i="13" s="1"/>
  <c r="AH402" i="13" a="1"/>
  <c r="AH402" i="13" s="1"/>
  <c r="AH405" i="13" a="1"/>
  <c r="AH405" i="13" s="1"/>
  <c r="AH412" i="13" a="1"/>
  <c r="AH412" i="13" s="1"/>
  <c r="AH415" i="13" a="1"/>
  <c r="AH415" i="13" s="1"/>
  <c r="AH418" i="13" a="1"/>
  <c r="AH418" i="13" s="1"/>
  <c r="AH421" i="13" a="1"/>
  <c r="AH421" i="13" s="1"/>
  <c r="AH428" i="13" a="1"/>
  <c r="AH428" i="13" s="1"/>
  <c r="AH431" i="13" a="1"/>
  <c r="AH431" i="13" s="1"/>
  <c r="AH434" i="13" a="1"/>
  <c r="AH434" i="13" s="1"/>
  <c r="AH437" i="13" a="1"/>
  <c r="AH437" i="13" s="1"/>
  <c r="AH444" i="13" a="1"/>
  <c r="AH444" i="13" s="1"/>
  <c r="AH447" i="13" a="1"/>
  <c r="AH447" i="13" s="1"/>
  <c r="AH450" i="13" a="1"/>
  <c r="AH450" i="13" s="1"/>
  <c r="AH454" i="13" a="1"/>
  <c r="AH454" i="13" s="1"/>
  <c r="AH458" i="13" a="1"/>
  <c r="AH458" i="13" s="1"/>
  <c r="AH462" i="13" a="1"/>
  <c r="AH462" i="13" s="1"/>
  <c r="AH466" i="13" a="1"/>
  <c r="AH466" i="13" s="1"/>
  <c r="AH470" i="13" a="1"/>
  <c r="AH470" i="13" s="1"/>
  <c r="AH474" i="13" a="1"/>
  <c r="AH474" i="13" s="1"/>
  <c r="AH478" i="13" a="1"/>
  <c r="AH478" i="13" s="1"/>
  <c r="AH482" i="13" a="1"/>
  <c r="AH482" i="13" s="1"/>
  <c r="AH486" i="13" a="1"/>
  <c r="AH486" i="13" s="1"/>
  <c r="AH490" i="13" a="1"/>
  <c r="AH490" i="13" s="1"/>
  <c r="AH494" i="13" a="1"/>
  <c r="AH494" i="13" s="1"/>
  <c r="AH498" i="13" a="1"/>
  <c r="AH498" i="13" s="1"/>
  <c r="AH505" i="13" a="1"/>
  <c r="AH505" i="13" s="1"/>
  <c r="AH509" i="13" a="1"/>
  <c r="AH509" i="13" s="1"/>
  <c r="AH514" i="13" a="1"/>
  <c r="AH514" i="13" s="1"/>
  <c r="AH520" i="13" a="1"/>
  <c r="AH520" i="13" s="1"/>
  <c r="AH524" i="13" a="1"/>
  <c r="AH524" i="13" s="1"/>
  <c r="AH527" i="13" a="1"/>
  <c r="AH527" i="13" s="1"/>
  <c r="AH533" i="13" a="1"/>
  <c r="AH533" i="13" s="1"/>
  <c r="AH538" i="13" a="1"/>
  <c r="AH538" i="13" s="1"/>
  <c r="AH542" i="13" a="1"/>
  <c r="AH542" i="13" s="1"/>
  <c r="AH549" i="13" a="1"/>
  <c r="AH549" i="13" s="1"/>
  <c r="AH552" i="13" a="1"/>
  <c r="AH552" i="13" s="1"/>
  <c r="AH555" i="13" a="1"/>
  <c r="AH555" i="13" s="1"/>
  <c r="AH558" i="13" a="1"/>
  <c r="AH558" i="13" s="1"/>
  <c r="AH565" i="13" a="1"/>
  <c r="AH565" i="13" s="1"/>
  <c r="AH569" i="13" a="1"/>
  <c r="AH569" i="13" s="1"/>
  <c r="AH573" i="13" a="1"/>
  <c r="AH573" i="13" s="1"/>
  <c r="AH576" i="13" a="1"/>
  <c r="AH576" i="13" s="1"/>
  <c r="AH579" i="13" a="1"/>
  <c r="AH579" i="13" s="1"/>
  <c r="AH583" i="13" a="1"/>
  <c r="AH583" i="13" s="1"/>
  <c r="AH587" i="13" a="1"/>
  <c r="AH587" i="13" s="1"/>
  <c r="AH591" i="13" a="1"/>
  <c r="AH591" i="13" s="1"/>
  <c r="AH594" i="13" a="1"/>
  <c r="AH594" i="13" s="1"/>
  <c r="AH600" i="13" a="1"/>
  <c r="AH600" i="13" s="1"/>
  <c r="AH603" i="13" a="1"/>
  <c r="AH603" i="13" s="1"/>
  <c r="AH607" i="13" a="1"/>
  <c r="AH607" i="13" s="1"/>
  <c r="AH610" i="13" a="1"/>
  <c r="AH610" i="13" s="1"/>
  <c r="AH614" i="13" a="1"/>
  <c r="AH614" i="13" s="1"/>
  <c r="AH618" i="13" a="1"/>
  <c r="AH618" i="13" s="1"/>
  <c r="AH622" i="13" a="1"/>
  <c r="AH622" i="13" s="1"/>
  <c r="AH625" i="13" a="1"/>
  <c r="AH625" i="13" s="1"/>
  <c r="AH628" i="13" a="1"/>
  <c r="AH628" i="13" s="1"/>
  <c r="AH631" i="13" a="1"/>
  <c r="AH631" i="13" s="1"/>
  <c r="AH635" i="13" a="1"/>
  <c r="AH635" i="13" s="1"/>
  <c r="AH638" i="13" a="1"/>
  <c r="AH638" i="13" s="1"/>
  <c r="AH641" i="13" a="1"/>
  <c r="AH641" i="13" s="1"/>
  <c r="AH644" i="13" a="1"/>
  <c r="AH644" i="13" s="1"/>
  <c r="AH647" i="13" a="1"/>
  <c r="AH647" i="13" s="1"/>
  <c r="AH651" i="13" a="1"/>
  <c r="AH651" i="13" s="1"/>
  <c r="AH655" i="13" a="1"/>
  <c r="AH655" i="13" s="1"/>
  <c r="AH658" i="13" a="1"/>
  <c r="AH658" i="13" s="1"/>
  <c r="AH662" i="13" a="1"/>
  <c r="AH662" i="13" s="1"/>
  <c r="AH669" i="13" a="1"/>
  <c r="AH669" i="13" s="1"/>
  <c r="AH673" i="13" a="1"/>
  <c r="AH673" i="13" s="1"/>
  <c r="AH677" i="13" a="1"/>
  <c r="AH677" i="13" s="1"/>
  <c r="AH681" i="13" a="1"/>
  <c r="AH681" i="13" s="1"/>
  <c r="AH684" i="13" a="1"/>
  <c r="AH684" i="13" s="1"/>
  <c r="AH687" i="13" a="1"/>
  <c r="AH687" i="13" s="1"/>
  <c r="AH690" i="13" a="1"/>
  <c r="AH690" i="13" s="1"/>
  <c r="AH694" i="13" a="1"/>
  <c r="AH694" i="13" s="1"/>
  <c r="AH701" i="13" a="1"/>
  <c r="AH701" i="13" s="1"/>
  <c r="AH706" i="13" a="1"/>
  <c r="AH706" i="13" s="1"/>
  <c r="AH712" i="13" a="1"/>
  <c r="AH712" i="13" s="1"/>
  <c r="AH716" i="13" a="1"/>
  <c r="AH716" i="13" s="1"/>
  <c r="AH719" i="13" a="1"/>
  <c r="AH719" i="13" s="1"/>
  <c r="AH722" i="13" a="1"/>
  <c r="AH722" i="13" s="1"/>
  <c r="AH726" i="13" a="1"/>
  <c r="AH726" i="13" s="1"/>
  <c r="AH729" i="13" a="1"/>
  <c r="AH729" i="13" s="1"/>
  <c r="AH733" i="13" a="1"/>
  <c r="AH733" i="13" s="1"/>
  <c r="AH737" i="13" a="1"/>
  <c r="AH737" i="13" s="1"/>
  <c r="AH744" i="13" a="1"/>
  <c r="AH744" i="13" s="1"/>
  <c r="AH748" i="13" a="1"/>
  <c r="AH748" i="13" s="1"/>
  <c r="AH752" i="13" a="1"/>
  <c r="AH752" i="13" s="1"/>
  <c r="AH755" i="13" a="1"/>
  <c r="AH755" i="13" s="1"/>
  <c r="AH758" i="13" a="1"/>
  <c r="AH758" i="13" s="1"/>
  <c r="AH762" i="13" a="1"/>
  <c r="AH762" i="13" s="1"/>
  <c r="AH766" i="13" a="1"/>
  <c r="AH766" i="13" s="1"/>
  <c r="AH769" i="13" a="1"/>
  <c r="AH769" i="13" s="1"/>
  <c r="AH776" i="13" a="1"/>
  <c r="AH776" i="13" s="1"/>
  <c r="AH779" i="13" a="1"/>
  <c r="AH779" i="13" s="1"/>
  <c r="AH786" i="13" a="1"/>
  <c r="AH786" i="13" s="1"/>
  <c r="AH790" i="13" a="1"/>
  <c r="AH790" i="13" s="1"/>
  <c r="AH795" i="13" a="1"/>
  <c r="AH795" i="13" s="1"/>
  <c r="AH798" i="13" a="1"/>
  <c r="AH798" i="13" s="1"/>
  <c r="AH801" i="13" a="1"/>
  <c r="AH801" i="13" s="1"/>
  <c r="AH808" i="13" a="1"/>
  <c r="AH808" i="13" s="1"/>
  <c r="AH812" i="13" a="1"/>
  <c r="AH812" i="13" s="1"/>
  <c r="AH817" i="13" a="1"/>
  <c r="AH817" i="13" s="1"/>
  <c r="AH821" i="13" a="1"/>
  <c r="AH821" i="13" s="1"/>
  <c r="AH824" i="13" a="1"/>
  <c r="AH824" i="13" s="1"/>
  <c r="AH827" i="13" a="1"/>
  <c r="AH827" i="13" s="1"/>
  <c r="AH831" i="13" a="1"/>
  <c r="AH831" i="13" s="1"/>
  <c r="AH835" i="13" a="1"/>
  <c r="AH835" i="13" s="1"/>
  <c r="AH839" i="13" a="1"/>
  <c r="AH839" i="13" s="1"/>
  <c r="AH842" i="13" a="1"/>
  <c r="AH842" i="13" s="1"/>
  <c r="AH846" i="13" a="1"/>
  <c r="AH846" i="13" s="1"/>
  <c r="AH850" i="13" a="1"/>
  <c r="AH850" i="13" s="1"/>
  <c r="AH854" i="13" a="1"/>
  <c r="AH854" i="13" s="1"/>
  <c r="AH7" i="13" a="1"/>
  <c r="AH7" i="13" s="1"/>
  <c r="AH12" i="13" a="1"/>
  <c r="AH12" i="13" s="1"/>
  <c r="AH20" i="13" a="1"/>
  <c r="AH20" i="13" s="1"/>
  <c r="AH24" i="13" a="1"/>
  <c r="AH24" i="13" s="1"/>
  <c r="AH29" i="13" a="1"/>
  <c r="AH29" i="13" s="1"/>
  <c r="AH32" i="13" a="1"/>
  <c r="AH32" i="13" s="1"/>
  <c r="AH41" i="13" a="1"/>
  <c r="AH41" i="13" s="1"/>
  <c r="AH51" i="13" a="1"/>
  <c r="AH51" i="13" s="1"/>
  <c r="AH55" i="13" a="1"/>
  <c r="AH55" i="13" s="1"/>
  <c r="AH59" i="13" a="1"/>
  <c r="AH59" i="13" s="1"/>
  <c r="AH68" i="13" a="1"/>
  <c r="AH68" i="13" s="1"/>
  <c r="AH77" i="13" a="1"/>
  <c r="AH77" i="13" s="1"/>
  <c r="AH81" i="13" a="1"/>
  <c r="AH81" i="13" s="1"/>
  <c r="AH91" i="13" a="1"/>
  <c r="AH91" i="13" s="1"/>
  <c r="AH95" i="13" a="1"/>
  <c r="AH95" i="13" s="1"/>
  <c r="AH100" i="13" a="1"/>
  <c r="AH100" i="13" s="1"/>
  <c r="AH104" i="13" a="1"/>
  <c r="AH104" i="13" s="1"/>
  <c r="AH109" i="13" a="1"/>
  <c r="AH109" i="13" s="1"/>
  <c r="AH112" i="13" a="1"/>
  <c r="AH112" i="13" s="1"/>
  <c r="AH121" i="13" a="1"/>
  <c r="AH121" i="13" s="1"/>
  <c r="AH131" i="13" a="1"/>
  <c r="AH131" i="13" s="1"/>
  <c r="AH135" i="13" a="1"/>
  <c r="AH135" i="13" s="1"/>
  <c r="AH140" i="13" a="1"/>
  <c r="AH140" i="13" s="1"/>
  <c r="AH145" i="13" a="1"/>
  <c r="AH145" i="13" s="1"/>
  <c r="AH154" i="13" a="1"/>
  <c r="AH154" i="13" s="1"/>
  <c r="AH159" i="13" a="1"/>
  <c r="AH159" i="13" s="1"/>
  <c r="AH163" i="13" a="1"/>
  <c r="AH163" i="13" s="1"/>
  <c r="AH167" i="13" a="1"/>
  <c r="AH167" i="13" s="1"/>
  <c r="AH172" i="13" a="1"/>
  <c r="AH172" i="13" s="1"/>
  <c r="AH176" i="13" a="1"/>
  <c r="AH176" i="13" s="1"/>
  <c r="AH180" i="13" a="1"/>
  <c r="AH180" i="13" s="1"/>
  <c r="AH189" i="13" a="1"/>
  <c r="AH189" i="13" s="1"/>
  <c r="AH193" i="13" a="1"/>
  <c r="AH193" i="13" s="1"/>
  <c r="AH202" i="13" a="1"/>
  <c r="AH202" i="13" s="1"/>
  <c r="AH207" i="13" a="1"/>
  <c r="AH207" i="13" s="1"/>
  <c r="AH213" i="13" a="1"/>
  <c r="AH213" i="13" s="1"/>
  <c r="AH218" i="13" a="1"/>
  <c r="AH218" i="13" s="1"/>
  <c r="AH223" i="13" a="1"/>
  <c r="AH223" i="13" s="1"/>
  <c r="AH229" i="13" a="1"/>
  <c r="AH229" i="13" s="1"/>
  <c r="AH234" i="13" a="1"/>
  <c r="AH234" i="13" s="1"/>
  <c r="AH239" i="13" a="1"/>
  <c r="AH239" i="13" s="1"/>
  <c r="AH245" i="13" a="1"/>
  <c r="AH245" i="13" s="1"/>
  <c r="AH250" i="13" a="1"/>
  <c r="AH250" i="13" s="1"/>
  <c r="AH255" i="13" a="1"/>
  <c r="AH255" i="13" s="1"/>
  <c r="AH261" i="13" a="1"/>
  <c r="AH261" i="13" s="1"/>
  <c r="AH266" i="13" a="1"/>
  <c r="AH266" i="13" s="1"/>
  <c r="AH271" i="13" a="1"/>
  <c r="AH271" i="13" s="1"/>
  <c r="AH277" i="13" a="1"/>
  <c r="AH277" i="13" s="1"/>
  <c r="AH282" i="13" a="1"/>
  <c r="AH282" i="13" s="1"/>
  <c r="AH287" i="13" a="1"/>
  <c r="AH287" i="13" s="1"/>
  <c r="AH297" i="13" a="1"/>
  <c r="AH297" i="13" s="1"/>
  <c r="AH301" i="13" a="1"/>
  <c r="AH301" i="13" s="1"/>
  <c r="AH306" i="13" a="1"/>
  <c r="AH306" i="13" s="1"/>
  <c r="AH310" i="13" a="1"/>
  <c r="AH310" i="13" s="1"/>
  <c r="AH315" i="13" a="1"/>
  <c r="AH315" i="13" s="1"/>
  <c r="AH320" i="13" a="1"/>
  <c r="AH320" i="13" s="1"/>
  <c r="AH324" i="13" a="1"/>
  <c r="AH324" i="13" s="1"/>
  <c r="AH328" i="13" a="1"/>
  <c r="AH328" i="13" s="1"/>
  <c r="AH345" i="13" a="1"/>
  <c r="AH345" i="13" s="1"/>
  <c r="AH349" i="13" a="1"/>
  <c r="AH349" i="13" s="1"/>
  <c r="AH353" i="13" a="1"/>
  <c r="AH353" i="13" s="1"/>
  <c r="AH358" i="13" a="1"/>
  <c r="AH358" i="13" s="1"/>
  <c r="AH362" i="13" a="1"/>
  <c r="AH362" i="13" s="1"/>
  <c r="AH366" i="13" a="1"/>
  <c r="AH366" i="13" s="1"/>
  <c r="AH371" i="13" a="1"/>
  <c r="AH371" i="13" s="1"/>
  <c r="AH375" i="13" a="1"/>
  <c r="AH375" i="13" s="1"/>
  <c r="AH379" i="13" a="1"/>
  <c r="AH379" i="13" s="1"/>
  <c r="AH384" i="13" a="1"/>
  <c r="AH384" i="13" s="1"/>
  <c r="AH388" i="13" a="1"/>
  <c r="AH388" i="13" s="1"/>
  <c r="AH392" i="13" a="1"/>
  <c r="AH392" i="13" s="1"/>
  <c r="AH409" i="13" a="1"/>
  <c r="AH409" i="13" s="1"/>
  <c r="AH413" i="13" a="1"/>
  <c r="AH413" i="13" s="1"/>
  <c r="AH417" i="13" a="1"/>
  <c r="AH417" i="13" s="1"/>
  <c r="AH422" i="13" a="1"/>
  <c r="AH422" i="13" s="1"/>
  <c r="AH426" i="13" a="1"/>
  <c r="AH426" i="13" s="1"/>
  <c r="AH430" i="13" a="1"/>
  <c r="AH430" i="13" s="1"/>
  <c r="AH435" i="13" a="1"/>
  <c r="AH435" i="13" s="1"/>
  <c r="AH439" i="13" a="1"/>
  <c r="AH439" i="13" s="1"/>
  <c r="AH443" i="13" a="1"/>
  <c r="AH443" i="13" s="1"/>
  <c r="AH448" i="13" a="1"/>
  <c r="AH448" i="13" s="1"/>
  <c r="AH452" i="13" a="1"/>
  <c r="AH452" i="13" s="1"/>
  <c r="AH457" i="13" a="1"/>
  <c r="AH457" i="13" s="1"/>
  <c r="AH463" i="13" a="1"/>
  <c r="AH463" i="13" s="1"/>
  <c r="AH468" i="13" a="1"/>
  <c r="AH468" i="13" s="1"/>
  <c r="AH473" i="13" a="1"/>
  <c r="AH473" i="13" s="1"/>
  <c r="AH479" i="13" a="1"/>
  <c r="AH479" i="13" s="1"/>
  <c r="AH484" i="13" a="1"/>
  <c r="AH484" i="13" s="1"/>
  <c r="AH489" i="13" a="1"/>
  <c r="AH489" i="13" s="1"/>
  <c r="AH495" i="13" a="1"/>
  <c r="AH495" i="13" s="1"/>
  <c r="AH500" i="13" a="1"/>
  <c r="AH500" i="13" s="1"/>
  <c r="AH504" i="13" a="1"/>
  <c r="AH504" i="13" s="1"/>
  <c r="AH513" i="13" a="1"/>
  <c r="AH513" i="13" s="1"/>
  <c r="AH517" i="13" a="1"/>
  <c r="AH517" i="13" s="1"/>
  <c r="AH521" i="13" a="1"/>
  <c r="AH521" i="13" s="1"/>
  <c r="AH529" i="13" a="1"/>
  <c r="AH529" i="13" s="1"/>
  <c r="AH537" i="13" a="1"/>
  <c r="AH537" i="13" s="1"/>
  <c r="AH541" i="13" a="1"/>
  <c r="AH541" i="13" s="1"/>
  <c r="AH546" i="13" a="1"/>
  <c r="AH546" i="13" s="1"/>
  <c r="AH551" i="13" a="1"/>
  <c r="AH551" i="13" s="1"/>
  <c r="AH554" i="13" a="1"/>
  <c r="AH554" i="13" s="1"/>
  <c r="AH559" i="13" a="1"/>
  <c r="AH559" i="13" s="1"/>
  <c r="AH563" i="13" a="1"/>
  <c r="AH563" i="13" s="1"/>
  <c r="AH568" i="13" a="1"/>
  <c r="AH568" i="13" s="1"/>
  <c r="AH582" i="13" a="1"/>
  <c r="AH582" i="13" s="1"/>
  <c r="AH588" i="13" a="1"/>
  <c r="AH588" i="13" s="1"/>
  <c r="AH593" i="13" a="1"/>
  <c r="AH593" i="13" s="1"/>
  <c r="AH597" i="13" a="1"/>
  <c r="AH597" i="13" s="1"/>
  <c r="AH601" i="13" a="1"/>
  <c r="AH601" i="13" s="1"/>
  <c r="AH605" i="13" a="1"/>
  <c r="AH605" i="13" s="1"/>
  <c r="AH609" i="13" a="1"/>
  <c r="AH609" i="13" s="1"/>
  <c r="AH615" i="13" a="1"/>
  <c r="AH615" i="13" s="1"/>
  <c r="AH620" i="13" a="1"/>
  <c r="AH620" i="13" s="1"/>
  <c r="AH624" i="13" a="1"/>
  <c r="AH624" i="13" s="1"/>
  <c r="AH629" i="13" a="1"/>
  <c r="AH629" i="13" s="1"/>
  <c r="AH633" i="13" a="1"/>
  <c r="AH633" i="13" s="1"/>
  <c r="AH650" i="13" a="1"/>
  <c r="AH650" i="13" s="1"/>
  <c r="AH660" i="13" a="1"/>
  <c r="AH660" i="13" s="1"/>
  <c r="AH665" i="13" a="1"/>
  <c r="AH665" i="13" s="1"/>
  <c r="AH670" i="13" a="1"/>
  <c r="AH670" i="13" s="1"/>
  <c r="AH675" i="13" a="1"/>
  <c r="AH675" i="13" s="1"/>
  <c r="AH680" i="13" a="1"/>
  <c r="AH680" i="13" s="1"/>
  <c r="AH685" i="13" a="1"/>
  <c r="AH685" i="13" s="1"/>
  <c r="AH688" i="13" a="1"/>
  <c r="AH688" i="13" s="1"/>
  <c r="AH693" i="13" a="1"/>
  <c r="AH693" i="13" s="1"/>
  <c r="AH698" i="13" a="1"/>
  <c r="AH698" i="13" s="1"/>
  <c r="AH702" i="13" a="1"/>
  <c r="AH702" i="13" s="1"/>
  <c r="AH710" i="13" a="1"/>
  <c r="AH710" i="13" s="1"/>
  <c r="AH714" i="13" a="1"/>
  <c r="AH714" i="13" s="1"/>
  <c r="AH718" i="13" a="1"/>
  <c r="AH718" i="13" s="1"/>
  <c r="AH723" i="13" a="1"/>
  <c r="AH723" i="13" s="1"/>
  <c r="AH732" i="13" a="1"/>
  <c r="AH732" i="13" s="1"/>
  <c r="AH738" i="13" a="1"/>
  <c r="AH738" i="13" s="1"/>
  <c r="AH742" i="13" a="1"/>
  <c r="AH742" i="13" s="1"/>
  <c r="AH747" i="13" a="1"/>
  <c r="AH747" i="13" s="1"/>
  <c r="AH761" i="13" a="1"/>
  <c r="AH761" i="13" s="1"/>
  <c r="AH767" i="13" a="1"/>
  <c r="AH767" i="13" s="1"/>
  <c r="AH771" i="13" a="1"/>
  <c r="AH771" i="13" s="1"/>
  <c r="AH775" i="13" a="1"/>
  <c r="AH775" i="13" s="1"/>
  <c r="AH780" i="13" a="1"/>
  <c r="AH780" i="13" s="1"/>
  <c r="AH784" i="13" a="1"/>
  <c r="AH784" i="13" s="1"/>
  <c r="AH789" i="13" a="1"/>
  <c r="AH789" i="13" s="1"/>
  <c r="AH793" i="13" a="1"/>
  <c r="AH793" i="13" s="1"/>
  <c r="AH805" i="13" a="1"/>
  <c r="AH805" i="13" s="1"/>
  <c r="AH810" i="13" a="1"/>
  <c r="AH810" i="13" s="1"/>
  <c r="AH814" i="13" a="1"/>
  <c r="AH814" i="13" s="1"/>
  <c r="AH818" i="13" a="1"/>
  <c r="AH818" i="13" s="1"/>
  <c r="AH832" i="13" a="1"/>
  <c r="AH832" i="13" s="1"/>
  <c r="AH837" i="13" a="1"/>
  <c r="AH837" i="13" s="1"/>
  <c r="AH841" i="13" a="1"/>
  <c r="AH841" i="13" s="1"/>
  <c r="AH8" i="13" a="1"/>
  <c r="AH8" i="13" s="1"/>
  <c r="AH13" i="13" a="1"/>
  <c r="AH13" i="13" s="1"/>
  <c r="AH16" i="13" a="1"/>
  <c r="AH16" i="13" s="1"/>
  <c r="AH25" i="13" a="1"/>
  <c r="AH25" i="13" s="1"/>
  <c r="AH34" i="13" a="1"/>
  <c r="AH34" i="13" s="1"/>
  <c r="AH38" i="13" a="1"/>
  <c r="AH38" i="13" s="1"/>
  <c r="AH42" i="13" a="1"/>
  <c r="AH42" i="13" s="1"/>
  <c r="AH47" i="13" a="1"/>
  <c r="AH47" i="13" s="1"/>
  <c r="AH52" i="13" a="1"/>
  <c r="AH52" i="13" s="1"/>
  <c r="AH61" i="13" a="1"/>
  <c r="AH61" i="13" s="1"/>
  <c r="AH64" i="13" a="1"/>
  <c r="AH64" i="13" s="1"/>
  <c r="AH69" i="13" a="1"/>
  <c r="AH69" i="13" s="1"/>
  <c r="AH73" i="13" a="1"/>
  <c r="AH73" i="13" s="1"/>
  <c r="AH82" i="13" a="1"/>
  <c r="AH82" i="13" s="1"/>
  <c r="AH87" i="13" a="1"/>
  <c r="AH87" i="13" s="1"/>
  <c r="AH92" i="13" a="1"/>
  <c r="AH92" i="13" s="1"/>
  <c r="AH96" i="13" a="1"/>
  <c r="AH96" i="13" s="1"/>
  <c r="AH105" i="13" a="1"/>
  <c r="AH105" i="13" s="1"/>
  <c r="AH114" i="13" a="1"/>
  <c r="AH114" i="13" s="1"/>
  <c r="AH118" i="13" a="1"/>
  <c r="AH118" i="13" s="1"/>
  <c r="AH122" i="13" a="1"/>
  <c r="AH122" i="13" s="1"/>
  <c r="AH127" i="13" a="1"/>
  <c r="AH127" i="13" s="1"/>
  <c r="AH132" i="13" a="1"/>
  <c r="AH132" i="13" s="1"/>
  <c r="AH136" i="13" a="1"/>
  <c r="AH136" i="13" s="1"/>
  <c r="AH146" i="13" a="1"/>
  <c r="AH146" i="13" s="1"/>
  <c r="AH150" i="13" a="1"/>
  <c r="AH150" i="13" s="1"/>
  <c r="AH156" i="13" a="1"/>
  <c r="AH156" i="13" s="1"/>
  <c r="AH164" i="13" a="1"/>
  <c r="AH164" i="13" s="1"/>
  <c r="AH168" i="13" a="1"/>
  <c r="AH168" i="13" s="1"/>
  <c r="AH173" i="13" a="1"/>
  <c r="AH173" i="13" s="1"/>
  <c r="AH177" i="13" a="1"/>
  <c r="AH177" i="13" s="1"/>
  <c r="AH182" i="13" a="1"/>
  <c r="AH182" i="13" s="1"/>
  <c r="AH186" i="13" a="1"/>
  <c r="AH186" i="13" s="1"/>
  <c r="AH190" i="13" a="1"/>
  <c r="AH190" i="13" s="1"/>
  <c r="AH195" i="13" a="1"/>
  <c r="AH195" i="13" s="1"/>
  <c r="AH198" i="13" a="1"/>
  <c r="AH198" i="13" s="1"/>
  <c r="AH203" i="13" a="1"/>
  <c r="AH203" i="13" s="1"/>
  <c r="AH209" i="13" a="1"/>
  <c r="AH209" i="13" s="1"/>
  <c r="AH214" i="13" a="1"/>
  <c r="AH214" i="13" s="1"/>
  <c r="AH219" i="13" a="1"/>
  <c r="AH219" i="13" s="1"/>
  <c r="AH225" i="13" a="1"/>
  <c r="AH225" i="13" s="1"/>
  <c r="AH230" i="13" a="1"/>
  <c r="AH230" i="13" s="1"/>
  <c r="AH235" i="13" a="1"/>
  <c r="AH235" i="13" s="1"/>
  <c r="AH241" i="13" a="1"/>
  <c r="AH241" i="13" s="1"/>
  <c r="AH246" i="13" a="1"/>
  <c r="AH246" i="13" s="1"/>
  <c r="AH251" i="13" a="1"/>
  <c r="AH251" i="13" s="1"/>
  <c r="AH257" i="13" a="1"/>
  <c r="AH257" i="13" s="1"/>
  <c r="AH262" i="13" a="1"/>
  <c r="AH262" i="13" s="1"/>
  <c r="AH267" i="13" a="1"/>
  <c r="AH267" i="13" s="1"/>
  <c r="AH273" i="13" a="1"/>
  <c r="AH273" i="13" s="1"/>
  <c r="AH278" i="13" a="1"/>
  <c r="AH278" i="13" s="1"/>
  <c r="AH283" i="13" a="1"/>
  <c r="AH283" i="13" s="1"/>
  <c r="AH289" i="13" a="1"/>
  <c r="AH289" i="13" s="1"/>
  <c r="AH293" i="13" a="1"/>
  <c r="AH293" i="13" s="1"/>
  <c r="AH298" i="13" a="1"/>
  <c r="AH298" i="13" s="1"/>
  <c r="AH303" i="13" a="1"/>
  <c r="AH303" i="13" s="1"/>
  <c r="AH307" i="13" a="1"/>
  <c r="AH307" i="13" s="1"/>
  <c r="AH311" i="13" a="1"/>
  <c r="AH311" i="13" s="1"/>
  <c r="AH329" i="13" a="1"/>
  <c r="AH329" i="13" s="1"/>
  <c r="AH333" i="13" a="1"/>
  <c r="AH333" i="13" s="1"/>
  <c r="AH337" i="13" a="1"/>
  <c r="AH337" i="13" s="1"/>
  <c r="AH342" i="13" a="1"/>
  <c r="AH342" i="13" s="1"/>
  <c r="AH346" i="13" a="1"/>
  <c r="AH346" i="13" s="1"/>
  <c r="AH350" i="13" a="1"/>
  <c r="AH350" i="13" s="1"/>
  <c r="AH355" i="13" a="1"/>
  <c r="AH355" i="13" s="1"/>
  <c r="AH359" i="13" a="1"/>
  <c r="AH359" i="13" s="1"/>
  <c r="AH363" i="13" a="1"/>
  <c r="AH363" i="13" s="1"/>
  <c r="AH368" i="13" a="1"/>
  <c r="AH368" i="13" s="1"/>
  <c r="AH372" i="13" a="1"/>
  <c r="AH372" i="13" s="1"/>
  <c r="AH376" i="13" a="1"/>
  <c r="AH376" i="13" s="1"/>
  <c r="AH393" i="13" a="1"/>
  <c r="AH393" i="13" s="1"/>
  <c r="AH397" i="13" a="1"/>
  <c r="AH397" i="13" s="1"/>
  <c r="AH401" i="13" a="1"/>
  <c r="AH401" i="13" s="1"/>
  <c r="AH406" i="13" a="1"/>
  <c r="AH406" i="13" s="1"/>
  <c r="AH410" i="13" a="1"/>
  <c r="AH410" i="13" s="1"/>
  <c r="AH414" i="13" a="1"/>
  <c r="AH414" i="13" s="1"/>
  <c r="AH419" i="13" a="1"/>
  <c r="AH419" i="13" s="1"/>
  <c r="AH423" i="13" a="1"/>
  <c r="AH423" i="13" s="1"/>
  <c r="AH427" i="13" a="1"/>
  <c r="AH427" i="13" s="1"/>
  <c r="AH432" i="13" a="1"/>
  <c r="AH432" i="13" s="1"/>
  <c r="AH436" i="13" a="1"/>
  <c r="AH436" i="13" s="1"/>
  <c r="AH440" i="13" a="1"/>
  <c r="AH440" i="13" s="1"/>
  <c r="AH453" i="13" a="1"/>
  <c r="AH453" i="13" s="1"/>
  <c r="AH459" i="13" a="1"/>
  <c r="AH459" i="13" s="1"/>
  <c r="AH9" i="13" a="1"/>
  <c r="AH9" i="13" s="1"/>
  <c r="AH18" i="13" a="1"/>
  <c r="AH18" i="13" s="1"/>
  <c r="AH22" i="13" a="1"/>
  <c r="AH22" i="13" s="1"/>
  <c r="AH26" i="13" a="1"/>
  <c r="AH26" i="13" s="1"/>
  <c r="AH31" i="13" a="1"/>
  <c r="AH31" i="13" s="1"/>
  <c r="AH35" i="13" a="1"/>
  <c r="AH35" i="13" s="1"/>
  <c r="AH39" i="13" a="1"/>
  <c r="AH39" i="13" s="1"/>
  <c r="AH44" i="13" a="1"/>
  <c r="AH44" i="13" s="1"/>
  <c r="AH48" i="13" a="1"/>
  <c r="AH48" i="13" s="1"/>
  <c r="AH53" i="13" a="1"/>
  <c r="AH53" i="13" s="1"/>
  <c r="AH57" i="13" a="1"/>
  <c r="AH57" i="13" s="1"/>
  <c r="AH65" i="13" a="1"/>
  <c r="AH65" i="13" s="1"/>
  <c r="AH70" i="13" a="1"/>
  <c r="AH70" i="13" s="1"/>
  <c r="AH74" i="13" a="1"/>
  <c r="AH74" i="13" s="1"/>
  <c r="AH78" i="13" a="1"/>
  <c r="AH78" i="13" s="1"/>
  <c r="AH84" i="13" a="1"/>
  <c r="AH84" i="13" s="1"/>
  <c r="AH88" i="13" a="1"/>
  <c r="AH88" i="13" s="1"/>
  <c r="AH93" i="13" a="1"/>
  <c r="AH93" i="13" s="1"/>
  <c r="AH98" i="13" a="1"/>
  <c r="AH98" i="13" s="1"/>
  <c r="AH102" i="13" a="1"/>
  <c r="AH102" i="13" s="1"/>
  <c r="AH106" i="13" a="1"/>
  <c r="AH106" i="13" s="1"/>
  <c r="AH111" i="13" a="1"/>
  <c r="AH111" i="13" s="1"/>
  <c r="AH19" i="13" a="1"/>
  <c r="AH19" i="13" s="1"/>
  <c r="AH36" i="13" a="1"/>
  <c r="AH36" i="13" s="1"/>
  <c r="AH54" i="13" a="1"/>
  <c r="AH54" i="13" s="1"/>
  <c r="AH71" i="13" a="1"/>
  <c r="AH71" i="13" s="1"/>
  <c r="AH89" i="13" a="1"/>
  <c r="AH89" i="13" s="1"/>
  <c r="AH108" i="13" a="1"/>
  <c r="AH108" i="13" s="1"/>
  <c r="AH119" i="13" a="1"/>
  <c r="AH119" i="13" s="1"/>
  <c r="AH128" i="13" a="1"/>
  <c r="AH128" i="13" s="1"/>
  <c r="AH138" i="13" a="1"/>
  <c r="AH138" i="13" s="1"/>
  <c r="AH147" i="13" a="1"/>
  <c r="AH147" i="13" s="1"/>
  <c r="AH157" i="13" a="1"/>
  <c r="AH157" i="13" s="1"/>
  <c r="AH183" i="13" a="1"/>
  <c r="AH183" i="13" s="1"/>
  <c r="AH199" i="13" a="1"/>
  <c r="AH199" i="13" s="1"/>
  <c r="AH210" i="13" a="1"/>
  <c r="AH210" i="13" s="1"/>
  <c r="AH221" i="13" a="1"/>
  <c r="AH221" i="13" s="1"/>
  <c r="AH231" i="13" a="1"/>
  <c r="AH231" i="13" s="1"/>
  <c r="AH242" i="13" a="1"/>
  <c r="AH242" i="13" s="1"/>
  <c r="AH253" i="13" a="1"/>
  <c r="AH253" i="13" s="1"/>
  <c r="AH263" i="13" a="1"/>
  <c r="AH263" i="13" s="1"/>
  <c r="AH274" i="13" a="1"/>
  <c r="AH274" i="13" s="1"/>
  <c r="AH285" i="13" a="1"/>
  <c r="AH285" i="13" s="1"/>
  <c r="AH294" i="13" a="1"/>
  <c r="AH294" i="13" s="1"/>
  <c r="AH304" i="13" a="1"/>
  <c r="AH304" i="13" s="1"/>
  <c r="AH313" i="13" a="1"/>
  <c r="AH313" i="13" s="1"/>
  <c r="AH321" i="13" a="1"/>
  <c r="AH321" i="13" s="1"/>
  <c r="AH330" i="13" a="1"/>
  <c r="AH330" i="13" s="1"/>
  <c r="AH339" i="13" a="1"/>
  <c r="AH339" i="13" s="1"/>
  <c r="AH347" i="13" a="1"/>
  <c r="AH347" i="13" s="1"/>
  <c r="AH356" i="13" a="1"/>
  <c r="AH356" i="13" s="1"/>
  <c r="AH381" i="13" a="1"/>
  <c r="AH381" i="13" s="1"/>
  <c r="AH390" i="13" a="1"/>
  <c r="AH390" i="13" s="1"/>
  <c r="AH398" i="13" a="1"/>
  <c r="AH398" i="13" s="1"/>
  <c r="AH407" i="13" a="1"/>
  <c r="AH407" i="13" s="1"/>
  <c r="AH416" i="13" a="1"/>
  <c r="AH416" i="13" s="1"/>
  <c r="AH424" i="13" a="1"/>
  <c r="AH424" i="13" s="1"/>
  <c r="AH441" i="13" a="1"/>
  <c r="AH441" i="13" s="1"/>
  <c r="AH449" i="13" a="1"/>
  <c r="AH449" i="13" s="1"/>
  <c r="AH460" i="13" a="1"/>
  <c r="AH460" i="13" s="1"/>
  <c r="AH467" i="13" a="1"/>
  <c r="AH467" i="13" s="1"/>
  <c r="AH475" i="13" a="1"/>
  <c r="AH475" i="13" s="1"/>
  <c r="AH481" i="13" a="1"/>
  <c r="AH481" i="13" s="1"/>
  <c r="AH488" i="13" a="1"/>
  <c r="AH488" i="13" s="1"/>
  <c r="AH496" i="13" a="1"/>
  <c r="AH496" i="13" s="1"/>
  <c r="AH502" i="13" a="1"/>
  <c r="AH502" i="13" s="1"/>
  <c r="AH508" i="13" a="1"/>
  <c r="AH508" i="13" s="1"/>
  <c r="AH519" i="13" a="1"/>
  <c r="AH519" i="13" s="1"/>
  <c r="AH525" i="13" a="1"/>
  <c r="AH525" i="13" s="1"/>
  <c r="AH530" i="13" a="1"/>
  <c r="AH530" i="13" s="1"/>
  <c r="AH535" i="13" a="1"/>
  <c r="AH535" i="13" s="1"/>
  <c r="AH540" i="13" a="1"/>
  <c r="AH540" i="13" s="1"/>
  <c r="AH547" i="13" a="1"/>
  <c r="AH547" i="13" s="1"/>
  <c r="AH553" i="13" a="1"/>
  <c r="AH553" i="13" s="1"/>
  <c r="AH564" i="13" a="1"/>
  <c r="AH564" i="13" s="1"/>
  <c r="AH571" i="13" a="1"/>
  <c r="AH571" i="13" s="1"/>
  <c r="AH577" i="13" a="1"/>
  <c r="AH577" i="13" s="1"/>
  <c r="AH584" i="13" a="1"/>
  <c r="AH584" i="13" s="1"/>
  <c r="AH590" i="13" a="1"/>
  <c r="AH590" i="13" s="1"/>
  <c r="AH596" i="13" a="1"/>
  <c r="AH596" i="13" s="1"/>
  <c r="AH613" i="13" a="1"/>
  <c r="AH613" i="13" s="1"/>
  <c r="AH621" i="13" a="1"/>
  <c r="AH621" i="13" s="1"/>
  <c r="AH626" i="13" a="1"/>
  <c r="AH626" i="13" s="1"/>
  <c r="AH632" i="13" a="1"/>
  <c r="AH632" i="13" s="1"/>
  <c r="AH639" i="13" a="1"/>
  <c r="AH639" i="13" s="1"/>
  <c r="AH643" i="13" a="1"/>
  <c r="AH643" i="13" s="1"/>
  <c r="AH649" i="13" a="1"/>
  <c r="AH649" i="13" s="1"/>
  <c r="AH656" i="13" a="1"/>
  <c r="AH656" i="13" s="1"/>
  <c r="AH663" i="13" a="1"/>
  <c r="AH663" i="13" s="1"/>
  <c r="AH668" i="13" a="1"/>
  <c r="AH668" i="13" s="1"/>
  <c r="AH676" i="13" a="1"/>
  <c r="AH676" i="13" s="1"/>
  <c r="AH682" i="13" a="1"/>
  <c r="AH682" i="13" s="1"/>
  <c r="AH695" i="13" a="1"/>
  <c r="AH695" i="13" s="1"/>
  <c r="AH700" i="13" a="1"/>
  <c r="AH700" i="13" s="1"/>
  <c r="AH705" i="13" a="1"/>
  <c r="AH705" i="13" s="1"/>
  <c r="AH711" i="13" a="1"/>
  <c r="AH711" i="13" s="1"/>
  <c r="AH717" i="13" a="1"/>
  <c r="AH717" i="13" s="1"/>
  <c r="AH721" i="13" a="1"/>
  <c r="AH721" i="13" s="1"/>
  <c r="AH728" i="13" a="1"/>
  <c r="AH728" i="13" s="1"/>
  <c r="AH735" i="13" a="1"/>
  <c r="AH735" i="13" s="1"/>
  <c r="AH741" i="13" a="1"/>
  <c r="AH741" i="13" s="1"/>
  <c r="AH749" i="13" a="1"/>
  <c r="AH749" i="13" s="1"/>
  <c r="AH754" i="13" a="1"/>
  <c r="AH754" i="13" s="1"/>
  <c r="AH760" i="13" a="1"/>
  <c r="AH760" i="13" s="1"/>
  <c r="AH768" i="13" a="1"/>
  <c r="AH768" i="13" s="1"/>
  <c r="AH773" i="13" a="1"/>
  <c r="AH773" i="13" s="1"/>
  <c r="AH785" i="13" a="1"/>
  <c r="AH785" i="13" s="1"/>
  <c r="AH791" i="13" a="1"/>
  <c r="AH791" i="13" s="1"/>
  <c r="AH796" i="13" a="1"/>
  <c r="AH796" i="13" s="1"/>
  <c r="AH802" i="13" a="1"/>
  <c r="AH802" i="13" s="1"/>
  <c r="AH807" i="13" a="1"/>
  <c r="AH807" i="13" s="1"/>
  <c r="AH813" i="13" a="1"/>
  <c r="AH813" i="13" s="1"/>
  <c r="AH819" i="13" a="1"/>
  <c r="AH819" i="13" s="1"/>
  <c r="AH825" i="13" a="1"/>
  <c r="AH825" i="13" s="1"/>
  <c r="AH830" i="13" a="1"/>
  <c r="AH830" i="13" s="1"/>
  <c r="AH838" i="13" a="1"/>
  <c r="AH838" i="13" s="1"/>
  <c r="AH844" i="13" a="1"/>
  <c r="AH844" i="13" s="1"/>
  <c r="AH849" i="13" a="1"/>
  <c r="AH849" i="13" s="1"/>
  <c r="AH855" i="13" a="1"/>
  <c r="AH855" i="13" s="1"/>
  <c r="AH859" i="13" a="1"/>
  <c r="AH859" i="13" s="1"/>
  <c r="AH865" i="13" a="1"/>
  <c r="AH865" i="13" s="1"/>
  <c r="AH871" i="13" a="1"/>
  <c r="AH871" i="13" s="1"/>
  <c r="AH874" i="13" a="1"/>
  <c r="AH874" i="13" s="1"/>
  <c r="AH879" i="13" a="1"/>
  <c r="AH879" i="13" s="1"/>
  <c r="AH886" i="13" a="1"/>
  <c r="AH886" i="13" s="1"/>
  <c r="AH890" i="13" a="1"/>
  <c r="AH890" i="13" s="1"/>
  <c r="AH894" i="13" a="1"/>
  <c r="AH894" i="13" s="1"/>
  <c r="AH898" i="13" a="1"/>
  <c r="AH898" i="13" s="1"/>
  <c r="AH902" i="13" a="1"/>
  <c r="AH902" i="13" s="1"/>
  <c r="AH906" i="13" a="1"/>
  <c r="AH906" i="13" s="1"/>
  <c r="AH910" i="13" a="1"/>
  <c r="AH910" i="13" s="1"/>
  <c r="AH914" i="13" a="1"/>
  <c r="AH914" i="13" s="1"/>
  <c r="AH918" i="13" a="1"/>
  <c r="AH918" i="13" s="1"/>
  <c r="AH922" i="13" a="1"/>
  <c r="AH922" i="13" s="1"/>
  <c r="AH926" i="13" a="1"/>
  <c r="AH926" i="13" s="1"/>
  <c r="AH930" i="13" a="1"/>
  <c r="AH930" i="13" s="1"/>
  <c r="AH934" i="13" a="1"/>
  <c r="AH934" i="13" s="1"/>
  <c r="AH938" i="13" a="1"/>
  <c r="AH938" i="13" s="1"/>
  <c r="AH942" i="13" a="1"/>
  <c r="AH942" i="13" s="1"/>
  <c r="AH946" i="13" a="1"/>
  <c r="AH946" i="13" s="1"/>
  <c r="AH950" i="13" a="1"/>
  <c r="AH950" i="13" s="1"/>
  <c r="AH954" i="13" a="1"/>
  <c r="AH954" i="13" s="1"/>
  <c r="AH958" i="13" a="1"/>
  <c r="AH958" i="13" s="1"/>
  <c r="AH962" i="13" a="1"/>
  <c r="AH962" i="13" s="1"/>
  <c r="AH85" i="13" a="1"/>
  <c r="AH85" i="13" s="1"/>
  <c r="AH125" i="13" a="1"/>
  <c r="AH125" i="13" s="1"/>
  <c r="AH143" i="13" a="1"/>
  <c r="AH143" i="13" s="1"/>
  <c r="AH162" i="13" a="1"/>
  <c r="AH162" i="13" s="1"/>
  <c r="AH179" i="13" a="1"/>
  <c r="AH179" i="13" s="1"/>
  <c r="AH206" i="13" a="1"/>
  <c r="AH206" i="13" s="1"/>
  <c r="AH227" i="13" a="1"/>
  <c r="AH227" i="13" s="1"/>
  <c r="AH259" i="13" a="1"/>
  <c r="AH259" i="13" s="1"/>
  <c r="AH291" i="13" a="1"/>
  <c r="AH291" i="13" s="1"/>
  <c r="AH318" i="13" a="1"/>
  <c r="AH318" i="13" s="1"/>
  <c r="AH336" i="13" a="1"/>
  <c r="AH336" i="13" s="1"/>
  <c r="AH6" i="13" a="1"/>
  <c r="AH6" i="13" s="1"/>
  <c r="AH23" i="13" a="1"/>
  <c r="AH23" i="13" s="1"/>
  <c r="AH40" i="13" a="1"/>
  <c r="AH40" i="13" s="1"/>
  <c r="AH58" i="13" a="1"/>
  <c r="AH58" i="13" s="1"/>
  <c r="AH75" i="13" a="1"/>
  <c r="AH75" i="13" s="1"/>
  <c r="AH94" i="13" a="1"/>
  <c r="AH94" i="13" s="1"/>
  <c r="AH120" i="13" a="1"/>
  <c r="AH120" i="13" s="1"/>
  <c r="AH129" i="13" a="1"/>
  <c r="AH129" i="13" s="1"/>
  <c r="AH139" i="13" a="1"/>
  <c r="AH139" i="13" s="1"/>
  <c r="AH149" i="13" a="1"/>
  <c r="AH149" i="13" s="1"/>
  <c r="AH166" i="13" a="1"/>
  <c r="AH166" i="13" s="1"/>
  <c r="AH175" i="13" a="1"/>
  <c r="AH175" i="13" s="1"/>
  <c r="AH184" i="13" a="1"/>
  <c r="AH184" i="13" s="1"/>
  <c r="AH192" i="13" a="1"/>
  <c r="AH192" i="13" s="1"/>
  <c r="AH201" i="13" a="1"/>
  <c r="AH201" i="13" s="1"/>
  <c r="AH211" i="13" a="1"/>
  <c r="AH211" i="13" s="1"/>
  <c r="AH222" i="13" a="1"/>
  <c r="AH222" i="13" s="1"/>
  <c r="AH233" i="13" a="1"/>
  <c r="AH233" i="13" s="1"/>
  <c r="AH243" i="13" a="1"/>
  <c r="AH243" i="13" s="1"/>
  <c r="AH254" i="13" a="1"/>
  <c r="AH254" i="13" s="1"/>
  <c r="AH265" i="13" a="1"/>
  <c r="AH265" i="13" s="1"/>
  <c r="AH275" i="13" a="1"/>
  <c r="AH275" i="13" s="1"/>
  <c r="AH286" i="13" a="1"/>
  <c r="AH286" i="13" s="1"/>
  <c r="AH296" i="13" a="1"/>
  <c r="AH296" i="13" s="1"/>
  <c r="AH314" i="13" a="1"/>
  <c r="AH314" i="13" s="1"/>
  <c r="AH323" i="13" a="1"/>
  <c r="AH323" i="13" s="1"/>
  <c r="AH331" i="13" a="1"/>
  <c r="AH331" i="13" s="1"/>
  <c r="AH340" i="13" a="1"/>
  <c r="AH340" i="13" s="1"/>
  <c r="AH365" i="13" a="1"/>
  <c r="AH365" i="13" s="1"/>
  <c r="AH374" i="13" a="1"/>
  <c r="AH374" i="13" s="1"/>
  <c r="AH382" i="13" a="1"/>
  <c r="AH382" i="13" s="1"/>
  <c r="AH391" i="13" a="1"/>
  <c r="AH391" i="13" s="1"/>
  <c r="AH400" i="13" a="1"/>
  <c r="AH400" i="13" s="1"/>
  <c r="AH408" i="13" a="1"/>
  <c r="AH408" i="13" s="1"/>
  <c r="AH425" i="13" a="1"/>
  <c r="AH425" i="13" s="1"/>
  <c r="AH433" i="13" a="1"/>
  <c r="AH433" i="13" s="1"/>
  <c r="AH442" i="13" a="1"/>
  <c r="AH442" i="13" s="1"/>
  <c r="AH451" i="13" a="1"/>
  <c r="AH451" i="13" s="1"/>
  <c r="AH461" i="13" a="1"/>
  <c r="AH461" i="13" s="1"/>
  <c r="AH469" i="13" a="1"/>
  <c r="AH469" i="13" s="1"/>
  <c r="AH476" i="13" a="1"/>
  <c r="AH476" i="13" s="1"/>
  <c r="AH483" i="13" a="1"/>
  <c r="AH483" i="13" s="1"/>
  <c r="AH491" i="13" a="1"/>
  <c r="AH491" i="13" s="1"/>
  <c r="AH497" i="13" a="1"/>
  <c r="AH497" i="13" s="1"/>
  <c r="AH503" i="13" a="1"/>
  <c r="AH503" i="13" s="1"/>
  <c r="AH510" i="13" a="1"/>
  <c r="AH510" i="13" s="1"/>
  <c r="AH515" i="13" a="1"/>
  <c r="AH515" i="13" s="1"/>
  <c r="AH526" i="13" a="1"/>
  <c r="AH526" i="13" s="1"/>
  <c r="AH531" i="13" a="1"/>
  <c r="AH531" i="13" s="1"/>
  <c r="AH536" i="13" a="1"/>
  <c r="AH536" i="13" s="1"/>
  <c r="AH543" i="13" a="1"/>
  <c r="AH543" i="13" s="1"/>
  <c r="AH548" i="13" a="1"/>
  <c r="AH548" i="13" s="1"/>
  <c r="AH560" i="13" a="1"/>
  <c r="AH560" i="13" s="1"/>
  <c r="AH566" i="13" a="1"/>
  <c r="AH566" i="13" s="1"/>
  <c r="AH572" i="13" a="1"/>
  <c r="AH572" i="13" s="1"/>
  <c r="AH578" i="13" a="1"/>
  <c r="AH578" i="13" s="1"/>
  <c r="AH585" i="13" a="1"/>
  <c r="AH585" i="13" s="1"/>
  <c r="AH592" i="13" a="1"/>
  <c r="AH592" i="13" s="1"/>
  <c r="AH598" i="13" a="1"/>
  <c r="AH598" i="13" s="1"/>
  <c r="AH602" i="13" a="1"/>
  <c r="AH602" i="13" s="1"/>
  <c r="AH608" i="13" a="1"/>
  <c r="AH608" i="13" s="1"/>
  <c r="AH616" i="13" a="1"/>
  <c r="AH616" i="13" s="1"/>
  <c r="AH623" i="13" a="1"/>
  <c r="AH623" i="13" s="1"/>
  <c r="AH627" i="13" a="1"/>
  <c r="AH627" i="13" s="1"/>
  <c r="AH634" i="13" a="1"/>
  <c r="AH634" i="13" s="1"/>
  <c r="AH645" i="13" a="1"/>
  <c r="AH645" i="13" s="1"/>
  <c r="AH652" i="13" a="1"/>
  <c r="AH652" i="13" s="1"/>
  <c r="AH657" i="13" a="1"/>
  <c r="AH657" i="13" s="1"/>
  <c r="AH664" i="13" a="1"/>
  <c r="AH664" i="13" s="1"/>
  <c r="AH671" i="13" a="1"/>
  <c r="AH671" i="13" s="1"/>
  <c r="AH678" i="13" a="1"/>
  <c r="AH678" i="13" s="1"/>
  <c r="AH683" i="13" a="1"/>
  <c r="AH683" i="13" s="1"/>
  <c r="AH689" i="13" a="1"/>
  <c r="AH689" i="13" s="1"/>
  <c r="AH696" i="13" a="1"/>
  <c r="AH696" i="13" s="1"/>
  <c r="AH707" i="13" a="1"/>
  <c r="AH707" i="13" s="1"/>
  <c r="AH724" i="13" a="1"/>
  <c r="AH724" i="13" s="1"/>
  <c r="AH730" i="13" a="1"/>
  <c r="AH730" i="13" s="1"/>
  <c r="AH736" i="13" a="1"/>
  <c r="AH736" i="13" s="1"/>
  <c r="AH743" i="13" a="1"/>
  <c r="AH743" i="13" s="1"/>
  <c r="AH750" i="13" a="1"/>
  <c r="AH750" i="13" s="1"/>
  <c r="AH756" i="13" a="1"/>
  <c r="AH756" i="13" s="1"/>
  <c r="AH763" i="13" a="1"/>
  <c r="AH763" i="13" s="1"/>
  <c r="AH774" i="13" a="1"/>
  <c r="AH774" i="13" s="1"/>
  <c r="AH781" i="13" a="1"/>
  <c r="AH781" i="13" s="1"/>
  <c r="AH787" i="13" a="1"/>
  <c r="AH787" i="13" s="1"/>
  <c r="AH792" i="13" a="1"/>
  <c r="AH792" i="13" s="1"/>
  <c r="AH797" i="13" a="1"/>
  <c r="AH797" i="13" s="1"/>
  <c r="AH803" i="13" a="1"/>
  <c r="AH803" i="13" s="1"/>
  <c r="AH809" i="13" a="1"/>
  <c r="AH809" i="13" s="1"/>
  <c r="AH815" i="13" a="1"/>
  <c r="AH815" i="13" s="1"/>
  <c r="AH820" i="13" a="1"/>
  <c r="AH820" i="13" s="1"/>
  <c r="AH826" i="13" a="1"/>
  <c r="AH826" i="13" s="1"/>
  <c r="AH833" i="13" a="1"/>
  <c r="AH833" i="13" s="1"/>
  <c r="AH840" i="13" a="1"/>
  <c r="AH840" i="13" s="1"/>
  <c r="AH845" i="13" a="1"/>
  <c r="AH845" i="13" s="1"/>
  <c r="AH851" i="13" a="1"/>
  <c r="AH851" i="13" s="1"/>
  <c r="AH856" i="13" a="1"/>
  <c r="AH856" i="13" s="1"/>
  <c r="AH860" i="13" a="1"/>
  <c r="AH860" i="13" s="1"/>
  <c r="AH863" i="13" a="1"/>
  <c r="AH863" i="13" s="1"/>
  <c r="AH866" i="13" a="1"/>
  <c r="AH866" i="13" s="1"/>
  <c r="AH869" i="13" a="1"/>
  <c r="AH869" i="13" s="1"/>
  <c r="AH872" i="13" a="1"/>
  <c r="AH872" i="13" s="1"/>
  <c r="AH877" i="13" a="1"/>
  <c r="AH877" i="13" s="1"/>
  <c r="AH880" i="13" a="1"/>
  <c r="AH880" i="13" s="1"/>
  <c r="AH883" i="13" a="1"/>
  <c r="AH883" i="13" s="1"/>
  <c r="AH887" i="13" a="1"/>
  <c r="AH887" i="13" s="1"/>
  <c r="AH891" i="13" a="1"/>
  <c r="AH891" i="13" s="1"/>
  <c r="AH895" i="13" a="1"/>
  <c r="AH895" i="13" s="1"/>
  <c r="AH899" i="13" a="1"/>
  <c r="AH899" i="13" s="1"/>
  <c r="AH903" i="13" a="1"/>
  <c r="AH903" i="13" s="1"/>
  <c r="AH907" i="13" a="1"/>
  <c r="AH907" i="13" s="1"/>
  <c r="AH911" i="13" a="1"/>
  <c r="AH911" i="13" s="1"/>
  <c r="AH915" i="13" a="1"/>
  <c r="AH915" i="13" s="1"/>
  <c r="AH919" i="13" a="1"/>
  <c r="AH919" i="13" s="1"/>
  <c r="AH923" i="13" a="1"/>
  <c r="AH923" i="13" s="1"/>
  <c r="AH927" i="13" a="1"/>
  <c r="AH927" i="13" s="1"/>
  <c r="AH931" i="13" a="1"/>
  <c r="AH931" i="13" s="1"/>
  <c r="AH935" i="13" a="1"/>
  <c r="AH935" i="13" s="1"/>
  <c r="AH939" i="13" a="1"/>
  <c r="AH939" i="13" s="1"/>
  <c r="AH943" i="13" a="1"/>
  <c r="AH943" i="13" s="1"/>
  <c r="AH947" i="13" a="1"/>
  <c r="AH947" i="13" s="1"/>
  <c r="AH951" i="13" a="1"/>
  <c r="AH951" i="13" s="1"/>
  <c r="AH955" i="13" a="1"/>
  <c r="AH955" i="13" s="1"/>
  <c r="AH959" i="13" a="1"/>
  <c r="AH959" i="13" s="1"/>
  <c r="AH10" i="13" a="1"/>
  <c r="AH10" i="13" s="1"/>
  <c r="AH28" i="13" a="1"/>
  <c r="AH28" i="13" s="1"/>
  <c r="AH45" i="13" a="1"/>
  <c r="AH45" i="13" s="1"/>
  <c r="AH62" i="13" a="1"/>
  <c r="AH62" i="13" s="1"/>
  <c r="AH80" i="13" a="1"/>
  <c r="AH80" i="13" s="1"/>
  <c r="AH99" i="13" a="1"/>
  <c r="AH99" i="13" s="1"/>
  <c r="AH115" i="13" a="1"/>
  <c r="AH115" i="13" s="1"/>
  <c r="AH124" i="13" a="1"/>
  <c r="AH124" i="13" s="1"/>
  <c r="AH133" i="13" a="1"/>
  <c r="AH133" i="13" s="1"/>
  <c r="AH142" i="13" a="1"/>
  <c r="AH142" i="13" s="1"/>
  <c r="AH152" i="13" a="1"/>
  <c r="AH152" i="13" s="1"/>
  <c r="AH160" i="13" a="1"/>
  <c r="AH160" i="13" s="1"/>
  <c r="AH169" i="13" a="1"/>
  <c r="AH169" i="13" s="1"/>
  <c r="AH178" i="13" a="1"/>
  <c r="AH178" i="13" s="1"/>
  <c r="AH187" i="13" a="1"/>
  <c r="AH187" i="13" s="1"/>
  <c r="AH205" i="13" a="1"/>
  <c r="AH205" i="13" s="1"/>
  <c r="AH215" i="13" a="1"/>
  <c r="AH215" i="13" s="1"/>
  <c r="AH226" i="13" a="1"/>
  <c r="AH226" i="13" s="1"/>
  <c r="AH237" i="13" a="1"/>
  <c r="AH237" i="13" s="1"/>
  <c r="AH247" i="13" a="1"/>
  <c r="AH247" i="13" s="1"/>
  <c r="AH258" i="13" a="1"/>
  <c r="AH258" i="13" s="1"/>
  <c r="AH269" i="13" a="1"/>
  <c r="AH269" i="13" s="1"/>
  <c r="AH279" i="13" a="1"/>
  <c r="AH279" i="13" s="1"/>
  <c r="AH290" i="13" a="1"/>
  <c r="AH290" i="13" s="1"/>
  <c r="AH300" i="13" a="1"/>
  <c r="AH300" i="13" s="1"/>
  <c r="AH308" i="13" a="1"/>
  <c r="AH308" i="13" s="1"/>
  <c r="AH317" i="13" a="1"/>
  <c r="AH317" i="13" s="1"/>
  <c r="AH326" i="13" a="1"/>
  <c r="AH326" i="13" s="1"/>
  <c r="AH334" i="13" a="1"/>
  <c r="AH334" i="13" s="1"/>
  <c r="AH343" i="13" a="1"/>
  <c r="AH343" i="13" s="1"/>
  <c r="AH352" i="13" a="1"/>
  <c r="AH352" i="13" s="1"/>
  <c r="AH360" i="13" a="1"/>
  <c r="AH360" i="13" s="1"/>
  <c r="AH377" i="13" a="1"/>
  <c r="AH377" i="13" s="1"/>
  <c r="AH385" i="13" a="1"/>
  <c r="AH385" i="13" s="1"/>
  <c r="AH394" i="13" a="1"/>
  <c r="AH394" i="13" s="1"/>
  <c r="AH403" i="13" a="1"/>
  <c r="AH403" i="13" s="1"/>
  <c r="AH411" i="13" a="1"/>
  <c r="AH411" i="13" s="1"/>
  <c r="AH420" i="13" a="1"/>
  <c r="AH420" i="13" s="1"/>
  <c r="AH445" i="13" a="1"/>
  <c r="AH445" i="13" s="1"/>
  <c r="AH455" i="13" a="1"/>
  <c r="AH455" i="13" s="1"/>
  <c r="AH464" i="13" a="1"/>
  <c r="AH464" i="13" s="1"/>
  <c r="AH471" i="13" a="1"/>
  <c r="AH471" i="13" s="1"/>
  <c r="AH477" i="13" a="1"/>
  <c r="AH477" i="13" s="1"/>
  <c r="AH485" i="13" a="1"/>
  <c r="AH485" i="13" s="1"/>
  <c r="AH492" i="13" a="1"/>
  <c r="AH492" i="13" s="1"/>
  <c r="AH499" i="13" a="1"/>
  <c r="AH499" i="13" s="1"/>
  <c r="AH506" i="13" a="1"/>
  <c r="AH506" i="13" s="1"/>
  <c r="AH511" i="13" a="1"/>
  <c r="AH511" i="13" s="1"/>
  <c r="AH516" i="13" a="1"/>
  <c r="AH516" i="13" s="1"/>
  <c r="AH522" i="13" a="1"/>
  <c r="AH522" i="13" s="1"/>
  <c r="AH532" i="13" a="1"/>
  <c r="AH532" i="13" s="1"/>
  <c r="AH544" i="13" a="1"/>
  <c r="AH544" i="13" s="1"/>
  <c r="AH550" i="13" a="1"/>
  <c r="AH550" i="13" s="1"/>
  <c r="AH556" i="13" a="1"/>
  <c r="AH556" i="13" s="1"/>
  <c r="AH561" i="13" a="1"/>
  <c r="AH561" i="13" s="1"/>
  <c r="AH567" i="13" a="1"/>
  <c r="AH567" i="13" s="1"/>
  <c r="AH574" i="13" a="1"/>
  <c r="AH574" i="13" s="1"/>
  <c r="AH580" i="13" a="1"/>
  <c r="AH580" i="13" s="1"/>
  <c r="AH586" i="13" a="1"/>
  <c r="AH586" i="13" s="1"/>
  <c r="AH599" i="13" a="1"/>
  <c r="AH599" i="13" s="1"/>
  <c r="AH604" i="13" a="1"/>
  <c r="AH604" i="13" s="1"/>
  <c r="AH611" i="13" a="1"/>
  <c r="AH611" i="13" s="1"/>
  <c r="AH617" i="13" a="1"/>
  <c r="AH617" i="13" s="1"/>
  <c r="AH636" i="13" a="1"/>
  <c r="AH636" i="13" s="1"/>
  <c r="AH640" i="13" a="1"/>
  <c r="AH640" i="13" s="1"/>
  <c r="AH646" i="13" a="1"/>
  <c r="AH646" i="13" s="1"/>
  <c r="AH653" i="13" a="1"/>
  <c r="AH653" i="13" s="1"/>
  <c r="AH659" i="13" a="1"/>
  <c r="AH659" i="13" s="1"/>
  <c r="AH666" i="13" a="1"/>
  <c r="AH666" i="13" s="1"/>
  <c r="AH672" i="13" a="1"/>
  <c r="AH672" i="13" s="1"/>
  <c r="AH679" i="13" a="1"/>
  <c r="AH679" i="13" s="1"/>
  <c r="AH691" i="13" a="1"/>
  <c r="AH691" i="13" s="1"/>
  <c r="AH697" i="13" a="1"/>
  <c r="AH697" i="13" s="1"/>
  <c r="AH703" i="13" a="1"/>
  <c r="AH703" i="13" s="1"/>
  <c r="AH708" i="13" a="1"/>
  <c r="AH708" i="13" s="1"/>
  <c r="AH713" i="13" a="1"/>
  <c r="AH713" i="13" s="1"/>
  <c r="AH725" i="13" a="1"/>
  <c r="AH725" i="13" s="1"/>
  <c r="AH731" i="13" a="1"/>
  <c r="AH731" i="13" s="1"/>
  <c r="AH739" i="13" a="1"/>
  <c r="AH739" i="13" s="1"/>
  <c r="AH745" i="13" a="1"/>
  <c r="AH745" i="13" s="1"/>
  <c r="AH751" i="13" a="1"/>
  <c r="AH751" i="13" s="1"/>
  <c r="AH757" i="13" a="1"/>
  <c r="AH757" i="13" s="1"/>
  <c r="AH764" i="13" a="1"/>
  <c r="AH764" i="13" s="1"/>
  <c r="AH770" i="13" a="1"/>
  <c r="AH770" i="13" s="1"/>
  <c r="AH777" i="13" a="1"/>
  <c r="AH777" i="13" s="1"/>
  <c r="AH782" i="13" a="1"/>
  <c r="AH782" i="13" s="1"/>
  <c r="AH788" i="13" a="1"/>
  <c r="AH788" i="13" s="1"/>
  <c r="AH794" i="13" a="1"/>
  <c r="AH794" i="13" s="1"/>
  <c r="AH799" i="13" a="1"/>
  <c r="AH799" i="13" s="1"/>
  <c r="AH804" i="13" a="1"/>
  <c r="AH804" i="13" s="1"/>
  <c r="AH811" i="13" a="1"/>
  <c r="AH811" i="13" s="1"/>
  <c r="AH816" i="13" a="1"/>
  <c r="AH816" i="13" s="1"/>
  <c r="AH822" i="13" a="1"/>
  <c r="AH822" i="13" s="1"/>
  <c r="AH828" i="13" a="1"/>
  <c r="AH828" i="13" s="1"/>
  <c r="AH834" i="13" a="1"/>
  <c r="AH834" i="13" s="1"/>
  <c r="AH847" i="13" a="1"/>
  <c r="AH847" i="13" s="1"/>
  <c r="AH852" i="13" a="1"/>
  <c r="AH852" i="13" s="1"/>
  <c r="AH857" i="13" a="1"/>
  <c r="AH857" i="13" s="1"/>
  <c r="AH861" i="13" a="1"/>
  <c r="AH861" i="13" s="1"/>
  <c r="AH864" i="13" a="1"/>
  <c r="AH864" i="13" s="1"/>
  <c r="AH867" i="13" a="1"/>
  <c r="AH867" i="13" s="1"/>
  <c r="AH870" i="13" a="1"/>
  <c r="AH870" i="13" s="1"/>
  <c r="AH875" i="13" a="1"/>
  <c r="AH875" i="13" s="1"/>
  <c r="AH878" i="13" a="1"/>
  <c r="AH878" i="13" s="1"/>
  <c r="AH881" i="13" a="1"/>
  <c r="AH881" i="13" s="1"/>
  <c r="AH884" i="13" a="1"/>
  <c r="AH884" i="13" s="1"/>
  <c r="AH888" i="13" a="1"/>
  <c r="AH888" i="13" s="1"/>
  <c r="AH892" i="13" a="1"/>
  <c r="AH892" i="13" s="1"/>
  <c r="AH896" i="13" a="1"/>
  <c r="AH896" i="13" s="1"/>
  <c r="AH900" i="13" a="1"/>
  <c r="AH900" i="13" s="1"/>
  <c r="AH904" i="13" a="1"/>
  <c r="AH904" i="13" s="1"/>
  <c r="AH908" i="13" a="1"/>
  <c r="AH908" i="13" s="1"/>
  <c r="AH912" i="13" a="1"/>
  <c r="AH912" i="13" s="1"/>
  <c r="AH916" i="13" a="1"/>
  <c r="AH916" i="13" s="1"/>
  <c r="AH920" i="13" a="1"/>
  <c r="AH920" i="13" s="1"/>
  <c r="AH924" i="13" a="1"/>
  <c r="AH924" i="13" s="1"/>
  <c r="AH928" i="13" a="1"/>
  <c r="AH928" i="13" s="1"/>
  <c r="AH932" i="13" a="1"/>
  <c r="AH932" i="13" s="1"/>
  <c r="AH936" i="13" a="1"/>
  <c r="AH936" i="13" s="1"/>
  <c r="AH940" i="13" a="1"/>
  <c r="AH940" i="13" s="1"/>
  <c r="AH944" i="13" a="1"/>
  <c r="AH944" i="13" s="1"/>
  <c r="AH948" i="13" a="1"/>
  <c r="AH948" i="13" s="1"/>
  <c r="AH952" i="13" a="1"/>
  <c r="AH952" i="13" s="1"/>
  <c r="AH956" i="13" a="1"/>
  <c r="AH956" i="13" s="1"/>
  <c r="AH960" i="13" a="1"/>
  <c r="AH960" i="13" s="1"/>
  <c r="AH15" i="13" a="1"/>
  <c r="AH15" i="13" s="1"/>
  <c r="AH49" i="13" a="1"/>
  <c r="AH49" i="13" s="1"/>
  <c r="AH67" i="13" a="1"/>
  <c r="AH67" i="13" s="1"/>
  <c r="AH103" i="13" a="1"/>
  <c r="AH103" i="13" s="1"/>
  <c r="AH116" i="13" a="1"/>
  <c r="AH116" i="13" s="1"/>
  <c r="AH134" i="13" a="1"/>
  <c r="AH134" i="13" s="1"/>
  <c r="AH153" i="13" a="1"/>
  <c r="AH153" i="13" s="1"/>
  <c r="AH170" i="13" a="1"/>
  <c r="AH170" i="13" s="1"/>
  <c r="AH188" i="13" a="1"/>
  <c r="AH188" i="13" s="1"/>
  <c r="AH196" i="13" a="1"/>
  <c r="AH196" i="13" s="1"/>
  <c r="AH217" i="13" a="1"/>
  <c r="AH217" i="13" s="1"/>
  <c r="AH238" i="13" a="1"/>
  <c r="AH238" i="13" s="1"/>
  <c r="AH249" i="13" a="1"/>
  <c r="AH249" i="13" s="1"/>
  <c r="AH270" i="13" a="1"/>
  <c r="AH270" i="13" s="1"/>
  <c r="AH281" i="13" a="1"/>
  <c r="AH281" i="13" s="1"/>
  <c r="AH309" i="13" a="1"/>
  <c r="AH309" i="13" s="1"/>
  <c r="AH953" i="13" a="1"/>
  <c r="AH953" i="13" s="1"/>
  <c r="AH937" i="13" a="1"/>
  <c r="AH937" i="13" s="1"/>
  <c r="AH921" i="13" a="1"/>
  <c r="AH921" i="13" s="1"/>
  <c r="AH905" i="13" a="1"/>
  <c r="AH905" i="13" s="1"/>
  <c r="AH889" i="13" a="1"/>
  <c r="AH889" i="13" s="1"/>
  <c r="AH876" i="13" a="1"/>
  <c r="AH876" i="13" s="1"/>
  <c r="AH848" i="13" a="1"/>
  <c r="AH848" i="13" s="1"/>
  <c r="AH823" i="13" a="1"/>
  <c r="AH823" i="13" s="1"/>
  <c r="AH800" i="13" a="1"/>
  <c r="AH800" i="13" s="1"/>
  <c r="AH778" i="13" a="1"/>
  <c r="AH778" i="13" s="1"/>
  <c r="AH753" i="13" a="1"/>
  <c r="AH753" i="13" s="1"/>
  <c r="AH727" i="13" a="1"/>
  <c r="AH727" i="13" s="1"/>
  <c r="AH704" i="13" a="1"/>
  <c r="AH704" i="13" s="1"/>
  <c r="AH654" i="13" a="1"/>
  <c r="AH654" i="13" s="1"/>
  <c r="AH630" i="13" a="1"/>
  <c r="AH630" i="13" s="1"/>
  <c r="AH606" i="13" a="1"/>
  <c r="AH606" i="13" s="1"/>
  <c r="AH581" i="13" a="1"/>
  <c r="AH581" i="13" s="1"/>
  <c r="AH557" i="13" a="1"/>
  <c r="AH557" i="13" s="1"/>
  <c r="AH534" i="13" a="1"/>
  <c r="AH534" i="13" s="1"/>
  <c r="AH512" i="13" a="1"/>
  <c r="AH512" i="13" s="1"/>
  <c r="AH487" i="13" a="1"/>
  <c r="AH487" i="13" s="1"/>
  <c r="AH456" i="13" a="1"/>
  <c r="AH456" i="13" s="1"/>
  <c r="AH387" i="13" a="1"/>
  <c r="AH387" i="13" s="1"/>
  <c r="AH949" i="13" a="1"/>
  <c r="AH949" i="13" s="1"/>
  <c r="AH933" i="13" a="1"/>
  <c r="AH933" i="13" s="1"/>
  <c r="AH917" i="13" a="1"/>
  <c r="AH917" i="13" s="1"/>
  <c r="AH901" i="13" a="1"/>
  <c r="AH901" i="13" s="1"/>
  <c r="AH885" i="13" a="1"/>
  <c r="AH885" i="13" s="1"/>
  <c r="AH873" i="13" a="1"/>
  <c r="AH873" i="13" s="1"/>
  <c r="AH862" i="13" a="1"/>
  <c r="AH862" i="13" s="1"/>
  <c r="AH843" i="13" a="1"/>
  <c r="AH843" i="13" s="1"/>
  <c r="AH772" i="13" a="1"/>
  <c r="AH772" i="13" s="1"/>
  <c r="AH746" i="13" a="1"/>
  <c r="AH746" i="13" s="1"/>
  <c r="AH720" i="13" a="1"/>
  <c r="AH720" i="13" s="1"/>
  <c r="AH699" i="13" a="1"/>
  <c r="AH699" i="13" s="1"/>
  <c r="AH674" i="13" a="1"/>
  <c r="AH674" i="13" s="1"/>
  <c r="AH648" i="13" a="1"/>
  <c r="AH648" i="13" s="1"/>
  <c r="AH575" i="13" a="1"/>
  <c r="AH575" i="13" s="1"/>
  <c r="AH528" i="13" a="1"/>
  <c r="AH528" i="13" s="1"/>
  <c r="AH507" i="13" a="1"/>
  <c r="AH507" i="13" s="1"/>
  <c r="AH480" i="13" a="1"/>
  <c r="AH480" i="13" s="1"/>
  <c r="AH446" i="13" a="1"/>
  <c r="AH446" i="13" s="1"/>
  <c r="AH378" i="13" a="1"/>
  <c r="AH378" i="13" s="1"/>
  <c r="AH344" i="13" a="1"/>
  <c r="AH344" i="13" s="1"/>
  <c r="AH961" i="13" a="1"/>
  <c r="AH961" i="13" s="1"/>
  <c r="AH945" i="13" a="1"/>
  <c r="AH945" i="13" s="1"/>
  <c r="AH929" i="13" a="1"/>
  <c r="AH929" i="13" s="1"/>
  <c r="AH913" i="13" a="1"/>
  <c r="AH913" i="13" s="1"/>
  <c r="AH897" i="13" a="1"/>
  <c r="AH897" i="13" s="1"/>
  <c r="AH882" i="13" a="1"/>
  <c r="AH882" i="13" s="1"/>
  <c r="AH858" i="13" a="1"/>
  <c r="AH858" i="13" s="1"/>
  <c r="AH836" i="13" a="1"/>
  <c r="AH836" i="13" s="1"/>
  <c r="AH765" i="13" a="1"/>
  <c r="AH765" i="13" s="1"/>
  <c r="AH740" i="13" a="1"/>
  <c r="AH740" i="13" s="1"/>
  <c r="AH715" i="13" a="1"/>
  <c r="AH715" i="13" s="1"/>
  <c r="AH692" i="13" a="1"/>
  <c r="AH692" i="13" s="1"/>
  <c r="AH667" i="13" a="1"/>
  <c r="AH667" i="13" s="1"/>
  <c r="AH642" i="13" a="1"/>
  <c r="AH642" i="13" s="1"/>
  <c r="AH619" i="13" a="1"/>
  <c r="AH619" i="13" s="1"/>
  <c r="AH595" i="13" a="1"/>
  <c r="AH595" i="13" s="1"/>
  <c r="AH570" i="13" a="1"/>
  <c r="AH570" i="13" s="1"/>
  <c r="AH545" i="13" a="1"/>
  <c r="AH545" i="13" s="1"/>
  <c r="AH523" i="13" a="1"/>
  <c r="AH523" i="13" s="1"/>
  <c r="AH501" i="13" a="1"/>
  <c r="AH501" i="13" s="1"/>
  <c r="AH472" i="13" a="1"/>
  <c r="AH472" i="13" s="1"/>
  <c r="AH438" i="13" a="1"/>
  <c r="AH438" i="13" s="1"/>
  <c r="AH404" i="13" a="1"/>
  <c r="AH404" i="13" s="1"/>
  <c r="AH369" i="13" a="1"/>
  <c r="AH369" i="13" s="1"/>
  <c r="AH327" i="13" a="1"/>
  <c r="AH327" i="13" s="1"/>
  <c r="AW5" i="13"/>
  <c r="AX6" i="13" a="1"/>
  <c r="AX6" i="13" s="1"/>
  <c r="AX9" i="13" a="1"/>
  <c r="AX9" i="13" s="1"/>
  <c r="AX13" i="13" a="1"/>
  <c r="AX13" i="13" s="1"/>
  <c r="AX19" i="13" a="1"/>
  <c r="AX19" i="13" s="1"/>
  <c r="AX22" i="13" a="1"/>
  <c r="AX22" i="13" s="1"/>
  <c r="AX25" i="13" a="1"/>
  <c r="AX25" i="13" s="1"/>
  <c r="AX29" i="13" a="1"/>
  <c r="AX29" i="13" s="1"/>
  <c r="AX35" i="13" a="1"/>
  <c r="AX35" i="13" s="1"/>
  <c r="AX38" i="13" a="1"/>
  <c r="AX38" i="13" s="1"/>
  <c r="AX41" i="13" a="1"/>
  <c r="AX41" i="13" s="1"/>
  <c r="AX45" i="13" a="1"/>
  <c r="AX45" i="13" s="1"/>
  <c r="AX48" i="13" a="1"/>
  <c r="AX48" i="13" s="1"/>
  <c r="AX52" i="13" a="1"/>
  <c r="AX52" i="13" s="1"/>
  <c r="AX55" i="13" a="1"/>
  <c r="AX55" i="13" s="1"/>
  <c r="AX58" i="13" a="1"/>
  <c r="AX58" i="13" s="1"/>
  <c r="AX64" i="13" a="1"/>
  <c r="AX64" i="13" s="1"/>
  <c r="AX68" i="13" a="1"/>
  <c r="AX68" i="13" s="1"/>
  <c r="AX71" i="13" a="1"/>
  <c r="AX71" i="13" s="1"/>
  <c r="AX74" i="13" a="1"/>
  <c r="AX74" i="13" s="1"/>
  <c r="AX81" i="13" a="1"/>
  <c r="AX81" i="13" s="1"/>
  <c r="AX85" i="13" a="1"/>
  <c r="AX85" i="13" s="1"/>
  <c r="AX88" i="13" a="1"/>
  <c r="AX88" i="13" s="1"/>
  <c r="AX92" i="13" a="1"/>
  <c r="AX92" i="13" s="1"/>
  <c r="AX95" i="13" a="1"/>
  <c r="AX95" i="13" s="1"/>
  <c r="AX99" i="13" a="1"/>
  <c r="AX99" i="13" s="1"/>
  <c r="AX102" i="13" a="1"/>
  <c r="AX102" i="13" s="1"/>
  <c r="AX106" i="13" a="1"/>
  <c r="AX106" i="13" s="1"/>
  <c r="AX112" i="13" a="1"/>
  <c r="AX112" i="13" s="1"/>
  <c r="AX116" i="13" a="1"/>
  <c r="AX116" i="13" s="1"/>
  <c r="AX119" i="13" a="1"/>
  <c r="AX119" i="13" s="1"/>
  <c r="AX123" i="13" a="1"/>
  <c r="AX123" i="13" s="1"/>
  <c r="AX126" i="13" a="1"/>
  <c r="AX126" i="13" s="1"/>
  <c r="AX130" i="13" a="1"/>
  <c r="AX130" i="13" s="1"/>
  <c r="AX137" i="13" a="1"/>
  <c r="AX137" i="13" s="1"/>
  <c r="AX141" i="13" a="1"/>
  <c r="AX141" i="13" s="1"/>
  <c r="AX144" i="13" a="1"/>
  <c r="AX144" i="13" s="1"/>
  <c r="AX148" i="13" a="1"/>
  <c r="AX148" i="13" s="1"/>
  <c r="AX151" i="13" a="1"/>
  <c r="AX151" i="13" s="1"/>
  <c r="AX155" i="13" a="1"/>
  <c r="AX155" i="13" s="1"/>
  <c r="AX158" i="13" a="1"/>
  <c r="AX158" i="13" s="1"/>
  <c r="AX162" i="13" a="1"/>
  <c r="AX162" i="13" s="1"/>
  <c r="AX169" i="13" a="1"/>
  <c r="AX169" i="13" s="1"/>
  <c r="AX173" i="13" a="1"/>
  <c r="AX173" i="13" s="1"/>
  <c r="AX176" i="13" a="1"/>
  <c r="AX176" i="13" s="1"/>
  <c r="AX179" i="13" a="1"/>
  <c r="AX179" i="13" s="1"/>
  <c r="AX183" i="13" a="1"/>
  <c r="AX183" i="13" s="1"/>
  <c r="AX186" i="13" a="1"/>
  <c r="AX186" i="13" s="1"/>
  <c r="AX190" i="13" a="1"/>
  <c r="AX190" i="13" s="1"/>
  <c r="AX193" i="13" a="1"/>
  <c r="AX193" i="13" s="1"/>
  <c r="AX197" i="13" a="1"/>
  <c r="AX197" i="13" s="1"/>
  <c r="AX204" i="13" a="1"/>
  <c r="AX204" i="13" s="1"/>
  <c r="AX208" i="13" a="1"/>
  <c r="AX208" i="13" s="1"/>
  <c r="AX211" i="13" a="1"/>
  <c r="AX211" i="13" s="1"/>
  <c r="AX215" i="13" a="1"/>
  <c r="AX215" i="13" s="1"/>
  <c r="AX218" i="13" a="1"/>
  <c r="AX218" i="13" s="1"/>
  <c r="AX222" i="13" a="1"/>
  <c r="AX222" i="13" s="1"/>
  <c r="AX225" i="13" a="1"/>
  <c r="AX225" i="13" s="1"/>
  <c r="AX229" i="13" a="1"/>
  <c r="AX229" i="13" s="1"/>
  <c r="AX236" i="13" a="1"/>
  <c r="AX236" i="13" s="1"/>
  <c r="AX240" i="13" a="1"/>
  <c r="AX240" i="13" s="1"/>
  <c r="AX243" i="13" a="1"/>
  <c r="AX243" i="13" s="1"/>
  <c r="AX247" i="13" a="1"/>
  <c r="AX247" i="13" s="1"/>
  <c r="AX250" i="13" a="1"/>
  <c r="AX250" i="13" s="1"/>
  <c r="AX254" i="13" a="1"/>
  <c r="AX254" i="13" s="1"/>
  <c r="AX257" i="13" a="1"/>
  <c r="AX257" i="13" s="1"/>
  <c r="AX261" i="13" a="1"/>
  <c r="AX261" i="13" s="1"/>
  <c r="AX268" i="13" a="1"/>
  <c r="AX268" i="13" s="1"/>
  <c r="AX272" i="13" a="1"/>
  <c r="AX272" i="13" s="1"/>
  <c r="AX275" i="13" a="1"/>
  <c r="AX275" i="13" s="1"/>
  <c r="AX279" i="13" a="1"/>
  <c r="AX279" i="13" s="1"/>
  <c r="AX282" i="13" a="1"/>
  <c r="AX282" i="13" s="1"/>
  <c r="AX286" i="13" a="1"/>
  <c r="AX286" i="13" s="1"/>
  <c r="AX289" i="13" a="1"/>
  <c r="AX289" i="13" s="1"/>
  <c r="AX292" i="13" a="1"/>
  <c r="AX292" i="13" s="1"/>
  <c r="AX7" i="13" a="1"/>
  <c r="AX7" i="13" s="1"/>
  <c r="AX11" i="13" a="1"/>
  <c r="AX11" i="13" s="1"/>
  <c r="AX15" i="13" a="1"/>
  <c r="AX15" i="13" s="1"/>
  <c r="AX20" i="13" a="1"/>
  <c r="AX20" i="13" s="1"/>
  <c r="AX28" i="13" a="1"/>
  <c r="AX28" i="13" s="1"/>
  <c r="AX32" i="13" a="1"/>
  <c r="AX32" i="13" s="1"/>
  <c r="AX37" i="13" a="1"/>
  <c r="AX37" i="13" s="1"/>
  <c r="AX40" i="13" a="1"/>
  <c r="AX40" i="13" s="1"/>
  <c r="AX50" i="13" a="1"/>
  <c r="AX50" i="13" s="1"/>
  <c r="AX54" i="13" a="1"/>
  <c r="AX54" i="13" s="1"/>
  <c r="AX59" i="13" a="1"/>
  <c r="AX59" i="13" s="1"/>
  <c r="AX63" i="13" a="1"/>
  <c r="AX63" i="13" s="1"/>
  <c r="AX67" i="13" a="1"/>
  <c r="AX67" i="13" s="1"/>
  <c r="AX76" i="13" a="1"/>
  <c r="AX76" i="13" s="1"/>
  <c r="AX80" i="13" a="1"/>
  <c r="AX80" i="13" s="1"/>
  <c r="AX90" i="13" a="1"/>
  <c r="AX90" i="13" s="1"/>
  <c r="AX94" i="13" a="1"/>
  <c r="AX94" i="13" s="1"/>
  <c r="AX100" i="13" a="1"/>
  <c r="AX100" i="13" s="1"/>
  <c r="AX104" i="13" a="1"/>
  <c r="AX104" i="13" s="1"/>
  <c r="AX109" i="13" a="1"/>
  <c r="AX109" i="13" s="1"/>
  <c r="AX113" i="13" a="1"/>
  <c r="AX113" i="13" s="1"/>
  <c r="AX122" i="13" a="1"/>
  <c r="AX122" i="13" s="1"/>
  <c r="AX127" i="13" a="1"/>
  <c r="AX127" i="13" s="1"/>
  <c r="AX132" i="13" a="1"/>
  <c r="AX132" i="13" s="1"/>
  <c r="AX136" i="13" a="1"/>
  <c r="AX136" i="13" s="1"/>
  <c r="AX146" i="13" a="1"/>
  <c r="AX146" i="13" s="1"/>
  <c r="AX150" i="13" a="1"/>
  <c r="AX150" i="13" s="1"/>
  <c r="AX156" i="13" a="1"/>
  <c r="AX156" i="13" s="1"/>
  <c r="AX160" i="13" a="1"/>
  <c r="AX160" i="13" s="1"/>
  <c r="AX165" i="13" a="1"/>
  <c r="AX165" i="13" s="1"/>
  <c r="AX170" i="13" a="1"/>
  <c r="AX170" i="13" s="1"/>
  <c r="AX174" i="13" a="1"/>
  <c r="AX174" i="13" s="1"/>
  <c r="AX178" i="13" a="1"/>
  <c r="AX178" i="13" s="1"/>
  <c r="AX184" i="13" a="1"/>
  <c r="AX184" i="13" s="1"/>
  <c r="AX188" i="13" a="1"/>
  <c r="AX188" i="13" s="1"/>
  <c r="AX198" i="13" a="1"/>
  <c r="AX198" i="13" s="1"/>
  <c r="AX202" i="13" a="1"/>
  <c r="AX202" i="13" s="1"/>
  <c r="AX207" i="13" a="1"/>
  <c r="AX207" i="13" s="1"/>
  <c r="AX212" i="13" a="1"/>
  <c r="AX212" i="13" s="1"/>
  <c r="AX221" i="13" a="1"/>
  <c r="AX221" i="13" s="1"/>
  <c r="AX226" i="13" a="1"/>
  <c r="AX226" i="13" s="1"/>
  <c r="AX231" i="13" a="1"/>
  <c r="AX231" i="13" s="1"/>
  <c r="AX235" i="13" a="1"/>
  <c r="AX235" i="13" s="1"/>
  <c r="AX245" i="13" a="1"/>
  <c r="AX245" i="13" s="1"/>
  <c r="AX249" i="13" a="1"/>
  <c r="AX249" i="13" s="1"/>
  <c r="AX255" i="13" a="1"/>
  <c r="AX255" i="13" s="1"/>
  <c r="AX259" i="13" a="1"/>
  <c r="AX259" i="13" s="1"/>
  <c r="AX264" i="13" a="1"/>
  <c r="AX264" i="13" s="1"/>
  <c r="AX269" i="13" a="1"/>
  <c r="AX269" i="13" s="1"/>
  <c r="AX273" i="13" a="1"/>
  <c r="AX273" i="13" s="1"/>
  <c r="AX278" i="13" a="1"/>
  <c r="AX278" i="13" s="1"/>
  <c r="AX283" i="13" a="1"/>
  <c r="AX283" i="13" s="1"/>
  <c r="AX288" i="13" a="1"/>
  <c r="AX288" i="13" s="1"/>
  <c r="AX291" i="13" a="1"/>
  <c r="AX291" i="13" s="1"/>
  <c r="AX296" i="13" a="1"/>
  <c r="AX296" i="13" s="1"/>
  <c r="AX302" i="13" a="1"/>
  <c r="AX302" i="13" s="1"/>
  <c r="AX307" i="13" a="1"/>
  <c r="AX307" i="13" s="1"/>
  <c r="AX310" i="13" a="1"/>
  <c r="AX310" i="13" s="1"/>
  <c r="AX313" i="13" a="1"/>
  <c r="AX313" i="13" s="1"/>
  <c r="AX318" i="13" a="1"/>
  <c r="AX318" i="13" s="1"/>
  <c r="AX321" i="13" a="1"/>
  <c r="AX321" i="13" s="1"/>
  <c r="AX326" i="13" a="1"/>
  <c r="AX326" i="13" s="1"/>
  <c r="AX330" i="13" a="1"/>
  <c r="AX330" i="13" s="1"/>
  <c r="AX333" i="13" a="1"/>
  <c r="AX333" i="13" s="1"/>
  <c r="AX336" i="13" a="1"/>
  <c r="AX336" i="13" s="1"/>
  <c r="AX342" i="13" a="1"/>
  <c r="AX342" i="13" s="1"/>
  <c r="AX346" i="13" a="1"/>
  <c r="AX346" i="13" s="1"/>
  <c r="AX349" i="13" a="1"/>
  <c r="AX349" i="13" s="1"/>
  <c r="AX353" i="13" a="1"/>
  <c r="AX353" i="13" s="1"/>
  <c r="AX356" i="13" a="1"/>
  <c r="AX356" i="13" s="1"/>
  <c r="AX12" i="13" a="1"/>
  <c r="AX12" i="13" s="1"/>
  <c r="AX17" i="13" a="1"/>
  <c r="AX17" i="13" s="1"/>
  <c r="AX23" i="13" a="1"/>
  <c r="AX23" i="13" s="1"/>
  <c r="AX34" i="13" a="1"/>
  <c r="AX34" i="13" s="1"/>
  <c r="AX46" i="13" a="1"/>
  <c r="AX46" i="13" s="1"/>
  <c r="AX53" i="13" a="1"/>
  <c r="AX53" i="13" s="1"/>
  <c r="AX57" i="13" a="1"/>
  <c r="AX57" i="13" s="1"/>
  <c r="AX75" i="13" a="1"/>
  <c r="AX75" i="13" s="1"/>
  <c r="AX82" i="13" a="1"/>
  <c r="AX82" i="13" s="1"/>
  <c r="AX87" i="13" a="1"/>
  <c r="AX87" i="13" s="1"/>
  <c r="AX101" i="13" a="1"/>
  <c r="AX101" i="13" s="1"/>
  <c r="AX107" i="13" a="1"/>
  <c r="AX107" i="13" s="1"/>
  <c r="AX118" i="13" a="1"/>
  <c r="AX118" i="13" s="1"/>
  <c r="AX125" i="13" a="1"/>
  <c r="AX125" i="13" s="1"/>
  <c r="AX131" i="13" a="1"/>
  <c r="AX131" i="13" s="1"/>
  <c r="AX138" i="13" a="1"/>
  <c r="AX138" i="13" s="1"/>
  <c r="AX143" i="13" a="1"/>
  <c r="AX143" i="13" s="1"/>
  <c r="AX157" i="13" a="1"/>
  <c r="AX157" i="13" s="1"/>
  <c r="AX163" i="13" a="1"/>
  <c r="AX163" i="13" s="1"/>
  <c r="AX168" i="13" a="1"/>
  <c r="AX168" i="13" s="1"/>
  <c r="AX175" i="13" a="1"/>
  <c r="AX175" i="13" s="1"/>
  <c r="AX181" i="13" a="1"/>
  <c r="AX181" i="13" s="1"/>
  <c r="AX187" i="13" a="1"/>
  <c r="AX187" i="13" s="1"/>
  <c r="AX194" i="13" a="1"/>
  <c r="AX194" i="13" s="1"/>
  <c r="AX200" i="13" a="1"/>
  <c r="AX200" i="13" s="1"/>
  <c r="AX206" i="13" a="1"/>
  <c r="AX206" i="13" s="1"/>
  <c r="AX213" i="13" a="1"/>
  <c r="AX213" i="13" s="1"/>
  <c r="AX219" i="13" a="1"/>
  <c r="AX219" i="13" s="1"/>
  <c r="AX232" i="13" a="1"/>
  <c r="AX232" i="13" s="1"/>
  <c r="AX238" i="13" a="1"/>
  <c r="AX238" i="13" s="1"/>
  <c r="AX244" i="13" a="1"/>
  <c r="AX244" i="13" s="1"/>
  <c r="AX251" i="13" a="1"/>
  <c r="AX251" i="13" s="1"/>
  <c r="AX263" i="13" a="1"/>
  <c r="AX263" i="13" s="1"/>
  <c r="AX270" i="13" a="1"/>
  <c r="AX270" i="13" s="1"/>
  <c r="AX276" i="13" a="1"/>
  <c r="AX276" i="13" s="1"/>
  <c r="AX281" i="13" a="1"/>
  <c r="AX281" i="13" s="1"/>
  <c r="AX294" i="13" a="1"/>
  <c r="AX294" i="13" s="1"/>
  <c r="AX298" i="13" a="1"/>
  <c r="AX298" i="13" s="1"/>
  <c r="AX306" i="13" a="1"/>
  <c r="AX306" i="13" s="1"/>
  <c r="AX317" i="13" a="1"/>
  <c r="AX317" i="13" s="1"/>
  <c r="AX320" i="13" a="1"/>
  <c r="AX320" i="13" s="1"/>
  <c r="AX324" i="13" a="1"/>
  <c r="AX324" i="13" s="1"/>
  <c r="AX328" i="13" a="1"/>
  <c r="AX328" i="13" s="1"/>
  <c r="AX332" i="13" a="1"/>
  <c r="AX332" i="13" s="1"/>
  <c r="AX337" i="13" a="1"/>
  <c r="AX337" i="13" s="1"/>
  <c r="AX341" i="13" a="1"/>
  <c r="AX341" i="13" s="1"/>
  <c r="AX345" i="13" a="1"/>
  <c r="AX345" i="13" s="1"/>
  <c r="AX350" i="13" a="1"/>
  <c r="AX350" i="13" s="1"/>
  <c r="AX355" i="13" a="1"/>
  <c r="AX355" i="13" s="1"/>
  <c r="AX358" i="13" a="1"/>
  <c r="AX358" i="13" s="1"/>
  <c r="AX364" i="13" a="1"/>
  <c r="AX364" i="13" s="1"/>
  <c r="AX368" i="13" a="1"/>
  <c r="AX368" i="13" s="1"/>
  <c r="AX375" i="13" a="1"/>
  <c r="AX375" i="13" s="1"/>
  <c r="AX379" i="13" a="1"/>
  <c r="AX379" i="13" s="1"/>
  <c r="AX382" i="13" a="1"/>
  <c r="AX382" i="13" s="1"/>
  <c r="AX386" i="13" a="1"/>
  <c r="AX386" i="13" s="1"/>
  <c r="AX389" i="13" a="1"/>
  <c r="AX389" i="13" s="1"/>
  <c r="AX393" i="13" a="1"/>
  <c r="AX393" i="13" s="1"/>
  <c r="AX396" i="13" a="1"/>
  <c r="AX396" i="13" s="1"/>
  <c r="AX399" i="13" a="1"/>
  <c r="AX399" i="13" s="1"/>
  <c r="AX402" i="13" a="1"/>
  <c r="AX402" i="13" s="1"/>
  <c r="AX405" i="13" a="1"/>
  <c r="AX405" i="13" s="1"/>
  <c r="AX409" i="13" a="1"/>
  <c r="AX409" i="13" s="1"/>
  <c r="AX412" i="13" a="1"/>
  <c r="AX412" i="13" s="1"/>
  <c r="AX416" i="13" a="1"/>
  <c r="AX416" i="13" s="1"/>
  <c r="AX419" i="13" a="1"/>
  <c r="AX419" i="13" s="1"/>
  <c r="AX425" i="13" a="1"/>
  <c r="AX425" i="13" s="1"/>
  <c r="AX431" i="13" a="1"/>
  <c r="AX431" i="13" s="1"/>
  <c r="AX434" i="13" a="1"/>
  <c r="AX434" i="13" s="1"/>
  <c r="AX437" i="13" a="1"/>
  <c r="AX437" i="13" s="1"/>
  <c r="AX440" i="13" a="1"/>
  <c r="AX440" i="13" s="1"/>
  <c r="AX447" i="13" a="1"/>
  <c r="AX447" i="13" s="1"/>
  <c r="AX451" i="13" a="1"/>
  <c r="AX451" i="13" s="1"/>
  <c r="AX457" i="13" a="1"/>
  <c r="AX457" i="13" s="1"/>
  <c r="AX460" i="13" a="1"/>
  <c r="AX460" i="13" s="1"/>
  <c r="AX463" i="13" a="1"/>
  <c r="AX463" i="13" s="1"/>
  <c r="AX466" i="13" a="1"/>
  <c r="AX466" i="13" s="1"/>
  <c r="AX469" i="13" a="1"/>
  <c r="AX469" i="13" s="1"/>
  <c r="AX473" i="13" a="1"/>
  <c r="AX473" i="13" s="1"/>
  <c r="AX476" i="13" a="1"/>
  <c r="AX476" i="13" s="1"/>
  <c r="AX480" i="13" a="1"/>
  <c r="AX480" i="13" s="1"/>
  <c r="AX483" i="13" a="1"/>
  <c r="AX483" i="13" s="1"/>
  <c r="AX18" i="13" a="1"/>
  <c r="AX18" i="13" s="1"/>
  <c r="AX24" i="13" a="1"/>
  <c r="AX24" i="13" s="1"/>
  <c r="AX30" i="13" a="1"/>
  <c r="AX30" i="13" s="1"/>
  <c r="AX36" i="13" a="1"/>
  <c r="AX36" i="13" s="1"/>
  <c r="AX42" i="13" a="1"/>
  <c r="AX42" i="13" s="1"/>
  <c r="AX47" i="13" a="1"/>
  <c r="AX47" i="13" s="1"/>
  <c r="AX60" i="13" a="1"/>
  <c r="AX60" i="13" s="1"/>
  <c r="AX65" i="13" a="1"/>
  <c r="AX65" i="13" s="1"/>
  <c r="AX70" i="13" a="1"/>
  <c r="AX70" i="13" s="1"/>
  <c r="AX77" i="13" a="1"/>
  <c r="AX77" i="13" s="1"/>
  <c r="AX83" i="13" a="1"/>
  <c r="AX83" i="13" s="1"/>
  <c r="AX89" i="13" a="1"/>
  <c r="AX89" i="13" s="1"/>
  <c r="AX96" i="13" a="1"/>
  <c r="AX96" i="13" s="1"/>
  <c r="AX108" i="13" a="1"/>
  <c r="AX108" i="13" s="1"/>
  <c r="AX114" i="13" a="1"/>
  <c r="AX114" i="13" s="1"/>
  <c r="AX120" i="13" a="1"/>
  <c r="AX120" i="13" s="1"/>
  <c r="AX133" i="13" a="1"/>
  <c r="AX133" i="13" s="1"/>
  <c r="AX139" i="13" a="1"/>
  <c r="AX139" i="13" s="1"/>
  <c r="AX145" i="13" a="1"/>
  <c r="AX145" i="13" s="1"/>
  <c r="AX152" i="13" a="1"/>
  <c r="AX152" i="13" s="1"/>
  <c r="AX164" i="13" a="1"/>
  <c r="AX164" i="13" s="1"/>
  <c r="AX171" i="13" a="1"/>
  <c r="AX171" i="13" s="1"/>
  <c r="AX182" i="13" a="1"/>
  <c r="AX182" i="13" s="1"/>
  <c r="AX189" i="13" a="1"/>
  <c r="AX189" i="13" s="1"/>
  <c r="AX195" i="13" a="1"/>
  <c r="AX195" i="13" s="1"/>
  <c r="AX201" i="13" a="1"/>
  <c r="AX201" i="13" s="1"/>
  <c r="AX214" i="13" a="1"/>
  <c r="AX214" i="13" s="1"/>
  <c r="AX220" i="13" a="1"/>
  <c r="AX220" i="13" s="1"/>
  <c r="AX227" i="13" a="1"/>
  <c r="AX227" i="13" s="1"/>
  <c r="AX233" i="13" a="1"/>
  <c r="AX233" i="13" s="1"/>
  <c r="AX239" i="13" a="1"/>
  <c r="AX239" i="13" s="1"/>
  <c r="AX246" i="13" a="1"/>
  <c r="AX246" i="13" s="1"/>
  <c r="AX252" i="13" a="1"/>
  <c r="AX252" i="13" s="1"/>
  <c r="AX258" i="13" a="1"/>
  <c r="AX258" i="13" s="1"/>
  <c r="AX265" i="13" a="1"/>
  <c r="AX265" i="13" s="1"/>
  <c r="AX271" i="13" a="1"/>
  <c r="AX271" i="13" s="1"/>
  <c r="AX277" i="13" a="1"/>
  <c r="AX277" i="13" s="1"/>
  <c r="AX284" i="13" a="1"/>
  <c r="AX284" i="13" s="1"/>
  <c r="AX290" i="13" a="1"/>
  <c r="AX290" i="13" s="1"/>
  <c r="AX295" i="13" a="1"/>
  <c r="AX295" i="13" s="1"/>
  <c r="AX299" i="13" a="1"/>
  <c r="AX299" i="13" s="1"/>
  <c r="AX303" i="13" a="1"/>
  <c r="AX303" i="13" s="1"/>
  <c r="AX311" i="13" a="1"/>
  <c r="AX311" i="13" s="1"/>
  <c r="AX314" i="13" a="1"/>
  <c r="AX314" i="13" s="1"/>
  <c r="AX325" i="13" a="1"/>
  <c r="AX325" i="13" s="1"/>
  <c r="AX329" i="13" a="1"/>
  <c r="AX329" i="13" s="1"/>
  <c r="AX338" i="13" a="1"/>
  <c r="AX338" i="13" s="1"/>
  <c r="AX347" i="13" a="1"/>
  <c r="AX347" i="13" s="1"/>
  <c r="AX351" i="13" a="1"/>
  <c r="AX351" i="13" s="1"/>
  <c r="AX359" i="13" a="1"/>
  <c r="AX359" i="13" s="1"/>
  <c r="AX362" i="13" a="1"/>
  <c r="AX362" i="13" s="1"/>
  <c r="AX365" i="13" a="1"/>
  <c r="AX365" i="13" s="1"/>
  <c r="AX369" i="13" a="1"/>
  <c r="AX369" i="13" s="1"/>
  <c r="AX372" i="13" a="1"/>
  <c r="AX372" i="13" s="1"/>
  <c r="AX376" i="13" a="1"/>
  <c r="AX376" i="13" s="1"/>
  <c r="AX383" i="13" a="1"/>
  <c r="AX383" i="13" s="1"/>
  <c r="AX387" i="13" a="1"/>
  <c r="AX387" i="13" s="1"/>
  <c r="AX390" i="13" a="1"/>
  <c r="AX390" i="13" s="1"/>
  <c r="AX394" i="13" a="1"/>
  <c r="AX394" i="13" s="1"/>
  <c r="AX397" i="13" a="1"/>
  <c r="AX397" i="13" s="1"/>
  <c r="AX400" i="13" a="1"/>
  <c r="AX400" i="13" s="1"/>
  <c r="AX403" i="13" a="1"/>
  <c r="AX403" i="13" s="1"/>
  <c r="AX406" i="13" a="1"/>
  <c r="AX406" i="13" s="1"/>
  <c r="AX410" i="13" a="1"/>
  <c r="AX410" i="13" s="1"/>
  <c r="AX413" i="13" a="1"/>
  <c r="AX413" i="13" s="1"/>
  <c r="AX417" i="13" a="1"/>
  <c r="AX417" i="13" s="1"/>
  <c r="AX422" i="13" a="1"/>
  <c r="AX422" i="13" s="1"/>
  <c r="AX428" i="13" a="1"/>
  <c r="AX428" i="13" s="1"/>
  <c r="AX432" i="13" a="1"/>
  <c r="AX432" i="13" s="1"/>
  <c r="AX435" i="13" a="1"/>
  <c r="AX435" i="13" s="1"/>
  <c r="AX441" i="13" a="1"/>
  <c r="AX441" i="13" s="1"/>
  <c r="AX444" i="13" a="1"/>
  <c r="AX444" i="13" s="1"/>
  <c r="AX448" i="13" a="1"/>
  <c r="AX448" i="13" s="1"/>
  <c r="AX454" i="13" a="1"/>
  <c r="AX454" i="13" s="1"/>
  <c r="AX458" i="13" a="1"/>
  <c r="AX458" i="13" s="1"/>
  <c r="AX461" i="13" a="1"/>
  <c r="AX461" i="13" s="1"/>
  <c r="AX464" i="13" a="1"/>
  <c r="AX464" i="13" s="1"/>
  <c r="AX467" i="13" a="1"/>
  <c r="AX467" i="13" s="1"/>
  <c r="AX470" i="13" a="1"/>
  <c r="AX470" i="13" s="1"/>
  <c r="AX474" i="13" a="1"/>
  <c r="AX474" i="13" s="1"/>
  <c r="AX477" i="13" a="1"/>
  <c r="AX477" i="13" s="1"/>
  <c r="AX481" i="13" a="1"/>
  <c r="AX481" i="13" s="1"/>
  <c r="AX486" i="13" a="1"/>
  <c r="AX486" i="13" s="1"/>
  <c r="AX492" i="13" a="1"/>
  <c r="AX492" i="13" s="1"/>
  <c r="AX496" i="13" a="1"/>
  <c r="AX496" i="13" s="1"/>
  <c r="AX502" i="13" a="1"/>
  <c r="AX502" i="13" s="1"/>
  <c r="AX506" i="13" a="1"/>
  <c r="AX506" i="13" s="1"/>
  <c r="AX509" i="13" a="1"/>
  <c r="AX509" i="13" s="1"/>
  <c r="AX512" i="13" a="1"/>
  <c r="AX512" i="13" s="1"/>
  <c r="AX515" i="13" a="1"/>
  <c r="AX515" i="13" s="1"/>
  <c r="AX521" i="13" a="1"/>
  <c r="AX521" i="13" s="1"/>
  <c r="AX524" i="13" a="1"/>
  <c r="AX524" i="13" s="1"/>
  <c r="AX527" i="13" a="1"/>
  <c r="AX527" i="13" s="1"/>
  <c r="AX530" i="13" a="1"/>
  <c r="AX530" i="13" s="1"/>
  <c r="AX533" i="13" a="1"/>
  <c r="AX533" i="13" s="1"/>
  <c r="AX536" i="13" a="1"/>
  <c r="AX536" i="13" s="1"/>
  <c r="AX539" i="13" a="1"/>
  <c r="AX539" i="13" s="1"/>
  <c r="AX542" i="13" a="1"/>
  <c r="AX542" i="13" s="1"/>
  <c r="AX546" i="13" a="1"/>
  <c r="AX546" i="13" s="1"/>
  <c r="AX549" i="13" a="1"/>
  <c r="AX549" i="13" s="1"/>
  <c r="AX553" i="13" a="1"/>
  <c r="AX553" i="13" s="1"/>
  <c r="AX558" i="13" a="1"/>
  <c r="AX558" i="13" s="1"/>
  <c r="AX564" i="13" a="1"/>
  <c r="AX564" i="13" s="1"/>
  <c r="AX568" i="13" a="1"/>
  <c r="AX568" i="13" s="1"/>
  <c r="AX574" i="13" a="1"/>
  <c r="AX574" i="13" s="1"/>
  <c r="AX580" i="13" a="1"/>
  <c r="AX580" i="13" s="1"/>
  <c r="AX584" i="13" a="1"/>
  <c r="AX584" i="13" s="1"/>
  <c r="AX591" i="13" a="1"/>
  <c r="AX591" i="13" s="1"/>
  <c r="AX594" i="13" a="1"/>
  <c r="AX594" i="13" s="1"/>
  <c r="AX597" i="13" a="1"/>
  <c r="AX597" i="13" s="1"/>
  <c r="AX600" i="13" a="1"/>
  <c r="AX600" i="13" s="1"/>
  <c r="AX603" i="13" a="1"/>
  <c r="AX603" i="13" s="1"/>
  <c r="AX607" i="13" a="1"/>
  <c r="AX607" i="13" s="1"/>
  <c r="AX610" i="13" a="1"/>
  <c r="AX610" i="13" s="1"/>
  <c r="AX614" i="13" a="1"/>
  <c r="AX614" i="13" s="1"/>
  <c r="AX618" i="13" a="1"/>
  <c r="AX618" i="13" s="1"/>
  <c r="AX622" i="13" a="1"/>
  <c r="AX622" i="13" s="1"/>
  <c r="AX625" i="13" a="1"/>
  <c r="AX625" i="13" s="1"/>
  <c r="AX629" i="13" a="1"/>
  <c r="AX629" i="13" s="1"/>
  <c r="AX632" i="13" a="1"/>
  <c r="AX632" i="13" s="1"/>
  <c r="AX636" i="13" a="1"/>
  <c r="AX636" i="13" s="1"/>
  <c r="AX639" i="13" a="1"/>
  <c r="AX639" i="13" s="1"/>
  <c r="AX645" i="13" a="1"/>
  <c r="AX645" i="13" s="1"/>
  <c r="AX648" i="13" a="1"/>
  <c r="AX648" i="13" s="1"/>
  <c r="AX652" i="13" a="1"/>
  <c r="AX652" i="13" s="1"/>
  <c r="AX659" i="13" a="1"/>
  <c r="AX659" i="13" s="1"/>
  <c r="AX663" i="13" a="1"/>
  <c r="AX663" i="13" s="1"/>
  <c r="AX667" i="13" a="1"/>
  <c r="AX667" i="13" s="1"/>
  <c r="AX671" i="13" a="1"/>
  <c r="AX671" i="13" s="1"/>
  <c r="AX675" i="13" a="1"/>
  <c r="AX675" i="13" s="1"/>
  <c r="AX679" i="13" a="1"/>
  <c r="AX679" i="13" s="1"/>
  <c r="AX682" i="13" a="1"/>
  <c r="AX682" i="13" s="1"/>
  <c r="AX688" i="13" a="1"/>
  <c r="AX688" i="13" s="1"/>
  <c r="AX695" i="13" a="1"/>
  <c r="AX695" i="13" s="1"/>
  <c r="AX698" i="13" a="1"/>
  <c r="AX698" i="13" s="1"/>
  <c r="AX704" i="13" a="1"/>
  <c r="AX704" i="13" s="1"/>
  <c r="AX707" i="13" a="1"/>
  <c r="AX707" i="13" s="1"/>
  <c r="AX16" i="13" a="1"/>
  <c r="AX16" i="13" s="1"/>
  <c r="AX27" i="13" a="1"/>
  <c r="AX27" i="13" s="1"/>
  <c r="AX39" i="13" a="1"/>
  <c r="AX39" i="13" s="1"/>
  <c r="AX51" i="13" a="1"/>
  <c r="AX51" i="13" s="1"/>
  <c r="AX62" i="13" a="1"/>
  <c r="AX62" i="13" s="1"/>
  <c r="AX73" i="13" a="1"/>
  <c r="AX73" i="13" s="1"/>
  <c r="AX86" i="13" a="1"/>
  <c r="AX86" i="13" s="1"/>
  <c r="AX98" i="13" a="1"/>
  <c r="AX98" i="13" s="1"/>
  <c r="AX111" i="13" a="1"/>
  <c r="AX111" i="13" s="1"/>
  <c r="AX124" i="13" a="1"/>
  <c r="AX124" i="13" s="1"/>
  <c r="AX135" i="13" a="1"/>
  <c r="AX135" i="13" s="1"/>
  <c r="AX149" i="13" a="1"/>
  <c r="AX149" i="13" s="1"/>
  <c r="AX161" i="13" a="1"/>
  <c r="AX161" i="13" s="1"/>
  <c r="AX185" i="13" a="1"/>
  <c r="AX185" i="13" s="1"/>
  <c r="AX199" i="13" a="1"/>
  <c r="AX199" i="13" s="1"/>
  <c r="AX210" i="13" a="1"/>
  <c r="AX210" i="13" s="1"/>
  <c r="AX224" i="13" a="1"/>
  <c r="AX224" i="13" s="1"/>
  <c r="AX237" i="13" a="1"/>
  <c r="AX237" i="13" s="1"/>
  <c r="AX262" i="13" a="1"/>
  <c r="AX262" i="13" s="1"/>
  <c r="AX274" i="13" a="1"/>
  <c r="AX274" i="13" s="1"/>
  <c r="AX287" i="13" a="1"/>
  <c r="AX287" i="13" s="1"/>
  <c r="AX297" i="13" a="1"/>
  <c r="AX297" i="13" s="1"/>
  <c r="AX305" i="13" a="1"/>
  <c r="AX305" i="13" s="1"/>
  <c r="AX312" i="13" a="1"/>
  <c r="AX312" i="13" s="1"/>
  <c r="AX327" i="13" a="1"/>
  <c r="AX327" i="13" s="1"/>
  <c r="AX335" i="13" a="1"/>
  <c r="AX335" i="13" s="1"/>
  <c r="AX344" i="13" a="1"/>
  <c r="AX344" i="13" s="1"/>
  <c r="AX354" i="13" a="1"/>
  <c r="AX354" i="13" s="1"/>
  <c r="AX361" i="13" a="1"/>
  <c r="AX361" i="13" s="1"/>
  <c r="AX367" i="13" a="1"/>
  <c r="AX367" i="13" s="1"/>
  <c r="AX374" i="13" a="1"/>
  <c r="AX374" i="13" s="1"/>
  <c r="AX381" i="13" a="1"/>
  <c r="AX381" i="13" s="1"/>
  <c r="AX388" i="13" a="1"/>
  <c r="AX388" i="13" s="1"/>
  <c r="AX408" i="13" a="1"/>
  <c r="AX408" i="13" s="1"/>
  <c r="AX415" i="13" a="1"/>
  <c r="AX415" i="13" s="1"/>
  <c r="AX421" i="13" a="1"/>
  <c r="AX421" i="13" s="1"/>
  <c r="AX427" i="13" a="1"/>
  <c r="AX427" i="13" s="1"/>
  <c r="AX439" i="13" a="1"/>
  <c r="AX439" i="13" s="1"/>
  <c r="AX446" i="13" a="1"/>
  <c r="AX446" i="13" s="1"/>
  <c r="AX453" i="13" a="1"/>
  <c r="AX453" i="13" s="1"/>
  <c r="AX472" i="13" a="1"/>
  <c r="AX472" i="13" s="1"/>
  <c r="AX479" i="13" a="1"/>
  <c r="AX479" i="13" s="1"/>
  <c r="AX485" i="13" a="1"/>
  <c r="AX485" i="13" s="1"/>
  <c r="AX490" i="13" a="1"/>
  <c r="AX490" i="13" s="1"/>
  <c r="AX494" i="13" a="1"/>
  <c r="AX494" i="13" s="1"/>
  <c r="AX499" i="13" a="1"/>
  <c r="AX499" i="13" s="1"/>
  <c r="AX503" i="13" a="1"/>
  <c r="AX503" i="13" s="1"/>
  <c r="AX511" i="13" a="1"/>
  <c r="AX511" i="13" s="1"/>
  <c r="AX519" i="13" a="1"/>
  <c r="AX519" i="13" s="1"/>
  <c r="AX528" i="13" a="1"/>
  <c r="AX528" i="13" s="1"/>
  <c r="AX535" i="13" a="1"/>
  <c r="AX535" i="13" s="1"/>
  <c r="AX544" i="13" a="1"/>
  <c r="AX544" i="13" s="1"/>
  <c r="AX548" i="13" a="1"/>
  <c r="AX548" i="13" s="1"/>
  <c r="AX557" i="13" a="1"/>
  <c r="AX557" i="13" s="1"/>
  <c r="AX561" i="13" a="1"/>
  <c r="AX561" i="13" s="1"/>
  <c r="AX565" i="13" a="1"/>
  <c r="AX565" i="13" s="1"/>
  <c r="AX570" i="13" a="1"/>
  <c r="AX570" i="13" s="1"/>
  <c r="AX578" i="13" a="1"/>
  <c r="AX578" i="13" s="1"/>
  <c r="AX582" i="13" a="1"/>
  <c r="AX582" i="13" s="1"/>
  <c r="AX587" i="13" a="1"/>
  <c r="AX587" i="13" s="1"/>
  <c r="AX592" i="13" a="1"/>
  <c r="AX592" i="13" s="1"/>
  <c r="AX599" i="13" a="1"/>
  <c r="AX599" i="13" s="1"/>
  <c r="AX604" i="13" a="1"/>
  <c r="AX604" i="13" s="1"/>
  <c r="AX608" i="13" a="1"/>
  <c r="AX608" i="13" s="1"/>
  <c r="AX613" i="13" a="1"/>
  <c r="AX613" i="13" s="1"/>
  <c r="AX619" i="13" a="1"/>
  <c r="AX619" i="13" s="1"/>
  <c r="AX628" i="13" a="1"/>
  <c r="AX628" i="13" s="1"/>
  <c r="AX633" i="13" a="1"/>
  <c r="AX633" i="13" s="1"/>
  <c r="AX641" i="13" a="1"/>
  <c r="AX641" i="13" s="1"/>
  <c r="AX650" i="13" a="1"/>
  <c r="AX650" i="13" s="1"/>
  <c r="AX655" i="13" a="1"/>
  <c r="AX655" i="13" s="1"/>
  <c r="AX660" i="13" a="1"/>
  <c r="AX660" i="13" s="1"/>
  <c r="AX665" i="13" a="1"/>
  <c r="AX665" i="13" s="1"/>
  <c r="AX670" i="13" a="1"/>
  <c r="AX670" i="13" s="1"/>
  <c r="AX676" i="13" a="1"/>
  <c r="AX676" i="13" s="1"/>
  <c r="AX681" i="13" a="1"/>
  <c r="AX681" i="13" s="1"/>
  <c r="AX685" i="13" a="1"/>
  <c r="AX685" i="13" s="1"/>
  <c r="AX689" i="13" a="1"/>
  <c r="AX689" i="13" s="1"/>
  <c r="AX693" i="13" a="1"/>
  <c r="AX693" i="13" s="1"/>
  <c r="AX702" i="13" a="1"/>
  <c r="AX702" i="13" s="1"/>
  <c r="AX712" i="13" a="1"/>
  <c r="AX712" i="13" s="1"/>
  <c r="AX716" i="13" a="1"/>
  <c r="AX716" i="13" s="1"/>
  <c r="AX719" i="13" a="1"/>
  <c r="AX719" i="13" s="1"/>
  <c r="AX722" i="13" a="1"/>
  <c r="AX722" i="13" s="1"/>
  <c r="AX726" i="13" a="1"/>
  <c r="AX726" i="13" s="1"/>
  <c r="AX729" i="13" a="1"/>
  <c r="AX729" i="13" s="1"/>
  <c r="AX733" i="13" a="1"/>
  <c r="AX733" i="13" s="1"/>
  <c r="AX737" i="13" a="1"/>
  <c r="AX737" i="13" s="1"/>
  <c r="AX740" i="13" a="1"/>
  <c r="AX740" i="13" s="1"/>
  <c r="AX744" i="13" a="1"/>
  <c r="AX744" i="13" s="1"/>
  <c r="AX748" i="13" a="1"/>
  <c r="AX748" i="13" s="1"/>
  <c r="AX752" i="13" a="1"/>
  <c r="AX752" i="13" s="1"/>
  <c r="AX755" i="13" a="1"/>
  <c r="AX755" i="13" s="1"/>
  <c r="AX759" i="13" a="1"/>
  <c r="AX759" i="13" s="1"/>
  <c r="AX763" i="13" a="1"/>
  <c r="AX763" i="13" s="1"/>
  <c r="AX767" i="13" a="1"/>
  <c r="AX767" i="13" s="1"/>
  <c r="AX770" i="13" a="1"/>
  <c r="AX770" i="13" s="1"/>
  <c r="AX773" i="13" a="1"/>
  <c r="AX773" i="13" s="1"/>
  <c r="AX777" i="13" a="1"/>
  <c r="AX777" i="13" s="1"/>
  <c r="AX783" i="13" a="1"/>
  <c r="AX783" i="13" s="1"/>
  <c r="AX787" i="13" a="1"/>
  <c r="AX787" i="13" s="1"/>
  <c r="AX791" i="13" a="1"/>
  <c r="AX791" i="13" s="1"/>
  <c r="AX796" i="13" a="1"/>
  <c r="AX796" i="13" s="1"/>
  <c r="AX803" i="13" a="1"/>
  <c r="AX803" i="13" s="1"/>
  <c r="AX806" i="13" a="1"/>
  <c r="AX806" i="13" s="1"/>
  <c r="AX810" i="13" a="1"/>
  <c r="AX810" i="13" s="1"/>
  <c r="AX813" i="13" a="1"/>
  <c r="AX813" i="13" s="1"/>
  <c r="AX816" i="13" a="1"/>
  <c r="AX816" i="13" s="1"/>
  <c r="AX820" i="13" a="1"/>
  <c r="AX820" i="13" s="1"/>
  <c r="AX823" i="13" a="1"/>
  <c r="AX823" i="13" s="1"/>
  <c r="AX826" i="13" a="1"/>
  <c r="AX826" i="13" s="1"/>
  <c r="AX830" i="13" a="1"/>
  <c r="AX830" i="13" s="1"/>
  <c r="AX837" i="13" a="1"/>
  <c r="AX837" i="13" s="1"/>
  <c r="AX841" i="13" a="1"/>
  <c r="AX841" i="13" s="1"/>
  <c r="AX844" i="13" a="1"/>
  <c r="AX844" i="13" s="1"/>
  <c r="AX851" i="13" a="1"/>
  <c r="AX851" i="13" s="1"/>
  <c r="AX854" i="13" a="1"/>
  <c r="AX854" i="13" s="1"/>
  <c r="AX861" i="13" a="1"/>
  <c r="AX861" i="13" s="1"/>
  <c r="AX866" i="13" a="1"/>
  <c r="AX866" i="13" s="1"/>
  <c r="AX869" i="13" a="1"/>
  <c r="AX869" i="13" s="1"/>
  <c r="AX874" i="13" a="1"/>
  <c r="AX874" i="13" s="1"/>
  <c r="AX877" i="13" a="1"/>
  <c r="AX877" i="13" s="1"/>
  <c r="AX881" i="13" a="1"/>
  <c r="AX881" i="13" s="1"/>
  <c r="AX886" i="13" a="1"/>
  <c r="AX886" i="13" s="1"/>
  <c r="AX889" i="13" a="1"/>
  <c r="AX889" i="13" s="1"/>
  <c r="AX895" i="13" a="1"/>
  <c r="AX895" i="13" s="1"/>
  <c r="AX898" i="13" a="1"/>
  <c r="AX898" i="13" s="1"/>
  <c r="AX905" i="13" a="1"/>
  <c r="AX905" i="13" s="1"/>
  <c r="AX908" i="13" a="1"/>
  <c r="AX908" i="13" s="1"/>
  <c r="AX911" i="13" a="1"/>
  <c r="AX911" i="13" s="1"/>
  <c r="AX914" i="13" a="1"/>
  <c r="AX914" i="13" s="1"/>
  <c r="AX918" i="13" a="1"/>
  <c r="AX918" i="13" s="1"/>
  <c r="AX921" i="13" a="1"/>
  <c r="AX921" i="13" s="1"/>
  <c r="AX924" i="13" a="1"/>
  <c r="AX924" i="13" s="1"/>
  <c r="AX927" i="13" a="1"/>
  <c r="AX927" i="13" s="1"/>
  <c r="AX930" i="13" a="1"/>
  <c r="AX930" i="13" s="1"/>
  <c r="AX933" i="13" a="1"/>
  <c r="AX933" i="13" s="1"/>
  <c r="AX8" i="13" a="1"/>
  <c r="AX8" i="13" s="1"/>
  <c r="AX21" i="13" a="1"/>
  <c r="AX21" i="13" s="1"/>
  <c r="AX31" i="13" a="1"/>
  <c r="AX31" i="13" s="1"/>
  <c r="AX43" i="13" a="1"/>
  <c r="AX43" i="13" s="1"/>
  <c r="AX66" i="13" a="1"/>
  <c r="AX66" i="13" s="1"/>
  <c r="AX78" i="13" a="1"/>
  <c r="AX78" i="13" s="1"/>
  <c r="AX91" i="13" a="1"/>
  <c r="AX91" i="13" s="1"/>
  <c r="AX103" i="13" a="1"/>
  <c r="AX103" i="13" s="1"/>
  <c r="AX115" i="13" a="1"/>
  <c r="AX115" i="13" s="1"/>
  <c r="AX128" i="13" a="1"/>
  <c r="AX128" i="13" s="1"/>
  <c r="AX140" i="13" a="1"/>
  <c r="AX140" i="13" s="1"/>
  <c r="AX153" i="13" a="1"/>
  <c r="AX153" i="13" s="1"/>
  <c r="AX166" i="13" a="1"/>
  <c r="AX166" i="13" s="1"/>
  <c r="AX177" i="13" a="1"/>
  <c r="AX177" i="13" s="1"/>
  <c r="AX191" i="13" a="1"/>
  <c r="AX191" i="13" s="1"/>
  <c r="AX203" i="13" a="1"/>
  <c r="AX203" i="13" s="1"/>
  <c r="AX216" i="13" a="1"/>
  <c r="AX216" i="13" s="1"/>
  <c r="AX228" i="13" a="1"/>
  <c r="AX228" i="13" s="1"/>
  <c r="AX241" i="13" a="1"/>
  <c r="AX241" i="13" s="1"/>
  <c r="AX253" i="13" a="1"/>
  <c r="AX253" i="13" s="1"/>
  <c r="AX266" i="13" a="1"/>
  <c r="AX266" i="13" s="1"/>
  <c r="AX280" i="13" a="1"/>
  <c r="AX280" i="13" s="1"/>
  <c r="AX300" i="13" a="1"/>
  <c r="AX300" i="13" s="1"/>
  <c r="AX308" i="13" a="1"/>
  <c r="AX308" i="13" s="1"/>
  <c r="AX315" i="13" a="1"/>
  <c r="AX315" i="13" s="1"/>
  <c r="AX322" i="13" a="1"/>
  <c r="AX322" i="13" s="1"/>
  <c r="AX331" i="13" a="1"/>
  <c r="AX331" i="13" s="1"/>
  <c r="AX339" i="13" a="1"/>
  <c r="AX339" i="13" s="1"/>
  <c r="AX357" i="13" a="1"/>
  <c r="AX357" i="13" s="1"/>
  <c r="AX363" i="13" a="1"/>
  <c r="AX363" i="13" s="1"/>
  <c r="AX370" i="13" a="1"/>
  <c r="AX370" i="13" s="1"/>
  <c r="AX377" i="13" a="1"/>
  <c r="AX377" i="13" s="1"/>
  <c r="AX384" i="13" a="1"/>
  <c r="AX384" i="13" s="1"/>
  <c r="AX391" i="13" a="1"/>
  <c r="AX391" i="13" s="1"/>
  <c r="AX411" i="13" a="1"/>
  <c r="AX411" i="13" s="1"/>
  <c r="AX423" i="13" a="1"/>
  <c r="AX423" i="13" s="1"/>
  <c r="AX429" i="13" a="1"/>
  <c r="AX429" i="13" s="1"/>
  <c r="AX442" i="13" a="1"/>
  <c r="AX442" i="13" s="1"/>
  <c r="AX449" i="13" a="1"/>
  <c r="AX449" i="13" s="1"/>
  <c r="AX455" i="13" a="1"/>
  <c r="AX455" i="13" s="1"/>
  <c r="AX475" i="13" a="1"/>
  <c r="AX475" i="13" s="1"/>
  <c r="AX487" i="13" a="1"/>
  <c r="AX487" i="13" s="1"/>
  <c r="AX491" i="13" a="1"/>
  <c r="AX491" i="13" s="1"/>
  <c r="AX495" i="13" a="1"/>
  <c r="AX495" i="13" s="1"/>
  <c r="AX500" i="13" a="1"/>
  <c r="AX500" i="13" s="1"/>
  <c r="AX504" i="13" a="1"/>
  <c r="AX504" i="13" s="1"/>
  <c r="AX508" i="13" a="1"/>
  <c r="AX508" i="13" s="1"/>
  <c r="AX513" i="13" a="1"/>
  <c r="AX513" i="13" s="1"/>
  <c r="AX516" i="13" a="1"/>
  <c r="AX516" i="13" s="1"/>
  <c r="AX520" i="13" a="1"/>
  <c r="AX520" i="13" s="1"/>
  <c r="AX525" i="13" a="1"/>
  <c r="AX525" i="13" s="1"/>
  <c r="AX529" i="13" a="1"/>
  <c r="AX529" i="13" s="1"/>
  <c r="AX532" i="13" a="1"/>
  <c r="AX532" i="13" s="1"/>
  <c r="AX537" i="13" a="1"/>
  <c r="AX537" i="13" s="1"/>
  <c r="AX540" i="13" a="1"/>
  <c r="AX540" i="13" s="1"/>
  <c r="AX545" i="13" a="1"/>
  <c r="AX545" i="13" s="1"/>
  <c r="AX550" i="13" a="1"/>
  <c r="AX550" i="13" s="1"/>
  <c r="AX554" i="13" a="1"/>
  <c r="AX554" i="13" s="1"/>
  <c r="AX562" i="13" a="1"/>
  <c r="AX562" i="13" s="1"/>
  <c r="AX566" i="13" a="1"/>
  <c r="AX566" i="13" s="1"/>
  <c r="AX571" i="13" a="1"/>
  <c r="AX571" i="13" s="1"/>
  <c r="AX575" i="13" a="1"/>
  <c r="AX575" i="13" s="1"/>
  <c r="AX579" i="13" a="1"/>
  <c r="AX579" i="13" s="1"/>
  <c r="AX583" i="13" a="1"/>
  <c r="AX583" i="13" s="1"/>
  <c r="AX588" i="13" a="1"/>
  <c r="AX588" i="13" s="1"/>
  <c r="AX593" i="13" a="1"/>
  <c r="AX593" i="13" s="1"/>
  <c r="AX596" i="13" a="1"/>
  <c r="AX596" i="13" s="1"/>
  <c r="AX601" i="13" a="1"/>
  <c r="AX601" i="13" s="1"/>
  <c r="AX605" i="13" a="1"/>
  <c r="AX605" i="13" s="1"/>
  <c r="AX609" i="13" a="1"/>
  <c r="AX609" i="13" s="1"/>
  <c r="AX615" i="13" a="1"/>
  <c r="AX615" i="13" s="1"/>
  <c r="AX620" i="13" a="1"/>
  <c r="AX620" i="13" s="1"/>
  <c r="AX624" i="13" a="1"/>
  <c r="AX624" i="13" s="1"/>
  <c r="AX634" i="13" a="1"/>
  <c r="AX634" i="13" s="1"/>
  <c r="AX638" i="13" a="1"/>
  <c r="AX638" i="13" s="1"/>
  <c r="AX642" i="13" a="1"/>
  <c r="AX642" i="13" s="1"/>
  <c r="AX646" i="13" a="1"/>
  <c r="AX646" i="13" s="1"/>
  <c r="AX651" i="13" a="1"/>
  <c r="AX651" i="13" s="1"/>
  <c r="AX656" i="13" a="1"/>
  <c r="AX656" i="13" s="1"/>
  <c r="AX661" i="13" a="1"/>
  <c r="AX661" i="13" s="1"/>
  <c r="AX666" i="13" a="1"/>
  <c r="AX666" i="13" s="1"/>
  <c r="AX672" i="13" a="1"/>
  <c r="AX672" i="13" s="1"/>
  <c r="AX677" i="13" a="1"/>
  <c r="AX677" i="13" s="1"/>
  <c r="AX686" i="13" a="1"/>
  <c r="AX686" i="13" s="1"/>
  <c r="AX690" i="13" a="1"/>
  <c r="AX690" i="13" s="1"/>
  <c r="AX694" i="13" a="1"/>
  <c r="AX694" i="13" s="1"/>
  <c r="AX699" i="13" a="1"/>
  <c r="AX699" i="13" s="1"/>
  <c r="AX703" i="13" a="1"/>
  <c r="AX703" i="13" s="1"/>
  <c r="AX706" i="13" a="1"/>
  <c r="AX706" i="13" s="1"/>
  <c r="AX710" i="13" a="1"/>
  <c r="AX710" i="13" s="1"/>
  <c r="AX713" i="13" a="1"/>
  <c r="AX713" i="13" s="1"/>
  <c r="AX717" i="13" a="1"/>
  <c r="AX717" i="13" s="1"/>
  <c r="AX723" i="13" a="1"/>
  <c r="AX723" i="13" s="1"/>
  <c r="AX727" i="13" a="1"/>
  <c r="AX727" i="13" s="1"/>
  <c r="AX730" i="13" a="1"/>
  <c r="AX730" i="13" s="1"/>
  <c r="AX734" i="13" a="1"/>
  <c r="AX734" i="13" s="1"/>
  <c r="AX738" i="13" a="1"/>
  <c r="AX738" i="13" s="1"/>
  <c r="AX741" i="13" a="1"/>
  <c r="AX741" i="13" s="1"/>
  <c r="AX745" i="13" a="1"/>
  <c r="AX745" i="13" s="1"/>
  <c r="AX749" i="13" a="1"/>
  <c r="AX749" i="13" s="1"/>
  <c r="AX753" i="13" a="1"/>
  <c r="AX753" i="13" s="1"/>
  <c r="AX756" i="13" a="1"/>
  <c r="AX756" i="13" s="1"/>
  <c r="AX760" i="13" a="1"/>
  <c r="AX760" i="13" s="1"/>
  <c r="AX764" i="13" a="1"/>
  <c r="AX764" i="13" s="1"/>
  <c r="AX768" i="13" a="1"/>
  <c r="AX768" i="13" s="1"/>
  <c r="AX771" i="13" a="1"/>
  <c r="AX771" i="13" s="1"/>
  <c r="AX774" i="13" a="1"/>
  <c r="AX774" i="13" s="1"/>
  <c r="AX780" i="13" a="1"/>
  <c r="AX780" i="13" s="1"/>
  <c r="AX784" i="13" a="1"/>
  <c r="AX784" i="13" s="1"/>
  <c r="AX788" i="13" a="1"/>
  <c r="AX788" i="13" s="1"/>
  <c r="AX794" i="13" a="1"/>
  <c r="AX794" i="13" s="1"/>
  <c r="AX797" i="13" a="1"/>
  <c r="AX797" i="13" s="1"/>
  <c r="AX800" i="13" a="1"/>
  <c r="AX800" i="13" s="1"/>
  <c r="AX807" i="13" a="1"/>
  <c r="AX807" i="13" s="1"/>
  <c r="AX811" i="13" a="1"/>
  <c r="AX811" i="13" s="1"/>
  <c r="AX817" i="13" a="1"/>
  <c r="AX817" i="13" s="1"/>
  <c r="AX821" i="13" a="1"/>
  <c r="AX821" i="13" s="1"/>
  <c r="AX827" i="13" a="1"/>
  <c r="AX827" i="13" s="1"/>
  <c r="AX831" i="13" a="1"/>
  <c r="AX831" i="13" s="1"/>
  <c r="AX834" i="13" a="1"/>
  <c r="AX834" i="13" s="1"/>
  <c r="AX838" i="13" a="1"/>
  <c r="AX838" i="13" s="1"/>
  <c r="AX845" i="13" a="1"/>
  <c r="AX845" i="13" s="1"/>
  <c r="AX848" i="13" a="1"/>
  <c r="AX848" i="13" s="1"/>
  <c r="AX855" i="13" a="1"/>
  <c r="AX855" i="13" s="1"/>
  <c r="AX858" i="13" a="1"/>
  <c r="AX858" i="13" s="1"/>
  <c r="AX864" i="13" a="1"/>
  <c r="AX864" i="13" s="1"/>
  <c r="AX867" i="13" a="1"/>
  <c r="AX867" i="13" s="1"/>
  <c r="AX872" i="13" a="1"/>
  <c r="AX872" i="13" s="1"/>
  <c r="AX875" i="13" a="1"/>
  <c r="AX875" i="13" s="1"/>
  <c r="AX878" i="13" a="1"/>
  <c r="AX878" i="13" s="1"/>
  <c r="AX884" i="13" a="1"/>
  <c r="AX884" i="13" s="1"/>
  <c r="AX887" i="13" a="1"/>
  <c r="AX887" i="13" s="1"/>
  <c r="AX892" i="13" a="1"/>
  <c r="AX892" i="13" s="1"/>
  <c r="AX896" i="13" a="1"/>
  <c r="AX896" i="13" s="1"/>
  <c r="AX899" i="13" a="1"/>
  <c r="AX899" i="13" s="1"/>
  <c r="AX902" i="13" a="1"/>
  <c r="AX902" i="13" s="1"/>
  <c r="AX906" i="13" a="1"/>
  <c r="AX906" i="13" s="1"/>
  <c r="AX909" i="13" a="1"/>
  <c r="AX909" i="13" s="1"/>
  <c r="AX915" i="13" a="1"/>
  <c r="AX915" i="13" s="1"/>
  <c r="AX919" i="13" a="1"/>
  <c r="AX919" i="13" s="1"/>
  <c r="AX922" i="13" a="1"/>
  <c r="AX922" i="13" s="1"/>
  <c r="AX925" i="13" a="1"/>
  <c r="AX925" i="13" s="1"/>
  <c r="AX928" i="13" a="1"/>
  <c r="AX928" i="13" s="1"/>
  <c r="AX931" i="13" a="1"/>
  <c r="AX931" i="13" s="1"/>
  <c r="AX934" i="13" a="1"/>
  <c r="AX934" i="13" s="1"/>
  <c r="AX26" i="13" a="1"/>
  <c r="AX26" i="13" s="1"/>
  <c r="AX49" i="13" a="1"/>
  <c r="AX49" i="13" s="1"/>
  <c r="AX72" i="13" a="1"/>
  <c r="AX72" i="13" s="1"/>
  <c r="AX97" i="13" a="1"/>
  <c r="AX97" i="13" s="1"/>
  <c r="AX121" i="13" a="1"/>
  <c r="AX121" i="13" s="1"/>
  <c r="AX147" i="13" a="1"/>
  <c r="AX147" i="13" s="1"/>
  <c r="AX172" i="13" a="1"/>
  <c r="AX172" i="13" s="1"/>
  <c r="AX196" i="13" a="1"/>
  <c r="AX196" i="13" s="1"/>
  <c r="AX223" i="13" a="1"/>
  <c r="AX223" i="13" s="1"/>
  <c r="AX248" i="13" a="1"/>
  <c r="AX248" i="13" s="1"/>
  <c r="AX343" i="13" a="1"/>
  <c r="AX343" i="13" s="1"/>
  <c r="AX360" i="13" a="1"/>
  <c r="AX360" i="13" s="1"/>
  <c r="AX373" i="13" a="1"/>
  <c r="AX373" i="13" s="1"/>
  <c r="AX401" i="13" a="1"/>
  <c r="AX401" i="13" s="1"/>
  <c r="AX414" i="13" a="1"/>
  <c r="AX414" i="13" s="1"/>
  <c r="AX426" i="13" a="1"/>
  <c r="AX426" i="13" s="1"/>
  <c r="AX438" i="13" a="1"/>
  <c r="AX438" i="13" s="1"/>
  <c r="AX452" i="13" a="1"/>
  <c r="AX452" i="13" s="1"/>
  <c r="AX465" i="13" a="1"/>
  <c r="AX465" i="13" s="1"/>
  <c r="AX478" i="13" a="1"/>
  <c r="AX478" i="13" s="1"/>
  <c r="AX489" i="13" a="1"/>
  <c r="AX489" i="13" s="1"/>
  <c r="AX498" i="13" a="1"/>
  <c r="AX498" i="13" s="1"/>
  <c r="AX507" i="13" a="1"/>
  <c r="AX507" i="13" s="1"/>
  <c r="AX514" i="13" a="1"/>
  <c r="AX514" i="13" s="1"/>
  <c r="AX523" i="13" a="1"/>
  <c r="AX523" i="13" s="1"/>
  <c r="AX531" i="13" a="1"/>
  <c r="AX531" i="13" s="1"/>
  <c r="AX538" i="13" a="1"/>
  <c r="AX538" i="13" s="1"/>
  <c r="AX556" i="13" a="1"/>
  <c r="AX556" i="13" s="1"/>
  <c r="AX573" i="13" a="1"/>
  <c r="AX573" i="13" s="1"/>
  <c r="AX581" i="13" a="1"/>
  <c r="AX581" i="13" s="1"/>
  <c r="AX590" i="13" a="1"/>
  <c r="AX590" i="13" s="1"/>
  <c r="AX598" i="13" a="1"/>
  <c r="AX598" i="13" s="1"/>
  <c r="AX617" i="13" a="1"/>
  <c r="AX617" i="13" s="1"/>
  <c r="AX627" i="13" a="1"/>
  <c r="AX627" i="13" s="1"/>
  <c r="AX637" i="13" a="1"/>
  <c r="AX637" i="13" s="1"/>
  <c r="AX644" i="13" a="1"/>
  <c r="AX644" i="13" s="1"/>
  <c r="AX654" i="13" a="1"/>
  <c r="AX654" i="13" s="1"/>
  <c r="AX664" i="13" a="1"/>
  <c r="AX664" i="13" s="1"/>
  <c r="AX674" i="13" a="1"/>
  <c r="AX674" i="13" s="1"/>
  <c r="AX684" i="13" a="1"/>
  <c r="AX684" i="13" s="1"/>
  <c r="AX692" i="13" a="1"/>
  <c r="AX692" i="13" s="1"/>
  <c r="AX701" i="13" a="1"/>
  <c r="AX701" i="13" s="1"/>
  <c r="AX709" i="13" a="1"/>
  <c r="AX709" i="13" s="1"/>
  <c r="AX715" i="13" a="1"/>
  <c r="AX715" i="13" s="1"/>
  <c r="AX721" i="13" a="1"/>
  <c r="AX721" i="13" s="1"/>
  <c r="AX728" i="13" a="1"/>
  <c r="AX728" i="13" s="1"/>
  <c r="AX736" i="13" a="1"/>
  <c r="AX736" i="13" s="1"/>
  <c r="AX743" i="13" a="1"/>
  <c r="AX743" i="13" s="1"/>
  <c r="AX751" i="13" a="1"/>
  <c r="AX751" i="13" s="1"/>
  <c r="AX758" i="13" a="1"/>
  <c r="AX758" i="13" s="1"/>
  <c r="AX766" i="13" a="1"/>
  <c r="AX766" i="13" s="1"/>
  <c r="AX772" i="13" a="1"/>
  <c r="AX772" i="13" s="1"/>
  <c r="AX779" i="13" a="1"/>
  <c r="AX779" i="13" s="1"/>
  <c r="AX786" i="13" a="1"/>
  <c r="AX786" i="13" s="1"/>
  <c r="AX793" i="13" a="1"/>
  <c r="AX793" i="13" s="1"/>
  <c r="AX799" i="13" a="1"/>
  <c r="AX799" i="13" s="1"/>
  <c r="AX805" i="13" a="1"/>
  <c r="AX805" i="13" s="1"/>
  <c r="AX812" i="13" a="1"/>
  <c r="AX812" i="13" s="1"/>
  <c r="AX819" i="13" a="1"/>
  <c r="AX819" i="13" s="1"/>
  <c r="AX825" i="13" a="1"/>
  <c r="AX825" i="13" s="1"/>
  <c r="AX833" i="13" a="1"/>
  <c r="AX833" i="13" s="1"/>
  <c r="AX840" i="13" a="1"/>
  <c r="AX840" i="13" s="1"/>
  <c r="AX847" i="13" a="1"/>
  <c r="AX847" i="13" s="1"/>
  <c r="AX853" i="13" a="1"/>
  <c r="AX853" i="13" s="1"/>
  <c r="AX860" i="13" a="1"/>
  <c r="AX860" i="13" s="1"/>
  <c r="AX871" i="13" a="1"/>
  <c r="AX871" i="13" s="1"/>
  <c r="AX876" i="13" a="1"/>
  <c r="AX876" i="13" s="1"/>
  <c r="AX883" i="13" a="1"/>
  <c r="AX883" i="13" s="1"/>
  <c r="AX888" i="13" a="1"/>
  <c r="AX888" i="13" s="1"/>
  <c r="AX894" i="13" a="1"/>
  <c r="AX894" i="13" s="1"/>
  <c r="AX901" i="13" a="1"/>
  <c r="AX901" i="13" s="1"/>
  <c r="AX913" i="13" a="1"/>
  <c r="AX913" i="13" s="1"/>
  <c r="AX920" i="13" a="1"/>
  <c r="AX920" i="13" s="1"/>
  <c r="AX926" i="13" a="1"/>
  <c r="AX926" i="13" s="1"/>
  <c r="AX932" i="13" a="1"/>
  <c r="AX932" i="13" s="1"/>
  <c r="AX941" i="13" a="1"/>
  <c r="AX941" i="13" s="1"/>
  <c r="AX945" i="13" a="1"/>
  <c r="AX945" i="13" s="1"/>
  <c r="AX948" i="13" a="1"/>
  <c r="AX948" i="13" s="1"/>
  <c r="AX951" i="13" a="1"/>
  <c r="AX951" i="13" s="1"/>
  <c r="AX955" i="13" a="1"/>
  <c r="AX955" i="13" s="1"/>
  <c r="AX958" i="13" a="1"/>
  <c r="AX958" i="13" s="1"/>
  <c r="AX961" i="13" a="1"/>
  <c r="AX961" i="13" s="1"/>
  <c r="AX10" i="13" a="1"/>
  <c r="AX10" i="13" s="1"/>
  <c r="AX33" i="13" a="1"/>
  <c r="AX33" i="13" s="1"/>
  <c r="AX56" i="13" a="1"/>
  <c r="AX56" i="13" s="1"/>
  <c r="AX79" i="13" a="1"/>
  <c r="AX79" i="13" s="1"/>
  <c r="AX105" i="13" a="1"/>
  <c r="AX105" i="13" s="1"/>
  <c r="AX129" i="13" a="1"/>
  <c r="AX129" i="13" s="1"/>
  <c r="AX154" i="13" a="1"/>
  <c r="AX154" i="13" s="1"/>
  <c r="AX180" i="13" a="1"/>
  <c r="AX180" i="13" s="1"/>
  <c r="AX205" i="13" a="1"/>
  <c r="AX205" i="13" s="1"/>
  <c r="AX230" i="13" a="1"/>
  <c r="AX230" i="13" s="1"/>
  <c r="AX256" i="13" a="1"/>
  <c r="AX256" i="13" s="1"/>
  <c r="AX301" i="13" a="1"/>
  <c r="AX301" i="13" s="1"/>
  <c r="AX316" i="13" a="1"/>
  <c r="AX316" i="13" s="1"/>
  <c r="AX348" i="13" a="1"/>
  <c r="AX348" i="13" s="1"/>
  <c r="AX378" i="13" a="1"/>
  <c r="AX378" i="13" s="1"/>
  <c r="AX392" i="13" a="1"/>
  <c r="AX392" i="13" s="1"/>
  <c r="AX404" i="13" a="1"/>
  <c r="AX404" i="13" s="1"/>
  <c r="AX418" i="13" a="1"/>
  <c r="AX418" i="13" s="1"/>
  <c r="AX430" i="13" a="1"/>
  <c r="AX430" i="13" s="1"/>
  <c r="AX443" i="13" a="1"/>
  <c r="AX443" i="13" s="1"/>
  <c r="AX456" i="13" a="1"/>
  <c r="AX456" i="13" s="1"/>
  <c r="AX468" i="13" a="1"/>
  <c r="AX468" i="13" s="1"/>
  <c r="AX482" i="13" a="1"/>
  <c r="AX482" i="13" s="1"/>
  <c r="AX501" i="13" a="1"/>
  <c r="AX501" i="13" s="1"/>
  <c r="AX517" i="13" a="1"/>
  <c r="AX517" i="13" s="1"/>
  <c r="AX541" i="13" a="1"/>
  <c r="AX541" i="13" s="1"/>
  <c r="AX551" i="13" a="1"/>
  <c r="AX551" i="13" s="1"/>
  <c r="AX559" i="13" a="1"/>
  <c r="AX559" i="13" s="1"/>
  <c r="AX567" i="13" a="1"/>
  <c r="AX567" i="13" s="1"/>
  <c r="AX576" i="13" a="1"/>
  <c r="AX576" i="13" s="1"/>
  <c r="AX585" i="13" a="1"/>
  <c r="AX585" i="13" s="1"/>
  <c r="AX44" i="13" a="1"/>
  <c r="AX44" i="13" s="1"/>
  <c r="AX93" i="13" a="1"/>
  <c r="AX93" i="13" s="1"/>
  <c r="AX142" i="13" a="1"/>
  <c r="AX142" i="13" s="1"/>
  <c r="AX192" i="13" a="1"/>
  <c r="AX192" i="13" s="1"/>
  <c r="AX242" i="13" a="1"/>
  <c r="AX242" i="13" s="1"/>
  <c r="AX293" i="13" a="1"/>
  <c r="AX293" i="13" s="1"/>
  <c r="AX323" i="13" a="1"/>
  <c r="AX323" i="13" s="1"/>
  <c r="AX385" i="13" a="1"/>
  <c r="AX385" i="13" s="1"/>
  <c r="AX436" i="13" a="1"/>
  <c r="AX436" i="13" s="1"/>
  <c r="AX462" i="13" a="1"/>
  <c r="AX462" i="13" s="1"/>
  <c r="AX488" i="13" a="1"/>
  <c r="AX488" i="13" s="1"/>
  <c r="AX505" i="13" a="1"/>
  <c r="AX505" i="13" s="1"/>
  <c r="AX522" i="13" a="1"/>
  <c r="AX522" i="13" s="1"/>
  <c r="AX555" i="13" a="1"/>
  <c r="AX555" i="13" s="1"/>
  <c r="AX572" i="13" a="1"/>
  <c r="AX572" i="13" s="1"/>
  <c r="AX589" i="13" a="1"/>
  <c r="AX589" i="13" s="1"/>
  <c r="AX612" i="13" a="1"/>
  <c r="AX612" i="13" s="1"/>
  <c r="AX626" i="13" a="1"/>
  <c r="AX626" i="13" s="1"/>
  <c r="AX649" i="13" a="1"/>
  <c r="AX649" i="13" s="1"/>
  <c r="AX662" i="13" a="1"/>
  <c r="AX662" i="13" s="1"/>
  <c r="AX678" i="13" a="1"/>
  <c r="AX678" i="13" s="1"/>
  <c r="AX700" i="13" a="1"/>
  <c r="AX700" i="13" s="1"/>
  <c r="AX711" i="13" a="1"/>
  <c r="AX711" i="13" s="1"/>
  <c r="AX718" i="13" a="1"/>
  <c r="AX718" i="13" s="1"/>
  <c r="AX739" i="13" a="1"/>
  <c r="AX739" i="13" s="1"/>
  <c r="AX747" i="13" a="1"/>
  <c r="AX747" i="13" s="1"/>
  <c r="AX757" i="13" a="1"/>
  <c r="AX757" i="13" s="1"/>
  <c r="AX769" i="13" a="1"/>
  <c r="AX769" i="13" s="1"/>
  <c r="AX776" i="13" a="1"/>
  <c r="AX776" i="13" s="1"/>
  <c r="AX785" i="13" a="1"/>
  <c r="AX785" i="13" s="1"/>
  <c r="AX795" i="13" a="1"/>
  <c r="AX795" i="13" s="1"/>
  <c r="AX802" i="13" a="1"/>
  <c r="AX802" i="13" s="1"/>
  <c r="AX829" i="13" a="1"/>
  <c r="AX829" i="13" s="1"/>
  <c r="AX839" i="13" a="1"/>
  <c r="AX839" i="13" s="1"/>
  <c r="AX849" i="13" a="1"/>
  <c r="AX849" i="13" s="1"/>
  <c r="AX857" i="13" a="1"/>
  <c r="AX857" i="13" s="1"/>
  <c r="AX865" i="13" a="1"/>
  <c r="AX865" i="13" s="1"/>
  <c r="AX873" i="13" a="1"/>
  <c r="AX873" i="13" s="1"/>
  <c r="AX880" i="13" a="1"/>
  <c r="AX880" i="13" s="1"/>
  <c r="AX897" i="13" a="1"/>
  <c r="AX897" i="13" s="1"/>
  <c r="AX904" i="13" a="1"/>
  <c r="AX904" i="13" s="1"/>
  <c r="AX912" i="13" a="1"/>
  <c r="AX912" i="13" s="1"/>
  <c r="AX923" i="13" a="1"/>
  <c r="AX923" i="13" s="1"/>
  <c r="AX937" i="13" a="1"/>
  <c r="AX937" i="13" s="1"/>
  <c r="AX942" i="13" a="1"/>
  <c r="AX942" i="13" s="1"/>
  <c r="AX947" i="13" a="1"/>
  <c r="AX947" i="13" s="1"/>
  <c r="AX950" i="13" a="1"/>
  <c r="AX950" i="13" s="1"/>
  <c r="AX956" i="13" a="1"/>
  <c r="AX956" i="13" s="1"/>
  <c r="AX14" i="13" a="1"/>
  <c r="AX14" i="13" s="1"/>
  <c r="AX61" i="13" a="1"/>
  <c r="AX61" i="13" s="1"/>
  <c r="AX110" i="13" a="1"/>
  <c r="AX110" i="13" s="1"/>
  <c r="AX159" i="13" a="1"/>
  <c r="AX159" i="13" s="1"/>
  <c r="AX209" i="13" a="1"/>
  <c r="AX209" i="13" s="1"/>
  <c r="AX260" i="13" a="1"/>
  <c r="AX260" i="13" s="1"/>
  <c r="AX304" i="13" a="1"/>
  <c r="AX304" i="13" s="1"/>
  <c r="AX334" i="13" a="1"/>
  <c r="AX334" i="13" s="1"/>
  <c r="AX366" i="13" a="1"/>
  <c r="AX366" i="13" s="1"/>
  <c r="AX395" i="13" a="1"/>
  <c r="AX395" i="13" s="1"/>
  <c r="AX420" i="13" a="1"/>
  <c r="AX420" i="13" s="1"/>
  <c r="AX445" i="13" a="1"/>
  <c r="AX445" i="13" s="1"/>
  <c r="AX471" i="13" a="1"/>
  <c r="AX471" i="13" s="1"/>
  <c r="AX493" i="13" a="1"/>
  <c r="AX493" i="13" s="1"/>
  <c r="AX510" i="13" a="1"/>
  <c r="AX510" i="13" s="1"/>
  <c r="AX526" i="13" a="1"/>
  <c r="AX526" i="13" s="1"/>
  <c r="AX543" i="13" a="1"/>
  <c r="AX543" i="13" s="1"/>
  <c r="AX560" i="13" a="1"/>
  <c r="AX560" i="13" s="1"/>
  <c r="AX577" i="13" a="1"/>
  <c r="AX577" i="13" s="1"/>
  <c r="AX602" i="13" a="1"/>
  <c r="AX602" i="13" s="1"/>
  <c r="AX616" i="13" a="1"/>
  <c r="AX616" i="13" s="1"/>
  <c r="AX630" i="13" a="1"/>
  <c r="AX630" i="13" s="1"/>
  <c r="AX640" i="13" a="1"/>
  <c r="AX640" i="13" s="1"/>
  <c r="AX653" i="13" a="1"/>
  <c r="AX653" i="13" s="1"/>
  <c r="AX668" i="13" a="1"/>
  <c r="AX668" i="13" s="1"/>
  <c r="AX680" i="13" a="1"/>
  <c r="AX680" i="13" s="1"/>
  <c r="AX691" i="13" a="1"/>
  <c r="AX691" i="13" s="1"/>
  <c r="AX720" i="13" a="1"/>
  <c r="AX720" i="13" s="1"/>
  <c r="AX731" i="13" a="1"/>
  <c r="AX731" i="13" s="1"/>
  <c r="AX750" i="13" a="1"/>
  <c r="AX750" i="13" s="1"/>
  <c r="AX761" i="13" a="1"/>
  <c r="AX761" i="13" s="1"/>
  <c r="AX778" i="13" a="1"/>
  <c r="AX778" i="13" s="1"/>
  <c r="AX789" i="13" a="1"/>
  <c r="AX789" i="13" s="1"/>
  <c r="AX804" i="13" a="1"/>
  <c r="AX804" i="13" s="1"/>
  <c r="AX814" i="13" a="1"/>
  <c r="AX814" i="13" s="1"/>
  <c r="AX822" i="13" a="1"/>
  <c r="AX822" i="13" s="1"/>
  <c r="AX832" i="13" a="1"/>
  <c r="AX832" i="13" s="1"/>
  <c r="AX842" i="13" a="1"/>
  <c r="AX842" i="13" s="1"/>
  <c r="AX850" i="13" a="1"/>
  <c r="AX850" i="13" s="1"/>
  <c r="AX859" i="13" a="1"/>
  <c r="AX859" i="13" s="1"/>
  <c r="AX882" i="13" a="1"/>
  <c r="AX882" i="13" s="1"/>
  <c r="AX890" i="13" a="1"/>
  <c r="AX890" i="13" s="1"/>
  <c r="AX907" i="13" a="1"/>
  <c r="AX907" i="13" s="1"/>
  <c r="AX916" i="13" a="1"/>
  <c r="AX916" i="13" s="1"/>
  <c r="AX938" i="13" a="1"/>
  <c r="AX938" i="13" s="1"/>
  <c r="AX943" i="13" a="1"/>
  <c r="AX943" i="13" s="1"/>
  <c r="AX952" i="13" a="1"/>
  <c r="AX952" i="13" s="1"/>
  <c r="AX957" i="13" a="1"/>
  <c r="AX957" i="13" s="1"/>
  <c r="AX960" i="13" a="1"/>
  <c r="AX960" i="13" s="1"/>
  <c r="AX69" i="13" a="1"/>
  <c r="AX69" i="13" s="1"/>
  <c r="AX117" i="13" a="1"/>
  <c r="AX117" i="13" s="1"/>
  <c r="AX167" i="13" a="1"/>
  <c r="AX167" i="13" s="1"/>
  <c r="AX217" i="13" a="1"/>
  <c r="AX217" i="13" s="1"/>
  <c r="AX267" i="13" a="1"/>
  <c r="AX267" i="13" s="1"/>
  <c r="AX309" i="13" a="1"/>
  <c r="AX309" i="13" s="1"/>
  <c r="AX340" i="13" a="1"/>
  <c r="AX340" i="13" s="1"/>
  <c r="AX371" i="13" a="1"/>
  <c r="AX371" i="13" s="1"/>
  <c r="AX398" i="13" a="1"/>
  <c r="AX398" i="13" s="1"/>
  <c r="AX424" i="13" a="1"/>
  <c r="AX424" i="13" s="1"/>
  <c r="AX450" i="13" a="1"/>
  <c r="AX450" i="13" s="1"/>
  <c r="AX497" i="13" a="1"/>
  <c r="AX497" i="13" s="1"/>
  <c r="AX547" i="13" a="1"/>
  <c r="AX547" i="13" s="1"/>
  <c r="AX563" i="13" a="1"/>
  <c r="AX563" i="13" s="1"/>
  <c r="AX595" i="13" a="1"/>
  <c r="AX595" i="13" s="1"/>
  <c r="AX606" i="13" a="1"/>
  <c r="AX606" i="13" s="1"/>
  <c r="AX621" i="13" a="1"/>
  <c r="AX621" i="13" s="1"/>
  <c r="AX631" i="13" a="1"/>
  <c r="AX631" i="13" s="1"/>
  <c r="AX643" i="13" a="1"/>
  <c r="AX643" i="13" s="1"/>
  <c r="AX657" i="13" a="1"/>
  <c r="AX657" i="13" s="1"/>
  <c r="AX669" i="13" a="1"/>
  <c r="AX669" i="13" s="1"/>
  <c r="AX683" i="13" a="1"/>
  <c r="AX683" i="13" s="1"/>
  <c r="AX696" i="13" a="1"/>
  <c r="AX696" i="13" s="1"/>
  <c r="AX705" i="13" a="1"/>
  <c r="AX705" i="13" s="1"/>
  <c r="AX714" i="13" a="1"/>
  <c r="AX714" i="13" s="1"/>
  <c r="AX724" i="13" a="1"/>
  <c r="AX724" i="13" s="1"/>
  <c r="AX732" i="13" a="1"/>
  <c r="AX732" i="13" s="1"/>
  <c r="AX742" i="13" a="1"/>
  <c r="AX742" i="13" s="1"/>
  <c r="AX762" i="13" a="1"/>
  <c r="AX762" i="13" s="1"/>
  <c r="AX781" i="13" a="1"/>
  <c r="AX781" i="13" s="1"/>
  <c r="AX790" i="13" a="1"/>
  <c r="AX790" i="13" s="1"/>
  <c r="AX798" i="13" a="1"/>
  <c r="AX798" i="13" s="1"/>
  <c r="AX808" i="13" a="1"/>
  <c r="AX808" i="13" s="1"/>
  <c r="AX815" i="13" a="1"/>
  <c r="AX815" i="13" s="1"/>
  <c r="AX824" i="13" a="1"/>
  <c r="AX824" i="13" s="1"/>
  <c r="AX835" i="13" a="1"/>
  <c r="AX835" i="13" s="1"/>
  <c r="AX843" i="13" a="1"/>
  <c r="AX843" i="13" s="1"/>
  <c r="AX852" i="13" a="1"/>
  <c r="AX852" i="13" s="1"/>
  <c r="AX862" i="13" a="1"/>
  <c r="AX862" i="13" s="1"/>
  <c r="AX868" i="13" a="1"/>
  <c r="AX868" i="13" s="1"/>
  <c r="AX885" i="13" a="1"/>
  <c r="AX885" i="13" s="1"/>
  <c r="AX891" i="13" a="1"/>
  <c r="AX891" i="13" s="1"/>
  <c r="AX900" i="13" a="1"/>
  <c r="AX900" i="13" s="1"/>
  <c r="AX917" i="13" a="1"/>
  <c r="AX917" i="13" s="1"/>
  <c r="AX935" i="13" a="1"/>
  <c r="AX935" i="13" s="1"/>
  <c r="AX939" i="13" a="1"/>
  <c r="AX939" i="13" s="1"/>
  <c r="AX944" i="13" a="1"/>
  <c r="AX944" i="13" s="1"/>
  <c r="AX949" i="13" a="1"/>
  <c r="AX949" i="13" s="1"/>
  <c r="AX953" i="13" a="1"/>
  <c r="AX953" i="13" s="1"/>
  <c r="AX962" i="13" a="1"/>
  <c r="AX962" i="13" s="1"/>
  <c r="AX929" i="13" a="1"/>
  <c r="AX929" i="13" s="1"/>
  <c r="AX893" i="13" a="1"/>
  <c r="AX893" i="13" s="1"/>
  <c r="AX863" i="13" a="1"/>
  <c r="AX863" i="13" s="1"/>
  <c r="AX828" i="13" a="1"/>
  <c r="AX828" i="13" s="1"/>
  <c r="AX792" i="13" a="1"/>
  <c r="AX792" i="13" s="1"/>
  <c r="AX754" i="13" a="1"/>
  <c r="AX754" i="13" s="1"/>
  <c r="AX673" i="13" a="1"/>
  <c r="AX673" i="13" s="1"/>
  <c r="AX623" i="13" a="1"/>
  <c r="AX623" i="13" s="1"/>
  <c r="AX569" i="13" a="1"/>
  <c r="AX569" i="13" s="1"/>
  <c r="AX407" i="13" a="1"/>
  <c r="AX407" i="13" s="1"/>
  <c r="AX285" i="13" a="1"/>
  <c r="AX285" i="13" s="1"/>
  <c r="AX84" i="13" a="1"/>
  <c r="AX84" i="13" s="1"/>
  <c r="AX946" i="13" a="1"/>
  <c r="AX946" i="13" s="1"/>
  <c r="AX856" i="13" a="1"/>
  <c r="AX856" i="13" s="1"/>
  <c r="AX818" i="13" a="1"/>
  <c r="AX818" i="13" s="1"/>
  <c r="AX782" i="13" a="1"/>
  <c r="AX782" i="13" s="1"/>
  <c r="AX746" i="13" a="1"/>
  <c r="AX746" i="13" s="1"/>
  <c r="AX708" i="13" a="1"/>
  <c r="AX708" i="13" s="1"/>
  <c r="AX658" i="13" a="1"/>
  <c r="AX658" i="13" s="1"/>
  <c r="AX611" i="13" a="1"/>
  <c r="AX611" i="13" s="1"/>
  <c r="AX552" i="13" a="1"/>
  <c r="AX552" i="13" s="1"/>
  <c r="AX484" i="13" a="1"/>
  <c r="AX484" i="13" s="1"/>
  <c r="AX380" i="13" a="1"/>
  <c r="AX380" i="13" s="1"/>
  <c r="AX234" i="13" a="1"/>
  <c r="AX234" i="13" s="1"/>
  <c r="AX959" i="13" a="1"/>
  <c r="AX959" i="13" s="1"/>
  <c r="AX940" i="13" a="1"/>
  <c r="AX940" i="13" s="1"/>
  <c r="AX910" i="13" a="1"/>
  <c r="AX910" i="13" s="1"/>
  <c r="AX879" i="13" a="1"/>
  <c r="AX879" i="13" s="1"/>
  <c r="AX846" i="13" a="1"/>
  <c r="AX846" i="13" s="1"/>
  <c r="AX809" i="13" a="1"/>
  <c r="AX809" i="13" s="1"/>
  <c r="AX775" i="13" a="1"/>
  <c r="AX775" i="13" s="1"/>
  <c r="AX735" i="13" a="1"/>
  <c r="AX735" i="13" s="1"/>
  <c r="AX697" i="13" a="1"/>
  <c r="AX697" i="13" s="1"/>
  <c r="AX647" i="13" a="1"/>
  <c r="AX647" i="13" s="1"/>
  <c r="AX534" i="13" a="1"/>
  <c r="AX534" i="13" s="1"/>
  <c r="AX459" i="13" a="1"/>
  <c r="AX459" i="13" s="1"/>
  <c r="AX352" i="13" a="1"/>
  <c r="AX352" i="13" s="1"/>
  <c r="BA5" i="13" a="1"/>
  <c r="BA5" i="13" s="1"/>
  <c r="BC5" i="13" s="1" a="1"/>
  <c r="BC5" i="13" s="1"/>
  <c r="Z5" i="12" a="1"/>
  <c r="Z5" i="12" s="1"/>
  <c r="AK5" i="13"/>
  <c r="AX5" i="13" a="1"/>
  <c r="AX5" i="13" s="1"/>
  <c r="Q27" i="12"/>
  <c r="M21" i="12"/>
  <c r="M25" i="12"/>
  <c r="M11" i="12"/>
  <c r="M27" i="12"/>
  <c r="Q29" i="12"/>
  <c r="Q25" i="12"/>
  <c r="Q23" i="12"/>
  <c r="F19" i="4"/>
  <c r="L19" i="4" s="1"/>
  <c r="Q9" i="12"/>
  <c r="K21" i="13" a="1"/>
  <c r="K21" i="13" s="1"/>
  <c r="F21" i="4"/>
  <c r="I21" i="4" s="1"/>
  <c r="K13" i="13" a="1"/>
  <c r="K13" i="13" s="1"/>
  <c r="H13" i="13" a="1"/>
  <c r="H13" i="13" s="1"/>
  <c r="H21" i="13" a="1"/>
  <c r="H21" i="13" s="1"/>
  <c r="A13" i="8"/>
  <c r="A9" i="8"/>
  <c r="A25" i="8"/>
  <c r="D4" i="8"/>
  <c r="J3" i="8" s="1"/>
  <c r="K1" i="8" s="1"/>
  <c r="A21" i="8"/>
  <c r="A17" i="8" a="1"/>
  <c r="A17" i="8" s="1"/>
  <c r="A11" i="8"/>
  <c r="A15" i="8"/>
  <c r="A19" i="8"/>
  <c r="A23" i="8"/>
  <c r="A27" i="8"/>
  <c r="S7" i="4"/>
  <c r="T260" i="4"/>
  <c r="T667" i="4"/>
  <c r="T923" i="4"/>
  <c r="S111" i="4"/>
  <c r="S207" i="4"/>
  <c r="S306" i="4"/>
  <c r="S371" i="4"/>
  <c r="S435" i="4"/>
  <c r="S495" i="4"/>
  <c r="S527" i="4"/>
  <c r="S559" i="4"/>
  <c r="S591" i="4"/>
  <c r="S623" i="4"/>
  <c r="S655" i="4"/>
  <c r="S687" i="4"/>
  <c r="S719" i="4"/>
  <c r="S751" i="4"/>
  <c r="S783" i="4"/>
  <c r="S815" i="4"/>
  <c r="S847" i="4"/>
  <c r="S879" i="4"/>
  <c r="S911" i="4"/>
  <c r="S943" i="4"/>
  <c r="S959" i="4"/>
  <c r="S975" i="4"/>
  <c r="S991" i="4"/>
  <c r="S1007" i="4"/>
  <c r="S1023" i="4"/>
  <c r="S1039" i="4"/>
  <c r="T539" i="4"/>
  <c r="T1028" i="4"/>
  <c r="S263" i="4"/>
  <c r="S403" i="4"/>
  <c r="S511" i="4"/>
  <c r="S575" i="4"/>
  <c r="S639" i="4"/>
  <c r="S703" i="4"/>
  <c r="S767" i="4"/>
  <c r="S831" i="4"/>
  <c r="S895" i="4"/>
  <c r="S951" i="4"/>
  <c r="S983" i="4"/>
  <c r="S1015" i="4"/>
  <c r="S1047" i="4"/>
  <c r="T603" i="4"/>
  <c r="T859" i="4"/>
  <c r="S103" i="4"/>
  <c r="S175" i="4"/>
  <c r="S284" i="4"/>
  <c r="S355" i="4"/>
  <c r="S419" i="4"/>
  <c r="S482" i="4"/>
  <c r="S519" i="4"/>
  <c r="S551" i="4"/>
  <c r="S583" i="4"/>
  <c r="S615" i="4"/>
  <c r="S647" i="4"/>
  <c r="S679" i="4"/>
  <c r="S711" i="4"/>
  <c r="S743" i="4"/>
  <c r="S775" i="4"/>
  <c r="S807" i="4"/>
  <c r="S839" i="4"/>
  <c r="S871" i="4"/>
  <c r="S903" i="4"/>
  <c r="S935" i="4"/>
  <c r="S958" i="4"/>
  <c r="S974" i="4"/>
  <c r="S990" i="4"/>
  <c r="S1006" i="4"/>
  <c r="S1022" i="4"/>
  <c r="S1038" i="4"/>
  <c r="S1031" i="4"/>
  <c r="S999" i="4"/>
  <c r="S967" i="4"/>
  <c r="S927" i="4"/>
  <c r="S863" i="4"/>
  <c r="S799" i="4"/>
  <c r="S735" i="4"/>
  <c r="S671" i="4"/>
  <c r="S607" i="4"/>
  <c r="S543" i="4"/>
  <c r="S467" i="4"/>
  <c r="S339" i="4"/>
  <c r="S143" i="4"/>
  <c r="T795" i="4"/>
  <c r="S1046" i="4"/>
  <c r="S1030" i="4"/>
  <c r="S1014" i="4"/>
  <c r="S998" i="4"/>
  <c r="S982" i="4"/>
  <c r="S966" i="4"/>
  <c r="S950" i="4"/>
  <c r="S919" i="4"/>
  <c r="S887" i="4"/>
  <c r="S855" i="4"/>
  <c r="S823" i="4"/>
  <c r="S791" i="4"/>
  <c r="S759" i="4"/>
  <c r="S727" i="4"/>
  <c r="S695" i="4"/>
  <c r="S663" i="4"/>
  <c r="S631" i="4"/>
  <c r="S599" i="4"/>
  <c r="S567" i="4"/>
  <c r="S535" i="4"/>
  <c r="S503" i="4"/>
  <c r="S451" i="4"/>
  <c r="S387" i="4"/>
  <c r="S323" i="4"/>
  <c r="S239" i="4"/>
  <c r="S135" i="4"/>
  <c r="T986" i="4"/>
  <c r="T731" i="4"/>
  <c r="T429" i="4"/>
  <c r="S15" i="4"/>
  <c r="S79" i="4"/>
  <c r="S39" i="4"/>
  <c r="S47" i="4"/>
  <c r="S71" i="4"/>
  <c r="Q4" i="4"/>
  <c r="T5" i="4"/>
  <c r="T9" i="4"/>
  <c r="T13" i="4"/>
  <c r="T17" i="4"/>
  <c r="T21" i="4"/>
  <c r="T25" i="4"/>
  <c r="T29" i="4"/>
  <c r="T33" i="4"/>
  <c r="T37" i="4"/>
  <c r="T41" i="4"/>
  <c r="T45" i="4"/>
  <c r="T49" i="4"/>
  <c r="T53" i="4"/>
  <c r="T57" i="4"/>
  <c r="T61" i="4"/>
  <c r="T65" i="4"/>
  <c r="T69" i="4"/>
  <c r="T73" i="4"/>
  <c r="T77" i="4"/>
  <c r="T81" i="4"/>
  <c r="T85" i="4"/>
  <c r="T89" i="4"/>
  <c r="T93" i="4"/>
  <c r="T97" i="4"/>
  <c r="T101" i="4"/>
  <c r="T105" i="4"/>
  <c r="T109" i="4"/>
  <c r="T113" i="4"/>
  <c r="T117" i="4"/>
  <c r="T121" i="4"/>
  <c r="T125" i="4"/>
  <c r="T129" i="4"/>
  <c r="T133" i="4"/>
  <c r="T137" i="4"/>
  <c r="T141" i="4"/>
  <c r="T145" i="4"/>
  <c r="T149" i="4"/>
  <c r="T153" i="4"/>
  <c r="T157" i="4"/>
  <c r="T161" i="4"/>
  <c r="T165" i="4"/>
  <c r="T169" i="4"/>
  <c r="T173" i="4"/>
  <c r="T177" i="4"/>
  <c r="T181" i="4"/>
  <c r="T185" i="4"/>
  <c r="T189" i="4"/>
  <c r="T193" i="4"/>
  <c r="T197" i="4"/>
  <c r="T201" i="4"/>
  <c r="T205" i="4"/>
  <c r="T209" i="4"/>
  <c r="T213" i="4"/>
  <c r="T217" i="4"/>
  <c r="T221" i="4"/>
  <c r="T225" i="4"/>
  <c r="T229" i="4"/>
  <c r="T233" i="4"/>
  <c r="T237" i="4"/>
  <c r="T241" i="4"/>
  <c r="T245" i="4"/>
  <c r="T249" i="4"/>
  <c r="T253" i="4"/>
  <c r="T257" i="4"/>
  <c r="T261" i="4"/>
  <c r="T265" i="4"/>
  <c r="T269" i="4"/>
  <c r="T273" i="4"/>
  <c r="T277" i="4"/>
  <c r="T281" i="4"/>
  <c r="T285" i="4"/>
  <c r="T289" i="4"/>
  <c r="T293" i="4"/>
  <c r="T297" i="4"/>
  <c r="T301" i="4"/>
  <c r="T305" i="4"/>
  <c r="T309" i="4"/>
  <c r="T313" i="4"/>
  <c r="T317" i="4"/>
  <c r="T321" i="4"/>
  <c r="T325" i="4"/>
  <c r="T329" i="4"/>
  <c r="T333" i="4"/>
  <c r="T337" i="4"/>
  <c r="T341" i="4"/>
  <c r="T6" i="4"/>
  <c r="T10" i="4"/>
  <c r="T14" i="4"/>
  <c r="T18" i="4"/>
  <c r="T22" i="4"/>
  <c r="T26" i="4"/>
  <c r="T30" i="4"/>
  <c r="T34" i="4"/>
  <c r="T38" i="4"/>
  <c r="T42" i="4"/>
  <c r="T46" i="4"/>
  <c r="T50" i="4"/>
  <c r="T54" i="4"/>
  <c r="T58" i="4"/>
  <c r="T62" i="4"/>
  <c r="T66" i="4"/>
  <c r="T70" i="4"/>
  <c r="T74" i="4"/>
  <c r="T78" i="4"/>
  <c r="T82" i="4"/>
  <c r="T86" i="4"/>
  <c r="T90" i="4"/>
  <c r="T94" i="4"/>
  <c r="T98" i="4"/>
  <c r="T102" i="4"/>
  <c r="T106" i="4"/>
  <c r="T110" i="4"/>
  <c r="T114" i="4"/>
  <c r="T118" i="4"/>
  <c r="T122" i="4"/>
  <c r="T126" i="4"/>
  <c r="T130" i="4"/>
  <c r="T134" i="4"/>
  <c r="T138" i="4"/>
  <c r="T142" i="4"/>
  <c r="T146" i="4"/>
  <c r="T150" i="4"/>
  <c r="T154" i="4"/>
  <c r="T158" i="4"/>
  <c r="T162" i="4"/>
  <c r="T166" i="4"/>
  <c r="T170" i="4"/>
  <c r="T174" i="4"/>
  <c r="T178" i="4"/>
  <c r="T182" i="4"/>
  <c r="T186" i="4"/>
  <c r="T190" i="4"/>
  <c r="T194" i="4"/>
  <c r="T198" i="4"/>
  <c r="T202" i="4"/>
  <c r="T206" i="4"/>
  <c r="T210" i="4"/>
  <c r="T214" i="4"/>
  <c r="T218" i="4"/>
  <c r="T222" i="4"/>
  <c r="T226" i="4"/>
  <c r="T230" i="4"/>
  <c r="T234" i="4"/>
  <c r="T238" i="4"/>
  <c r="T242" i="4"/>
  <c r="T246" i="4"/>
  <c r="T250" i="4"/>
  <c r="T254" i="4"/>
  <c r="T258" i="4"/>
  <c r="T262" i="4"/>
  <c r="T266" i="4"/>
  <c r="T270" i="4"/>
  <c r="T274" i="4"/>
  <c r="T278" i="4"/>
  <c r="T282" i="4"/>
  <c r="T286" i="4"/>
  <c r="T290" i="4"/>
  <c r="T294" i="4"/>
  <c r="T298" i="4"/>
  <c r="T302" i="4"/>
  <c r="T306" i="4"/>
  <c r="T310" i="4"/>
  <c r="T314" i="4"/>
  <c r="T318" i="4"/>
  <c r="T322" i="4"/>
  <c r="T326" i="4"/>
  <c r="T330" i="4"/>
  <c r="T334" i="4"/>
  <c r="T338" i="4"/>
  <c r="T7" i="4"/>
  <c r="T15" i="4"/>
  <c r="T23" i="4"/>
  <c r="T31" i="4"/>
  <c r="T39" i="4"/>
  <c r="T47" i="4"/>
  <c r="T55" i="4"/>
  <c r="T63" i="4"/>
  <c r="T71" i="4"/>
  <c r="T79" i="4"/>
  <c r="T87" i="4"/>
  <c r="T95" i="4"/>
  <c r="T103" i="4"/>
  <c r="T111" i="4"/>
  <c r="T119" i="4"/>
  <c r="T127" i="4"/>
  <c r="T135" i="4"/>
  <c r="T143" i="4"/>
  <c r="T151" i="4"/>
  <c r="T159" i="4"/>
  <c r="T167" i="4"/>
  <c r="T175" i="4"/>
  <c r="T183" i="4"/>
  <c r="T191" i="4"/>
  <c r="T199" i="4"/>
  <c r="T207" i="4"/>
  <c r="T215" i="4"/>
  <c r="T223" i="4"/>
  <c r="T231" i="4"/>
  <c r="T239" i="4"/>
  <c r="T247" i="4"/>
  <c r="T255" i="4"/>
  <c r="T263" i="4"/>
  <c r="T271" i="4"/>
  <c r="T279" i="4"/>
  <c r="T287" i="4"/>
  <c r="T295" i="4"/>
  <c r="T303" i="4"/>
  <c r="T311" i="4"/>
  <c r="T319" i="4"/>
  <c r="T327" i="4"/>
  <c r="T335" i="4"/>
  <c r="T342" i="4"/>
  <c r="T346" i="4"/>
  <c r="T350" i="4"/>
  <c r="T354" i="4"/>
  <c r="T358" i="4"/>
  <c r="T362" i="4"/>
  <c r="T366" i="4"/>
  <c r="T370" i="4"/>
  <c r="T374" i="4"/>
  <c r="T378" i="4"/>
  <c r="T382" i="4"/>
  <c r="T386" i="4"/>
  <c r="T390" i="4"/>
  <c r="T394" i="4"/>
  <c r="T398" i="4"/>
  <c r="T402" i="4"/>
  <c r="T406" i="4"/>
  <c r="T410" i="4"/>
  <c r="T414" i="4"/>
  <c r="T418" i="4"/>
  <c r="T422" i="4"/>
  <c r="T426" i="4"/>
  <c r="T430" i="4"/>
  <c r="T434" i="4"/>
  <c r="T438" i="4"/>
  <c r="T442" i="4"/>
  <c r="T446" i="4"/>
  <c r="T450" i="4"/>
  <c r="T454" i="4"/>
  <c r="T458" i="4"/>
  <c r="T462" i="4"/>
  <c r="T466" i="4"/>
  <c r="T470" i="4"/>
  <c r="T474" i="4"/>
  <c r="T478" i="4"/>
  <c r="T482" i="4"/>
  <c r="T486" i="4"/>
  <c r="T490" i="4"/>
  <c r="T494" i="4"/>
  <c r="T498" i="4"/>
  <c r="T502" i="4"/>
  <c r="T506" i="4"/>
  <c r="T510" i="4"/>
  <c r="T514" i="4"/>
  <c r="T518" i="4"/>
  <c r="T522" i="4"/>
  <c r="T526" i="4"/>
  <c r="T8" i="4"/>
  <c r="T16" i="4"/>
  <c r="T24" i="4"/>
  <c r="T32" i="4"/>
  <c r="T40" i="4"/>
  <c r="T48" i="4"/>
  <c r="T56" i="4"/>
  <c r="T64" i="4"/>
  <c r="T72" i="4"/>
  <c r="T80" i="4"/>
  <c r="T88" i="4"/>
  <c r="T96" i="4"/>
  <c r="T104" i="4"/>
  <c r="T112" i="4"/>
  <c r="T120" i="4"/>
  <c r="T128" i="4"/>
  <c r="T136" i="4"/>
  <c r="T144" i="4"/>
  <c r="T152" i="4"/>
  <c r="T160" i="4"/>
  <c r="T168" i="4"/>
  <c r="T176" i="4"/>
  <c r="T184" i="4"/>
  <c r="T192" i="4"/>
  <c r="T200" i="4"/>
  <c r="T208" i="4"/>
  <c r="T216" i="4"/>
  <c r="T224" i="4"/>
  <c r="T232" i="4"/>
  <c r="T240" i="4"/>
  <c r="T248" i="4"/>
  <c r="T256" i="4"/>
  <c r="T264" i="4"/>
  <c r="T272" i="4"/>
  <c r="T280" i="4"/>
  <c r="T288" i="4"/>
  <c r="T296" i="4"/>
  <c r="T304" i="4"/>
  <c r="T312" i="4"/>
  <c r="T320" i="4"/>
  <c r="T328" i="4"/>
  <c r="T336" i="4"/>
  <c r="T343" i="4"/>
  <c r="T347" i="4"/>
  <c r="T351" i="4"/>
  <c r="T355" i="4"/>
  <c r="T359" i="4"/>
  <c r="T363" i="4"/>
  <c r="T367" i="4"/>
  <c r="T371" i="4"/>
  <c r="T375" i="4"/>
  <c r="T379" i="4"/>
  <c r="T383" i="4"/>
  <c r="T387" i="4"/>
  <c r="T391" i="4"/>
  <c r="T395" i="4"/>
  <c r="T399" i="4"/>
  <c r="T403" i="4"/>
  <c r="T407" i="4"/>
  <c r="T411" i="4"/>
  <c r="T415" i="4"/>
  <c r="T419" i="4"/>
  <c r="T423" i="4"/>
  <c r="T427" i="4"/>
  <c r="T431" i="4"/>
  <c r="T435" i="4"/>
  <c r="T439" i="4"/>
  <c r="T443" i="4"/>
  <c r="T447" i="4"/>
  <c r="T451" i="4"/>
  <c r="T455" i="4"/>
  <c r="T459" i="4"/>
  <c r="T463" i="4"/>
  <c r="T467" i="4"/>
  <c r="T471" i="4"/>
  <c r="T475" i="4"/>
  <c r="T479" i="4"/>
  <c r="T483" i="4"/>
  <c r="T487" i="4"/>
  <c r="T491" i="4"/>
  <c r="T495" i="4"/>
  <c r="T499" i="4"/>
  <c r="T503" i="4"/>
  <c r="T507" i="4"/>
  <c r="T511" i="4"/>
  <c r="T11" i="4"/>
  <c r="T27" i="4"/>
  <c r="T43" i="4"/>
  <c r="T59" i="4"/>
  <c r="T75" i="4"/>
  <c r="T91" i="4"/>
  <c r="T107" i="4"/>
  <c r="T123" i="4"/>
  <c r="T139" i="4"/>
  <c r="T155" i="4"/>
  <c r="T171" i="4"/>
  <c r="T187" i="4"/>
  <c r="T203" i="4"/>
  <c r="T219" i="4"/>
  <c r="T235" i="4"/>
  <c r="T251" i="4"/>
  <c r="T267" i="4"/>
  <c r="T283" i="4"/>
  <c r="T299" i="4"/>
  <c r="T315" i="4"/>
  <c r="T331" i="4"/>
  <c r="T344" i="4"/>
  <c r="T352" i="4"/>
  <c r="T360" i="4"/>
  <c r="T368" i="4"/>
  <c r="T376" i="4"/>
  <c r="T384" i="4"/>
  <c r="T392" i="4"/>
  <c r="T400" i="4"/>
  <c r="T408" i="4"/>
  <c r="T416" i="4"/>
  <c r="T424" i="4"/>
  <c r="T432" i="4"/>
  <c r="T440" i="4"/>
  <c r="T448" i="4"/>
  <c r="T456" i="4"/>
  <c r="T464" i="4"/>
  <c r="T472" i="4"/>
  <c r="T480" i="4"/>
  <c r="T488" i="4"/>
  <c r="T496" i="4"/>
  <c r="T504" i="4"/>
  <c r="T512" i="4"/>
  <c r="T517" i="4"/>
  <c r="T523" i="4"/>
  <c r="T528" i="4"/>
  <c r="T532" i="4"/>
  <c r="T536" i="4"/>
  <c r="T540" i="4"/>
  <c r="T544" i="4"/>
  <c r="T548" i="4"/>
  <c r="T552" i="4"/>
  <c r="T556" i="4"/>
  <c r="T560" i="4"/>
  <c r="T564" i="4"/>
  <c r="T568" i="4"/>
  <c r="T572" i="4"/>
  <c r="T576" i="4"/>
  <c r="T580" i="4"/>
  <c r="T584" i="4"/>
  <c r="T588" i="4"/>
  <c r="T592" i="4"/>
  <c r="T596" i="4"/>
  <c r="T600" i="4"/>
  <c r="T604" i="4"/>
  <c r="T608" i="4"/>
  <c r="T612" i="4"/>
  <c r="T616" i="4"/>
  <c r="T620" i="4"/>
  <c r="T624" i="4"/>
  <c r="T628" i="4"/>
  <c r="T632" i="4"/>
  <c r="T636" i="4"/>
  <c r="T640" i="4"/>
  <c r="T644" i="4"/>
  <c r="T648" i="4"/>
  <c r="T652" i="4"/>
  <c r="T656" i="4"/>
  <c r="T660" i="4"/>
  <c r="T664" i="4"/>
  <c r="T668" i="4"/>
  <c r="T672" i="4"/>
  <c r="T676" i="4"/>
  <c r="T680" i="4"/>
  <c r="T684" i="4"/>
  <c r="T688" i="4"/>
  <c r="T692" i="4"/>
  <c r="T696" i="4"/>
  <c r="T700" i="4"/>
  <c r="T704" i="4"/>
  <c r="T708" i="4"/>
  <c r="T712" i="4"/>
  <c r="T716" i="4"/>
  <c r="T720" i="4"/>
  <c r="T724" i="4"/>
  <c r="T728" i="4"/>
  <c r="T732" i="4"/>
  <c r="T736" i="4"/>
  <c r="T740" i="4"/>
  <c r="T744" i="4"/>
  <c r="T748" i="4"/>
  <c r="T752" i="4"/>
  <c r="T756" i="4"/>
  <c r="T760" i="4"/>
  <c r="T764" i="4"/>
  <c r="T768" i="4"/>
  <c r="T772" i="4"/>
  <c r="T776" i="4"/>
  <c r="T780" i="4"/>
  <c r="T784" i="4"/>
  <c r="T788" i="4"/>
  <c r="T792" i="4"/>
  <c r="T796" i="4"/>
  <c r="T800" i="4"/>
  <c r="T804" i="4"/>
  <c r="T808" i="4"/>
  <c r="T812" i="4"/>
  <c r="T816" i="4"/>
  <c r="T820" i="4"/>
  <c r="T824" i="4"/>
  <c r="T828" i="4"/>
  <c r="T832" i="4"/>
  <c r="T836" i="4"/>
  <c r="T840" i="4"/>
  <c r="T844" i="4"/>
  <c r="T848" i="4"/>
  <c r="T852" i="4"/>
  <c r="T856" i="4"/>
  <c r="T860" i="4"/>
  <c r="T864" i="4"/>
  <c r="T868" i="4"/>
  <c r="T872" i="4"/>
  <c r="T876" i="4"/>
  <c r="T880" i="4"/>
  <c r="T884" i="4"/>
  <c r="T888" i="4"/>
  <c r="T892" i="4"/>
  <c r="T896" i="4"/>
  <c r="T900" i="4"/>
  <c r="T904" i="4"/>
  <c r="T908" i="4"/>
  <c r="T912" i="4"/>
  <c r="T916" i="4"/>
  <c r="T920" i="4"/>
  <c r="T924" i="4"/>
  <c r="T928" i="4"/>
  <c r="T932" i="4"/>
  <c r="T936" i="4"/>
  <c r="T940" i="4"/>
  <c r="T944" i="4"/>
  <c r="T948" i="4"/>
  <c r="T952" i="4"/>
  <c r="T956" i="4"/>
  <c r="T960" i="4"/>
  <c r="T964" i="4"/>
  <c r="T968" i="4"/>
  <c r="T972" i="4"/>
  <c r="T976" i="4"/>
  <c r="T980" i="4"/>
  <c r="T984" i="4"/>
  <c r="T988" i="4"/>
  <c r="T992" i="4"/>
  <c r="T996" i="4"/>
  <c r="T1000" i="4"/>
  <c r="T1004" i="4"/>
  <c r="T1008" i="4"/>
  <c r="T1012" i="4"/>
  <c r="T1016" i="4"/>
  <c r="T1020" i="4"/>
  <c r="T1024" i="4"/>
  <c r="T12" i="4"/>
  <c r="T28" i="4"/>
  <c r="T44" i="4"/>
  <c r="T60" i="4"/>
  <c r="T76" i="4"/>
  <c r="T92" i="4"/>
  <c r="T108" i="4"/>
  <c r="T124" i="4"/>
  <c r="T140" i="4"/>
  <c r="T156" i="4"/>
  <c r="T172" i="4"/>
  <c r="T188" i="4"/>
  <c r="T204" i="4"/>
  <c r="T220" i="4"/>
  <c r="T236" i="4"/>
  <c r="T252" i="4"/>
  <c r="T268" i="4"/>
  <c r="T284" i="4"/>
  <c r="T300" i="4"/>
  <c r="T316" i="4"/>
  <c r="T332" i="4"/>
  <c r="T345" i="4"/>
  <c r="T353" i="4"/>
  <c r="T361" i="4"/>
  <c r="T369" i="4"/>
  <c r="T377" i="4"/>
  <c r="T385" i="4"/>
  <c r="T393" i="4"/>
  <c r="T401" i="4"/>
  <c r="T409" i="4"/>
  <c r="T417" i="4"/>
  <c r="T425" i="4"/>
  <c r="T433" i="4"/>
  <c r="T441" i="4"/>
  <c r="T449" i="4"/>
  <c r="T457" i="4"/>
  <c r="T465" i="4"/>
  <c r="T473" i="4"/>
  <c r="T481" i="4"/>
  <c r="T489" i="4"/>
  <c r="T497" i="4"/>
  <c r="T505" i="4"/>
  <c r="T513" i="4"/>
  <c r="T519" i="4"/>
  <c r="T524" i="4"/>
  <c r="T529" i="4"/>
  <c r="T533" i="4"/>
  <c r="T537" i="4"/>
  <c r="T541" i="4"/>
  <c r="T545" i="4"/>
  <c r="T549" i="4"/>
  <c r="T553" i="4"/>
  <c r="T557" i="4"/>
  <c r="T561" i="4"/>
  <c r="T565" i="4"/>
  <c r="T569" i="4"/>
  <c r="T573" i="4"/>
  <c r="T577" i="4"/>
  <c r="T581" i="4"/>
  <c r="T585" i="4"/>
  <c r="T589" i="4"/>
  <c r="T593" i="4"/>
  <c r="T597" i="4"/>
  <c r="T601" i="4"/>
  <c r="T605" i="4"/>
  <c r="T609" i="4"/>
  <c r="T613" i="4"/>
  <c r="T617" i="4"/>
  <c r="T621" i="4"/>
  <c r="T625" i="4"/>
  <c r="T629" i="4"/>
  <c r="T633" i="4"/>
  <c r="T637" i="4"/>
  <c r="T641" i="4"/>
  <c r="T645" i="4"/>
  <c r="T649" i="4"/>
  <c r="T653" i="4"/>
  <c r="T657" i="4"/>
  <c r="T661" i="4"/>
  <c r="T665" i="4"/>
  <c r="T669" i="4"/>
  <c r="T673" i="4"/>
  <c r="T677" i="4"/>
  <c r="T681" i="4"/>
  <c r="T685" i="4"/>
  <c r="T689" i="4"/>
  <c r="T693" i="4"/>
  <c r="T697" i="4"/>
  <c r="T701" i="4"/>
  <c r="T705" i="4"/>
  <c r="T709" i="4"/>
  <c r="T713" i="4"/>
  <c r="T717" i="4"/>
  <c r="T721" i="4"/>
  <c r="T725" i="4"/>
  <c r="T729" i="4"/>
  <c r="T733" i="4"/>
  <c r="T737" i="4"/>
  <c r="T741" i="4"/>
  <c r="T745" i="4"/>
  <c r="T749" i="4"/>
  <c r="T753" i="4"/>
  <c r="T757" i="4"/>
  <c r="T761" i="4"/>
  <c r="T765" i="4"/>
  <c r="T769" i="4"/>
  <c r="T773" i="4"/>
  <c r="T777" i="4"/>
  <c r="T781" i="4"/>
  <c r="T785" i="4"/>
  <c r="T789" i="4"/>
  <c r="T793" i="4"/>
  <c r="T797" i="4"/>
  <c r="T801" i="4"/>
  <c r="T805" i="4"/>
  <c r="T809" i="4"/>
  <c r="T813" i="4"/>
  <c r="T817" i="4"/>
  <c r="T821" i="4"/>
  <c r="T825" i="4"/>
  <c r="T829" i="4"/>
  <c r="T833" i="4"/>
  <c r="T837" i="4"/>
  <c r="T841" i="4"/>
  <c r="T845" i="4"/>
  <c r="T849" i="4"/>
  <c r="T853" i="4"/>
  <c r="T857" i="4"/>
  <c r="T861" i="4"/>
  <c r="T865" i="4"/>
  <c r="T869" i="4"/>
  <c r="T873" i="4"/>
  <c r="T877" i="4"/>
  <c r="T881" i="4"/>
  <c r="T885" i="4"/>
  <c r="T889" i="4"/>
  <c r="T893" i="4"/>
  <c r="T897" i="4"/>
  <c r="T901" i="4"/>
  <c r="T905" i="4"/>
  <c r="T909" i="4"/>
  <c r="T913" i="4"/>
  <c r="T917" i="4"/>
  <c r="T921" i="4"/>
  <c r="T925" i="4"/>
  <c r="T929" i="4"/>
  <c r="T933" i="4"/>
  <c r="T937" i="4"/>
  <c r="T941" i="4"/>
  <c r="T945" i="4"/>
  <c r="T949" i="4"/>
  <c r="T953" i="4"/>
  <c r="T957" i="4"/>
  <c r="T961" i="4"/>
  <c r="T965" i="4"/>
  <c r="T969" i="4"/>
  <c r="T973" i="4"/>
  <c r="T977" i="4"/>
  <c r="T981" i="4"/>
  <c r="T19" i="4"/>
  <c r="T51" i="4"/>
  <c r="T83" i="4"/>
  <c r="T115" i="4"/>
  <c r="T147" i="4"/>
  <c r="T179" i="4"/>
  <c r="T211" i="4"/>
  <c r="T243" i="4"/>
  <c r="T275" i="4"/>
  <c r="T307" i="4"/>
  <c r="T339" i="4"/>
  <c r="T356" i="4"/>
  <c r="T372" i="4"/>
  <c r="T388" i="4"/>
  <c r="T404" i="4"/>
  <c r="T420" i="4"/>
  <c r="T436" i="4"/>
  <c r="T452" i="4"/>
  <c r="T468" i="4"/>
  <c r="T484" i="4"/>
  <c r="T500" i="4"/>
  <c r="T515" i="4"/>
  <c r="T525" i="4"/>
  <c r="T534" i="4"/>
  <c r="T542" i="4"/>
  <c r="T550" i="4"/>
  <c r="T558" i="4"/>
  <c r="T566" i="4"/>
  <c r="T574" i="4"/>
  <c r="T582" i="4"/>
  <c r="T590" i="4"/>
  <c r="T598" i="4"/>
  <c r="T606" i="4"/>
  <c r="T614" i="4"/>
  <c r="T622" i="4"/>
  <c r="T630" i="4"/>
  <c r="T638" i="4"/>
  <c r="T646" i="4"/>
  <c r="T654" i="4"/>
  <c r="T662" i="4"/>
  <c r="T670" i="4"/>
  <c r="T678" i="4"/>
  <c r="T686" i="4"/>
  <c r="T694" i="4"/>
  <c r="T702" i="4"/>
  <c r="T710" i="4"/>
  <c r="T718" i="4"/>
  <c r="T726" i="4"/>
  <c r="T734" i="4"/>
  <c r="T742" i="4"/>
  <c r="T750" i="4"/>
  <c r="T758" i="4"/>
  <c r="T766" i="4"/>
  <c r="T774" i="4"/>
  <c r="T782" i="4"/>
  <c r="T790" i="4"/>
  <c r="T798" i="4"/>
  <c r="T806" i="4"/>
  <c r="T814" i="4"/>
  <c r="T822" i="4"/>
  <c r="T830" i="4"/>
  <c r="T838" i="4"/>
  <c r="T846" i="4"/>
  <c r="T854" i="4"/>
  <c r="T862" i="4"/>
  <c r="T870" i="4"/>
  <c r="T878" i="4"/>
  <c r="T886" i="4"/>
  <c r="T894" i="4"/>
  <c r="T902" i="4"/>
  <c r="T910" i="4"/>
  <c r="T918" i="4"/>
  <c r="T926" i="4"/>
  <c r="T934" i="4"/>
  <c r="T942" i="4"/>
  <c r="T950" i="4"/>
  <c r="T958" i="4"/>
  <c r="T966" i="4"/>
  <c r="T974" i="4"/>
  <c r="T982" i="4"/>
  <c r="T987" i="4"/>
  <c r="T993" i="4"/>
  <c r="T998" i="4"/>
  <c r="T1003" i="4"/>
  <c r="T1009" i="4"/>
  <c r="T1014" i="4"/>
  <c r="T1019" i="4"/>
  <c r="T1025" i="4"/>
  <c r="T1029" i="4"/>
  <c r="T1033" i="4"/>
  <c r="T1037" i="4"/>
  <c r="T1041" i="4"/>
  <c r="T1045" i="4"/>
  <c r="S8" i="4"/>
  <c r="S12" i="4"/>
  <c r="S16" i="4"/>
  <c r="S20" i="4"/>
  <c r="S24" i="4"/>
  <c r="S28" i="4"/>
  <c r="S32" i="4"/>
  <c r="S36" i="4"/>
  <c r="S40" i="4"/>
  <c r="S44" i="4"/>
  <c r="S48" i="4"/>
  <c r="S52" i="4"/>
  <c r="S56" i="4"/>
  <c r="S60" i="4"/>
  <c r="S64" i="4"/>
  <c r="S68" i="4"/>
  <c r="S72" i="4"/>
  <c r="S76" i="4"/>
  <c r="S80" i="4"/>
  <c r="S84" i="4"/>
  <c r="S88" i="4"/>
  <c r="S92" i="4"/>
  <c r="S96" i="4"/>
  <c r="S100" i="4"/>
  <c r="S104" i="4"/>
  <c r="S108" i="4"/>
  <c r="S112" i="4"/>
  <c r="S116" i="4"/>
  <c r="S120" i="4"/>
  <c r="S124" i="4"/>
  <c r="S128" i="4"/>
  <c r="S132" i="4"/>
  <c r="S136" i="4"/>
  <c r="S140" i="4"/>
  <c r="S144" i="4"/>
  <c r="S148" i="4"/>
  <c r="S152" i="4"/>
  <c r="S156" i="4"/>
  <c r="S160" i="4"/>
  <c r="S164" i="4"/>
  <c r="S168" i="4"/>
  <c r="S172" i="4"/>
  <c r="S176" i="4"/>
  <c r="S180" i="4"/>
  <c r="S184" i="4"/>
  <c r="S188" i="4"/>
  <c r="S192" i="4"/>
  <c r="S196" i="4"/>
  <c r="S200" i="4"/>
  <c r="S204" i="4"/>
  <c r="S208" i="4"/>
  <c r="S212" i="4"/>
  <c r="S216" i="4"/>
  <c r="S220" i="4"/>
  <c r="S224" i="4"/>
  <c r="S228" i="4"/>
  <c r="S232" i="4"/>
  <c r="S236" i="4"/>
  <c r="S240" i="4"/>
  <c r="S244" i="4"/>
  <c r="T20" i="4"/>
  <c r="T52" i="4"/>
  <c r="T84" i="4"/>
  <c r="T116" i="4"/>
  <c r="T148" i="4"/>
  <c r="T180" i="4"/>
  <c r="T212" i="4"/>
  <c r="T244" i="4"/>
  <c r="T276" i="4"/>
  <c r="T308" i="4"/>
  <c r="T340" i="4"/>
  <c r="T357" i="4"/>
  <c r="T373" i="4"/>
  <c r="T389" i="4"/>
  <c r="T405" i="4"/>
  <c r="T421" i="4"/>
  <c r="T437" i="4"/>
  <c r="T453" i="4"/>
  <c r="T469" i="4"/>
  <c r="T485" i="4"/>
  <c r="T501" i="4"/>
  <c r="T516" i="4"/>
  <c r="T527" i="4"/>
  <c r="T535" i="4"/>
  <c r="T543" i="4"/>
  <c r="T551" i="4"/>
  <c r="T559" i="4"/>
  <c r="T567" i="4"/>
  <c r="T575" i="4"/>
  <c r="T583" i="4"/>
  <c r="T591" i="4"/>
  <c r="T599" i="4"/>
  <c r="T607" i="4"/>
  <c r="T615" i="4"/>
  <c r="T623" i="4"/>
  <c r="T631" i="4"/>
  <c r="T639" i="4"/>
  <c r="T647" i="4"/>
  <c r="T655" i="4"/>
  <c r="T663" i="4"/>
  <c r="T671" i="4"/>
  <c r="T679" i="4"/>
  <c r="T687" i="4"/>
  <c r="T695" i="4"/>
  <c r="T703" i="4"/>
  <c r="T711" i="4"/>
  <c r="T719" i="4"/>
  <c r="T727" i="4"/>
  <c r="T735" i="4"/>
  <c r="T743" i="4"/>
  <c r="T751" i="4"/>
  <c r="T759" i="4"/>
  <c r="T767" i="4"/>
  <c r="T775" i="4"/>
  <c r="T783" i="4"/>
  <c r="T791" i="4"/>
  <c r="T799" i="4"/>
  <c r="T807" i="4"/>
  <c r="T815" i="4"/>
  <c r="T823" i="4"/>
  <c r="T831" i="4"/>
  <c r="T839" i="4"/>
  <c r="T847" i="4"/>
  <c r="T855" i="4"/>
  <c r="T863" i="4"/>
  <c r="T871" i="4"/>
  <c r="T879" i="4"/>
  <c r="T887" i="4"/>
  <c r="T895" i="4"/>
  <c r="T903" i="4"/>
  <c r="T911" i="4"/>
  <c r="T919" i="4"/>
  <c r="T927" i="4"/>
  <c r="T935" i="4"/>
  <c r="T943" i="4"/>
  <c r="T951" i="4"/>
  <c r="T959" i="4"/>
  <c r="T967" i="4"/>
  <c r="T975" i="4"/>
  <c r="T983" i="4"/>
  <c r="T989" i="4"/>
  <c r="T994" i="4"/>
  <c r="T999" i="4"/>
  <c r="T1005" i="4"/>
  <c r="T1010" i="4"/>
  <c r="T1015" i="4"/>
  <c r="T1021" i="4"/>
  <c r="T1026" i="4"/>
  <c r="T1030" i="4"/>
  <c r="T1034" i="4"/>
  <c r="T1038" i="4"/>
  <c r="T1042" i="4"/>
  <c r="T1046" i="4"/>
  <c r="S5" i="4"/>
  <c r="S9" i="4"/>
  <c r="S13" i="4"/>
  <c r="S17" i="4"/>
  <c r="S21" i="4"/>
  <c r="S25" i="4"/>
  <c r="S29" i="4"/>
  <c r="S33" i="4"/>
  <c r="S37" i="4"/>
  <c r="S41" i="4"/>
  <c r="S45" i="4"/>
  <c r="S49" i="4"/>
  <c r="S53" i="4"/>
  <c r="S57" i="4"/>
  <c r="S61" i="4"/>
  <c r="S65" i="4"/>
  <c r="S69" i="4"/>
  <c r="S73" i="4"/>
  <c r="S77" i="4"/>
  <c r="S81" i="4"/>
  <c r="S85" i="4"/>
  <c r="S89" i="4"/>
  <c r="S93" i="4"/>
  <c r="S97" i="4"/>
  <c r="S101" i="4"/>
  <c r="S105" i="4"/>
  <c r="S109" i="4"/>
  <c r="S113" i="4"/>
  <c r="S117" i="4"/>
  <c r="S121" i="4"/>
  <c r="S125" i="4"/>
  <c r="S129" i="4"/>
  <c r="S133" i="4"/>
  <c r="S137" i="4"/>
  <c r="S141" i="4"/>
  <c r="S145" i="4"/>
  <c r="S149" i="4"/>
  <c r="S153" i="4"/>
  <c r="S157" i="4"/>
  <c r="S161" i="4"/>
  <c r="S165" i="4"/>
  <c r="S169" i="4"/>
  <c r="S173" i="4"/>
  <c r="S177" i="4"/>
  <c r="S181" i="4"/>
  <c r="S185" i="4"/>
  <c r="S189" i="4"/>
  <c r="S193" i="4"/>
  <c r="S197" i="4"/>
  <c r="S201" i="4"/>
  <c r="S205" i="4"/>
  <c r="S209" i="4"/>
  <c r="S213" i="4"/>
  <c r="S217" i="4"/>
  <c r="S221" i="4"/>
  <c r="S225" i="4"/>
  <c r="S229" i="4"/>
  <c r="S233" i="4"/>
  <c r="S237" i="4"/>
  <c r="S241" i="4"/>
  <c r="S245" i="4"/>
  <c r="S249" i="4"/>
  <c r="S253" i="4"/>
  <c r="S257" i="4"/>
  <c r="S261" i="4"/>
  <c r="S265" i="4"/>
  <c r="S269" i="4"/>
  <c r="S273" i="4"/>
  <c r="S277" i="4"/>
  <c r="S281" i="4"/>
  <c r="S285" i="4"/>
  <c r="S289" i="4"/>
  <c r="S293" i="4"/>
  <c r="S297" i="4"/>
  <c r="S301" i="4"/>
  <c r="S305" i="4"/>
  <c r="S309" i="4"/>
  <c r="T35" i="4"/>
  <c r="T99" i="4"/>
  <c r="T163" i="4"/>
  <c r="T227" i="4"/>
  <c r="T291" i="4"/>
  <c r="T348" i="4"/>
  <c r="T380" i="4"/>
  <c r="T412" i="4"/>
  <c r="T444" i="4"/>
  <c r="T476" i="4"/>
  <c r="T508" i="4"/>
  <c r="T530" i="4"/>
  <c r="T546" i="4"/>
  <c r="T562" i="4"/>
  <c r="T578" i="4"/>
  <c r="T594" i="4"/>
  <c r="T610" i="4"/>
  <c r="T626" i="4"/>
  <c r="T642" i="4"/>
  <c r="T658" i="4"/>
  <c r="T674" i="4"/>
  <c r="T690" i="4"/>
  <c r="T706" i="4"/>
  <c r="T722" i="4"/>
  <c r="T738" i="4"/>
  <c r="T754" i="4"/>
  <c r="T770" i="4"/>
  <c r="T786" i="4"/>
  <c r="T802" i="4"/>
  <c r="T818" i="4"/>
  <c r="T834" i="4"/>
  <c r="T850" i="4"/>
  <c r="T866" i="4"/>
  <c r="T882" i="4"/>
  <c r="T898" i="4"/>
  <c r="T914" i="4"/>
  <c r="T930" i="4"/>
  <c r="T946" i="4"/>
  <c r="T962" i="4"/>
  <c r="T978" i="4"/>
  <c r="T990" i="4"/>
  <c r="T1001" i="4"/>
  <c r="T1011" i="4"/>
  <c r="T1022" i="4"/>
  <c r="T1031" i="4"/>
  <c r="T1039" i="4"/>
  <c r="T1047" i="4"/>
  <c r="S10" i="4"/>
  <c r="S18" i="4"/>
  <c r="S26" i="4"/>
  <c r="S34" i="4"/>
  <c r="S42" i="4"/>
  <c r="S50" i="4"/>
  <c r="S58" i="4"/>
  <c r="S66" i="4"/>
  <c r="S74" i="4"/>
  <c r="S82" i="4"/>
  <c r="S90" i="4"/>
  <c r="S98" i="4"/>
  <c r="S106" i="4"/>
  <c r="S114" i="4"/>
  <c r="S122" i="4"/>
  <c r="S130" i="4"/>
  <c r="S138" i="4"/>
  <c r="S146" i="4"/>
  <c r="S154" i="4"/>
  <c r="S162" i="4"/>
  <c r="S170" i="4"/>
  <c r="S178" i="4"/>
  <c r="S186" i="4"/>
  <c r="S194" i="4"/>
  <c r="S202" i="4"/>
  <c r="S210" i="4"/>
  <c r="S218" i="4"/>
  <c r="S226" i="4"/>
  <c r="S234" i="4"/>
  <c r="S242" i="4"/>
  <c r="S248" i="4"/>
  <c r="S254" i="4"/>
  <c r="S259" i="4"/>
  <c r="S264" i="4"/>
  <c r="S270" i="4"/>
  <c r="S275" i="4"/>
  <c r="S280" i="4"/>
  <c r="S286" i="4"/>
  <c r="S291" i="4"/>
  <c r="S296" i="4"/>
  <c r="S302" i="4"/>
  <c r="S307" i="4"/>
  <c r="S312" i="4"/>
  <c r="S316" i="4"/>
  <c r="S320" i="4"/>
  <c r="S324" i="4"/>
  <c r="S328" i="4"/>
  <c r="S332" i="4"/>
  <c r="S336" i="4"/>
  <c r="S340" i="4"/>
  <c r="S344" i="4"/>
  <c r="S348" i="4"/>
  <c r="S352" i="4"/>
  <c r="S356" i="4"/>
  <c r="S360" i="4"/>
  <c r="S364" i="4"/>
  <c r="S368" i="4"/>
  <c r="S372" i="4"/>
  <c r="S376" i="4"/>
  <c r="S380" i="4"/>
  <c r="S384" i="4"/>
  <c r="S388" i="4"/>
  <c r="S392" i="4"/>
  <c r="S396" i="4"/>
  <c r="S400" i="4"/>
  <c r="S404" i="4"/>
  <c r="S408" i="4"/>
  <c r="S412" i="4"/>
  <c r="S416" i="4"/>
  <c r="S420" i="4"/>
  <c r="S424" i="4"/>
  <c r="S428" i="4"/>
  <c r="S432" i="4"/>
  <c r="S436" i="4"/>
  <c r="S440" i="4"/>
  <c r="S444" i="4"/>
  <c r="S448" i="4"/>
  <c r="S452" i="4"/>
  <c r="S456" i="4"/>
  <c r="S460" i="4"/>
  <c r="S464" i="4"/>
  <c r="S468" i="4"/>
  <c r="S472" i="4"/>
  <c r="S476" i="4"/>
  <c r="S480" i="4"/>
  <c r="S484" i="4"/>
  <c r="S488" i="4"/>
  <c r="S492" i="4"/>
  <c r="S496" i="4"/>
  <c r="S500" i="4"/>
  <c r="S504" i="4"/>
  <c r="S508" i="4"/>
  <c r="S512" i="4"/>
  <c r="S516" i="4"/>
  <c r="S520" i="4"/>
  <c r="S524" i="4"/>
  <c r="S528" i="4"/>
  <c r="S532" i="4"/>
  <c r="S536" i="4"/>
  <c r="S540" i="4"/>
  <c r="S544" i="4"/>
  <c r="S548" i="4"/>
  <c r="S552" i="4"/>
  <c r="S556" i="4"/>
  <c r="S560" i="4"/>
  <c r="S564" i="4"/>
  <c r="S568" i="4"/>
  <c r="S572" i="4"/>
  <c r="S576" i="4"/>
  <c r="S580" i="4"/>
  <c r="S584" i="4"/>
  <c r="S588" i="4"/>
  <c r="S592" i="4"/>
  <c r="S596" i="4"/>
  <c r="S600" i="4"/>
  <c r="S604" i="4"/>
  <c r="S608" i="4"/>
  <c r="S612" i="4"/>
  <c r="S616" i="4"/>
  <c r="S620" i="4"/>
  <c r="S624" i="4"/>
  <c r="S628" i="4"/>
  <c r="S632" i="4"/>
  <c r="S636" i="4"/>
  <c r="S640" i="4"/>
  <c r="S644" i="4"/>
  <c r="S648" i="4"/>
  <c r="S652" i="4"/>
  <c r="S656" i="4"/>
  <c r="S660" i="4"/>
  <c r="S664" i="4"/>
  <c r="S668" i="4"/>
  <c r="S672" i="4"/>
  <c r="S676" i="4"/>
  <c r="S680" i="4"/>
  <c r="S684" i="4"/>
  <c r="S688" i="4"/>
  <c r="S692" i="4"/>
  <c r="S696" i="4"/>
  <c r="S700" i="4"/>
  <c r="S704" i="4"/>
  <c r="S708" i="4"/>
  <c r="S712" i="4"/>
  <c r="S716" i="4"/>
  <c r="S720" i="4"/>
  <c r="S724" i="4"/>
  <c r="S728" i="4"/>
  <c r="S732" i="4"/>
  <c r="S736" i="4"/>
  <c r="S740" i="4"/>
  <c r="S744" i="4"/>
  <c r="S748" i="4"/>
  <c r="S752" i="4"/>
  <c r="S756" i="4"/>
  <c r="S760" i="4"/>
  <c r="S764" i="4"/>
  <c r="S768" i="4"/>
  <c r="S772" i="4"/>
  <c r="S776" i="4"/>
  <c r="S780" i="4"/>
  <c r="S784" i="4"/>
  <c r="S788" i="4"/>
  <c r="S792" i="4"/>
  <c r="S796" i="4"/>
  <c r="S800" i="4"/>
  <c r="S804" i="4"/>
  <c r="S808" i="4"/>
  <c r="S812" i="4"/>
  <c r="S816" i="4"/>
  <c r="S820" i="4"/>
  <c r="S824" i="4"/>
  <c r="S828" i="4"/>
  <c r="S832" i="4"/>
  <c r="S836" i="4"/>
  <c r="S840" i="4"/>
  <c r="S844" i="4"/>
  <c r="S848" i="4"/>
  <c r="S852" i="4"/>
  <c r="S856" i="4"/>
  <c r="S860" i="4"/>
  <c r="S864" i="4"/>
  <c r="S868" i="4"/>
  <c r="S872" i="4"/>
  <c r="S876" i="4"/>
  <c r="S880" i="4"/>
  <c r="S884" i="4"/>
  <c r="S888" i="4"/>
  <c r="S892" i="4"/>
  <c r="S896" i="4"/>
  <c r="S900" i="4"/>
  <c r="S904" i="4"/>
  <c r="S908" i="4"/>
  <c r="S912" i="4"/>
  <c r="S916" i="4"/>
  <c r="S920" i="4"/>
  <c r="S924" i="4"/>
  <c r="S928" i="4"/>
  <c r="S932" i="4"/>
  <c r="S936" i="4"/>
  <c r="S940" i="4"/>
  <c r="S944" i="4"/>
  <c r="S948" i="4"/>
  <c r="S952" i="4"/>
  <c r="S956" i="4"/>
  <c r="S960" i="4"/>
  <c r="S964" i="4"/>
  <c r="S968" i="4"/>
  <c r="S972" i="4"/>
  <c r="S976" i="4"/>
  <c r="S980" i="4"/>
  <c r="S984" i="4"/>
  <c r="S988" i="4"/>
  <c r="S992" i="4"/>
  <c r="S996" i="4"/>
  <c r="S1000" i="4"/>
  <c r="S1004" i="4"/>
  <c r="S1008" i="4"/>
  <c r="S1012" i="4"/>
  <c r="S1016" i="4"/>
  <c r="S1020" i="4"/>
  <c r="S1024" i="4"/>
  <c r="S1028" i="4"/>
  <c r="S1032" i="4"/>
  <c r="S1036" i="4"/>
  <c r="S1040" i="4"/>
  <c r="S1044" i="4"/>
  <c r="S1048" i="4"/>
  <c r="T67" i="4"/>
  <c r="T195" i="4"/>
  <c r="T364" i="4"/>
  <c r="T428" i="4"/>
  <c r="T492" i="4"/>
  <c r="T538" i="4"/>
  <c r="T570" i="4"/>
  <c r="T602" i="4"/>
  <c r="T634" i="4"/>
  <c r="T666" i="4"/>
  <c r="T698" i="4"/>
  <c r="T730" i="4"/>
  <c r="T762" i="4"/>
  <c r="T794" i="4"/>
  <c r="T826" i="4"/>
  <c r="T858" i="4"/>
  <c r="T890" i="4"/>
  <c r="T922" i="4"/>
  <c r="T970" i="4"/>
  <c r="T995" i="4"/>
  <c r="T1017" i="4"/>
  <c r="T1035" i="4"/>
  <c r="S6" i="4"/>
  <c r="S22" i="4"/>
  <c r="S46" i="4"/>
  <c r="S54" i="4"/>
  <c r="S70" i="4"/>
  <c r="S86" i="4"/>
  <c r="S102" i="4"/>
  <c r="S118" i="4"/>
  <c r="S134" i="4"/>
  <c r="S158" i="4"/>
  <c r="S166" i="4"/>
  <c r="S182" i="4"/>
  <c r="S198" i="4"/>
  <c r="S214" i="4"/>
  <c r="S230" i="4"/>
  <c r="S251" i="4"/>
  <c r="S262" i="4"/>
  <c r="S272" i="4"/>
  <c r="S283" i="4"/>
  <c r="S288" i="4"/>
  <c r="S299" i="4"/>
  <c r="S310" i="4"/>
  <c r="S318" i="4"/>
  <c r="S326" i="4"/>
  <c r="S334" i="4"/>
  <c r="S342" i="4"/>
  <c r="S350" i="4"/>
  <c r="S358" i="4"/>
  <c r="S366" i="4"/>
  <c r="S374" i="4"/>
  <c r="S382" i="4"/>
  <c r="S390" i="4"/>
  <c r="S398" i="4"/>
  <c r="S406" i="4"/>
  <c r="S414" i="4"/>
  <c r="S426" i="4"/>
  <c r="S430" i="4"/>
  <c r="S442" i="4"/>
  <c r="S450" i="4"/>
  <c r="S458" i="4"/>
  <c r="S466" i="4"/>
  <c r="S474" i="4"/>
  <c r="S486" i="4"/>
  <c r="S490" i="4"/>
  <c r="S494" i="4"/>
  <c r="T36" i="4"/>
  <c r="T100" i="4"/>
  <c r="T164" i="4"/>
  <c r="T228" i="4"/>
  <c r="T292" i="4"/>
  <c r="T349" i="4"/>
  <c r="T381" i="4"/>
  <c r="T413" i="4"/>
  <c r="T445" i="4"/>
  <c r="T477" i="4"/>
  <c r="T509" i="4"/>
  <c r="T531" i="4"/>
  <c r="T547" i="4"/>
  <c r="T563" i="4"/>
  <c r="T579" i="4"/>
  <c r="T595" i="4"/>
  <c r="T611" i="4"/>
  <c r="T627" i="4"/>
  <c r="T643" i="4"/>
  <c r="T659" i="4"/>
  <c r="T675" i="4"/>
  <c r="T691" i="4"/>
  <c r="T707" i="4"/>
  <c r="T723" i="4"/>
  <c r="T739" i="4"/>
  <c r="T755" i="4"/>
  <c r="T771" i="4"/>
  <c r="T787" i="4"/>
  <c r="T803" i="4"/>
  <c r="T819" i="4"/>
  <c r="T835" i="4"/>
  <c r="T851" i="4"/>
  <c r="T867" i="4"/>
  <c r="T883" i="4"/>
  <c r="T899" i="4"/>
  <c r="T915" i="4"/>
  <c r="T931" i="4"/>
  <c r="T947" i="4"/>
  <c r="T963" i="4"/>
  <c r="T979" i="4"/>
  <c r="T991" i="4"/>
  <c r="T1002" i="4"/>
  <c r="T1013" i="4"/>
  <c r="T1023" i="4"/>
  <c r="T1032" i="4"/>
  <c r="T1040" i="4"/>
  <c r="T1048" i="4"/>
  <c r="S11" i="4"/>
  <c r="S19" i="4"/>
  <c r="S27" i="4"/>
  <c r="S35" i="4"/>
  <c r="S43" i="4"/>
  <c r="S51" i="4"/>
  <c r="S59" i="4"/>
  <c r="S67" i="4"/>
  <c r="S75" i="4"/>
  <c r="S83" i="4"/>
  <c r="S91" i="4"/>
  <c r="S99" i="4"/>
  <c r="S107" i="4"/>
  <c r="S115" i="4"/>
  <c r="S123" i="4"/>
  <c r="S131" i="4"/>
  <c r="S139" i="4"/>
  <c r="S147" i="4"/>
  <c r="S155" i="4"/>
  <c r="S163" i="4"/>
  <c r="S171" i="4"/>
  <c r="S179" i="4"/>
  <c r="S187" i="4"/>
  <c r="S195" i="4"/>
  <c r="S203" i="4"/>
  <c r="S211" i="4"/>
  <c r="S219" i="4"/>
  <c r="S227" i="4"/>
  <c r="S235" i="4"/>
  <c r="S243" i="4"/>
  <c r="S250" i="4"/>
  <c r="S255" i="4"/>
  <c r="S260" i="4"/>
  <c r="S266" i="4"/>
  <c r="S271" i="4"/>
  <c r="S276" i="4"/>
  <c r="S282" i="4"/>
  <c r="S287" i="4"/>
  <c r="S292" i="4"/>
  <c r="S298" i="4"/>
  <c r="S303" i="4"/>
  <c r="S308" i="4"/>
  <c r="S313" i="4"/>
  <c r="S317" i="4"/>
  <c r="S321" i="4"/>
  <c r="S325" i="4"/>
  <c r="S329" i="4"/>
  <c r="S333" i="4"/>
  <c r="S337" i="4"/>
  <c r="S341" i="4"/>
  <c r="S345" i="4"/>
  <c r="S349" i="4"/>
  <c r="S353" i="4"/>
  <c r="S357" i="4"/>
  <c r="S361" i="4"/>
  <c r="S365" i="4"/>
  <c r="S369" i="4"/>
  <c r="S373" i="4"/>
  <c r="S377" i="4"/>
  <c r="S381" i="4"/>
  <c r="S385" i="4"/>
  <c r="S389" i="4"/>
  <c r="S393" i="4"/>
  <c r="S397" i="4"/>
  <c r="S401" i="4"/>
  <c r="S405" i="4"/>
  <c r="S409" i="4"/>
  <c r="S413" i="4"/>
  <c r="S417" i="4"/>
  <c r="S421" i="4"/>
  <c r="S425" i="4"/>
  <c r="S429" i="4"/>
  <c r="S433" i="4"/>
  <c r="S437" i="4"/>
  <c r="S441" i="4"/>
  <c r="S445" i="4"/>
  <c r="S449" i="4"/>
  <c r="S453" i="4"/>
  <c r="S457" i="4"/>
  <c r="S461" i="4"/>
  <c r="S465" i="4"/>
  <c r="S469" i="4"/>
  <c r="S473" i="4"/>
  <c r="S477" i="4"/>
  <c r="S481" i="4"/>
  <c r="S485" i="4"/>
  <c r="S489" i="4"/>
  <c r="S493" i="4"/>
  <c r="S497" i="4"/>
  <c r="S501" i="4"/>
  <c r="S505" i="4"/>
  <c r="S509" i="4"/>
  <c r="S513" i="4"/>
  <c r="S517" i="4"/>
  <c r="S521" i="4"/>
  <c r="S525" i="4"/>
  <c r="S529" i="4"/>
  <c r="S533" i="4"/>
  <c r="S537" i="4"/>
  <c r="S541" i="4"/>
  <c r="S545" i="4"/>
  <c r="S549" i="4"/>
  <c r="S553" i="4"/>
  <c r="S557" i="4"/>
  <c r="S561" i="4"/>
  <c r="S565" i="4"/>
  <c r="S569" i="4"/>
  <c r="S573" i="4"/>
  <c r="S577" i="4"/>
  <c r="S581" i="4"/>
  <c r="S585" i="4"/>
  <c r="S589" i="4"/>
  <c r="S593" i="4"/>
  <c r="S597" i="4"/>
  <c r="S601" i="4"/>
  <c r="S605" i="4"/>
  <c r="S609" i="4"/>
  <c r="S613" i="4"/>
  <c r="S617" i="4"/>
  <c r="S621" i="4"/>
  <c r="S625" i="4"/>
  <c r="S629" i="4"/>
  <c r="S633" i="4"/>
  <c r="S637" i="4"/>
  <c r="S641" i="4"/>
  <c r="S645" i="4"/>
  <c r="S649" i="4"/>
  <c r="S653" i="4"/>
  <c r="S657" i="4"/>
  <c r="S661" i="4"/>
  <c r="S665" i="4"/>
  <c r="S669" i="4"/>
  <c r="S673" i="4"/>
  <c r="S677" i="4"/>
  <c r="S681" i="4"/>
  <c r="S685" i="4"/>
  <c r="S689" i="4"/>
  <c r="S693" i="4"/>
  <c r="S697" i="4"/>
  <c r="S701" i="4"/>
  <c r="S705" i="4"/>
  <c r="S709" i="4"/>
  <c r="S713" i="4"/>
  <c r="S717" i="4"/>
  <c r="S721" i="4"/>
  <c r="S725" i="4"/>
  <c r="S729" i="4"/>
  <c r="S733" i="4"/>
  <c r="S737" i="4"/>
  <c r="S741" i="4"/>
  <c r="S745" i="4"/>
  <c r="S749" i="4"/>
  <c r="S753" i="4"/>
  <c r="S757" i="4"/>
  <c r="S761" i="4"/>
  <c r="S765" i="4"/>
  <c r="S769" i="4"/>
  <c r="S773" i="4"/>
  <c r="S777" i="4"/>
  <c r="S781" i="4"/>
  <c r="S785" i="4"/>
  <c r="S789" i="4"/>
  <c r="S793" i="4"/>
  <c r="S797" i="4"/>
  <c r="S801" i="4"/>
  <c r="S805" i="4"/>
  <c r="S809" i="4"/>
  <c r="S813" i="4"/>
  <c r="S817" i="4"/>
  <c r="S821" i="4"/>
  <c r="S825" i="4"/>
  <c r="S829" i="4"/>
  <c r="S833" i="4"/>
  <c r="S837" i="4"/>
  <c r="S841" i="4"/>
  <c r="S845" i="4"/>
  <c r="S849" i="4"/>
  <c r="S853" i="4"/>
  <c r="S857" i="4"/>
  <c r="S861" i="4"/>
  <c r="S865" i="4"/>
  <c r="S869" i="4"/>
  <c r="S873" i="4"/>
  <c r="S877" i="4"/>
  <c r="S881" i="4"/>
  <c r="S885" i="4"/>
  <c r="S889" i="4"/>
  <c r="S893" i="4"/>
  <c r="S897" i="4"/>
  <c r="S901" i="4"/>
  <c r="S905" i="4"/>
  <c r="S909" i="4"/>
  <c r="S913" i="4"/>
  <c r="S917" i="4"/>
  <c r="S921" i="4"/>
  <c r="S925" i="4"/>
  <c r="S929" i="4"/>
  <c r="S933" i="4"/>
  <c r="S937" i="4"/>
  <c r="S941" i="4"/>
  <c r="S945" i="4"/>
  <c r="S949" i="4"/>
  <c r="S953" i="4"/>
  <c r="S957" i="4"/>
  <c r="S961" i="4"/>
  <c r="S965" i="4"/>
  <c r="S969" i="4"/>
  <c r="S973" i="4"/>
  <c r="S977" i="4"/>
  <c r="S981" i="4"/>
  <c r="S985" i="4"/>
  <c r="S989" i="4"/>
  <c r="S993" i="4"/>
  <c r="S997" i="4"/>
  <c r="S1001" i="4"/>
  <c r="S1005" i="4"/>
  <c r="S1009" i="4"/>
  <c r="S1013" i="4"/>
  <c r="S1017" i="4"/>
  <c r="S1021" i="4"/>
  <c r="S1025" i="4"/>
  <c r="S1029" i="4"/>
  <c r="S1033" i="4"/>
  <c r="S1037" i="4"/>
  <c r="S1041" i="4"/>
  <c r="S1045" i="4"/>
  <c r="T131" i="4"/>
  <c r="T259" i="4"/>
  <c r="T323" i="4"/>
  <c r="T396" i="4"/>
  <c r="T460" i="4"/>
  <c r="T520" i="4"/>
  <c r="T554" i="4"/>
  <c r="T586" i="4"/>
  <c r="T618" i="4"/>
  <c r="T650" i="4"/>
  <c r="T682" i="4"/>
  <c r="T714" i="4"/>
  <c r="T746" i="4"/>
  <c r="T778" i="4"/>
  <c r="T810" i="4"/>
  <c r="T842" i="4"/>
  <c r="T874" i="4"/>
  <c r="T906" i="4"/>
  <c r="T938" i="4"/>
  <c r="T954" i="4"/>
  <c r="T985" i="4"/>
  <c r="T1006" i="4"/>
  <c r="T1027" i="4"/>
  <c r="T1043" i="4"/>
  <c r="S14" i="4"/>
  <c r="S30" i="4"/>
  <c r="S38" i="4"/>
  <c r="S62" i="4"/>
  <c r="S78" i="4"/>
  <c r="S94" i="4"/>
  <c r="S110" i="4"/>
  <c r="S126" i="4"/>
  <c r="S142" i="4"/>
  <c r="S150" i="4"/>
  <c r="S174" i="4"/>
  <c r="S190" i="4"/>
  <c r="S206" i="4"/>
  <c r="S222" i="4"/>
  <c r="S238" i="4"/>
  <c r="S246" i="4"/>
  <c r="S256" i="4"/>
  <c r="S267" i="4"/>
  <c r="S278" i="4"/>
  <c r="S294" i="4"/>
  <c r="S304" i="4"/>
  <c r="S314" i="4"/>
  <c r="S322" i="4"/>
  <c r="S330" i="4"/>
  <c r="S338" i="4"/>
  <c r="S346" i="4"/>
  <c r="S354" i="4"/>
  <c r="S362" i="4"/>
  <c r="S370" i="4"/>
  <c r="S378" i="4"/>
  <c r="S386" i="4"/>
  <c r="S394" i="4"/>
  <c r="S402" i="4"/>
  <c r="S410" i="4"/>
  <c r="S418" i="4"/>
  <c r="S422" i="4"/>
  <c r="S434" i="4"/>
  <c r="S438" i="4"/>
  <c r="S446" i="4"/>
  <c r="S454" i="4"/>
  <c r="S462" i="4"/>
  <c r="S470" i="4"/>
  <c r="S478" i="4"/>
  <c r="T68" i="4"/>
  <c r="T324" i="4"/>
  <c r="T461" i="4"/>
  <c r="T555" i="4"/>
  <c r="T619" i="4"/>
  <c r="T683" i="4"/>
  <c r="T747" i="4"/>
  <c r="T811" i="4"/>
  <c r="T875" i="4"/>
  <c r="T939" i="4"/>
  <c r="T997" i="4"/>
  <c r="T1036" i="4"/>
  <c r="S23" i="4"/>
  <c r="S55" i="4"/>
  <c r="S87" i="4"/>
  <c r="S119" i="4"/>
  <c r="S151" i="4"/>
  <c r="S183" i="4"/>
  <c r="S215" i="4"/>
  <c r="S247" i="4"/>
  <c r="S268" i="4"/>
  <c r="S290" i="4"/>
  <c r="S311" i="4"/>
  <c r="S327" i="4"/>
  <c r="S343" i="4"/>
  <c r="S359" i="4"/>
  <c r="S375" i="4"/>
  <c r="S391" i="4"/>
  <c r="S407" i="4"/>
  <c r="S423" i="4"/>
  <c r="S439" i="4"/>
  <c r="S455" i="4"/>
  <c r="S471" i="4"/>
  <c r="S483" i="4"/>
  <c r="S498" i="4"/>
  <c r="S506" i="4"/>
  <c r="S514" i="4"/>
  <c r="S522" i="4"/>
  <c r="S530" i="4"/>
  <c r="S538" i="4"/>
  <c r="S546" i="4"/>
  <c r="S554" i="4"/>
  <c r="S562" i="4"/>
  <c r="S570" i="4"/>
  <c r="S578" i="4"/>
  <c r="S586" i="4"/>
  <c r="S594" i="4"/>
  <c r="S602" i="4"/>
  <c r="S610" i="4"/>
  <c r="S618" i="4"/>
  <c r="S626" i="4"/>
  <c r="S634" i="4"/>
  <c r="S642" i="4"/>
  <c r="S650" i="4"/>
  <c r="S658" i="4"/>
  <c r="S666" i="4"/>
  <c r="S674" i="4"/>
  <c r="S682" i="4"/>
  <c r="S690" i="4"/>
  <c r="S698" i="4"/>
  <c r="S706" i="4"/>
  <c r="S714" i="4"/>
  <c r="S722" i="4"/>
  <c r="S730" i="4"/>
  <c r="S738" i="4"/>
  <c r="S746" i="4"/>
  <c r="S754" i="4"/>
  <c r="S762" i="4"/>
  <c r="S770" i="4"/>
  <c r="S778" i="4"/>
  <c r="S786" i="4"/>
  <c r="S794" i="4"/>
  <c r="S802" i="4"/>
  <c r="S810" i="4"/>
  <c r="S818" i="4"/>
  <c r="S826" i="4"/>
  <c r="S834" i="4"/>
  <c r="S842" i="4"/>
  <c r="S850" i="4"/>
  <c r="S858" i="4"/>
  <c r="S866" i="4"/>
  <c r="S874" i="4"/>
  <c r="S882" i="4"/>
  <c r="S890" i="4"/>
  <c r="S898" i="4"/>
  <c r="S906" i="4"/>
  <c r="S914" i="4"/>
  <c r="S922" i="4"/>
  <c r="S930" i="4"/>
  <c r="S938" i="4"/>
  <c r="S946" i="4"/>
  <c r="S954" i="4"/>
  <c r="S962" i="4"/>
  <c r="S970" i="4"/>
  <c r="S978" i="4"/>
  <c r="S986" i="4"/>
  <c r="S994" i="4"/>
  <c r="S1002" i="4"/>
  <c r="S1010" i="4"/>
  <c r="S1018" i="4"/>
  <c r="S1026" i="4"/>
  <c r="S1034" i="4"/>
  <c r="S1042" i="4"/>
  <c r="S942" i="4"/>
  <c r="S934" i="4"/>
  <c r="S926" i="4"/>
  <c r="S918" i="4"/>
  <c r="S910" i="4"/>
  <c r="S902" i="4"/>
  <c r="S894" i="4"/>
  <c r="S886" i="4"/>
  <c r="S878" i="4"/>
  <c r="S870" i="4"/>
  <c r="S862" i="4"/>
  <c r="S854" i="4"/>
  <c r="S846" i="4"/>
  <c r="S838" i="4"/>
  <c r="S830" i="4"/>
  <c r="S822" i="4"/>
  <c r="S814" i="4"/>
  <c r="S806" i="4"/>
  <c r="S798" i="4"/>
  <c r="S790" i="4"/>
  <c r="S782" i="4"/>
  <c r="S774" i="4"/>
  <c r="S766" i="4"/>
  <c r="S758" i="4"/>
  <c r="S750" i="4"/>
  <c r="S742" i="4"/>
  <c r="S734" i="4"/>
  <c r="S726" i="4"/>
  <c r="S718" i="4"/>
  <c r="S710" i="4"/>
  <c r="S702" i="4"/>
  <c r="S694" i="4"/>
  <c r="S686" i="4"/>
  <c r="S678" i="4"/>
  <c r="S670" i="4"/>
  <c r="S662" i="4"/>
  <c r="S654" i="4"/>
  <c r="S646" i="4"/>
  <c r="S638" i="4"/>
  <c r="S630" i="4"/>
  <c r="S622" i="4"/>
  <c r="S614" i="4"/>
  <c r="S606" i="4"/>
  <c r="S598" i="4"/>
  <c r="S590" i="4"/>
  <c r="S582" i="4"/>
  <c r="S574" i="4"/>
  <c r="S566" i="4"/>
  <c r="S558" i="4"/>
  <c r="S550" i="4"/>
  <c r="S542" i="4"/>
  <c r="S534" i="4"/>
  <c r="S526" i="4"/>
  <c r="S518" i="4"/>
  <c r="S510" i="4"/>
  <c r="S502" i="4"/>
  <c r="S491" i="4"/>
  <c r="S479" i="4"/>
  <c r="S463" i="4"/>
  <c r="S447" i="4"/>
  <c r="S431" i="4"/>
  <c r="S415" i="4"/>
  <c r="S399" i="4"/>
  <c r="S383" i="4"/>
  <c r="S367" i="4"/>
  <c r="S351" i="4"/>
  <c r="S335" i="4"/>
  <c r="S319" i="4"/>
  <c r="S300" i="4"/>
  <c r="S279" i="4"/>
  <c r="S258" i="4"/>
  <c r="S231" i="4"/>
  <c r="S199" i="4"/>
  <c r="S167" i="4"/>
  <c r="T1018" i="4"/>
  <c r="T971" i="4"/>
  <c r="T907" i="4"/>
  <c r="T843" i="4"/>
  <c r="T779" i="4"/>
  <c r="T715" i="4"/>
  <c r="T651" i="4"/>
  <c r="T587" i="4"/>
  <c r="T521" i="4"/>
  <c r="T397" i="4"/>
  <c r="T196" i="4"/>
  <c r="S1043" i="4"/>
  <c r="S1035" i="4"/>
  <c r="S1027" i="4"/>
  <c r="S1019" i="4"/>
  <c r="S1011" i="4"/>
  <c r="S1003" i="4"/>
  <c r="S995" i="4"/>
  <c r="S987" i="4"/>
  <c r="S979" i="4"/>
  <c r="S971" i="4"/>
  <c r="S963" i="4"/>
  <c r="S955" i="4"/>
  <c r="S947" i="4"/>
  <c r="S939" i="4"/>
  <c r="S931" i="4"/>
  <c r="S923" i="4"/>
  <c r="S915" i="4"/>
  <c r="S907" i="4"/>
  <c r="S899" i="4"/>
  <c r="S891" i="4"/>
  <c r="S883" i="4"/>
  <c r="S875" i="4"/>
  <c r="S867" i="4"/>
  <c r="S859" i="4"/>
  <c r="S851" i="4"/>
  <c r="S843" i="4"/>
  <c r="S835" i="4"/>
  <c r="S827" i="4"/>
  <c r="S819" i="4"/>
  <c r="S811" i="4"/>
  <c r="S803" i="4"/>
  <c r="S795" i="4"/>
  <c r="S787" i="4"/>
  <c r="S779" i="4"/>
  <c r="S771" i="4"/>
  <c r="S763" i="4"/>
  <c r="S755" i="4"/>
  <c r="S747" i="4"/>
  <c r="S739" i="4"/>
  <c r="S731" i="4"/>
  <c r="S723" i="4"/>
  <c r="S715" i="4"/>
  <c r="S707" i="4"/>
  <c r="S699" i="4"/>
  <c r="S691" i="4"/>
  <c r="S683" i="4"/>
  <c r="S675" i="4"/>
  <c r="S667" i="4"/>
  <c r="S659" i="4"/>
  <c r="S651" i="4"/>
  <c r="S643" i="4"/>
  <c r="S635" i="4"/>
  <c r="S627" i="4"/>
  <c r="S619" i="4"/>
  <c r="S611" i="4"/>
  <c r="S603" i="4"/>
  <c r="S595" i="4"/>
  <c r="S587" i="4"/>
  <c r="S579" i="4"/>
  <c r="S571" i="4"/>
  <c r="S563" i="4"/>
  <c r="S555" i="4"/>
  <c r="S547" i="4"/>
  <c r="S539" i="4"/>
  <c r="S531" i="4"/>
  <c r="S523" i="4"/>
  <c r="S515" i="4"/>
  <c r="S507" i="4"/>
  <c r="S499" i="4"/>
  <c r="S487" i="4"/>
  <c r="S475" i="4"/>
  <c r="S459" i="4"/>
  <c r="S443" i="4"/>
  <c r="S427" i="4"/>
  <c r="S411" i="4"/>
  <c r="S395" i="4"/>
  <c r="S379" i="4"/>
  <c r="S363" i="4"/>
  <c r="S347" i="4"/>
  <c r="S331" i="4"/>
  <c r="S315" i="4"/>
  <c r="S295" i="4"/>
  <c r="S274" i="4"/>
  <c r="S252" i="4"/>
  <c r="S223" i="4"/>
  <c r="S191" i="4"/>
  <c r="S159" i="4"/>
  <c r="S127" i="4"/>
  <c r="S95" i="4"/>
  <c r="S63" i="4"/>
  <c r="S31" i="4"/>
  <c r="T1044" i="4"/>
  <c r="T1007" i="4"/>
  <c r="T955" i="4"/>
  <c r="T891" i="4"/>
  <c r="T827" i="4"/>
  <c r="T763" i="4"/>
  <c r="T699" i="4"/>
  <c r="T635" i="4"/>
  <c r="T571" i="4"/>
  <c r="T493" i="4"/>
  <c r="T365" i="4"/>
  <c r="T132" i="4"/>
  <c r="D4" i="4"/>
  <c r="C4" i="4"/>
  <c r="D28" i="4"/>
  <c r="D7" i="4"/>
  <c r="D48" i="4"/>
  <c r="D52" i="4"/>
  <c r="D31" i="4"/>
  <c r="D8" i="4"/>
  <c r="D9" i="4"/>
  <c r="D13" i="4"/>
  <c r="D17" i="4"/>
  <c r="D21" i="4"/>
  <c r="D25" i="4"/>
  <c r="D29" i="4"/>
  <c r="D33" i="4"/>
  <c r="D37" i="4"/>
  <c r="D41" i="4"/>
  <c r="D45" i="4"/>
  <c r="D49" i="4"/>
  <c r="D53" i="4"/>
  <c r="D57" i="4"/>
  <c r="D61" i="4"/>
  <c r="D65" i="4"/>
  <c r="D69" i="4"/>
  <c r="D73" i="4"/>
  <c r="D77" i="4"/>
  <c r="D81" i="4"/>
  <c r="D85" i="4"/>
  <c r="D89" i="4"/>
  <c r="D93" i="4"/>
  <c r="D97" i="4"/>
  <c r="D101" i="4"/>
  <c r="D105" i="4"/>
  <c r="D109" i="4"/>
  <c r="D113" i="4"/>
  <c r="D117" i="4"/>
  <c r="D121" i="4"/>
  <c r="D125" i="4"/>
  <c r="D129" i="4"/>
  <c r="D133" i="4"/>
  <c r="D137" i="4"/>
  <c r="D141" i="4"/>
  <c r="D145" i="4"/>
  <c r="D149" i="4"/>
  <c r="D153" i="4"/>
  <c r="D157" i="4"/>
  <c r="D161" i="4"/>
  <c r="D165" i="4"/>
  <c r="D169" i="4"/>
  <c r="D173" i="4"/>
  <c r="D177" i="4"/>
  <c r="D181" i="4"/>
  <c r="D185" i="4"/>
  <c r="D189" i="4"/>
  <c r="D193" i="4"/>
  <c r="D197" i="4"/>
  <c r="D201" i="4"/>
  <c r="D205" i="4"/>
  <c r="D209" i="4"/>
  <c r="D213" i="4"/>
  <c r="D217" i="4"/>
  <c r="D221" i="4"/>
  <c r="D225" i="4"/>
  <c r="D229" i="4"/>
  <c r="D233" i="4"/>
  <c r="D237" i="4"/>
  <c r="D241" i="4"/>
  <c r="D245" i="4"/>
  <c r="D249" i="4"/>
  <c r="D253" i="4"/>
  <c r="D257" i="4"/>
  <c r="D261" i="4"/>
  <c r="D265" i="4"/>
  <c r="D269" i="4"/>
  <c r="D273" i="4"/>
  <c r="D277" i="4"/>
  <c r="D281" i="4"/>
  <c r="D285" i="4"/>
  <c r="D289" i="4"/>
  <c r="D293" i="4"/>
  <c r="D297" i="4"/>
  <c r="D301" i="4"/>
  <c r="D305" i="4"/>
  <c r="D309" i="4"/>
  <c r="D313" i="4"/>
  <c r="D317" i="4"/>
  <c r="D321" i="4"/>
  <c r="D325" i="4"/>
  <c r="D329" i="4"/>
  <c r="D333" i="4"/>
  <c r="D337" i="4"/>
  <c r="D341" i="4"/>
  <c r="D345" i="4"/>
  <c r="D10" i="4"/>
  <c r="D14" i="4"/>
  <c r="D18" i="4"/>
  <c r="D22" i="4"/>
  <c r="D26" i="4"/>
  <c r="D30" i="4"/>
  <c r="D34" i="4"/>
  <c r="D38" i="4"/>
  <c r="D42" i="4"/>
  <c r="D46" i="4"/>
  <c r="D50" i="4"/>
  <c r="D54" i="4"/>
  <c r="D58" i="4"/>
  <c r="D62" i="4"/>
  <c r="D66" i="4"/>
  <c r="D70" i="4"/>
  <c r="D74" i="4"/>
  <c r="D78" i="4"/>
  <c r="D82" i="4"/>
  <c r="D86" i="4"/>
  <c r="D90" i="4"/>
  <c r="D94" i="4"/>
  <c r="D98" i="4"/>
  <c r="D102" i="4"/>
  <c r="D106" i="4"/>
  <c r="D110" i="4"/>
  <c r="D114" i="4"/>
  <c r="D118" i="4"/>
  <c r="D122" i="4"/>
  <c r="D126" i="4"/>
  <c r="D130" i="4"/>
  <c r="D134" i="4"/>
  <c r="D138" i="4"/>
  <c r="D142" i="4"/>
  <c r="D146" i="4"/>
  <c r="D150" i="4"/>
  <c r="D154" i="4"/>
  <c r="D158" i="4"/>
  <c r="D162" i="4"/>
  <c r="D166" i="4"/>
  <c r="D170" i="4"/>
  <c r="D174" i="4"/>
  <c r="D178" i="4"/>
  <c r="D182" i="4"/>
  <c r="D186" i="4"/>
  <c r="D190" i="4"/>
  <c r="D194" i="4"/>
  <c r="D198" i="4"/>
  <c r="D202" i="4"/>
  <c r="D206" i="4"/>
  <c r="D210" i="4"/>
  <c r="D214" i="4"/>
  <c r="D218" i="4"/>
  <c r="D222" i="4"/>
  <c r="D226" i="4"/>
  <c r="D230" i="4"/>
  <c r="D234" i="4"/>
  <c r="D238" i="4"/>
  <c r="D242" i="4"/>
  <c r="D246" i="4"/>
  <c r="D250" i="4"/>
  <c r="D254" i="4"/>
  <c r="D258" i="4"/>
  <c r="D262" i="4"/>
  <c r="D266" i="4"/>
  <c r="D270" i="4"/>
  <c r="D274" i="4"/>
  <c r="D278" i="4"/>
  <c r="D282" i="4"/>
  <c r="D286" i="4"/>
  <c r="D290" i="4"/>
  <c r="D294" i="4"/>
  <c r="D298" i="4"/>
  <c r="D302" i="4"/>
  <c r="D306" i="4"/>
  <c r="D310" i="4"/>
  <c r="D314" i="4"/>
  <c r="D318" i="4"/>
  <c r="D322" i="4"/>
  <c r="D326" i="4"/>
  <c r="D330" i="4"/>
  <c r="D334" i="4"/>
  <c r="D338" i="4"/>
  <c r="D342" i="4"/>
  <c r="D346" i="4"/>
  <c r="D11" i="4"/>
  <c r="D19" i="4"/>
  <c r="D27" i="4"/>
  <c r="D35" i="4"/>
  <c r="D43" i="4"/>
  <c r="D51" i="4"/>
  <c r="D59" i="4"/>
  <c r="D67" i="4"/>
  <c r="D75" i="4"/>
  <c r="D83" i="4"/>
  <c r="D91" i="4"/>
  <c r="D99" i="4"/>
  <c r="D107" i="4"/>
  <c r="D115" i="4"/>
  <c r="D123" i="4"/>
  <c r="D131" i="4"/>
  <c r="D139" i="4"/>
  <c r="D147" i="4"/>
  <c r="D155" i="4"/>
  <c r="D163" i="4"/>
  <c r="D171" i="4"/>
  <c r="D179" i="4"/>
  <c r="D187" i="4"/>
  <c r="D195" i="4"/>
  <c r="D203" i="4"/>
  <c r="D211" i="4"/>
  <c r="D219" i="4"/>
  <c r="D227" i="4"/>
  <c r="D235" i="4"/>
  <c r="D243" i="4"/>
  <c r="D251" i="4"/>
  <c r="D259" i="4"/>
  <c r="D267" i="4"/>
  <c r="D275" i="4"/>
  <c r="D283" i="4"/>
  <c r="D291" i="4"/>
  <c r="D299" i="4"/>
  <c r="D307" i="4"/>
  <c r="D315" i="4"/>
  <c r="D323" i="4"/>
  <c r="D331" i="4"/>
  <c r="D339" i="4"/>
  <c r="D347" i="4"/>
  <c r="D351" i="4"/>
  <c r="D355" i="4"/>
  <c r="D359" i="4"/>
  <c r="D363" i="4"/>
  <c r="D367" i="4"/>
  <c r="D371" i="4"/>
  <c r="D375" i="4"/>
  <c r="D379" i="4"/>
  <c r="D383" i="4"/>
  <c r="D387" i="4"/>
  <c r="D391" i="4"/>
  <c r="D395" i="4"/>
  <c r="D399" i="4"/>
  <c r="D403" i="4"/>
  <c r="D407" i="4"/>
  <c r="D411" i="4"/>
  <c r="D415" i="4"/>
  <c r="D419" i="4"/>
  <c r="D423" i="4"/>
  <c r="D427" i="4"/>
  <c r="D431" i="4"/>
  <c r="D435" i="4"/>
  <c r="D439" i="4"/>
  <c r="D443" i="4"/>
  <c r="D447" i="4"/>
  <c r="D451" i="4"/>
  <c r="D455" i="4"/>
  <c r="D459" i="4"/>
  <c r="D463" i="4"/>
  <c r="D467" i="4"/>
  <c r="D471" i="4"/>
  <c r="D475" i="4"/>
  <c r="D479" i="4"/>
  <c r="D483" i="4"/>
  <c r="D487" i="4"/>
  <c r="D491" i="4"/>
  <c r="D495" i="4"/>
  <c r="D499" i="4"/>
  <c r="D503" i="4"/>
  <c r="D507" i="4"/>
  <c r="D511" i="4"/>
  <c r="D515" i="4"/>
  <c r="D519" i="4"/>
  <c r="D523" i="4"/>
  <c r="D527" i="4"/>
  <c r="D531" i="4"/>
  <c r="D535" i="4"/>
  <c r="D539" i="4"/>
  <c r="D543" i="4"/>
  <c r="D547" i="4"/>
  <c r="D551" i="4"/>
  <c r="D555" i="4"/>
  <c r="D559" i="4"/>
  <c r="D563" i="4"/>
  <c r="D567" i="4"/>
  <c r="D571" i="4"/>
  <c r="D575" i="4"/>
  <c r="D579" i="4"/>
  <c r="D583" i="4"/>
  <c r="D587" i="4"/>
  <c r="D591" i="4"/>
  <c r="D595" i="4"/>
  <c r="D599" i="4"/>
  <c r="D603" i="4"/>
  <c r="D607" i="4"/>
  <c r="D611" i="4"/>
  <c r="D615" i="4"/>
  <c r="D619" i="4"/>
  <c r="D623" i="4"/>
  <c r="D627" i="4"/>
  <c r="D631" i="4"/>
  <c r="D635" i="4"/>
  <c r="D639" i="4"/>
  <c r="D643" i="4"/>
  <c r="D647" i="4"/>
  <c r="D651" i="4"/>
  <c r="D655" i="4"/>
  <c r="D659" i="4"/>
  <c r="D663" i="4"/>
  <c r="D667" i="4"/>
  <c r="D671" i="4"/>
  <c r="D675" i="4"/>
  <c r="D679" i="4"/>
  <c r="D683" i="4"/>
  <c r="D687" i="4"/>
  <c r="D691" i="4"/>
  <c r="D695" i="4"/>
  <c r="D699" i="4"/>
  <c r="D703" i="4"/>
  <c r="D707" i="4"/>
  <c r="D711" i="4"/>
  <c r="D715" i="4"/>
  <c r="D719" i="4"/>
  <c r="D723" i="4"/>
  <c r="D727" i="4"/>
  <c r="D731" i="4"/>
  <c r="D735" i="4"/>
  <c r="D739" i="4"/>
  <c r="D743" i="4"/>
  <c r="D747" i="4"/>
  <c r="D751" i="4"/>
  <c r="D755" i="4"/>
  <c r="D759" i="4"/>
  <c r="D763" i="4"/>
  <c r="D767" i="4"/>
  <c r="D771" i="4"/>
  <c r="D775" i="4"/>
  <c r="D779" i="4"/>
  <c r="D783" i="4"/>
  <c r="D787" i="4"/>
  <c r="D791" i="4"/>
  <c r="D795" i="4"/>
  <c r="D799" i="4"/>
  <c r="D803" i="4"/>
  <c r="D807" i="4"/>
  <c r="D811" i="4"/>
  <c r="D815" i="4"/>
  <c r="D819" i="4"/>
  <c r="D823" i="4"/>
  <c r="D827" i="4"/>
  <c r="D831" i="4"/>
  <c r="D835" i="4"/>
  <c r="D839" i="4"/>
  <c r="D843" i="4"/>
  <c r="D847" i="4"/>
  <c r="D851" i="4"/>
  <c r="D855" i="4"/>
  <c r="D12" i="4"/>
  <c r="D23" i="4"/>
  <c r="D32" i="4"/>
  <c r="D44" i="4"/>
  <c r="D55" i="4"/>
  <c r="D64" i="4"/>
  <c r="D76" i="4"/>
  <c r="D87" i="4"/>
  <c r="D96" i="4"/>
  <c r="D108" i="4"/>
  <c r="D119" i="4"/>
  <c r="D128" i="4"/>
  <c r="D140" i="4"/>
  <c r="D151" i="4"/>
  <c r="D160" i="4"/>
  <c r="D172" i="4"/>
  <c r="D183" i="4"/>
  <c r="D192" i="4"/>
  <c r="D204" i="4"/>
  <c r="D215" i="4"/>
  <c r="D224" i="4"/>
  <c r="D236" i="4"/>
  <c r="D247" i="4"/>
  <c r="D256" i="4"/>
  <c r="D268" i="4"/>
  <c r="D279" i="4"/>
  <c r="D288" i="4"/>
  <c r="D300" i="4"/>
  <c r="D311" i="4"/>
  <c r="D320" i="4"/>
  <c r="D332" i="4"/>
  <c r="D343" i="4"/>
  <c r="D350" i="4"/>
  <c r="D356" i="4"/>
  <c r="D361" i="4"/>
  <c r="D366" i="4"/>
  <c r="D372" i="4"/>
  <c r="D377" i="4"/>
  <c r="D382" i="4"/>
  <c r="D388" i="4"/>
  <c r="D393" i="4"/>
  <c r="D398" i="4"/>
  <c r="D404" i="4"/>
  <c r="D409" i="4"/>
  <c r="D414" i="4"/>
  <c r="D420" i="4"/>
  <c r="D425" i="4"/>
  <c r="D430" i="4"/>
  <c r="D436" i="4"/>
  <c r="D441" i="4"/>
  <c r="D446" i="4"/>
  <c r="D452" i="4"/>
  <c r="D457" i="4"/>
  <c r="D462" i="4"/>
  <c r="D468" i="4"/>
  <c r="D473" i="4"/>
  <c r="D478" i="4"/>
  <c r="D484" i="4"/>
  <c r="D489" i="4"/>
  <c r="D494" i="4"/>
  <c r="D500" i="4"/>
  <c r="D505" i="4"/>
  <c r="D510" i="4"/>
  <c r="D516" i="4"/>
  <c r="D521" i="4"/>
  <c r="D526" i="4"/>
  <c r="D532" i="4"/>
  <c r="D537" i="4"/>
  <c r="D542" i="4"/>
  <c r="D548" i="4"/>
  <c r="D553" i="4"/>
  <c r="D558" i="4"/>
  <c r="D564" i="4"/>
  <c r="D569" i="4"/>
  <c r="D574" i="4"/>
  <c r="D580" i="4"/>
  <c r="D585" i="4"/>
  <c r="D590" i="4"/>
  <c r="D596" i="4"/>
  <c r="D601" i="4"/>
  <c r="D606" i="4"/>
  <c r="D612" i="4"/>
  <c r="D617" i="4"/>
  <c r="D622" i="4"/>
  <c r="D628" i="4"/>
  <c r="D633" i="4"/>
  <c r="D638" i="4"/>
  <c r="D644" i="4"/>
  <c r="D649" i="4"/>
  <c r="D654" i="4"/>
  <c r="D660" i="4"/>
  <c r="D665" i="4"/>
  <c r="D670" i="4"/>
  <c r="D676" i="4"/>
  <c r="D681" i="4"/>
  <c r="D686" i="4"/>
  <c r="D692" i="4"/>
  <c r="D697" i="4"/>
  <c r="D702" i="4"/>
  <c r="D708" i="4"/>
  <c r="D713" i="4"/>
  <c r="D718" i="4"/>
  <c r="D724" i="4"/>
  <c r="D729" i="4"/>
  <c r="D734" i="4"/>
  <c r="D740" i="4"/>
  <c r="D745" i="4"/>
  <c r="D750" i="4"/>
  <c r="D756" i="4"/>
  <c r="D761" i="4"/>
  <c r="D766" i="4"/>
  <c r="D772" i="4"/>
  <c r="D777" i="4"/>
  <c r="D782" i="4"/>
  <c r="D788" i="4"/>
  <c r="D793" i="4"/>
  <c r="D798" i="4"/>
  <c r="D804" i="4"/>
  <c r="D809" i="4"/>
  <c r="D814" i="4"/>
  <c r="D820" i="4"/>
  <c r="D825" i="4"/>
  <c r="D830" i="4"/>
  <c r="D836" i="4"/>
  <c r="D841" i="4"/>
  <c r="D846" i="4"/>
  <c r="D852" i="4"/>
  <c r="D857" i="4"/>
  <c r="D861" i="4"/>
  <c r="D865" i="4"/>
  <c r="D869" i="4"/>
  <c r="D873" i="4"/>
  <c r="D877" i="4"/>
  <c r="D881" i="4"/>
  <c r="D885" i="4"/>
  <c r="D889" i="4"/>
  <c r="D893" i="4"/>
  <c r="D897" i="4"/>
  <c r="D901" i="4"/>
  <c r="D905" i="4"/>
  <c r="D909" i="4"/>
  <c r="D913" i="4"/>
  <c r="D917" i="4"/>
  <c r="D921" i="4"/>
  <c r="D925" i="4"/>
  <c r="D929" i="4"/>
  <c r="D933" i="4"/>
  <c r="D937" i="4"/>
  <c r="D941" i="4"/>
  <c r="D945" i="4"/>
  <c r="D949" i="4"/>
  <c r="D953" i="4"/>
  <c r="D957" i="4"/>
  <c r="D961" i="4"/>
  <c r="D965" i="4"/>
  <c r="D969" i="4"/>
  <c r="D973" i="4"/>
  <c r="D977" i="4"/>
  <c r="D981" i="4"/>
  <c r="D985" i="4"/>
  <c r="D989" i="4"/>
  <c r="D993" i="4"/>
  <c r="D997" i="4"/>
  <c r="D1001" i="4"/>
  <c r="D1005" i="4"/>
  <c r="D1009" i="4"/>
  <c r="D1013" i="4"/>
  <c r="D1017" i="4"/>
  <c r="D1021" i="4"/>
  <c r="D1025" i="4"/>
  <c r="D1029" i="4"/>
  <c r="D15" i="4"/>
  <c r="D24" i="4"/>
  <c r="D36" i="4"/>
  <c r="D47" i="4"/>
  <c r="D56" i="4"/>
  <c r="D68" i="4"/>
  <c r="D79" i="4"/>
  <c r="D88" i="4"/>
  <c r="D100" i="4"/>
  <c r="D111" i="4"/>
  <c r="D120" i="4"/>
  <c r="D132" i="4"/>
  <c r="D143" i="4"/>
  <c r="D152" i="4"/>
  <c r="D164" i="4"/>
  <c r="D175" i="4"/>
  <c r="D184" i="4"/>
  <c r="D196" i="4"/>
  <c r="D207" i="4"/>
  <c r="D216" i="4"/>
  <c r="D228" i="4"/>
  <c r="D239" i="4"/>
  <c r="D248" i="4"/>
  <c r="D260" i="4"/>
  <c r="D271" i="4"/>
  <c r="D280" i="4"/>
  <c r="D292" i="4"/>
  <c r="D303" i="4"/>
  <c r="D312" i="4"/>
  <c r="D324" i="4"/>
  <c r="D335" i="4"/>
  <c r="D344" i="4"/>
  <c r="D352" i="4"/>
  <c r="D357" i="4"/>
  <c r="D362" i="4"/>
  <c r="D368" i="4"/>
  <c r="D373" i="4"/>
  <c r="D378" i="4"/>
  <c r="D384" i="4"/>
  <c r="D389" i="4"/>
  <c r="D394" i="4"/>
  <c r="D400" i="4"/>
  <c r="D405" i="4"/>
  <c r="D410" i="4"/>
  <c r="D416" i="4"/>
  <c r="D421" i="4"/>
  <c r="D426" i="4"/>
  <c r="D432" i="4"/>
  <c r="D437" i="4"/>
  <c r="D442" i="4"/>
  <c r="D448" i="4"/>
  <c r="D453" i="4"/>
  <c r="D458" i="4"/>
  <c r="D464" i="4"/>
  <c r="D469" i="4"/>
  <c r="D474" i="4"/>
  <c r="D480" i="4"/>
  <c r="D485" i="4"/>
  <c r="D490" i="4"/>
  <c r="D496" i="4"/>
  <c r="D501" i="4"/>
  <c r="D506" i="4"/>
  <c r="D512" i="4"/>
  <c r="D517" i="4"/>
  <c r="D522" i="4"/>
  <c r="D528" i="4"/>
  <c r="D533" i="4"/>
  <c r="D538" i="4"/>
  <c r="D544" i="4"/>
  <c r="D549" i="4"/>
  <c r="D554" i="4"/>
  <c r="D560" i="4"/>
  <c r="D565" i="4"/>
  <c r="D570" i="4"/>
  <c r="D576" i="4"/>
  <c r="D581" i="4"/>
  <c r="D586" i="4"/>
  <c r="D592" i="4"/>
  <c r="D597" i="4"/>
  <c r="D602" i="4"/>
  <c r="D608" i="4"/>
  <c r="D613" i="4"/>
  <c r="D618" i="4"/>
  <c r="D624" i="4"/>
  <c r="D629" i="4"/>
  <c r="D634" i="4"/>
  <c r="D640" i="4"/>
  <c r="D645" i="4"/>
  <c r="D650" i="4"/>
  <c r="D656" i="4"/>
  <c r="D661" i="4"/>
  <c r="D666" i="4"/>
  <c r="D672" i="4"/>
  <c r="D677" i="4"/>
  <c r="D682" i="4"/>
  <c r="D688" i="4"/>
  <c r="D693" i="4"/>
  <c r="D698" i="4"/>
  <c r="D704" i="4"/>
  <c r="D709" i="4"/>
  <c r="D714" i="4"/>
  <c r="D720" i="4"/>
  <c r="D725" i="4"/>
  <c r="D730" i="4"/>
  <c r="D736" i="4"/>
  <c r="D741" i="4"/>
  <c r="D746" i="4"/>
  <c r="D752" i="4"/>
  <c r="D757" i="4"/>
  <c r="D762" i="4"/>
  <c r="D768" i="4"/>
  <c r="D773" i="4"/>
  <c r="D778" i="4"/>
  <c r="D784" i="4"/>
  <c r="D789" i="4"/>
  <c r="D794" i="4"/>
  <c r="D800" i="4"/>
  <c r="D805" i="4"/>
  <c r="D810" i="4"/>
  <c r="D816" i="4"/>
  <c r="D821" i="4"/>
  <c r="D826" i="4"/>
  <c r="D832" i="4"/>
  <c r="D837" i="4"/>
  <c r="D842" i="4"/>
  <c r="D848" i="4"/>
  <c r="D853" i="4"/>
  <c r="D858" i="4"/>
  <c r="D862" i="4"/>
  <c r="D866" i="4"/>
  <c r="D870" i="4"/>
  <c r="D874" i="4"/>
  <c r="D878" i="4"/>
  <c r="D882" i="4"/>
  <c r="D886" i="4"/>
  <c r="D890" i="4"/>
  <c r="D894" i="4"/>
  <c r="D898" i="4"/>
  <c r="D902" i="4"/>
  <c r="D906" i="4"/>
  <c r="D910" i="4"/>
  <c r="D914" i="4"/>
  <c r="D918" i="4"/>
  <c r="D922" i="4"/>
  <c r="D926" i="4"/>
  <c r="D930" i="4"/>
  <c r="D934" i="4"/>
  <c r="D938" i="4"/>
  <c r="D942" i="4"/>
  <c r="D946" i="4"/>
  <c r="D950" i="4"/>
  <c r="D954" i="4"/>
  <c r="D958" i="4"/>
  <c r="D962" i="4"/>
  <c r="D966" i="4"/>
  <c r="D970" i="4"/>
  <c r="D974" i="4"/>
  <c r="D978" i="4"/>
  <c r="D982" i="4"/>
  <c r="D986" i="4"/>
  <c r="D990" i="4"/>
  <c r="D994" i="4"/>
  <c r="D998" i="4"/>
  <c r="D1002" i="4"/>
  <c r="D1006" i="4"/>
  <c r="D1010" i="4"/>
  <c r="D1014" i="4"/>
  <c r="D1018" i="4"/>
  <c r="D1022" i="4"/>
  <c r="D1026" i="4"/>
  <c r="D16" i="4"/>
  <c r="D39" i="4"/>
  <c r="D60" i="4"/>
  <c r="D80" i="4"/>
  <c r="D103" i="4"/>
  <c r="D124" i="4"/>
  <c r="D144" i="4"/>
  <c r="D167" i="4"/>
  <c r="D188" i="4"/>
  <c r="D208" i="4"/>
  <c r="D231" i="4"/>
  <c r="D252" i="4"/>
  <c r="D272" i="4"/>
  <c r="D295" i="4"/>
  <c r="D316" i="4"/>
  <c r="D336" i="4"/>
  <c r="D353" i="4"/>
  <c r="D364" i="4"/>
  <c r="D374" i="4"/>
  <c r="D385" i="4"/>
  <c r="D396" i="4"/>
  <c r="D406" i="4"/>
  <c r="D417" i="4"/>
  <c r="D428" i="4"/>
  <c r="D438" i="4"/>
  <c r="D449" i="4"/>
  <c r="D460" i="4"/>
  <c r="D470" i="4"/>
  <c r="D481" i="4"/>
  <c r="D492" i="4"/>
  <c r="D502" i="4"/>
  <c r="D513" i="4"/>
  <c r="D524" i="4"/>
  <c r="D534" i="4"/>
  <c r="D545" i="4"/>
  <c r="D556" i="4"/>
  <c r="D566" i="4"/>
  <c r="D577" i="4"/>
  <c r="D588" i="4"/>
  <c r="D598" i="4"/>
  <c r="D609" i="4"/>
  <c r="D620" i="4"/>
  <c r="D630" i="4"/>
  <c r="D641" i="4"/>
  <c r="D652" i="4"/>
  <c r="D662" i="4"/>
  <c r="D673" i="4"/>
  <c r="D684" i="4"/>
  <c r="D694" i="4"/>
  <c r="D705" i="4"/>
  <c r="D716" i="4"/>
  <c r="D726" i="4"/>
  <c r="D737" i="4"/>
  <c r="D748" i="4"/>
  <c r="D758" i="4"/>
  <c r="D769" i="4"/>
  <c r="D780" i="4"/>
  <c r="D790" i="4"/>
  <c r="D801" i="4"/>
  <c r="D812" i="4"/>
  <c r="D822" i="4"/>
  <c r="D833" i="4"/>
  <c r="D844" i="4"/>
  <c r="D854" i="4"/>
  <c r="D863" i="4"/>
  <c r="D871" i="4"/>
  <c r="D879" i="4"/>
  <c r="D887" i="4"/>
  <c r="D895" i="4"/>
  <c r="D903" i="4"/>
  <c r="D911" i="4"/>
  <c r="D919" i="4"/>
  <c r="D927" i="4"/>
  <c r="D935" i="4"/>
  <c r="D943" i="4"/>
  <c r="D951" i="4"/>
  <c r="D959" i="4"/>
  <c r="D967" i="4"/>
  <c r="D975" i="4"/>
  <c r="D983" i="4"/>
  <c r="D991" i="4"/>
  <c r="D999" i="4"/>
  <c r="D1007" i="4"/>
  <c r="D1015" i="4"/>
  <c r="D1023" i="4"/>
  <c r="D1030" i="4"/>
  <c r="D1034" i="4"/>
  <c r="D1038" i="4"/>
  <c r="D1042" i="4"/>
  <c r="D1046" i="4"/>
  <c r="D5" i="4"/>
  <c r="D1041" i="4"/>
  <c r="D1033" i="4"/>
  <c r="D1020" i="4"/>
  <c r="D1004" i="4"/>
  <c r="D988" i="4"/>
  <c r="D972" i="4"/>
  <c r="D956" i="4"/>
  <c r="D940" i="4"/>
  <c r="D900" i="4"/>
  <c r="D72" i="4"/>
  <c r="D1048" i="4"/>
  <c r="D1044" i="4"/>
  <c r="D1040" i="4"/>
  <c r="D1036" i="4"/>
  <c r="D1032" i="4"/>
  <c r="D1027" i="4"/>
  <c r="D1019" i="4"/>
  <c r="D1011" i="4"/>
  <c r="D1003" i="4"/>
  <c r="D995" i="4"/>
  <c r="D987" i="4"/>
  <c r="D979" i="4"/>
  <c r="D971" i="4"/>
  <c r="D963" i="4"/>
  <c r="D955" i="4"/>
  <c r="D947" i="4"/>
  <c r="D939" i="4"/>
  <c r="D931" i="4"/>
  <c r="D923" i="4"/>
  <c r="D915" i="4"/>
  <c r="D907" i="4"/>
  <c r="D899" i="4"/>
  <c r="D891" i="4"/>
  <c r="D883" i="4"/>
  <c r="D875" i="4"/>
  <c r="D867" i="4"/>
  <c r="D859" i="4"/>
  <c r="D849" i="4"/>
  <c r="D838" i="4"/>
  <c r="D828" i="4"/>
  <c r="D817" i="4"/>
  <c r="D806" i="4"/>
  <c r="D796" i="4"/>
  <c r="D785" i="4"/>
  <c r="D774" i="4"/>
  <c r="D764" i="4"/>
  <c r="D753" i="4"/>
  <c r="D742" i="4"/>
  <c r="D732" i="4"/>
  <c r="D721" i="4"/>
  <c r="D710" i="4"/>
  <c r="D700" i="4"/>
  <c r="D689" i="4"/>
  <c r="D678" i="4"/>
  <c r="D668" i="4"/>
  <c r="D657" i="4"/>
  <c r="D646" i="4"/>
  <c r="D636" i="4"/>
  <c r="D625" i="4"/>
  <c r="D614" i="4"/>
  <c r="D604" i="4"/>
  <c r="D593" i="4"/>
  <c r="D582" i="4"/>
  <c r="D572" i="4"/>
  <c r="D561" i="4"/>
  <c r="D550" i="4"/>
  <c r="D540" i="4"/>
  <c r="D529" i="4"/>
  <c r="D518" i="4"/>
  <c r="D508" i="4"/>
  <c r="D497" i="4"/>
  <c r="D486" i="4"/>
  <c r="D476" i="4"/>
  <c r="D465" i="4"/>
  <c r="D454" i="4"/>
  <c r="D444" i="4"/>
  <c r="D433" i="4"/>
  <c r="D422" i="4"/>
  <c r="D412" i="4"/>
  <c r="D401" i="4"/>
  <c r="D390" i="4"/>
  <c r="D380" i="4"/>
  <c r="D369" i="4"/>
  <c r="D358" i="4"/>
  <c r="D348" i="4"/>
  <c r="D327" i="4"/>
  <c r="D304" i="4"/>
  <c r="D284" i="4"/>
  <c r="D263" i="4"/>
  <c r="D240" i="4"/>
  <c r="D220" i="4"/>
  <c r="D199" i="4"/>
  <c r="D176" i="4"/>
  <c r="D156" i="4"/>
  <c r="D135" i="4"/>
  <c r="D112" i="4"/>
  <c r="D92" i="4"/>
  <c r="D71" i="4"/>
  <c r="D6" i="4"/>
  <c r="D1047" i="4"/>
  <c r="D1043" i="4"/>
  <c r="D1039" i="4"/>
  <c r="D1035" i="4"/>
  <c r="D1031" i="4"/>
  <c r="D1024" i="4"/>
  <c r="D1016" i="4"/>
  <c r="D1008" i="4"/>
  <c r="D1000" i="4"/>
  <c r="D992" i="4"/>
  <c r="D984" i="4"/>
  <c r="D976" i="4"/>
  <c r="D968" i="4"/>
  <c r="D960" i="4"/>
  <c r="D952" i="4"/>
  <c r="D944" i="4"/>
  <c r="D936" i="4"/>
  <c r="D928" i="4"/>
  <c r="D920" i="4"/>
  <c r="D912" i="4"/>
  <c r="D904" i="4"/>
  <c r="D896" i="4"/>
  <c r="D888" i="4"/>
  <c r="D880" i="4"/>
  <c r="D872" i="4"/>
  <c r="D864" i="4"/>
  <c r="D856" i="4"/>
  <c r="D845" i="4"/>
  <c r="D834" i="4"/>
  <c r="D824" i="4"/>
  <c r="D813" i="4"/>
  <c r="D802" i="4"/>
  <c r="D792" i="4"/>
  <c r="D781" i="4"/>
  <c r="D770" i="4"/>
  <c r="D760" i="4"/>
  <c r="D749" i="4"/>
  <c r="D738" i="4"/>
  <c r="D728" i="4"/>
  <c r="D717" i="4"/>
  <c r="D706" i="4"/>
  <c r="D696" i="4"/>
  <c r="D685" i="4"/>
  <c r="D674" i="4"/>
  <c r="D664" i="4"/>
  <c r="D653" i="4"/>
  <c r="D642" i="4"/>
  <c r="D632" i="4"/>
  <c r="D621" i="4"/>
  <c r="D610" i="4"/>
  <c r="D600" i="4"/>
  <c r="D589" i="4"/>
  <c r="D578" i="4"/>
  <c r="D568" i="4"/>
  <c r="D557" i="4"/>
  <c r="D546" i="4"/>
  <c r="D536" i="4"/>
  <c r="D525" i="4"/>
  <c r="D514" i="4"/>
  <c r="D504" i="4"/>
  <c r="D493" i="4"/>
  <c r="D482" i="4"/>
  <c r="D472" i="4"/>
  <c r="D461" i="4"/>
  <c r="D450" i="4"/>
  <c r="D440" i="4"/>
  <c r="D429" i="4"/>
  <c r="D418" i="4"/>
  <c r="D408" i="4"/>
  <c r="D397" i="4"/>
  <c r="D386" i="4"/>
  <c r="D376" i="4"/>
  <c r="D365" i="4"/>
  <c r="D354" i="4"/>
  <c r="D340" i="4"/>
  <c r="D319" i="4"/>
  <c r="D296" i="4"/>
  <c r="D276" i="4"/>
  <c r="D255" i="4"/>
  <c r="D232" i="4"/>
  <c r="D212" i="4"/>
  <c r="D191" i="4"/>
  <c r="D168" i="4"/>
  <c r="D148" i="4"/>
  <c r="D127" i="4"/>
  <c r="D104" i="4"/>
  <c r="D84" i="4"/>
  <c r="D63" i="4"/>
  <c r="D40" i="4"/>
  <c r="D20" i="4"/>
  <c r="D1045" i="4"/>
  <c r="D1037" i="4"/>
  <c r="D1028" i="4"/>
  <c r="D1012" i="4"/>
  <c r="D996" i="4"/>
  <c r="D980" i="4"/>
  <c r="D964" i="4"/>
  <c r="D948" i="4"/>
  <c r="D932" i="4"/>
  <c r="D924" i="4"/>
  <c r="D916" i="4"/>
  <c r="D908" i="4"/>
  <c r="D892" i="4"/>
  <c r="D884" i="4"/>
  <c r="D876" i="4"/>
  <c r="D868" i="4"/>
  <c r="D860" i="4"/>
  <c r="D850" i="4"/>
  <c r="D840" i="4"/>
  <c r="D829" i="4"/>
  <c r="D818" i="4"/>
  <c r="D808" i="4"/>
  <c r="D797" i="4"/>
  <c r="D786" i="4"/>
  <c r="D776" i="4"/>
  <c r="D765" i="4"/>
  <c r="D754" i="4"/>
  <c r="D744" i="4"/>
  <c r="D733" i="4"/>
  <c r="D722" i="4"/>
  <c r="D712" i="4"/>
  <c r="D701" i="4"/>
  <c r="D690" i="4"/>
  <c r="D680" i="4"/>
  <c r="D669" i="4"/>
  <c r="D658" i="4"/>
  <c r="D648" i="4"/>
  <c r="D637" i="4"/>
  <c r="D626" i="4"/>
  <c r="D616" i="4"/>
  <c r="D605" i="4"/>
  <c r="D594" i="4"/>
  <c r="D584" i="4"/>
  <c r="D573" i="4"/>
  <c r="D562" i="4"/>
  <c r="D552" i="4"/>
  <c r="D541" i="4"/>
  <c r="D530" i="4"/>
  <c r="D520" i="4"/>
  <c r="D509" i="4"/>
  <c r="D498" i="4"/>
  <c r="D488" i="4"/>
  <c r="D477" i="4"/>
  <c r="D466" i="4"/>
  <c r="D456" i="4"/>
  <c r="D445" i="4"/>
  <c r="D434" i="4"/>
  <c r="D424" i="4"/>
  <c r="D413" i="4"/>
  <c r="D402" i="4"/>
  <c r="D392" i="4"/>
  <c r="D381" i="4"/>
  <c r="D370" i="4"/>
  <c r="D360" i="4"/>
  <c r="D349" i="4"/>
  <c r="D328" i="4"/>
  <c r="D308" i="4"/>
  <c r="D287" i="4"/>
  <c r="D264" i="4"/>
  <c r="D244" i="4"/>
  <c r="D223" i="4"/>
  <c r="D200" i="4"/>
  <c r="D180" i="4"/>
  <c r="D159" i="4"/>
  <c r="D136" i="4"/>
  <c r="D116" i="4"/>
  <c r="D95" i="4"/>
  <c r="C5" i="4"/>
  <c r="C9" i="4"/>
  <c r="C13" i="4"/>
  <c r="C17" i="4"/>
  <c r="C21" i="4"/>
  <c r="C25" i="4"/>
  <c r="C29" i="4"/>
  <c r="C33" i="4"/>
  <c r="C37" i="4"/>
  <c r="C41" i="4"/>
  <c r="C45" i="4"/>
  <c r="C49" i="4"/>
  <c r="C53" i="4"/>
  <c r="C57" i="4"/>
  <c r="C61" i="4"/>
  <c r="C65" i="4"/>
  <c r="C69" i="4"/>
  <c r="C73" i="4"/>
  <c r="C77" i="4"/>
  <c r="C81" i="4"/>
  <c r="C85" i="4"/>
  <c r="C89" i="4"/>
  <c r="C93" i="4"/>
  <c r="C97" i="4"/>
  <c r="C101" i="4"/>
  <c r="C105" i="4"/>
  <c r="C109" i="4"/>
  <c r="C113" i="4"/>
  <c r="C117" i="4"/>
  <c r="C121" i="4"/>
  <c r="C125" i="4"/>
  <c r="C129" i="4"/>
  <c r="C133" i="4"/>
  <c r="C137" i="4"/>
  <c r="C141" i="4"/>
  <c r="C145" i="4"/>
  <c r="C149" i="4"/>
  <c r="C153" i="4"/>
  <c r="C157" i="4"/>
  <c r="C161" i="4"/>
  <c r="C165" i="4"/>
  <c r="C169" i="4"/>
  <c r="C173" i="4"/>
  <c r="C177" i="4"/>
  <c r="C181" i="4"/>
  <c r="C185" i="4"/>
  <c r="C189" i="4"/>
  <c r="C193" i="4"/>
  <c r="C197" i="4"/>
  <c r="C201" i="4"/>
  <c r="C205" i="4"/>
  <c r="C209" i="4"/>
  <c r="C213" i="4"/>
  <c r="C217" i="4"/>
  <c r="C221" i="4"/>
  <c r="C225" i="4"/>
  <c r="C229" i="4"/>
  <c r="C233" i="4"/>
  <c r="C237" i="4"/>
  <c r="C241" i="4"/>
  <c r="C245" i="4"/>
  <c r="C249" i="4"/>
  <c r="C253" i="4"/>
  <c r="C257" i="4"/>
  <c r="C261" i="4"/>
  <c r="C265" i="4"/>
  <c r="C269" i="4"/>
  <c r="C273" i="4"/>
  <c r="C277" i="4"/>
  <c r="C281" i="4"/>
  <c r="C285" i="4"/>
  <c r="C289" i="4"/>
  <c r="C293" i="4"/>
  <c r="C297" i="4"/>
  <c r="C301" i="4"/>
  <c r="C305" i="4"/>
  <c r="C309" i="4"/>
  <c r="C313" i="4"/>
  <c r="C317" i="4"/>
  <c r="C321" i="4"/>
  <c r="C325" i="4"/>
  <c r="C329" i="4"/>
  <c r="C333" i="4"/>
  <c r="C6" i="4"/>
  <c r="C10" i="4"/>
  <c r="C14" i="4"/>
  <c r="C18" i="4"/>
  <c r="C22" i="4"/>
  <c r="C26" i="4"/>
  <c r="C30" i="4"/>
  <c r="C34" i="4"/>
  <c r="C38" i="4"/>
  <c r="C42" i="4"/>
  <c r="C46" i="4"/>
  <c r="C50" i="4"/>
  <c r="C54" i="4"/>
  <c r="C58" i="4"/>
  <c r="C62" i="4"/>
  <c r="C66" i="4"/>
  <c r="C70" i="4"/>
  <c r="C74" i="4"/>
  <c r="C78" i="4"/>
  <c r="C82" i="4"/>
  <c r="C86" i="4"/>
  <c r="C90" i="4"/>
  <c r="C94" i="4"/>
  <c r="C98" i="4"/>
  <c r="C102" i="4"/>
  <c r="C106" i="4"/>
  <c r="C110" i="4"/>
  <c r="C114" i="4"/>
  <c r="C118" i="4"/>
  <c r="C122" i="4"/>
  <c r="C126" i="4"/>
  <c r="C130" i="4"/>
  <c r="C134" i="4"/>
  <c r="C138" i="4"/>
  <c r="C142" i="4"/>
  <c r="C146" i="4"/>
  <c r="C150" i="4"/>
  <c r="C154" i="4"/>
  <c r="C158" i="4"/>
  <c r="C162" i="4"/>
  <c r="C166" i="4"/>
  <c r="C170" i="4"/>
  <c r="C174" i="4"/>
  <c r="C178" i="4"/>
  <c r="C182" i="4"/>
  <c r="C186" i="4"/>
  <c r="C190" i="4"/>
  <c r="C194" i="4"/>
  <c r="C198" i="4"/>
  <c r="C202" i="4"/>
  <c r="C206" i="4"/>
  <c r="C210" i="4"/>
  <c r="C214" i="4"/>
  <c r="C218" i="4"/>
  <c r="C222" i="4"/>
  <c r="C226" i="4"/>
  <c r="C230" i="4"/>
  <c r="C234" i="4"/>
  <c r="C238" i="4"/>
  <c r="C242" i="4"/>
  <c r="C246" i="4"/>
  <c r="C250" i="4"/>
  <c r="C254" i="4"/>
  <c r="C258" i="4"/>
  <c r="C262" i="4"/>
  <c r="C266" i="4"/>
  <c r="C270" i="4"/>
  <c r="C274" i="4"/>
  <c r="C278" i="4"/>
  <c r="C282" i="4"/>
  <c r="C286" i="4"/>
  <c r="C290" i="4"/>
  <c r="C7" i="4"/>
  <c r="C11" i="4"/>
  <c r="C15" i="4"/>
  <c r="C19" i="4"/>
  <c r="C23" i="4"/>
  <c r="C27" i="4"/>
  <c r="C31" i="4"/>
  <c r="C35" i="4"/>
  <c r="C39" i="4"/>
  <c r="C43" i="4"/>
  <c r="C47" i="4"/>
  <c r="C51" i="4"/>
  <c r="C55" i="4"/>
  <c r="C59" i="4"/>
  <c r="C63" i="4"/>
  <c r="C67" i="4"/>
  <c r="C71" i="4"/>
  <c r="C75" i="4"/>
  <c r="C79" i="4"/>
  <c r="C83" i="4"/>
  <c r="C87" i="4"/>
  <c r="C91" i="4"/>
  <c r="C95" i="4"/>
  <c r="C99" i="4"/>
  <c r="C103" i="4"/>
  <c r="C107" i="4"/>
  <c r="C111" i="4"/>
  <c r="C115" i="4"/>
  <c r="C119" i="4"/>
  <c r="C123" i="4"/>
  <c r="C127" i="4"/>
  <c r="C131" i="4"/>
  <c r="C135" i="4"/>
  <c r="C139" i="4"/>
  <c r="C143" i="4"/>
  <c r="C147" i="4"/>
  <c r="C151" i="4"/>
  <c r="C155" i="4"/>
  <c r="C159" i="4"/>
  <c r="C163" i="4"/>
  <c r="C167" i="4"/>
  <c r="C171" i="4"/>
  <c r="C175" i="4"/>
  <c r="C179" i="4"/>
  <c r="C183" i="4"/>
  <c r="C187" i="4"/>
  <c r="C191" i="4"/>
  <c r="C195" i="4"/>
  <c r="C199" i="4"/>
  <c r="C203" i="4"/>
  <c r="C207" i="4"/>
  <c r="C211" i="4"/>
  <c r="C215" i="4"/>
  <c r="C219" i="4"/>
  <c r="C223" i="4"/>
  <c r="C227" i="4"/>
  <c r="C231" i="4"/>
  <c r="C235" i="4"/>
  <c r="C239" i="4"/>
  <c r="C243" i="4"/>
  <c r="C247" i="4"/>
  <c r="C251" i="4"/>
  <c r="C255" i="4"/>
  <c r="C259" i="4"/>
  <c r="C263" i="4"/>
  <c r="C267" i="4"/>
  <c r="C271" i="4"/>
  <c r="C275" i="4"/>
  <c r="C279" i="4"/>
  <c r="C283" i="4"/>
  <c r="C287" i="4"/>
  <c r="C291" i="4"/>
  <c r="C295" i="4"/>
  <c r="C299" i="4"/>
  <c r="C303" i="4"/>
  <c r="C307" i="4"/>
  <c r="C311" i="4"/>
  <c r="C315" i="4"/>
  <c r="C319" i="4"/>
  <c r="C323" i="4"/>
  <c r="C327" i="4"/>
  <c r="C331" i="4"/>
  <c r="C335" i="4"/>
  <c r="C339" i="4"/>
  <c r="C343" i="4"/>
  <c r="C8" i="4"/>
  <c r="C24" i="4"/>
  <c r="C40" i="4"/>
  <c r="C56" i="4"/>
  <c r="C72" i="4"/>
  <c r="C88" i="4"/>
  <c r="C104" i="4"/>
  <c r="C120" i="4"/>
  <c r="C136" i="4"/>
  <c r="C152" i="4"/>
  <c r="C168" i="4"/>
  <c r="C184" i="4"/>
  <c r="C200" i="4"/>
  <c r="C216" i="4"/>
  <c r="C232" i="4"/>
  <c r="C248" i="4"/>
  <c r="C264" i="4"/>
  <c r="C280" i="4"/>
  <c r="C294" i="4"/>
  <c r="C302" i="4"/>
  <c r="C310" i="4"/>
  <c r="C318" i="4"/>
  <c r="C326" i="4"/>
  <c r="C334" i="4"/>
  <c r="C340" i="4"/>
  <c r="C345" i="4"/>
  <c r="C349" i="4"/>
  <c r="C353" i="4"/>
  <c r="C357" i="4"/>
  <c r="C361" i="4"/>
  <c r="C365" i="4"/>
  <c r="C369" i="4"/>
  <c r="C373" i="4"/>
  <c r="C377" i="4"/>
  <c r="C381" i="4"/>
  <c r="C385" i="4"/>
  <c r="C389" i="4"/>
  <c r="C393" i="4"/>
  <c r="C397" i="4"/>
  <c r="C401" i="4"/>
  <c r="C405" i="4"/>
  <c r="C409" i="4"/>
  <c r="C413" i="4"/>
  <c r="C417" i="4"/>
  <c r="C421" i="4"/>
  <c r="C425" i="4"/>
  <c r="C429" i="4"/>
  <c r="C433" i="4"/>
  <c r="C437" i="4"/>
  <c r="C441" i="4"/>
  <c r="C445" i="4"/>
  <c r="C449" i="4"/>
  <c r="C453" i="4"/>
  <c r="C457" i="4"/>
  <c r="C461" i="4"/>
  <c r="C465" i="4"/>
  <c r="C469" i="4"/>
  <c r="C473" i="4"/>
  <c r="C477" i="4"/>
  <c r="C481" i="4"/>
  <c r="C485" i="4"/>
  <c r="C489" i="4"/>
  <c r="C493" i="4"/>
  <c r="C497" i="4"/>
  <c r="C501" i="4"/>
  <c r="C505" i="4"/>
  <c r="C509" i="4"/>
  <c r="C513" i="4"/>
  <c r="C517" i="4"/>
  <c r="C521" i="4"/>
  <c r="C525" i="4"/>
  <c r="C529" i="4"/>
  <c r="C533" i="4"/>
  <c r="C537" i="4"/>
  <c r="C541" i="4"/>
  <c r="C545" i="4"/>
  <c r="C549" i="4"/>
  <c r="C553" i="4"/>
  <c r="C557" i="4"/>
  <c r="C561" i="4"/>
  <c r="C565" i="4"/>
  <c r="C569" i="4"/>
  <c r="C573" i="4"/>
  <c r="C577" i="4"/>
  <c r="C581" i="4"/>
  <c r="C12" i="4"/>
  <c r="C28" i="4"/>
  <c r="C44" i="4"/>
  <c r="C60" i="4"/>
  <c r="C76" i="4"/>
  <c r="C92" i="4"/>
  <c r="C108" i="4"/>
  <c r="C124" i="4"/>
  <c r="C140" i="4"/>
  <c r="C156" i="4"/>
  <c r="C172" i="4"/>
  <c r="C188" i="4"/>
  <c r="C204" i="4"/>
  <c r="C220" i="4"/>
  <c r="C236" i="4"/>
  <c r="C252" i="4"/>
  <c r="C268" i="4"/>
  <c r="C284" i="4"/>
  <c r="C296" i="4"/>
  <c r="C304" i="4"/>
  <c r="C312" i="4"/>
  <c r="C320" i="4"/>
  <c r="C328" i="4"/>
  <c r="C336" i="4"/>
  <c r="C341" i="4"/>
  <c r="C346" i="4"/>
  <c r="C350" i="4"/>
  <c r="C354" i="4"/>
  <c r="C358" i="4"/>
  <c r="C362" i="4"/>
  <c r="C366" i="4"/>
  <c r="C370" i="4"/>
  <c r="C374" i="4"/>
  <c r="C378" i="4"/>
  <c r="C382" i="4"/>
  <c r="C386" i="4"/>
  <c r="C390" i="4"/>
  <c r="C394" i="4"/>
  <c r="C398" i="4"/>
  <c r="C402" i="4"/>
  <c r="C406" i="4"/>
  <c r="C410" i="4"/>
  <c r="C414" i="4"/>
  <c r="C418" i="4"/>
  <c r="C422" i="4"/>
  <c r="C426" i="4"/>
  <c r="C430" i="4"/>
  <c r="C434" i="4"/>
  <c r="C438" i="4"/>
  <c r="C442" i="4"/>
  <c r="C446" i="4"/>
  <c r="C450" i="4"/>
  <c r="C454" i="4"/>
  <c r="C458" i="4"/>
  <c r="C462" i="4"/>
  <c r="C466" i="4"/>
  <c r="C470" i="4"/>
  <c r="C474" i="4"/>
  <c r="C478" i="4"/>
  <c r="C482" i="4"/>
  <c r="C486" i="4"/>
  <c r="C490" i="4"/>
  <c r="C494" i="4"/>
  <c r="C498" i="4"/>
  <c r="C502" i="4"/>
  <c r="C506" i="4"/>
  <c r="C510" i="4"/>
  <c r="C514" i="4"/>
  <c r="C518" i="4"/>
  <c r="C522" i="4"/>
  <c r="C526" i="4"/>
  <c r="C530" i="4"/>
  <c r="C534" i="4"/>
  <c r="C538" i="4"/>
  <c r="C542" i="4"/>
  <c r="C546" i="4"/>
  <c r="C550" i="4"/>
  <c r="C554" i="4"/>
  <c r="C558" i="4"/>
  <c r="C562" i="4"/>
  <c r="C566" i="4"/>
  <c r="C570" i="4"/>
  <c r="C574" i="4"/>
  <c r="C16" i="4"/>
  <c r="C32" i="4"/>
  <c r="C48" i="4"/>
  <c r="C64" i="4"/>
  <c r="C80" i="4"/>
  <c r="C96" i="4"/>
  <c r="C112" i="4"/>
  <c r="C128" i="4"/>
  <c r="C144" i="4"/>
  <c r="C160" i="4"/>
  <c r="C176" i="4"/>
  <c r="C192" i="4"/>
  <c r="C208" i="4"/>
  <c r="C224" i="4"/>
  <c r="C240" i="4"/>
  <c r="C256" i="4"/>
  <c r="C272" i="4"/>
  <c r="C288" i="4"/>
  <c r="C298" i="4"/>
  <c r="C306" i="4"/>
  <c r="C314" i="4"/>
  <c r="C322" i="4"/>
  <c r="C330" i="4"/>
  <c r="C337" i="4"/>
  <c r="C342" i="4"/>
  <c r="C347" i="4"/>
  <c r="C351" i="4"/>
  <c r="C355" i="4"/>
  <c r="C359" i="4"/>
  <c r="C363" i="4"/>
  <c r="C367" i="4"/>
  <c r="C371" i="4"/>
  <c r="C375" i="4"/>
  <c r="C379" i="4"/>
  <c r="C383" i="4"/>
  <c r="C387" i="4"/>
  <c r="C391" i="4"/>
  <c r="C395" i="4"/>
  <c r="C399" i="4"/>
  <c r="C403" i="4"/>
  <c r="C407" i="4"/>
  <c r="C411" i="4"/>
  <c r="C415" i="4"/>
  <c r="C419" i="4"/>
  <c r="C423" i="4"/>
  <c r="C427" i="4"/>
  <c r="C431" i="4"/>
  <c r="C435" i="4"/>
  <c r="C439" i="4"/>
  <c r="C443" i="4"/>
  <c r="C447" i="4"/>
  <c r="C451" i="4"/>
  <c r="C455" i="4"/>
  <c r="C459" i="4"/>
  <c r="C463" i="4"/>
  <c r="C467" i="4"/>
  <c r="C20" i="4"/>
  <c r="C84" i="4"/>
  <c r="C148" i="4"/>
  <c r="C212" i="4"/>
  <c r="C276" i="4"/>
  <c r="C316" i="4"/>
  <c r="C344" i="4"/>
  <c r="C360" i="4"/>
  <c r="C376" i="4"/>
  <c r="C392" i="4"/>
  <c r="C408" i="4"/>
  <c r="C424" i="4"/>
  <c r="C440" i="4"/>
  <c r="C456" i="4"/>
  <c r="C471" i="4"/>
  <c r="C479" i="4"/>
  <c r="C487" i="4"/>
  <c r="C495" i="4"/>
  <c r="C503" i="4"/>
  <c r="C511" i="4"/>
  <c r="C519" i="4"/>
  <c r="C527" i="4"/>
  <c r="C535" i="4"/>
  <c r="C543" i="4"/>
  <c r="C551" i="4"/>
  <c r="C559" i="4"/>
  <c r="C567" i="4"/>
  <c r="C575" i="4"/>
  <c r="C580" i="4"/>
  <c r="C585" i="4"/>
  <c r="C589" i="4"/>
  <c r="C593" i="4"/>
  <c r="C597" i="4"/>
  <c r="C601" i="4"/>
  <c r="C605" i="4"/>
  <c r="C609" i="4"/>
  <c r="C613" i="4"/>
  <c r="C617" i="4"/>
  <c r="C621" i="4"/>
  <c r="C625" i="4"/>
  <c r="C629" i="4"/>
  <c r="C633" i="4"/>
  <c r="C637" i="4"/>
  <c r="C641" i="4"/>
  <c r="C645" i="4"/>
  <c r="C649" i="4"/>
  <c r="C653" i="4"/>
  <c r="C657" i="4"/>
  <c r="C661" i="4"/>
  <c r="C665" i="4"/>
  <c r="C669" i="4"/>
  <c r="C673" i="4"/>
  <c r="C677" i="4"/>
  <c r="C681" i="4"/>
  <c r="C685" i="4"/>
  <c r="C689" i="4"/>
  <c r="C693" i="4"/>
  <c r="C697" i="4"/>
  <c r="C701" i="4"/>
  <c r="C705" i="4"/>
  <c r="C709" i="4"/>
  <c r="C713" i="4"/>
  <c r="C717" i="4"/>
  <c r="C721" i="4"/>
  <c r="C725" i="4"/>
  <c r="C729" i="4"/>
  <c r="C733" i="4"/>
  <c r="C737" i="4"/>
  <c r="C741" i="4"/>
  <c r="C745" i="4"/>
  <c r="C749" i="4"/>
  <c r="C753" i="4"/>
  <c r="C757" i="4"/>
  <c r="C761" i="4"/>
  <c r="C765" i="4"/>
  <c r="C769" i="4"/>
  <c r="C773" i="4"/>
  <c r="C777" i="4"/>
  <c r="C781" i="4"/>
  <c r="C785" i="4"/>
  <c r="C789" i="4"/>
  <c r="C793" i="4"/>
  <c r="C797" i="4"/>
  <c r="C801" i="4"/>
  <c r="C805" i="4"/>
  <c r="C809" i="4"/>
  <c r="C813" i="4"/>
  <c r="C817" i="4"/>
  <c r="C821" i="4"/>
  <c r="C825" i="4"/>
  <c r="C829" i="4"/>
  <c r="C833" i="4"/>
  <c r="C837" i="4"/>
  <c r="C841" i="4"/>
  <c r="C36" i="4"/>
  <c r="C100" i="4"/>
  <c r="C164" i="4"/>
  <c r="C228" i="4"/>
  <c r="C292" i="4"/>
  <c r="C324" i="4"/>
  <c r="C348" i="4"/>
  <c r="C364" i="4"/>
  <c r="C380" i="4"/>
  <c r="C396" i="4"/>
  <c r="C412" i="4"/>
  <c r="C428" i="4"/>
  <c r="C444" i="4"/>
  <c r="C460" i="4"/>
  <c r="C472" i="4"/>
  <c r="C480" i="4"/>
  <c r="C488" i="4"/>
  <c r="C496" i="4"/>
  <c r="C504" i="4"/>
  <c r="C512" i="4"/>
  <c r="C520" i="4"/>
  <c r="C528" i="4"/>
  <c r="C536" i="4"/>
  <c r="C544" i="4"/>
  <c r="C552" i="4"/>
  <c r="C560" i="4"/>
  <c r="C568" i="4"/>
  <c r="C576" i="4"/>
  <c r="C582" i="4"/>
  <c r="C586" i="4"/>
  <c r="C590" i="4"/>
  <c r="C594" i="4"/>
  <c r="C598" i="4"/>
  <c r="C602" i="4"/>
  <c r="C606" i="4"/>
  <c r="C610" i="4"/>
  <c r="C614" i="4"/>
  <c r="C618" i="4"/>
  <c r="C622" i="4"/>
  <c r="C626" i="4"/>
  <c r="C630" i="4"/>
  <c r="C634" i="4"/>
  <c r="C638" i="4"/>
  <c r="C642" i="4"/>
  <c r="C646" i="4"/>
  <c r="C650" i="4"/>
  <c r="C654" i="4"/>
  <c r="C658" i="4"/>
  <c r="C662" i="4"/>
  <c r="C666" i="4"/>
  <c r="C670" i="4"/>
  <c r="C674" i="4"/>
  <c r="C678" i="4"/>
  <c r="C682" i="4"/>
  <c r="C686" i="4"/>
  <c r="C690" i="4"/>
  <c r="C694" i="4"/>
  <c r="C698" i="4"/>
  <c r="C702" i="4"/>
  <c r="C706" i="4"/>
  <c r="C710" i="4"/>
  <c r="C714" i="4"/>
  <c r="C718" i="4"/>
  <c r="C722" i="4"/>
  <c r="C726" i="4"/>
  <c r="C730" i="4"/>
  <c r="C734" i="4"/>
  <c r="C738" i="4"/>
  <c r="C742" i="4"/>
  <c r="C746" i="4"/>
  <c r="C750" i="4"/>
  <c r="C754" i="4"/>
  <c r="C758" i="4"/>
  <c r="C762" i="4"/>
  <c r="C766" i="4"/>
  <c r="C770" i="4"/>
  <c r="C774" i="4"/>
  <c r="C778" i="4"/>
  <c r="C782" i="4"/>
  <c r="C786" i="4"/>
  <c r="C790" i="4"/>
  <c r="C794" i="4"/>
  <c r="C798" i="4"/>
  <c r="C802" i="4"/>
  <c r="C806" i="4"/>
  <c r="C52" i="4"/>
  <c r="C116" i="4"/>
  <c r="C180" i="4"/>
  <c r="C244" i="4"/>
  <c r="C300" i="4"/>
  <c r="C332" i="4"/>
  <c r="C352" i="4"/>
  <c r="C368" i="4"/>
  <c r="C384" i="4"/>
  <c r="C400" i="4"/>
  <c r="C416" i="4"/>
  <c r="C432" i="4"/>
  <c r="C448" i="4"/>
  <c r="C464" i="4"/>
  <c r="C475" i="4"/>
  <c r="C483" i="4"/>
  <c r="C491" i="4"/>
  <c r="C499" i="4"/>
  <c r="C507" i="4"/>
  <c r="C515" i="4"/>
  <c r="C523" i="4"/>
  <c r="C531" i="4"/>
  <c r="C539" i="4"/>
  <c r="C547" i="4"/>
  <c r="C555" i="4"/>
  <c r="C563" i="4"/>
  <c r="C571" i="4"/>
  <c r="C578" i="4"/>
  <c r="C583" i="4"/>
  <c r="C587" i="4"/>
  <c r="C591" i="4"/>
  <c r="C595" i="4"/>
  <c r="C599" i="4"/>
  <c r="C603" i="4"/>
  <c r="C607" i="4"/>
  <c r="C611" i="4"/>
  <c r="C615" i="4"/>
  <c r="C619" i="4"/>
  <c r="C623" i="4"/>
  <c r="C627" i="4"/>
  <c r="C631" i="4"/>
  <c r="C635" i="4"/>
  <c r="C639" i="4"/>
  <c r="C643" i="4"/>
  <c r="C647" i="4"/>
  <c r="C651" i="4"/>
  <c r="C655" i="4"/>
  <c r="C659" i="4"/>
  <c r="C663" i="4"/>
  <c r="C667" i="4"/>
  <c r="C671" i="4"/>
  <c r="C675" i="4"/>
  <c r="C679" i="4"/>
  <c r="C683" i="4"/>
  <c r="C687" i="4"/>
  <c r="C691" i="4"/>
  <c r="C695" i="4"/>
  <c r="C699" i="4"/>
  <c r="C703" i="4"/>
  <c r="C707" i="4"/>
  <c r="C711" i="4"/>
  <c r="C715" i="4"/>
  <c r="C719" i="4"/>
  <c r="C723" i="4"/>
  <c r="C727" i="4"/>
  <c r="C731" i="4"/>
  <c r="C68" i="4"/>
  <c r="C308" i="4"/>
  <c r="C388" i="4"/>
  <c r="C452" i="4"/>
  <c r="C492" i="4"/>
  <c r="C524" i="4"/>
  <c r="C556" i="4"/>
  <c r="C584" i="4"/>
  <c r="C600" i="4"/>
  <c r="C616" i="4"/>
  <c r="C632" i="4"/>
  <c r="C648" i="4"/>
  <c r="C664" i="4"/>
  <c r="C680" i="4"/>
  <c r="C696" i="4"/>
  <c r="C712" i="4"/>
  <c r="C728" i="4"/>
  <c r="C739" i="4"/>
  <c r="C747" i="4"/>
  <c r="C755" i="4"/>
  <c r="C763" i="4"/>
  <c r="C771" i="4"/>
  <c r="C779" i="4"/>
  <c r="C787" i="4"/>
  <c r="C795" i="4"/>
  <c r="C803" i="4"/>
  <c r="C810" i="4"/>
  <c r="C815" i="4"/>
  <c r="C820" i="4"/>
  <c r="C826" i="4"/>
  <c r="C831" i="4"/>
  <c r="C836" i="4"/>
  <c r="C842" i="4"/>
  <c r="C846" i="4"/>
  <c r="C850" i="4"/>
  <c r="C854" i="4"/>
  <c r="C858" i="4"/>
  <c r="C862" i="4"/>
  <c r="C866" i="4"/>
  <c r="C870" i="4"/>
  <c r="C874" i="4"/>
  <c r="C878" i="4"/>
  <c r="C882" i="4"/>
  <c r="C886" i="4"/>
  <c r="C890" i="4"/>
  <c r="C894" i="4"/>
  <c r="C898" i="4"/>
  <c r="C902" i="4"/>
  <c r="C906" i="4"/>
  <c r="C910" i="4"/>
  <c r="C914" i="4"/>
  <c r="C918" i="4"/>
  <c r="C922" i="4"/>
  <c r="C926" i="4"/>
  <c r="C930" i="4"/>
  <c r="C934" i="4"/>
  <c r="C938" i="4"/>
  <c r="C942" i="4"/>
  <c r="C946" i="4"/>
  <c r="C950" i="4"/>
  <c r="C954" i="4"/>
  <c r="C958" i="4"/>
  <c r="C962" i="4"/>
  <c r="C966" i="4"/>
  <c r="C970" i="4"/>
  <c r="C974" i="4"/>
  <c r="C978" i="4"/>
  <c r="C982" i="4"/>
  <c r="C986" i="4"/>
  <c r="C990" i="4"/>
  <c r="C994" i="4"/>
  <c r="C998" i="4"/>
  <c r="C1002" i="4"/>
  <c r="C1006" i="4"/>
  <c r="C1010" i="4"/>
  <c r="C1014" i="4"/>
  <c r="C1018" i="4"/>
  <c r="C1022" i="4"/>
  <c r="C1026" i="4"/>
  <c r="C1030" i="4"/>
  <c r="C1034" i="4"/>
  <c r="C1038" i="4"/>
  <c r="C1042" i="4"/>
  <c r="C1046" i="4"/>
  <c r="C132" i="4"/>
  <c r="C338" i="4"/>
  <c r="C404" i="4"/>
  <c r="C468" i="4"/>
  <c r="C500" i="4"/>
  <c r="C532" i="4"/>
  <c r="C564" i="4"/>
  <c r="C588" i="4"/>
  <c r="C604" i="4"/>
  <c r="C620" i="4"/>
  <c r="C636" i="4"/>
  <c r="C652" i="4"/>
  <c r="C668" i="4"/>
  <c r="C684" i="4"/>
  <c r="C700" i="4"/>
  <c r="C716" i="4"/>
  <c r="C732" i="4"/>
  <c r="C740" i="4"/>
  <c r="C748" i="4"/>
  <c r="C756" i="4"/>
  <c r="C764" i="4"/>
  <c r="C772" i="4"/>
  <c r="C780" i="4"/>
  <c r="C788" i="4"/>
  <c r="C796" i="4"/>
  <c r="C804" i="4"/>
  <c r="C811" i="4"/>
  <c r="C816" i="4"/>
  <c r="C822" i="4"/>
  <c r="C827" i="4"/>
  <c r="C832" i="4"/>
  <c r="C838" i="4"/>
  <c r="C843" i="4"/>
  <c r="C847" i="4"/>
  <c r="C851" i="4"/>
  <c r="C855" i="4"/>
  <c r="C859" i="4"/>
  <c r="C863" i="4"/>
  <c r="C867" i="4"/>
  <c r="C871" i="4"/>
  <c r="C875" i="4"/>
  <c r="C879" i="4"/>
  <c r="C883" i="4"/>
  <c r="C887" i="4"/>
  <c r="C891" i="4"/>
  <c r="C895" i="4"/>
  <c r="C899" i="4"/>
  <c r="C903" i="4"/>
  <c r="C907" i="4"/>
  <c r="C911" i="4"/>
  <c r="C915" i="4"/>
  <c r="C919" i="4"/>
  <c r="C923" i="4"/>
  <c r="C927" i="4"/>
  <c r="C931" i="4"/>
  <c r="C935" i="4"/>
  <c r="C939" i="4"/>
  <c r="C943" i="4"/>
  <c r="C947" i="4"/>
  <c r="C951" i="4"/>
  <c r="C955" i="4"/>
  <c r="C959" i="4"/>
  <c r="C963" i="4"/>
  <c r="C967" i="4"/>
  <c r="C971" i="4"/>
  <c r="C975" i="4"/>
  <c r="C979" i="4"/>
  <c r="C983" i="4"/>
  <c r="C987" i="4"/>
  <c r="C991" i="4"/>
  <c r="C995" i="4"/>
  <c r="C999" i="4"/>
  <c r="C1003" i="4"/>
  <c r="C1007" i="4"/>
  <c r="C1011" i="4"/>
  <c r="C1015" i="4"/>
  <c r="C1019" i="4"/>
  <c r="C1023" i="4"/>
  <c r="C1027" i="4"/>
  <c r="C1031" i="4"/>
  <c r="C1035" i="4"/>
  <c r="C1039" i="4"/>
  <c r="C1043" i="4"/>
  <c r="C1047" i="4"/>
  <c r="C196" i="4"/>
  <c r="C356" i="4"/>
  <c r="C420" i="4"/>
  <c r="C476" i="4"/>
  <c r="C508" i="4"/>
  <c r="C540" i="4"/>
  <c r="C572" i="4"/>
  <c r="C592" i="4"/>
  <c r="C608" i="4"/>
  <c r="C624" i="4"/>
  <c r="C640" i="4"/>
  <c r="C656" i="4"/>
  <c r="C672" i="4"/>
  <c r="C688" i="4"/>
  <c r="C704" i="4"/>
  <c r="C720" i="4"/>
  <c r="C735" i="4"/>
  <c r="C743" i="4"/>
  <c r="C751" i="4"/>
  <c r="C759" i="4"/>
  <c r="C767" i="4"/>
  <c r="C775" i="4"/>
  <c r="C783" i="4"/>
  <c r="C791" i="4"/>
  <c r="C799" i="4"/>
  <c r="C807" i="4"/>
  <c r="C812" i="4"/>
  <c r="C818" i="4"/>
  <c r="C823" i="4"/>
  <c r="C828" i="4"/>
  <c r="C834" i="4"/>
  <c r="C839" i="4"/>
  <c r="C844" i="4"/>
  <c r="C848" i="4"/>
  <c r="C852" i="4"/>
  <c r="C856" i="4"/>
  <c r="C860" i="4"/>
  <c r="C864" i="4"/>
  <c r="C868" i="4"/>
  <c r="C872" i="4"/>
  <c r="C876" i="4"/>
  <c r="C880" i="4"/>
  <c r="C884" i="4"/>
  <c r="C888" i="4"/>
  <c r="C892" i="4"/>
  <c r="C896" i="4"/>
  <c r="C900" i="4"/>
  <c r="C904" i="4"/>
  <c r="C908" i="4"/>
  <c r="C912" i="4"/>
  <c r="C916" i="4"/>
  <c r="C920" i="4"/>
  <c r="C924" i="4"/>
  <c r="C928" i="4"/>
  <c r="C932" i="4"/>
  <c r="C936" i="4"/>
  <c r="C940" i="4"/>
  <c r="C944" i="4"/>
  <c r="C948" i="4"/>
  <c r="C952" i="4"/>
  <c r="C956" i="4"/>
  <c r="C960" i="4"/>
  <c r="C964" i="4"/>
  <c r="C968" i="4"/>
  <c r="C972" i="4"/>
  <c r="C976" i="4"/>
  <c r="C980" i="4"/>
  <c r="C984" i="4"/>
  <c r="C988" i="4"/>
  <c r="C992" i="4"/>
  <c r="C996" i="4"/>
  <c r="C1000" i="4"/>
  <c r="C1004" i="4"/>
  <c r="C1008" i="4"/>
  <c r="C1012" i="4"/>
  <c r="C1016" i="4"/>
  <c r="C1020" i="4"/>
  <c r="C1024" i="4"/>
  <c r="C1028" i="4"/>
  <c r="C1032" i="4"/>
  <c r="C1036" i="4"/>
  <c r="C1040" i="4"/>
  <c r="C1044" i="4"/>
  <c r="C1048" i="4"/>
  <c r="C260" i="4"/>
  <c r="C516" i="4"/>
  <c r="C612" i="4"/>
  <c r="C676" i="4"/>
  <c r="C736" i="4"/>
  <c r="C768" i="4"/>
  <c r="C800" i="4"/>
  <c r="C824" i="4"/>
  <c r="C845" i="4"/>
  <c r="C861" i="4"/>
  <c r="C877" i="4"/>
  <c r="C893" i="4"/>
  <c r="C909" i="4"/>
  <c r="C925" i="4"/>
  <c r="C941" i="4"/>
  <c r="C957" i="4"/>
  <c r="C973" i="4"/>
  <c r="C989" i="4"/>
  <c r="C1005" i="4"/>
  <c r="C1021" i="4"/>
  <c r="C1037" i="4"/>
  <c r="C372" i="4"/>
  <c r="C548" i="4"/>
  <c r="C628" i="4"/>
  <c r="C692" i="4"/>
  <c r="C744" i="4"/>
  <c r="C776" i="4"/>
  <c r="C808" i="4"/>
  <c r="C830" i="4"/>
  <c r="C849" i="4"/>
  <c r="C865" i="4"/>
  <c r="C881" i="4"/>
  <c r="C897" i="4"/>
  <c r="C913" i="4"/>
  <c r="C929" i="4"/>
  <c r="C945" i="4"/>
  <c r="C961" i="4"/>
  <c r="C977" i="4"/>
  <c r="C993" i="4"/>
  <c r="C1009" i="4"/>
  <c r="C1025" i="4"/>
  <c r="C1041" i="4"/>
  <c r="C436" i="4"/>
  <c r="C579" i="4"/>
  <c r="C644" i="4"/>
  <c r="C708" i="4"/>
  <c r="C752" i="4"/>
  <c r="C784" i="4"/>
  <c r="C814" i="4"/>
  <c r="C835" i="4"/>
  <c r="C853" i="4"/>
  <c r="C869" i="4"/>
  <c r="C885" i="4"/>
  <c r="C901" i="4"/>
  <c r="C917" i="4"/>
  <c r="C933" i="4"/>
  <c r="C949" i="4"/>
  <c r="C965" i="4"/>
  <c r="C981" i="4"/>
  <c r="C997" i="4"/>
  <c r="C1013" i="4"/>
  <c r="C1029" i="4"/>
  <c r="C1045" i="4"/>
  <c r="C484" i="4"/>
  <c r="C760" i="4"/>
  <c r="C857" i="4"/>
  <c r="C921" i="4"/>
  <c r="C985" i="4"/>
  <c r="C1033" i="4"/>
  <c r="C724" i="4"/>
  <c r="C1017" i="4"/>
  <c r="C953" i="4"/>
  <c r="C889" i="4"/>
  <c r="C819" i="4"/>
  <c r="C660" i="4"/>
  <c r="C840" i="4"/>
  <c r="C1001" i="4"/>
  <c r="C937" i="4"/>
  <c r="C873" i="4"/>
  <c r="C792" i="4"/>
  <c r="C596" i="4"/>
  <c r="C969" i="4"/>
  <c r="C905" i="4"/>
  <c r="I23" i="4"/>
  <c r="L27" i="4"/>
  <c r="L23" i="4"/>
  <c r="I27" i="4"/>
  <c r="I19" i="4"/>
  <c r="F4" i="8"/>
  <c r="H4" i="8"/>
  <c r="F20" i="3"/>
  <c r="A16" i="3"/>
  <c r="A18" i="3"/>
  <c r="F14" i="3"/>
  <c r="F18" i="3"/>
  <c r="F24" i="3"/>
  <c r="A14" i="3"/>
  <c r="F30" i="3"/>
  <c r="F22" i="3"/>
  <c r="A30" i="3"/>
  <c r="A22" i="3"/>
  <c r="F32" i="3"/>
  <c r="A28" i="3"/>
  <c r="A24" i="3"/>
  <c r="A20" i="3"/>
  <c r="A26" i="3"/>
  <c r="F26" i="3"/>
  <c r="A32" i="3"/>
  <c r="F28" i="3"/>
  <c r="D9" i="3"/>
  <c r="J8" i="3" s="1"/>
  <c r="F9" i="3"/>
  <c r="H9" i="3"/>
  <c r="J87" i="5"/>
  <c r="J83" i="5"/>
  <c r="J79" i="5"/>
  <c r="J73" i="5"/>
  <c r="L72" i="5"/>
  <c r="K87" i="5"/>
  <c r="K83" i="5"/>
  <c r="K79" i="5"/>
  <c r="K75" i="5"/>
  <c r="L75" i="5"/>
  <c r="J86" i="5"/>
  <c r="J82" i="5"/>
  <c r="J78" i="5"/>
  <c r="J77" i="5"/>
  <c r="K72" i="5"/>
  <c r="K86" i="5"/>
  <c r="K82" i="5"/>
  <c r="K78" i="5"/>
  <c r="K74" i="5"/>
  <c r="L74" i="5"/>
  <c r="J89" i="5"/>
  <c r="J85" i="5"/>
  <c r="J81" i="5"/>
  <c r="J76" i="5"/>
  <c r="K89" i="5"/>
  <c r="K85" i="5"/>
  <c r="K81" i="5"/>
  <c r="K77" i="5"/>
  <c r="L73" i="5"/>
  <c r="J88" i="5"/>
  <c r="J84" i="5"/>
  <c r="J80" i="5"/>
  <c r="K88" i="5"/>
  <c r="K84" i="5"/>
  <c r="K80" i="5"/>
  <c r="K76" i="5"/>
  <c r="BB5" i="13" l="1" a="1"/>
  <c r="K25" i="13"/>
  <c r="H25" i="13"/>
  <c r="AL5" i="13" a="1"/>
  <c r="L21" i="4"/>
  <c r="Z7" i="12" a="1"/>
  <c r="Z7" i="12" s="1"/>
  <c r="Z10" i="12" a="1"/>
  <c r="Z10" i="12" s="1"/>
  <c r="Z17" i="12" a="1"/>
  <c r="Z17" i="12" s="1"/>
  <c r="Z21" i="12" a="1"/>
  <c r="Z21" i="12" s="1"/>
  <c r="Z24" i="12" a="1"/>
  <c r="Z24" i="12" s="1"/>
  <c r="Z28" i="12" a="1"/>
  <c r="Z28" i="12" s="1"/>
  <c r="Z31" i="12" a="1"/>
  <c r="Z31" i="12" s="1"/>
  <c r="Z35" i="12" a="1"/>
  <c r="Z35" i="12" s="1"/>
  <c r="Z38" i="12" a="1"/>
  <c r="Z38" i="12" s="1"/>
  <c r="Z42" i="12" a="1"/>
  <c r="Z42" i="12" s="1"/>
  <c r="Z49" i="12" a="1"/>
  <c r="Z49" i="12" s="1"/>
  <c r="Z53" i="12" a="1"/>
  <c r="Z53" i="12" s="1"/>
  <c r="Z56" i="12" a="1"/>
  <c r="Z56" i="12" s="1"/>
  <c r="Z60" i="12" a="1"/>
  <c r="Z60" i="12" s="1"/>
  <c r="Z63" i="12" a="1"/>
  <c r="Z63" i="12" s="1"/>
  <c r="Z67" i="12" a="1"/>
  <c r="Z67" i="12" s="1"/>
  <c r="Z70" i="12" a="1"/>
  <c r="Z70" i="12" s="1"/>
  <c r="Z74" i="12" a="1"/>
  <c r="Z74" i="12" s="1"/>
  <c r="Z81" i="12" a="1"/>
  <c r="Z81" i="12" s="1"/>
  <c r="Z85" i="12" a="1"/>
  <c r="Z85" i="12" s="1"/>
  <c r="Z88" i="12" a="1"/>
  <c r="Z88" i="12" s="1"/>
  <c r="Z92" i="12" a="1"/>
  <c r="Z92" i="12" s="1"/>
  <c r="Z95" i="12" a="1"/>
  <c r="Z95" i="12" s="1"/>
  <c r="Z99" i="12" a="1"/>
  <c r="Z99" i="12" s="1"/>
  <c r="Z102" i="12" a="1"/>
  <c r="Z102" i="12" s="1"/>
  <c r="Z106" i="12" a="1"/>
  <c r="Z106" i="12" s="1"/>
  <c r="Z113" i="12" a="1"/>
  <c r="Z113" i="12" s="1"/>
  <c r="Z117" i="12" a="1"/>
  <c r="Z117" i="12" s="1"/>
  <c r="Z120" i="12" a="1"/>
  <c r="Z120" i="12" s="1"/>
  <c r="Z124" i="12" a="1"/>
  <c r="Z124" i="12" s="1"/>
  <c r="Z127" i="12" a="1"/>
  <c r="Z127" i="12" s="1"/>
  <c r="Z131" i="12" a="1"/>
  <c r="Z131" i="12" s="1"/>
  <c r="Z134" i="12" a="1"/>
  <c r="Z134" i="12" s="1"/>
  <c r="Z138" i="12" a="1"/>
  <c r="Z138" i="12" s="1"/>
  <c r="Z145" i="12" a="1"/>
  <c r="Z145" i="12" s="1"/>
  <c r="Z149" i="12" a="1"/>
  <c r="Z149" i="12" s="1"/>
  <c r="Z152" i="12" a="1"/>
  <c r="Z152" i="12" s="1"/>
  <c r="Z156" i="12" a="1"/>
  <c r="Z156" i="12" s="1"/>
  <c r="Z159" i="12" a="1"/>
  <c r="Z159" i="12" s="1"/>
  <c r="Z163" i="12" a="1"/>
  <c r="Z163" i="12" s="1"/>
  <c r="Z166" i="12" a="1"/>
  <c r="Z166" i="12" s="1"/>
  <c r="Z170" i="12" a="1"/>
  <c r="Z170" i="12" s="1"/>
  <c r="Z177" i="12" a="1"/>
  <c r="Z177" i="12" s="1"/>
  <c r="Z181" i="12" a="1"/>
  <c r="Z181" i="12" s="1"/>
  <c r="Z185" i="12" a="1"/>
  <c r="Z185" i="12" s="1"/>
  <c r="Z189" i="12" a="1"/>
  <c r="Z189" i="12" s="1"/>
  <c r="Z193" i="12" a="1"/>
  <c r="Z193" i="12" s="1"/>
  <c r="Z197" i="12" a="1"/>
  <c r="Z197" i="12" s="1"/>
  <c r="Z201" i="12" a="1"/>
  <c r="Z201" i="12" s="1"/>
  <c r="Z205" i="12" a="1"/>
  <c r="Z205" i="12" s="1"/>
  <c r="Z209" i="12" a="1"/>
  <c r="Z209" i="12" s="1"/>
  <c r="Z213" i="12" a="1"/>
  <c r="Z213" i="12" s="1"/>
  <c r="Z217" i="12" a="1"/>
  <c r="Z217" i="12" s="1"/>
  <c r="Z221" i="12" a="1"/>
  <c r="Z221" i="12" s="1"/>
  <c r="Z225" i="12" a="1"/>
  <c r="Z225" i="12" s="1"/>
  <c r="Z229" i="12" a="1"/>
  <c r="Z229" i="12" s="1"/>
  <c r="Z233" i="12" a="1"/>
  <c r="Z233" i="12" s="1"/>
  <c r="Z237" i="12" a="1"/>
  <c r="Z237" i="12" s="1"/>
  <c r="Z241" i="12" a="1"/>
  <c r="Z241" i="12" s="1"/>
  <c r="Z245" i="12" a="1"/>
  <c r="Z245" i="12" s="1"/>
  <c r="Z249" i="12" a="1"/>
  <c r="Z249" i="12" s="1"/>
  <c r="Z253" i="12" a="1"/>
  <c r="Z253" i="12" s="1"/>
  <c r="Z257" i="12" a="1"/>
  <c r="Z257" i="12" s="1"/>
  <c r="Z261" i="12" a="1"/>
  <c r="Z261" i="12" s="1"/>
  <c r="Z265" i="12" a="1"/>
  <c r="Z265" i="12" s="1"/>
  <c r="Z269" i="12" a="1"/>
  <c r="Z269" i="12" s="1"/>
  <c r="Z275" i="12" a="1"/>
  <c r="Z275" i="12" s="1"/>
  <c r="Z278" i="12" a="1"/>
  <c r="Z278" i="12" s="1"/>
  <c r="Z282" i="12" a="1"/>
  <c r="Z282" i="12" s="1"/>
  <c r="Z289" i="12" a="1"/>
  <c r="Z289" i="12" s="1"/>
  <c r="Z298" i="12" a="1"/>
  <c r="Z298" i="12" s="1"/>
  <c r="Z300" i="12" a="1"/>
  <c r="Z300" i="12" s="1"/>
  <c r="Z302" i="12" a="1"/>
  <c r="Z302" i="12" s="1"/>
  <c r="Z6" i="12" a="1"/>
  <c r="Z6" i="12" s="1"/>
  <c r="Z11" i="12" a="1"/>
  <c r="Z11" i="12" s="1"/>
  <c r="Z15" i="12" a="1"/>
  <c r="Z15" i="12" s="1"/>
  <c r="Z20" i="12" a="1"/>
  <c r="Z20" i="12" s="1"/>
  <c r="Z25" i="12" a="1"/>
  <c r="Z25" i="12" s="1"/>
  <c r="Z34" i="12" a="1"/>
  <c r="Z34" i="12" s="1"/>
  <c r="Z39" i="12" a="1"/>
  <c r="Z39" i="12" s="1"/>
  <c r="Z44" i="12" a="1"/>
  <c r="Z44" i="12" s="1"/>
  <c r="Z48" i="12" a="1"/>
  <c r="Z48" i="12" s="1"/>
  <c r="Z58" i="12" a="1"/>
  <c r="Z58" i="12" s="1"/>
  <c r="Z62" i="12" a="1"/>
  <c r="Z62" i="12" s="1"/>
  <c r="Z68" i="12" a="1"/>
  <c r="Z68" i="12" s="1"/>
  <c r="Z72" i="12" a="1"/>
  <c r="Z72" i="12" s="1"/>
  <c r="Z77" i="12" a="1"/>
  <c r="Z77" i="12" s="1"/>
  <c r="Z82" i="12" a="1"/>
  <c r="Z82" i="12" s="1"/>
  <c r="Z86" i="12" a="1"/>
  <c r="Z86" i="12" s="1"/>
  <c r="Z91" i="12" a="1"/>
  <c r="Z91" i="12" s="1"/>
  <c r="Z96" i="12" a="1"/>
  <c r="Z96" i="12" s="1"/>
  <c r="Z101" i="12" a="1"/>
  <c r="Z101" i="12" s="1"/>
  <c r="Z105" i="12" a="1"/>
  <c r="Z105" i="12" s="1"/>
  <c r="Z110" i="12" a="1"/>
  <c r="Z110" i="12" s="1"/>
  <c r="Z115" i="12" a="1"/>
  <c r="Z115" i="12" s="1"/>
  <c r="Z119" i="12" a="1"/>
  <c r="Z119" i="12" s="1"/>
  <c r="Z125" i="12" a="1"/>
  <c r="Z125" i="12" s="1"/>
  <c r="Z129" i="12" a="1"/>
  <c r="Z129" i="12" s="1"/>
  <c r="Z139" i="12" a="1"/>
  <c r="Z139" i="12" s="1"/>
  <c r="Z143" i="12" a="1"/>
  <c r="Z143" i="12" s="1"/>
  <c r="Z148" i="12" a="1"/>
  <c r="Z148" i="12" s="1"/>
  <c r="Z153" i="12" a="1"/>
  <c r="Z153" i="12" s="1"/>
  <c r="Z162" i="12" a="1"/>
  <c r="Z162" i="12" s="1"/>
  <c r="Z167" i="12" a="1"/>
  <c r="Z167" i="12" s="1"/>
  <c r="Z172" i="12" a="1"/>
  <c r="Z172" i="12" s="1"/>
  <c r="Z176" i="12" a="1"/>
  <c r="Z176" i="12" s="1"/>
  <c r="Z182" i="12" a="1"/>
  <c r="Z182" i="12" s="1"/>
  <c r="Z187" i="12" a="1"/>
  <c r="Z187" i="12" s="1"/>
  <c r="Z192" i="12" a="1"/>
  <c r="Z192" i="12" s="1"/>
  <c r="Z198" i="12" a="1"/>
  <c r="Z198" i="12" s="1"/>
  <c r="Z203" i="12" a="1"/>
  <c r="Z203" i="12" s="1"/>
  <c r="Z208" i="12" a="1"/>
  <c r="Z208" i="12" s="1"/>
  <c r="Z214" i="12" a="1"/>
  <c r="Z214" i="12" s="1"/>
  <c r="Z219" i="12" a="1"/>
  <c r="Z219" i="12" s="1"/>
  <c r="Z224" i="12" a="1"/>
  <c r="Z224" i="12" s="1"/>
  <c r="Z230" i="12" a="1"/>
  <c r="Z230" i="12" s="1"/>
  <c r="Z235" i="12" a="1"/>
  <c r="Z235" i="12" s="1"/>
  <c r="Z240" i="12" a="1"/>
  <c r="Z240" i="12" s="1"/>
  <c r="Z246" i="12" a="1"/>
  <c r="Z246" i="12" s="1"/>
  <c r="Z251" i="12" a="1"/>
  <c r="Z251" i="12" s="1"/>
  <c r="Z256" i="12" a="1"/>
  <c r="Z256" i="12" s="1"/>
  <c r="Z262" i="12" a="1"/>
  <c r="Z262" i="12" s="1"/>
  <c r="Z267" i="12" a="1"/>
  <c r="Z267" i="12" s="1"/>
  <c r="Z271" i="12" a="1"/>
  <c r="Z271" i="12" s="1"/>
  <c r="Z276" i="12" a="1"/>
  <c r="Z276" i="12" s="1"/>
  <c r="Z280" i="12" a="1"/>
  <c r="Z280" i="12" s="1"/>
  <c r="Z285" i="12" a="1"/>
  <c r="Z285" i="12" s="1"/>
  <c r="Z290" i="12" a="1"/>
  <c r="Z290" i="12" s="1"/>
  <c r="Z297" i="12" a="1"/>
  <c r="Z297" i="12" s="1"/>
  <c r="Z303" i="12" a="1"/>
  <c r="Z303" i="12" s="1"/>
  <c r="Z306" i="12" a="1"/>
  <c r="Z306" i="12" s="1"/>
  <c r="Z310" i="12" a="1"/>
  <c r="Z310" i="12" s="1"/>
  <c r="Z314" i="12" a="1"/>
  <c r="Z314" i="12" s="1"/>
  <c r="Z316" i="12" a="1"/>
  <c r="Z316" i="12" s="1"/>
  <c r="Z318" i="12" a="1"/>
  <c r="Z318" i="12" s="1"/>
  <c r="Z320" i="12" a="1"/>
  <c r="Z320" i="12" s="1"/>
  <c r="Z326" i="12" a="1"/>
  <c r="Z326" i="12" s="1"/>
  <c r="Z329" i="12" a="1"/>
  <c r="Z329" i="12" s="1"/>
  <c r="Z331" i="12" a="1"/>
  <c r="Z331" i="12" s="1"/>
  <c r="Z333" i="12" a="1"/>
  <c r="Z333" i="12" s="1"/>
  <c r="Z336" i="12" a="1"/>
  <c r="Z336" i="12" s="1"/>
  <c r="Z339" i="12" a="1"/>
  <c r="Z339" i="12" s="1"/>
  <c r="Z345" i="12" a="1"/>
  <c r="Z345" i="12" s="1"/>
  <c r="Z348" i="12" a="1"/>
  <c r="Z348" i="12" s="1"/>
  <c r="Z352" i="12" a="1"/>
  <c r="Z352" i="12" s="1"/>
  <c r="Z355" i="12" a="1"/>
  <c r="Z355" i="12" s="1"/>
  <c r="Z358" i="12" a="1"/>
  <c r="Z358" i="12" s="1"/>
  <c r="Z363" i="12" a="1"/>
  <c r="Z363" i="12" s="1"/>
  <c r="Z366" i="12" a="1"/>
  <c r="Z366" i="12" s="1"/>
  <c r="Z13" i="12" a="1"/>
  <c r="Z13" i="12" s="1"/>
  <c r="Z19" i="12" a="1"/>
  <c r="Z19" i="12" s="1"/>
  <c r="Z26" i="12" a="1"/>
  <c r="Z26" i="12" s="1"/>
  <c r="Z32" i="12" a="1"/>
  <c r="Z32" i="12" s="1"/>
  <c r="Z45" i="12" a="1"/>
  <c r="Z45" i="12" s="1"/>
  <c r="Z51" i="12" a="1"/>
  <c r="Z51" i="12" s="1"/>
  <c r="Z57" i="12" a="1"/>
  <c r="Z57" i="12" s="1"/>
  <c r="Z64" i="12" a="1"/>
  <c r="Z64" i="12" s="1"/>
  <c r="Z76" i="12" a="1"/>
  <c r="Z76" i="12" s="1"/>
  <c r="Z83" i="12" a="1"/>
  <c r="Z83" i="12" s="1"/>
  <c r="Z89" i="12" a="1"/>
  <c r="Z89" i="12" s="1"/>
  <c r="Z94" i="12" a="1"/>
  <c r="Z94" i="12" s="1"/>
  <c r="Z108" i="12" a="1"/>
  <c r="Z108" i="12" s="1"/>
  <c r="Z114" i="12" a="1"/>
  <c r="Z114" i="12" s="1"/>
  <c r="Z121" i="12" a="1"/>
  <c r="Z121" i="12" s="1"/>
  <c r="Z126" i="12" a="1"/>
  <c r="Z126" i="12" s="1"/>
  <c r="Z133" i="12" a="1"/>
  <c r="Z133" i="12" s="1"/>
  <c r="Z140" i="12" a="1"/>
  <c r="Z140" i="12" s="1"/>
  <c r="Z146" i="12" a="1"/>
  <c r="Z146" i="12" s="1"/>
  <c r="Z151" i="12" a="1"/>
  <c r="Z151" i="12" s="1"/>
  <c r="Z158" i="12" a="1"/>
  <c r="Z158" i="12" s="1"/>
  <c r="Z165" i="12" a="1"/>
  <c r="Z165" i="12" s="1"/>
  <c r="Z171" i="12" a="1"/>
  <c r="Z171" i="12" s="1"/>
  <c r="Z178" i="12" a="1"/>
  <c r="Z178" i="12" s="1"/>
  <c r="Z184" i="12" a="1"/>
  <c r="Z184" i="12" s="1"/>
  <c r="Z191" i="12" a="1"/>
  <c r="Z191" i="12" s="1"/>
  <c r="Z199" i="12" a="1"/>
  <c r="Z199" i="12" s="1"/>
  <c r="Z206" i="12" a="1"/>
  <c r="Z206" i="12" s="1"/>
  <c r="Z212" i="12" a="1"/>
  <c r="Z212" i="12" s="1"/>
  <c r="Z220" i="12" a="1"/>
  <c r="Z220" i="12" s="1"/>
  <c r="Z227" i="12" a="1"/>
  <c r="Z227" i="12" s="1"/>
  <c r="Z234" i="12" a="1"/>
  <c r="Z234" i="12" s="1"/>
  <c r="Z242" i="12" a="1"/>
  <c r="Z242" i="12" s="1"/>
  <c r="Z248" i="12" a="1"/>
  <c r="Z248" i="12" s="1"/>
  <c r="Z255" i="12" a="1"/>
  <c r="Z255" i="12" s="1"/>
  <c r="Z263" i="12" a="1"/>
  <c r="Z263" i="12" s="1"/>
  <c r="Z274" i="12" a="1"/>
  <c r="Z274" i="12" s="1"/>
  <c r="Z281" i="12" a="1"/>
  <c r="Z281" i="12" s="1"/>
  <c r="Z287" i="12" a="1"/>
  <c r="Z287" i="12" s="1"/>
  <c r="Z293" i="12" a="1"/>
  <c r="Z293" i="12" s="1"/>
  <c r="Z311" i="12" a="1"/>
  <c r="Z311" i="12" s="1"/>
  <c r="Z315" i="12" a="1"/>
  <c r="Z315" i="12" s="1"/>
  <c r="Z321" i="12" a="1"/>
  <c r="Z321" i="12" s="1"/>
  <c r="Z324" i="12" a="1"/>
  <c r="Z324" i="12" s="1"/>
  <c r="Z328" i="12" a="1"/>
  <c r="Z328" i="12" s="1"/>
  <c r="Z334" i="12" a="1"/>
  <c r="Z334" i="12" s="1"/>
  <c r="Z338" i="12" a="1"/>
  <c r="Z338" i="12" s="1"/>
  <c r="Z342" i="12" a="1"/>
  <c r="Z342" i="12" s="1"/>
  <c r="Z351" i="12" a="1"/>
  <c r="Z351" i="12" s="1"/>
  <c r="Z356" i="12" a="1"/>
  <c r="Z356" i="12" s="1"/>
  <c r="Z359" i="12" a="1"/>
  <c r="Z359" i="12" s="1"/>
  <c r="Z369" i="12" a="1"/>
  <c r="Z369" i="12" s="1"/>
  <c r="Z372" i="12" a="1"/>
  <c r="Z372" i="12" s="1"/>
  <c r="Z375" i="12" a="1"/>
  <c r="Z375" i="12" s="1"/>
  <c r="Z377" i="12" a="1"/>
  <c r="Z377" i="12" s="1"/>
  <c r="Z382" i="12" a="1"/>
  <c r="Z382" i="12" s="1"/>
  <c r="Z393" i="12" a="1"/>
  <c r="Z393" i="12" s="1"/>
  <c r="Z403" i="12" a="1"/>
  <c r="Z403" i="12" s="1"/>
  <c r="Z406" i="12" a="1"/>
  <c r="Z406" i="12" s="1"/>
  <c r="Z408" i="12" a="1"/>
  <c r="Z408" i="12" s="1"/>
  <c r="Z412" i="12" a="1"/>
  <c r="Z412" i="12" s="1"/>
  <c r="Z419" i="12" a="1"/>
  <c r="Z419" i="12" s="1"/>
  <c r="Z422" i="12" a="1"/>
  <c r="Z422" i="12" s="1"/>
  <c r="Z426" i="12" a="1"/>
  <c r="Z426" i="12" s="1"/>
  <c r="Z430" i="12" a="1"/>
  <c r="Z430" i="12" s="1"/>
  <c r="Z434" i="12" a="1"/>
  <c r="Z434" i="12" s="1"/>
  <c r="Z437" i="12" a="1"/>
  <c r="Z437" i="12" s="1"/>
  <c r="Z443" i="12" a="1"/>
  <c r="Z443" i="12" s="1"/>
  <c r="Z446" i="12" a="1"/>
  <c r="Z446" i="12" s="1"/>
  <c r="Z449" i="12" a="1"/>
  <c r="Z449" i="12" s="1"/>
  <c r="Z453" i="12" a="1"/>
  <c r="Z453" i="12" s="1"/>
  <c r="Z459" i="12" a="1"/>
  <c r="Z459" i="12" s="1"/>
  <c r="Z462" i="12" a="1"/>
  <c r="Z462" i="12" s="1"/>
  <c r="Z466" i="12" a="1"/>
  <c r="Z466" i="12" s="1"/>
  <c r="Z470" i="12" a="1"/>
  <c r="Z470" i="12" s="1"/>
  <c r="Z473" i="12" a="1"/>
  <c r="Z473" i="12" s="1"/>
  <c r="Z477" i="12" a="1"/>
  <c r="Z477" i="12" s="1"/>
  <c r="Z481" i="12" a="1"/>
  <c r="Z481" i="12" s="1"/>
  <c r="Z485" i="12" a="1"/>
  <c r="Z485" i="12" s="1"/>
  <c r="Z488" i="12" a="1"/>
  <c r="Z488" i="12" s="1"/>
  <c r="Z492" i="12" a="1"/>
  <c r="Z492" i="12" s="1"/>
  <c r="Z496" i="12" a="1"/>
  <c r="Z496" i="12" s="1"/>
  <c r="Z500" i="12" a="1"/>
  <c r="Z500" i="12" s="1"/>
  <c r="Z503" i="12" a="1"/>
  <c r="Z503" i="12" s="1"/>
  <c r="Z507" i="12" a="1"/>
  <c r="Z507" i="12" s="1"/>
  <c r="Z510" i="12" a="1"/>
  <c r="Z510" i="12" s="1"/>
  <c r="Z513" i="12" a="1"/>
  <c r="Z513" i="12" s="1"/>
  <c r="Z516" i="12" a="1"/>
  <c r="Z516" i="12" s="1"/>
  <c r="Z519" i="12" a="1"/>
  <c r="Z519" i="12" s="1"/>
  <c r="Z522" i="12" a="1"/>
  <c r="Z522" i="12" s="1"/>
  <c r="Z525" i="12" a="1"/>
  <c r="Z525" i="12" s="1"/>
  <c r="Z531" i="12" a="1"/>
  <c r="Z531" i="12" s="1"/>
  <c r="Z536" i="12" a="1"/>
  <c r="Z536" i="12" s="1"/>
  <c r="Z543" i="12" a="1"/>
  <c r="Z543" i="12" s="1"/>
  <c r="Z547" i="12" a="1"/>
  <c r="Z547" i="12" s="1"/>
  <c r="Z550" i="12" a="1"/>
  <c r="Z550" i="12" s="1"/>
  <c r="Z553" i="12" a="1"/>
  <c r="Z553" i="12" s="1"/>
  <c r="Z556" i="12" a="1"/>
  <c r="Z556" i="12" s="1"/>
  <c r="Z559" i="12" a="1"/>
  <c r="Z559" i="12" s="1"/>
  <c r="Z563" i="12" a="1"/>
  <c r="Z563" i="12" s="1"/>
  <c r="Z567" i="12" a="1"/>
  <c r="Z567" i="12" s="1"/>
  <c r="Z571" i="12" a="1"/>
  <c r="Z571" i="12" s="1"/>
  <c r="Z577" i="12" a="1"/>
  <c r="Z577" i="12" s="1"/>
  <c r="Z581" i="12" a="1"/>
  <c r="Z581" i="12" s="1"/>
  <c r="Z585" i="12" a="1"/>
  <c r="Z585" i="12" s="1"/>
  <c r="Z588" i="12" a="1"/>
  <c r="Z588" i="12" s="1"/>
  <c r="Z592" i="12" a="1"/>
  <c r="Z592" i="12" s="1"/>
  <c r="Z598" i="12" a="1"/>
  <c r="Z598" i="12" s="1"/>
  <c r="Z601" i="12" a="1"/>
  <c r="Z601" i="12" s="1"/>
  <c r="Z604" i="12" a="1"/>
  <c r="Z604" i="12" s="1"/>
  <c r="Z611" i="12" a="1"/>
  <c r="Z611" i="12" s="1"/>
  <c r="Z615" i="12" a="1"/>
  <c r="Z615" i="12" s="1"/>
  <c r="Z619" i="12" a="1"/>
  <c r="Z619" i="12" s="1"/>
  <c r="Z623" i="12" a="1"/>
  <c r="Z623" i="12" s="1"/>
  <c r="Z626" i="12" a="1"/>
  <c r="Z626" i="12" s="1"/>
  <c r="Z629" i="12" a="1"/>
  <c r="Z629" i="12" s="1"/>
  <c r="Z632" i="12" a="1"/>
  <c r="Z632" i="12" s="1"/>
  <c r="Z638" i="12" a="1"/>
  <c r="Z638" i="12" s="1"/>
  <c r="Z641" i="12" a="1"/>
  <c r="Z641" i="12" s="1"/>
  <c r="Z644" i="12" a="1"/>
  <c r="Z644" i="12" s="1"/>
  <c r="Z647" i="12" a="1"/>
  <c r="Z647" i="12" s="1"/>
  <c r="Z651" i="12" a="1"/>
  <c r="Z651" i="12" s="1"/>
  <c r="Z655" i="12" a="1"/>
  <c r="Z655" i="12" s="1"/>
  <c r="Z658" i="12" a="1"/>
  <c r="Z658" i="12" s="1"/>
  <c r="Z662" i="12" a="1"/>
  <c r="Z662" i="12" s="1"/>
  <c r="Z666" i="12" a="1"/>
  <c r="Z666" i="12" s="1"/>
  <c r="Z670" i="12" a="1"/>
  <c r="Z670" i="12" s="1"/>
  <c r="Z674" i="12" a="1"/>
  <c r="Z674" i="12" s="1"/>
  <c r="Z678" i="12" a="1"/>
  <c r="Z678" i="12" s="1"/>
  <c r="Z682" i="12" a="1"/>
  <c r="Z682" i="12" s="1"/>
  <c r="Z688" i="12" a="1"/>
  <c r="Z688" i="12" s="1"/>
  <c r="Z695" i="12" a="1"/>
  <c r="Z695" i="12" s="1"/>
  <c r="Z701" i="12" a="1"/>
  <c r="Z701" i="12" s="1"/>
  <c r="Z703" i="12" a="1"/>
  <c r="Z703" i="12" s="1"/>
  <c r="Z705" i="12" a="1"/>
  <c r="Z705" i="12" s="1"/>
  <c r="Z707" i="12" a="1"/>
  <c r="Z707" i="12" s="1"/>
  <c r="Z8" i="12" a="1"/>
  <c r="Z8" i="12" s="1"/>
  <c r="Z16" i="12" a="1"/>
  <c r="Z16" i="12" s="1"/>
  <c r="Z23" i="12" a="1"/>
  <c r="Z23" i="12" s="1"/>
  <c r="Z33" i="12" a="1"/>
  <c r="Z33" i="12" s="1"/>
  <c r="Z41" i="12" a="1"/>
  <c r="Z41" i="12" s="1"/>
  <c r="Z50" i="12" a="1"/>
  <c r="Z50" i="12" s="1"/>
  <c r="Z59" i="12" a="1"/>
  <c r="Z59" i="12" s="1"/>
  <c r="Z66" i="12" a="1"/>
  <c r="Z66" i="12" s="1"/>
  <c r="Z9" i="12" a="1"/>
  <c r="Z9" i="12" s="1"/>
  <c r="Z18" i="12" a="1"/>
  <c r="Z18" i="12" s="1"/>
  <c r="Z27" i="12" a="1"/>
  <c r="Z27" i="12" s="1"/>
  <c r="Z36" i="12" a="1"/>
  <c r="Z36" i="12" s="1"/>
  <c r="Z43" i="12" a="1"/>
  <c r="Z43" i="12" s="1"/>
  <c r="Z52" i="12" a="1"/>
  <c r="Z52" i="12" s="1"/>
  <c r="Z61" i="12" a="1"/>
  <c r="Z61" i="12" s="1"/>
  <c r="Z69" i="12" a="1"/>
  <c r="Z69" i="12" s="1"/>
  <c r="Z78" i="12" a="1"/>
  <c r="Z78" i="12" s="1"/>
  <c r="Z103" i="12" a="1"/>
  <c r="Z103" i="12" s="1"/>
  <c r="Z111" i="12" a="1"/>
  <c r="Z111" i="12" s="1"/>
  <c r="Z118" i="12" a="1"/>
  <c r="Z118" i="12" s="1"/>
  <c r="Z128" i="12" a="1"/>
  <c r="Z128" i="12" s="1"/>
  <c r="Z136" i="12" a="1"/>
  <c r="Z136" i="12" s="1"/>
  <c r="Z144" i="12" a="1"/>
  <c r="Z144" i="12" s="1"/>
  <c r="Z154" i="12" a="1"/>
  <c r="Z154" i="12" s="1"/>
  <c r="Z161" i="12" a="1"/>
  <c r="Z161" i="12" s="1"/>
  <c r="Z169" i="12" a="1"/>
  <c r="Z169" i="12" s="1"/>
  <c r="Z179" i="12" a="1"/>
  <c r="Z179" i="12" s="1"/>
  <c r="Z188" i="12" a="1"/>
  <c r="Z188" i="12" s="1"/>
  <c r="Z196" i="12" a="1"/>
  <c r="Z196" i="12" s="1"/>
  <c r="Z207" i="12" a="1"/>
  <c r="Z207" i="12" s="1"/>
  <c r="Z216" i="12" a="1"/>
  <c r="Z216" i="12" s="1"/>
  <c r="Z226" i="12" a="1"/>
  <c r="Z226" i="12" s="1"/>
  <c r="Z236" i="12" a="1"/>
  <c r="Z236" i="12" s="1"/>
  <c r="Z244" i="12" a="1"/>
  <c r="Z244" i="12" s="1"/>
  <c r="Z254" i="12" a="1"/>
  <c r="Z254" i="12" s="1"/>
  <c r="Z264" i="12" a="1"/>
  <c r="Z264" i="12" s="1"/>
  <c r="Z272" i="12" a="1"/>
  <c r="Z272" i="12" s="1"/>
  <c r="Z279" i="12" a="1"/>
  <c r="Z279" i="12" s="1"/>
  <c r="Z288" i="12" a="1"/>
  <c r="Z288" i="12" s="1"/>
  <c r="Z295" i="12" a="1"/>
  <c r="Z295" i="12" s="1"/>
  <c r="Z301" i="12" a="1"/>
  <c r="Z301" i="12" s="1"/>
  <c r="Z307" i="12" a="1"/>
  <c r="Z307" i="12" s="1"/>
  <c r="Z313" i="12" a="1"/>
  <c r="Z313" i="12" s="1"/>
  <c r="Z317" i="12" a="1"/>
  <c r="Z317" i="12" s="1"/>
  <c r="Z335" i="12" a="1"/>
  <c r="Z335" i="12" s="1"/>
  <c r="Z346" i="12" a="1"/>
  <c r="Z346" i="12" s="1"/>
  <c r="Z353" i="12" a="1"/>
  <c r="Z353" i="12" s="1"/>
  <c r="Z357" i="12" a="1"/>
  <c r="Z357" i="12" s="1"/>
  <c r="Z362" i="12" a="1"/>
  <c r="Z362" i="12" s="1"/>
  <c r="Z367" i="12" a="1"/>
  <c r="Z367" i="12" s="1"/>
  <c r="Z378" i="12" a="1"/>
  <c r="Z378" i="12" s="1"/>
  <c r="Z385" i="12" a="1"/>
  <c r="Z385" i="12" s="1"/>
  <c r="Z388" i="12" a="1"/>
  <c r="Z388" i="12" s="1"/>
  <c r="Z392" i="12" a="1"/>
  <c r="Z392" i="12" s="1"/>
  <c r="Z396" i="12" a="1"/>
  <c r="Z396" i="12" s="1"/>
  <c r="Z399" i="12" a="1"/>
  <c r="Z399" i="12" s="1"/>
  <c r="Z405" i="12" a="1"/>
  <c r="Z405" i="12" s="1"/>
  <c r="Z409" i="12" a="1"/>
  <c r="Z409" i="12" s="1"/>
  <c r="Z414" i="12" a="1"/>
  <c r="Z414" i="12" s="1"/>
  <c r="Z418" i="12" a="1"/>
  <c r="Z418" i="12" s="1"/>
  <c r="Z423" i="12" a="1"/>
  <c r="Z423" i="12" s="1"/>
  <c r="Z428" i="12" a="1"/>
  <c r="Z428" i="12" s="1"/>
  <c r="Z433" i="12" a="1"/>
  <c r="Z433" i="12" s="1"/>
  <c r="Z441" i="12" a="1"/>
  <c r="Z441" i="12" s="1"/>
  <c r="Z445" i="12" a="1"/>
  <c r="Z445" i="12" s="1"/>
  <c r="Z450" i="12" a="1"/>
  <c r="Z450" i="12" s="1"/>
  <c r="Z454" i="12" a="1"/>
  <c r="Z454" i="12" s="1"/>
  <c r="Z458" i="12" a="1"/>
  <c r="Z458" i="12" s="1"/>
  <c r="Z463" i="12" a="1"/>
  <c r="Z463" i="12" s="1"/>
  <c r="Z468" i="12" a="1"/>
  <c r="Z468" i="12" s="1"/>
  <c r="Z472" i="12" a="1"/>
  <c r="Z472" i="12" s="1"/>
  <c r="Z478" i="12" a="1"/>
  <c r="Z478" i="12" s="1"/>
  <c r="Z483" i="12" a="1"/>
  <c r="Z483" i="12" s="1"/>
  <c r="Z487" i="12" a="1"/>
  <c r="Z487" i="12" s="1"/>
  <c r="Z493" i="12" a="1"/>
  <c r="Z493" i="12" s="1"/>
  <c r="Z498" i="12" a="1"/>
  <c r="Z498" i="12" s="1"/>
  <c r="Z502" i="12" a="1"/>
  <c r="Z502" i="12" s="1"/>
  <c r="Z508" i="12" a="1"/>
  <c r="Z508" i="12" s="1"/>
  <c r="Z12" i="12" a="1"/>
  <c r="Z12" i="12" s="1"/>
  <c r="Z29" i="12" a="1"/>
  <c r="Z29" i="12" s="1"/>
  <c r="Z46" i="12" a="1"/>
  <c r="Z46" i="12" s="1"/>
  <c r="Z75" i="12" a="1"/>
  <c r="Z75" i="12" s="1"/>
  <c r="Z87" i="12" a="1"/>
  <c r="Z87" i="12" s="1"/>
  <c r="Z98" i="12" a="1"/>
  <c r="Z98" i="12" s="1"/>
  <c r="Z109" i="12" a="1"/>
  <c r="Z109" i="12" s="1"/>
  <c r="Z122" i="12" a="1"/>
  <c r="Z122" i="12" s="1"/>
  <c r="Z132" i="12" a="1"/>
  <c r="Z132" i="12" s="1"/>
  <c r="Z142" i="12" a="1"/>
  <c r="Z142" i="12" s="1"/>
  <c r="Z155" i="12" a="1"/>
  <c r="Z155" i="12" s="1"/>
  <c r="Z175" i="12" a="1"/>
  <c r="Z175" i="12" s="1"/>
  <c r="Z190" i="12" a="1"/>
  <c r="Z190" i="12" s="1"/>
  <c r="Z202" i="12" a="1"/>
  <c r="Z202" i="12" s="1"/>
  <c r="Z215" i="12" a="1"/>
  <c r="Z215" i="12" s="1"/>
  <c r="Z228" i="12" a="1"/>
  <c r="Z228" i="12" s="1"/>
  <c r="Z239" i="12" a="1"/>
  <c r="Z239" i="12" s="1"/>
  <c r="Z252" i="12" a="1"/>
  <c r="Z252" i="12" s="1"/>
  <c r="Z266" i="12" a="1"/>
  <c r="Z266" i="12" s="1"/>
  <c r="Z277" i="12" a="1"/>
  <c r="Z277" i="12" s="1"/>
  <c r="Z286" i="12" a="1"/>
  <c r="Z286" i="12" s="1"/>
  <c r="Z296" i="12" a="1"/>
  <c r="Z296" i="12" s="1"/>
  <c r="Z304" i="12" a="1"/>
  <c r="Z304" i="12" s="1"/>
  <c r="Z312" i="12" a="1"/>
  <c r="Z312" i="12" s="1"/>
  <c r="Z323" i="12" a="1"/>
  <c r="Z323" i="12" s="1"/>
  <c r="Z330" i="12" a="1"/>
  <c r="Z330" i="12" s="1"/>
  <c r="Z343" i="12" a="1"/>
  <c r="Z343" i="12" s="1"/>
  <c r="Z350" i="12" a="1"/>
  <c r="Z350" i="12" s="1"/>
  <c r="Z370" i="12" a="1"/>
  <c r="Z370" i="12" s="1"/>
  <c r="Z379" i="12" a="1"/>
  <c r="Z379" i="12" s="1"/>
  <c r="Z384" i="12" a="1"/>
  <c r="Z384" i="12" s="1"/>
  <c r="Z389" i="12" a="1"/>
  <c r="Z389" i="12" s="1"/>
  <c r="Z394" i="12" a="1"/>
  <c r="Z394" i="12" s="1"/>
  <c r="Z398" i="12" a="1"/>
  <c r="Z398" i="12" s="1"/>
  <c r="Z402" i="12" a="1"/>
  <c r="Z402" i="12" s="1"/>
  <c r="Z407" i="12" a="1"/>
  <c r="Z407" i="12" s="1"/>
  <c r="Z413" i="12" a="1"/>
  <c r="Z413" i="12" s="1"/>
  <c r="Z420" i="12" a="1"/>
  <c r="Z420" i="12" s="1"/>
  <c r="Z425" i="12" a="1"/>
  <c r="Z425" i="12" s="1"/>
  <c r="Z432" i="12" a="1"/>
  <c r="Z432" i="12" s="1"/>
  <c r="Z438" i="12" a="1"/>
  <c r="Z438" i="12" s="1"/>
  <c r="Z448" i="12" a="1"/>
  <c r="Z448" i="12" s="1"/>
  <c r="Z455" i="12" a="1"/>
  <c r="Z455" i="12" s="1"/>
  <c r="Z461" i="12" a="1"/>
  <c r="Z461" i="12" s="1"/>
  <c r="Z467" i="12" a="1"/>
  <c r="Z467" i="12" s="1"/>
  <c r="Z474" i="12" a="1"/>
  <c r="Z474" i="12" s="1"/>
  <c r="Z480" i="12" a="1"/>
  <c r="Z480" i="12" s="1"/>
  <c r="Z486" i="12" a="1"/>
  <c r="Z486" i="12" s="1"/>
  <c r="Z494" i="12" a="1"/>
  <c r="Z494" i="12" s="1"/>
  <c r="Z501" i="12" a="1"/>
  <c r="Z501" i="12" s="1"/>
  <c r="Z506" i="12" a="1"/>
  <c r="Z506" i="12" s="1"/>
  <c r="Z512" i="12" a="1"/>
  <c r="Z512" i="12" s="1"/>
  <c r="Z523" i="12" a="1"/>
  <c r="Z523" i="12" s="1"/>
  <c r="Z527" i="12" a="1"/>
  <c r="Z527" i="12" s="1"/>
  <c r="Z535" i="12" a="1"/>
  <c r="Z535" i="12" s="1"/>
  <c r="Z539" i="12" a="1"/>
  <c r="Z539" i="12" s="1"/>
  <c r="Z544" i="12" a="1"/>
  <c r="Z544" i="12" s="1"/>
  <c r="Z548" i="12" a="1"/>
  <c r="Z548" i="12" s="1"/>
  <c r="Z552" i="12" a="1"/>
  <c r="Z552" i="12" s="1"/>
  <c r="Z557" i="12" a="1"/>
  <c r="Z557" i="12" s="1"/>
  <c r="Z561" i="12" a="1"/>
  <c r="Z561" i="12" s="1"/>
  <c r="Z566" i="12" a="1"/>
  <c r="Z566" i="12" s="1"/>
  <c r="Z575" i="12" a="1"/>
  <c r="Z575" i="12" s="1"/>
  <c r="Z580" i="12" a="1"/>
  <c r="Z580" i="12" s="1"/>
  <c r="Z586" i="12" a="1"/>
  <c r="Z586" i="12" s="1"/>
  <c r="Z590" i="12" a="1"/>
  <c r="Z590" i="12" s="1"/>
  <c r="Z595" i="12" a="1"/>
  <c r="Z595" i="12" s="1"/>
  <c r="Z599" i="12" a="1"/>
  <c r="Z599" i="12" s="1"/>
  <c r="Z603" i="12" a="1"/>
  <c r="Z603" i="12" s="1"/>
  <c r="Z607" i="12" a="1"/>
  <c r="Z607" i="12" s="1"/>
  <c r="Z612" i="12" a="1"/>
  <c r="Z612" i="12" s="1"/>
  <c r="Z617" i="12" a="1"/>
  <c r="Z617" i="12" s="1"/>
  <c r="Z622" i="12" a="1"/>
  <c r="Z622" i="12" s="1"/>
  <c r="Z627" i="12" a="1"/>
  <c r="Z627" i="12" s="1"/>
  <c r="Z630" i="12" a="1"/>
  <c r="Z630" i="12" s="1"/>
  <c r="Z635" i="12" a="1"/>
  <c r="Z635" i="12" s="1"/>
  <c r="Z639" i="12" a="1"/>
  <c r="Z639" i="12" s="1"/>
  <c r="Z643" i="12" a="1"/>
  <c r="Z643" i="12" s="1"/>
  <c r="Z646" i="12" a="1"/>
  <c r="Z646" i="12" s="1"/>
  <c r="Z652" i="12" a="1"/>
  <c r="Z652" i="12" s="1"/>
  <c r="Z656" i="12" a="1"/>
  <c r="Z656" i="12" s="1"/>
  <c r="Z661" i="12" a="1"/>
  <c r="Z661" i="12" s="1"/>
  <c r="Z667" i="12" a="1"/>
  <c r="Z667" i="12" s="1"/>
  <c r="Z672" i="12" a="1"/>
  <c r="Z672" i="12" s="1"/>
  <c r="Z677" i="12" a="1"/>
  <c r="Z677" i="12" s="1"/>
  <c r="Z683" i="12" a="1"/>
  <c r="Z683" i="12" s="1"/>
  <c r="Z687" i="12" a="1"/>
  <c r="Z687" i="12" s="1"/>
  <c r="Z691" i="12" a="1"/>
  <c r="Z691" i="12" s="1"/>
  <c r="Z696" i="12" a="1"/>
  <c r="Z696" i="12" s="1"/>
  <c r="Z699" i="12" a="1"/>
  <c r="Z699" i="12" s="1"/>
  <c r="Z711" i="12" a="1"/>
  <c r="Z711" i="12" s="1"/>
  <c r="Z714" i="12" a="1"/>
  <c r="Z714" i="12" s="1"/>
  <c r="Z717" i="12" a="1"/>
  <c r="Z717" i="12" s="1"/>
  <c r="Z719" i="12" a="1"/>
  <c r="Z719" i="12" s="1"/>
  <c r="Z722" i="12" a="1"/>
  <c r="Z722" i="12" s="1"/>
  <c r="Z726" i="12" a="1"/>
  <c r="Z726" i="12" s="1"/>
  <c r="Z728" i="12" a="1"/>
  <c r="Z728" i="12" s="1"/>
  <c r="Z732" i="12" a="1"/>
  <c r="Z732" i="12" s="1"/>
  <c r="Z735" i="12" a="1"/>
  <c r="Z735" i="12" s="1"/>
  <c r="Z738" i="12" a="1"/>
  <c r="Z738" i="12" s="1"/>
  <c r="Z740" i="12" a="1"/>
  <c r="Z740" i="12" s="1"/>
  <c r="Z743" i="12" a="1"/>
  <c r="Z743" i="12" s="1"/>
  <c r="Z748" i="12" a="1"/>
  <c r="Z748" i="12" s="1"/>
  <c r="Z751" i="12" a="1"/>
  <c r="Z751" i="12" s="1"/>
  <c r="Z753" i="12" a="1"/>
  <c r="Z753" i="12" s="1"/>
  <c r="Z760" i="12" a="1"/>
  <c r="Z760" i="12" s="1"/>
  <c r="Z763" i="12" a="1"/>
  <c r="Z763" i="12" s="1"/>
  <c r="Z768" i="12" a="1"/>
  <c r="Z768" i="12" s="1"/>
  <c r="Z770" i="12" a="1"/>
  <c r="Z770" i="12" s="1"/>
  <c r="Z775" i="12" a="1"/>
  <c r="Z775" i="12" s="1"/>
  <c r="Z780" i="12" a="1"/>
  <c r="Z780" i="12" s="1"/>
  <c r="Z783" i="12" a="1"/>
  <c r="Z783" i="12" s="1"/>
  <c r="Z788" i="12" a="1"/>
  <c r="Z788" i="12" s="1"/>
  <c r="Z791" i="12" a="1"/>
  <c r="Z791" i="12" s="1"/>
  <c r="Z796" i="12" a="1"/>
  <c r="Z796" i="12" s="1"/>
  <c r="Z799" i="12" a="1"/>
  <c r="Z799" i="12" s="1"/>
  <c r="Z804" i="12" a="1"/>
  <c r="Z804" i="12" s="1"/>
  <c r="Z807" i="12" a="1"/>
  <c r="Z807" i="12" s="1"/>
  <c r="Z812" i="12" a="1"/>
  <c r="Z812" i="12" s="1"/>
  <c r="Z815" i="12" a="1"/>
  <c r="Z815" i="12" s="1"/>
  <c r="Z820" i="12" a="1"/>
  <c r="Z820" i="12" s="1"/>
  <c r="Z823" i="12" a="1"/>
  <c r="Z823" i="12" s="1"/>
  <c r="Z828" i="12" a="1"/>
  <c r="Z828" i="12" s="1"/>
  <c r="Z831" i="12" a="1"/>
  <c r="Z831" i="12" s="1"/>
  <c r="Z836" i="12" a="1"/>
  <c r="Z836" i="12" s="1"/>
  <c r="Z839" i="12" a="1"/>
  <c r="Z839" i="12" s="1"/>
  <c r="Z844" i="12" a="1"/>
  <c r="Z844" i="12" s="1"/>
  <c r="Z847" i="12" a="1"/>
  <c r="Z847" i="12" s="1"/>
  <c r="Z852" i="12" a="1"/>
  <c r="Z852" i="12" s="1"/>
  <c r="Z855" i="12" a="1"/>
  <c r="Z855" i="12" s="1"/>
  <c r="Z860" i="12" a="1"/>
  <c r="Z860" i="12" s="1"/>
  <c r="Z863" i="12" a="1"/>
  <c r="Z863" i="12" s="1"/>
  <c r="Z868" i="12" a="1"/>
  <c r="Z868" i="12" s="1"/>
  <c r="Z871" i="12" a="1"/>
  <c r="Z871" i="12" s="1"/>
  <c r="Z876" i="12" a="1"/>
  <c r="Z876" i="12" s="1"/>
  <c r="Z879" i="12" a="1"/>
  <c r="Z879" i="12" s="1"/>
  <c r="Z884" i="12" a="1"/>
  <c r="Z884" i="12" s="1"/>
  <c r="Z887" i="12" a="1"/>
  <c r="Z887" i="12" s="1"/>
  <c r="Z892" i="12" a="1"/>
  <c r="Z892" i="12" s="1"/>
  <c r="Z895" i="12" a="1"/>
  <c r="Z895" i="12" s="1"/>
  <c r="Z900" i="12" a="1"/>
  <c r="Z900" i="12" s="1"/>
  <c r="Z903" i="12" a="1"/>
  <c r="Z903" i="12" s="1"/>
  <c r="Z908" i="12" a="1"/>
  <c r="Z908" i="12" s="1"/>
  <c r="Z911" i="12" a="1"/>
  <c r="Z911" i="12" s="1"/>
  <c r="Z916" i="12" a="1"/>
  <c r="Z916" i="12" s="1"/>
  <c r="Z919" i="12" a="1"/>
  <c r="Z919" i="12" s="1"/>
  <c r="Z924" i="12" a="1"/>
  <c r="Z924" i="12" s="1"/>
  <c r="Z927" i="12" a="1"/>
  <c r="Z927" i="12" s="1"/>
  <c r="Z932" i="12" a="1"/>
  <c r="Z932" i="12" s="1"/>
  <c r="Z935" i="12" a="1"/>
  <c r="Z935" i="12" s="1"/>
  <c r="Z940" i="12" a="1"/>
  <c r="Z940" i="12" s="1"/>
  <c r="Z943" i="12" a="1"/>
  <c r="Z943" i="12" s="1"/>
  <c r="Z948" i="12" a="1"/>
  <c r="Z948" i="12" s="1"/>
  <c r="Z951" i="12" a="1"/>
  <c r="Z951" i="12" s="1"/>
  <c r="Z956" i="12" a="1"/>
  <c r="Z956" i="12" s="1"/>
  <c r="Z959" i="12" a="1"/>
  <c r="Z959" i="12" s="1"/>
  <c r="Z14" i="12" a="1"/>
  <c r="Z14" i="12" s="1"/>
  <c r="Z30" i="12" a="1"/>
  <c r="Z30" i="12" s="1"/>
  <c r="Z47" i="12" a="1"/>
  <c r="Z47" i="12" s="1"/>
  <c r="Z65" i="12" a="1"/>
  <c r="Z65" i="12" s="1"/>
  <c r="Z79" i="12" a="1"/>
  <c r="Z79" i="12" s="1"/>
  <c r="Z90" i="12" a="1"/>
  <c r="Z90" i="12" s="1"/>
  <c r="Z100" i="12" a="1"/>
  <c r="Z100" i="12" s="1"/>
  <c r="Z112" i="12" a="1"/>
  <c r="Z112" i="12" s="1"/>
  <c r="Z123" i="12" a="1"/>
  <c r="Z123" i="12" s="1"/>
  <c r="Z135" i="12" a="1"/>
  <c r="Z135" i="12" s="1"/>
  <c r="Z147" i="12" a="1"/>
  <c r="Z147" i="12" s="1"/>
  <c r="Z157" i="12" a="1"/>
  <c r="Z157" i="12" s="1"/>
  <c r="Z168" i="12" a="1"/>
  <c r="Z168" i="12" s="1"/>
  <c r="Z180" i="12" a="1"/>
  <c r="Z180" i="12" s="1"/>
  <c r="Z194" i="12" a="1"/>
  <c r="Z194" i="12" s="1"/>
  <c r="Z204" i="12" a="1"/>
  <c r="Z204" i="12" s="1"/>
  <c r="Z218" i="12" a="1"/>
  <c r="Z218" i="12" s="1"/>
  <c r="Z231" i="12" a="1"/>
  <c r="Z231" i="12" s="1"/>
  <c r="Z243" i="12" a="1"/>
  <c r="Z243" i="12" s="1"/>
  <c r="Z258" i="12" a="1"/>
  <c r="Z258" i="12" s="1"/>
  <c r="Z268" i="12" a="1"/>
  <c r="Z268" i="12" s="1"/>
  <c r="Z291" i="12" a="1"/>
  <c r="Z291" i="12" s="1"/>
  <c r="Z299" i="12" a="1"/>
  <c r="Z299" i="12" s="1"/>
  <c r="Z305" i="12" a="1"/>
  <c r="Z305" i="12" s="1"/>
  <c r="Z319" i="12" a="1"/>
  <c r="Z319" i="12" s="1"/>
  <c r="Z325" i="12" a="1"/>
  <c r="Z325" i="12" s="1"/>
  <c r="Z332" i="12" a="1"/>
  <c r="Z332" i="12" s="1"/>
  <c r="Z337" i="12" a="1"/>
  <c r="Z337" i="12" s="1"/>
  <c r="Z344" i="12" a="1"/>
  <c r="Z344" i="12" s="1"/>
  <c r="Z354" i="12" a="1"/>
  <c r="Z354" i="12" s="1"/>
  <c r="Z360" i="12" a="1"/>
  <c r="Z360" i="12" s="1"/>
  <c r="Z365" i="12" a="1"/>
  <c r="Z365" i="12" s="1"/>
  <c r="Z371" i="12" a="1"/>
  <c r="Z371" i="12" s="1"/>
  <c r="Z376" i="12" a="1"/>
  <c r="Z376" i="12" s="1"/>
  <c r="Z380" i="12" a="1"/>
  <c r="Z380" i="12" s="1"/>
  <c r="Z386" i="12" a="1"/>
  <c r="Z386" i="12" s="1"/>
  <c r="Z390" i="12" a="1"/>
  <c r="Z390" i="12" s="1"/>
  <c r="Z395" i="12" a="1"/>
  <c r="Z395" i="12" s="1"/>
  <c r="Z415" i="12" a="1"/>
  <c r="Z415" i="12" s="1"/>
  <c r="Z421" i="12" a="1"/>
  <c r="Z421" i="12" s="1"/>
  <c r="Z427" i="12" a="1"/>
  <c r="Z427" i="12" s="1"/>
  <c r="Z435" i="12" a="1"/>
  <c r="Z435" i="12" s="1"/>
  <c r="Z439" i="12" a="1"/>
  <c r="Z439" i="12" s="1"/>
  <c r="Z444" i="12" a="1"/>
  <c r="Z444" i="12" s="1"/>
  <c r="Z451" i="12" a="1"/>
  <c r="Z451" i="12" s="1"/>
  <c r="Z456" i="12" a="1"/>
  <c r="Z456" i="12" s="1"/>
  <c r="Z469" i="12" a="1"/>
  <c r="Z469" i="12" s="1"/>
  <c r="Z475" i="12" a="1"/>
  <c r="Z475" i="12" s="1"/>
  <c r="Z482" i="12" a="1"/>
  <c r="Z482" i="12" s="1"/>
  <c r="Z489" i="12" a="1"/>
  <c r="Z489" i="12" s="1"/>
  <c r="Z495" i="12" a="1"/>
  <c r="Z495" i="12" s="1"/>
  <c r="Z509" i="12" a="1"/>
  <c r="Z509" i="12" s="1"/>
  <c r="Z514" i="12" a="1"/>
  <c r="Z514" i="12" s="1"/>
  <c r="Z518" i="12" a="1"/>
  <c r="Z518" i="12" s="1"/>
  <c r="Z524" i="12" a="1"/>
  <c r="Z524" i="12" s="1"/>
  <c r="Z528" i="12" a="1"/>
  <c r="Z528" i="12" s="1"/>
  <c r="Z532" i="12" a="1"/>
  <c r="Z532" i="12" s="1"/>
  <c r="Z540" i="12" a="1"/>
  <c r="Z540" i="12" s="1"/>
  <c r="Z545" i="12" a="1"/>
  <c r="Z545" i="12" s="1"/>
  <c r="Z549" i="12" a="1"/>
  <c r="Z549" i="12" s="1"/>
  <c r="Z554" i="12" a="1"/>
  <c r="Z554" i="12" s="1"/>
  <c r="Z562" i="12" a="1"/>
  <c r="Z562" i="12" s="1"/>
  <c r="Z568" i="12" a="1"/>
  <c r="Z568" i="12" s="1"/>
  <c r="Z572" i="12" a="1"/>
  <c r="Z572" i="12" s="1"/>
  <c r="Z576" i="12" a="1"/>
  <c r="Z576" i="12" s="1"/>
  <c r="Z582" i="12" a="1"/>
  <c r="Z582" i="12" s="1"/>
  <c r="Z587" i="12" a="1"/>
  <c r="Z587" i="12" s="1"/>
  <c r="Z591" i="12" a="1"/>
  <c r="Z591" i="12" s="1"/>
  <c r="Z596" i="12" a="1"/>
  <c r="Z596" i="12" s="1"/>
  <c r="Z608" i="12" a="1"/>
  <c r="Z608" i="12" s="1"/>
  <c r="Z613" i="12" a="1"/>
  <c r="Z613" i="12" s="1"/>
  <c r="Z618" i="12" a="1"/>
  <c r="Z618" i="12" s="1"/>
  <c r="Z631" i="12" a="1"/>
  <c r="Z631" i="12" s="1"/>
  <c r="Z636" i="12" a="1"/>
  <c r="Z636" i="12" s="1"/>
  <c r="Z648" i="12" a="1"/>
  <c r="Z648" i="12" s="1"/>
  <c r="Z653" i="12" a="1"/>
  <c r="Z653" i="12" s="1"/>
  <c r="Z657" i="12" a="1"/>
  <c r="Z657" i="12" s="1"/>
  <c r="Z663" i="12" a="1"/>
  <c r="Z663" i="12" s="1"/>
  <c r="Z668" i="12" a="1"/>
  <c r="Z668" i="12" s="1"/>
  <c r="Z673" i="12" a="1"/>
  <c r="Z673" i="12" s="1"/>
  <c r="Z679" i="12" a="1"/>
  <c r="Z679" i="12" s="1"/>
  <c r="Z684" i="12" a="1"/>
  <c r="Z684" i="12" s="1"/>
  <c r="Z692" i="12" a="1"/>
  <c r="Z692" i="12" s="1"/>
  <c r="Z700" i="12" a="1"/>
  <c r="Z700" i="12" s="1"/>
  <c r="Z706" i="12" a="1"/>
  <c r="Z706" i="12" s="1"/>
  <c r="Z709" i="12" a="1"/>
  <c r="Z709" i="12" s="1"/>
  <c r="Z715" i="12" a="1"/>
  <c r="Z715" i="12" s="1"/>
  <c r="Z723" i="12" a="1"/>
  <c r="Z723" i="12" s="1"/>
  <c r="Z729" i="12" a="1"/>
  <c r="Z729" i="12" s="1"/>
  <c r="Z733" i="12" a="1"/>
  <c r="Z733" i="12" s="1"/>
  <c r="Z736" i="12" a="1"/>
  <c r="Z736" i="12" s="1"/>
  <c r="Z746" i="12" a="1"/>
  <c r="Z746" i="12" s="1"/>
  <c r="Z749" i="12" a="1"/>
  <c r="Z749" i="12" s="1"/>
  <c r="Z756" i="12" a="1"/>
  <c r="Z756" i="12" s="1"/>
  <c r="Z758" i="12" a="1"/>
  <c r="Z758" i="12" s="1"/>
  <c r="Z761" i="12" a="1"/>
  <c r="Z761" i="12" s="1"/>
  <c r="Z766" i="12" a="1"/>
  <c r="Z766" i="12" s="1"/>
  <c r="Z771" i="12" a="1"/>
  <c r="Z771" i="12" s="1"/>
  <c r="Z773" i="12" a="1"/>
  <c r="Z773" i="12" s="1"/>
  <c r="Z778" i="12" a="1"/>
  <c r="Z778" i="12" s="1"/>
  <c r="Z781" i="12" a="1"/>
  <c r="Z781" i="12" s="1"/>
  <c r="Z786" i="12" a="1"/>
  <c r="Z786" i="12" s="1"/>
  <c r="Z789" i="12" a="1"/>
  <c r="Z789" i="12" s="1"/>
  <c r="Z794" i="12" a="1"/>
  <c r="Z794" i="12" s="1"/>
  <c r="Z797" i="12" a="1"/>
  <c r="Z797" i="12" s="1"/>
  <c r="Z802" i="12" a="1"/>
  <c r="Z802" i="12" s="1"/>
  <c r="Z805" i="12" a="1"/>
  <c r="Z805" i="12" s="1"/>
  <c r="Z810" i="12" a="1"/>
  <c r="Z810" i="12" s="1"/>
  <c r="Z813" i="12" a="1"/>
  <c r="Z813" i="12" s="1"/>
  <c r="Z818" i="12" a="1"/>
  <c r="Z818" i="12" s="1"/>
  <c r="Z821" i="12" a="1"/>
  <c r="Z821" i="12" s="1"/>
  <c r="Z826" i="12" a="1"/>
  <c r="Z826" i="12" s="1"/>
  <c r="Z829" i="12" a="1"/>
  <c r="Z829" i="12" s="1"/>
  <c r="Z834" i="12" a="1"/>
  <c r="Z834" i="12" s="1"/>
  <c r="Z837" i="12" a="1"/>
  <c r="Z837" i="12" s="1"/>
  <c r="Z842" i="12" a="1"/>
  <c r="Z842" i="12" s="1"/>
  <c r="Z845" i="12" a="1"/>
  <c r="Z845" i="12" s="1"/>
  <c r="Z850" i="12" a="1"/>
  <c r="Z850" i="12" s="1"/>
  <c r="Z853" i="12" a="1"/>
  <c r="Z853" i="12" s="1"/>
  <c r="Z858" i="12" a="1"/>
  <c r="Z858" i="12" s="1"/>
  <c r="Z861" i="12" a="1"/>
  <c r="Z861" i="12" s="1"/>
  <c r="Z866" i="12" a="1"/>
  <c r="Z866" i="12" s="1"/>
  <c r="Z869" i="12" a="1"/>
  <c r="Z869" i="12" s="1"/>
  <c r="Z874" i="12" a="1"/>
  <c r="Z874" i="12" s="1"/>
  <c r="Z877" i="12" a="1"/>
  <c r="Z877" i="12" s="1"/>
  <c r="Z882" i="12" a="1"/>
  <c r="Z882" i="12" s="1"/>
  <c r="Z885" i="12" a="1"/>
  <c r="Z885" i="12" s="1"/>
  <c r="Z54" i="12" a="1"/>
  <c r="Z54" i="12" s="1"/>
  <c r="Z80" i="12" a="1"/>
  <c r="Z80" i="12" s="1"/>
  <c r="Z104" i="12" a="1"/>
  <c r="Z104" i="12" s="1"/>
  <c r="Z173" i="12" a="1"/>
  <c r="Z173" i="12" s="1"/>
  <c r="Z195" i="12" a="1"/>
  <c r="Z195" i="12" s="1"/>
  <c r="Z222" i="12" a="1"/>
  <c r="Z222" i="12" s="1"/>
  <c r="Z247" i="12" a="1"/>
  <c r="Z247" i="12" s="1"/>
  <c r="Z270" i="12" a="1"/>
  <c r="Z270" i="12" s="1"/>
  <c r="Z292" i="12" a="1"/>
  <c r="Z292" i="12" s="1"/>
  <c r="Z308" i="12" a="1"/>
  <c r="Z308" i="12" s="1"/>
  <c r="Z347" i="12" a="1"/>
  <c r="Z347" i="12" s="1"/>
  <c r="Z361" i="12" a="1"/>
  <c r="Z361" i="12" s="1"/>
  <c r="Z373" i="12" a="1"/>
  <c r="Z373" i="12" s="1"/>
  <c r="Z381" i="12" a="1"/>
  <c r="Z381" i="12" s="1"/>
  <c r="Z391" i="12" a="1"/>
  <c r="Z391" i="12" s="1"/>
  <c r="Z400" i="12" a="1"/>
  <c r="Z400" i="12" s="1"/>
  <c r="Z410" i="12" a="1"/>
  <c r="Z410" i="12" s="1"/>
  <c r="Z447" i="12" a="1"/>
  <c r="Z447" i="12" s="1"/>
  <c r="Z457" i="12" a="1"/>
  <c r="Z457" i="12" s="1"/>
  <c r="Z471" i="12" a="1"/>
  <c r="Z471" i="12" s="1"/>
  <c r="Z484" i="12" a="1"/>
  <c r="Z484" i="12" s="1"/>
  <c r="Z497" i="12" a="1"/>
  <c r="Z497" i="12" s="1"/>
  <c r="Z520" i="12" a="1"/>
  <c r="Z520" i="12" s="1"/>
  <c r="Z529" i="12" a="1"/>
  <c r="Z529" i="12" s="1"/>
  <c r="Z537" i="12" a="1"/>
  <c r="Z537" i="12" s="1"/>
  <c r="Z546" i="12" a="1"/>
  <c r="Z546" i="12" s="1"/>
  <c r="Z555" i="12" a="1"/>
  <c r="Z555" i="12" s="1"/>
  <c r="Z564" i="12" a="1"/>
  <c r="Z564" i="12" s="1"/>
  <c r="Z573" i="12" a="1"/>
  <c r="Z573" i="12" s="1"/>
  <c r="Z583" i="12" a="1"/>
  <c r="Z583" i="12" s="1"/>
  <c r="Z593" i="12" a="1"/>
  <c r="Z593" i="12" s="1"/>
  <c r="Z600" i="12" a="1"/>
  <c r="Z600" i="12" s="1"/>
  <c r="Z609" i="12" a="1"/>
  <c r="Z609" i="12" s="1"/>
  <c r="Z620" i="12" a="1"/>
  <c r="Z620" i="12" s="1"/>
  <c r="Z628" i="12" a="1"/>
  <c r="Z628" i="12" s="1"/>
  <c r="Z637" i="12" a="1"/>
  <c r="Z637" i="12" s="1"/>
  <c r="Z645" i="12" a="1"/>
  <c r="Z645" i="12" s="1"/>
  <c r="Z654" i="12" a="1"/>
  <c r="Z654" i="12" s="1"/>
  <c r="Z664" i="12" a="1"/>
  <c r="Z664" i="12" s="1"/>
  <c r="Z675" i="12" a="1"/>
  <c r="Z675" i="12" s="1"/>
  <c r="Z685" i="12" a="1"/>
  <c r="Z685" i="12" s="1"/>
  <c r="Z693" i="12" a="1"/>
  <c r="Z693" i="12" s="1"/>
  <c r="Z712" i="12" a="1"/>
  <c r="Z712" i="12" s="1"/>
  <c r="Z718" i="12" a="1"/>
  <c r="Z718" i="12" s="1"/>
  <c r="Z724" i="12" a="1"/>
  <c r="Z724" i="12" s="1"/>
  <c r="Z730" i="12" a="1"/>
  <c r="Z730" i="12" s="1"/>
  <c r="Z737" i="12" a="1"/>
  <c r="Z737" i="12" s="1"/>
  <c r="Z741" i="12" a="1"/>
  <c r="Z741" i="12" s="1"/>
  <c r="Z747" i="12" a="1"/>
  <c r="Z747" i="12" s="1"/>
  <c r="Z752" i="12" a="1"/>
  <c r="Z752" i="12" s="1"/>
  <c r="Z767" i="12" a="1"/>
  <c r="Z767" i="12" s="1"/>
  <c r="Z776" i="12" a="1"/>
  <c r="Z776" i="12" s="1"/>
  <c r="Z787" i="12" a="1"/>
  <c r="Z787" i="12" s="1"/>
  <c r="Z792" i="12" a="1"/>
  <c r="Z792" i="12" s="1"/>
  <c r="Z803" i="12" a="1"/>
  <c r="Z803" i="12" s="1"/>
  <c r="Z808" i="12" a="1"/>
  <c r="Z808" i="12" s="1"/>
  <c r="Z819" i="12" a="1"/>
  <c r="Z819" i="12" s="1"/>
  <c r="Z824" i="12" a="1"/>
  <c r="Z824" i="12" s="1"/>
  <c r="Z835" i="12" a="1"/>
  <c r="Z835" i="12" s="1"/>
  <c r="Z840" i="12" a="1"/>
  <c r="Z840" i="12" s="1"/>
  <c r="Z851" i="12" a="1"/>
  <c r="Z851" i="12" s="1"/>
  <c r="Z856" i="12" a="1"/>
  <c r="Z856" i="12" s="1"/>
  <c r="Z867" i="12" a="1"/>
  <c r="Z867" i="12" s="1"/>
  <c r="Z872" i="12" a="1"/>
  <c r="Z872" i="12" s="1"/>
  <c r="Z883" i="12" a="1"/>
  <c r="Z883" i="12" s="1"/>
  <c r="Z891" i="12" a="1"/>
  <c r="Z891" i="12" s="1"/>
  <c r="Z894" i="12" a="1"/>
  <c r="Z894" i="12" s="1"/>
  <c r="Z898" i="12" a="1"/>
  <c r="Z898" i="12" s="1"/>
  <c r="Z905" i="12" a="1"/>
  <c r="Z905" i="12" s="1"/>
  <c r="Z909" i="12" a="1"/>
  <c r="Z909" i="12" s="1"/>
  <c r="Z912" i="12" a="1"/>
  <c r="Z912" i="12" s="1"/>
  <c r="Z923" i="12" a="1"/>
  <c r="Z923" i="12" s="1"/>
  <c r="Z926" i="12" a="1"/>
  <c r="Z926" i="12" s="1"/>
  <c r="Z930" i="12" a="1"/>
  <c r="Z930" i="12" s="1"/>
  <c r="Z937" i="12" a="1"/>
  <c r="Z937" i="12" s="1"/>
  <c r="Z941" i="12" a="1"/>
  <c r="Z941" i="12" s="1"/>
  <c r="Z944" i="12" a="1"/>
  <c r="Z944" i="12" s="1"/>
  <c r="Z955" i="12" a="1"/>
  <c r="Z955" i="12" s="1"/>
  <c r="Z958" i="12" a="1"/>
  <c r="Z958" i="12" s="1"/>
  <c r="Z22" i="12" a="1"/>
  <c r="Z22" i="12" s="1"/>
  <c r="Z55" i="12" a="1"/>
  <c r="Z55" i="12" s="1"/>
  <c r="Z84" i="12" a="1"/>
  <c r="Z84" i="12" s="1"/>
  <c r="Z107" i="12" a="1"/>
  <c r="Z107" i="12" s="1"/>
  <c r="Z130" i="12" a="1"/>
  <c r="Z130" i="12" s="1"/>
  <c r="Z150" i="12" a="1"/>
  <c r="Z150" i="12" s="1"/>
  <c r="Z174" i="12" a="1"/>
  <c r="Z174" i="12" s="1"/>
  <c r="Z200" i="12" a="1"/>
  <c r="Z200" i="12" s="1"/>
  <c r="Z223" i="12" a="1"/>
  <c r="Z223" i="12" s="1"/>
  <c r="Z250" i="12" a="1"/>
  <c r="Z250" i="12" s="1"/>
  <c r="Z273" i="12" a="1"/>
  <c r="Z273" i="12" s="1"/>
  <c r="Z294" i="12" a="1"/>
  <c r="Z294" i="12" s="1"/>
  <c r="Z309" i="12" a="1"/>
  <c r="Z309" i="12" s="1"/>
  <c r="Z322" i="12" a="1"/>
  <c r="Z322" i="12" s="1"/>
  <c r="Z349" i="12" a="1"/>
  <c r="Z349" i="12" s="1"/>
  <c r="Z364" i="12" a="1"/>
  <c r="Z364" i="12" s="1"/>
  <c r="Z374" i="12" a="1"/>
  <c r="Z374" i="12" s="1"/>
  <c r="Z383" i="12" a="1"/>
  <c r="Z383" i="12" s="1"/>
  <c r="Z401" i="12" a="1"/>
  <c r="Z401" i="12" s="1"/>
  <c r="Z411" i="12" a="1"/>
  <c r="Z411" i="12" s="1"/>
  <c r="Z424" i="12" a="1"/>
  <c r="Z424" i="12" s="1"/>
  <c r="Z436" i="12" a="1"/>
  <c r="Z436" i="12" s="1"/>
  <c r="Z460" i="12" a="1"/>
  <c r="Z460" i="12" s="1"/>
  <c r="Z499" i="12" a="1"/>
  <c r="Z499" i="12" s="1"/>
  <c r="Z511" i="12" a="1"/>
  <c r="Z511" i="12" s="1"/>
  <c r="Z521" i="12" a="1"/>
  <c r="Z521" i="12" s="1"/>
  <c r="Z530" i="12" a="1"/>
  <c r="Z530" i="12" s="1"/>
  <c r="Z538" i="12" a="1"/>
  <c r="Z538" i="12" s="1"/>
  <c r="Z565" i="12" a="1"/>
  <c r="Z565" i="12" s="1"/>
  <c r="Z574" i="12" a="1"/>
  <c r="Z574" i="12" s="1"/>
  <c r="Z584" i="12" a="1"/>
  <c r="Z584" i="12" s="1"/>
  <c r="Z594" i="12" a="1"/>
  <c r="Z594" i="12" s="1"/>
  <c r="Z602" i="12" a="1"/>
  <c r="Z602" i="12" s="1"/>
  <c r="Z610" i="12" a="1"/>
  <c r="Z610" i="12" s="1"/>
  <c r="Z621" i="12" a="1"/>
  <c r="Z621" i="12" s="1"/>
  <c r="Z665" i="12" a="1"/>
  <c r="Z665" i="12" s="1"/>
  <c r="Z676" i="12" a="1"/>
  <c r="Z676" i="12" s="1"/>
  <c r="Z686" i="12" a="1"/>
  <c r="Z686" i="12" s="1"/>
  <c r="Z694" i="12" a="1"/>
  <c r="Z694" i="12" s="1"/>
  <c r="Z702" i="12" a="1"/>
  <c r="Z702" i="12" s="1"/>
  <c r="Z708" i="12" a="1"/>
  <c r="Z708" i="12" s="1"/>
  <c r="Z713" i="12" a="1"/>
  <c r="Z713" i="12" s="1"/>
  <c r="Z725" i="12" a="1"/>
  <c r="Z725" i="12" s="1"/>
  <c r="Z731" i="12" a="1"/>
  <c r="Z731" i="12" s="1"/>
  <c r="Z742" i="12" a="1"/>
  <c r="Z742" i="12" s="1"/>
  <c r="Z757" i="12" a="1"/>
  <c r="Z757" i="12" s="1"/>
  <c r="Z762" i="12" a="1"/>
  <c r="Z762" i="12" s="1"/>
  <c r="Z772" i="12" a="1"/>
  <c r="Z772" i="12" s="1"/>
  <c r="Z777" i="12" a="1"/>
  <c r="Z777" i="12" s="1"/>
  <c r="Z782" i="12" a="1"/>
  <c r="Z782" i="12" s="1"/>
  <c r="Z793" i="12" a="1"/>
  <c r="Z793" i="12" s="1"/>
  <c r="Z798" i="12" a="1"/>
  <c r="Z798" i="12" s="1"/>
  <c r="Z809" i="12" a="1"/>
  <c r="Z809" i="12" s="1"/>
  <c r="Z814" i="12" a="1"/>
  <c r="Z814" i="12" s="1"/>
  <c r="Z825" i="12" a="1"/>
  <c r="Z825" i="12" s="1"/>
  <c r="Z830" i="12" a="1"/>
  <c r="Z830" i="12" s="1"/>
  <c r="Z841" i="12" a="1"/>
  <c r="Z841" i="12" s="1"/>
  <c r="Z846" i="12" a="1"/>
  <c r="Z846" i="12" s="1"/>
  <c r="Z857" i="12" a="1"/>
  <c r="Z857" i="12" s="1"/>
  <c r="Z862" i="12" a="1"/>
  <c r="Z862" i="12" s="1"/>
  <c r="Z873" i="12" a="1"/>
  <c r="Z873" i="12" s="1"/>
  <c r="Z878" i="12" a="1"/>
  <c r="Z878" i="12" s="1"/>
  <c r="Z888" i="12" a="1"/>
  <c r="Z888" i="12" s="1"/>
  <c r="Z899" i="12" a="1"/>
  <c r="Z899" i="12" s="1"/>
  <c r="Z902" i="12" a="1"/>
  <c r="Z902" i="12" s="1"/>
  <c r="Z906" i="12" a="1"/>
  <c r="Z906" i="12" s="1"/>
  <c r="Z913" i="12" a="1"/>
  <c r="Z913" i="12" s="1"/>
  <c r="Z917" i="12" a="1"/>
  <c r="Z917" i="12" s="1"/>
  <c r="Z920" i="12" a="1"/>
  <c r="Z920" i="12" s="1"/>
  <c r="Z931" i="12" a="1"/>
  <c r="Z931" i="12" s="1"/>
  <c r="Z934" i="12" a="1"/>
  <c r="Z934" i="12" s="1"/>
  <c r="Z938" i="12" a="1"/>
  <c r="Z938" i="12" s="1"/>
  <c r="Z945" i="12" a="1"/>
  <c r="Z945" i="12" s="1"/>
  <c r="Z949" i="12" a="1"/>
  <c r="Z949" i="12" s="1"/>
  <c r="Z952" i="12" a="1"/>
  <c r="Z952" i="12" s="1"/>
  <c r="Z37" i="12" a="1"/>
  <c r="Z37" i="12" s="1"/>
  <c r="Z71" i="12" a="1"/>
  <c r="Z71" i="12" s="1"/>
  <c r="Z93" i="12" a="1"/>
  <c r="Z93" i="12" s="1"/>
  <c r="Z116" i="12" a="1"/>
  <c r="Z116" i="12" s="1"/>
  <c r="Z137" i="12" a="1"/>
  <c r="Z137" i="12" s="1"/>
  <c r="Z160" i="12" a="1"/>
  <c r="Z160" i="12" s="1"/>
  <c r="Z183" i="12" a="1"/>
  <c r="Z183" i="12" s="1"/>
  <c r="Z210" i="12" a="1"/>
  <c r="Z210" i="12" s="1"/>
  <c r="Z232" i="12" a="1"/>
  <c r="Z232" i="12" s="1"/>
  <c r="Z259" i="12" a="1"/>
  <c r="Z259" i="12" s="1"/>
  <c r="Z283" i="12" a="1"/>
  <c r="Z283" i="12" s="1"/>
  <c r="Z327" i="12" a="1"/>
  <c r="Z327" i="12" s="1"/>
  <c r="Z340" i="12" a="1"/>
  <c r="Z340" i="12" s="1"/>
  <c r="Z368" i="12" a="1"/>
  <c r="Z368" i="12" s="1"/>
  <c r="Z397" i="12" a="1"/>
  <c r="Z397" i="12" s="1"/>
  <c r="Z404" i="12" a="1"/>
  <c r="Z404" i="12" s="1"/>
  <c r="Z416" i="12" a="1"/>
  <c r="Z416" i="12" s="1"/>
  <c r="Z429" i="12" a="1"/>
  <c r="Z429" i="12" s="1"/>
  <c r="Z440" i="12" a="1"/>
  <c r="Z440" i="12" s="1"/>
  <c r="Z452" i="12" a="1"/>
  <c r="Z452" i="12" s="1"/>
  <c r="Z464" i="12" a="1"/>
  <c r="Z464" i="12" s="1"/>
  <c r="Z476" i="12" a="1"/>
  <c r="Z476" i="12" s="1"/>
  <c r="Z490" i="12" a="1"/>
  <c r="Z490" i="12" s="1"/>
  <c r="Z504" i="12" a="1"/>
  <c r="Z504" i="12" s="1"/>
  <c r="Z515" i="12" a="1"/>
  <c r="Z515" i="12" s="1"/>
  <c r="Z533" i="12" a="1"/>
  <c r="Z533" i="12" s="1"/>
  <c r="Z541" i="12" a="1"/>
  <c r="Z541" i="12" s="1"/>
  <c r="Z551" i="12" a="1"/>
  <c r="Z551" i="12" s="1"/>
  <c r="Z558" i="12" a="1"/>
  <c r="Z558" i="12" s="1"/>
  <c r="Z569" i="12" a="1"/>
  <c r="Z569" i="12" s="1"/>
  <c r="Z578" i="12" a="1"/>
  <c r="Z578" i="12" s="1"/>
  <c r="Z597" i="12" a="1"/>
  <c r="Z597" i="12" s="1"/>
  <c r="Z605" i="12" a="1"/>
  <c r="Z605" i="12" s="1"/>
  <c r="Z614" i="12" a="1"/>
  <c r="Z614" i="12" s="1"/>
  <c r="Z624" i="12" a="1"/>
  <c r="Z624" i="12" s="1"/>
  <c r="Z633" i="12" a="1"/>
  <c r="Z633" i="12" s="1"/>
  <c r="Z640" i="12" a="1"/>
  <c r="Z640" i="12" s="1"/>
  <c r="Z649" i="12" a="1"/>
  <c r="Z649" i="12" s="1"/>
  <c r="Z659" i="12" a="1"/>
  <c r="Z659" i="12" s="1"/>
  <c r="Z669" i="12" a="1"/>
  <c r="Z669" i="12" s="1"/>
  <c r="Z680" i="12" a="1"/>
  <c r="Z680" i="12" s="1"/>
  <c r="Z689" i="12" a="1"/>
  <c r="Z689" i="12" s="1"/>
  <c r="Z697" i="12" a="1"/>
  <c r="Z697" i="12" s="1"/>
  <c r="Z704" i="12" a="1"/>
  <c r="Z704" i="12" s="1"/>
  <c r="Z710" i="12" a="1"/>
  <c r="Z710" i="12" s="1"/>
  <c r="Z716" i="12" a="1"/>
  <c r="Z716" i="12" s="1"/>
  <c r="Z720" i="12" a="1"/>
  <c r="Z720" i="12" s="1"/>
  <c r="Z727" i="12" a="1"/>
  <c r="Z727" i="12" s="1"/>
  <c r="Z734" i="12" a="1"/>
  <c r="Z734" i="12" s="1"/>
  <c r="Z739" i="12" a="1"/>
  <c r="Z739" i="12" s="1"/>
  <c r="Z744" i="12" a="1"/>
  <c r="Z744" i="12" s="1"/>
  <c r="Z754" i="12" a="1"/>
  <c r="Z754" i="12" s="1"/>
  <c r="Z759" i="12" a="1"/>
  <c r="Z759" i="12" s="1"/>
  <c r="Z764" i="12" a="1"/>
  <c r="Z764" i="12" s="1"/>
  <c r="Z769" i="12" a="1"/>
  <c r="Z769" i="12" s="1"/>
  <c r="Z779" i="12" a="1"/>
  <c r="Z779" i="12" s="1"/>
  <c r="Z784" i="12" a="1"/>
  <c r="Z784" i="12" s="1"/>
  <c r="Z795" i="12" a="1"/>
  <c r="Z795" i="12" s="1"/>
  <c r="Z800" i="12" a="1"/>
  <c r="Z800" i="12" s="1"/>
  <c r="Z811" i="12" a="1"/>
  <c r="Z811" i="12" s="1"/>
  <c r="Z816" i="12" a="1"/>
  <c r="Z816" i="12" s="1"/>
  <c r="Z827" i="12" a="1"/>
  <c r="Z827" i="12" s="1"/>
  <c r="Z832" i="12" a="1"/>
  <c r="Z832" i="12" s="1"/>
  <c r="Z843" i="12" a="1"/>
  <c r="Z843" i="12" s="1"/>
  <c r="Z848" i="12" a="1"/>
  <c r="Z848" i="12" s="1"/>
  <c r="Z859" i="12" a="1"/>
  <c r="Z859" i="12" s="1"/>
  <c r="Z864" i="12" a="1"/>
  <c r="Z864" i="12" s="1"/>
  <c r="Z875" i="12" a="1"/>
  <c r="Z875" i="12" s="1"/>
  <c r="Z880" i="12" a="1"/>
  <c r="Z880" i="12" s="1"/>
  <c r="Z40" i="12" a="1"/>
  <c r="Z40" i="12" s="1"/>
  <c r="Z141" i="12" a="1"/>
  <c r="Z141" i="12" s="1"/>
  <c r="Z238" i="12" a="1"/>
  <c r="Z238" i="12" s="1"/>
  <c r="Z505" i="12" a="1"/>
  <c r="Z505" i="12" s="1"/>
  <c r="Z542" i="12" a="1"/>
  <c r="Z542" i="12" s="1"/>
  <c r="Z579" i="12" a="1"/>
  <c r="Z579" i="12" s="1"/>
  <c r="Z616" i="12" a="1"/>
  <c r="Z616" i="12" s="1"/>
  <c r="Z650" i="12" a="1"/>
  <c r="Z650" i="12" s="1"/>
  <c r="Z690" i="12" a="1"/>
  <c r="Z690" i="12" s="1"/>
  <c r="Z801" i="12" a="1"/>
  <c r="Z801" i="12" s="1"/>
  <c r="Z822" i="12" a="1"/>
  <c r="Z822" i="12" s="1"/>
  <c r="Z865" i="12" a="1"/>
  <c r="Z865" i="12" s="1"/>
  <c r="Z893" i="12" a="1"/>
  <c r="Z893" i="12" s="1"/>
  <c r="Z907" i="12" a="1"/>
  <c r="Z907" i="12" s="1"/>
  <c r="Z914" i="12" a="1"/>
  <c r="Z914" i="12" s="1"/>
  <c r="Z921" i="12" a="1"/>
  <c r="Z921" i="12" s="1"/>
  <c r="Z928" i="12" a="1"/>
  <c r="Z928" i="12" s="1"/>
  <c r="Z942" i="12" a="1"/>
  <c r="Z942" i="12" s="1"/>
  <c r="Z957" i="12" a="1"/>
  <c r="Z957" i="12" s="1"/>
  <c r="Z73" i="12" a="1"/>
  <c r="Z73" i="12" s="1"/>
  <c r="Z164" i="12" a="1"/>
  <c r="Z164" i="12" s="1"/>
  <c r="Z260" i="12" a="1"/>
  <c r="Z260" i="12" s="1"/>
  <c r="Z417" i="12" a="1"/>
  <c r="Z417" i="12" s="1"/>
  <c r="Z465" i="12" a="1"/>
  <c r="Z465" i="12" s="1"/>
  <c r="Z517" i="12" a="1"/>
  <c r="Z517" i="12" s="1"/>
  <c r="Z589" i="12" a="1"/>
  <c r="Z589" i="12" s="1"/>
  <c r="Z625" i="12" a="1"/>
  <c r="Z625" i="12" s="1"/>
  <c r="Z660" i="12" a="1"/>
  <c r="Z660" i="12" s="1"/>
  <c r="Z698" i="12" a="1"/>
  <c r="Z698" i="12" s="1"/>
  <c r="Z721" i="12" a="1"/>
  <c r="Z721" i="12" s="1"/>
  <c r="Z745" i="12" a="1"/>
  <c r="Z745" i="12" s="1"/>
  <c r="Z765" i="12" a="1"/>
  <c r="Z765" i="12" s="1"/>
  <c r="Z785" i="12" a="1"/>
  <c r="Z785" i="12" s="1"/>
  <c r="Z806" i="12" a="1"/>
  <c r="Z806" i="12" s="1"/>
  <c r="Z849" i="12" a="1"/>
  <c r="Z849" i="12" s="1"/>
  <c r="Z870" i="12" a="1"/>
  <c r="Z870" i="12" s="1"/>
  <c r="Z886" i="12" a="1"/>
  <c r="Z886" i="12" s="1"/>
  <c r="Z901" i="12" a="1"/>
  <c r="Z901" i="12" s="1"/>
  <c r="Z915" i="12" a="1"/>
  <c r="Z915" i="12" s="1"/>
  <c r="Z922" i="12" a="1"/>
  <c r="Z922" i="12" s="1"/>
  <c r="Z929" i="12" a="1"/>
  <c r="Z929" i="12" s="1"/>
  <c r="Z936" i="12" a="1"/>
  <c r="Z936" i="12" s="1"/>
  <c r="Z950" i="12" a="1"/>
  <c r="Z950" i="12" s="1"/>
  <c r="Z97" i="12" a="1"/>
  <c r="Z97" i="12" s="1"/>
  <c r="Z186" i="12" a="1"/>
  <c r="Z186" i="12" s="1"/>
  <c r="Z284" i="12" a="1"/>
  <c r="Z284" i="12" s="1"/>
  <c r="Z341" i="12" a="1"/>
  <c r="Z341" i="12" s="1"/>
  <c r="Z387" i="12" a="1"/>
  <c r="Z387" i="12" s="1"/>
  <c r="Z431" i="12" a="1"/>
  <c r="Z431" i="12" s="1"/>
  <c r="Z479" i="12" a="1"/>
  <c r="Z479" i="12" s="1"/>
  <c r="Z526" i="12" a="1"/>
  <c r="Z526" i="12" s="1"/>
  <c r="Z560" i="12" a="1"/>
  <c r="Z560" i="12" s="1"/>
  <c r="Z634" i="12" a="1"/>
  <c r="Z634" i="12" s="1"/>
  <c r="Z671" i="12" a="1"/>
  <c r="Z671" i="12" s="1"/>
  <c r="Z750" i="12" a="1"/>
  <c r="Z750" i="12" s="1"/>
  <c r="Z790" i="12" a="1"/>
  <c r="Z790" i="12" s="1"/>
  <c r="Z833" i="12" a="1"/>
  <c r="Z833" i="12" s="1"/>
  <c r="Z854" i="12" a="1"/>
  <c r="Z854" i="12" s="1"/>
  <c r="Z889" i="12" a="1"/>
  <c r="Z889" i="12" s="1"/>
  <c r="Z896" i="12" a="1"/>
  <c r="Z896" i="12" s="1"/>
  <c r="Z910" i="12" a="1"/>
  <c r="Z910" i="12" s="1"/>
  <c r="Z925" i="12" a="1"/>
  <c r="Z925" i="12" s="1"/>
  <c r="Z939" i="12" a="1"/>
  <c r="Z939" i="12" s="1"/>
  <c r="Z946" i="12" a="1"/>
  <c r="Z946" i="12" s="1"/>
  <c r="Z953" i="12" a="1"/>
  <c r="Z953" i="12" s="1"/>
  <c r="Z960" i="12" a="1"/>
  <c r="Z960" i="12" s="1"/>
  <c r="Z962" i="12" a="1"/>
  <c r="Z962" i="12" s="1"/>
  <c r="Z211" i="12" a="1"/>
  <c r="Z211" i="12" s="1"/>
  <c r="Z442" i="12" a="1"/>
  <c r="Z442" i="12" s="1"/>
  <c r="Z491" i="12" a="1"/>
  <c r="Z491" i="12" s="1"/>
  <c r="Z534" i="12" a="1"/>
  <c r="Z534" i="12" s="1"/>
  <c r="Z570" i="12" a="1"/>
  <c r="Z570" i="12" s="1"/>
  <c r="Z606" i="12" a="1"/>
  <c r="Z606" i="12" s="1"/>
  <c r="Z642" i="12" a="1"/>
  <c r="Z642" i="12" s="1"/>
  <c r="Z681" i="12" a="1"/>
  <c r="Z681" i="12" s="1"/>
  <c r="Z755" i="12" a="1"/>
  <c r="Z755" i="12" s="1"/>
  <c r="Z774" i="12" a="1"/>
  <c r="Z774" i="12" s="1"/>
  <c r="Z817" i="12" a="1"/>
  <c r="Z817" i="12" s="1"/>
  <c r="Z838" i="12" a="1"/>
  <c r="Z838" i="12" s="1"/>
  <c r="Z881" i="12" a="1"/>
  <c r="Z881" i="12" s="1"/>
  <c r="Z890" i="12" a="1"/>
  <c r="Z890" i="12" s="1"/>
  <c r="Z897" i="12" a="1"/>
  <c r="Z897" i="12" s="1"/>
  <c r="Z904" i="12" a="1"/>
  <c r="Z904" i="12" s="1"/>
  <c r="Z918" i="12" a="1"/>
  <c r="Z918" i="12" s="1"/>
  <c r="Z933" i="12" a="1"/>
  <c r="Z933" i="12" s="1"/>
  <c r="Z947" i="12" a="1"/>
  <c r="Z947" i="12" s="1"/>
  <c r="Z954" i="12" a="1"/>
  <c r="Z954" i="12" s="1"/>
  <c r="Z961" i="12" a="1"/>
  <c r="Z961" i="12" s="1"/>
  <c r="F17" i="4" a="1"/>
  <c r="F17" i="4" s="1"/>
  <c r="F25" i="4" a="1"/>
  <c r="F25" i="4" s="1"/>
  <c r="T4" i="4"/>
  <c r="S4" i="4"/>
  <c r="BB5" i="13" l="1"/>
  <c r="BD5" i="13" s="1"/>
  <c r="BD6" i="13"/>
  <c r="BD10" i="13"/>
  <c r="BD14" i="13"/>
  <c r="BD18" i="13"/>
  <c r="BD22" i="13"/>
  <c r="BD26" i="13"/>
  <c r="BD30" i="13"/>
  <c r="BD34" i="13"/>
  <c r="BD38" i="13"/>
  <c r="BD42" i="13"/>
  <c r="BD46" i="13"/>
  <c r="BD50" i="13"/>
  <c r="BD54" i="13"/>
  <c r="BD58" i="13"/>
  <c r="BD62" i="13"/>
  <c r="BD66" i="13"/>
  <c r="BD70" i="13"/>
  <c r="BD74" i="13"/>
  <c r="BD78" i="13"/>
  <c r="BD82" i="13"/>
  <c r="BD86" i="13"/>
  <c r="BD90" i="13"/>
  <c r="BD94" i="13"/>
  <c r="BD98" i="13"/>
  <c r="BD102" i="13"/>
  <c r="BD106" i="13"/>
  <c r="BD110" i="13"/>
  <c r="BD114" i="13"/>
  <c r="BD118" i="13"/>
  <c r="BD122" i="13"/>
  <c r="BD126" i="13"/>
  <c r="BD130" i="13"/>
  <c r="BD134" i="13"/>
  <c r="BD138" i="13"/>
  <c r="BD142" i="13"/>
  <c r="BD146" i="13"/>
  <c r="BD150" i="13"/>
  <c r="BD154" i="13"/>
  <c r="BD158" i="13"/>
  <c r="BD162" i="13"/>
  <c r="BD166" i="13"/>
  <c r="BD170" i="13"/>
  <c r="BD174" i="13"/>
  <c r="BD178" i="13"/>
  <c r="BD182" i="13"/>
  <c r="BD186" i="13"/>
  <c r="BD190" i="13"/>
  <c r="BD194" i="13"/>
  <c r="BD198" i="13"/>
  <c r="BD202" i="13"/>
  <c r="BD206" i="13"/>
  <c r="BD210" i="13"/>
  <c r="BD214" i="13"/>
  <c r="BD218" i="13"/>
  <c r="BD222" i="13"/>
  <c r="BD226" i="13"/>
  <c r="BD230" i="13"/>
  <c r="BD234" i="13"/>
  <c r="BD238" i="13"/>
  <c r="BD242" i="13"/>
  <c r="BD246" i="13"/>
  <c r="BD250" i="13"/>
  <c r="BD254" i="13"/>
  <c r="BD258" i="13"/>
  <c r="BD262" i="13"/>
  <c r="BD266" i="13"/>
  <c r="BD270" i="13"/>
  <c r="BD274" i="13"/>
  <c r="BD278" i="13"/>
  <c r="BD282" i="13"/>
  <c r="BD286" i="13"/>
  <c r="BD290" i="13"/>
  <c r="BD294" i="13"/>
  <c r="BD298" i="13"/>
  <c r="BD302" i="13"/>
  <c r="BD306" i="13"/>
  <c r="BD310" i="13"/>
  <c r="BD314" i="13"/>
  <c r="BD318" i="13"/>
  <c r="BD322" i="13"/>
  <c r="BD326" i="13"/>
  <c r="BD330" i="13"/>
  <c r="BD334" i="13"/>
  <c r="BD338" i="13"/>
  <c r="BD342" i="13"/>
  <c r="BD7" i="13"/>
  <c r="BD12" i="13"/>
  <c r="BD17" i="13"/>
  <c r="BD23" i="13"/>
  <c r="BD28" i="13"/>
  <c r="BD33" i="13"/>
  <c r="BD39" i="13"/>
  <c r="BD44" i="13"/>
  <c r="BD49" i="13"/>
  <c r="BD55" i="13"/>
  <c r="BD60" i="13"/>
  <c r="BD65" i="13"/>
  <c r="BD71" i="13"/>
  <c r="BD76" i="13"/>
  <c r="BD81" i="13"/>
  <c r="BD87" i="13"/>
  <c r="BD92" i="13"/>
  <c r="BD97" i="13"/>
  <c r="BD103" i="13"/>
  <c r="BD108" i="13"/>
  <c r="BD113" i="13"/>
  <c r="BD119" i="13"/>
  <c r="BD124" i="13"/>
  <c r="BD129" i="13"/>
  <c r="BD135" i="13"/>
  <c r="BD140" i="13"/>
  <c r="BD145" i="13"/>
  <c r="BD151" i="13"/>
  <c r="BD156" i="13"/>
  <c r="BD161" i="13"/>
  <c r="BD167" i="13"/>
  <c r="BD172" i="13"/>
  <c r="BD177" i="13"/>
  <c r="BD183" i="13"/>
  <c r="BD188" i="13"/>
  <c r="BD193" i="13"/>
  <c r="BD199" i="13"/>
  <c r="BD204" i="13"/>
  <c r="BD209" i="13"/>
  <c r="BD215" i="13"/>
  <c r="BD220" i="13"/>
  <c r="BD225" i="13"/>
  <c r="BD231" i="13"/>
  <c r="BD236" i="13"/>
  <c r="BD241" i="13"/>
  <c r="BD247" i="13"/>
  <c r="BD252" i="13"/>
  <c r="BD257" i="13"/>
  <c r="BD263" i="13"/>
  <c r="BD268" i="13"/>
  <c r="BD273" i="13"/>
  <c r="BD279" i="13"/>
  <c r="BD284" i="13"/>
  <c r="BD289" i="13"/>
  <c r="BD295" i="13"/>
  <c r="BD300" i="13"/>
  <c r="BD305" i="13"/>
  <c r="BD311" i="13"/>
  <c r="BD316" i="13"/>
  <c r="BD321" i="13"/>
  <c r="BD327" i="13"/>
  <c r="BD332" i="13"/>
  <c r="BD337" i="13"/>
  <c r="BD343" i="13"/>
  <c r="BD347" i="13"/>
  <c r="BD351" i="13"/>
  <c r="BD355" i="13"/>
  <c r="BD359" i="13"/>
  <c r="BD363" i="13"/>
  <c r="BD367" i="13"/>
  <c r="BD371" i="13"/>
  <c r="BD375" i="13"/>
  <c r="BD379" i="13"/>
  <c r="BD383" i="13"/>
  <c r="BD387" i="13"/>
  <c r="BD391" i="13"/>
  <c r="BD395" i="13"/>
  <c r="BD399" i="13"/>
  <c r="BD403" i="13"/>
  <c r="BD407" i="13"/>
  <c r="BD411" i="13"/>
  <c r="BD415" i="13"/>
  <c r="BD419" i="13"/>
  <c r="BD423" i="13"/>
  <c r="BD427" i="13"/>
  <c r="BD8" i="13"/>
  <c r="BD13" i="13"/>
  <c r="BD19" i="13"/>
  <c r="BD24" i="13"/>
  <c r="BD29" i="13"/>
  <c r="BD35" i="13"/>
  <c r="BD40" i="13"/>
  <c r="BD45" i="13"/>
  <c r="BD51" i="13"/>
  <c r="BD56" i="13"/>
  <c r="BD61" i="13"/>
  <c r="BD67" i="13"/>
  <c r="BD72" i="13"/>
  <c r="BD77" i="13"/>
  <c r="BD83" i="13"/>
  <c r="BD88" i="13"/>
  <c r="BD93" i="13"/>
  <c r="BD99" i="13"/>
  <c r="BD104" i="13"/>
  <c r="BD109" i="13"/>
  <c r="BD115" i="13"/>
  <c r="BD120" i="13"/>
  <c r="BD125" i="13"/>
  <c r="BD131" i="13"/>
  <c r="BD136" i="13"/>
  <c r="BD141" i="13"/>
  <c r="BD147" i="13"/>
  <c r="BD152" i="13"/>
  <c r="BD157" i="13"/>
  <c r="BD163" i="13"/>
  <c r="BD168" i="13"/>
  <c r="BD173" i="13"/>
  <c r="BD179" i="13"/>
  <c r="BD184" i="13"/>
  <c r="BD189" i="13"/>
  <c r="BD195" i="13"/>
  <c r="BD200" i="13"/>
  <c r="BD205" i="13"/>
  <c r="BD211" i="13"/>
  <c r="BD216" i="13"/>
  <c r="BD221" i="13"/>
  <c r="BD227" i="13"/>
  <c r="BD232" i="13"/>
  <c r="BD237" i="13"/>
  <c r="BD243" i="13"/>
  <c r="BD248" i="13"/>
  <c r="BD253" i="13"/>
  <c r="BD259" i="13"/>
  <c r="BD264" i="13"/>
  <c r="BD269" i="13"/>
  <c r="BD275" i="13"/>
  <c r="BD280" i="13"/>
  <c r="BD285" i="13"/>
  <c r="BD291" i="13"/>
  <c r="BD296" i="13"/>
  <c r="BD301" i="13"/>
  <c r="BD307" i="13"/>
  <c r="BD312" i="13"/>
  <c r="BD317" i="13"/>
  <c r="BD323" i="13"/>
  <c r="BD328" i="13"/>
  <c r="BD333" i="13"/>
  <c r="BD339" i="13"/>
  <c r="BD344" i="13"/>
  <c r="BD348" i="13"/>
  <c r="BD352" i="13"/>
  <c r="BD356" i="13"/>
  <c r="BD360" i="13"/>
  <c r="BD364" i="13"/>
  <c r="BD368" i="13"/>
  <c r="BD372" i="13"/>
  <c r="BD376" i="13"/>
  <c r="BD380" i="13"/>
  <c r="BD384" i="13"/>
  <c r="BD388" i="13"/>
  <c r="BD392" i="13"/>
  <c r="BD396" i="13"/>
  <c r="BD400" i="13"/>
  <c r="BD404" i="13"/>
  <c r="BD408" i="13"/>
  <c r="BD412" i="13"/>
  <c r="BD416" i="13"/>
  <c r="BD420" i="13"/>
  <c r="BD424" i="13"/>
  <c r="BD428" i="13"/>
  <c r="BD432" i="13"/>
  <c r="BD436" i="13"/>
  <c r="BD440" i="13"/>
  <c r="BD444" i="13"/>
  <c r="BD448" i="13"/>
  <c r="BD452" i="13"/>
  <c r="BD456" i="13"/>
  <c r="BD460" i="13"/>
  <c r="BD464" i="13"/>
  <c r="BD468" i="13"/>
  <c r="BD9" i="13"/>
  <c r="BD20" i="13"/>
  <c r="BD31" i="13"/>
  <c r="BD41" i="13"/>
  <c r="BD52" i="13"/>
  <c r="BD63" i="13"/>
  <c r="BD73" i="13"/>
  <c r="BD84" i="13"/>
  <c r="BD95" i="13"/>
  <c r="BD105" i="13"/>
  <c r="BD116" i="13"/>
  <c r="BD127" i="13"/>
  <c r="BD137" i="13"/>
  <c r="BD148" i="13"/>
  <c r="BD159" i="13"/>
  <c r="BD169" i="13"/>
  <c r="BD180" i="13"/>
  <c r="BD191" i="13"/>
  <c r="BD201" i="13"/>
  <c r="BD212" i="13"/>
  <c r="BD223" i="13"/>
  <c r="BD233" i="13"/>
  <c r="BD244" i="13"/>
  <c r="BD255" i="13"/>
  <c r="BD265" i="13"/>
  <c r="BD276" i="13"/>
  <c r="BD287" i="13"/>
  <c r="BD297" i="13"/>
  <c r="BD308" i="13"/>
  <c r="BD319" i="13"/>
  <c r="BD329" i="13"/>
  <c r="BD340" i="13"/>
  <c r="BD349" i="13"/>
  <c r="BD357" i="13"/>
  <c r="BD365" i="13"/>
  <c r="BD373" i="13"/>
  <c r="BD381" i="13"/>
  <c r="BD389" i="13"/>
  <c r="BD397" i="13"/>
  <c r="BD405" i="13"/>
  <c r="BD413" i="13"/>
  <c r="BD421" i="13"/>
  <c r="BD429" i="13"/>
  <c r="BD434" i="13"/>
  <c r="BD439" i="13"/>
  <c r="BD445" i="13"/>
  <c r="BD450" i="13"/>
  <c r="BD455" i="13"/>
  <c r="BD461" i="13"/>
  <c r="BD466" i="13"/>
  <c r="BD471" i="13"/>
  <c r="BD475" i="13"/>
  <c r="BD479" i="13"/>
  <c r="BD483" i="13"/>
  <c r="BD487" i="13"/>
  <c r="BD491" i="13"/>
  <c r="BD495" i="13"/>
  <c r="BD499" i="13"/>
  <c r="BD503" i="13"/>
  <c r="BD507" i="13"/>
  <c r="BD511" i="13"/>
  <c r="BD515" i="13"/>
  <c r="BD519" i="13"/>
  <c r="BD523" i="13"/>
  <c r="BD527" i="13"/>
  <c r="BD531" i="13"/>
  <c r="BD535" i="13"/>
  <c r="BD539" i="13"/>
  <c r="BD543" i="13"/>
  <c r="BD547" i="13"/>
  <c r="BD551" i="13"/>
  <c r="BD555" i="13"/>
  <c r="BD559" i="13"/>
  <c r="BD563" i="13"/>
  <c r="BD567" i="13"/>
  <c r="BD571" i="13"/>
  <c r="BD575" i="13"/>
  <c r="BD579" i="13"/>
  <c r="BD583" i="13"/>
  <c r="BD587" i="13"/>
  <c r="BD591" i="13"/>
  <c r="BD595" i="13"/>
  <c r="BD599" i="13"/>
  <c r="BD603" i="13"/>
  <c r="BD607" i="13"/>
  <c r="BD611" i="13"/>
  <c r="BD615" i="13"/>
  <c r="BD619" i="13"/>
  <c r="BD623" i="13"/>
  <c r="BD627" i="13"/>
  <c r="BD631" i="13"/>
  <c r="BD635" i="13"/>
  <c r="BD639" i="13"/>
  <c r="BD643" i="13"/>
  <c r="BD647" i="13"/>
  <c r="BD651" i="13"/>
  <c r="BD655" i="13"/>
  <c r="BD659" i="13"/>
  <c r="BD663" i="13"/>
  <c r="BD667" i="13"/>
  <c r="BD671" i="13"/>
  <c r="BD675" i="13"/>
  <c r="BD679" i="13"/>
  <c r="BD683" i="13"/>
  <c r="BD687" i="13"/>
  <c r="BD691" i="13"/>
  <c r="BD695" i="13"/>
  <c r="BD699" i="13"/>
  <c r="BD703" i="13"/>
  <c r="BD707" i="13"/>
  <c r="BD711" i="13"/>
  <c r="BD715" i="13"/>
  <c r="BD719" i="13"/>
  <c r="BD723" i="13"/>
  <c r="BD727" i="13"/>
  <c r="BD731" i="13"/>
  <c r="BD735" i="13"/>
  <c r="BD739" i="13"/>
  <c r="BD743" i="13"/>
  <c r="BD747" i="13"/>
  <c r="BD751" i="13"/>
  <c r="BD755" i="13"/>
  <c r="BD759" i="13"/>
  <c r="BD763" i="13"/>
  <c r="BD767" i="13"/>
  <c r="BD771" i="13"/>
  <c r="BD775" i="13"/>
  <c r="BD779" i="13"/>
  <c r="BD783" i="13"/>
  <c r="BD787" i="13"/>
  <c r="BD791" i="13"/>
  <c r="BD795" i="13"/>
  <c r="BD799" i="13"/>
  <c r="BD803" i="13"/>
  <c r="BD807" i="13"/>
  <c r="BD811" i="13"/>
  <c r="BD815" i="13"/>
  <c r="BD819" i="13"/>
  <c r="BD823" i="13"/>
  <c r="BD827" i="13"/>
  <c r="BD831" i="13"/>
  <c r="BD835" i="13"/>
  <c r="BD839" i="13"/>
  <c r="BD843" i="13"/>
  <c r="BD847" i="13"/>
  <c r="BD851" i="13"/>
  <c r="BD855" i="13"/>
  <c r="BD859" i="13"/>
  <c r="BD863" i="13"/>
  <c r="BD867" i="13"/>
  <c r="BD871" i="13"/>
  <c r="BD875" i="13"/>
  <c r="BD879" i="13"/>
  <c r="BD883" i="13"/>
  <c r="BD887" i="13"/>
  <c r="BD891" i="13"/>
  <c r="BD895" i="13"/>
  <c r="BD899" i="13"/>
  <c r="BD903" i="13"/>
  <c r="BD907" i="13"/>
  <c r="BD911" i="13"/>
  <c r="BD915" i="13"/>
  <c r="BD919" i="13"/>
  <c r="BD923" i="13"/>
  <c r="BD927" i="13"/>
  <c r="BD931" i="13"/>
  <c r="BD935" i="13"/>
  <c r="BD939" i="13"/>
  <c r="BD943" i="13"/>
  <c r="BD947" i="13"/>
  <c r="BD11" i="13"/>
  <c r="BD21" i="13"/>
  <c r="BD32" i="13"/>
  <c r="BD43" i="13"/>
  <c r="BD53" i="13"/>
  <c r="BD64" i="13"/>
  <c r="BD75" i="13"/>
  <c r="BD85" i="13"/>
  <c r="BD96" i="13"/>
  <c r="BD107" i="13"/>
  <c r="BD117" i="13"/>
  <c r="BD128" i="13"/>
  <c r="BD139" i="13"/>
  <c r="BD149" i="13"/>
  <c r="BD160" i="13"/>
  <c r="BD171" i="13"/>
  <c r="BD181" i="13"/>
  <c r="BD192" i="13"/>
  <c r="BD203" i="13"/>
  <c r="BD213" i="13"/>
  <c r="BD224" i="13"/>
  <c r="BD235" i="13"/>
  <c r="BD245" i="13"/>
  <c r="BD256" i="13"/>
  <c r="BD267" i="13"/>
  <c r="BD277" i="13"/>
  <c r="BD288" i="13"/>
  <c r="BD299" i="13"/>
  <c r="BD309" i="13"/>
  <c r="BD320" i="13"/>
  <c r="BD331" i="13"/>
  <c r="BD341" i="13"/>
  <c r="BD350" i="13"/>
  <c r="BD358" i="13"/>
  <c r="BD366" i="13"/>
  <c r="BD374" i="13"/>
  <c r="BD382" i="13"/>
  <c r="BD390" i="13"/>
  <c r="BD398" i="13"/>
  <c r="BD406" i="13"/>
  <c r="BD414" i="13"/>
  <c r="BD422" i="13"/>
  <c r="BD430" i="13"/>
  <c r="BD435" i="13"/>
  <c r="BD441" i="13"/>
  <c r="BD446" i="13"/>
  <c r="BD451" i="13"/>
  <c r="BD457" i="13"/>
  <c r="BD462" i="13"/>
  <c r="BD467" i="13"/>
  <c r="BD472" i="13"/>
  <c r="BD476" i="13"/>
  <c r="BD480" i="13"/>
  <c r="BD484" i="13"/>
  <c r="BD488" i="13"/>
  <c r="BD492" i="13"/>
  <c r="BD496" i="13"/>
  <c r="BD500" i="13"/>
  <c r="BD504" i="13"/>
  <c r="BD508" i="13"/>
  <c r="BD512" i="13"/>
  <c r="BD516" i="13"/>
  <c r="BD520" i="13"/>
  <c r="BD524" i="13"/>
  <c r="BD528" i="13"/>
  <c r="BD532" i="13"/>
  <c r="BD536" i="13"/>
  <c r="BD540" i="13"/>
  <c r="BD544" i="13"/>
  <c r="BD548" i="13"/>
  <c r="BD552" i="13"/>
  <c r="BD556" i="13"/>
  <c r="BD560" i="13"/>
  <c r="BD564" i="13"/>
  <c r="BD568" i="13"/>
  <c r="BD572" i="13"/>
  <c r="BD576" i="13"/>
  <c r="BD580" i="13"/>
  <c r="BD584" i="13"/>
  <c r="BD588" i="13"/>
  <c r="BD592" i="13"/>
  <c r="BD596" i="13"/>
  <c r="BD600" i="13"/>
  <c r="BD604" i="13"/>
  <c r="BD608" i="13"/>
  <c r="BD612" i="13"/>
  <c r="BD616" i="13"/>
  <c r="BD620" i="13"/>
  <c r="BD624" i="13"/>
  <c r="BD628" i="13"/>
  <c r="BD632" i="13"/>
  <c r="BD636" i="13"/>
  <c r="BD640" i="13"/>
  <c r="BD644" i="13"/>
  <c r="BD648" i="13"/>
  <c r="BD652" i="13"/>
  <c r="BD656" i="13"/>
  <c r="BD660" i="13"/>
  <c r="BD664" i="13"/>
  <c r="BD668" i="13"/>
  <c r="BD672" i="13"/>
  <c r="BD676" i="13"/>
  <c r="BD680" i="13"/>
  <c r="BD684" i="13"/>
  <c r="BD688" i="13"/>
  <c r="BD692" i="13"/>
  <c r="BD696" i="13"/>
  <c r="BD700" i="13"/>
  <c r="BD704" i="13"/>
  <c r="BD708" i="13"/>
  <c r="BD712" i="13"/>
  <c r="BD716" i="13"/>
  <c r="BD720" i="13"/>
  <c r="BD724" i="13"/>
  <c r="BD728" i="13"/>
  <c r="BD732" i="13"/>
  <c r="BD736" i="13"/>
  <c r="BD740" i="13"/>
  <c r="BD744" i="13"/>
  <c r="BD748" i="13"/>
  <c r="BD752" i="13"/>
  <c r="BD756" i="13"/>
  <c r="BD760" i="13"/>
  <c r="BD764" i="13"/>
  <c r="BD768" i="13"/>
  <c r="BD772" i="13"/>
  <c r="BD776" i="13"/>
  <c r="BD780" i="13"/>
  <c r="BD784" i="13"/>
  <c r="BD788" i="13"/>
  <c r="BD792" i="13"/>
  <c r="BD796" i="13"/>
  <c r="BD800" i="13"/>
  <c r="BD804" i="13"/>
  <c r="BD808" i="13"/>
  <c r="BD812" i="13"/>
  <c r="BD816" i="13"/>
  <c r="BD820" i="13"/>
  <c r="BD824" i="13"/>
  <c r="BD828" i="13"/>
  <c r="BD832" i="13"/>
  <c r="BD836" i="13"/>
  <c r="BD840" i="13"/>
  <c r="BD844" i="13"/>
  <c r="BD848" i="13"/>
  <c r="BD852" i="13"/>
  <c r="BD856" i="13"/>
  <c r="BD860" i="13"/>
  <c r="BD864" i="13"/>
  <c r="BD868" i="13"/>
  <c r="BD872" i="13"/>
  <c r="BD876" i="13"/>
  <c r="BD880" i="13"/>
  <c r="BD884" i="13"/>
  <c r="BD888" i="13"/>
  <c r="BD892" i="13"/>
  <c r="BD896" i="13"/>
  <c r="BD900" i="13"/>
  <c r="BD15" i="13"/>
  <c r="BD36" i="13"/>
  <c r="BD57" i="13"/>
  <c r="BD79" i="13"/>
  <c r="BD100" i="13"/>
  <c r="BD121" i="13"/>
  <c r="BD143" i="13"/>
  <c r="BD164" i="13"/>
  <c r="BD185" i="13"/>
  <c r="BD207" i="13"/>
  <c r="BD228" i="13"/>
  <c r="BD249" i="13"/>
  <c r="BD271" i="13"/>
  <c r="BD292" i="13"/>
  <c r="BD313" i="13"/>
  <c r="BD335" i="13"/>
  <c r="BD353" i="13"/>
  <c r="BD369" i="13"/>
  <c r="BD385" i="13"/>
  <c r="BD401" i="13"/>
  <c r="BD417" i="13"/>
  <c r="BD431" i="13"/>
  <c r="BD442" i="13"/>
  <c r="BD453" i="13"/>
  <c r="BD463" i="13"/>
  <c r="BD473" i="13"/>
  <c r="BD481" i="13"/>
  <c r="BD489" i="13"/>
  <c r="BD497" i="13"/>
  <c r="BD505" i="13"/>
  <c r="BD513" i="13"/>
  <c r="BD521" i="13"/>
  <c r="BD529" i="13"/>
  <c r="BD537" i="13"/>
  <c r="BD545" i="13"/>
  <c r="BD553" i="13"/>
  <c r="BD561" i="13"/>
  <c r="BD569" i="13"/>
  <c r="BD577" i="13"/>
  <c r="BD585" i="13"/>
  <c r="BD593" i="13"/>
  <c r="BD601" i="13"/>
  <c r="BD609" i="13"/>
  <c r="BD617" i="13"/>
  <c r="BD625" i="13"/>
  <c r="BD633" i="13"/>
  <c r="BD641" i="13"/>
  <c r="BD649" i="13"/>
  <c r="BD657" i="13"/>
  <c r="BD665" i="13"/>
  <c r="BD673" i="13"/>
  <c r="BD681" i="13"/>
  <c r="BD689" i="13"/>
  <c r="BD697" i="13"/>
  <c r="BD705" i="13"/>
  <c r="BD713" i="13"/>
  <c r="BD721" i="13"/>
  <c r="BD729" i="13"/>
  <c r="BD737" i="13"/>
  <c r="BD745" i="13"/>
  <c r="BD753" i="13"/>
  <c r="BD761" i="13"/>
  <c r="BD769" i="13"/>
  <c r="BD777" i="13"/>
  <c r="BD785" i="13"/>
  <c r="BD793" i="13"/>
  <c r="BD801" i="13"/>
  <c r="BD809" i="13"/>
  <c r="BD817" i="13"/>
  <c r="BD825" i="13"/>
  <c r="BD833" i="13"/>
  <c r="BD841" i="13"/>
  <c r="BD849" i="13"/>
  <c r="BD857" i="13"/>
  <c r="BD865" i="13"/>
  <c r="BD873" i="13"/>
  <c r="BD881" i="13"/>
  <c r="BD889" i="13"/>
  <c r="BD897" i="13"/>
  <c r="BD904" i="13"/>
  <c r="BD909" i="13"/>
  <c r="BD914" i="13"/>
  <c r="BD920" i="13"/>
  <c r="BD925" i="13"/>
  <c r="BD930" i="13"/>
  <c r="BD936" i="13"/>
  <c r="BD941" i="13"/>
  <c r="BD946" i="13"/>
  <c r="BD951" i="13"/>
  <c r="BD955" i="13"/>
  <c r="BD959" i="13"/>
  <c r="BD16" i="13"/>
  <c r="BD37" i="13"/>
  <c r="BD59" i="13"/>
  <c r="BD80" i="13"/>
  <c r="BD101" i="13"/>
  <c r="BD123" i="13"/>
  <c r="BD144" i="13"/>
  <c r="BD165" i="13"/>
  <c r="BD187" i="13"/>
  <c r="BD208" i="13"/>
  <c r="BD229" i="13"/>
  <c r="BD251" i="13"/>
  <c r="BD272" i="13"/>
  <c r="BD293" i="13"/>
  <c r="BD315" i="13"/>
  <c r="BD336" i="13"/>
  <c r="BD354" i="13"/>
  <c r="BD370" i="13"/>
  <c r="BD386" i="13"/>
  <c r="BD402" i="13"/>
  <c r="BD418" i="13"/>
  <c r="BD433" i="13"/>
  <c r="BD443" i="13"/>
  <c r="BD454" i="13"/>
  <c r="BD465" i="13"/>
  <c r="BD474" i="13"/>
  <c r="BD482" i="13"/>
  <c r="BD490" i="13"/>
  <c r="BD498" i="13"/>
  <c r="BD506" i="13"/>
  <c r="BD514" i="13"/>
  <c r="BD522" i="13"/>
  <c r="BD530" i="13"/>
  <c r="BD538" i="13"/>
  <c r="BD546" i="13"/>
  <c r="BD554" i="13"/>
  <c r="BD562" i="13"/>
  <c r="BD570" i="13"/>
  <c r="BD578" i="13"/>
  <c r="BD586" i="13"/>
  <c r="BD594" i="13"/>
  <c r="BD602" i="13"/>
  <c r="BD610" i="13"/>
  <c r="BD618" i="13"/>
  <c r="BD626" i="13"/>
  <c r="BD634" i="13"/>
  <c r="BD642" i="13"/>
  <c r="BD650" i="13"/>
  <c r="BD658" i="13"/>
  <c r="BD666" i="13"/>
  <c r="BD674" i="13"/>
  <c r="BD682" i="13"/>
  <c r="BD690" i="13"/>
  <c r="BD698" i="13"/>
  <c r="BD706" i="13"/>
  <c r="BD714" i="13"/>
  <c r="BD722" i="13"/>
  <c r="BD730" i="13"/>
  <c r="BD738" i="13"/>
  <c r="BD746" i="13"/>
  <c r="BD754" i="13"/>
  <c r="BD762" i="13"/>
  <c r="BD770" i="13"/>
  <c r="BD778" i="13"/>
  <c r="BD786" i="13"/>
  <c r="BD794" i="13"/>
  <c r="BD802" i="13"/>
  <c r="BD810" i="13"/>
  <c r="BD818" i="13"/>
  <c r="BD826" i="13"/>
  <c r="BD834" i="13"/>
  <c r="BD842" i="13"/>
  <c r="BD850" i="13"/>
  <c r="BD858" i="13"/>
  <c r="BD866" i="13"/>
  <c r="BD874" i="13"/>
  <c r="BD882" i="13"/>
  <c r="BD890" i="13"/>
  <c r="BD898" i="13"/>
  <c r="BD905" i="13"/>
  <c r="BD910" i="13"/>
  <c r="BD916" i="13"/>
  <c r="BD921" i="13"/>
  <c r="BD926" i="13"/>
  <c r="BD932" i="13"/>
  <c r="BD937" i="13"/>
  <c r="BD942" i="13"/>
  <c r="BD948" i="13"/>
  <c r="BD952" i="13"/>
  <c r="BD956" i="13"/>
  <c r="BD960" i="13"/>
  <c r="BD25" i="13"/>
  <c r="BD47" i="13"/>
  <c r="BD68" i="13"/>
  <c r="BD89" i="13"/>
  <c r="BD111" i="13"/>
  <c r="BD132" i="13"/>
  <c r="BD153" i="13"/>
  <c r="BD175" i="13"/>
  <c r="BD196" i="13"/>
  <c r="BD217" i="13"/>
  <c r="BD239" i="13"/>
  <c r="BD260" i="13"/>
  <c r="BD281" i="13"/>
  <c r="BD303" i="13"/>
  <c r="BD324" i="13"/>
  <c r="BD345" i="13"/>
  <c r="BD361" i="13"/>
  <c r="BD377" i="13"/>
  <c r="BD393" i="13"/>
  <c r="BD409" i="13"/>
  <c r="BD425" i="13"/>
  <c r="BD437" i="13"/>
  <c r="BD447" i="13"/>
  <c r="BD458" i="13"/>
  <c r="BD469" i="13"/>
  <c r="BD477" i="13"/>
  <c r="BD485" i="13"/>
  <c r="BD493" i="13"/>
  <c r="BD501" i="13"/>
  <c r="BD509" i="13"/>
  <c r="BD517" i="13"/>
  <c r="BD525" i="13"/>
  <c r="BD533" i="13"/>
  <c r="BD541" i="13"/>
  <c r="BD549" i="13"/>
  <c r="BD557" i="13"/>
  <c r="BD565" i="13"/>
  <c r="BD573" i="13"/>
  <c r="BD581" i="13"/>
  <c r="BD589" i="13"/>
  <c r="BD597" i="13"/>
  <c r="BD605" i="13"/>
  <c r="BD613" i="13"/>
  <c r="BD621" i="13"/>
  <c r="BD629" i="13"/>
  <c r="BD637" i="13"/>
  <c r="BD645" i="13"/>
  <c r="BD653" i="13"/>
  <c r="BD661" i="13"/>
  <c r="BD669" i="13"/>
  <c r="BD677" i="13"/>
  <c r="BD685" i="13"/>
  <c r="BD693" i="13"/>
  <c r="BD701" i="13"/>
  <c r="BD709" i="13"/>
  <c r="BD717" i="13"/>
  <c r="BD725" i="13"/>
  <c r="BD733" i="13"/>
  <c r="BD741" i="13"/>
  <c r="BD749" i="13"/>
  <c r="BD757" i="13"/>
  <c r="BD765" i="13"/>
  <c r="BD773" i="13"/>
  <c r="BD781" i="13"/>
  <c r="BD789" i="13"/>
  <c r="BD797" i="13"/>
  <c r="BD805" i="13"/>
  <c r="BD813" i="13"/>
  <c r="BD821" i="13"/>
  <c r="BD829" i="13"/>
  <c r="BD837" i="13"/>
  <c r="BD845" i="13"/>
  <c r="BD853" i="13"/>
  <c r="BD861" i="13"/>
  <c r="BD869" i="13"/>
  <c r="BD877" i="13"/>
  <c r="BD885" i="13"/>
  <c r="BD893" i="13"/>
  <c r="BD901" i="13"/>
  <c r="BD27" i="13"/>
  <c r="BD112" i="13"/>
  <c r="BD197" i="13"/>
  <c r="BD283" i="13"/>
  <c r="BD362" i="13"/>
  <c r="BD426" i="13"/>
  <c r="BD470" i="13"/>
  <c r="BD502" i="13"/>
  <c r="BD534" i="13"/>
  <c r="BD566" i="13"/>
  <c r="BD598" i="13"/>
  <c r="BD630" i="13"/>
  <c r="BD662" i="13"/>
  <c r="BD694" i="13"/>
  <c r="BD726" i="13"/>
  <c r="BD758" i="13"/>
  <c r="BD790" i="13"/>
  <c r="BD822" i="13"/>
  <c r="BD854" i="13"/>
  <c r="BD886" i="13"/>
  <c r="BD908" i="13"/>
  <c r="BD918" i="13"/>
  <c r="BD929" i="13"/>
  <c r="BD940" i="13"/>
  <c r="BD950" i="13"/>
  <c r="BD958" i="13"/>
  <c r="BD155" i="13"/>
  <c r="BD48" i="13"/>
  <c r="BD133" i="13"/>
  <c r="BD219" i="13"/>
  <c r="BD304" i="13"/>
  <c r="BD378" i="13"/>
  <c r="BD438" i="13"/>
  <c r="BD478" i="13"/>
  <c r="BD510" i="13"/>
  <c r="BD542" i="13"/>
  <c r="BD574" i="13"/>
  <c r="BD606" i="13"/>
  <c r="BD638" i="13"/>
  <c r="BD670" i="13"/>
  <c r="BD702" i="13"/>
  <c r="BD734" i="13"/>
  <c r="BD766" i="13"/>
  <c r="BD798" i="13"/>
  <c r="BD830" i="13"/>
  <c r="BD862" i="13"/>
  <c r="BD894" i="13"/>
  <c r="BD912" i="13"/>
  <c r="BD922" i="13"/>
  <c r="BD933" i="13"/>
  <c r="BD944" i="13"/>
  <c r="BD953" i="13"/>
  <c r="BD961" i="13"/>
  <c r="BD69" i="13"/>
  <c r="BD240" i="13"/>
  <c r="BD325" i="13"/>
  <c r="BD394" i="13"/>
  <c r="BD449" i="13"/>
  <c r="BD486" i="13"/>
  <c r="BD518" i="13"/>
  <c r="BD550" i="13"/>
  <c r="BD582" i="13"/>
  <c r="BD614" i="13"/>
  <c r="BD646" i="13"/>
  <c r="BD678" i="13"/>
  <c r="BD710" i="13"/>
  <c r="BD742" i="13"/>
  <c r="BD774" i="13"/>
  <c r="BD806" i="13"/>
  <c r="BD838" i="13"/>
  <c r="BD870" i="13"/>
  <c r="BD902" i="13"/>
  <c r="BD913" i="13"/>
  <c r="BD924" i="13"/>
  <c r="BD934" i="13"/>
  <c r="BD945" i="13"/>
  <c r="BD954" i="13"/>
  <c r="BD962" i="13"/>
  <c r="BD91" i="13"/>
  <c r="BD176" i="13"/>
  <c r="BD261" i="13"/>
  <c r="BD346" i="13"/>
  <c r="BD410" i="13"/>
  <c r="BD459" i="13"/>
  <c r="BD494" i="13"/>
  <c r="BD526" i="13"/>
  <c r="BD558" i="13"/>
  <c r="BD590" i="13"/>
  <c r="BD622" i="13"/>
  <c r="BD654" i="13"/>
  <c r="BD686" i="13"/>
  <c r="BD718" i="13"/>
  <c r="BD750" i="13"/>
  <c r="BD782" i="13"/>
  <c r="BD814" i="13"/>
  <c r="BD846" i="13"/>
  <c r="BD878" i="13"/>
  <c r="BD906" i="13"/>
  <c r="BD917" i="13"/>
  <c r="BD928" i="13"/>
  <c r="BD938" i="13"/>
  <c r="BD949" i="13"/>
  <c r="BD957" i="13"/>
  <c r="AL5" i="13"/>
  <c r="AM5" i="13" s="1" a="1"/>
  <c r="AM5" i="13" s="1"/>
  <c r="AN5" i="13" s="1"/>
  <c r="AN18" i="13"/>
  <c r="AN34" i="13"/>
  <c r="AN50" i="13"/>
  <c r="AN66" i="13"/>
  <c r="AN82" i="13"/>
  <c r="AN98" i="13"/>
  <c r="AN114" i="13"/>
  <c r="AN130" i="13"/>
  <c r="AN146" i="13"/>
  <c r="AN162" i="13"/>
  <c r="AN178" i="13"/>
  <c r="AN194" i="13"/>
  <c r="AN210" i="13"/>
  <c r="AN226" i="13"/>
  <c r="AN242" i="13"/>
  <c r="AN258" i="13"/>
  <c r="AN274" i="13"/>
  <c r="AN290" i="13"/>
  <c r="AN306" i="13"/>
  <c r="AN322" i="13"/>
  <c r="AN338" i="13"/>
  <c r="AN17" i="13"/>
  <c r="AN39" i="13"/>
  <c r="AN60" i="13"/>
  <c r="AN81" i="13"/>
  <c r="AN103" i="13"/>
  <c r="AN124" i="13"/>
  <c r="AN145" i="13"/>
  <c r="AN167" i="13"/>
  <c r="AN188" i="13"/>
  <c r="AN209" i="13"/>
  <c r="AN231" i="13"/>
  <c r="AN252" i="13"/>
  <c r="AN273" i="13"/>
  <c r="AN295" i="13"/>
  <c r="AN316" i="13"/>
  <c r="AN337" i="13"/>
  <c r="AN355" i="13"/>
  <c r="AN371" i="13"/>
  <c r="AN387" i="13"/>
  <c r="AN403" i="13"/>
  <c r="AN419" i="13"/>
  <c r="AN435" i="13"/>
  <c r="AN13" i="13"/>
  <c r="AN35" i="13"/>
  <c r="AN56" i="13"/>
  <c r="AN77" i="13"/>
  <c r="AN99" i="13"/>
  <c r="AN120" i="13"/>
  <c r="AN141" i="13"/>
  <c r="AN163" i="13"/>
  <c r="AN184" i="13"/>
  <c r="AN205" i="13"/>
  <c r="AN227" i="13"/>
  <c r="AN248" i="13"/>
  <c r="AN269" i="13"/>
  <c r="AN291" i="13"/>
  <c r="AN312" i="13"/>
  <c r="AN333" i="13"/>
  <c r="AN352" i="13"/>
  <c r="AN368" i="13"/>
  <c r="AN384" i="13"/>
  <c r="AN400" i="13"/>
  <c r="AN416" i="13"/>
  <c r="AN9" i="13"/>
  <c r="AN52" i="13"/>
  <c r="AN95" i="13"/>
  <c r="AN137" i="13"/>
  <c r="AN180" i="13"/>
  <c r="AN223" i="13"/>
  <c r="AN265" i="13"/>
  <c r="AN297" i="13"/>
  <c r="AN308" i="13"/>
  <c r="AN340" i="13"/>
  <c r="AN349" i="13"/>
  <c r="AN373" i="13"/>
  <c r="AN381" i="13"/>
  <c r="AN405" i="13"/>
  <c r="AN413" i="13"/>
  <c r="AN434" i="13"/>
  <c r="AN440" i="13"/>
  <c r="AN453" i="13"/>
  <c r="AN457" i="13"/>
  <c r="AN469" i="13"/>
  <c r="AN473" i="13"/>
  <c r="AN477" i="13"/>
  <c r="AN485" i="13"/>
  <c r="AN489" i="13"/>
  <c r="AN493" i="13"/>
  <c r="AN501" i="13"/>
  <c r="AN505" i="13"/>
  <c r="AN509" i="13"/>
  <c r="AN517" i="13"/>
  <c r="AN521" i="13"/>
  <c r="AN525" i="13"/>
  <c r="AN533" i="13"/>
  <c r="AN537" i="13"/>
  <c r="AN541" i="13"/>
  <c r="AN549" i="13"/>
  <c r="AN553" i="13"/>
  <c r="AN557" i="13"/>
  <c r="AN565" i="13"/>
  <c r="AN569" i="13"/>
  <c r="AN573" i="13"/>
  <c r="AN581" i="13"/>
  <c r="AN585" i="13"/>
  <c r="AN589" i="13"/>
  <c r="AN593" i="13"/>
  <c r="AN597" i="13"/>
  <c r="AN601" i="13"/>
  <c r="AN605" i="13"/>
  <c r="AN609" i="13"/>
  <c r="AN613" i="13"/>
  <c r="AN617" i="13"/>
  <c r="AN621" i="13"/>
  <c r="AN625" i="13"/>
  <c r="AN629" i="13"/>
  <c r="AN633" i="13"/>
  <c r="AN637" i="13"/>
  <c r="AN641" i="13"/>
  <c r="AN645" i="13"/>
  <c r="AN649" i="13"/>
  <c r="AN653" i="13"/>
  <c r="AN657" i="13"/>
  <c r="AN661" i="13"/>
  <c r="AN665" i="13"/>
  <c r="AN669" i="13"/>
  <c r="AN673" i="13"/>
  <c r="AN677" i="13"/>
  <c r="AN681" i="13"/>
  <c r="AN685" i="13"/>
  <c r="AN689" i="13"/>
  <c r="AN693" i="13"/>
  <c r="AN697" i="13"/>
  <c r="AN701" i="13"/>
  <c r="AN705" i="13"/>
  <c r="AN709" i="13"/>
  <c r="AN713" i="13"/>
  <c r="AN717" i="13"/>
  <c r="AN721" i="13"/>
  <c r="AN725" i="13"/>
  <c r="AN729" i="13"/>
  <c r="AN733" i="13"/>
  <c r="AN737" i="13"/>
  <c r="AN741" i="13"/>
  <c r="AN745" i="13"/>
  <c r="AN749" i="13"/>
  <c r="AN753" i="13"/>
  <c r="AN757" i="13"/>
  <c r="AN761" i="13"/>
  <c r="AN765" i="13"/>
  <c r="AN769" i="13"/>
  <c r="AN773" i="13"/>
  <c r="AN777" i="13"/>
  <c r="AN781" i="13"/>
  <c r="AN785" i="13"/>
  <c r="AN789" i="13"/>
  <c r="AN793" i="13"/>
  <c r="AN797" i="13"/>
  <c r="AN801" i="13"/>
  <c r="AN805" i="13"/>
  <c r="AN809" i="13"/>
  <c r="AN813" i="13"/>
  <c r="AN817" i="13"/>
  <c r="AN821" i="13"/>
  <c r="AN825" i="13"/>
  <c r="AN829" i="13"/>
  <c r="AN833" i="13"/>
  <c r="AN837" i="13"/>
  <c r="AN841" i="13"/>
  <c r="AN845" i="13"/>
  <c r="AN849" i="13"/>
  <c r="AN853" i="13"/>
  <c r="AN857" i="13"/>
  <c r="AN861" i="13"/>
  <c r="AN865" i="13"/>
  <c r="AN869" i="13"/>
  <c r="AN873" i="13"/>
  <c r="AN877" i="13"/>
  <c r="AN881" i="13"/>
  <c r="AN885" i="13"/>
  <c r="AN889" i="13"/>
  <c r="AN893" i="13"/>
  <c r="AN897" i="13"/>
  <c r="AN901" i="13"/>
  <c r="AN905" i="13"/>
  <c r="AN909" i="13"/>
  <c r="AN913" i="13"/>
  <c r="AN917" i="13"/>
  <c r="AN921" i="13"/>
  <c r="AN925" i="13"/>
  <c r="AN929" i="13"/>
  <c r="AN933" i="13"/>
  <c r="AN937" i="13"/>
  <c r="AN941" i="13"/>
  <c r="AN11" i="13"/>
  <c r="AN21" i="13"/>
  <c r="AN32" i="13"/>
  <c r="AN43" i="13"/>
  <c r="AN53" i="13"/>
  <c r="AN64" i="13"/>
  <c r="AN75" i="13"/>
  <c r="AN85" i="13"/>
  <c r="AN96" i="13"/>
  <c r="AN107" i="13"/>
  <c r="AN117" i="13"/>
  <c r="AN128" i="13"/>
  <c r="AN139" i="13"/>
  <c r="AN149" i="13"/>
  <c r="AN160" i="13"/>
  <c r="AN171" i="13"/>
  <c r="AN181" i="13"/>
  <c r="AN192" i="13"/>
  <c r="AN203" i="13"/>
  <c r="AN213" i="13"/>
  <c r="AN224" i="13"/>
  <c r="AN235" i="13"/>
  <c r="AN245" i="13"/>
  <c r="AN256" i="13"/>
  <c r="AN267" i="13"/>
  <c r="AN277" i="13"/>
  <c r="AN288" i="13"/>
  <c r="AN299" i="13"/>
  <c r="AN309" i="13"/>
  <c r="AN320" i="13"/>
  <c r="AN331" i="13"/>
  <c r="AN341" i="13"/>
  <c r="AN350" i="13"/>
  <c r="AN358" i="13"/>
  <c r="AN366" i="13"/>
  <c r="AN374" i="13"/>
  <c r="AN382" i="13"/>
  <c r="AN390" i="13"/>
  <c r="AN398" i="13"/>
  <c r="AN406" i="13"/>
  <c r="AN414" i="13"/>
  <c r="AN422" i="13"/>
  <c r="AN430" i="13"/>
  <c r="AN436" i="13"/>
  <c r="AN441" i="13"/>
  <c r="AN446" i="13"/>
  <c r="AN450" i="13"/>
  <c r="AN454" i="13"/>
  <c r="AN458" i="13"/>
  <c r="AN462" i="13"/>
  <c r="AN466" i="13"/>
  <c r="AN470" i="13"/>
  <c r="AN474" i="13"/>
  <c r="AN478" i="13"/>
  <c r="AN482" i="13"/>
  <c r="AN486" i="13"/>
  <c r="AN490" i="13"/>
  <c r="AN494" i="13"/>
  <c r="AN498" i="13"/>
  <c r="AN502" i="13"/>
  <c r="AN506" i="13"/>
  <c r="AN510" i="13"/>
  <c r="AN514" i="13"/>
  <c r="AN518" i="13"/>
  <c r="AN522" i="13"/>
  <c r="AN526" i="13"/>
  <c r="AN530" i="13"/>
  <c r="AN534" i="13"/>
  <c r="AN538" i="13"/>
  <c r="AN542" i="13"/>
  <c r="AN546" i="13"/>
  <c r="AN550" i="13"/>
  <c r="AN554" i="13"/>
  <c r="AN558" i="13"/>
  <c r="AN562" i="13"/>
  <c r="AN566" i="13"/>
  <c r="AN570" i="13"/>
  <c r="AN574" i="13"/>
  <c r="AN578" i="13"/>
  <c r="AN582" i="13"/>
  <c r="AN586" i="13"/>
  <c r="AN590" i="13"/>
  <c r="AN594" i="13"/>
  <c r="AN598" i="13"/>
  <c r="AN602" i="13"/>
  <c r="AN606" i="13"/>
  <c r="AN610" i="13"/>
  <c r="AN614" i="13"/>
  <c r="AN618" i="13"/>
  <c r="AN622" i="13"/>
  <c r="AN626" i="13"/>
  <c r="AN630" i="13"/>
  <c r="AN634" i="13"/>
  <c r="AN638" i="13"/>
  <c r="AN642" i="13"/>
  <c r="AN646" i="13"/>
  <c r="AN650" i="13"/>
  <c r="AN654" i="13"/>
  <c r="AN658" i="13"/>
  <c r="AN662" i="13"/>
  <c r="AN666" i="13"/>
  <c r="AN670" i="13"/>
  <c r="AN674" i="13"/>
  <c r="AN678" i="13"/>
  <c r="AN682" i="13"/>
  <c r="AN686" i="13"/>
  <c r="AN690" i="13"/>
  <c r="AN694" i="13"/>
  <c r="AN698" i="13"/>
  <c r="AN702" i="13"/>
  <c r="AN706" i="13"/>
  <c r="AN710" i="13"/>
  <c r="AN714" i="13"/>
  <c r="AN718" i="13"/>
  <c r="AN722" i="13"/>
  <c r="AN726" i="13"/>
  <c r="AN730" i="13"/>
  <c r="AN734" i="13"/>
  <c r="AN738" i="13"/>
  <c r="AN742" i="13"/>
  <c r="AN746" i="13"/>
  <c r="AN750" i="13"/>
  <c r="AN754" i="13"/>
  <c r="AN758" i="13"/>
  <c r="AN762" i="13"/>
  <c r="AN766" i="13"/>
  <c r="AN770" i="13"/>
  <c r="AN774" i="13"/>
  <c r="AN778" i="13"/>
  <c r="AN782" i="13"/>
  <c r="AN786" i="13"/>
  <c r="AN790" i="13"/>
  <c r="AN794" i="13"/>
  <c r="AN798" i="13"/>
  <c r="AN802" i="13"/>
  <c r="AN806" i="13"/>
  <c r="AN810" i="13"/>
  <c r="AN814" i="13"/>
  <c r="AN818" i="13"/>
  <c r="AN822" i="13"/>
  <c r="AN826" i="13"/>
  <c r="AN830" i="13"/>
  <c r="AN834" i="13"/>
  <c r="AN838" i="13"/>
  <c r="AN842" i="13"/>
  <c r="AN846" i="13"/>
  <c r="AN850" i="13"/>
  <c r="AN854" i="13"/>
  <c r="AN858" i="13"/>
  <c r="AN862" i="13"/>
  <c r="AN866" i="13"/>
  <c r="AN870" i="13"/>
  <c r="AN874" i="13"/>
  <c r="AN878" i="13"/>
  <c r="AN882" i="13"/>
  <c r="AN886" i="13"/>
  <c r="AN890" i="13"/>
  <c r="AN894" i="13"/>
  <c r="AN898" i="13"/>
  <c r="AN902" i="13"/>
  <c r="AN906" i="13"/>
  <c r="AN910" i="13"/>
  <c r="AN914" i="13"/>
  <c r="AN15" i="13"/>
  <c r="AN36" i="13"/>
  <c r="AN57" i="13"/>
  <c r="AN79" i="13"/>
  <c r="AN100" i="13"/>
  <c r="AN121" i="13"/>
  <c r="AN143" i="13"/>
  <c r="AN164" i="13"/>
  <c r="AN185" i="13"/>
  <c r="AN207" i="13"/>
  <c r="AN228" i="13"/>
  <c r="AN249" i="13"/>
  <c r="AN271" i="13"/>
  <c r="AN292" i="13"/>
  <c r="AN313" i="13"/>
  <c r="AN335" i="13"/>
  <c r="AN353" i="13"/>
  <c r="AN369" i="13"/>
  <c r="AN385" i="13"/>
  <c r="AN401" i="13"/>
  <c r="AN417" i="13"/>
  <c r="AN432" i="13"/>
  <c r="AN442" i="13"/>
  <c r="AN451" i="13"/>
  <c r="AN459" i="13"/>
  <c r="AN467" i="13"/>
  <c r="AN475" i="13"/>
  <c r="AN483" i="13"/>
  <c r="AN491" i="13"/>
  <c r="AN499" i="13"/>
  <c r="AN507" i="13"/>
  <c r="AN515" i="13"/>
  <c r="AN523" i="13"/>
  <c r="AN531" i="13"/>
  <c r="AN539" i="13"/>
  <c r="AN547" i="13"/>
  <c r="AN555" i="13"/>
  <c r="AN563" i="13"/>
  <c r="AN571" i="13"/>
  <c r="AN579" i="13"/>
  <c r="AN587" i="13"/>
  <c r="AN595" i="13"/>
  <c r="AN603" i="13"/>
  <c r="AN611" i="13"/>
  <c r="AN619" i="13"/>
  <c r="AN627" i="13"/>
  <c r="AN635" i="13"/>
  <c r="AN643" i="13"/>
  <c r="AN651" i="13"/>
  <c r="AN659" i="13"/>
  <c r="AN667" i="13"/>
  <c r="AN675" i="13"/>
  <c r="AN683" i="13"/>
  <c r="AN691" i="13"/>
  <c r="AN699" i="13"/>
  <c r="AN707" i="13"/>
  <c r="AN715" i="13"/>
  <c r="AN723" i="13"/>
  <c r="AN731" i="13"/>
  <c r="AN739" i="13"/>
  <c r="AN747" i="13"/>
  <c r="AN755" i="13"/>
  <c r="AN763" i="13"/>
  <c r="AN771" i="13"/>
  <c r="AN779" i="13"/>
  <c r="AN787" i="13"/>
  <c r="AN795" i="13"/>
  <c r="AN803" i="13"/>
  <c r="AN811" i="13"/>
  <c r="AN819" i="13"/>
  <c r="AN827" i="13"/>
  <c r="AN835" i="13"/>
  <c r="AN843" i="13"/>
  <c r="AN851" i="13"/>
  <c r="AN859" i="13"/>
  <c r="AN867" i="13"/>
  <c r="AN875" i="13"/>
  <c r="AN883" i="13"/>
  <c r="AN891" i="13"/>
  <c r="AN899" i="13"/>
  <c r="AN907" i="13"/>
  <c r="AN915" i="13"/>
  <c r="AN920" i="13"/>
  <c r="AN926" i="13"/>
  <c r="AN931" i="13"/>
  <c r="AN936" i="13"/>
  <c r="AN942" i="13"/>
  <c r="AN946" i="13"/>
  <c r="AN950" i="13"/>
  <c r="AN954" i="13"/>
  <c r="AN958" i="13"/>
  <c r="AN962" i="13"/>
  <c r="AN47" i="13"/>
  <c r="AN89" i="13"/>
  <c r="AN175" i="13"/>
  <c r="AN239" i="13"/>
  <c r="AN281" i="13"/>
  <c r="AN303" i="13"/>
  <c r="AN345" i="13"/>
  <c r="AN425" i="13"/>
  <c r="AN447" i="13"/>
  <c r="AN463" i="13"/>
  <c r="AN479" i="13"/>
  <c r="AN487" i="13"/>
  <c r="AN503" i="13"/>
  <c r="AN551" i="13"/>
  <c r="AN575" i="13"/>
  <c r="AN583" i="13"/>
  <c r="AN599" i="13"/>
  <c r="AN615" i="13"/>
  <c r="AN639" i="13"/>
  <c r="AN679" i="13"/>
  <c r="AN703" i="13"/>
  <c r="AN719" i="13"/>
  <c r="AN727" i="13"/>
  <c r="AN743" i="13"/>
  <c r="AN759" i="13"/>
  <c r="AN799" i="13"/>
  <c r="AN815" i="13"/>
  <c r="AN831" i="13"/>
  <c r="AN847" i="13"/>
  <c r="AN863" i="13"/>
  <c r="AN871" i="13"/>
  <c r="AN887" i="13"/>
  <c r="AN923" i="13"/>
  <c r="AN934" i="13"/>
  <c r="AN944" i="13"/>
  <c r="AN952" i="13"/>
  <c r="AN960" i="13"/>
  <c r="AN16" i="13"/>
  <c r="AN37" i="13"/>
  <c r="AN59" i="13"/>
  <c r="AN80" i="13"/>
  <c r="AN101" i="13"/>
  <c r="AN123" i="13"/>
  <c r="AN144" i="13"/>
  <c r="AN165" i="13"/>
  <c r="AN187" i="13"/>
  <c r="AN208" i="13"/>
  <c r="AN229" i="13"/>
  <c r="AN251" i="13"/>
  <c r="AN272" i="13"/>
  <c r="AN293" i="13"/>
  <c r="AN315" i="13"/>
  <c r="AN336" i="13"/>
  <c r="AN354" i="13"/>
  <c r="AN370" i="13"/>
  <c r="AN386" i="13"/>
  <c r="AN402" i="13"/>
  <c r="AN418" i="13"/>
  <c r="AN433" i="13"/>
  <c r="AN444" i="13"/>
  <c r="AN452" i="13"/>
  <c r="AN460" i="13"/>
  <c r="AN468" i="13"/>
  <c r="AN476" i="13"/>
  <c r="AN484" i="13"/>
  <c r="AN492" i="13"/>
  <c r="AN500" i="13"/>
  <c r="AN508" i="13"/>
  <c r="AN516" i="13"/>
  <c r="AN524" i="13"/>
  <c r="AN532" i="13"/>
  <c r="AN540" i="13"/>
  <c r="AN548" i="13"/>
  <c r="AN556" i="13"/>
  <c r="AN564" i="13"/>
  <c r="AN572" i="13"/>
  <c r="AN580" i="13"/>
  <c r="AN588" i="13"/>
  <c r="AN596" i="13"/>
  <c r="AN604" i="13"/>
  <c r="AN612" i="13"/>
  <c r="AN620" i="13"/>
  <c r="AN628" i="13"/>
  <c r="AN636" i="13"/>
  <c r="AN644" i="13"/>
  <c r="AN652" i="13"/>
  <c r="AN660" i="13"/>
  <c r="AN668" i="13"/>
  <c r="AN676" i="13"/>
  <c r="AN684" i="13"/>
  <c r="AN692" i="13"/>
  <c r="AN700" i="13"/>
  <c r="AN708" i="13"/>
  <c r="AN716" i="13"/>
  <c r="AN724" i="13"/>
  <c r="AN732" i="13"/>
  <c r="AN740" i="13"/>
  <c r="AN748" i="13"/>
  <c r="AN756" i="13"/>
  <c r="AN764" i="13"/>
  <c r="AN772" i="13"/>
  <c r="AN780" i="13"/>
  <c r="AN788" i="13"/>
  <c r="AN796" i="13"/>
  <c r="AN804" i="13"/>
  <c r="AN812" i="13"/>
  <c r="AN820" i="13"/>
  <c r="AN828" i="13"/>
  <c r="AN836" i="13"/>
  <c r="AN844" i="13"/>
  <c r="AN852" i="13"/>
  <c r="AN860" i="13"/>
  <c r="AN868" i="13"/>
  <c r="AN876" i="13"/>
  <c r="AN884" i="13"/>
  <c r="AN892" i="13"/>
  <c r="AN900" i="13"/>
  <c r="AN908" i="13"/>
  <c r="AN916" i="13"/>
  <c r="AN922" i="13"/>
  <c r="AN927" i="13"/>
  <c r="AN932" i="13"/>
  <c r="AN938" i="13"/>
  <c r="AN943" i="13"/>
  <c r="AN947" i="13"/>
  <c r="AN951" i="13"/>
  <c r="AN955" i="13"/>
  <c r="AN959" i="13"/>
  <c r="AN25" i="13"/>
  <c r="AN68" i="13"/>
  <c r="AN111" i="13"/>
  <c r="AN132" i="13"/>
  <c r="AN153" i="13"/>
  <c r="AN196" i="13"/>
  <c r="AN217" i="13"/>
  <c r="AN260" i="13"/>
  <c r="AN324" i="13"/>
  <c r="AN361" i="13"/>
  <c r="AN377" i="13"/>
  <c r="AN393" i="13"/>
  <c r="AN409" i="13"/>
  <c r="AN437" i="13"/>
  <c r="AN455" i="13"/>
  <c r="AN471" i="13"/>
  <c r="AN495" i="13"/>
  <c r="AN511" i="13"/>
  <c r="AN519" i="13"/>
  <c r="AN527" i="13"/>
  <c r="AN535" i="13"/>
  <c r="AN543" i="13"/>
  <c r="AN559" i="13"/>
  <c r="AN567" i="13"/>
  <c r="AN591" i="13"/>
  <c r="AN607" i="13"/>
  <c r="AN623" i="13"/>
  <c r="AN631" i="13"/>
  <c r="AN647" i="13"/>
  <c r="AN655" i="13"/>
  <c r="AN663" i="13"/>
  <c r="AN671" i="13"/>
  <c r="AN687" i="13"/>
  <c r="AN695" i="13"/>
  <c r="AN711" i="13"/>
  <c r="AN735" i="13"/>
  <c r="AN751" i="13"/>
  <c r="AN767" i="13"/>
  <c r="AN775" i="13"/>
  <c r="AN783" i="13"/>
  <c r="AN791" i="13"/>
  <c r="AN807" i="13"/>
  <c r="AN823" i="13"/>
  <c r="AN839" i="13"/>
  <c r="AN855" i="13"/>
  <c r="AN879" i="13"/>
  <c r="AN895" i="13"/>
  <c r="AN903" i="13"/>
  <c r="AN911" i="13"/>
  <c r="AN918" i="13"/>
  <c r="AN928" i="13"/>
  <c r="AN939" i="13"/>
  <c r="AN948" i="13"/>
  <c r="AN956" i="13"/>
  <c r="AN27" i="13"/>
  <c r="AN48" i="13"/>
  <c r="AN69" i="13"/>
  <c r="AN91" i="13"/>
  <c r="AN112" i="13"/>
  <c r="AN133" i="13"/>
  <c r="AN155" i="13"/>
  <c r="AN176" i="13"/>
  <c r="AN197" i="13"/>
  <c r="AN219" i="13"/>
  <c r="AN240" i="13"/>
  <c r="AN261" i="13"/>
  <c r="AN283" i="13"/>
  <c r="AN304" i="13"/>
  <c r="AN325" i="13"/>
  <c r="AN346" i="13"/>
  <c r="AN362" i="13"/>
  <c r="AN378" i="13"/>
  <c r="AN394" i="13"/>
  <c r="AN410" i="13"/>
  <c r="AN426" i="13"/>
  <c r="AN438" i="13"/>
  <c r="AN448" i="13"/>
  <c r="AN456" i="13"/>
  <c r="AN464" i="13"/>
  <c r="AN480" i="13"/>
  <c r="AN512" i="13"/>
  <c r="AN544" i="13"/>
  <c r="AN576" i="13"/>
  <c r="AN608" i="13"/>
  <c r="AN640" i="13"/>
  <c r="AN672" i="13"/>
  <c r="AN704" i="13"/>
  <c r="AN736" i="13"/>
  <c r="AN768" i="13"/>
  <c r="AN800" i="13"/>
  <c r="AN832" i="13"/>
  <c r="AN864" i="13"/>
  <c r="AN896" i="13"/>
  <c r="AN924" i="13"/>
  <c r="AN945" i="13"/>
  <c r="AN961" i="13"/>
  <c r="AN488" i="13"/>
  <c r="AN520" i="13"/>
  <c r="AN552" i="13"/>
  <c r="AN584" i="13"/>
  <c r="AN616" i="13"/>
  <c r="AN648" i="13"/>
  <c r="AN680" i="13"/>
  <c r="AN712" i="13"/>
  <c r="AN744" i="13"/>
  <c r="AN776" i="13"/>
  <c r="AN808" i="13"/>
  <c r="AN840" i="13"/>
  <c r="AN872" i="13"/>
  <c r="AN904" i="13"/>
  <c r="AN930" i="13"/>
  <c r="AN949" i="13"/>
  <c r="AN472" i="13"/>
  <c r="AN536" i="13"/>
  <c r="AN632" i="13"/>
  <c r="AN696" i="13"/>
  <c r="AN760" i="13"/>
  <c r="AN824" i="13"/>
  <c r="AN888" i="13"/>
  <c r="AN940" i="13"/>
  <c r="AN496" i="13"/>
  <c r="AN528" i="13"/>
  <c r="AN560" i="13"/>
  <c r="AN592" i="13"/>
  <c r="AN624" i="13"/>
  <c r="AN656" i="13"/>
  <c r="AN688" i="13"/>
  <c r="AN720" i="13"/>
  <c r="AN752" i="13"/>
  <c r="AN784" i="13"/>
  <c r="AN816" i="13"/>
  <c r="AN848" i="13"/>
  <c r="AN880" i="13"/>
  <c r="AN912" i="13"/>
  <c r="AN935" i="13"/>
  <c r="AN953" i="13"/>
  <c r="AN504" i="13"/>
  <c r="AN568" i="13"/>
  <c r="AN600" i="13"/>
  <c r="AN664" i="13"/>
  <c r="AN728" i="13"/>
  <c r="AN792" i="13"/>
  <c r="AN856" i="13"/>
  <c r="AN919" i="13"/>
  <c r="AN957" i="13"/>
  <c r="AD5" i="12" a="1"/>
  <c r="AE5" i="12" a="1"/>
  <c r="AE5" i="12" s="1"/>
  <c r="H5" i="13" a="1"/>
  <c r="H5" i="13" s="1"/>
  <c r="F29" i="4"/>
  <c r="M25" i="4" a="1"/>
  <c r="M25" i="4" s="1"/>
  <c r="I25" i="4" s="1"/>
  <c r="M17" i="4" a="1"/>
  <c r="M17" i="4" s="1"/>
  <c r="BE5" i="13" l="1" a="1"/>
  <c r="BE5" i="13" s="1"/>
  <c r="BG5" i="13" s="1" a="1"/>
  <c r="BG5" i="13" s="1"/>
  <c r="BH5" i="13" s="1" a="1"/>
  <c r="BH5" i="13" s="1"/>
  <c r="AN255" i="13"/>
  <c r="AN212" i="13"/>
  <c r="AN169" i="13"/>
  <c r="AN127" i="13"/>
  <c r="AN84" i="13"/>
  <c r="AN41" i="13"/>
  <c r="AN428" i="13"/>
  <c r="AN412" i="13"/>
  <c r="AN396" i="13"/>
  <c r="AN380" i="13"/>
  <c r="AN364" i="13"/>
  <c r="AN348" i="13"/>
  <c r="AN328" i="13"/>
  <c r="AN307" i="13"/>
  <c r="AN285" i="13"/>
  <c r="AN264" i="13"/>
  <c r="AN243" i="13"/>
  <c r="AN221" i="13"/>
  <c r="AN200" i="13"/>
  <c r="AN179" i="13"/>
  <c r="AN157" i="13"/>
  <c r="AN136" i="13"/>
  <c r="AN115" i="13"/>
  <c r="AN93" i="13"/>
  <c r="AN72" i="13"/>
  <c r="AN51" i="13"/>
  <c r="AN29" i="13"/>
  <c r="AN8" i="13"/>
  <c r="AN431" i="13"/>
  <c r="AN415" i="13"/>
  <c r="AN399" i="13"/>
  <c r="AN383" i="13"/>
  <c r="AN367" i="13"/>
  <c r="AN351" i="13"/>
  <c r="AN332" i="13"/>
  <c r="AN311" i="13"/>
  <c r="AN289" i="13"/>
  <c r="AN268" i="13"/>
  <c r="AN247" i="13"/>
  <c r="AN225" i="13"/>
  <c r="AN204" i="13"/>
  <c r="AN183" i="13"/>
  <c r="AN161" i="13"/>
  <c r="AN140" i="13"/>
  <c r="AN119" i="13"/>
  <c r="AN97" i="13"/>
  <c r="AN76" i="13"/>
  <c r="AN55" i="13"/>
  <c r="AN33" i="13"/>
  <c r="AN12" i="13"/>
  <c r="AN334" i="13"/>
  <c r="AN318" i="13"/>
  <c r="AN302" i="13"/>
  <c r="AN286" i="13"/>
  <c r="AN270" i="13"/>
  <c r="AN254" i="13"/>
  <c r="AN238" i="13"/>
  <c r="AN222" i="13"/>
  <c r="AN206" i="13"/>
  <c r="AN190" i="13"/>
  <c r="AN174" i="13"/>
  <c r="AN158" i="13"/>
  <c r="AN142" i="13"/>
  <c r="AN126" i="13"/>
  <c r="AN110" i="13"/>
  <c r="AN94" i="13"/>
  <c r="AN78" i="13"/>
  <c r="AN62" i="13"/>
  <c r="AN46" i="13"/>
  <c r="AN30" i="13"/>
  <c r="AN14" i="13"/>
  <c r="AN577" i="13"/>
  <c r="AN561" i="13"/>
  <c r="AN545" i="13"/>
  <c r="AN529" i="13"/>
  <c r="AN513" i="13"/>
  <c r="AN497" i="13"/>
  <c r="AN481" i="13"/>
  <c r="AN465" i="13"/>
  <c r="AN449" i="13"/>
  <c r="AN429" i="13"/>
  <c r="AN397" i="13"/>
  <c r="AN365" i="13"/>
  <c r="AN329" i="13"/>
  <c r="AN287" i="13"/>
  <c r="AN244" i="13"/>
  <c r="AN201" i="13"/>
  <c r="AN159" i="13"/>
  <c r="AN116" i="13"/>
  <c r="AN73" i="13"/>
  <c r="AN31" i="13"/>
  <c r="AN424" i="13"/>
  <c r="AN408" i="13"/>
  <c r="AN392" i="13"/>
  <c r="AN376" i="13"/>
  <c r="AN360" i="13"/>
  <c r="AN344" i="13"/>
  <c r="AN323" i="13"/>
  <c r="AN301" i="13"/>
  <c r="AN280" i="13"/>
  <c r="AN259" i="13"/>
  <c r="AN237" i="13"/>
  <c r="AN216" i="13"/>
  <c r="AN195" i="13"/>
  <c r="AN173" i="13"/>
  <c r="AN152" i="13"/>
  <c r="AN131" i="13"/>
  <c r="AN109" i="13"/>
  <c r="AN88" i="13"/>
  <c r="AN67" i="13"/>
  <c r="AN45" i="13"/>
  <c r="AN24" i="13"/>
  <c r="AN443" i="13"/>
  <c r="AN427" i="13"/>
  <c r="AN411" i="13"/>
  <c r="AN395" i="13"/>
  <c r="AN379" i="13"/>
  <c r="AN363" i="13"/>
  <c r="AN347" i="13"/>
  <c r="AN327" i="13"/>
  <c r="AN305" i="13"/>
  <c r="AN284" i="13"/>
  <c r="AN263" i="13"/>
  <c r="AN241" i="13"/>
  <c r="AN220" i="13"/>
  <c r="AN199" i="13"/>
  <c r="AN177" i="13"/>
  <c r="AN156" i="13"/>
  <c r="AN135" i="13"/>
  <c r="AN113" i="13"/>
  <c r="AN92" i="13"/>
  <c r="AN71" i="13"/>
  <c r="AN49" i="13"/>
  <c r="AN28" i="13"/>
  <c r="AN7" i="13"/>
  <c r="AN330" i="13"/>
  <c r="AN314" i="13"/>
  <c r="AN298" i="13"/>
  <c r="AN282" i="13"/>
  <c r="AN266" i="13"/>
  <c r="AN250" i="13"/>
  <c r="AN234" i="13"/>
  <c r="AN218" i="13"/>
  <c r="AN202" i="13"/>
  <c r="AN186" i="13"/>
  <c r="AN170" i="13"/>
  <c r="AN154" i="13"/>
  <c r="AN138" i="13"/>
  <c r="AN122" i="13"/>
  <c r="AN106" i="13"/>
  <c r="AN90" i="13"/>
  <c r="AN74" i="13"/>
  <c r="AN58" i="13"/>
  <c r="AN42" i="13"/>
  <c r="AN26" i="13"/>
  <c r="AN10" i="13"/>
  <c r="AN461" i="13"/>
  <c r="AN445" i="13"/>
  <c r="AN421" i="13"/>
  <c r="AN389" i="13"/>
  <c r="AN357" i="13"/>
  <c r="AN319" i="13"/>
  <c r="AN276" i="13"/>
  <c r="AN233" i="13"/>
  <c r="AN191" i="13"/>
  <c r="AN148" i="13"/>
  <c r="AN105" i="13"/>
  <c r="AN63" i="13"/>
  <c r="AN20" i="13"/>
  <c r="AN420" i="13"/>
  <c r="AN404" i="13"/>
  <c r="AN388" i="13"/>
  <c r="AN372" i="13"/>
  <c r="AN356" i="13"/>
  <c r="AN339" i="13"/>
  <c r="AN317" i="13"/>
  <c r="AN296" i="13"/>
  <c r="AN275" i="13"/>
  <c r="AN253" i="13"/>
  <c r="AN232" i="13"/>
  <c r="AN211" i="13"/>
  <c r="AN189" i="13"/>
  <c r="AN168" i="13"/>
  <c r="AN147" i="13"/>
  <c r="AN125" i="13"/>
  <c r="AN104" i="13"/>
  <c r="AN83" i="13"/>
  <c r="AN61" i="13"/>
  <c r="AN40" i="13"/>
  <c r="AN19" i="13"/>
  <c r="AN439" i="13"/>
  <c r="AN423" i="13"/>
  <c r="AN407" i="13"/>
  <c r="AN391" i="13"/>
  <c r="AN375" i="13"/>
  <c r="AN359" i="13"/>
  <c r="AN343" i="13"/>
  <c r="AN321" i="13"/>
  <c r="AN300" i="13"/>
  <c r="AN279" i="13"/>
  <c r="AN257" i="13"/>
  <c r="AN236" i="13"/>
  <c r="AN215" i="13"/>
  <c r="AN193" i="13"/>
  <c r="AN172" i="13"/>
  <c r="AN151" i="13"/>
  <c r="AN129" i="13"/>
  <c r="AN108" i="13"/>
  <c r="AN87" i="13"/>
  <c r="AN65" i="13"/>
  <c r="AN44" i="13"/>
  <c r="AN23" i="13"/>
  <c r="AN342" i="13"/>
  <c r="AN326" i="13"/>
  <c r="AN310" i="13"/>
  <c r="AN294" i="13"/>
  <c r="AN278" i="13"/>
  <c r="AN262" i="13"/>
  <c r="AN246" i="13"/>
  <c r="AN230" i="13"/>
  <c r="AN214" i="13"/>
  <c r="AN198" i="13"/>
  <c r="AN182" i="13"/>
  <c r="AN166" i="13"/>
  <c r="AN150" i="13"/>
  <c r="AN134" i="13"/>
  <c r="AN118" i="13"/>
  <c r="AN102" i="13"/>
  <c r="AN86" i="13"/>
  <c r="AN70" i="13"/>
  <c r="AN54" i="13"/>
  <c r="AN38" i="13"/>
  <c r="AN22" i="13"/>
  <c r="AN6" i="13"/>
  <c r="AO5" i="13" s="1" a="1"/>
  <c r="AO5" i="13" s="1"/>
  <c r="AQ5" i="13" s="1" a="1"/>
  <c r="AQ5" i="13" s="1"/>
  <c r="AR5" i="13" s="1" a="1"/>
  <c r="AR5" i="13" s="1"/>
  <c r="AD5" i="12"/>
  <c r="AF5" i="12" s="1"/>
  <c r="AF6" i="12"/>
  <c r="AF10" i="12"/>
  <c r="AF14" i="12"/>
  <c r="AF18" i="12"/>
  <c r="AF22" i="12"/>
  <c r="AF26" i="12"/>
  <c r="AF30" i="12"/>
  <c r="AF34" i="12"/>
  <c r="AF38" i="12"/>
  <c r="AF42" i="12"/>
  <c r="AF46" i="12"/>
  <c r="AF50" i="12"/>
  <c r="AF54" i="12"/>
  <c r="AF58" i="12"/>
  <c r="AF62" i="12"/>
  <c r="AF66" i="12"/>
  <c r="AF70" i="12"/>
  <c r="AF74" i="12"/>
  <c r="AF78" i="12"/>
  <c r="AF82" i="12"/>
  <c r="AF86" i="12"/>
  <c r="AF90" i="12"/>
  <c r="AF94" i="12"/>
  <c r="AF98" i="12"/>
  <c r="AF102" i="12"/>
  <c r="AF106" i="12"/>
  <c r="AF110" i="12"/>
  <c r="AF114" i="12"/>
  <c r="AF118" i="12"/>
  <c r="AF122" i="12"/>
  <c r="AF126" i="12"/>
  <c r="AF130" i="12"/>
  <c r="AF134" i="12"/>
  <c r="AF138" i="12"/>
  <c r="AF142" i="12"/>
  <c r="AF146" i="12"/>
  <c r="AF150" i="12"/>
  <c r="AF154" i="12"/>
  <c r="AF158" i="12"/>
  <c r="AF162" i="12"/>
  <c r="AF166" i="12"/>
  <c r="AF170" i="12"/>
  <c r="AF174" i="12"/>
  <c r="AF178" i="12"/>
  <c r="AF182" i="12"/>
  <c r="AF186" i="12"/>
  <c r="AF190" i="12"/>
  <c r="AF194" i="12"/>
  <c r="AF198" i="12"/>
  <c r="AF202" i="12"/>
  <c r="AF206" i="12"/>
  <c r="AF210" i="12"/>
  <c r="AF214" i="12"/>
  <c r="AF218" i="12"/>
  <c r="AF222" i="12"/>
  <c r="AF226" i="12"/>
  <c r="AF230" i="12"/>
  <c r="AF234" i="12"/>
  <c r="AF238" i="12"/>
  <c r="AF242" i="12"/>
  <c r="AF246" i="12"/>
  <c r="AF250" i="12"/>
  <c r="AF254" i="12"/>
  <c r="AF258" i="12"/>
  <c r="AF262" i="12"/>
  <c r="AF266" i="12"/>
  <c r="AF270" i="12"/>
  <c r="AF274" i="12"/>
  <c r="AF278" i="12"/>
  <c r="AF282" i="12"/>
  <c r="AF286" i="12"/>
  <c r="AF290" i="12"/>
  <c r="AF294" i="12"/>
  <c r="AF298" i="12"/>
  <c r="AF302" i="12"/>
  <c r="AF306" i="12"/>
  <c r="AF310" i="12"/>
  <c r="AF314" i="12"/>
  <c r="AF318" i="12"/>
  <c r="AF322" i="12"/>
  <c r="AF326" i="12"/>
  <c r="AF330" i="12"/>
  <c r="AF334" i="12"/>
  <c r="AF338" i="12"/>
  <c r="AF342" i="12"/>
  <c r="AF7" i="12"/>
  <c r="AF12" i="12"/>
  <c r="AF17" i="12"/>
  <c r="AF23" i="12"/>
  <c r="AF28" i="12"/>
  <c r="AF33" i="12"/>
  <c r="AF39" i="12"/>
  <c r="AF44" i="12"/>
  <c r="AF49" i="12"/>
  <c r="AF55" i="12"/>
  <c r="AF60" i="12"/>
  <c r="AF65" i="12"/>
  <c r="AF71" i="12"/>
  <c r="AF76" i="12"/>
  <c r="AF81" i="12"/>
  <c r="AF87" i="12"/>
  <c r="AF92" i="12"/>
  <c r="AF97" i="12"/>
  <c r="AF103" i="12"/>
  <c r="AF108" i="12"/>
  <c r="AF113" i="12"/>
  <c r="AF119" i="12"/>
  <c r="AF124" i="12"/>
  <c r="AF129" i="12"/>
  <c r="AF135" i="12"/>
  <c r="AF140" i="12"/>
  <c r="AF145" i="12"/>
  <c r="AF151" i="12"/>
  <c r="AF156" i="12"/>
  <c r="AF161" i="12"/>
  <c r="AF167" i="12"/>
  <c r="AF172" i="12"/>
  <c r="AF177" i="12"/>
  <c r="AF183" i="12"/>
  <c r="AF188" i="12"/>
  <c r="AF193" i="12"/>
  <c r="AF199" i="12"/>
  <c r="AF204" i="12"/>
  <c r="AF209" i="12"/>
  <c r="AF215" i="12"/>
  <c r="AF220" i="12"/>
  <c r="AF225" i="12"/>
  <c r="AF231" i="12"/>
  <c r="AF236" i="12"/>
  <c r="AF241" i="12"/>
  <c r="AF247" i="12"/>
  <c r="AF252" i="12"/>
  <c r="AF257" i="12"/>
  <c r="AF263" i="12"/>
  <c r="AF268" i="12"/>
  <c r="AF273" i="12"/>
  <c r="AF279" i="12"/>
  <c r="AF284" i="12"/>
  <c r="AF289" i="12"/>
  <c r="AF295" i="12"/>
  <c r="AF300" i="12"/>
  <c r="AF305" i="12"/>
  <c r="AF311" i="12"/>
  <c r="AF316" i="12"/>
  <c r="AF321" i="12"/>
  <c r="AF327" i="12"/>
  <c r="AF332" i="12"/>
  <c r="AF337" i="12"/>
  <c r="AF343" i="12"/>
  <c r="AF347" i="12"/>
  <c r="AF351" i="12"/>
  <c r="AF355" i="12"/>
  <c r="AF359" i="12"/>
  <c r="AF363" i="12"/>
  <c r="AF367" i="12"/>
  <c r="AF371" i="12"/>
  <c r="AF375" i="12"/>
  <c r="AF379" i="12"/>
  <c r="AF383" i="12"/>
  <c r="AF387" i="12"/>
  <c r="AF391" i="12"/>
  <c r="AF395" i="12"/>
  <c r="AF399" i="12"/>
  <c r="AF403" i="12"/>
  <c r="AF407" i="12"/>
  <c r="AF411" i="12"/>
  <c r="AF415" i="12"/>
  <c r="AF419" i="12"/>
  <c r="AF423" i="12"/>
  <c r="AF427" i="12"/>
  <c r="AF8" i="12"/>
  <c r="AF13" i="12"/>
  <c r="AF19" i="12"/>
  <c r="AF24" i="12"/>
  <c r="AF29" i="12"/>
  <c r="AF35" i="12"/>
  <c r="AF40" i="12"/>
  <c r="AF45" i="12"/>
  <c r="AF51" i="12"/>
  <c r="AF56" i="12"/>
  <c r="AF61" i="12"/>
  <c r="AF67" i="12"/>
  <c r="AF72" i="12"/>
  <c r="AF77" i="12"/>
  <c r="AF83" i="12"/>
  <c r="AF88" i="12"/>
  <c r="AF93" i="12"/>
  <c r="AF99" i="12"/>
  <c r="AF104" i="12"/>
  <c r="AF109" i="12"/>
  <c r="AF115" i="12"/>
  <c r="AF120" i="12"/>
  <c r="AF125" i="12"/>
  <c r="AF131" i="12"/>
  <c r="AF136" i="12"/>
  <c r="AF141" i="12"/>
  <c r="AF147" i="12"/>
  <c r="AF152" i="12"/>
  <c r="AF157" i="12"/>
  <c r="AF163" i="12"/>
  <c r="AF168" i="12"/>
  <c r="AF173" i="12"/>
  <c r="AF179" i="12"/>
  <c r="AF184" i="12"/>
  <c r="AF189" i="12"/>
  <c r="AF195" i="12"/>
  <c r="AF200" i="12"/>
  <c r="AF205" i="12"/>
  <c r="AF211" i="12"/>
  <c r="AF216" i="12"/>
  <c r="AF221" i="12"/>
  <c r="AF227" i="12"/>
  <c r="AF232" i="12"/>
  <c r="AF237" i="12"/>
  <c r="AF243" i="12"/>
  <c r="AF248" i="12"/>
  <c r="AF253" i="12"/>
  <c r="AF259" i="12"/>
  <c r="AF264" i="12"/>
  <c r="AF269" i="12"/>
  <c r="AF275" i="12"/>
  <c r="AF280" i="12"/>
  <c r="AF285" i="12"/>
  <c r="AF291" i="12"/>
  <c r="AF296" i="12"/>
  <c r="AF301" i="12"/>
  <c r="AF307" i="12"/>
  <c r="AF312" i="12"/>
  <c r="AF317" i="12"/>
  <c r="AF323" i="12"/>
  <c r="AF328" i="12"/>
  <c r="AF333" i="12"/>
  <c r="AF339" i="12"/>
  <c r="AF344" i="12"/>
  <c r="AF348" i="12"/>
  <c r="AF352" i="12"/>
  <c r="AF356" i="12"/>
  <c r="AF360" i="12"/>
  <c r="AF364" i="12"/>
  <c r="AF368" i="12"/>
  <c r="AF372" i="12"/>
  <c r="AF376" i="12"/>
  <c r="AF380" i="12"/>
  <c r="AF384" i="12"/>
  <c r="AF388" i="12"/>
  <c r="AF392" i="12"/>
  <c r="AF396" i="12"/>
  <c r="AF400" i="12"/>
  <c r="AF404" i="12"/>
  <c r="AF408" i="12"/>
  <c r="AF412" i="12"/>
  <c r="AF416" i="12"/>
  <c r="AF420" i="12"/>
  <c r="AF424" i="12"/>
  <c r="AF428" i="12"/>
  <c r="AF432" i="12"/>
  <c r="AF436" i="12"/>
  <c r="AF440" i="12"/>
  <c r="AF444" i="12"/>
  <c r="AF448" i="12"/>
  <c r="AF452" i="12"/>
  <c r="AF456" i="12"/>
  <c r="AF460" i="12"/>
  <c r="AF464" i="12"/>
  <c r="AF468" i="12"/>
  <c r="AF472" i="12"/>
  <c r="AF476" i="12"/>
  <c r="AF480" i="12"/>
  <c r="AF484" i="12"/>
  <c r="AF488" i="12"/>
  <c r="AF492" i="12"/>
  <c r="AF496" i="12"/>
  <c r="AF500" i="12"/>
  <c r="AF9" i="12"/>
  <c r="AF20" i="12"/>
  <c r="AF31" i="12"/>
  <c r="AF41" i="12"/>
  <c r="AF52" i="12"/>
  <c r="AF63" i="12"/>
  <c r="AF73" i="12"/>
  <c r="AF84" i="12"/>
  <c r="AF95" i="12"/>
  <c r="AF105" i="12"/>
  <c r="AF116" i="12"/>
  <c r="AF127" i="12"/>
  <c r="AF137" i="12"/>
  <c r="AF148" i="12"/>
  <c r="AF159" i="12"/>
  <c r="AF169" i="12"/>
  <c r="AF180" i="12"/>
  <c r="AF191" i="12"/>
  <c r="AF201" i="12"/>
  <c r="AF212" i="12"/>
  <c r="AF223" i="12"/>
  <c r="AF233" i="12"/>
  <c r="AF244" i="12"/>
  <c r="AF255" i="12"/>
  <c r="AF265" i="12"/>
  <c r="AF276" i="12"/>
  <c r="AF287" i="12"/>
  <c r="AF297" i="12"/>
  <c r="AF308" i="12"/>
  <c r="AF319" i="12"/>
  <c r="AF329" i="12"/>
  <c r="AF340" i="12"/>
  <c r="AF349" i="12"/>
  <c r="AF357" i="12"/>
  <c r="AF365" i="12"/>
  <c r="AF373" i="12"/>
  <c r="AF381" i="12"/>
  <c r="AF389" i="12"/>
  <c r="AF397" i="12"/>
  <c r="AF405" i="12"/>
  <c r="AF413" i="12"/>
  <c r="AF421" i="12"/>
  <c r="AF429" i="12"/>
  <c r="AF434" i="12"/>
  <c r="AF439" i="12"/>
  <c r="AF445" i="12"/>
  <c r="AF450" i="12"/>
  <c r="AF455" i="12"/>
  <c r="AF461" i="12"/>
  <c r="AF466" i="12"/>
  <c r="AF471" i="12"/>
  <c r="AF477" i="12"/>
  <c r="AF482" i="12"/>
  <c r="AF487" i="12"/>
  <c r="AF493" i="12"/>
  <c r="AF498" i="12"/>
  <c r="AF503" i="12"/>
  <c r="AF507" i="12"/>
  <c r="AF511" i="12"/>
  <c r="AF515" i="12"/>
  <c r="AF519" i="12"/>
  <c r="AF523" i="12"/>
  <c r="AF527" i="12"/>
  <c r="AF531" i="12"/>
  <c r="AF535" i="12"/>
  <c r="AF539" i="12"/>
  <c r="AF543" i="12"/>
  <c r="AF547" i="12"/>
  <c r="AF551" i="12"/>
  <c r="AF555" i="12"/>
  <c r="AF559" i="12"/>
  <c r="AF563" i="12"/>
  <c r="AF567" i="12"/>
  <c r="AF571" i="12"/>
  <c r="AF575" i="12"/>
  <c r="AF579" i="12"/>
  <c r="AF583" i="12"/>
  <c r="AF587" i="12"/>
  <c r="AF591" i="12"/>
  <c r="AF595" i="12"/>
  <c r="AF599" i="12"/>
  <c r="AF603" i="12"/>
  <c r="AF607" i="12"/>
  <c r="AF611" i="12"/>
  <c r="AF615" i="12"/>
  <c r="AF619" i="12"/>
  <c r="AF11" i="12"/>
  <c r="AF21" i="12"/>
  <c r="AF32" i="12"/>
  <c r="AF43" i="12"/>
  <c r="AF53" i="12"/>
  <c r="AF64" i="12"/>
  <c r="AF75" i="12"/>
  <c r="AF85" i="12"/>
  <c r="AF96" i="12"/>
  <c r="AF107" i="12"/>
  <c r="AF117" i="12"/>
  <c r="AF128" i="12"/>
  <c r="AF139" i="12"/>
  <c r="AF149" i="12"/>
  <c r="AF160" i="12"/>
  <c r="AF171" i="12"/>
  <c r="AF181" i="12"/>
  <c r="AF192" i="12"/>
  <c r="AF203" i="12"/>
  <c r="AF213" i="12"/>
  <c r="AF224" i="12"/>
  <c r="AF235" i="12"/>
  <c r="AF245" i="12"/>
  <c r="AF256" i="12"/>
  <c r="AF267" i="12"/>
  <c r="AF277" i="12"/>
  <c r="AF288" i="12"/>
  <c r="AF299" i="12"/>
  <c r="AF309" i="12"/>
  <c r="AF320" i="12"/>
  <c r="AF331" i="12"/>
  <c r="AF341" i="12"/>
  <c r="AF350" i="12"/>
  <c r="AF358" i="12"/>
  <c r="AF366" i="12"/>
  <c r="AF374" i="12"/>
  <c r="AF382" i="12"/>
  <c r="AF390" i="12"/>
  <c r="AF398" i="12"/>
  <c r="AF406" i="12"/>
  <c r="AF414" i="12"/>
  <c r="AF422" i="12"/>
  <c r="AF430" i="12"/>
  <c r="AF435" i="12"/>
  <c r="AF441" i="12"/>
  <c r="AF446" i="12"/>
  <c r="AF451" i="12"/>
  <c r="AF457" i="12"/>
  <c r="AF462" i="12"/>
  <c r="AF467" i="12"/>
  <c r="AF473" i="12"/>
  <c r="AF478" i="12"/>
  <c r="AF483" i="12"/>
  <c r="AF489" i="12"/>
  <c r="AF494" i="12"/>
  <c r="AF499" i="12"/>
  <c r="AF504" i="12"/>
  <c r="AF508" i="12"/>
  <c r="AF512" i="12"/>
  <c r="AF516" i="12"/>
  <c r="AF520" i="12"/>
  <c r="AF524" i="12"/>
  <c r="AF528" i="12"/>
  <c r="AF532" i="12"/>
  <c r="AF536" i="12"/>
  <c r="AF540" i="12"/>
  <c r="AF544" i="12"/>
  <c r="AF548" i="12"/>
  <c r="AF552" i="12"/>
  <c r="AF556" i="12"/>
  <c r="AF560" i="12"/>
  <c r="AF564" i="12"/>
  <c r="AF568" i="12"/>
  <c r="AF572" i="12"/>
  <c r="AF576" i="12"/>
  <c r="AF580" i="12"/>
  <c r="AF584" i="12"/>
  <c r="AF588" i="12"/>
  <c r="AF592" i="12"/>
  <c r="AF596" i="12"/>
  <c r="AF600" i="12"/>
  <c r="AF604" i="12"/>
  <c r="AF608" i="12"/>
  <c r="AF612" i="12"/>
  <c r="AF616" i="12"/>
  <c r="AF620" i="12"/>
  <c r="AF624" i="12"/>
  <c r="AF628" i="12"/>
  <c r="AF632" i="12"/>
  <c r="AF636" i="12"/>
  <c r="AF640" i="12"/>
  <c r="AF644" i="12"/>
  <c r="AF648" i="12"/>
  <c r="AF652" i="12"/>
  <c r="AF656" i="12"/>
  <c r="AF660" i="12"/>
  <c r="AF664" i="12"/>
  <c r="AF668" i="12"/>
  <c r="AF672" i="12"/>
  <c r="AF676" i="12"/>
  <c r="AF680" i="12"/>
  <c r="AF684" i="12"/>
  <c r="AF688" i="12"/>
  <c r="AF692" i="12"/>
  <c r="AF696" i="12"/>
  <c r="AF700" i="12"/>
  <c r="AF704" i="12"/>
  <c r="AF708" i="12"/>
  <c r="AF712" i="12"/>
  <c r="AF716" i="12"/>
  <c r="AF720" i="12"/>
  <c r="AF724" i="12"/>
  <c r="AF728" i="12"/>
  <c r="AF732" i="12"/>
  <c r="AF736" i="12"/>
  <c r="AF740" i="12"/>
  <c r="AF744" i="12"/>
  <c r="AF748" i="12"/>
  <c r="AF752" i="12"/>
  <c r="AF756" i="12"/>
  <c r="AF760" i="12"/>
  <c r="AF764" i="12"/>
  <c r="AF768" i="12"/>
  <c r="AF772" i="12"/>
  <c r="AF776" i="12"/>
  <c r="AF780" i="12"/>
  <c r="AF784" i="12"/>
  <c r="AF788" i="12"/>
  <c r="AF792" i="12"/>
  <c r="AF796" i="12"/>
  <c r="AF800" i="12"/>
  <c r="AF804" i="12"/>
  <c r="AF808" i="12"/>
  <c r="AF812" i="12"/>
  <c r="AF816" i="12"/>
  <c r="AF820" i="12"/>
  <c r="AF824" i="12"/>
  <c r="AF828" i="12"/>
  <c r="AF832" i="12"/>
  <c r="AF836" i="12"/>
  <c r="AF840" i="12"/>
  <c r="AF844" i="12"/>
  <c r="AF848" i="12"/>
  <c r="AF852" i="12"/>
  <c r="AF856" i="12"/>
  <c r="AF860" i="12"/>
  <c r="AF864" i="12"/>
  <c r="AF868" i="12"/>
  <c r="AF872" i="12"/>
  <c r="AF876" i="12"/>
  <c r="AF880" i="12"/>
  <c r="AF884" i="12"/>
  <c r="AF888" i="12"/>
  <c r="AF892" i="12"/>
  <c r="AF896" i="12"/>
  <c r="AF900" i="12"/>
  <c r="AF904" i="12"/>
  <c r="AF908" i="12"/>
  <c r="AF912" i="12"/>
  <c r="AF916" i="12"/>
  <c r="AF920" i="12"/>
  <c r="AF924" i="12"/>
  <c r="AF928" i="12"/>
  <c r="AF932" i="12"/>
  <c r="AF936" i="12"/>
  <c r="AF940" i="12"/>
  <c r="AF944" i="12"/>
  <c r="AF948" i="12"/>
  <c r="AF952" i="12"/>
  <c r="AF956" i="12"/>
  <c r="AF15" i="12"/>
  <c r="AF36" i="12"/>
  <c r="AF57" i="12"/>
  <c r="AF79" i="12"/>
  <c r="AF100" i="12"/>
  <c r="AF121" i="12"/>
  <c r="AF143" i="12"/>
  <c r="AF164" i="12"/>
  <c r="AF185" i="12"/>
  <c r="AF207" i="12"/>
  <c r="AF228" i="12"/>
  <c r="AF249" i="12"/>
  <c r="AF271" i="12"/>
  <c r="AF292" i="12"/>
  <c r="AF313" i="12"/>
  <c r="AF335" i="12"/>
  <c r="AF353" i="12"/>
  <c r="AF369" i="12"/>
  <c r="AF385" i="12"/>
  <c r="AF401" i="12"/>
  <c r="AF417" i="12"/>
  <c r="AF431" i="12"/>
  <c r="AF442" i="12"/>
  <c r="AF453" i="12"/>
  <c r="AF463" i="12"/>
  <c r="AF474" i="12"/>
  <c r="AF485" i="12"/>
  <c r="AF495" i="12"/>
  <c r="AF505" i="12"/>
  <c r="AF513" i="12"/>
  <c r="AF521" i="12"/>
  <c r="AF529" i="12"/>
  <c r="AF537" i="12"/>
  <c r="AF545" i="12"/>
  <c r="AF553" i="12"/>
  <c r="AF561" i="12"/>
  <c r="AF569" i="12"/>
  <c r="AF577" i="12"/>
  <c r="AF585" i="12"/>
  <c r="AF593" i="12"/>
  <c r="AF601" i="12"/>
  <c r="AF609" i="12"/>
  <c r="AF617" i="12"/>
  <c r="AF623" i="12"/>
  <c r="AF629" i="12"/>
  <c r="AF634" i="12"/>
  <c r="AF639" i="12"/>
  <c r="AF645" i="12"/>
  <c r="AF650" i="12"/>
  <c r="AF655" i="12"/>
  <c r="AF661" i="12"/>
  <c r="AF666" i="12"/>
  <c r="AF671" i="12"/>
  <c r="AF677" i="12"/>
  <c r="AF682" i="12"/>
  <c r="AF687" i="12"/>
  <c r="AF693" i="12"/>
  <c r="AF698" i="12"/>
  <c r="AF703" i="12"/>
  <c r="AF709" i="12"/>
  <c r="AF714" i="12"/>
  <c r="AF719" i="12"/>
  <c r="AF725" i="12"/>
  <c r="AF730" i="12"/>
  <c r="AF735" i="12"/>
  <c r="AF741" i="12"/>
  <c r="AF746" i="12"/>
  <c r="AF751" i="12"/>
  <c r="AF757" i="12"/>
  <c r="AF762" i="12"/>
  <c r="AF767" i="12"/>
  <c r="AF773" i="12"/>
  <c r="AF778" i="12"/>
  <c r="AF783" i="12"/>
  <c r="AF789" i="12"/>
  <c r="AF794" i="12"/>
  <c r="AF799" i="12"/>
  <c r="AF805" i="12"/>
  <c r="AF810" i="12"/>
  <c r="AF815" i="12"/>
  <c r="AF821" i="12"/>
  <c r="AF826" i="12"/>
  <c r="AF831" i="12"/>
  <c r="AF837" i="12"/>
  <c r="AF842" i="12"/>
  <c r="AF847" i="12"/>
  <c r="AF853" i="12"/>
  <c r="AF858" i="12"/>
  <c r="AF863" i="12"/>
  <c r="AF869" i="12"/>
  <c r="AF874" i="12"/>
  <c r="AF879" i="12"/>
  <c r="AF885" i="12"/>
  <c r="AF890" i="12"/>
  <c r="AF895" i="12"/>
  <c r="AF901" i="12"/>
  <c r="AF906" i="12"/>
  <c r="AF911" i="12"/>
  <c r="AF917" i="12"/>
  <c r="AF922" i="12"/>
  <c r="AF927" i="12"/>
  <c r="AF933" i="12"/>
  <c r="AF938" i="12"/>
  <c r="AF943" i="12"/>
  <c r="AF949" i="12"/>
  <c r="AF954" i="12"/>
  <c r="AF959" i="12"/>
  <c r="AF47" i="12"/>
  <c r="AF111" i="12"/>
  <c r="AF153" i="12"/>
  <c r="AF196" i="12"/>
  <c r="AF303" i="12"/>
  <c r="AF345" i="12"/>
  <c r="AF377" i="12"/>
  <c r="AF409" i="12"/>
  <c r="AF437" i="12"/>
  <c r="AF447" i="12"/>
  <c r="AF501" i="12"/>
  <c r="AF525" i="12"/>
  <c r="AF541" i="12"/>
  <c r="AF549" i="12"/>
  <c r="AF565" i="12"/>
  <c r="AF581" i="12"/>
  <c r="AF621" i="12"/>
  <c r="AF631" i="12"/>
  <c r="AF642" i="12"/>
  <c r="AF653" i="12"/>
  <c r="AF658" i="12"/>
  <c r="AF669" i="12"/>
  <c r="AF695" i="12"/>
  <c r="AF706" i="12"/>
  <c r="AF717" i="12"/>
  <c r="AF727" i="12"/>
  <c r="AF738" i="12"/>
  <c r="AF749" i="12"/>
  <c r="AF754" i="12"/>
  <c r="AF786" i="12"/>
  <c r="AF797" i="12"/>
  <c r="AF807" i="12"/>
  <c r="AF818" i="12"/>
  <c r="AF829" i="12"/>
  <c r="AF834" i="12"/>
  <c r="AF861" i="12"/>
  <c r="AF871" i="12"/>
  <c r="AF882" i="12"/>
  <c r="AF893" i="12"/>
  <c r="AF903" i="12"/>
  <c r="AF914" i="12"/>
  <c r="AF946" i="12"/>
  <c r="AF957" i="12"/>
  <c r="AF48" i="12"/>
  <c r="AF798" i="12"/>
  <c r="AF819" i="12"/>
  <c r="AF830" i="12"/>
  <c r="AF841" i="12"/>
  <c r="AF851" i="12"/>
  <c r="AF862" i="12"/>
  <c r="AF873" i="12"/>
  <c r="AF883" i="12"/>
  <c r="AF894" i="12"/>
  <c r="AF905" i="12"/>
  <c r="AF915" i="12"/>
  <c r="AF926" i="12"/>
  <c r="AF937" i="12"/>
  <c r="AF947" i="12"/>
  <c r="AF958" i="12"/>
  <c r="AF16" i="12"/>
  <c r="AF37" i="12"/>
  <c r="AF59" i="12"/>
  <c r="AF80" i="12"/>
  <c r="AF101" i="12"/>
  <c r="AF123" i="12"/>
  <c r="AF144" i="12"/>
  <c r="AF165" i="12"/>
  <c r="AF187" i="12"/>
  <c r="AF208" i="12"/>
  <c r="AF229" i="12"/>
  <c r="AF251" i="12"/>
  <c r="AF272" i="12"/>
  <c r="AF293" i="12"/>
  <c r="AF315" i="12"/>
  <c r="AF336" i="12"/>
  <c r="AF354" i="12"/>
  <c r="AF370" i="12"/>
  <c r="AF386" i="12"/>
  <c r="AF402" i="12"/>
  <c r="AF418" i="12"/>
  <c r="AF433" i="12"/>
  <c r="AF443" i="12"/>
  <c r="AF454" i="12"/>
  <c r="AF465" i="12"/>
  <c r="AF475" i="12"/>
  <c r="AF486" i="12"/>
  <c r="AF497" i="12"/>
  <c r="AF506" i="12"/>
  <c r="AF514" i="12"/>
  <c r="AF522" i="12"/>
  <c r="AF530" i="12"/>
  <c r="AF538" i="12"/>
  <c r="AF546" i="12"/>
  <c r="AF554" i="12"/>
  <c r="AF562" i="12"/>
  <c r="AF570" i="12"/>
  <c r="AF578" i="12"/>
  <c r="AF586" i="12"/>
  <c r="AF594" i="12"/>
  <c r="AF602" i="12"/>
  <c r="AF610" i="12"/>
  <c r="AF618" i="12"/>
  <c r="AF625" i="12"/>
  <c r="AF630" i="12"/>
  <c r="AF635" i="12"/>
  <c r="AF641" i="12"/>
  <c r="AF646" i="12"/>
  <c r="AF651" i="12"/>
  <c r="AF657" i="12"/>
  <c r="AF662" i="12"/>
  <c r="AF667" i="12"/>
  <c r="AF673" i="12"/>
  <c r="AF678" i="12"/>
  <c r="AF683" i="12"/>
  <c r="AF689" i="12"/>
  <c r="AF694" i="12"/>
  <c r="AF699" i="12"/>
  <c r="AF705" i="12"/>
  <c r="AF710" i="12"/>
  <c r="AF715" i="12"/>
  <c r="AF721" i="12"/>
  <c r="AF726" i="12"/>
  <c r="AF731" i="12"/>
  <c r="AF737" i="12"/>
  <c r="AF742" i="12"/>
  <c r="AF747" i="12"/>
  <c r="AF753" i="12"/>
  <c r="AF758" i="12"/>
  <c r="AF763" i="12"/>
  <c r="AF769" i="12"/>
  <c r="AF774" i="12"/>
  <c r="AF779" i="12"/>
  <c r="AF785" i="12"/>
  <c r="AF790" i="12"/>
  <c r="AF795" i="12"/>
  <c r="AF801" i="12"/>
  <c r="AF806" i="12"/>
  <c r="AF811" i="12"/>
  <c r="AF817" i="12"/>
  <c r="AF822" i="12"/>
  <c r="AF827" i="12"/>
  <c r="AF833" i="12"/>
  <c r="AF838" i="12"/>
  <c r="AF843" i="12"/>
  <c r="AF849" i="12"/>
  <c r="AF854" i="12"/>
  <c r="AF859" i="12"/>
  <c r="AF865" i="12"/>
  <c r="AF870" i="12"/>
  <c r="AF875" i="12"/>
  <c r="AF881" i="12"/>
  <c r="AF886" i="12"/>
  <c r="AF891" i="12"/>
  <c r="AF897" i="12"/>
  <c r="AF902" i="12"/>
  <c r="AF907" i="12"/>
  <c r="AF913" i="12"/>
  <c r="AF918" i="12"/>
  <c r="AF923" i="12"/>
  <c r="AF929" i="12"/>
  <c r="AF934" i="12"/>
  <c r="AF939" i="12"/>
  <c r="AF945" i="12"/>
  <c r="AF950" i="12"/>
  <c r="AF955" i="12"/>
  <c r="AF960" i="12"/>
  <c r="AF25" i="12"/>
  <c r="AF68" i="12"/>
  <c r="AF89" i="12"/>
  <c r="AF132" i="12"/>
  <c r="AF175" i="12"/>
  <c r="AF217" i="12"/>
  <c r="AF239" i="12"/>
  <c r="AF260" i="12"/>
  <c r="AF281" i="12"/>
  <c r="AF324" i="12"/>
  <c r="AF361" i="12"/>
  <c r="AF393" i="12"/>
  <c r="AF425" i="12"/>
  <c r="AF458" i="12"/>
  <c r="AF469" i="12"/>
  <c r="AF479" i="12"/>
  <c r="AF490" i="12"/>
  <c r="AF509" i="12"/>
  <c r="AF517" i="12"/>
  <c r="AF533" i="12"/>
  <c r="AF557" i="12"/>
  <c r="AF573" i="12"/>
  <c r="AF589" i="12"/>
  <c r="AF597" i="12"/>
  <c r="AF605" i="12"/>
  <c r="AF613" i="12"/>
  <c r="AF626" i="12"/>
  <c r="AF637" i="12"/>
  <c r="AF647" i="12"/>
  <c r="AF663" i="12"/>
  <c r="AF674" i="12"/>
  <c r="AF679" i="12"/>
  <c r="AF685" i="12"/>
  <c r="AF690" i="12"/>
  <c r="AF701" i="12"/>
  <c r="AF711" i="12"/>
  <c r="AF722" i="12"/>
  <c r="AF733" i="12"/>
  <c r="AF743" i="12"/>
  <c r="AF759" i="12"/>
  <c r="AF765" i="12"/>
  <c r="AF770" i="12"/>
  <c r="AF775" i="12"/>
  <c r="AF781" i="12"/>
  <c r="AF791" i="12"/>
  <c r="AF802" i="12"/>
  <c r="AF813" i="12"/>
  <c r="AF823" i="12"/>
  <c r="AF839" i="12"/>
  <c r="AF845" i="12"/>
  <c r="AF850" i="12"/>
  <c r="AF855" i="12"/>
  <c r="AF866" i="12"/>
  <c r="AF877" i="12"/>
  <c r="AF887" i="12"/>
  <c r="AF898" i="12"/>
  <c r="AF909" i="12"/>
  <c r="AF919" i="12"/>
  <c r="AF925" i="12"/>
  <c r="AF930" i="12"/>
  <c r="AF935" i="12"/>
  <c r="AF941" i="12"/>
  <c r="AF951" i="12"/>
  <c r="AF961" i="12"/>
  <c r="AF27" i="12"/>
  <c r="AF69" i="12"/>
  <c r="AF91" i="12"/>
  <c r="AF112" i="12"/>
  <c r="AF133" i="12"/>
  <c r="AF155" i="12"/>
  <c r="AF176" i="12"/>
  <c r="AF197" i="12"/>
  <c r="AF219" i="12"/>
  <c r="AF240" i="12"/>
  <c r="AF261" i="12"/>
  <c r="AF283" i="12"/>
  <c r="AF304" i="12"/>
  <c r="AF325" i="12"/>
  <c r="AF346" i="12"/>
  <c r="AF362" i="12"/>
  <c r="AF378" i="12"/>
  <c r="AF394" i="12"/>
  <c r="AF410" i="12"/>
  <c r="AF426" i="12"/>
  <c r="AF438" i="12"/>
  <c r="AF449" i="12"/>
  <c r="AF459" i="12"/>
  <c r="AF470" i="12"/>
  <c r="AF481" i="12"/>
  <c r="AF491" i="12"/>
  <c r="AF502" i="12"/>
  <c r="AF510" i="12"/>
  <c r="AF518" i="12"/>
  <c r="AF526" i="12"/>
  <c r="AF534" i="12"/>
  <c r="AF542" i="12"/>
  <c r="AF550" i="12"/>
  <c r="AF558" i="12"/>
  <c r="AF566" i="12"/>
  <c r="AF574" i="12"/>
  <c r="AF582" i="12"/>
  <c r="AF590" i="12"/>
  <c r="AF598" i="12"/>
  <c r="AF606" i="12"/>
  <c r="AF614" i="12"/>
  <c r="AF622" i="12"/>
  <c r="AF627" i="12"/>
  <c r="AF633" i="12"/>
  <c r="AF638" i="12"/>
  <c r="AF643" i="12"/>
  <c r="AF649" i="12"/>
  <c r="AF654" i="12"/>
  <c r="AF659" i="12"/>
  <c r="AF665" i="12"/>
  <c r="AF670" i="12"/>
  <c r="AF675" i="12"/>
  <c r="AF681" i="12"/>
  <c r="AF686" i="12"/>
  <c r="AF691" i="12"/>
  <c r="AF697" i="12"/>
  <c r="AF702" i="12"/>
  <c r="AF707" i="12"/>
  <c r="AF713" i="12"/>
  <c r="AF718" i="12"/>
  <c r="AF723" i="12"/>
  <c r="AF729" i="12"/>
  <c r="AF734" i="12"/>
  <c r="AF739" i="12"/>
  <c r="AF745" i="12"/>
  <c r="AF750" i="12"/>
  <c r="AF755" i="12"/>
  <c r="AF761" i="12"/>
  <c r="AF766" i="12"/>
  <c r="AF771" i="12"/>
  <c r="AF777" i="12"/>
  <c r="AF782" i="12"/>
  <c r="AF787" i="12"/>
  <c r="AF793" i="12"/>
  <c r="AF803" i="12"/>
  <c r="AF809" i="12"/>
  <c r="AF814" i="12"/>
  <c r="AF825" i="12"/>
  <c r="AF835" i="12"/>
  <c r="AF846" i="12"/>
  <c r="AF857" i="12"/>
  <c r="AF867" i="12"/>
  <c r="AF878" i="12"/>
  <c r="AF889" i="12"/>
  <c r="AF899" i="12"/>
  <c r="AF910" i="12"/>
  <c r="AF921" i="12"/>
  <c r="AF931" i="12"/>
  <c r="AF942" i="12"/>
  <c r="AF953" i="12"/>
  <c r="AF962" i="12"/>
  <c r="M29" i="4"/>
  <c r="L29" i="4" s="1"/>
  <c r="L17" i="4"/>
  <c r="L25" i="4"/>
  <c r="I17" i="4"/>
  <c r="AG5" i="12" l="1" a="1"/>
  <c r="AG5" i="12" s="1"/>
  <c r="AI5" i="12" s="1" a="1"/>
  <c r="AI5" i="12" s="1"/>
  <c r="AJ5" i="12" s="1" a="1"/>
  <c r="AJ5" i="12" s="1"/>
  <c r="I29" i="4"/>
  <c r="F30" i="4" s="1" a="1"/>
  <c r="F30"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<sst xmlns="http://schemas.openxmlformats.org/spreadsheetml/2006/main" count="48074" uniqueCount="4651">
  <si>
    <t>pokedex_number</t>
  </si>
  <si>
    <t>name</t>
  </si>
  <si>
    <t>german_name</t>
  </si>
  <si>
    <t>japanese_name</t>
  </si>
  <si>
    <t>generation</t>
  </si>
  <si>
    <t>status</t>
  </si>
  <si>
    <t>species</t>
  </si>
  <si>
    <t>type_number</t>
  </si>
  <si>
    <t>type_1</t>
  </si>
  <si>
    <t>type_2</t>
  </si>
  <si>
    <t>height_m</t>
  </si>
  <si>
    <t>weight_kg</t>
  </si>
  <si>
    <t>abilities_number</t>
  </si>
  <si>
    <t>ability_1</t>
  </si>
  <si>
    <t>ability_2</t>
  </si>
  <si>
    <t>ability_hidden</t>
  </si>
  <si>
    <t>total_points</t>
  </si>
  <si>
    <t>hp</t>
  </si>
  <si>
    <t>attack</t>
  </si>
  <si>
    <t>defense</t>
  </si>
  <si>
    <t>sp_attack</t>
  </si>
  <si>
    <t>sp_defense</t>
  </si>
  <si>
    <t>speed</t>
  </si>
  <si>
    <t>catch_rate</t>
  </si>
  <si>
    <t>base_friendship</t>
  </si>
  <si>
    <t>base_experience</t>
  </si>
  <si>
    <t>growth_rate</t>
  </si>
  <si>
    <t>egg_type_number</t>
  </si>
  <si>
    <t>egg_type_1</t>
  </si>
  <si>
    <t>egg_type_2</t>
  </si>
  <si>
    <t>percentage_male</t>
  </si>
  <si>
    <t>egg_cycles</t>
  </si>
  <si>
    <t>0</t>
  </si>
  <si>
    <t>1</t>
  </si>
  <si>
    <t>Bulbasaur</t>
  </si>
  <si>
    <t>Bisasam</t>
  </si>
  <si>
    <t>ă•ă‚·ă‚®ă€ăŤ (Fushigidane)</t>
  </si>
  <si>
    <t>Normal</t>
  </si>
  <si>
    <t>2</t>
  </si>
  <si>
    <t>Grass</t>
  </si>
  <si>
    <t>Poison</t>
  </si>
  <si>
    <t>Overgrow</t>
  </si>
  <si>
    <t>Chlorophyll</t>
  </si>
  <si>
    <t>318</t>
  </si>
  <si>
    <t>45</t>
  </si>
  <si>
    <t>49</t>
  </si>
  <si>
    <t>65</t>
  </si>
  <si>
    <t>70</t>
  </si>
  <si>
    <t>64</t>
  </si>
  <si>
    <t>Medium Slow</t>
  </si>
  <si>
    <t>Monster</t>
  </si>
  <si>
    <t>20</t>
  </si>
  <si>
    <t>Ivysaur</t>
  </si>
  <si>
    <t>Bisaknosp</t>
  </si>
  <si>
    <t>ă•ă‚·ă‚®ă‚˝ă‚¦ (Fushigisou)</t>
  </si>
  <si>
    <t>405</t>
  </si>
  <si>
    <t>60</t>
  </si>
  <si>
    <t>62</t>
  </si>
  <si>
    <t>63</t>
  </si>
  <si>
    <t>80</t>
  </si>
  <si>
    <t>142</t>
  </si>
  <si>
    <t>3</t>
  </si>
  <si>
    <t>Venusaur</t>
  </si>
  <si>
    <t>Bisaflor</t>
  </si>
  <si>
    <t>ă•ă‚·ă‚®ăăŠ (Fushigibana)</t>
  </si>
  <si>
    <t>525</t>
  </si>
  <si>
    <t>82</t>
  </si>
  <si>
    <t>83</t>
  </si>
  <si>
    <t>100</t>
  </si>
  <si>
    <t>236</t>
  </si>
  <si>
    <t>Mega Venusaur</t>
  </si>
  <si>
    <t>Thick Fat</t>
  </si>
  <si>
    <t>625</t>
  </si>
  <si>
    <t>123</t>
  </si>
  <si>
    <t>122</t>
  </si>
  <si>
    <t>120</t>
  </si>
  <si>
    <t>281</t>
  </si>
  <si>
    <t>4</t>
  </si>
  <si>
    <t>Charmander</t>
  </si>
  <si>
    <t>Glumanda</t>
  </si>
  <si>
    <t>ă’ăă‚«ă‚˛ (Hitokage)</t>
  </si>
  <si>
    <t>Fire</t>
  </si>
  <si>
    <t>Blaze</t>
  </si>
  <si>
    <t>Solar Power</t>
  </si>
  <si>
    <t>309</t>
  </si>
  <si>
    <t>39</t>
  </si>
  <si>
    <t>52</t>
  </si>
  <si>
    <t>43</t>
  </si>
  <si>
    <t>50</t>
  </si>
  <si>
    <t>Dragon</t>
  </si>
  <si>
    <t>5</t>
  </si>
  <si>
    <t>Charmeleon</t>
  </si>
  <si>
    <t>Glutexo</t>
  </si>
  <si>
    <t>ăŞă‚¶ăĽă‰ (Lizardo)</t>
  </si>
  <si>
    <t>58</t>
  </si>
  <si>
    <t>6</t>
  </si>
  <si>
    <t>Charizard</t>
  </si>
  <si>
    <t>Glurak</t>
  </si>
  <si>
    <t>ăŞă‚¶ăĽă‰ăł (Lizardon)</t>
  </si>
  <si>
    <t>Flying</t>
  </si>
  <si>
    <t>534</t>
  </si>
  <si>
    <t>78</t>
  </si>
  <si>
    <t>84</t>
  </si>
  <si>
    <t>109</t>
  </si>
  <si>
    <t>85</t>
  </si>
  <si>
    <t>240</t>
  </si>
  <si>
    <t>7</t>
  </si>
  <si>
    <t>Mega Charizard X</t>
  </si>
  <si>
    <t>Tough Claws</t>
  </si>
  <si>
    <t>634</t>
  </si>
  <si>
    <t>130</t>
  </si>
  <si>
    <t>111</t>
  </si>
  <si>
    <t>285</t>
  </si>
  <si>
    <t>8</t>
  </si>
  <si>
    <t>Mega Charizard Y</t>
  </si>
  <si>
    <t>Drought</t>
  </si>
  <si>
    <t>104</t>
  </si>
  <si>
    <t>159</t>
  </si>
  <si>
    <t>115</t>
  </si>
  <si>
    <t>9</t>
  </si>
  <si>
    <t>Squirtle</t>
  </si>
  <si>
    <t>Schiggy</t>
  </si>
  <si>
    <t>ă‚Ľă‹ă‚¬ăˇ (Zenigame)</t>
  </si>
  <si>
    <t>Water</t>
  </si>
  <si>
    <t>Torrent</t>
  </si>
  <si>
    <t>Rain Dish</t>
  </si>
  <si>
    <t>314</t>
  </si>
  <si>
    <t>44</t>
  </si>
  <si>
    <t>48</t>
  </si>
  <si>
    <t>Water 1</t>
  </si>
  <si>
    <t>10</t>
  </si>
  <si>
    <t>Wartortle</t>
  </si>
  <si>
    <t>Schillok</t>
  </si>
  <si>
    <t>ă‚«ăˇăĽă« (Kameil)</t>
  </si>
  <si>
    <t>59</t>
  </si>
  <si>
    <t>11</t>
  </si>
  <si>
    <t>Blastoise</t>
  </si>
  <si>
    <t>Turtok</t>
  </si>
  <si>
    <t>ă‚«ăˇăă‚Żă‚ą (Kamex)</t>
  </si>
  <si>
    <t>530</t>
  </si>
  <si>
    <t>79</t>
  </si>
  <si>
    <t>105</t>
  </si>
  <si>
    <t>239</t>
  </si>
  <si>
    <t>12</t>
  </si>
  <si>
    <t>Mega Blastoise</t>
  </si>
  <si>
    <t>Mega Launcher</t>
  </si>
  <si>
    <t>630</t>
  </si>
  <si>
    <t>103</t>
  </si>
  <si>
    <t>135</t>
  </si>
  <si>
    <t>284</t>
  </si>
  <si>
    <t>13</t>
  </si>
  <si>
    <t>Caterpie</t>
  </si>
  <si>
    <t>Raupy</t>
  </si>
  <si>
    <t>ă‚­ăŁă‚żă”ăĽ (Caterpie)</t>
  </si>
  <si>
    <t>Bug</t>
  </si>
  <si>
    <t>Shield Dust</t>
  </si>
  <si>
    <t>Run Away</t>
  </si>
  <si>
    <t>195</t>
  </si>
  <si>
    <t>30</t>
  </si>
  <si>
    <t>35</t>
  </si>
  <si>
    <t>255</t>
  </si>
  <si>
    <t>Medium Fast</t>
  </si>
  <si>
    <t>15</t>
  </si>
  <si>
    <t>14</t>
  </si>
  <si>
    <t>Metapod</t>
  </si>
  <si>
    <t>Safcon</t>
  </si>
  <si>
    <t>ăă©ăłă‚»ă« (Transel)</t>
  </si>
  <si>
    <t>Shed Skin</t>
  </si>
  <si>
    <t>205</t>
  </si>
  <si>
    <t>55</t>
  </si>
  <si>
    <t>25</t>
  </si>
  <si>
    <t>72</t>
  </si>
  <si>
    <t>Butterfree</t>
  </si>
  <si>
    <t>Smettbo</t>
  </si>
  <si>
    <t>ăă‚żă•ăŞăĽ (Butterfree)</t>
  </si>
  <si>
    <t>Compound Eyes</t>
  </si>
  <si>
    <t>Tinted Lens</t>
  </si>
  <si>
    <t>395</t>
  </si>
  <si>
    <t>90</t>
  </si>
  <si>
    <t>178</t>
  </si>
  <si>
    <t>16</t>
  </si>
  <si>
    <t>Weedle</t>
  </si>
  <si>
    <t>Hornliu</t>
  </si>
  <si>
    <t>ă“ăĽă‰ă« (Beedle)</t>
  </si>
  <si>
    <t>40</t>
  </si>
  <si>
    <t>17</t>
  </si>
  <si>
    <t>Kakuna</t>
  </si>
  <si>
    <t>Kokuna</t>
  </si>
  <si>
    <t>ă‚łă‚ŻăĽăł (Cocoon)</t>
  </si>
  <si>
    <t>18</t>
  </si>
  <si>
    <t>Beedrill</t>
  </si>
  <si>
    <t>Bibor</t>
  </si>
  <si>
    <t>ă‚ąă”ă‚˘ăĽ (Spear)</t>
  </si>
  <si>
    <t>Swarm</t>
  </si>
  <si>
    <t>Sniper</t>
  </si>
  <si>
    <t>75</t>
  </si>
  <si>
    <t>19</t>
  </si>
  <si>
    <t>Mega Beedrill</t>
  </si>
  <si>
    <t>Adaptability</t>
  </si>
  <si>
    <t>495</t>
  </si>
  <si>
    <t>150</t>
  </si>
  <si>
    <t>145</t>
  </si>
  <si>
    <t>223</t>
  </si>
  <si>
    <t>Pidgey</t>
  </si>
  <si>
    <t>Taubsi</t>
  </si>
  <si>
    <t>ăťăăť (Poppo)</t>
  </si>
  <si>
    <t>Keen Eye</t>
  </si>
  <si>
    <t>Tangled Feet</t>
  </si>
  <si>
    <t>Big Pecks</t>
  </si>
  <si>
    <t>251</t>
  </si>
  <si>
    <t>56</t>
  </si>
  <si>
    <t>21</t>
  </si>
  <si>
    <t>Pidgeotto</t>
  </si>
  <si>
    <t>Tauboga</t>
  </si>
  <si>
    <t>ă”ă‚¸ă§ăł (Pigeon)</t>
  </si>
  <si>
    <t>349</t>
  </si>
  <si>
    <t>71</t>
  </si>
  <si>
    <t>22</t>
  </si>
  <si>
    <t>Pidgeot</t>
  </si>
  <si>
    <t>Tauboss</t>
  </si>
  <si>
    <t>ă”ă‚¸ă§ăă (Pigeot)</t>
  </si>
  <si>
    <t>479</t>
  </si>
  <si>
    <t>101</t>
  </si>
  <si>
    <t>216</t>
  </si>
  <si>
    <t>23</t>
  </si>
  <si>
    <t>Mega Pidgeot</t>
  </si>
  <si>
    <t>No Guard</t>
  </si>
  <si>
    <t>579</t>
  </si>
  <si>
    <t>121</t>
  </si>
  <si>
    <t>261</t>
  </si>
  <si>
    <t>24</t>
  </si>
  <si>
    <t>Rattata</t>
  </si>
  <si>
    <t>Rattfratz</t>
  </si>
  <si>
    <t>ă‚łă©ăă‚ż (Koratta)</t>
  </si>
  <si>
    <t>Guts</t>
  </si>
  <si>
    <t>Hustle</t>
  </si>
  <si>
    <t>253</t>
  </si>
  <si>
    <t>51</t>
  </si>
  <si>
    <t>Field</t>
  </si>
  <si>
    <t>Alolan Rattata</t>
  </si>
  <si>
    <t>Dark</t>
  </si>
  <si>
    <t>Gluttony</t>
  </si>
  <si>
    <t>26</t>
  </si>
  <si>
    <t>Raticate</t>
  </si>
  <si>
    <t>Rattikarl</t>
  </si>
  <si>
    <t>ă©ăă‚ż (Ratta)</t>
  </si>
  <si>
    <t>413</t>
  </si>
  <si>
    <t>81</t>
  </si>
  <si>
    <t>97</t>
  </si>
  <si>
    <t>127</t>
  </si>
  <si>
    <t>27</t>
  </si>
  <si>
    <t>Alolan Raticate</t>
  </si>
  <si>
    <t>77</t>
  </si>
  <si>
    <t>28</t>
  </si>
  <si>
    <t>Spearow</t>
  </si>
  <si>
    <t>Habitak</t>
  </si>
  <si>
    <t>ă‚Şă‹ă‚ąă‚şăˇ (Onisuzume)</t>
  </si>
  <si>
    <t>262</t>
  </si>
  <si>
    <t>31</t>
  </si>
  <si>
    <t>29</t>
  </si>
  <si>
    <t>Fearow</t>
  </si>
  <si>
    <t>Ibitak</t>
  </si>
  <si>
    <t>ă‚Şă‹ă‰ăŞă« (Onidrill)</t>
  </si>
  <si>
    <t>442</t>
  </si>
  <si>
    <t>61</t>
  </si>
  <si>
    <t>155</t>
  </si>
  <si>
    <t>Ekans</t>
  </si>
  <si>
    <t>Rettan</t>
  </si>
  <si>
    <t>ă‚˘ăĽăś (Arbo)</t>
  </si>
  <si>
    <t>Intimidate</t>
  </si>
  <si>
    <t>Unnerve</t>
  </si>
  <si>
    <t>288</t>
  </si>
  <si>
    <t>54</t>
  </si>
  <si>
    <t>Arbok</t>
  </si>
  <si>
    <t>ă‚˘ăĽăśăă‚Ż (Arbok)</t>
  </si>
  <si>
    <t>448</t>
  </si>
  <si>
    <t>95</t>
  </si>
  <si>
    <t>69</t>
  </si>
  <si>
    <t>157</t>
  </si>
  <si>
    <t>32</t>
  </si>
  <si>
    <t>Pikachu</t>
  </si>
  <si>
    <t>ă”ă‚«ăăĄă‚¦ (Pikachu)</t>
  </si>
  <si>
    <t>Electric</t>
  </si>
  <si>
    <t>Static</t>
  </si>
  <si>
    <t>Lightning Rod</t>
  </si>
  <si>
    <t>320</t>
  </si>
  <si>
    <t>190</t>
  </si>
  <si>
    <t>112</t>
  </si>
  <si>
    <t>Fairy</t>
  </si>
  <si>
    <t>33</t>
  </si>
  <si>
    <t>Partner Pikachu</t>
  </si>
  <si>
    <t>430</t>
  </si>
  <si>
    <t>34</t>
  </si>
  <si>
    <t>Raichu</t>
  </si>
  <si>
    <t>ă©ă‚¤ăăĄă‚¦ (Raichu)</t>
  </si>
  <si>
    <t>485</t>
  </si>
  <si>
    <t>110</t>
  </si>
  <si>
    <t>218</t>
  </si>
  <si>
    <t>Alolan Raichu</t>
  </si>
  <si>
    <t>Psychic</t>
  </si>
  <si>
    <t>36</t>
  </si>
  <si>
    <t>Sandshrew</t>
  </si>
  <si>
    <t>Sandan</t>
  </si>
  <si>
    <t>ă‚µăłă‰ (Sand)</t>
  </si>
  <si>
    <t>Ground</t>
  </si>
  <si>
    <t>Sand Veil</t>
  </si>
  <si>
    <t>Sand Rush</t>
  </si>
  <si>
    <t>300</t>
  </si>
  <si>
    <t>37</t>
  </si>
  <si>
    <t>Alolan Sandshrew</t>
  </si>
  <si>
    <t>Ice</t>
  </si>
  <si>
    <t>Steel</t>
  </si>
  <si>
    <t>Snow Cloak</t>
  </si>
  <si>
    <t>Slush Rush</t>
  </si>
  <si>
    <t>38</t>
  </si>
  <si>
    <t>Sandslash</t>
  </si>
  <si>
    <t>Sandamer</t>
  </si>
  <si>
    <t>ă‚µăłă‰ă‘ăł (Sandpan)</t>
  </si>
  <si>
    <t>450</t>
  </si>
  <si>
    <t>158</t>
  </si>
  <si>
    <t>Alolan Sandslash</t>
  </si>
  <si>
    <t>Nidoranâ™€</t>
  </si>
  <si>
    <t>ă‹ă‰ă©ăłâ™€ (Nidoranâ™€)</t>
  </si>
  <si>
    <t>Poison Point</t>
  </si>
  <si>
    <t>Rivalry</t>
  </si>
  <si>
    <t>275</t>
  </si>
  <si>
    <t>47</t>
  </si>
  <si>
    <t>41</t>
  </si>
  <si>
    <t>235</t>
  </si>
  <si>
    <t>Nidorina</t>
  </si>
  <si>
    <t>ă‹ă‰ăŞăĽăŠ (Nidorina)</t>
  </si>
  <si>
    <t>365</t>
  </si>
  <si>
    <t>67</t>
  </si>
  <si>
    <t>128</t>
  </si>
  <si>
    <t>Undiscovered</t>
  </si>
  <si>
    <t>42</t>
  </si>
  <si>
    <t>Nidoqueen</t>
  </si>
  <si>
    <t>ă‹ă‰ă‚Żă‚¤ăł (Nidoqueen)</t>
  </si>
  <si>
    <t>Sheer Force</t>
  </si>
  <si>
    <t>505</t>
  </si>
  <si>
    <t>92</t>
  </si>
  <si>
    <t>87</t>
  </si>
  <si>
    <t>76</t>
  </si>
  <si>
    <t>227</t>
  </si>
  <si>
    <t>Nidoranâ™‚</t>
  </si>
  <si>
    <t>ă‹ă‰ă©ăłâ™‚ (Nidoranâ™‚)</t>
  </si>
  <si>
    <t>273</t>
  </si>
  <si>
    <t>46</t>
  </si>
  <si>
    <t>57</t>
  </si>
  <si>
    <t>Nidorino</t>
  </si>
  <si>
    <t>ă‹ă‰ăŞăĽăŽ (Nidorino)</t>
  </si>
  <si>
    <t>Nidoking</t>
  </si>
  <si>
    <t>ă‹ă‰ă‚­ăłă‚° (Nidoking)</t>
  </si>
  <si>
    <t>102</t>
  </si>
  <si>
    <t>Clefairy</t>
  </si>
  <si>
    <t>Piepi</t>
  </si>
  <si>
    <t>ă”ăă” (Pippi)</t>
  </si>
  <si>
    <t>Cute Charm</t>
  </si>
  <si>
    <t>Magic Guard</t>
  </si>
  <si>
    <t>Friend Guard</t>
  </si>
  <si>
    <t>323</t>
  </si>
  <si>
    <t>140</t>
  </si>
  <si>
    <t>113</t>
  </si>
  <si>
    <t>Fast</t>
  </si>
  <si>
    <t>Clefable</t>
  </si>
  <si>
    <t>Pixi</t>
  </si>
  <si>
    <t>ă”ă‚Żă‚·ăĽ (Pixy)</t>
  </si>
  <si>
    <t>Unaware</t>
  </si>
  <si>
    <t>483</t>
  </si>
  <si>
    <t>73</t>
  </si>
  <si>
    <t>217</t>
  </si>
  <si>
    <t>Vulpix</t>
  </si>
  <si>
    <t>ă­ă‚łăł (Rokon)</t>
  </si>
  <si>
    <t>Flash Fire</t>
  </si>
  <si>
    <t>299</t>
  </si>
  <si>
    <t>Alolan Vulpix</t>
  </si>
  <si>
    <t>Snow Warning</t>
  </si>
  <si>
    <t>Ninetales</t>
  </si>
  <si>
    <t>Vulnona</t>
  </si>
  <si>
    <t>ă‚­ăĄă‚¦ă‚łăł (Kyukon)</t>
  </si>
  <si>
    <t>177</t>
  </si>
  <si>
    <t>Alolan Ninetales</t>
  </si>
  <si>
    <t>Jigglypuff</t>
  </si>
  <si>
    <t>Pummeluff</t>
  </si>
  <si>
    <t>ă—ăŞăł (Purin)</t>
  </si>
  <si>
    <t>Competitive</t>
  </si>
  <si>
    <t>270</t>
  </si>
  <si>
    <t>170</t>
  </si>
  <si>
    <t>53</t>
  </si>
  <si>
    <t>Wigglytuff</t>
  </si>
  <si>
    <t>Knuddeluff</t>
  </si>
  <si>
    <t>ă—ă‚ŻăŞăł (Pukurin)</t>
  </si>
  <si>
    <t>Frisk</t>
  </si>
  <si>
    <t>435</t>
  </si>
  <si>
    <t>196</t>
  </si>
  <si>
    <t>Zubat</t>
  </si>
  <si>
    <t>ă‚şăăă (Zubat)</t>
  </si>
  <si>
    <t>Inner Focus</t>
  </si>
  <si>
    <t>Infiltrator</t>
  </si>
  <si>
    <t>245</t>
  </si>
  <si>
    <t>Golbat</t>
  </si>
  <si>
    <t>ă‚´ă«ăăă (Golbat)</t>
  </si>
  <si>
    <t>455</t>
  </si>
  <si>
    <t>Oddish</t>
  </si>
  <si>
    <t>Myrapla</t>
  </si>
  <si>
    <t>ăŠă‚ľăŽă‚Żă‚µ (Nazonokusa)</t>
  </si>
  <si>
    <t>Gloom</t>
  </si>
  <si>
    <t>Duflor</t>
  </si>
  <si>
    <t>ă‚Żă‚µă‚¤ăŹăŠ (Kusaihana)</t>
  </si>
  <si>
    <t>Stench</t>
  </si>
  <si>
    <t>138</t>
  </si>
  <si>
    <t>Vileplume</t>
  </si>
  <si>
    <t>Giflor</t>
  </si>
  <si>
    <t>ă©ă•ă¬ă‚·ă‚˘ (Ruffresia)</t>
  </si>
  <si>
    <t>Effect Spore</t>
  </si>
  <si>
    <t>490</t>
  </si>
  <si>
    <t>221</t>
  </si>
  <si>
    <t>Paras</t>
  </si>
  <si>
    <t>ă‘ă©ă‚ą (Paras)</t>
  </si>
  <si>
    <t>Dry Skin</t>
  </si>
  <si>
    <t>Damp</t>
  </si>
  <si>
    <t>Parasect</t>
  </si>
  <si>
    <t>Parasek</t>
  </si>
  <si>
    <t>ă‘ă©ă‚»ă‚Żă (Parasect)</t>
  </si>
  <si>
    <t>Venonat</t>
  </si>
  <si>
    <t>Bluzuk</t>
  </si>
  <si>
    <t>ă‚łăłă‘ăł (Kongpang)</t>
  </si>
  <si>
    <t>305</t>
  </si>
  <si>
    <t>Venomoth</t>
  </si>
  <si>
    <t>Omot</t>
  </si>
  <si>
    <t>ă˘ă«ă•ă‚©ăł (Morphon)</t>
  </si>
  <si>
    <t>Wonder Skin</t>
  </si>
  <si>
    <t>Diglett</t>
  </si>
  <si>
    <t>Digda</t>
  </si>
  <si>
    <t>ă‡ă‚Łă‚°ă€ (Digda)</t>
  </si>
  <si>
    <t>Arena Trap</t>
  </si>
  <si>
    <t>Sand Force</t>
  </si>
  <si>
    <t>265</t>
  </si>
  <si>
    <t>Alolan Diglett</t>
  </si>
  <si>
    <t>Dugtrio</t>
  </si>
  <si>
    <t>Digdri</t>
  </si>
  <si>
    <t>ă€ă‚°ăăŞă‚Ş (Dugtrio)</t>
  </si>
  <si>
    <t>425</t>
  </si>
  <si>
    <t>149</t>
  </si>
  <si>
    <t>66</t>
  </si>
  <si>
    <t>Alolan Dugtrio</t>
  </si>
  <si>
    <t>Meowth</t>
  </si>
  <si>
    <t>Mauzi</t>
  </si>
  <si>
    <t>ă‹ăŁăĽă‚ą (Nyarth)</t>
  </si>
  <si>
    <t>Pickup</t>
  </si>
  <si>
    <t>Technician</t>
  </si>
  <si>
    <t>290</t>
  </si>
  <si>
    <t>68</t>
  </si>
  <si>
    <t>Alolan Meowth</t>
  </si>
  <si>
    <t>Rattled</t>
  </si>
  <si>
    <t>Galarian Meowth</t>
  </si>
  <si>
    <t>Persian</t>
  </si>
  <si>
    <t>Snobilikat</t>
  </si>
  <si>
    <t>ăšă«ă‚·ă‚˘ăł (Persian)</t>
  </si>
  <si>
    <t>Limber</t>
  </si>
  <si>
    <t>440</t>
  </si>
  <si>
    <t>154</t>
  </si>
  <si>
    <t>Alolan Persian</t>
  </si>
  <si>
    <t>Fur Coat</t>
  </si>
  <si>
    <t>Psyduck</t>
  </si>
  <si>
    <t>Enton</t>
  </si>
  <si>
    <t>ă‚łă€ăă‚Ż (Koduck)</t>
  </si>
  <si>
    <t>Cloud Nine</t>
  </si>
  <si>
    <t>Swift Swim</t>
  </si>
  <si>
    <t>Golduck</t>
  </si>
  <si>
    <t>Entoron</t>
  </si>
  <si>
    <t>ă‚´ă«ă€ăă‚Ż (Golduck)</t>
  </si>
  <si>
    <t>500</t>
  </si>
  <si>
    <t>175</t>
  </si>
  <si>
    <t>74</t>
  </si>
  <si>
    <t>Mankey</t>
  </si>
  <si>
    <t>Menki</t>
  </si>
  <si>
    <t>ăžăłă‚­ăĽ (Mankey)</t>
  </si>
  <si>
    <t>Fighting</t>
  </si>
  <si>
    <t>Vital Spirit</t>
  </si>
  <si>
    <t>Anger Point</t>
  </si>
  <si>
    <t>Defiant</t>
  </si>
  <si>
    <t>Primeape</t>
  </si>
  <si>
    <t>Rasaff</t>
  </si>
  <si>
    <t>ă‚Şă‚łăŞă‚¶ă« (Okorizaru)</t>
  </si>
  <si>
    <t>Growlithe</t>
  </si>
  <si>
    <t>Fukano</t>
  </si>
  <si>
    <t>ă‚¬ăĽă‡ă‚Ł (Gardie)</t>
  </si>
  <si>
    <t>Justified</t>
  </si>
  <si>
    <t>350</t>
  </si>
  <si>
    <t>Slow</t>
  </si>
  <si>
    <t>Arcanine</t>
  </si>
  <si>
    <t>Arkani</t>
  </si>
  <si>
    <t>ă‚¦ă‚¤ăłă‡ă‚Ł (Windie)</t>
  </si>
  <si>
    <t>555</t>
  </si>
  <si>
    <t>194</t>
  </si>
  <si>
    <t>Poliwag</t>
  </si>
  <si>
    <t>Quapsel</t>
  </si>
  <si>
    <t>ă‹ă§ă­ă˘ (Nyoromo)</t>
  </si>
  <si>
    <t>Water Absorb</t>
  </si>
  <si>
    <t>Poliwhirl</t>
  </si>
  <si>
    <t>Quaputzi</t>
  </si>
  <si>
    <t>ă‹ă§ă­ă‚ľ (Nyorozo)</t>
  </si>
  <si>
    <t>385</t>
  </si>
  <si>
    <t>Poliwrath</t>
  </si>
  <si>
    <t>Quappo</t>
  </si>
  <si>
    <t>ă‹ă§ă­ăśăł (Nyorobon)</t>
  </si>
  <si>
    <t>510</t>
  </si>
  <si>
    <t>230</t>
  </si>
  <si>
    <t>Abra</t>
  </si>
  <si>
    <t>ă‚±ăĽă‚·ă‚Ł (Casey)</t>
  </si>
  <si>
    <t>Synchronize</t>
  </si>
  <si>
    <t>310</t>
  </si>
  <si>
    <t>200</t>
  </si>
  <si>
    <t>Human-Like</t>
  </si>
  <si>
    <t>Kadabra</t>
  </si>
  <si>
    <t>ă¦ăłă‚˛ă©ăĽ (Yungerer)</t>
  </si>
  <si>
    <t>400</t>
  </si>
  <si>
    <t>Alakazam</t>
  </si>
  <si>
    <t>Simsala</t>
  </si>
  <si>
    <t>ă•ăĽă‡ă‚Łăł (Foodin)</t>
  </si>
  <si>
    <t>225</t>
  </si>
  <si>
    <t>Mega Alakazam</t>
  </si>
  <si>
    <t>Trace</t>
  </si>
  <si>
    <t>600</t>
  </si>
  <si>
    <t>Machop</t>
  </si>
  <si>
    <t>Machollo</t>
  </si>
  <si>
    <t>ăŻăłăŞă‚­ăĽ (Wanriky)</t>
  </si>
  <si>
    <t>Steadfast</t>
  </si>
  <si>
    <t>180</t>
  </si>
  <si>
    <t>86</t>
  </si>
  <si>
    <t>Machoke</t>
  </si>
  <si>
    <t>Maschock</t>
  </si>
  <si>
    <t>ă‚´ăĽăŞă‚­ăĽ (Goriky)</t>
  </si>
  <si>
    <t>Machamp</t>
  </si>
  <si>
    <t>Machomei</t>
  </si>
  <si>
    <t>ă‚«ă‚¤ăŞă‚­ăĽ (Kairiky)</t>
  </si>
  <si>
    <t>88</t>
  </si>
  <si>
    <t>Bellsprout</t>
  </si>
  <si>
    <t>Knofensa</t>
  </si>
  <si>
    <t>ăžă€ă„ăśăź (Madatsubomi)</t>
  </si>
  <si>
    <t>89</t>
  </si>
  <si>
    <t>Weepinbell</t>
  </si>
  <si>
    <t>Ultrigaria</t>
  </si>
  <si>
    <t>ă‚¦ă„ă‰ăł (Utsudon)</t>
  </si>
  <si>
    <t>390</t>
  </si>
  <si>
    <t>137</t>
  </si>
  <si>
    <t>Victreebel</t>
  </si>
  <si>
    <t>Sarzenia</t>
  </si>
  <si>
    <t>ă‚¦ă„ăśăă (Utsubot)</t>
  </si>
  <si>
    <t>91</t>
  </si>
  <si>
    <t>Tentacool</t>
  </si>
  <si>
    <t>Tentacha</t>
  </si>
  <si>
    <t>ăˇăŽă‚Żă©ă‚˛ (Menokurage)</t>
  </si>
  <si>
    <t>Clear Body</t>
  </si>
  <si>
    <t>Liquid Ooze</t>
  </si>
  <si>
    <t>335</t>
  </si>
  <si>
    <t>Water 3</t>
  </si>
  <si>
    <t>Tentacruel</t>
  </si>
  <si>
    <t>Tentoxa</t>
  </si>
  <si>
    <t>ă‰ă‚Żă‚Żă©ă‚˛ (Dokukurage)</t>
  </si>
  <si>
    <t>515</t>
  </si>
  <si>
    <t>93</t>
  </si>
  <si>
    <t>Geodude</t>
  </si>
  <si>
    <t>Kleinstein</t>
  </si>
  <si>
    <t>ă‚¤ă‚·ă„ă–ă† (Isitsubute)</t>
  </si>
  <si>
    <t>Rock</t>
  </si>
  <si>
    <t>Rock Head</t>
  </si>
  <si>
    <t>Sturdy</t>
  </si>
  <si>
    <t>Mineral</t>
  </si>
  <si>
    <t>94</t>
  </si>
  <si>
    <t>Alolan Geodude</t>
  </si>
  <si>
    <t>Magnet Pull</t>
  </si>
  <si>
    <t>Graveler</t>
  </si>
  <si>
    <t>Georok</t>
  </si>
  <si>
    <t>ă‚´ă­ăĽăł (Golone)</t>
  </si>
  <si>
    <t>96</t>
  </si>
  <si>
    <t>Alolan Graveler</t>
  </si>
  <si>
    <t>Golem</t>
  </si>
  <si>
    <t>Geowaz</t>
  </si>
  <si>
    <t>ă‚´ă­ăĽă‹ăŁ (Golonya)</t>
  </si>
  <si>
    <t>98</t>
  </si>
  <si>
    <t>Alolan Golem</t>
  </si>
  <si>
    <t>99</t>
  </si>
  <si>
    <t>Ponyta</t>
  </si>
  <si>
    <t>Ponita</t>
  </si>
  <si>
    <t>ăťă‹ăĽă‚ż (Ponyta)</t>
  </si>
  <si>
    <t>Flame Body</t>
  </si>
  <si>
    <t>410</t>
  </si>
  <si>
    <t>Galarian Ponyta</t>
  </si>
  <si>
    <t>Anticipation</t>
  </si>
  <si>
    <t>Rapidash</t>
  </si>
  <si>
    <t>Gallopa</t>
  </si>
  <si>
    <t>ă‚®ăŁă­ăă— (Gallop)</t>
  </si>
  <si>
    <t>Galarian Rapidash</t>
  </si>
  <si>
    <t>Slowpoke</t>
  </si>
  <si>
    <t>Flegmon</t>
  </si>
  <si>
    <t>ă¤ă‰ăł (Yadon)</t>
  </si>
  <si>
    <t>Oblivious</t>
  </si>
  <si>
    <t>Own Tempo</t>
  </si>
  <si>
    <t>Regenerator</t>
  </si>
  <si>
    <t>315</t>
  </si>
  <si>
    <t>Galarian Slowpoke</t>
  </si>
  <si>
    <t>Slowbro</t>
  </si>
  <si>
    <t>Lahmus</t>
  </si>
  <si>
    <t>ă¤ă‰ă©ăł (Yadoran)</t>
  </si>
  <si>
    <t>172</t>
  </si>
  <si>
    <t>106</t>
  </si>
  <si>
    <t>Mega Slowbro</t>
  </si>
  <si>
    <t>Shell Armor</t>
  </si>
  <si>
    <t>590</t>
  </si>
  <si>
    <t>207</t>
  </si>
  <si>
    <t>107</t>
  </si>
  <si>
    <t>Galarian Slowbro</t>
  </si>
  <si>
    <t>108</t>
  </si>
  <si>
    <t>Magnemite</t>
  </si>
  <si>
    <t>Magnetilo</t>
  </si>
  <si>
    <t>ă‚łă‚¤ă« (Coil)</t>
  </si>
  <si>
    <t>Analytic</t>
  </si>
  <si>
    <t>325</t>
  </si>
  <si>
    <t>Magneton</t>
  </si>
  <si>
    <t>ă¬ă‚˘ă‚łă‚¤ă« (Rarecoil)</t>
  </si>
  <si>
    <t>465</t>
  </si>
  <si>
    <t>163</t>
  </si>
  <si>
    <t>Farfetch'd</t>
  </si>
  <si>
    <t>Porenta</t>
  </si>
  <si>
    <t>ă‚«ă˘ăŤă‚® (Kamonegi)</t>
  </si>
  <si>
    <t>377</t>
  </si>
  <si>
    <t>132</t>
  </si>
  <si>
    <t>Galarian Farfetch'd</t>
  </si>
  <si>
    <t>Scrappy</t>
  </si>
  <si>
    <t>Doduo</t>
  </si>
  <si>
    <t>Dodu</t>
  </si>
  <si>
    <t>ă‰ăĽă‰ăĽ (Dodo)</t>
  </si>
  <si>
    <t>Early Bird</t>
  </si>
  <si>
    <t>Dodrio</t>
  </si>
  <si>
    <t>Dodri</t>
  </si>
  <si>
    <t>ă‰ăĽă‰ăŞă‚Ş (Dodorio)</t>
  </si>
  <si>
    <t>470</t>
  </si>
  <si>
    <t>165</t>
  </si>
  <si>
    <t>114</t>
  </si>
  <si>
    <t>Seel</t>
  </si>
  <si>
    <t>Jurob</t>
  </si>
  <si>
    <t>ă‘ă‚¦ăŻă‚¦ (Pawou)</t>
  </si>
  <si>
    <t>Hydration</t>
  </si>
  <si>
    <t>Ice Body</t>
  </si>
  <si>
    <t>Dewgong</t>
  </si>
  <si>
    <t>Jugong</t>
  </si>
  <si>
    <t>ă‚¸ăĄă‚´ăł (Jugon)</t>
  </si>
  <si>
    <t>475</t>
  </si>
  <si>
    <t>166</t>
  </si>
  <si>
    <t>125</t>
  </si>
  <si>
    <t>116</t>
  </si>
  <si>
    <t>Grimer</t>
  </si>
  <si>
    <t>Sleima</t>
  </si>
  <si>
    <t>ă™ăă™ă‚żăĽ (Betbeter)</t>
  </si>
  <si>
    <t>Sticky Hold</t>
  </si>
  <si>
    <t>Poison Touch</t>
  </si>
  <si>
    <t>Amorphous</t>
  </si>
  <si>
    <t>117</t>
  </si>
  <si>
    <t>Alolan Grimer</t>
  </si>
  <si>
    <t>118</t>
  </si>
  <si>
    <t>Muk</t>
  </si>
  <si>
    <t>Sleimok</t>
  </si>
  <si>
    <t>ă™ăă™ăăł (Betbeton)</t>
  </si>
  <si>
    <t>119</t>
  </si>
  <si>
    <t>Alolan Muk</t>
  </si>
  <si>
    <t>Shellder</t>
  </si>
  <si>
    <t>Muschas</t>
  </si>
  <si>
    <t>ă‚·ă‚§ă«ă€ăĽ (Shellder)</t>
  </si>
  <si>
    <t>Skill Link</t>
  </si>
  <si>
    <t>Overcoat</t>
  </si>
  <si>
    <t>Cloyster</t>
  </si>
  <si>
    <t>Austos</t>
  </si>
  <si>
    <t>ă‘ă«ă‚·ă‚§ăł (Parshen)</t>
  </si>
  <si>
    <t>184</t>
  </si>
  <si>
    <t>Gastly</t>
  </si>
  <si>
    <t>Nebulak</t>
  </si>
  <si>
    <t>ă‚´ăĽă‚ą (Ghos)</t>
  </si>
  <si>
    <t>Ghost</t>
  </si>
  <si>
    <t>Levitate</t>
  </si>
  <si>
    <t>Haunter</t>
  </si>
  <si>
    <t>Alpollo</t>
  </si>
  <si>
    <t>ă‚´ăĽă‚ąă (Ghost)</t>
  </si>
  <si>
    <t>124</t>
  </si>
  <si>
    <t>Gengar</t>
  </si>
  <si>
    <t>ă‚˛ăłă‚¬ăĽ (Gangar)</t>
  </si>
  <si>
    <t>Cursed Body</t>
  </si>
  <si>
    <t>Mega Gengar</t>
  </si>
  <si>
    <t>Shadow Tag</t>
  </si>
  <si>
    <t>126</t>
  </si>
  <si>
    <t>Onix</t>
  </si>
  <si>
    <t>ă‚¤ăŻăĽă‚Ż (Iwark)</t>
  </si>
  <si>
    <t>Weak Armor</t>
  </si>
  <si>
    <t>160</t>
  </si>
  <si>
    <t>Drowzee</t>
  </si>
  <si>
    <t>Traumato</t>
  </si>
  <si>
    <t>ă‚ąăŞăĽă— (Sleepe)</t>
  </si>
  <si>
    <t>Insomnia</t>
  </si>
  <si>
    <t>Forewarn</t>
  </si>
  <si>
    <t>328</t>
  </si>
  <si>
    <t>Hypno</t>
  </si>
  <si>
    <t>ă‚ąăŞăĽă‘ăĽ (Sleeper)</t>
  </si>
  <si>
    <t>169</t>
  </si>
  <si>
    <t>129</t>
  </si>
  <si>
    <t>Krabby</t>
  </si>
  <si>
    <t>ă‚Żă©ă– (Crab)</t>
  </si>
  <si>
    <t>Hyper Cutter</t>
  </si>
  <si>
    <t>Kingler</t>
  </si>
  <si>
    <t>ă‚­ăłă‚°ă©ăĽ (Kingler)</t>
  </si>
  <si>
    <t>131</t>
  </si>
  <si>
    <t>Voltorb</t>
  </si>
  <si>
    <t>Voltobal</t>
  </si>
  <si>
    <t>ă“ăŞăŞă€ăž (Biriridama)</t>
  </si>
  <si>
    <t>Soundproof</t>
  </si>
  <si>
    <t>Aftermath</t>
  </si>
  <si>
    <t>330</t>
  </si>
  <si>
    <t>Electrode</t>
  </si>
  <si>
    <t>Lektrobal</t>
  </si>
  <si>
    <t>ăžă«ăžă‚¤ăł (Marumine)</t>
  </si>
  <si>
    <t>133</t>
  </si>
  <si>
    <t>Exeggcute</t>
  </si>
  <si>
    <t>Owei</t>
  </si>
  <si>
    <t>ă‚żăžă‚żăž (Tamatama)</t>
  </si>
  <si>
    <t>Harvest</t>
  </si>
  <si>
    <t>134</t>
  </si>
  <si>
    <t>Exeggutor</t>
  </si>
  <si>
    <t>Kokowei</t>
  </si>
  <si>
    <t>ăŠăă‚·ăĽ (Nassy)</t>
  </si>
  <si>
    <t>186</t>
  </si>
  <si>
    <t>Alolan Exeggutor</t>
  </si>
  <si>
    <t>136</t>
  </si>
  <si>
    <t>Cubone</t>
  </si>
  <si>
    <t>Tragosso</t>
  </si>
  <si>
    <t>ă‚«ă©ă‚«ă© (Karakara)</t>
  </si>
  <si>
    <t>Battle Armor</t>
  </si>
  <si>
    <t>Marowak</t>
  </si>
  <si>
    <t>Knogga</t>
  </si>
  <si>
    <t>ă‚¬ă©ă‚¬ă© (Garagara)</t>
  </si>
  <si>
    <t>Alolan Marowak</t>
  </si>
  <si>
    <t>139</t>
  </si>
  <si>
    <t>Hitmonlee</t>
  </si>
  <si>
    <t>Kicklee</t>
  </si>
  <si>
    <t>ă‚µăŻă ă©ăĽ (Sawamular)</t>
  </si>
  <si>
    <t>Reckless</t>
  </si>
  <si>
    <t>Unburden</t>
  </si>
  <si>
    <t>Hitmonchan</t>
  </si>
  <si>
    <t>Nockchan</t>
  </si>
  <si>
    <t>ă‚¨ă“ăŻă©ăĽ (Ebiwalar)</t>
  </si>
  <si>
    <t>Iron Fist</t>
  </si>
  <si>
    <t>141</t>
  </si>
  <si>
    <t>Lickitung</t>
  </si>
  <si>
    <t>Schlurp</t>
  </si>
  <si>
    <t>ă™ă­ăŞăłă‚¬ (Beroringa)</t>
  </si>
  <si>
    <t>Koffing</t>
  </si>
  <si>
    <t>Smogon</t>
  </si>
  <si>
    <t>ă‰ă‚¬ăĽă‚ą (Dogars)</t>
  </si>
  <si>
    <t>Neutralizing Gas</t>
  </si>
  <si>
    <t>340</t>
  </si>
  <si>
    <t>143</t>
  </si>
  <si>
    <t>Weezing</t>
  </si>
  <si>
    <t>Smogmog</t>
  </si>
  <si>
    <t>ăžă‚żă‰ă‚¬ă‚ą (Matadogas)</t>
  </si>
  <si>
    <t>144</t>
  </si>
  <si>
    <t>Galarian Weezing</t>
  </si>
  <si>
    <t>Misty Surge</t>
  </si>
  <si>
    <t>Rhyhorn</t>
  </si>
  <si>
    <t>Rihorn</t>
  </si>
  <si>
    <t>ă‚µă‚¤ă›ăĽăł (Sihorn)</t>
  </si>
  <si>
    <t>345</t>
  </si>
  <si>
    <t>146</t>
  </si>
  <si>
    <t>Rhydon</t>
  </si>
  <si>
    <t>Rizeros</t>
  </si>
  <si>
    <t>ă‚µă‚¤ă‰ăł (Sidon)</t>
  </si>
  <si>
    <t>147</t>
  </si>
  <si>
    <t>Chansey</t>
  </si>
  <si>
    <t>Chaneira</t>
  </si>
  <si>
    <t>ă©ăă‚­ăĽ (Lucky)</t>
  </si>
  <si>
    <t>Natural Cure</t>
  </si>
  <si>
    <t>Serene Grace</t>
  </si>
  <si>
    <t>Healer</t>
  </si>
  <si>
    <t>250</t>
  </si>
  <si>
    <t>148</t>
  </si>
  <si>
    <t>Tangela</t>
  </si>
  <si>
    <t>ă˘ăłă‚¸ăŁă© (Monjara)</t>
  </si>
  <si>
    <t>Leaf Guard</t>
  </si>
  <si>
    <t>Kangaskhan</t>
  </si>
  <si>
    <t>Kangama</t>
  </si>
  <si>
    <t>ă‚¬ă«ăĽă© (Garura)</t>
  </si>
  <si>
    <t>Mega Kangaskhan</t>
  </si>
  <si>
    <t>151</t>
  </si>
  <si>
    <t>Horsea</t>
  </si>
  <si>
    <t>Seeper</t>
  </si>
  <si>
    <t>ă‚żăă„ăĽ (Tattu)</t>
  </si>
  <si>
    <t>295</t>
  </si>
  <si>
    <t>152</t>
  </si>
  <si>
    <t>Seadra</t>
  </si>
  <si>
    <t>Seemon</t>
  </si>
  <si>
    <t>ă‚·ăĽă‰ă© (Seadra)</t>
  </si>
  <si>
    <t>153</t>
  </si>
  <si>
    <t>Goldeen</t>
  </si>
  <si>
    <t>Goldini</t>
  </si>
  <si>
    <t>ăă‚µă‚­ăłă (Tosakinto)</t>
  </si>
  <si>
    <t>Water Veil</t>
  </si>
  <si>
    <t>Water 2</t>
  </si>
  <si>
    <t>Seaking</t>
  </si>
  <si>
    <t>Golking</t>
  </si>
  <si>
    <t>ă‚˘ă‚şăžă‚Şă‚¦ (Azumao)</t>
  </si>
  <si>
    <t>Staryu</t>
  </si>
  <si>
    <t>Sterndu</t>
  </si>
  <si>
    <t>ă’ăă‡ăžăł (Hitodeman)</t>
  </si>
  <si>
    <t>Illuminate</t>
  </si>
  <si>
    <t>156</t>
  </si>
  <si>
    <t>Starmie</t>
  </si>
  <si>
    <t>ă‚ąă‚żăĽăźăĽ (Starmie)</t>
  </si>
  <si>
    <t>520</t>
  </si>
  <si>
    <t>182</t>
  </si>
  <si>
    <t>Pantimos</t>
  </si>
  <si>
    <t>ăăŞă¤ăĽă‰ (Barrierd)</t>
  </si>
  <si>
    <t>Filter</t>
  </si>
  <si>
    <t>460</t>
  </si>
  <si>
    <t>161</t>
  </si>
  <si>
    <t>Screen Cleaner</t>
  </si>
  <si>
    <t>Scyther</t>
  </si>
  <si>
    <t>Sichlor</t>
  </si>
  <si>
    <t>ă‚ąăă©ă‚¤ă‚Ż (Strike)</t>
  </si>
  <si>
    <t>Jynx</t>
  </si>
  <si>
    <t>Rossana</t>
  </si>
  <si>
    <t>ă«ăĽă‚¸ăĄă© (Rougela)</t>
  </si>
  <si>
    <t>Electabuzz</t>
  </si>
  <si>
    <t>Elektek</t>
  </si>
  <si>
    <t>ă‚¨ă¬ă–ăĽ (Eleboo)</t>
  </si>
  <si>
    <t>162</t>
  </si>
  <si>
    <t>Magmar</t>
  </si>
  <si>
    <t>ă–ăĽăăĽ (Boober)</t>
  </si>
  <si>
    <t>173</t>
  </si>
  <si>
    <t>Pinsir</t>
  </si>
  <si>
    <t>ă‚«ă‚¤ă­ă‚ą (Kailios)</t>
  </si>
  <si>
    <t>Mold Breaker</t>
  </si>
  <si>
    <t>Moxie</t>
  </si>
  <si>
    <t>164</t>
  </si>
  <si>
    <t>Mega Pinsir</t>
  </si>
  <si>
    <t>210</t>
  </si>
  <si>
    <t>Tauros</t>
  </si>
  <si>
    <t>ă‚±ăłă‚żă­ă‚ą (Kentauros)</t>
  </si>
  <si>
    <t>Magikarp</t>
  </si>
  <si>
    <t>Karpador</t>
  </si>
  <si>
    <t>ă‚łă‚¤ă‚­ăłă‚° (Koiking)</t>
  </si>
  <si>
    <t>167</t>
  </si>
  <si>
    <t>Gyarados</t>
  </si>
  <si>
    <t>Garados</t>
  </si>
  <si>
    <t>ă‚®ăŁă©ă‰ă‚ą (Gyarados)</t>
  </si>
  <si>
    <t>540</t>
  </si>
  <si>
    <t>189</t>
  </si>
  <si>
    <t>168</t>
  </si>
  <si>
    <t>Mega Gyarados</t>
  </si>
  <si>
    <t>640</t>
  </si>
  <si>
    <t>224</t>
  </si>
  <si>
    <t>Lapras</t>
  </si>
  <si>
    <t>ă©ă—ă©ă‚ą (Laplace)</t>
  </si>
  <si>
    <t>535</t>
  </si>
  <si>
    <t>187</t>
  </si>
  <si>
    <t>Ditto</t>
  </si>
  <si>
    <t>ăˇă‚żă˘ăł (Metamon)</t>
  </si>
  <si>
    <t>Imposter</t>
  </si>
  <si>
    <t>171</t>
  </si>
  <si>
    <t>Eevee</t>
  </si>
  <si>
    <t>Evoli</t>
  </si>
  <si>
    <t>ă‚¤ăĽă–ă‚¤ (Eievui)</t>
  </si>
  <si>
    <t>Partner Eevee</t>
  </si>
  <si>
    <t>Vaporeon</t>
  </si>
  <si>
    <t>Aquana</t>
  </si>
  <si>
    <t>ă‚·ăŁăŻăĽă‚ş (Showers)</t>
  </si>
  <si>
    <t>174</t>
  </si>
  <si>
    <t>Jolteon</t>
  </si>
  <si>
    <t>Blitza</t>
  </si>
  <si>
    <t>ă‚µăłă€ăĽă‚ą (Thunders)</t>
  </si>
  <si>
    <t>Volt Absorb</t>
  </si>
  <si>
    <t>Quick Feet</t>
  </si>
  <si>
    <t>Flareon</t>
  </si>
  <si>
    <t>Flamara</t>
  </si>
  <si>
    <t>ă–ăĽă‚ąă‚żăĽ (Booster)</t>
  </si>
  <si>
    <t>176</t>
  </si>
  <si>
    <t>Porygon</t>
  </si>
  <si>
    <t>ăťăŞă‚´ăł (Porygon)</t>
  </si>
  <si>
    <t>Download</t>
  </si>
  <si>
    <t>Omanyte</t>
  </si>
  <si>
    <t>Amonitas</t>
  </si>
  <si>
    <t>ă‚Şă ăŠă‚¤ă (Omnite)</t>
  </si>
  <si>
    <t>355</t>
  </si>
  <si>
    <t>Omastar</t>
  </si>
  <si>
    <t>Amoroso</t>
  </si>
  <si>
    <t>ă‚Şă ă‚ąă‚żăĽ (Omstar)</t>
  </si>
  <si>
    <t>179</t>
  </si>
  <si>
    <t>Kabuto</t>
  </si>
  <si>
    <t>ă‚«ă–ă (Kabuto)</t>
  </si>
  <si>
    <t>Kabutops</t>
  </si>
  <si>
    <t>ă‚«ă–ăă—ă‚ą (Kabutops)</t>
  </si>
  <si>
    <t>181</t>
  </si>
  <si>
    <t>Aerodactyl</t>
  </si>
  <si>
    <t>ă—ă†ă© (Ptera)</t>
  </si>
  <si>
    <t>Pressure</t>
  </si>
  <si>
    <t>Mega Aerodactyl</t>
  </si>
  <si>
    <t>615</t>
  </si>
  <si>
    <t>215</t>
  </si>
  <si>
    <t>183</t>
  </si>
  <si>
    <t>Snorlax</t>
  </si>
  <si>
    <t>Relaxo</t>
  </si>
  <si>
    <t>ă‚«ă“ă‚´ăł (Kabigon)</t>
  </si>
  <si>
    <t>Immunity</t>
  </si>
  <si>
    <t>Articuno</t>
  </si>
  <si>
    <t>Arktos</t>
  </si>
  <si>
    <t>ă•ăŞăĽă‚¶ăĽ (Freezer)</t>
  </si>
  <si>
    <t>Sub Legendary</t>
  </si>
  <si>
    <t>580</t>
  </si>
  <si>
    <t>185</t>
  </si>
  <si>
    <t>Galarian Articuno</t>
  </si>
  <si>
    <t>Zapdos</t>
  </si>
  <si>
    <t>ă‚µăłă€ăĽ (Thunder)</t>
  </si>
  <si>
    <t>Galarian Zapdos</t>
  </si>
  <si>
    <t>188</t>
  </si>
  <si>
    <t>Moltres</t>
  </si>
  <si>
    <t>Lavados</t>
  </si>
  <si>
    <t>ă•ă‚ˇă‚¤ă¤ăĽ (Fire)</t>
  </si>
  <si>
    <t>Galarian Moltres</t>
  </si>
  <si>
    <t>Berserk</t>
  </si>
  <si>
    <t>Dratini</t>
  </si>
  <si>
    <t>ăźă‹ăŞăĄă‚¦ (Miniryu)</t>
  </si>
  <si>
    <t>Marvel Scale</t>
  </si>
  <si>
    <t>191</t>
  </si>
  <si>
    <t>Dragonair</t>
  </si>
  <si>
    <t>Dragonir</t>
  </si>
  <si>
    <t>ăŹă‚ŻăŞăĄăĽ (Hakuryu)</t>
  </si>
  <si>
    <t>420</t>
  </si>
  <si>
    <t>192</t>
  </si>
  <si>
    <t>Dragonite</t>
  </si>
  <si>
    <t>Dragoran</t>
  </si>
  <si>
    <t>ă‚«ă‚¤ăŞăĄăĽ (Kairyu)</t>
  </si>
  <si>
    <t>Multiscale</t>
  </si>
  <si>
    <t>193</t>
  </si>
  <si>
    <t>Mewtwo</t>
  </si>
  <si>
    <t>Mewtu</t>
  </si>
  <si>
    <t>ăźăĄă‚¦ă„ăĽ (Mewtwo)</t>
  </si>
  <si>
    <t>Legendary</t>
  </si>
  <si>
    <t>680</t>
  </si>
  <si>
    <t>306</t>
  </si>
  <si>
    <t>Mega Mewtwo X</t>
  </si>
  <si>
    <t>780</t>
  </si>
  <si>
    <t>351</t>
  </si>
  <si>
    <t>Mega Mewtwo Y</t>
  </si>
  <si>
    <t>Mew</t>
  </si>
  <si>
    <t>ăźăĄă‚¦ (Mew)</t>
  </si>
  <si>
    <t>Mythical</t>
  </si>
  <si>
    <t>197</t>
  </si>
  <si>
    <t>Chikorita</t>
  </si>
  <si>
    <t>Endivie</t>
  </si>
  <si>
    <t>ăă‚łăŞăĽă‚ż (Chicorita)</t>
  </si>
  <si>
    <t>198</t>
  </si>
  <si>
    <t>Bayleef</t>
  </si>
  <si>
    <t>Lorblatt</t>
  </si>
  <si>
    <t>ă™ă‚¤ăŞăĽă• (Bayleaf)</t>
  </si>
  <si>
    <t>199</t>
  </si>
  <si>
    <t>Meganium</t>
  </si>
  <si>
    <t>Meganie</t>
  </si>
  <si>
    <t>ăˇă‚¬ă‹ă‚¦ă  (Meganium)</t>
  </si>
  <si>
    <t>Cyndaquil</t>
  </si>
  <si>
    <t>Feurigel</t>
  </si>
  <si>
    <t>ă’ăŽă‚˘ă©ă‚· (Hinoarashi)</t>
  </si>
  <si>
    <t>201</t>
  </si>
  <si>
    <t>Quilava</t>
  </si>
  <si>
    <t>Igelavar</t>
  </si>
  <si>
    <t>ăžă‚°ăžă©ă‚· (Magmarashi)</t>
  </si>
  <si>
    <t>202</t>
  </si>
  <si>
    <t>Typhlosion</t>
  </si>
  <si>
    <t>Tornupto</t>
  </si>
  <si>
    <t>ăă‚Żă•ăĽăł (Bakphoon)</t>
  </si>
  <si>
    <t>203</t>
  </si>
  <si>
    <t>Totodile</t>
  </si>
  <si>
    <t>Karnimani</t>
  </si>
  <si>
    <t>ăŻă‹ăŽă‚ł (Waninoko)</t>
  </si>
  <si>
    <t>204</t>
  </si>
  <si>
    <t>Croconaw</t>
  </si>
  <si>
    <t>Tyracroc</t>
  </si>
  <si>
    <t>ă‚˘ăŞă‚˛ă‚¤ă„ (Alligates)</t>
  </si>
  <si>
    <t>Feraligatr</t>
  </si>
  <si>
    <t>Impergator</t>
  </si>
  <si>
    <t>ă‚ŞăĽă€ă‚¤ă« (Ordile)</t>
  </si>
  <si>
    <t>206</t>
  </si>
  <si>
    <t>Sentret</t>
  </si>
  <si>
    <t>Wiesor</t>
  </si>
  <si>
    <t>ă‚Şă‚żă (Otachi)</t>
  </si>
  <si>
    <t>Furret</t>
  </si>
  <si>
    <t>Wiesenior</t>
  </si>
  <si>
    <t>ă‚Şă‚Şă‚żă (Ootachi)</t>
  </si>
  <si>
    <t>415</t>
  </si>
  <si>
    <t>208</t>
  </si>
  <si>
    <t>Hoothoot</t>
  </si>
  <si>
    <t>ă›ăĽă›ăĽ (Hoho)</t>
  </si>
  <si>
    <t>209</t>
  </si>
  <si>
    <t>Noctowl</t>
  </si>
  <si>
    <t>Noctuh</t>
  </si>
  <si>
    <t>ă¨ă«ăŽă‚şă‚Ż (Yorunozuku)</t>
  </si>
  <si>
    <t>452</t>
  </si>
  <si>
    <t>Ledyba</t>
  </si>
  <si>
    <t>ă¬ă‡ă‚Łă (Rediba)</t>
  </si>
  <si>
    <t>211</t>
  </si>
  <si>
    <t>Ledian</t>
  </si>
  <si>
    <t>ă¬ă‡ă‚Łă‚˘ăł (Redian)</t>
  </si>
  <si>
    <t>212</t>
  </si>
  <si>
    <t>Spinarak</t>
  </si>
  <si>
    <t>Webarak</t>
  </si>
  <si>
    <t>ă‚¤ăăžă« (Itomaru)</t>
  </si>
  <si>
    <t>213</t>
  </si>
  <si>
    <t>Ariados</t>
  </si>
  <si>
    <t>ă‚˘ăŞă‚˘ă‰ă‚ą (Ariados)</t>
  </si>
  <si>
    <t>214</t>
  </si>
  <si>
    <t>Crobat</t>
  </si>
  <si>
    <t>Iksbat</t>
  </si>
  <si>
    <t>ă‚Żă­ăăă (Crobat)</t>
  </si>
  <si>
    <t>241</t>
  </si>
  <si>
    <t>Chinchou</t>
  </si>
  <si>
    <t>Lampi</t>
  </si>
  <si>
    <t>ăă§ăłăăĽ (Chonchie)</t>
  </si>
  <si>
    <t>Lanturn</t>
  </si>
  <si>
    <t>ă©ăłă‚żăĽăł (Lantern)</t>
  </si>
  <si>
    <t>Pichu</t>
  </si>
  <si>
    <t>ă”ăăĄăĽ (Pichu)</t>
  </si>
  <si>
    <t>Cleffa</t>
  </si>
  <si>
    <t>Pii</t>
  </si>
  <si>
    <t>ă”ă‚Ł (Py)</t>
  </si>
  <si>
    <t>219</t>
  </si>
  <si>
    <t>Igglybuff</t>
  </si>
  <si>
    <t>Fluffeluff</t>
  </si>
  <si>
    <t>ă—ă—ăŞăł (Pupurin)</t>
  </si>
  <si>
    <t>220</t>
  </si>
  <si>
    <t>Togepi</t>
  </si>
  <si>
    <t>ăă‚˛ă”ăĽ (Togepy)</t>
  </si>
  <si>
    <t>Super Luck</t>
  </si>
  <si>
    <t>Togetic</t>
  </si>
  <si>
    <t>ăă‚˛ăăă‚Ż (Togechick)</t>
  </si>
  <si>
    <t>222</t>
  </si>
  <si>
    <t>Natu</t>
  </si>
  <si>
    <t>ăŤă‚¤ă†ă‚Ł (Naty)</t>
  </si>
  <si>
    <t>Magic Bounce</t>
  </si>
  <si>
    <t>Xatu</t>
  </si>
  <si>
    <t>ăŤă‚¤ă†ă‚Łă‚Ş (Natio)</t>
  </si>
  <si>
    <t>Mareep</t>
  </si>
  <si>
    <t>Voltilamm</t>
  </si>
  <si>
    <t>ăˇăŞăĽă— (Merriep)</t>
  </si>
  <si>
    <t>Plus</t>
  </si>
  <si>
    <t>280</t>
  </si>
  <si>
    <t>Flaaffy</t>
  </si>
  <si>
    <t>Waaty</t>
  </si>
  <si>
    <t>ă˘ă‚łă‚ł (Mokoko)</t>
  </si>
  <si>
    <t>226</t>
  </si>
  <si>
    <t>Ampharos</t>
  </si>
  <si>
    <t>ă‡ăłăŞăĄă‚¦ (Denryu)</t>
  </si>
  <si>
    <t>Mega Ampharos</t>
  </si>
  <si>
    <t>610</t>
  </si>
  <si>
    <t>228</t>
  </si>
  <si>
    <t>Bellossom</t>
  </si>
  <si>
    <t>Blubella</t>
  </si>
  <si>
    <t>ă‚­ă¬ă‚¤ăŹăŠ (Kireihana)</t>
  </si>
  <si>
    <t>229</t>
  </si>
  <si>
    <t>Marill</t>
  </si>
  <si>
    <t>ăžăŞă« (Maril)</t>
  </si>
  <si>
    <t>Huge Power</t>
  </si>
  <si>
    <t>Sap Sipper</t>
  </si>
  <si>
    <t>Azumarill</t>
  </si>
  <si>
    <t>ăžăŞă«ăŞ (Marilli)</t>
  </si>
  <si>
    <t>231</t>
  </si>
  <si>
    <t>Sudowoodo</t>
  </si>
  <si>
    <t>Mogelbaum</t>
  </si>
  <si>
    <t>ă‚¦ă‚˝ăă‚­ăĽ (Usokkie)</t>
  </si>
  <si>
    <t>232</t>
  </si>
  <si>
    <t>Politoed</t>
  </si>
  <si>
    <t>Quaxo</t>
  </si>
  <si>
    <t>ă‹ă§ă­ăăŽ (Nyorotono)</t>
  </si>
  <si>
    <t>Drizzle</t>
  </si>
  <si>
    <t>233</t>
  </si>
  <si>
    <t>Hoppip</t>
  </si>
  <si>
    <t>Hoppspross</t>
  </si>
  <si>
    <t>ăŹăŤăă‚ł (Hanecco)</t>
  </si>
  <si>
    <t>234</t>
  </si>
  <si>
    <t>Skiploom</t>
  </si>
  <si>
    <t>Hubelupf</t>
  </si>
  <si>
    <t>ăťăťăă‚ł (Popocco)</t>
  </si>
  <si>
    <t>Jumpluff</t>
  </si>
  <si>
    <t>Papungha</t>
  </si>
  <si>
    <t>ăŻă‚żăă‚ł (Watacco)</t>
  </si>
  <si>
    <t>Aipom</t>
  </si>
  <si>
    <t>Griffel</t>
  </si>
  <si>
    <t>ă‚¨ă‚¤ă‘ă  (Eipam)</t>
  </si>
  <si>
    <t>360</t>
  </si>
  <si>
    <t>237</t>
  </si>
  <si>
    <t>Sunkern</t>
  </si>
  <si>
    <t>Sonnkern</t>
  </si>
  <si>
    <t>ă’ăžăŠăă„ (Himanuts)</t>
  </si>
  <si>
    <t>238</t>
  </si>
  <si>
    <t>Sunflora</t>
  </si>
  <si>
    <t>Sonnflora</t>
  </si>
  <si>
    <t>ă‚­ăžăŻăŞ (Kimawari)</t>
  </si>
  <si>
    <t>Yanma</t>
  </si>
  <si>
    <t>ă¤ăłă¤ăłăž (Yanyanma)</t>
  </si>
  <si>
    <t>Speed Boost</t>
  </si>
  <si>
    <t>Wooper</t>
  </si>
  <si>
    <t>Felino</t>
  </si>
  <si>
    <t>ă‚¦ă‘ăĽ (Upah)</t>
  </si>
  <si>
    <t>Quagsire</t>
  </si>
  <si>
    <t>Morlord</t>
  </si>
  <si>
    <t>ăŚă‚ŞăĽ (Nuoh)</t>
  </si>
  <si>
    <t>242</t>
  </si>
  <si>
    <t>Espeon</t>
  </si>
  <si>
    <t>Psiana</t>
  </si>
  <si>
    <t>ă‚¨ăĽă•ă‚Ł (Eifie)</t>
  </si>
  <si>
    <t>243</t>
  </si>
  <si>
    <t>Umbreon</t>
  </si>
  <si>
    <t>Nachtara</t>
  </si>
  <si>
    <t>ă–ă©ăă‚­ăĽ (Blacky)</t>
  </si>
  <si>
    <t>244</t>
  </si>
  <si>
    <t>Murkrow</t>
  </si>
  <si>
    <t>Kramurx</t>
  </si>
  <si>
    <t>ă¤ăźă‚«ă©ă‚ą (Yamikarasu)</t>
  </si>
  <si>
    <t>Prankster</t>
  </si>
  <si>
    <t>Slowking</t>
  </si>
  <si>
    <t>Laschoking</t>
  </si>
  <si>
    <t>ă¤ă‰ă‚­ăłă‚° (Yadoking)</t>
  </si>
  <si>
    <t>246</t>
  </si>
  <si>
    <t>Galarian Slowking</t>
  </si>
  <si>
    <t>247</t>
  </si>
  <si>
    <t>Misdreavus</t>
  </si>
  <si>
    <t>Traunfugil</t>
  </si>
  <si>
    <t>ă ă‚¦ăž (Muma)</t>
  </si>
  <si>
    <t>248</t>
  </si>
  <si>
    <t>Unown</t>
  </si>
  <si>
    <t>Icognito</t>
  </si>
  <si>
    <t>ă‚˘ăłăŽăĽăł (Unknown)</t>
  </si>
  <si>
    <t>336</t>
  </si>
  <si>
    <t>249</t>
  </si>
  <si>
    <t>Wobbuffet</t>
  </si>
  <si>
    <t>Woingenau</t>
  </si>
  <si>
    <t>ă‚˝ăĽăŠăłă‚ą (Sonans)</t>
  </si>
  <si>
    <t>Telepathy</t>
  </si>
  <si>
    <t>Girafarig</t>
  </si>
  <si>
    <t>ă‚­ăŞăłăŞă‚­ (Kirinriki)</t>
  </si>
  <si>
    <t>Pineco</t>
  </si>
  <si>
    <t>Tannza</t>
  </si>
  <si>
    <t>ă‚ŻăŚă‚®ă€ăž (Kunugidama)</t>
  </si>
  <si>
    <t>252</t>
  </si>
  <si>
    <t>Forretress</t>
  </si>
  <si>
    <t>Forstellka</t>
  </si>
  <si>
    <t>ă•ă‚©ă¬ăă‚ą (Foretos)</t>
  </si>
  <si>
    <t>Dunsparce</t>
  </si>
  <si>
    <t>Dummisel</t>
  </si>
  <si>
    <t>ăŽă‚łăă (Nokocchi)</t>
  </si>
  <si>
    <t>254</t>
  </si>
  <si>
    <t>Gligar</t>
  </si>
  <si>
    <t>Skorgla</t>
  </si>
  <si>
    <t>ă‚°ă©ă‚¤ă‚¬ăĽ (Gliger)</t>
  </si>
  <si>
    <t>Steelix</t>
  </si>
  <si>
    <t>Stahlos</t>
  </si>
  <si>
    <t>ăŹă‚¬ăŤăĽă« (Haganeil)</t>
  </si>
  <si>
    <t>256</t>
  </si>
  <si>
    <t>Mega Steelix</t>
  </si>
  <si>
    <t>257</t>
  </si>
  <si>
    <t>Snubbull</t>
  </si>
  <si>
    <t>ă–ă«ăĽ (Bulu)</t>
  </si>
  <si>
    <t>258</t>
  </si>
  <si>
    <t>Granbull</t>
  </si>
  <si>
    <t>ă‚°ă©ăłă–ă« (Granbulu)</t>
  </si>
  <si>
    <t>259</t>
  </si>
  <si>
    <t>Qwilfish</t>
  </si>
  <si>
    <t>Baldorfish</t>
  </si>
  <si>
    <t>ăŹăŞăĽă‚»ăł (Harysen)</t>
  </si>
  <si>
    <t>260</t>
  </si>
  <si>
    <t>Scizor</t>
  </si>
  <si>
    <t>Scherox</t>
  </si>
  <si>
    <t>ăŹăă‚µă  (Hassam)</t>
  </si>
  <si>
    <t>Light Metal</t>
  </si>
  <si>
    <t>Mega Scizor</t>
  </si>
  <si>
    <t>Shuckle</t>
  </si>
  <si>
    <t>Pottrott</t>
  </si>
  <si>
    <t>ă„ăśă„ăś (Tsubotsubo)</t>
  </si>
  <si>
    <t>Contrary</t>
  </si>
  <si>
    <t>263</t>
  </si>
  <si>
    <t>Heracross</t>
  </si>
  <si>
    <t>Skaraborn</t>
  </si>
  <si>
    <t>ăă©ă‚Żă­ă‚ą (Heracros)</t>
  </si>
  <si>
    <t>264</t>
  </si>
  <si>
    <t>Mega Heracross</t>
  </si>
  <si>
    <t>Sneasel</t>
  </si>
  <si>
    <t>Sniebel</t>
  </si>
  <si>
    <t>ă‹ăĄăĽă© (Nyula)</t>
  </si>
  <si>
    <t>Pickpocket</t>
  </si>
  <si>
    <t>266</t>
  </si>
  <si>
    <t>Teddiursa</t>
  </si>
  <si>
    <t>ă’ăˇă‚°ăž (Himeguma)</t>
  </si>
  <si>
    <t>Honey Gather</t>
  </si>
  <si>
    <t>267</t>
  </si>
  <si>
    <t>Ursaring</t>
  </si>
  <si>
    <t>ăŞăłă‚°ăž (Ringuma)</t>
  </si>
  <si>
    <t>268</t>
  </si>
  <si>
    <t>Slugma</t>
  </si>
  <si>
    <t>Schneckmag</t>
  </si>
  <si>
    <t>ăžă‚°ăžăă‚° (Magmag)</t>
  </si>
  <si>
    <t>Magma Armor</t>
  </si>
  <si>
    <t>269</t>
  </si>
  <si>
    <t>Magcargo</t>
  </si>
  <si>
    <t>ăžă‚°ă‚«ă«ă‚´ (Magcargot)</t>
  </si>
  <si>
    <t>Swinub</t>
  </si>
  <si>
    <t>Quiekel</t>
  </si>
  <si>
    <t>ă‚¦ăŞă ăĽ (Urimoo)</t>
  </si>
  <si>
    <t>271</t>
  </si>
  <si>
    <t>Piloswine</t>
  </si>
  <si>
    <t>Keifel</t>
  </si>
  <si>
    <t>ă‚¤ăŽă ăĽ (Inomoo)</t>
  </si>
  <si>
    <t>272</t>
  </si>
  <si>
    <t>Corsola</t>
  </si>
  <si>
    <t>Corasonn</t>
  </si>
  <si>
    <t>ă‚µă‹ăĽă‚´ (Sunnygo)</t>
  </si>
  <si>
    <t>Galarian Corsola</t>
  </si>
  <si>
    <t>274</t>
  </si>
  <si>
    <t>Remoraid</t>
  </si>
  <si>
    <t>ă†ăăťă‚¦ă‚Ş (Teppouo)</t>
  </si>
  <si>
    <t>Moody</t>
  </si>
  <si>
    <t>Octillery</t>
  </si>
  <si>
    <t>ă‚Şă‚Żă‚żăł (Okutank)</t>
  </si>
  <si>
    <t>Suction Cups</t>
  </si>
  <si>
    <t>480</t>
  </si>
  <si>
    <t>276</t>
  </si>
  <si>
    <t>Delibird</t>
  </si>
  <si>
    <t>Botogel</t>
  </si>
  <si>
    <t>ă‡ăŞăăĽă‰ (Delibird)</t>
  </si>
  <si>
    <t>277</t>
  </si>
  <si>
    <t>Mantine</t>
  </si>
  <si>
    <t>Mantax</t>
  </si>
  <si>
    <t>ăžăłă‚żă‚¤ăł (Mantain)</t>
  </si>
  <si>
    <t>278</t>
  </si>
  <si>
    <t>Skarmory</t>
  </si>
  <si>
    <t>Panzaeron</t>
  </si>
  <si>
    <t>ă‚¨ă‚˘ăĽă ă‰ (Airmd)</t>
  </si>
  <si>
    <t>279</t>
  </si>
  <si>
    <t>Houndour</t>
  </si>
  <si>
    <t>Hunduster</t>
  </si>
  <si>
    <t>ă‡ă«ă“ă« (Delvil)</t>
  </si>
  <si>
    <t>Houndoom</t>
  </si>
  <si>
    <t>Hundemon</t>
  </si>
  <si>
    <t>ăă«ă‚¬ăĽ (Hellgar)</t>
  </si>
  <si>
    <t>Mega Houndoom</t>
  </si>
  <si>
    <t>282</t>
  </si>
  <si>
    <t>Kingdra</t>
  </si>
  <si>
    <t>Seedraking</t>
  </si>
  <si>
    <t>ă‚­ăłă‚°ă‰ă© (Kingdra)</t>
  </si>
  <si>
    <t>283</t>
  </si>
  <si>
    <t>Phanpy</t>
  </si>
  <si>
    <t>ă‚´ăžă‚ľă‚¦ (Gomazou)</t>
  </si>
  <si>
    <t>Donphan</t>
  </si>
  <si>
    <t>ă‰ăłă•ă‚ˇăł (Donfan)</t>
  </si>
  <si>
    <t>Porygon2</t>
  </si>
  <si>
    <t>ăťăŞă‚´ăłďĽ’ (Porygon2)</t>
  </si>
  <si>
    <t>286</t>
  </si>
  <si>
    <t>Stantler</t>
  </si>
  <si>
    <t>Damhirplex</t>
  </si>
  <si>
    <t>ă‚Şă‰ă‚·ă‚· (Odoshishi)</t>
  </si>
  <si>
    <t>287</t>
  </si>
  <si>
    <t>Smeargle</t>
  </si>
  <si>
    <t>Farbeagle</t>
  </si>
  <si>
    <t>ă‰ăĽă–ă« (Doble)</t>
  </si>
  <si>
    <t>Tyrogue</t>
  </si>
  <si>
    <t>Rabauz</t>
  </si>
  <si>
    <t>ăă«ă‚­ăĽ (Balkie)</t>
  </si>
  <si>
    <t>289</t>
  </si>
  <si>
    <t>Hitmontop</t>
  </si>
  <si>
    <t>Kapoera</t>
  </si>
  <si>
    <t>ă‚«ăťă‚¨ă©ăĽ (Kapoerer)</t>
  </si>
  <si>
    <t>Smoochum</t>
  </si>
  <si>
    <t>Kussilla</t>
  </si>
  <si>
    <t>ă ăăĄăĽă« (Muchul)</t>
  </si>
  <si>
    <t>291</t>
  </si>
  <si>
    <t>Elekid</t>
  </si>
  <si>
    <t>ă‚¨ă¬ă‚­ăă‰ (Elekid)</t>
  </si>
  <si>
    <t>292</t>
  </si>
  <si>
    <t>Magby</t>
  </si>
  <si>
    <t>ă–ă“ă‚Ł (Buby)</t>
  </si>
  <si>
    <t>293</t>
  </si>
  <si>
    <t>Miltank</t>
  </si>
  <si>
    <t>ăźă«ă‚żăłă‚Ż (Miltank)</t>
  </si>
  <si>
    <t>294</t>
  </si>
  <si>
    <t>Blissey</t>
  </si>
  <si>
    <t>Heiteira</t>
  </si>
  <si>
    <t>ăŹă”ăŠă‚ą (Happinas)</t>
  </si>
  <si>
    <t>608</t>
  </si>
  <si>
    <t>Raikou</t>
  </si>
  <si>
    <t>ă©ă‚¤ă‚łă‚¦ (Raikou)</t>
  </si>
  <si>
    <t>296</t>
  </si>
  <si>
    <t>Entei</t>
  </si>
  <si>
    <t>ă‚¨ăłă†ă‚¤ (Entei)</t>
  </si>
  <si>
    <t>297</t>
  </si>
  <si>
    <t>Suicune</t>
  </si>
  <si>
    <t>ă‚ąă‚¤ă‚Żăł (Suicune)</t>
  </si>
  <si>
    <t>298</t>
  </si>
  <si>
    <t>Larvitar</t>
  </si>
  <si>
    <t>ă¨ăĽă‚®ă©ă‚ą (Yogiras)</t>
  </si>
  <si>
    <t>Pupitar</t>
  </si>
  <si>
    <t>ă‚µăŠă‚®ă©ă‚ą (Sanagiras)</t>
  </si>
  <si>
    <t>Tyranitar</t>
  </si>
  <si>
    <t>Despotar</t>
  </si>
  <si>
    <t>ăăłă‚®ă©ă‚ą (Bangiras)</t>
  </si>
  <si>
    <t>Sand Stream</t>
  </si>
  <si>
    <t>301</t>
  </si>
  <si>
    <t>Mega Tyranitar</t>
  </si>
  <si>
    <t>700</t>
  </si>
  <si>
    <t>302</t>
  </si>
  <si>
    <t>Lugia</t>
  </si>
  <si>
    <t>ă«ă‚®ă‚˘ (Lugia)</t>
  </si>
  <si>
    <t>303</t>
  </si>
  <si>
    <t>Ho-oh</t>
  </si>
  <si>
    <t>Ho-Oh</t>
  </si>
  <si>
    <t>ă›ă‚¦ă‚Şă‚¦ (Houou)</t>
  </si>
  <si>
    <t>304</t>
  </si>
  <si>
    <t>Celebi</t>
  </si>
  <si>
    <t>ă‚»ă¬ă“ă‚Ł (Celebi)</t>
  </si>
  <si>
    <t>Treecko</t>
  </si>
  <si>
    <t>Geckarbor</t>
  </si>
  <si>
    <t>ă‚­ă˘ăŞ (Kimori)</t>
  </si>
  <si>
    <t>Grovyle</t>
  </si>
  <si>
    <t>Reptain</t>
  </si>
  <si>
    <t>ă‚¸ăĄă—ăă« (Juptile)</t>
  </si>
  <si>
    <t>307</t>
  </si>
  <si>
    <t>Sceptile</t>
  </si>
  <si>
    <t>Gewaldro</t>
  </si>
  <si>
    <t>ă‚¸ăĄă‚«ă‚¤ăł (Jukain)</t>
  </si>
  <si>
    <t>308</t>
  </si>
  <si>
    <t>Mega Sceptile</t>
  </si>
  <si>
    <t>Torchic</t>
  </si>
  <si>
    <t>Flemmli</t>
  </si>
  <si>
    <t>ă‚˘ăăŁă˘ (Achamo)</t>
  </si>
  <si>
    <t>Combusken</t>
  </si>
  <si>
    <t>Jungglut</t>
  </si>
  <si>
    <t>ăŻă‚«ă‚·ăŁă˘ (Wakasyamo)</t>
  </si>
  <si>
    <t>311</t>
  </si>
  <si>
    <t>Blaziken</t>
  </si>
  <si>
    <t>Lohgock</t>
  </si>
  <si>
    <t>ăă‚·ăŁăĽă˘ (Bursyamo)</t>
  </si>
  <si>
    <t>312</t>
  </si>
  <si>
    <t>Mega Blaziken</t>
  </si>
  <si>
    <t>313</t>
  </si>
  <si>
    <t>Mudkip</t>
  </si>
  <si>
    <t>Hydropi</t>
  </si>
  <si>
    <t>ăźă‚şă‚´ă­ă‚¦ (Mizugorou)</t>
  </si>
  <si>
    <t>Marshtomp</t>
  </si>
  <si>
    <t>Moorabbel</t>
  </si>
  <si>
    <t>ăŚăžă‚Żă­ăĽ (Numacraw)</t>
  </si>
  <si>
    <t>Swampert</t>
  </si>
  <si>
    <t>Sumpex</t>
  </si>
  <si>
    <t>ă©ă‚°ă©ăĽă‚¸ (Laglarge)</t>
  </si>
  <si>
    <t>316</t>
  </si>
  <si>
    <t>Mega Swampert</t>
  </si>
  <si>
    <t>635</t>
  </si>
  <si>
    <t>317</t>
  </si>
  <si>
    <t>Poochyena</t>
  </si>
  <si>
    <t>Fiffyen</t>
  </si>
  <si>
    <t>ăťăă‚¨ăŠ (Pochiena)</t>
  </si>
  <si>
    <t>Mightyena</t>
  </si>
  <si>
    <t>Magnayen</t>
  </si>
  <si>
    <t>ă‚°ă©ă‚¨ăŠ (Graena)</t>
  </si>
  <si>
    <t>319</t>
  </si>
  <si>
    <t>Zigzagoon</t>
  </si>
  <si>
    <t>Zigzachs</t>
  </si>
  <si>
    <t>ă‚¸ă‚°ă‚¶ă‚°ăž (Jiguzaguma)</t>
  </si>
  <si>
    <t>Galarian Zigzagoon</t>
  </si>
  <si>
    <t>321</t>
  </si>
  <si>
    <t>Linoone</t>
  </si>
  <si>
    <t>Geradaks</t>
  </si>
  <si>
    <t>ăžăă‚ąă‚°ăž (Massuguma)</t>
  </si>
  <si>
    <t>322</t>
  </si>
  <si>
    <t>Galarian Linoone</t>
  </si>
  <si>
    <t>Wurmple</t>
  </si>
  <si>
    <t>Waumpel</t>
  </si>
  <si>
    <t>ă‚±ă ăă‚˝ (Kemusso)</t>
  </si>
  <si>
    <t>324</t>
  </si>
  <si>
    <t>Silcoon</t>
  </si>
  <si>
    <t>Schaloko</t>
  </si>
  <si>
    <t>ă‚«ă©ă‚µăŞă‚ą (Karasalis)</t>
  </si>
  <si>
    <t>Beautifly</t>
  </si>
  <si>
    <t>Papinella</t>
  </si>
  <si>
    <t>ă‚˘ă‚˛ăŹăłă (Agehunt)</t>
  </si>
  <si>
    <t>326</t>
  </si>
  <si>
    <t>Cascoon</t>
  </si>
  <si>
    <t>Panekon</t>
  </si>
  <si>
    <t>ăžă¦ă«ă‰ (Mayuld)</t>
  </si>
  <si>
    <t>327</t>
  </si>
  <si>
    <t>Dustox</t>
  </si>
  <si>
    <t>Pudox</t>
  </si>
  <si>
    <t>ă‰ă‚Żă‚±ă‚¤ă« (Dokucale)</t>
  </si>
  <si>
    <t>Lotad</t>
  </si>
  <si>
    <t>Loturzel</t>
  </si>
  <si>
    <t>ăŹă‚ąăśăĽ (Hassboh)</t>
  </si>
  <si>
    <t>329</t>
  </si>
  <si>
    <t>Lombre</t>
  </si>
  <si>
    <t>Lombrero</t>
  </si>
  <si>
    <t>ăŹă‚ąă–ă¬ă­ (Hasubrero)</t>
  </si>
  <si>
    <t>Ludicolo</t>
  </si>
  <si>
    <t>Kappalores</t>
  </si>
  <si>
    <t>ă«ăłă‘ăă‘ (Runpappa)</t>
  </si>
  <si>
    <t>331</t>
  </si>
  <si>
    <t>Seedot</t>
  </si>
  <si>
    <t>Samurzel</t>
  </si>
  <si>
    <t>ă‚żăŤăśăĽ (Taneboh)</t>
  </si>
  <si>
    <t>332</t>
  </si>
  <si>
    <t>Nuzleaf</t>
  </si>
  <si>
    <t>Blanas</t>
  </si>
  <si>
    <t>ă‚łăŽăŹăŠ (Konohana)</t>
  </si>
  <si>
    <t>333</t>
  </si>
  <si>
    <t>Shiftry</t>
  </si>
  <si>
    <t>Tengulist</t>
  </si>
  <si>
    <t>ă€ăĽă†ăłă‚° (Dirteng)</t>
  </si>
  <si>
    <t>334</t>
  </si>
  <si>
    <t>Taillow</t>
  </si>
  <si>
    <t>Schwalbini</t>
  </si>
  <si>
    <t>ă‚ąăăˇ (Subame)</t>
  </si>
  <si>
    <t>Swellow</t>
  </si>
  <si>
    <t>Schwalboss</t>
  </si>
  <si>
    <t>ă‚Şă‚Şă‚ąăăˇ (Ohsubame)</t>
  </si>
  <si>
    <t>Wingull</t>
  </si>
  <si>
    <t>ă‚­ăŁă˘ăˇ (Camome)</t>
  </si>
  <si>
    <t>337</t>
  </si>
  <si>
    <t>Pelipper</t>
  </si>
  <si>
    <t>ăšăŞăă‘ăĽ (Pelipper)</t>
  </si>
  <si>
    <t>338</t>
  </si>
  <si>
    <t>Ralts</t>
  </si>
  <si>
    <t>Trasla</t>
  </si>
  <si>
    <t>ă©ă«ăă‚ą (Ralts)</t>
  </si>
  <si>
    <t>339</t>
  </si>
  <si>
    <t>Kirlia</t>
  </si>
  <si>
    <t>ă‚­ă«ăŞă‚˘ (Kirlia)</t>
  </si>
  <si>
    <t>Gardevoir</t>
  </si>
  <si>
    <t>Guardevoir</t>
  </si>
  <si>
    <t>ă‚µăĽăŠă‚¤ă (Sirnight)</t>
  </si>
  <si>
    <t>518</t>
  </si>
  <si>
    <t>341</t>
  </si>
  <si>
    <t>Mega Gardevoir</t>
  </si>
  <si>
    <t>Pixilate</t>
  </si>
  <si>
    <t>618</t>
  </si>
  <si>
    <t>342</t>
  </si>
  <si>
    <t>Surskit</t>
  </si>
  <si>
    <t>Gehweiher</t>
  </si>
  <si>
    <t>ă‚˘ăˇă‚żăž (Ametama)</t>
  </si>
  <si>
    <t>343</t>
  </si>
  <si>
    <t>Masquerain</t>
  </si>
  <si>
    <t>Maskeregen</t>
  </si>
  <si>
    <t>ă‚˘ăˇă˘ăĽă‚ą (Amemoth)</t>
  </si>
  <si>
    <t>454</t>
  </si>
  <si>
    <t>344</t>
  </si>
  <si>
    <t>Shroomish</t>
  </si>
  <si>
    <t>Knilz</t>
  </si>
  <si>
    <t>ă‚­ăŽă‚łă‚ł (Kinococo)</t>
  </si>
  <si>
    <t>Poison Heal</t>
  </si>
  <si>
    <t>Fluctuating</t>
  </si>
  <si>
    <t>Breloom</t>
  </si>
  <si>
    <t>Kapilz</t>
  </si>
  <si>
    <t>ă‚­ăŽă‚¬ăă‚µ (Kinogassa)</t>
  </si>
  <si>
    <t>346</t>
  </si>
  <si>
    <t>Slakoth</t>
  </si>
  <si>
    <t>Bummelz</t>
  </si>
  <si>
    <t>ăŠăžă‚±ă­ (Namakero)</t>
  </si>
  <si>
    <t>Truant</t>
  </si>
  <si>
    <t>347</t>
  </si>
  <si>
    <t>Vigoroth</t>
  </si>
  <si>
    <t>Muntier</t>
  </si>
  <si>
    <t>ă¤ă«ă‚­ă˘ăŽ (Yarukimono)</t>
  </si>
  <si>
    <t>348</t>
  </si>
  <si>
    <t>Slaking</t>
  </si>
  <si>
    <t>Letarking</t>
  </si>
  <si>
    <t>ă‚±ăă‚­ăłă‚° (Kekking)</t>
  </si>
  <si>
    <t>670</t>
  </si>
  <si>
    <t>Nincada</t>
  </si>
  <si>
    <t>ă„ăă‹ăł (Tutinin)</t>
  </si>
  <si>
    <t>Erratic</t>
  </si>
  <si>
    <t>Ninjask</t>
  </si>
  <si>
    <t>ă†ăă‚«ă‹ăł (Tekkanin)</t>
  </si>
  <si>
    <t>456</t>
  </si>
  <si>
    <t>Shedinja</t>
  </si>
  <si>
    <t>Ninjatom</t>
  </si>
  <si>
    <t>ăŚă‚±ă‹ăł (Nukenin)</t>
  </si>
  <si>
    <t>Wonder Guard</t>
  </si>
  <si>
    <t>352</t>
  </si>
  <si>
    <t>Whismur</t>
  </si>
  <si>
    <t>Flurmel</t>
  </si>
  <si>
    <t>ă‚´ă‹ă§ă‹ă§ (Gonyonyo)</t>
  </si>
  <si>
    <t>353</t>
  </si>
  <si>
    <t>Loudred</t>
  </si>
  <si>
    <t>Krakeelo</t>
  </si>
  <si>
    <t>ă‰ă‚´ăĽă  (Dogohmb)</t>
  </si>
  <si>
    <t>354</t>
  </si>
  <si>
    <t>Exploud</t>
  </si>
  <si>
    <t>Krawumms</t>
  </si>
  <si>
    <t>ăă‚Żă‚Şăłă‚° (Bakuong)</t>
  </si>
  <si>
    <t>Makuhita</t>
  </si>
  <si>
    <t>ăžă‚ŻăŽă‚·ă‚ż (Makunoshita)</t>
  </si>
  <si>
    <t>356</t>
  </si>
  <si>
    <t>Hariyama</t>
  </si>
  <si>
    <t>ăŹăŞă†ă¤ăž (Hariteyama)</t>
  </si>
  <si>
    <t>474</t>
  </si>
  <si>
    <t>357</t>
  </si>
  <si>
    <t>Azurill</t>
  </si>
  <si>
    <t>ă«ăŞăŞ (Ruriri)</t>
  </si>
  <si>
    <t>358</t>
  </si>
  <si>
    <t>Nosepass</t>
  </si>
  <si>
    <t>Nasgnet</t>
  </si>
  <si>
    <t>ăŽă‚şă‘ă‚ą (Nosepass)</t>
  </si>
  <si>
    <t>375</t>
  </si>
  <si>
    <t>359</t>
  </si>
  <si>
    <t>Skitty</t>
  </si>
  <si>
    <t>Eneco</t>
  </si>
  <si>
    <t>ă‚¨ăŤă‚ł (Eneco)</t>
  </si>
  <si>
    <t>Normalize</t>
  </si>
  <si>
    <t>Delcatty</t>
  </si>
  <si>
    <t>Enekoro</t>
  </si>
  <si>
    <t>ă‚¨ăŤă‚łă­ă­ (Enekororo)</t>
  </si>
  <si>
    <t>361</t>
  </si>
  <si>
    <t>Sableye</t>
  </si>
  <si>
    <t>Zobiris</t>
  </si>
  <si>
    <t>ă¤ăźă©ăź (Yamirami)</t>
  </si>
  <si>
    <t>Stall</t>
  </si>
  <si>
    <t>380</t>
  </si>
  <si>
    <t>362</t>
  </si>
  <si>
    <t>Mega Sableye</t>
  </si>
  <si>
    <t>363</t>
  </si>
  <si>
    <t>Mawile</t>
  </si>
  <si>
    <t>Flunkifer</t>
  </si>
  <si>
    <t>ă‚ŻăăĽă (Kucheat)</t>
  </si>
  <si>
    <t>364</t>
  </si>
  <si>
    <t>Mega Mawile</t>
  </si>
  <si>
    <t>Aron</t>
  </si>
  <si>
    <t>Stollunior</t>
  </si>
  <si>
    <t>ă‚łă‚łă‰ă© (Cokodora)</t>
  </si>
  <si>
    <t>Heavy Metal</t>
  </si>
  <si>
    <t>366</t>
  </si>
  <si>
    <t>Lairon</t>
  </si>
  <si>
    <t>Stollrak</t>
  </si>
  <si>
    <t>ă‚łă‰ă© (Kodora)</t>
  </si>
  <si>
    <t>367</t>
  </si>
  <si>
    <t>Aggron</t>
  </si>
  <si>
    <t>Stolloss</t>
  </si>
  <si>
    <t>ăśă‚ąă‚´ă‰ă© (Bossgodora)</t>
  </si>
  <si>
    <t>368</t>
  </si>
  <si>
    <t>Mega Aggron</t>
  </si>
  <si>
    <t>369</t>
  </si>
  <si>
    <t>Meditite</t>
  </si>
  <si>
    <t>Meditie</t>
  </si>
  <si>
    <t>ă‚˘ă‚µăŠăł (Asanan)</t>
  </si>
  <si>
    <t>Pure Power</t>
  </si>
  <si>
    <t>370</t>
  </si>
  <si>
    <t>Medicham</t>
  </si>
  <si>
    <t>Meditalis</t>
  </si>
  <si>
    <t>ăăŁăĽă¬ă  (Charem)</t>
  </si>
  <si>
    <t>371</t>
  </si>
  <si>
    <t>Mega Medicham</t>
  </si>
  <si>
    <t>372</t>
  </si>
  <si>
    <t>Electrike</t>
  </si>
  <si>
    <t>Frizelbliz</t>
  </si>
  <si>
    <t>ă©ă‚Żă©ă‚¤ (Rakurai)</t>
  </si>
  <si>
    <t>Minus</t>
  </si>
  <si>
    <t>373</t>
  </si>
  <si>
    <t>Manectric</t>
  </si>
  <si>
    <t>Voltenso</t>
  </si>
  <si>
    <t>ă©ă‚¤ăśă«ă (Livolt)</t>
  </si>
  <si>
    <t>374</t>
  </si>
  <si>
    <t>Mega Manectric</t>
  </si>
  <si>
    <t>575</t>
  </si>
  <si>
    <t>Plusle</t>
  </si>
  <si>
    <t>ă—ă©ă‚ąă« (Prasle)</t>
  </si>
  <si>
    <t>376</t>
  </si>
  <si>
    <t>Minun</t>
  </si>
  <si>
    <t>ăžă‚¤ăŠăł (Minun)</t>
  </si>
  <si>
    <t>Volbeat</t>
  </si>
  <si>
    <t>ăă«ă“ăĽă (Barubeat)</t>
  </si>
  <si>
    <t>378</t>
  </si>
  <si>
    <t>Illumise</t>
  </si>
  <si>
    <t>ă‚¤ă«ăźăĽă‚Ľ (Illumise)</t>
  </si>
  <si>
    <t>379</t>
  </si>
  <si>
    <t>Roselia</t>
  </si>
  <si>
    <t>ă­ă‚ĽăŞă‚˘ (Roselia)</t>
  </si>
  <si>
    <t>Gulpin</t>
  </si>
  <si>
    <t>Schluppuck</t>
  </si>
  <si>
    <t>ă‚´ă‚ŻăŞăł (Gokulin)</t>
  </si>
  <si>
    <t>381</t>
  </si>
  <si>
    <t>Swalot</t>
  </si>
  <si>
    <t>Schlukwech</t>
  </si>
  <si>
    <t>ăžă«ăŽăĽă  (Marunoom)</t>
  </si>
  <si>
    <t>467</t>
  </si>
  <si>
    <t>382</t>
  </si>
  <si>
    <t>Carvanha</t>
  </si>
  <si>
    <t>Kanivanha</t>
  </si>
  <si>
    <t>ă‚­ăă‹ă‚˘ (Kibanha)</t>
  </si>
  <si>
    <t>Rough Skin</t>
  </si>
  <si>
    <t>383</t>
  </si>
  <si>
    <t>Sharpedo</t>
  </si>
  <si>
    <t>Tohaido</t>
  </si>
  <si>
    <t>ă‚µăˇăŹă€ăĽ (Samehader)</t>
  </si>
  <si>
    <t>384</t>
  </si>
  <si>
    <t>Mega Sharpedo</t>
  </si>
  <si>
    <t>Strong Jaw</t>
  </si>
  <si>
    <t>560</t>
  </si>
  <si>
    <t>Wailmer</t>
  </si>
  <si>
    <t>ă›ă‚¨ă«ă‚ł (Hoeruko)</t>
  </si>
  <si>
    <t>386</t>
  </si>
  <si>
    <t>Wailord</t>
  </si>
  <si>
    <t>ă›ă‚¨ă«ă‚ŞăĽ (Whaloh)</t>
  </si>
  <si>
    <t>387</t>
  </si>
  <si>
    <t>Numel</t>
  </si>
  <si>
    <t>Camaub</t>
  </si>
  <si>
    <t>ă‰ăłăˇă« (Donmel)</t>
  </si>
  <si>
    <t>Simple</t>
  </si>
  <si>
    <t>388</t>
  </si>
  <si>
    <t>Camerupt</t>
  </si>
  <si>
    <t>ăă‚ŻăĽă€ (Bakuuda)</t>
  </si>
  <si>
    <t>Solid Rock</t>
  </si>
  <si>
    <t>389</t>
  </si>
  <si>
    <t>Mega Camerupt</t>
  </si>
  <si>
    <t>Torkoal</t>
  </si>
  <si>
    <t>Qurtel</t>
  </si>
  <si>
    <t>ă‚łăĽă‚żă‚ą (Cotoise)</t>
  </si>
  <si>
    <t>White Smoke</t>
  </si>
  <si>
    <t>391</t>
  </si>
  <si>
    <t>Spoink</t>
  </si>
  <si>
    <t>ăăŤă–ăĽ (Baneboo)</t>
  </si>
  <si>
    <t>392</t>
  </si>
  <si>
    <t>Grumpig</t>
  </si>
  <si>
    <t>Groink</t>
  </si>
  <si>
    <t>ă–ăĽă”ăă‚° (Boopig)</t>
  </si>
  <si>
    <t>393</t>
  </si>
  <si>
    <t>Spinda</t>
  </si>
  <si>
    <t>Pandir</t>
  </si>
  <si>
    <t>ă‘ăăăĽă« (Patcheel)</t>
  </si>
  <si>
    <t>394</t>
  </si>
  <si>
    <t>Trapinch</t>
  </si>
  <si>
    <t>Knacklion</t>
  </si>
  <si>
    <t>ăŠăă‚Żă©ăĽ (Nuckrar)</t>
  </si>
  <si>
    <t>Vibrava</t>
  </si>
  <si>
    <t>ă“ă–ă©ăĽă (Vibrava)</t>
  </si>
  <si>
    <t>396</t>
  </si>
  <si>
    <t>Flygon</t>
  </si>
  <si>
    <t>Libelldra</t>
  </si>
  <si>
    <t>ă•ă©ă‚¤ă‚´ăł (Flygon)</t>
  </si>
  <si>
    <t>397</t>
  </si>
  <si>
    <t>Cacnea</t>
  </si>
  <si>
    <t>Tuska</t>
  </si>
  <si>
    <t>ă‚µăśăŤă‚˘ (Sabonea)</t>
  </si>
  <si>
    <t>398</t>
  </si>
  <si>
    <t>Cacturne</t>
  </si>
  <si>
    <t>Noktuska</t>
  </si>
  <si>
    <t>ăŽă‚Żă‚żă‚ą (Noctus)</t>
  </si>
  <si>
    <t>399</t>
  </si>
  <si>
    <t>Swablu</t>
  </si>
  <si>
    <t>Wablu</t>
  </si>
  <si>
    <t>ăă«ăă (Tyltto)</t>
  </si>
  <si>
    <t>Altaria</t>
  </si>
  <si>
    <t>ăă«ă‚żăŞă‚ą (Tyltalis)</t>
  </si>
  <si>
    <t>401</t>
  </si>
  <si>
    <t>Mega Altaria</t>
  </si>
  <si>
    <t>402</t>
  </si>
  <si>
    <t>Zangoose</t>
  </si>
  <si>
    <t>Sengo</t>
  </si>
  <si>
    <t>ă‚¶ăłă‚°ăĽă‚ą (Zangoose)</t>
  </si>
  <si>
    <t>Toxic Boost</t>
  </si>
  <si>
    <t>458</t>
  </si>
  <si>
    <t>403</t>
  </si>
  <si>
    <t>Seviper</t>
  </si>
  <si>
    <t>Vipitis</t>
  </si>
  <si>
    <t>ăŹă–ăŤăĽă‚Ż (Habunake)</t>
  </si>
  <si>
    <t>404</t>
  </si>
  <si>
    <t>Lunatone</t>
  </si>
  <si>
    <t>Lunastein</t>
  </si>
  <si>
    <t>ă«ăŠăăĽăł (Lunatone)</t>
  </si>
  <si>
    <t>Solrock</t>
  </si>
  <si>
    <t>Sonnfel</t>
  </si>
  <si>
    <t>ă‚˝ă«ă­ăă‚Ż (Solrock)</t>
  </si>
  <si>
    <t>406</t>
  </si>
  <si>
    <t>Barboach</t>
  </si>
  <si>
    <t>Schmerbe</t>
  </si>
  <si>
    <t>ă‰ă‚¸ă§ăă (Dojoach)</t>
  </si>
  <si>
    <t>407</t>
  </si>
  <si>
    <t>Whiscash</t>
  </si>
  <si>
    <t>Welsar</t>
  </si>
  <si>
    <t>ăŠăžă‚şăł (Namazun)</t>
  </si>
  <si>
    <t>468</t>
  </si>
  <si>
    <t>408</t>
  </si>
  <si>
    <t>Corphish</t>
  </si>
  <si>
    <t>Krebscorps</t>
  </si>
  <si>
    <t>ăă‚¤ă‚¬ă‹ (Heigani)</t>
  </si>
  <si>
    <t>409</t>
  </si>
  <si>
    <t>Crawdaunt</t>
  </si>
  <si>
    <t>Krebutack</t>
  </si>
  <si>
    <t>ă‚·ă‚¶ăŞă‚¬ăĽ (Shizariger)</t>
  </si>
  <si>
    <t>Baltoy</t>
  </si>
  <si>
    <t>Puppance</t>
  </si>
  <si>
    <t>ă¤ă‚¸ă­ăł (Yajilon)</t>
  </si>
  <si>
    <t>411</t>
  </si>
  <si>
    <t>Claydol</t>
  </si>
  <si>
    <t>Lepumentas</t>
  </si>
  <si>
    <t>ăŤăłă‰ăĽă« (Nendoll)</t>
  </si>
  <si>
    <t>412</t>
  </si>
  <si>
    <t>Lileep</t>
  </si>
  <si>
    <t>Liliep</t>
  </si>
  <si>
    <t>ăŞăŞăĽă© (Lilyla)</t>
  </si>
  <si>
    <t>Storm Drain</t>
  </si>
  <si>
    <t>Cradily</t>
  </si>
  <si>
    <t>Wielie</t>
  </si>
  <si>
    <t>ă¦ă¬ă‚¤ă‰ă« (Yuradle)</t>
  </si>
  <si>
    <t>414</t>
  </si>
  <si>
    <t>Anorith</t>
  </si>
  <si>
    <t>ă‚˘ăŽă—ă‚ą (Anopth)</t>
  </si>
  <si>
    <t>Armaldo</t>
  </si>
  <si>
    <t>ă‚˘ăĽăžă«ă‰ (Armaldo)</t>
  </si>
  <si>
    <t>416</t>
  </si>
  <si>
    <t>Feebas</t>
  </si>
  <si>
    <t>Barschwa</t>
  </si>
  <si>
    <t>ă’ăłăă‚ą (Hinbass)</t>
  </si>
  <si>
    <t>417</t>
  </si>
  <si>
    <t>Milotic</t>
  </si>
  <si>
    <t>ăźă­ă‚«ă­ă‚ą (Milokaross)</t>
  </si>
  <si>
    <t>418</t>
  </si>
  <si>
    <t>Castform</t>
  </si>
  <si>
    <t>Formeo</t>
  </si>
  <si>
    <t>ăťăŻă«ăł (Powalen)</t>
  </si>
  <si>
    <t>Forecast</t>
  </si>
  <si>
    <t>419</t>
  </si>
  <si>
    <t>Castform Sunny Form</t>
  </si>
  <si>
    <t>Castform Rainy Form</t>
  </si>
  <si>
    <t>421</t>
  </si>
  <si>
    <t>Castform Snowy Form</t>
  </si>
  <si>
    <t>422</t>
  </si>
  <si>
    <t>Kecleon</t>
  </si>
  <si>
    <t>ă‚«ă‚Żă¬ă‚Şăł (Kakureon)</t>
  </si>
  <si>
    <t>Color Change</t>
  </si>
  <si>
    <t>Protean</t>
  </si>
  <si>
    <t>423</t>
  </si>
  <si>
    <t>Shuppet</t>
  </si>
  <si>
    <t>ă‚«ă‚˛ăśă‚¦ă‚ş (Kagebouzu)</t>
  </si>
  <si>
    <t>424</t>
  </si>
  <si>
    <t>Banette</t>
  </si>
  <si>
    <t>ă‚¸ăĄăšăă‚ż (Juppeta)</t>
  </si>
  <si>
    <t>Mega Banette</t>
  </si>
  <si>
    <t>426</t>
  </si>
  <si>
    <t>Duskull</t>
  </si>
  <si>
    <t>Zwirrlicht</t>
  </si>
  <si>
    <t>ă¨ăžăŻă« (Yomawaru)</t>
  </si>
  <si>
    <t>427</t>
  </si>
  <si>
    <t>Dusclops</t>
  </si>
  <si>
    <t>Zwirrklop</t>
  </si>
  <si>
    <t>ă‚µăžă¨ăĽă« (Samayouru)</t>
  </si>
  <si>
    <t>428</t>
  </si>
  <si>
    <t>Tropius</t>
  </si>
  <si>
    <t>ăă­ă”ă‚¦ă‚ą (Tropius)</t>
  </si>
  <si>
    <t>429</t>
  </si>
  <si>
    <t>Chimecho</t>
  </si>
  <si>
    <t>Palimpalim</t>
  </si>
  <si>
    <t>ăăŞăĽăł (Chirean)</t>
  </si>
  <si>
    <t>Absol</t>
  </si>
  <si>
    <t>ă‚˘ă–ă‚˝ă« (Absol)</t>
  </si>
  <si>
    <t>431</t>
  </si>
  <si>
    <t>Mega Absol</t>
  </si>
  <si>
    <t>565</t>
  </si>
  <si>
    <t>432</t>
  </si>
  <si>
    <t>Wynaut</t>
  </si>
  <si>
    <t>Isso</t>
  </si>
  <si>
    <t>ă‚˝ăĽăŠăŽ (Sohnano)</t>
  </si>
  <si>
    <t>433</t>
  </si>
  <si>
    <t>Snorunt</t>
  </si>
  <si>
    <t>Schneppke</t>
  </si>
  <si>
    <t>ă¦ă‚­ăŻă©ă‚· (Yukiwarashi)</t>
  </si>
  <si>
    <t>434</t>
  </si>
  <si>
    <t>Glalie</t>
  </si>
  <si>
    <t>Firnontor</t>
  </si>
  <si>
    <t>ă‚Şă‹ă‚´ăĽăŞ (Onigohri)</t>
  </si>
  <si>
    <t>Mega Glalie</t>
  </si>
  <si>
    <t>Refrigerate</t>
  </si>
  <si>
    <t>436</t>
  </si>
  <si>
    <t>Spheal</t>
  </si>
  <si>
    <t>Seemops</t>
  </si>
  <si>
    <t>ă‚żăžă‚¶ă©ă‚· (Tamazarashi)</t>
  </si>
  <si>
    <t>437</t>
  </si>
  <si>
    <t>Sealeo</t>
  </si>
  <si>
    <t>Seejong</t>
  </si>
  <si>
    <t>ăă‰ă‚°ă©ăĽ (Todoggler)</t>
  </si>
  <si>
    <t>438</t>
  </si>
  <si>
    <t>Walrein</t>
  </si>
  <si>
    <t>Walraisa</t>
  </si>
  <si>
    <t>ăă‰ă‚Ľă«ă‚¬ (Todoseruga)</t>
  </si>
  <si>
    <t>439</t>
  </si>
  <si>
    <t>Clamperl</t>
  </si>
  <si>
    <t>Perlu</t>
  </si>
  <si>
    <t>ă‘ăĽă«ă« (Pearlulu)</t>
  </si>
  <si>
    <t>Huntail</t>
  </si>
  <si>
    <t>Aalabyss</t>
  </si>
  <si>
    <t>ăŹăłă†ăĽă« (Huntail)</t>
  </si>
  <si>
    <t>441</t>
  </si>
  <si>
    <t>Gorebyss</t>
  </si>
  <si>
    <t>Saganabyss</t>
  </si>
  <si>
    <t>ă‚µă‚Żă©ă“ă‚ą (Sakurabyss)</t>
  </si>
  <si>
    <t>Relicanth</t>
  </si>
  <si>
    <t>ă‚¸ăĽă©ăłă‚ą (Glanth)</t>
  </si>
  <si>
    <t>443</t>
  </si>
  <si>
    <t>Luvdisc</t>
  </si>
  <si>
    <t>Liebiskus</t>
  </si>
  <si>
    <t>ă©ă–ă‚«ă‚ą (Lovecus)</t>
  </si>
  <si>
    <t>444</t>
  </si>
  <si>
    <t>Bagon</t>
  </si>
  <si>
    <t>Kindwurm</t>
  </si>
  <si>
    <t>ă‚żă„ă™ă‚¤ (Tatsubay)</t>
  </si>
  <si>
    <t>445</t>
  </si>
  <si>
    <t>Shelgon</t>
  </si>
  <si>
    <t>Draschel</t>
  </si>
  <si>
    <t>ă‚łă˘ă«ăĽ (Komoruu)</t>
  </si>
  <si>
    <t>446</t>
  </si>
  <si>
    <t>Salamence</t>
  </si>
  <si>
    <t>Brutalanda</t>
  </si>
  <si>
    <t>ăśăĽăžăłă€ (Bohmander)</t>
  </si>
  <si>
    <t>447</t>
  </si>
  <si>
    <t>Mega Salamence</t>
  </si>
  <si>
    <t>Beldum</t>
  </si>
  <si>
    <t>Tanhel</t>
  </si>
  <si>
    <t>ă€ăłăă« (Dumbber)</t>
  </si>
  <si>
    <t>449</t>
  </si>
  <si>
    <t>Metang</t>
  </si>
  <si>
    <t>ăˇă‚żăłă‚° (Metang)</t>
  </si>
  <si>
    <t>Metagross</t>
  </si>
  <si>
    <t>ăˇă‚żă‚°ă­ă‚ą (Metagross)</t>
  </si>
  <si>
    <t>451</t>
  </si>
  <si>
    <t>Mega Metagross</t>
  </si>
  <si>
    <t>Regirock</t>
  </si>
  <si>
    <t>ă¬ă‚¸ă­ăă‚Ż (Regirock)</t>
  </si>
  <si>
    <t>453</t>
  </si>
  <si>
    <t>Regice</t>
  </si>
  <si>
    <t>ă¬ă‚¸ă‚˘ă‚¤ă‚ą (Regice)</t>
  </si>
  <si>
    <t>Registeel</t>
  </si>
  <si>
    <t>ă¬ă‚¸ă‚ąăă« (Registeel)</t>
  </si>
  <si>
    <t>Latias</t>
  </si>
  <si>
    <t>ă©ă†ă‚Łă‚˘ă‚ą (Latias)</t>
  </si>
  <si>
    <t>Mega Latias</t>
  </si>
  <si>
    <t>457</t>
  </si>
  <si>
    <t>Latios</t>
  </si>
  <si>
    <t>ă©ă†ă‚Łă‚Şă‚ą (Latios)</t>
  </si>
  <si>
    <t>Mega Latios</t>
  </si>
  <si>
    <t>459</t>
  </si>
  <si>
    <t>Kyogre</t>
  </si>
  <si>
    <t>ă‚«ă‚¤ă‚ŞăĽă‚¬ (Kyogre)</t>
  </si>
  <si>
    <t>Primal Kyogre</t>
  </si>
  <si>
    <t>Primordial Sea</t>
  </si>
  <si>
    <t>770</t>
  </si>
  <si>
    <t>461</t>
  </si>
  <si>
    <t>Groudon</t>
  </si>
  <si>
    <t>ă‚°ă©ăĽă‰ăł (Groudon)</t>
  </si>
  <si>
    <t>462</t>
  </si>
  <si>
    <t>Primal Groudon</t>
  </si>
  <si>
    <t>Desolate Land</t>
  </si>
  <si>
    <t>463</t>
  </si>
  <si>
    <t>Rayquaza</t>
  </si>
  <si>
    <t>ă¬ăă‚Żă‚¦ă‚¶ (Rayquaza)</t>
  </si>
  <si>
    <t>Air Lock</t>
  </si>
  <si>
    <t>464</t>
  </si>
  <si>
    <t>Mega Rayquaza</t>
  </si>
  <si>
    <t>Jirachi</t>
  </si>
  <si>
    <t>ă‚¸ă©ăĽă (Jirachi)</t>
  </si>
  <si>
    <t>466</t>
  </si>
  <si>
    <t>Deoxys Normal Forme</t>
  </si>
  <si>
    <t>Deoxys</t>
  </si>
  <si>
    <t>ă‡ă‚Şă‚­ă‚·ă‚ą (Deoxys)</t>
  </si>
  <si>
    <t>Deoxys Attack Forme</t>
  </si>
  <si>
    <t>Deoxys Defense Forme</t>
  </si>
  <si>
    <t>469</t>
  </si>
  <si>
    <t>Deoxys Speed Forme</t>
  </si>
  <si>
    <t>Turtwig</t>
  </si>
  <si>
    <t>Chelast</t>
  </si>
  <si>
    <t>ăŠă‚¨ăă« (Naetle)</t>
  </si>
  <si>
    <t>471</t>
  </si>
  <si>
    <t>Grotle</t>
  </si>
  <si>
    <t>Chelcarain</t>
  </si>
  <si>
    <t>ăŹă¤ă‚·ă‚¬ăˇ (Hayashigame)</t>
  </si>
  <si>
    <t>472</t>
  </si>
  <si>
    <t>Torterra</t>
  </si>
  <si>
    <t>Chelterrar</t>
  </si>
  <si>
    <t>ă‰ă€ă‚¤ăă‚ą (Dodaitose)</t>
  </si>
  <si>
    <t>473</t>
  </si>
  <si>
    <t>Chimchar</t>
  </si>
  <si>
    <t>Panflam</t>
  </si>
  <si>
    <t>ă’ă‚łă‚¶ă« (Hikozaru)</t>
  </si>
  <si>
    <t>Monferno</t>
  </si>
  <si>
    <t>Panpyro</t>
  </si>
  <si>
    <t>ă˘ă‚¦ă‚«ă‚¶ă« (Moukazaru)</t>
  </si>
  <si>
    <t>Infernape</t>
  </si>
  <si>
    <t>Panferno</t>
  </si>
  <si>
    <t>ă‚´ă‚¦ă‚«ă‚¶ă« (Goukazaru)</t>
  </si>
  <si>
    <t>476</t>
  </si>
  <si>
    <t>Piplup</t>
  </si>
  <si>
    <t>Plinfa</t>
  </si>
  <si>
    <t>ăťăăăŁăž (Pochama)</t>
  </si>
  <si>
    <t>477</t>
  </si>
  <si>
    <t>Prinplup</t>
  </si>
  <si>
    <t>Pliprin</t>
  </si>
  <si>
    <t>ăťăă‚żă‚¤ă‚· (Pottaishi)</t>
  </si>
  <si>
    <t>478</t>
  </si>
  <si>
    <t>Empoleon</t>
  </si>
  <si>
    <t>Impoleon</t>
  </si>
  <si>
    <t>ă‚¨ăłăšă«ă (Emperte)</t>
  </si>
  <si>
    <t>Starly</t>
  </si>
  <si>
    <t>Staralili</t>
  </si>
  <si>
    <t>ă ăă‚Żă« (Mukkuru)</t>
  </si>
  <si>
    <t>Staravia</t>
  </si>
  <si>
    <t>ă ă‚ŻăăĽă‰ (Mukubird)</t>
  </si>
  <si>
    <t>481</t>
  </si>
  <si>
    <t>Staraptor</t>
  </si>
  <si>
    <t>ă ă‚Żă›ăĽă‚Ż (Mukuhawk)</t>
  </si>
  <si>
    <t>482</t>
  </si>
  <si>
    <t>Bidoof</t>
  </si>
  <si>
    <t>Bidiza</t>
  </si>
  <si>
    <t>ă“ăă‘ (Bippa)</t>
  </si>
  <si>
    <t>Bibarel</t>
  </si>
  <si>
    <t>Bidifas</t>
  </si>
  <si>
    <t>ă“ăĽă€ă« (Beadaru)</t>
  </si>
  <si>
    <t>484</t>
  </si>
  <si>
    <t>Kricketot</t>
  </si>
  <si>
    <t>Zirpurze</t>
  </si>
  <si>
    <t>ă‚łă­ăśăĽă‚· (Korobohshi)</t>
  </si>
  <si>
    <t>Kricketune</t>
  </si>
  <si>
    <t>Zirpeise</t>
  </si>
  <si>
    <t>ă‚łă­ăăă‚Ż (Korotock)</t>
  </si>
  <si>
    <t>486</t>
  </si>
  <si>
    <t>Shinx</t>
  </si>
  <si>
    <t>Sheinux</t>
  </si>
  <si>
    <t>ă‚łăŞăłă‚Ż (Kolink)</t>
  </si>
  <si>
    <t>487</t>
  </si>
  <si>
    <t>Luxio</t>
  </si>
  <si>
    <t>ă«ă‚Żă‚·ă‚Ş (Luxio)</t>
  </si>
  <si>
    <t>488</t>
  </si>
  <si>
    <t>Luxray</t>
  </si>
  <si>
    <t>Luxtra</t>
  </si>
  <si>
    <t>ă¬ăłăă©ăĽ (Rentorar)</t>
  </si>
  <si>
    <t>523</t>
  </si>
  <si>
    <t>489</t>
  </si>
  <si>
    <t>Budew</t>
  </si>
  <si>
    <t>Knospi</t>
  </si>
  <si>
    <t>ă‚ąăśăźăĽ (Subomie)</t>
  </si>
  <si>
    <t>Roserade</t>
  </si>
  <si>
    <t>ă­ă‚şă¬ă‚¤ă‰ (Roserade)</t>
  </si>
  <si>
    <t>491</t>
  </si>
  <si>
    <t>Cranidos</t>
  </si>
  <si>
    <t>Koknodon</t>
  </si>
  <si>
    <t>ă‚şă‚¬ă‚¤ă‰ă‚ą (Zugaidos)</t>
  </si>
  <si>
    <t>492</t>
  </si>
  <si>
    <t>Rampardos</t>
  </si>
  <si>
    <t>Rameidon</t>
  </si>
  <si>
    <t>ă©ă ă‘ă«ă‰ (Rampald)</t>
  </si>
  <si>
    <t>493</t>
  </si>
  <si>
    <t>Shieldon</t>
  </si>
  <si>
    <t>Schilterus</t>
  </si>
  <si>
    <t>ă‚żă†ăă—ă‚ą (Tatetops)</t>
  </si>
  <si>
    <t>494</t>
  </si>
  <si>
    <t>Bastiodon</t>
  </si>
  <si>
    <t>Bollterus</t>
  </si>
  <si>
    <t>ăăŞă‡ă—ă‚ą (Torideps)</t>
  </si>
  <si>
    <t>Burmy</t>
  </si>
  <si>
    <t>ăźăŽă ăă (Minomucchi)</t>
  </si>
  <si>
    <t>496</t>
  </si>
  <si>
    <t>Wormadam Plant Cloak</t>
  </si>
  <si>
    <t>Burmadame</t>
  </si>
  <si>
    <t>ăźăŽăžă€ă  (Minomadam)</t>
  </si>
  <si>
    <t>497</t>
  </si>
  <si>
    <t>Wormadam Sandy Cloak</t>
  </si>
  <si>
    <t>498</t>
  </si>
  <si>
    <t>Wormadam Trash Cloak</t>
  </si>
  <si>
    <t>499</t>
  </si>
  <si>
    <t>Mothim</t>
  </si>
  <si>
    <t>Moterpel</t>
  </si>
  <si>
    <t>ă‚¬ăĽăˇă‚¤ă« (Gamale)</t>
  </si>
  <si>
    <t>Combee</t>
  </si>
  <si>
    <t>Wadribie</t>
  </si>
  <si>
    <t>ăźă„ăŹă‹ăĽ (Mitsuhoney)</t>
  </si>
  <si>
    <t>501</t>
  </si>
  <si>
    <t>Vespiquen</t>
  </si>
  <si>
    <t>Honweisel</t>
  </si>
  <si>
    <t>ă“ăĽă‚Żă‚¤ăł (Beequen)</t>
  </si>
  <si>
    <t>502</t>
  </si>
  <si>
    <t>Pachirisu</t>
  </si>
  <si>
    <t>ă‘ăăŞă‚ą (Pachirisu)</t>
  </si>
  <si>
    <t>503</t>
  </si>
  <si>
    <t>Buizel</t>
  </si>
  <si>
    <t>Bamelin</t>
  </si>
  <si>
    <t>ă–ă‚¤ă‚Ľă« (Buoysel)</t>
  </si>
  <si>
    <t>504</t>
  </si>
  <si>
    <t>Floatzel</t>
  </si>
  <si>
    <t>Bojelin</t>
  </si>
  <si>
    <t>ă•ă­ăĽă‚Ľă« (Floazel)</t>
  </si>
  <si>
    <t>Cherubi</t>
  </si>
  <si>
    <t>Kikugi</t>
  </si>
  <si>
    <t>ăă‚§ăŞăłăś (Cherinbo)</t>
  </si>
  <si>
    <t>506</t>
  </si>
  <si>
    <t>Cherrim</t>
  </si>
  <si>
    <t>Kinoso</t>
  </si>
  <si>
    <t>ăă‚§ăŞă  (Cherrim)</t>
  </si>
  <si>
    <t>Flower Gift</t>
  </si>
  <si>
    <t>507</t>
  </si>
  <si>
    <t>Shellos</t>
  </si>
  <si>
    <t>Schalellos</t>
  </si>
  <si>
    <t>ă‚«ă©ăŠă‚Żă‚· (Karanakushi)</t>
  </si>
  <si>
    <t>508</t>
  </si>
  <si>
    <t>Gastrodon</t>
  </si>
  <si>
    <t>ăăŞăă‰ăł (Tritodon)</t>
  </si>
  <si>
    <t>509</t>
  </si>
  <si>
    <t>Ambipom</t>
  </si>
  <si>
    <t>Ambidiffel</t>
  </si>
  <si>
    <t>ă‚¨ă†ăśăĽă‚ą (Eteboth)</t>
  </si>
  <si>
    <t>Drifloon</t>
  </si>
  <si>
    <t>Driftlon</t>
  </si>
  <si>
    <t>ă•ăŻăłă† (Fuwante)</t>
  </si>
  <si>
    <t>Flare Boost</t>
  </si>
  <si>
    <t>511</t>
  </si>
  <si>
    <t>Drifblim</t>
  </si>
  <si>
    <t>Drifzepeli</t>
  </si>
  <si>
    <t>ă•ăŻă©ă‚¤ă‰ (Fuwaride)</t>
  </si>
  <si>
    <t>512</t>
  </si>
  <si>
    <t>Buneary</t>
  </si>
  <si>
    <t>Haspiror</t>
  </si>
  <si>
    <t>ăźăźă­ă« (Mimirol)</t>
  </si>
  <si>
    <t>Klutz</t>
  </si>
  <si>
    <t>513</t>
  </si>
  <si>
    <t>Lopunny</t>
  </si>
  <si>
    <t>Schlapor</t>
  </si>
  <si>
    <t>ăźăźă­ăă— (Mimilop)</t>
  </si>
  <si>
    <t>514</t>
  </si>
  <si>
    <t>Mega Lopunny</t>
  </si>
  <si>
    <t>Mismagius</t>
  </si>
  <si>
    <t>Traunmagil</t>
  </si>
  <si>
    <t>ă ă‚¦ăžăĽă‚¸ (Mumargi)</t>
  </si>
  <si>
    <t>516</t>
  </si>
  <si>
    <t>Honchkrow</t>
  </si>
  <si>
    <t>Kramshef</t>
  </si>
  <si>
    <t>ă‰ăłă‚«ă©ă‚ą (Dongkarasu)</t>
  </si>
  <si>
    <t>517</t>
  </si>
  <si>
    <t>Glameow</t>
  </si>
  <si>
    <t>Charmian</t>
  </si>
  <si>
    <t>ă‹ăŁă«ăžăĽ (Nyarmar)</t>
  </si>
  <si>
    <t>Purugly</t>
  </si>
  <si>
    <t>Shnurgarst</t>
  </si>
  <si>
    <t>ă–ă‹ăŁăă (Bunyatto)</t>
  </si>
  <si>
    <t>519</t>
  </si>
  <si>
    <t>Chingling</t>
  </si>
  <si>
    <t>Klingplim</t>
  </si>
  <si>
    <t>ăŞăĽă‚·ăŁăł (Lisyan)</t>
  </si>
  <si>
    <t>Stunky</t>
  </si>
  <si>
    <t>Skunkapuh</t>
  </si>
  <si>
    <t>ă‚ąă‚«ăłă—ăĽ (Skunpuu)</t>
  </si>
  <si>
    <t>521</t>
  </si>
  <si>
    <t>Skuntank</t>
  </si>
  <si>
    <t>ă‚ąă‚«ă‚żăłă‚Ż (Skutank)</t>
  </si>
  <si>
    <t>522</t>
  </si>
  <si>
    <t>Bronzor</t>
  </si>
  <si>
    <t>Bronzel</t>
  </si>
  <si>
    <t>ă‰ăĽăźă©ăĽ (Dohmirror)</t>
  </si>
  <si>
    <t>Heatproof</t>
  </si>
  <si>
    <t>Bronzong</t>
  </si>
  <si>
    <t>ă‰ăĽă‚żă‚Żăł (Dohtakun)</t>
  </si>
  <si>
    <t>524</t>
  </si>
  <si>
    <t>Bonsly</t>
  </si>
  <si>
    <t>Mobai</t>
  </si>
  <si>
    <t>ă‚¦ă‚˝ăŹă (Usohachi)</t>
  </si>
  <si>
    <t>Pantimimi</t>
  </si>
  <si>
    <t>ăžăŤăŤ (Manene)</t>
  </si>
  <si>
    <t>526</t>
  </si>
  <si>
    <t>Happiny</t>
  </si>
  <si>
    <t>Wonneira</t>
  </si>
  <si>
    <t>ă”ăłă—ă‚Ż (Pinpuku)</t>
  </si>
  <si>
    <t>527</t>
  </si>
  <si>
    <t>Chatot</t>
  </si>
  <si>
    <t>Plaudagei</t>
  </si>
  <si>
    <t>ăšă©ăă— (Perap)</t>
  </si>
  <si>
    <t>528</t>
  </si>
  <si>
    <t>Spiritomb</t>
  </si>
  <si>
    <t>Kryppuk</t>
  </si>
  <si>
    <t>ăźă‚«ă«ă‚˛ (Mikaruge)</t>
  </si>
  <si>
    <t>529</t>
  </si>
  <si>
    <t>Gible</t>
  </si>
  <si>
    <t>Kaumalat</t>
  </si>
  <si>
    <t>ă•ă‚«ăžă« (Fukamaru)</t>
  </si>
  <si>
    <t>Gabite</t>
  </si>
  <si>
    <t>Knarksel</t>
  </si>
  <si>
    <t>ă‚¬ăă‚¤ă (Gabite)</t>
  </si>
  <si>
    <t>531</t>
  </si>
  <si>
    <t>Garchomp</t>
  </si>
  <si>
    <t>Knakrack</t>
  </si>
  <si>
    <t>ă‚¬ă–ăŞă‚˘ă‚ą (Gaburias)</t>
  </si>
  <si>
    <t>532</t>
  </si>
  <si>
    <t>Mega Garchomp</t>
  </si>
  <si>
    <t>533</t>
  </si>
  <si>
    <t>Munchlax</t>
  </si>
  <si>
    <t>Mampfaxo</t>
  </si>
  <si>
    <t>ă‚´ăłă™ (Gonbe)</t>
  </si>
  <si>
    <t>Riolu</t>
  </si>
  <si>
    <t>ăŞă‚Şă« (Riolu)</t>
  </si>
  <si>
    <t>Lucario</t>
  </si>
  <si>
    <t>ă«ă‚«ăŞă‚Ş (Lucario)</t>
  </si>
  <si>
    <t>536</t>
  </si>
  <si>
    <t>Mega Lucario</t>
  </si>
  <si>
    <t>537</t>
  </si>
  <si>
    <t>Hippopotas</t>
  </si>
  <si>
    <t>ă’ăťăťă‚żă‚ą (Hippopotas)</t>
  </si>
  <si>
    <t>538</t>
  </si>
  <si>
    <t>Hippowdon</t>
  </si>
  <si>
    <t>Hippoterus</t>
  </si>
  <si>
    <t>ă‚«ăă«ă‰ăł (Kabaldon)</t>
  </si>
  <si>
    <t>539</t>
  </si>
  <si>
    <t>Skorupi</t>
  </si>
  <si>
    <t>Pionskora</t>
  </si>
  <si>
    <t>ă‚ąă‚łă«ă” (Scorupi)</t>
  </si>
  <si>
    <t>Drapion</t>
  </si>
  <si>
    <t>Piondragi</t>
  </si>
  <si>
    <t>ă‰ă©ă”ă‚Şăł (Dorapion)</t>
  </si>
  <si>
    <t>541</t>
  </si>
  <si>
    <t>Croagunk</t>
  </si>
  <si>
    <t>Glibunkel</t>
  </si>
  <si>
    <t>ă‚°ă¬ăă‚°ă« (Gureggru)</t>
  </si>
  <si>
    <t>542</t>
  </si>
  <si>
    <t>Toxicroak</t>
  </si>
  <si>
    <t>Toxiquak</t>
  </si>
  <si>
    <t>ă‰ă‚Żă­ăă‚° (Dokurog)</t>
  </si>
  <si>
    <t>543</t>
  </si>
  <si>
    <t>Carnivine</t>
  </si>
  <si>
    <t>Venuflibis</t>
  </si>
  <si>
    <t>ăžă‚ąă‚­ăă‘ (Muskippa)</t>
  </si>
  <si>
    <t>544</t>
  </si>
  <si>
    <t>Finneon</t>
  </si>
  <si>
    <t>ă‚±ă‚¤ă‚łă‚¦ă‚Ş (Keikouo)</t>
  </si>
  <si>
    <t>545</t>
  </si>
  <si>
    <t>Lumineon</t>
  </si>
  <si>
    <t>ăŤă‚Şă©ăłă (Neolant)</t>
  </si>
  <si>
    <t>546</t>
  </si>
  <si>
    <t>Mantyke</t>
  </si>
  <si>
    <t>Mantirps</t>
  </si>
  <si>
    <t>ă‚żăžăłă‚ż (Tamanta)</t>
  </si>
  <si>
    <t>547</t>
  </si>
  <si>
    <t>Snover</t>
  </si>
  <si>
    <t>Shnebedeck</t>
  </si>
  <si>
    <t>ă¦ă‚­ă‚«ă–ăŞ (Yukikaburi)</t>
  </si>
  <si>
    <t>548</t>
  </si>
  <si>
    <t>Abomasnow</t>
  </si>
  <si>
    <t>Rexblisar</t>
  </si>
  <si>
    <t>ă¦ă‚­ăŽă‚ŞăĽ (Yukinooh)</t>
  </si>
  <si>
    <t>549</t>
  </si>
  <si>
    <t>Mega Abomasnow</t>
  </si>
  <si>
    <t>594</t>
  </si>
  <si>
    <t>550</t>
  </si>
  <si>
    <t>Weavile</t>
  </si>
  <si>
    <t>Snibunna</t>
  </si>
  <si>
    <t>ăžă‹ăĄăĽă© (Manyula)</t>
  </si>
  <si>
    <t>551</t>
  </si>
  <si>
    <t>Magnezone</t>
  </si>
  <si>
    <t>ă‚¸ăă‚łă‚¤ă« (Jibacoil)</t>
  </si>
  <si>
    <t>552</t>
  </si>
  <si>
    <t>Lickilicky</t>
  </si>
  <si>
    <t>Schlurplek</t>
  </si>
  <si>
    <t>ă™ă­ă™ă«ă (Berobelt)</t>
  </si>
  <si>
    <t>553</t>
  </si>
  <si>
    <t>Rhyperior</t>
  </si>
  <si>
    <t>Rihornior</t>
  </si>
  <si>
    <t>ă‰ă‚µă‚¤ă‰ăł (Dosidon)</t>
  </si>
  <si>
    <t>554</t>
  </si>
  <si>
    <t>Tangrowth</t>
  </si>
  <si>
    <t>Tangoloss</t>
  </si>
  <si>
    <t>ă˘ă‚¸ăŁăłăś (Mojumbo)</t>
  </si>
  <si>
    <t>Electivire</t>
  </si>
  <si>
    <t>Elevoltek</t>
  </si>
  <si>
    <t>ă‚¨ă¬ă‚­ă–ă« (Elekible)</t>
  </si>
  <si>
    <t>Motor Drive</t>
  </si>
  <si>
    <t>556</t>
  </si>
  <si>
    <t>Magmortar</t>
  </si>
  <si>
    <t>Magbrant</t>
  </si>
  <si>
    <t>ă–ăĽăăĽăł (Booburn)</t>
  </si>
  <si>
    <t>557</t>
  </si>
  <si>
    <t>Togekiss</t>
  </si>
  <si>
    <t>ăă‚˛ă‚­ăă‚ą (Togekiss)</t>
  </si>
  <si>
    <t>558</t>
  </si>
  <si>
    <t>Yanmega</t>
  </si>
  <si>
    <t>ăˇă‚¬ă¤ăłăž (Megayanma)</t>
  </si>
  <si>
    <t>559</t>
  </si>
  <si>
    <t>Leafeon</t>
  </si>
  <si>
    <t>Folipurba</t>
  </si>
  <si>
    <t>ăŞăĽă•ă‚Łă‚˘ (Leafia)</t>
  </si>
  <si>
    <t>Glaceon</t>
  </si>
  <si>
    <t>Glaziola</t>
  </si>
  <si>
    <t>ă‚°ă¬ă‚¤ă‚·ă‚˘ (Glacia)</t>
  </si>
  <si>
    <t>561</t>
  </si>
  <si>
    <t>Gliscor</t>
  </si>
  <si>
    <t>Skorgro</t>
  </si>
  <si>
    <t>ă‚°ă©ă‚¤ă‚Şăł (Glion)</t>
  </si>
  <si>
    <t>562</t>
  </si>
  <si>
    <t>Mamoswine</t>
  </si>
  <si>
    <t>Mamutel</t>
  </si>
  <si>
    <t>ăžăłă ăĽ (Mammoo)</t>
  </si>
  <si>
    <t>563</t>
  </si>
  <si>
    <t>Porygon-Z</t>
  </si>
  <si>
    <t>ăťăŞă‚´ăłďĽş (Porygon-Z)</t>
  </si>
  <si>
    <t>564</t>
  </si>
  <si>
    <t>Gallade</t>
  </si>
  <si>
    <t>Galagladi</t>
  </si>
  <si>
    <t>ă‚¨ă«ă¬ă‚¤ă‰ (Erureido)</t>
  </si>
  <si>
    <t>Mega Gallade</t>
  </si>
  <si>
    <t>566</t>
  </si>
  <si>
    <t>Probopass</t>
  </si>
  <si>
    <t>Voluminas</t>
  </si>
  <si>
    <t>ă€ă‚¤ăŽăĽă‚ş (Dainose)</t>
  </si>
  <si>
    <t>567</t>
  </si>
  <si>
    <t>Dusknoir</t>
  </si>
  <si>
    <t>Zwirrfinst</t>
  </si>
  <si>
    <t>ă¨ăŽăŻăĽă« (Yonoir)</t>
  </si>
  <si>
    <t>568</t>
  </si>
  <si>
    <t>Froslass</t>
  </si>
  <si>
    <t>Frosdedje</t>
  </si>
  <si>
    <t>ă¦ă‚­ăˇăŽă‚ł (Yukimenoko)</t>
  </si>
  <si>
    <t>569</t>
  </si>
  <si>
    <t>Rotom</t>
  </si>
  <si>
    <t>ă­ăă  (Rotom)</t>
  </si>
  <si>
    <t>570</t>
  </si>
  <si>
    <t>Heat Rotom</t>
  </si>
  <si>
    <t>571</t>
  </si>
  <si>
    <t>Wash Rotom</t>
  </si>
  <si>
    <t>572</t>
  </si>
  <si>
    <t>Frost Rotom</t>
  </si>
  <si>
    <t>573</t>
  </si>
  <si>
    <t>Fan Rotom</t>
  </si>
  <si>
    <t>574</t>
  </si>
  <si>
    <t>Mow Rotom</t>
  </si>
  <si>
    <t>Uxie</t>
  </si>
  <si>
    <t>Selfe</t>
  </si>
  <si>
    <t>ă¦ă‚Żă‚·ăĽ (Yuxie)</t>
  </si>
  <si>
    <t>576</t>
  </si>
  <si>
    <t>Mesprit</t>
  </si>
  <si>
    <t>Vesprit</t>
  </si>
  <si>
    <t>ă‚¨ă ăŞăă (Emrit)</t>
  </si>
  <si>
    <t>577</t>
  </si>
  <si>
    <t>Azelf</t>
  </si>
  <si>
    <t>Tobutz</t>
  </si>
  <si>
    <t>ă‚˘ă‚°ăŽă  (Agnome)</t>
  </si>
  <si>
    <t>578</t>
  </si>
  <si>
    <t>Dialga</t>
  </si>
  <si>
    <t>ă‡ă‚Łă‚˘ă«ă‚¬ (Dialga)</t>
  </si>
  <si>
    <t>Palkia</t>
  </si>
  <si>
    <t>ă‘ă«ă‚­ă‚˘ (Palkia)</t>
  </si>
  <si>
    <t>Heatran</t>
  </si>
  <si>
    <t>ă’ăĽă‰ă©ăł (Heatran)</t>
  </si>
  <si>
    <t>581</t>
  </si>
  <si>
    <t>Regigigas</t>
  </si>
  <si>
    <t>ă¬ă‚¸ă‚®ă‚¬ă‚ą (Regigigas)</t>
  </si>
  <si>
    <t>Slow Start</t>
  </si>
  <si>
    <t>582</t>
  </si>
  <si>
    <t>Giratina Altered Forme</t>
  </si>
  <si>
    <t>Giratina</t>
  </si>
  <si>
    <t>ă‚®ă©ă†ă‚ŁăŠ (Giratina)</t>
  </si>
  <si>
    <t>583</t>
  </si>
  <si>
    <t>Giratina Origin Forme</t>
  </si>
  <si>
    <t>584</t>
  </si>
  <si>
    <t>Cresselia</t>
  </si>
  <si>
    <t>ă‚Żă¬ă‚»ăŞă‚˘ (Cresselia)</t>
  </si>
  <si>
    <t>585</t>
  </si>
  <si>
    <t>Phione</t>
  </si>
  <si>
    <t>ă•ă‚Łă‚ŞăŤ (Phione)</t>
  </si>
  <si>
    <t>586</t>
  </si>
  <si>
    <t>Manaphy</t>
  </si>
  <si>
    <t>ăžăŠă•ă‚Ł (Manaphy)</t>
  </si>
  <si>
    <t>587</t>
  </si>
  <si>
    <t>Darkrai</t>
  </si>
  <si>
    <t>ă€ăĽă‚Żă©ă‚¤ (Darkrai)</t>
  </si>
  <si>
    <t>Bad Dreams</t>
  </si>
  <si>
    <t>588</t>
  </si>
  <si>
    <t>Shaymin Land Forme</t>
  </si>
  <si>
    <t>Shaymin</t>
  </si>
  <si>
    <t>ă‚·ă‚§ă‚¤ăź (Shaymin)</t>
  </si>
  <si>
    <t>589</t>
  </si>
  <si>
    <t>Shaymin Sky Forme</t>
  </si>
  <si>
    <t>Arceus</t>
  </si>
  <si>
    <t>ă‚˘ă«ă‚»ă‚¦ă‚ą (Arceus)</t>
  </si>
  <si>
    <t>Multitype</t>
  </si>
  <si>
    <t>720</t>
  </si>
  <si>
    <t>591</t>
  </si>
  <si>
    <t>Victini</t>
  </si>
  <si>
    <t>ă“ă‚Żă†ă‚Łă‹ (Victini)</t>
  </si>
  <si>
    <t>Victory Star</t>
  </si>
  <si>
    <t>592</t>
  </si>
  <si>
    <t>Snivy</t>
  </si>
  <si>
    <t>Serpifeu</t>
  </si>
  <si>
    <t>ă„ă‚żăĽă‚¸ăŁ (Tsutarja)</t>
  </si>
  <si>
    <t>593</t>
  </si>
  <si>
    <t>Servine</t>
  </si>
  <si>
    <t>Efoserp</t>
  </si>
  <si>
    <t>ă‚¸ăŁăŽă“ăĽ (Janovy)</t>
  </si>
  <si>
    <t>Serperior</t>
  </si>
  <si>
    <t>Serpiroyal</t>
  </si>
  <si>
    <t>ă‚¸ăŁă­ăĽă€ (Jalorda)</t>
  </si>
  <si>
    <t>595</t>
  </si>
  <si>
    <t>Tepig</t>
  </si>
  <si>
    <t>Floink</t>
  </si>
  <si>
    <t>ăťă‚«ă– (Pokabu)</t>
  </si>
  <si>
    <t>596</t>
  </si>
  <si>
    <t>Pignite</t>
  </si>
  <si>
    <t>Ferkokel</t>
  </si>
  <si>
    <t>ăăŁă‚Şă–ăĽ (Chaoboo)</t>
  </si>
  <si>
    <t>597</t>
  </si>
  <si>
    <t>Emboar</t>
  </si>
  <si>
    <t>Flambirex</t>
  </si>
  <si>
    <t>ă‚¨ăłă–ă‚ŞăĽ (Enbuoh)</t>
  </si>
  <si>
    <t>598</t>
  </si>
  <si>
    <t>Oshawott</t>
  </si>
  <si>
    <t>Ottaro</t>
  </si>
  <si>
    <t>ăźă‚¸ăĄăžă« (Mijumaru)</t>
  </si>
  <si>
    <t>599</t>
  </si>
  <si>
    <t>Dewott</t>
  </si>
  <si>
    <t>Zwottronin</t>
  </si>
  <si>
    <t>ă•ă‚żăăžă« (Futachimaru)</t>
  </si>
  <si>
    <t>Samurott</t>
  </si>
  <si>
    <t>Admurai</t>
  </si>
  <si>
    <t>ă€ă‚¤ă‚±ăłă‚­ (Daikenki)</t>
  </si>
  <si>
    <t>601</t>
  </si>
  <si>
    <t>Patrat</t>
  </si>
  <si>
    <t>Nagelotz</t>
  </si>
  <si>
    <t>ăźăŤă‚şăź (Minezumi)</t>
  </si>
  <si>
    <t>602</t>
  </si>
  <si>
    <t>Watchog</t>
  </si>
  <si>
    <t>Kukmarda</t>
  </si>
  <si>
    <t>ăźă«ă›ăă‚° (Miruhog)</t>
  </si>
  <si>
    <t>603</t>
  </si>
  <si>
    <t>Lillipup</t>
  </si>
  <si>
    <t>Yorkleff</t>
  </si>
  <si>
    <t>ă¨ăĽă†ăŞăĽ (Yorterrie)</t>
  </si>
  <si>
    <t>604</t>
  </si>
  <si>
    <t>Herdier</t>
  </si>
  <si>
    <t>Terribark</t>
  </si>
  <si>
    <t>ăŹăĽă‡ăŞă‚˘ (Herderrie)</t>
  </si>
  <si>
    <t>605</t>
  </si>
  <si>
    <t>Stoutland</t>
  </si>
  <si>
    <t>Bissbark</t>
  </si>
  <si>
    <t>ă ăĽă©ăłă‰ (Mooland)</t>
  </si>
  <si>
    <t>606</t>
  </si>
  <si>
    <t>Purrloin</t>
  </si>
  <si>
    <t>Felilou</t>
  </si>
  <si>
    <t>ăă§ă­ăŤă‚ł (Choroneko)</t>
  </si>
  <si>
    <t>607</t>
  </si>
  <si>
    <t>Liepard</t>
  </si>
  <si>
    <t>Kleoparda</t>
  </si>
  <si>
    <t>ă¬ă‘ă«ă€ă‚ą (Lepardas)</t>
  </si>
  <si>
    <t>Pansage</t>
  </si>
  <si>
    <t>Vegimak</t>
  </si>
  <si>
    <t>ă¤ăŠăă— (Yanappu)</t>
  </si>
  <si>
    <t>609</t>
  </si>
  <si>
    <t>Simisage</t>
  </si>
  <si>
    <t>Vegichita</t>
  </si>
  <si>
    <t>ă¤ăŠăă‚­ăĽ (Yanakkie)</t>
  </si>
  <si>
    <t>Pansear</t>
  </si>
  <si>
    <t>Grillmak</t>
  </si>
  <si>
    <t>ăă‚Şăă— (Baoppu)</t>
  </si>
  <si>
    <t>611</t>
  </si>
  <si>
    <t>Simisear</t>
  </si>
  <si>
    <t>Grillchita</t>
  </si>
  <si>
    <t>ăă‚Şăă‚­ăĽ (Baokkie)</t>
  </si>
  <si>
    <t>612</t>
  </si>
  <si>
    <t>Panpour</t>
  </si>
  <si>
    <t>Sodamak</t>
  </si>
  <si>
    <t>ă’ă¤ăă— (Hiyappu)</t>
  </si>
  <si>
    <t>613</t>
  </si>
  <si>
    <t>Simipour</t>
  </si>
  <si>
    <t>Sodachita</t>
  </si>
  <si>
    <t>ă’ă¤ăă‚­ăĽ (Hiyakkie)</t>
  </si>
  <si>
    <t>614</t>
  </si>
  <si>
    <t>Munna</t>
  </si>
  <si>
    <t>Somniam</t>
  </si>
  <si>
    <t>ă ăłăŠ (Munna)</t>
  </si>
  <si>
    <t>Musharna</t>
  </si>
  <si>
    <t>Somnivora</t>
  </si>
  <si>
    <t>ă ă‚·ăŁăĽăŠ (Musharna)</t>
  </si>
  <si>
    <t>616</t>
  </si>
  <si>
    <t>Pidove</t>
  </si>
  <si>
    <t>Dusselgurr</t>
  </si>
  <si>
    <t>ăžăˇă‘ă (Mamepato)</t>
  </si>
  <si>
    <t>617</t>
  </si>
  <si>
    <t>Tranquill</t>
  </si>
  <si>
    <t>Navitaub</t>
  </si>
  <si>
    <t>ăŹăăĽăśăĽ (Hatoboh)</t>
  </si>
  <si>
    <t>Unfezant</t>
  </si>
  <si>
    <t>Fasasnob</t>
  </si>
  <si>
    <t>ă‚±ăłă›ă­ă‚¦ (Kenhallow)</t>
  </si>
  <si>
    <t>619</t>
  </si>
  <si>
    <t>Blitzle</t>
  </si>
  <si>
    <t>Elezeba</t>
  </si>
  <si>
    <t>ă‚·ăžăž (Shimama)</t>
  </si>
  <si>
    <t>620</t>
  </si>
  <si>
    <t>Zebstrika</t>
  </si>
  <si>
    <t>Zebritz</t>
  </si>
  <si>
    <t>ă‚Ľă–ă©ă‚¤ă‚« (Zebraika)</t>
  </si>
  <si>
    <t>621</t>
  </si>
  <si>
    <t>Roggenrola</t>
  </si>
  <si>
    <t>Kiesling</t>
  </si>
  <si>
    <t>ă€ăłă‚´ă­ (Dangoro)</t>
  </si>
  <si>
    <t>622</t>
  </si>
  <si>
    <t>Boldore</t>
  </si>
  <si>
    <t>Sedimantur</t>
  </si>
  <si>
    <t>ă‚¬ăłăă« (Gantle)</t>
  </si>
  <si>
    <t>623</t>
  </si>
  <si>
    <t>Gigalith</t>
  </si>
  <si>
    <t>Brockoloss</t>
  </si>
  <si>
    <t>ă‚®ă‚¬ă‚¤ă‚˘ă‚ą (Gigaiath)</t>
  </si>
  <si>
    <t>624</t>
  </si>
  <si>
    <t>Woobat</t>
  </si>
  <si>
    <t>Fleknoil</t>
  </si>
  <si>
    <t>ă‚łă­ă˘ăŞ (Koromori)</t>
  </si>
  <si>
    <t>Swoobat</t>
  </si>
  <si>
    <t>Fletiamo</t>
  </si>
  <si>
    <t>ă‚łă‚łă­ă˘ăŞ (Kokoromori)</t>
  </si>
  <si>
    <t>626</t>
  </si>
  <si>
    <t>Drilbur</t>
  </si>
  <si>
    <t>Rotomurf</t>
  </si>
  <si>
    <t>ă˘ă‚°ăŞăĄăĽ (Mogurew)</t>
  </si>
  <si>
    <t>627</t>
  </si>
  <si>
    <t>Excadrill</t>
  </si>
  <si>
    <t>Stalobor</t>
  </si>
  <si>
    <t>ă‰ăŞăĄă‚¦ă‚ş (Doryuzu)</t>
  </si>
  <si>
    <t>628</t>
  </si>
  <si>
    <t>Audino</t>
  </si>
  <si>
    <t>Ohrdoch</t>
  </si>
  <si>
    <t>ă‚żă–ăłăŤ (Tabunne)</t>
  </si>
  <si>
    <t>629</t>
  </si>
  <si>
    <t>Mega Audino</t>
  </si>
  <si>
    <t>Timburr</t>
  </si>
  <si>
    <t>Praktibalk</t>
  </si>
  <si>
    <t>ă‰ăă‚łă©ăĽ (Dokkorer)</t>
  </si>
  <si>
    <t>631</t>
  </si>
  <si>
    <t>Gurdurr</t>
  </si>
  <si>
    <t>Strepoli</t>
  </si>
  <si>
    <t>ă‰ă†ăă‚łă„ (Dotekkotsu)</t>
  </si>
  <si>
    <t>632</t>
  </si>
  <si>
    <t>Conkeldurr</t>
  </si>
  <si>
    <t>Meistagrif</t>
  </si>
  <si>
    <t>ă­ăĽă–ă‚·ăł (Roubushin)</t>
  </si>
  <si>
    <t>633</t>
  </si>
  <si>
    <t>Tympole</t>
  </si>
  <si>
    <t>Schallquap</t>
  </si>
  <si>
    <t>ă‚Şă‚żăžă­ (Otamaro)</t>
  </si>
  <si>
    <t>Palpitoad</t>
  </si>
  <si>
    <t>Mebrana</t>
  </si>
  <si>
    <t>ă‚¬ăžă‚¬ă« (Gamagaru)</t>
  </si>
  <si>
    <t>Seismitoad</t>
  </si>
  <si>
    <t>Branawarz</t>
  </si>
  <si>
    <t>ă‚¬ăžă‚˛ă­ă‚˛ (Gamageroge)</t>
  </si>
  <si>
    <t>636</t>
  </si>
  <si>
    <t>Throh</t>
  </si>
  <si>
    <t>Jiutesto</t>
  </si>
  <si>
    <t>ăŠă‚˛ă‚­ (Nageki)</t>
  </si>
  <si>
    <t>637</t>
  </si>
  <si>
    <t>Sawk</t>
  </si>
  <si>
    <t>Karadonis</t>
  </si>
  <si>
    <t>ă€ă‚˛ă‚­ (Dageki)</t>
  </si>
  <si>
    <t>638</t>
  </si>
  <si>
    <t>Sewaddle</t>
  </si>
  <si>
    <t>Strawickl</t>
  </si>
  <si>
    <t>ă‚Żă«ăźă« (Kurumiru)</t>
  </si>
  <si>
    <t>639</t>
  </si>
  <si>
    <t>Swadloon</t>
  </si>
  <si>
    <t>Folikon</t>
  </si>
  <si>
    <t>ă‚Żă«ăžă¦ (Kurumayu)</t>
  </si>
  <si>
    <t>Leavanny</t>
  </si>
  <si>
    <t>Matrifol</t>
  </si>
  <si>
    <t>ăŹăŹă‚łă˘ăŞ (Hahakomori)</t>
  </si>
  <si>
    <t>641</t>
  </si>
  <si>
    <t>Venipede</t>
  </si>
  <si>
    <t>Toxiped</t>
  </si>
  <si>
    <t>ă•ă‚·ă‡ (Fushide)</t>
  </si>
  <si>
    <t>642</t>
  </si>
  <si>
    <t>Whirlipede</t>
  </si>
  <si>
    <t>Rollum</t>
  </si>
  <si>
    <t>ă›ă‚¤ăĽă‚¬ (Wheega)</t>
  </si>
  <si>
    <t>643</t>
  </si>
  <si>
    <t>Scolipede</t>
  </si>
  <si>
    <t>Cerapendra</t>
  </si>
  <si>
    <t>ăšăłă‰ă©ăĽ (Pendror)</t>
  </si>
  <si>
    <t>644</t>
  </si>
  <si>
    <t>Cottonee</t>
  </si>
  <si>
    <t>Waumboll</t>
  </si>
  <si>
    <t>ă˘ăłăˇăł (Monmen)</t>
  </si>
  <si>
    <t>645</t>
  </si>
  <si>
    <t>Whimsicott</t>
  </si>
  <si>
    <t>Elfun</t>
  </si>
  <si>
    <t>ă‚¨ă«ă•ăĽăł (Elfuun)</t>
  </si>
  <si>
    <t>646</t>
  </si>
  <si>
    <t>Petilil</t>
  </si>
  <si>
    <t>Lilminip</t>
  </si>
  <si>
    <t>ăăĄăŞăŤ (Churine)</t>
  </si>
  <si>
    <t>647</t>
  </si>
  <si>
    <t>Lilligant</t>
  </si>
  <si>
    <t>Dressella</t>
  </si>
  <si>
    <t>ă‰ă¬ă‡ă‚Łă‚˘ (Dredear)</t>
  </si>
  <si>
    <t>648</t>
  </si>
  <si>
    <t>Basculin Red-Striped Form</t>
  </si>
  <si>
    <t>Barschuft</t>
  </si>
  <si>
    <t>ăă‚ąă©ă‚Ş (Bassrao)</t>
  </si>
  <si>
    <t>649</t>
  </si>
  <si>
    <t>Basculin Blue-Striped Form</t>
  </si>
  <si>
    <t>650</t>
  </si>
  <si>
    <t>Sandile</t>
  </si>
  <si>
    <t>Ganovil</t>
  </si>
  <si>
    <t>ăˇă‚°ă­ă‚ł (Meguroco)</t>
  </si>
  <si>
    <t>651</t>
  </si>
  <si>
    <t>Krokorok</t>
  </si>
  <si>
    <t>Rokkaiman</t>
  </si>
  <si>
    <t>ăŻă«ă“ă« (Waruvile)</t>
  </si>
  <si>
    <t>652</t>
  </si>
  <si>
    <t>Krookodile</t>
  </si>
  <si>
    <t>Rabigator</t>
  </si>
  <si>
    <t>ăŻă«ă“ă‚˘ă« (Waruvial)</t>
  </si>
  <si>
    <t>653</t>
  </si>
  <si>
    <t>Darumaka</t>
  </si>
  <si>
    <t>Flampion</t>
  </si>
  <si>
    <t>ă€ă«ăžăă‚« (Darumakka)</t>
  </si>
  <si>
    <t>654</t>
  </si>
  <si>
    <t>Galarian Darumaka</t>
  </si>
  <si>
    <t>655</t>
  </si>
  <si>
    <t>Darmanitan Standard Mode</t>
  </si>
  <si>
    <t>Flampivian</t>
  </si>
  <si>
    <t>ă’ă’ă€ă«ăž (Hihidaruma)</t>
  </si>
  <si>
    <t>Zen Mode</t>
  </si>
  <si>
    <t>656</t>
  </si>
  <si>
    <t>Darmanitan Zen Mode</t>
  </si>
  <si>
    <t>657</t>
  </si>
  <si>
    <t>Galarian Darmanitan Standard Mode</t>
  </si>
  <si>
    <t>658</t>
  </si>
  <si>
    <t>Galarian Darmanitan Zen Mode</t>
  </si>
  <si>
    <t>659</t>
  </si>
  <si>
    <t>Maractus</t>
  </si>
  <si>
    <t>Maracamba</t>
  </si>
  <si>
    <t>ăžă©ă‚«ăă (Maracacchi)</t>
  </si>
  <si>
    <t>660</t>
  </si>
  <si>
    <t>Dwebble</t>
  </si>
  <si>
    <t>Lithomith</t>
  </si>
  <si>
    <t>ă‚¤ă‚·ă‚şăžă‚¤ (Ishizumai)</t>
  </si>
  <si>
    <t>661</t>
  </si>
  <si>
    <t>Crustle</t>
  </si>
  <si>
    <t>Castellith</t>
  </si>
  <si>
    <t>ă‚¤ăŻă‘ă¬ă‚ą (Iwapalace)</t>
  </si>
  <si>
    <t>662</t>
  </si>
  <si>
    <t>Scraggy</t>
  </si>
  <si>
    <t>Zurrokex</t>
  </si>
  <si>
    <t>ă‚şă«ăă‚° (Zuruggu)</t>
  </si>
  <si>
    <t>663</t>
  </si>
  <si>
    <t>Scrafty</t>
  </si>
  <si>
    <t>Irokex</t>
  </si>
  <si>
    <t>ă‚şă«ă‚şă‚­ăł (Zuruzukin)</t>
  </si>
  <si>
    <t>664</t>
  </si>
  <si>
    <t>Sigilyph</t>
  </si>
  <si>
    <t>Symvolara</t>
  </si>
  <si>
    <t>ă‚·ăłăśă©ăĽ (Symboler)</t>
  </si>
  <si>
    <t>665</t>
  </si>
  <si>
    <t>Yamask</t>
  </si>
  <si>
    <t>Makabaja</t>
  </si>
  <si>
    <t>ă‡ă‚ąăžă‚ą (Desumasu)</t>
  </si>
  <si>
    <t>Mummy</t>
  </si>
  <si>
    <t>666</t>
  </si>
  <si>
    <t>Galarian Yamask</t>
  </si>
  <si>
    <t>Wandering Spirit</t>
  </si>
  <si>
    <t>667</t>
  </si>
  <si>
    <t>Cofagrigus</t>
  </si>
  <si>
    <t>Echnatoll</t>
  </si>
  <si>
    <t>ă‡ă‚ąă‚«ăĽăł (Desukarn)</t>
  </si>
  <si>
    <t>668</t>
  </si>
  <si>
    <t>Tirtouga</t>
  </si>
  <si>
    <t>Galapaflos</t>
  </si>
  <si>
    <t>ă—ă­ăăĽă‚¬ (Protoga)</t>
  </si>
  <si>
    <t>669</t>
  </si>
  <si>
    <t>Carracosta</t>
  </si>
  <si>
    <t>Karippas</t>
  </si>
  <si>
    <t>ă‚˘ăă‚´ăĽă© (Abagoura)</t>
  </si>
  <si>
    <t>Archen</t>
  </si>
  <si>
    <t>Flapteryx</t>
  </si>
  <si>
    <t>ă‚˘ăĽă‚±ăł (Archen)</t>
  </si>
  <si>
    <t>Defeatist</t>
  </si>
  <si>
    <t>671</t>
  </si>
  <si>
    <t>Archeops</t>
  </si>
  <si>
    <t>Aeropteryx</t>
  </si>
  <si>
    <t>ă‚˘ăĽă‚±ă‚Şă‚ą (Archeos)</t>
  </si>
  <si>
    <t>672</t>
  </si>
  <si>
    <t>Trubbish</t>
  </si>
  <si>
    <t>UnratĂĽtox</t>
  </si>
  <si>
    <t>ă¤ă–ă‚Żă­ăł (Yabukuron)</t>
  </si>
  <si>
    <t>673</t>
  </si>
  <si>
    <t>Garbodor</t>
  </si>
  <si>
    <t>Deponitox</t>
  </si>
  <si>
    <t>ă€ă‚ąăă€ă‚ą (Dustdas)</t>
  </si>
  <si>
    <t>674</t>
  </si>
  <si>
    <t>Zorua</t>
  </si>
  <si>
    <t>ă‚ľă­ă‚˘ (Zorua)</t>
  </si>
  <si>
    <t>Illusion</t>
  </si>
  <si>
    <t>675</t>
  </si>
  <si>
    <t>Zoroark</t>
  </si>
  <si>
    <t>ă‚ľă­ă‚˘ăĽă‚Ż (Zoroark)</t>
  </si>
  <si>
    <t>676</t>
  </si>
  <si>
    <t>Minccino</t>
  </si>
  <si>
    <t>Picochilla</t>
  </si>
  <si>
    <t>ăă©ăĽăźă‚Ł (Chillarmy)</t>
  </si>
  <si>
    <t>677</t>
  </si>
  <si>
    <t>Cinccino</t>
  </si>
  <si>
    <t>Chillabell</t>
  </si>
  <si>
    <t>ăă©ăăĽăŽ (Chillaccino)</t>
  </si>
  <si>
    <t>678</t>
  </si>
  <si>
    <t>Gothita</t>
  </si>
  <si>
    <t>Mollimorba</t>
  </si>
  <si>
    <t>ă‚´ăă  (Gothimu)</t>
  </si>
  <si>
    <t>679</t>
  </si>
  <si>
    <t>Gothorita</t>
  </si>
  <si>
    <t>Hypnomorba</t>
  </si>
  <si>
    <t>ă‚´ăăźă« (Gothimiru)</t>
  </si>
  <si>
    <t>Gothitelle</t>
  </si>
  <si>
    <t>Morbitesse</t>
  </si>
  <si>
    <t>ă‚´ăă«ă‚Ľă« (Gothiruselle)</t>
  </si>
  <si>
    <t>681</t>
  </si>
  <si>
    <t>Solosis</t>
  </si>
  <si>
    <t>Monozyto</t>
  </si>
  <si>
    <t>ă¦ă‹ă©ăł (Uniran)</t>
  </si>
  <si>
    <t>682</t>
  </si>
  <si>
    <t>Duosion</t>
  </si>
  <si>
    <t>Mitodos</t>
  </si>
  <si>
    <t>ă€ă–ă©ăł (Doublan)</t>
  </si>
  <si>
    <t>683</t>
  </si>
  <si>
    <t>Reuniclus</t>
  </si>
  <si>
    <t>Zytomega</t>
  </si>
  <si>
    <t>ă©ăłă‚Żă«ă‚ą (Lanculus)</t>
  </si>
  <si>
    <t>684</t>
  </si>
  <si>
    <t>Ducklett</t>
  </si>
  <si>
    <t>Piccolente</t>
  </si>
  <si>
    <t>ă‚łă‚˘ă«ă’ăĽ (Koaruhie)</t>
  </si>
  <si>
    <t>685</t>
  </si>
  <si>
    <t>Swanna</t>
  </si>
  <si>
    <t>Swaroness</t>
  </si>
  <si>
    <t>ă‚ąăŻăłăŠ (Swanna)</t>
  </si>
  <si>
    <t>686</t>
  </si>
  <si>
    <t>Vanillite</t>
  </si>
  <si>
    <t>Gelatini</t>
  </si>
  <si>
    <t>ăă‹ă—ăă (Vanipeti)</t>
  </si>
  <si>
    <t>687</t>
  </si>
  <si>
    <t>Vanillish</t>
  </si>
  <si>
    <t>Gelatroppo</t>
  </si>
  <si>
    <t>ăă‹ăŞăă (Vanirich)</t>
  </si>
  <si>
    <t>688</t>
  </si>
  <si>
    <t>Vanilluxe</t>
  </si>
  <si>
    <t>Gelatwino</t>
  </si>
  <si>
    <t>ăă‚¤ăă‹ă© (Baivanilla)</t>
  </si>
  <si>
    <t>689</t>
  </si>
  <si>
    <t>Deerling</t>
  </si>
  <si>
    <t>Sesokitz</t>
  </si>
  <si>
    <t>ă‚·ă‚­ă‚¸ă‚« (Shikijika)</t>
  </si>
  <si>
    <t>690</t>
  </si>
  <si>
    <t>Sawsbuck</t>
  </si>
  <si>
    <t>Kronjuwild</t>
  </si>
  <si>
    <t>ăˇă–ă‚­ă‚¸ă‚« (Mebukijika)</t>
  </si>
  <si>
    <t>691</t>
  </si>
  <si>
    <t>Emolga</t>
  </si>
  <si>
    <t>ă‚¨ă˘ăłă‚¬ (Emonga)</t>
  </si>
  <si>
    <t>692</t>
  </si>
  <si>
    <t>Karrablast</t>
  </si>
  <si>
    <t>Laukaps</t>
  </si>
  <si>
    <t>ă‚«ă–ă«ă˘ (Kaburumo)</t>
  </si>
  <si>
    <t>693</t>
  </si>
  <si>
    <t>Escavalier</t>
  </si>
  <si>
    <t>Cavalanzas</t>
  </si>
  <si>
    <t>ă‚·ăĄăă«ă‚´ (Chevargo)</t>
  </si>
  <si>
    <t>694</t>
  </si>
  <si>
    <t>Foongus</t>
  </si>
  <si>
    <t>Tarnpignon</t>
  </si>
  <si>
    <t>ă‚żăžă‚˛ă‚żă‚± (Tamagetake)</t>
  </si>
  <si>
    <t>695</t>
  </si>
  <si>
    <t>Amoonguss</t>
  </si>
  <si>
    <t>Hutsassa</t>
  </si>
  <si>
    <t>ă˘ă­ăă¬ă« (Morobareru)</t>
  </si>
  <si>
    <t>696</t>
  </si>
  <si>
    <t>Frillish</t>
  </si>
  <si>
    <t>Quabbel</t>
  </si>
  <si>
    <t>ă—ă«ăŞă« (Pururill)</t>
  </si>
  <si>
    <t>697</t>
  </si>
  <si>
    <t>Jellicent</t>
  </si>
  <si>
    <t>Apoquallyp</t>
  </si>
  <si>
    <t>ă–ă«ăłă‚˛ă« (Burungel)</t>
  </si>
  <si>
    <t>698</t>
  </si>
  <si>
    <t>Alomomola</t>
  </si>
  <si>
    <t>Mamolida</t>
  </si>
  <si>
    <t>ăžăžăłăśă‚¦ (Mamanbou)</t>
  </si>
  <si>
    <t>699</t>
  </si>
  <si>
    <t>Joltik</t>
  </si>
  <si>
    <t>Wattzapf</t>
  </si>
  <si>
    <t>ăăăĄă« (Bachuru)</t>
  </si>
  <si>
    <t>Galvantula</t>
  </si>
  <si>
    <t>Voltula</t>
  </si>
  <si>
    <t>ă‡ăłăăĄă© (Dentula)</t>
  </si>
  <si>
    <t>701</t>
  </si>
  <si>
    <t>Ferroseed</t>
  </si>
  <si>
    <t>Kastadur</t>
  </si>
  <si>
    <t>ă†ăă‚·ăĽă‰ (Tesseed)</t>
  </si>
  <si>
    <t>Iron Barbs</t>
  </si>
  <si>
    <t>702</t>
  </si>
  <si>
    <t>Ferrothorn</t>
  </si>
  <si>
    <t>Tentantel</t>
  </si>
  <si>
    <t>ăŠăăă¬ă‚¤ (Nutrey)</t>
  </si>
  <si>
    <t>703</t>
  </si>
  <si>
    <t>Klink</t>
  </si>
  <si>
    <t>Klikk</t>
  </si>
  <si>
    <t>ă‚®ă‚˘ă« (Giaru)</t>
  </si>
  <si>
    <t>704</t>
  </si>
  <si>
    <t>Klang</t>
  </si>
  <si>
    <t>Kliklak</t>
  </si>
  <si>
    <t>ă‚®ă‚®ă‚˘ă« (Gigiaru)</t>
  </si>
  <si>
    <t>705</t>
  </si>
  <si>
    <t>Klinklang</t>
  </si>
  <si>
    <t>Klikdiklak</t>
  </si>
  <si>
    <t>ă‚®ă‚®ă‚®ă‚˘ă« (Gigigiaru)</t>
  </si>
  <si>
    <t>706</t>
  </si>
  <si>
    <t>Tynamo</t>
  </si>
  <si>
    <t>Zapplardin</t>
  </si>
  <si>
    <t>ă‚·ă“ă‚·ă©ă‚ą (Shibishirasu)</t>
  </si>
  <si>
    <t>707</t>
  </si>
  <si>
    <t>Eelektrik</t>
  </si>
  <si>
    <t>Zapplalek</t>
  </si>
  <si>
    <t>ă‚·ă“ă“ăĽă« (Shibibeel)</t>
  </si>
  <si>
    <t>708</t>
  </si>
  <si>
    <t>Eelektross</t>
  </si>
  <si>
    <t>Zapplarang</t>
  </si>
  <si>
    <t>ă‚·ă“ă«ă‰ăł (Shibirudon)</t>
  </si>
  <si>
    <t>709</t>
  </si>
  <si>
    <t>Elgyem</t>
  </si>
  <si>
    <t>Pygraulon</t>
  </si>
  <si>
    <t>ăŞă‚°ă¬ăĽ (Ligray)</t>
  </si>
  <si>
    <t>710</t>
  </si>
  <si>
    <t>Beheeyem</t>
  </si>
  <si>
    <t>Megalon</t>
  </si>
  <si>
    <t>ă‚ŞăĽă™ă  (Ohbem)</t>
  </si>
  <si>
    <t>711</t>
  </si>
  <si>
    <t>Litwick</t>
  </si>
  <si>
    <t>Lichtel</t>
  </si>
  <si>
    <t>ă’ăă˘ă‚· (Hitomoshi)</t>
  </si>
  <si>
    <t>712</t>
  </si>
  <si>
    <t>Lampent</t>
  </si>
  <si>
    <t>Laternecto</t>
  </si>
  <si>
    <t>ă©ăłă—ă©ăĽ (Lampler)</t>
  </si>
  <si>
    <t>713</t>
  </si>
  <si>
    <t>Chandelure</t>
  </si>
  <si>
    <t>Skelabra</t>
  </si>
  <si>
    <t>ă‚·ăŁăłă‡ă© (Chandela)</t>
  </si>
  <si>
    <t>714</t>
  </si>
  <si>
    <t>Axew</t>
  </si>
  <si>
    <t>Milza</t>
  </si>
  <si>
    <t>ă‚­ăă‚´ (Kibago)</t>
  </si>
  <si>
    <t>715</t>
  </si>
  <si>
    <t>Fraxure</t>
  </si>
  <si>
    <t>Sharfax</t>
  </si>
  <si>
    <t>ă‚ŞăŽăłă‰ (Onondo)</t>
  </si>
  <si>
    <t>716</t>
  </si>
  <si>
    <t>Haxorus</t>
  </si>
  <si>
    <t>Maxax</t>
  </si>
  <si>
    <t>ă‚ŞăŽăŽă‚Żă‚ą (Ononokus)</t>
  </si>
  <si>
    <t>717</t>
  </si>
  <si>
    <t>Cubchoo</t>
  </si>
  <si>
    <t>Petznief</t>
  </si>
  <si>
    <t>ă‚Żăžă‚·ăĄăł (Kumasyun)</t>
  </si>
  <si>
    <t>718</t>
  </si>
  <si>
    <t>Beartic</t>
  </si>
  <si>
    <t>Siberio</t>
  </si>
  <si>
    <t>ă„ăłă™ă‚˘ăĽ (Tunbear)</t>
  </si>
  <si>
    <t>719</t>
  </si>
  <si>
    <t>Cryogonal</t>
  </si>
  <si>
    <t>Frigometri</t>
  </si>
  <si>
    <t>ă•ăŞăĽă‚¸ă‚Ş (Freegeo)</t>
  </si>
  <si>
    <t>Shelmet</t>
  </si>
  <si>
    <t>Schnuthelm</t>
  </si>
  <si>
    <t>ăă§ăśăžă‚­ (Chobomaki)</t>
  </si>
  <si>
    <t>721</t>
  </si>
  <si>
    <t>Accelgor</t>
  </si>
  <si>
    <t>Hydragil</t>
  </si>
  <si>
    <t>ă‚˘ă‚®ă«ă€ăĽ (Agilder)</t>
  </si>
  <si>
    <t>722</t>
  </si>
  <si>
    <t>Stunfisk</t>
  </si>
  <si>
    <t>Flunschlik</t>
  </si>
  <si>
    <t>ăžăă‚®ă§ (Maggyo)</t>
  </si>
  <si>
    <t>723</t>
  </si>
  <si>
    <t>Galarian Stunfisk</t>
  </si>
  <si>
    <t>724</t>
  </si>
  <si>
    <t>Mienfoo</t>
  </si>
  <si>
    <t>Lin-Fu</t>
  </si>
  <si>
    <t>ă‚łă‚¸ă§ă•ăĽ (Kojofu)</t>
  </si>
  <si>
    <t>725</t>
  </si>
  <si>
    <t>Mienshao</t>
  </si>
  <si>
    <t>Wie-Shu</t>
  </si>
  <si>
    <t>ă‚łă‚¸ă§ăłă‰ (Kojondo)</t>
  </si>
  <si>
    <t>726</t>
  </si>
  <si>
    <t>Druddigon</t>
  </si>
  <si>
    <t>Shardrago</t>
  </si>
  <si>
    <t>ă‚ŻăŞă ă‚¬ăł (Crimgan)</t>
  </si>
  <si>
    <t>727</t>
  </si>
  <si>
    <t>Golett</t>
  </si>
  <si>
    <t>Golbit</t>
  </si>
  <si>
    <t>ă‚´ă“ăă (Gobit)</t>
  </si>
  <si>
    <t>728</t>
  </si>
  <si>
    <t>Golurk</t>
  </si>
  <si>
    <t>Golgantes</t>
  </si>
  <si>
    <t>ă‚´ă«ăĽă‚° (Goloog)</t>
  </si>
  <si>
    <t>729</t>
  </si>
  <si>
    <t>Pawniard</t>
  </si>
  <si>
    <t>Gladiantri</t>
  </si>
  <si>
    <t>ă‚łăžă‚żăŠ (Komatana)</t>
  </si>
  <si>
    <t>730</t>
  </si>
  <si>
    <t>Bisharp</t>
  </si>
  <si>
    <t>Caesurio</t>
  </si>
  <si>
    <t>ă‚­ăŞă‚­ă‚¶ăł (Kirikizan)</t>
  </si>
  <si>
    <t>731</t>
  </si>
  <si>
    <t>Bouffalant</t>
  </si>
  <si>
    <t>Bisofank</t>
  </si>
  <si>
    <t>ăăă•ă­ăł (Buffron)</t>
  </si>
  <si>
    <t>732</t>
  </si>
  <si>
    <t>Rufflet</t>
  </si>
  <si>
    <t>Geronimatz</t>
  </si>
  <si>
    <t>ăŻă‚·ăśăł (Washibon)</t>
  </si>
  <si>
    <t>733</t>
  </si>
  <si>
    <t>Braviary</t>
  </si>
  <si>
    <t>Washakwil</t>
  </si>
  <si>
    <t>ă‚¦ă‚©ăĽă‚°ă« (Warrgle)</t>
  </si>
  <si>
    <t>734</t>
  </si>
  <si>
    <t>Vullaby</t>
  </si>
  <si>
    <t>Skallyk</t>
  </si>
  <si>
    <t>ăă«ăăŁă‚¤ (Valchai)</t>
  </si>
  <si>
    <t>735</t>
  </si>
  <si>
    <t>Mandibuzz</t>
  </si>
  <si>
    <t>Grypheldis</t>
  </si>
  <si>
    <t>ăă«ă‚¸ăĽăŠ (Vulgina)</t>
  </si>
  <si>
    <t>736</t>
  </si>
  <si>
    <t>Heatmor</t>
  </si>
  <si>
    <t>FurnifraĂź</t>
  </si>
  <si>
    <t>ă‚Żă‚¤ă‚żă©ăł (Kuitaran)</t>
  </si>
  <si>
    <t>737</t>
  </si>
  <si>
    <t>Durant</t>
  </si>
  <si>
    <t>Fermicula</t>
  </si>
  <si>
    <t>ă‚˘ă‚¤ă‚˘ăłă (Aiant)</t>
  </si>
  <si>
    <t>738</t>
  </si>
  <si>
    <t>Deino</t>
  </si>
  <si>
    <t>Kapuno</t>
  </si>
  <si>
    <t>ă˘ăŽă‚ş (Monozu)</t>
  </si>
  <si>
    <t>739</t>
  </si>
  <si>
    <t>Zweilous</t>
  </si>
  <si>
    <t>Duodino</t>
  </si>
  <si>
    <t>ă‚¸ăăă‰ (Dihead)</t>
  </si>
  <si>
    <t>740</t>
  </si>
  <si>
    <t>Hydreigon</t>
  </si>
  <si>
    <t>Trikephalo</t>
  </si>
  <si>
    <t>ă‚µă‚¶ăłă‰ă© (Sazandora)</t>
  </si>
  <si>
    <t>741</t>
  </si>
  <si>
    <t>Larvesta</t>
  </si>
  <si>
    <t>Ignivor</t>
  </si>
  <si>
    <t>ăˇă©ă«ă (Merlarva)</t>
  </si>
  <si>
    <t>742</t>
  </si>
  <si>
    <t>Volcarona</t>
  </si>
  <si>
    <t>Ramoth</t>
  </si>
  <si>
    <t>ă‚¦ă«ă‚¬ă˘ă‚ą (Ulgamoth)</t>
  </si>
  <si>
    <t>743</t>
  </si>
  <si>
    <t>Cobalion</t>
  </si>
  <si>
    <t>Kobalium</t>
  </si>
  <si>
    <t>ă‚łăă«ă‚Şăł (Cobalon)</t>
  </si>
  <si>
    <t>744</t>
  </si>
  <si>
    <t>Terrakion</t>
  </si>
  <si>
    <t>Terrakium</t>
  </si>
  <si>
    <t>ă†ă©ă‚­ă‚Şăł (Terrakion)</t>
  </si>
  <si>
    <t>745</t>
  </si>
  <si>
    <t>Virizion</t>
  </si>
  <si>
    <t>Viridium</t>
  </si>
  <si>
    <t>ă“ăŞă‚¸ă‚Şăł (Virizion)</t>
  </si>
  <si>
    <t>746</t>
  </si>
  <si>
    <t>Tornadus Incarnate Forme</t>
  </si>
  <si>
    <t>Boreos</t>
  </si>
  <si>
    <t>ăă«ăŤă­ă‚ą (Tornelos)</t>
  </si>
  <si>
    <t>747</t>
  </si>
  <si>
    <t>Tornadus Therian Forme</t>
  </si>
  <si>
    <t>748</t>
  </si>
  <si>
    <t>Thundurus Incarnate Forme</t>
  </si>
  <si>
    <t>Voltolos</t>
  </si>
  <si>
    <t>ăśă«ăă­ă‚ą (Voltolos)</t>
  </si>
  <si>
    <t>749</t>
  </si>
  <si>
    <t>Thundurus Therian Forme</t>
  </si>
  <si>
    <t>750</t>
  </si>
  <si>
    <t>Reshiram</t>
  </si>
  <si>
    <t>ă¬ă‚·ă©ă  (Reshiram)</t>
  </si>
  <si>
    <t>Turboblaze</t>
  </si>
  <si>
    <t>751</t>
  </si>
  <si>
    <t>Zekrom</t>
  </si>
  <si>
    <t>ă‚Ľă‚Żă­ă  (Zekrom)</t>
  </si>
  <si>
    <t>Teravolt</t>
  </si>
  <si>
    <t>752</t>
  </si>
  <si>
    <t>Landorus Incarnate Forme</t>
  </si>
  <si>
    <t>Demeteros</t>
  </si>
  <si>
    <t>ă©ăłă‰ă­ă‚ą (Landlos)</t>
  </si>
  <si>
    <t>753</t>
  </si>
  <si>
    <t>Landorus Therian Forme</t>
  </si>
  <si>
    <t>754</t>
  </si>
  <si>
    <t>Kyurem</t>
  </si>
  <si>
    <t>ă‚­ăĄă¬ă  (Kyurem)</t>
  </si>
  <si>
    <t>755</t>
  </si>
  <si>
    <t>Black Kyurem</t>
  </si>
  <si>
    <t>756</t>
  </si>
  <si>
    <t>White Kyurem</t>
  </si>
  <si>
    <t>757</t>
  </si>
  <si>
    <t>Keldeo Ordinary Forme</t>
  </si>
  <si>
    <t>Keldeo</t>
  </si>
  <si>
    <t>ă‚±ă«ă‡ă‚Łă‚Ş (Keldeo)</t>
  </si>
  <si>
    <t>758</t>
  </si>
  <si>
    <t>Keldeo Resolute Forme</t>
  </si>
  <si>
    <t>759</t>
  </si>
  <si>
    <t>Meloetta Aria Forme</t>
  </si>
  <si>
    <t>Meloetta</t>
  </si>
  <si>
    <t>ăˇă­ă‚¨ăă‚ż (Meloetta)</t>
  </si>
  <si>
    <t>760</t>
  </si>
  <si>
    <t>Meloetta Pirouette Forme</t>
  </si>
  <si>
    <t>761</t>
  </si>
  <si>
    <t>Genesect</t>
  </si>
  <si>
    <t>ă‚˛ăŽă‚»ă‚Żă (Genesect)</t>
  </si>
  <si>
    <t>762</t>
  </si>
  <si>
    <t>Chespin</t>
  </si>
  <si>
    <t>Igamaro</t>
  </si>
  <si>
    <t>ăŹăŞăžă­ăł (Harimaron)</t>
  </si>
  <si>
    <t>Bulletproof</t>
  </si>
  <si>
    <t>763</t>
  </si>
  <si>
    <t>Quilladin</t>
  </si>
  <si>
    <t>Igastarnish</t>
  </si>
  <si>
    <t>ăŹăŞăśăĽă‚° (Hariborg)</t>
  </si>
  <si>
    <t>764</t>
  </si>
  <si>
    <t>Chesnaught</t>
  </si>
  <si>
    <t>Brigaron</t>
  </si>
  <si>
    <t>ă–ăŞă‚¬ă­ăł (Brigarron)</t>
  </si>
  <si>
    <t>765</t>
  </si>
  <si>
    <t>Fennekin</t>
  </si>
  <si>
    <t>Fynx</t>
  </si>
  <si>
    <t>ă•ă‚©ăă‚ł (Fokko)</t>
  </si>
  <si>
    <t>Magician</t>
  </si>
  <si>
    <t>766</t>
  </si>
  <si>
    <t>Braixen</t>
  </si>
  <si>
    <t>Rutena</t>
  </si>
  <si>
    <t>ă†ăĽă«ăŠăĽ (Tairenar)</t>
  </si>
  <si>
    <t>767</t>
  </si>
  <si>
    <t>Delphox</t>
  </si>
  <si>
    <t>Fennexis</t>
  </si>
  <si>
    <t>ăžă•ă‚©ă‚Żă‚·ăĽ (Mahoxy)</t>
  </si>
  <si>
    <t>768</t>
  </si>
  <si>
    <t>Froakie</t>
  </si>
  <si>
    <t>Froxy</t>
  </si>
  <si>
    <t>ă‚±ă­ăžă„ (Keromatsu)</t>
  </si>
  <si>
    <t>769</t>
  </si>
  <si>
    <t>Frogadier</t>
  </si>
  <si>
    <t>Amphizel</t>
  </si>
  <si>
    <t>ă‚˛ă‚łă‚¬ă‚·ă© (Gekogashira)</t>
  </si>
  <si>
    <t>Greninja</t>
  </si>
  <si>
    <t>Quajutsu</t>
  </si>
  <si>
    <t>ă‚˛ăă‚łă‚¦ă‚¬ (Gekkouga)</t>
  </si>
  <si>
    <t>771</t>
  </si>
  <si>
    <t>Ash-Greninja</t>
  </si>
  <si>
    <t>Battle Bond</t>
  </si>
  <si>
    <t>772</t>
  </si>
  <si>
    <t>Bunnelby</t>
  </si>
  <si>
    <t>Scoppel</t>
  </si>
  <si>
    <t>ă›ă«ă“ăĽ (Horubee)</t>
  </si>
  <si>
    <t>Cheek Pouch</t>
  </si>
  <si>
    <t>773</t>
  </si>
  <si>
    <t>Diggersby</t>
  </si>
  <si>
    <t>Grebbit</t>
  </si>
  <si>
    <t>ă›ă«ăĽă‰ (Horudo)</t>
  </si>
  <si>
    <t>774</t>
  </si>
  <si>
    <t>Fletchling</t>
  </si>
  <si>
    <t>Dartiri</t>
  </si>
  <si>
    <t>ă¤ă¤ă‚łăž (Yayakoma)</t>
  </si>
  <si>
    <t>Gale Wings</t>
  </si>
  <si>
    <t>775</t>
  </si>
  <si>
    <t>Fletchinder</t>
  </si>
  <si>
    <t>Dartignis</t>
  </si>
  <si>
    <t>ă’ăŽă¤ă‚łăž (Hinoyakoma)</t>
  </si>
  <si>
    <t>776</t>
  </si>
  <si>
    <t>Talonflame</t>
  </si>
  <si>
    <t>Fiaro</t>
  </si>
  <si>
    <t>ă•ă‚ˇă‚¤ă‚˘ă­ăĽ (Fiarrow)</t>
  </si>
  <si>
    <t>777</t>
  </si>
  <si>
    <t>Scatterbug</t>
  </si>
  <si>
    <t>Purmel</t>
  </si>
  <si>
    <t>ă‚łă•ă‚­ă ă‚· (Kofukimushi)</t>
  </si>
  <si>
    <t>778</t>
  </si>
  <si>
    <t>Spewpa</t>
  </si>
  <si>
    <t>Puponcho</t>
  </si>
  <si>
    <t>ă‚łă•ăĽă©ă‚¤ (Kofuurai)</t>
  </si>
  <si>
    <t>779</t>
  </si>
  <si>
    <t>Vivillon</t>
  </si>
  <si>
    <t>ă“ă“ă¨ăł (Viviyon)</t>
  </si>
  <si>
    <t>Litleo</t>
  </si>
  <si>
    <t>Leufeo</t>
  </si>
  <si>
    <t>ă‚·ă‚·ă‚ł (Shishiko)</t>
  </si>
  <si>
    <t>781</t>
  </si>
  <si>
    <t>Pyroar</t>
  </si>
  <si>
    <t>Pyroleo</t>
  </si>
  <si>
    <t>ă‚«ă‚¨ăłă‚¸ă‚· (Kaenjishi)</t>
  </si>
  <si>
    <t>782</t>
  </si>
  <si>
    <t>FlabĂ©bĂ©</t>
  </si>
  <si>
    <t>ă•ă©ă™ă™ (Flabebe)</t>
  </si>
  <si>
    <t>Flower Veil</t>
  </si>
  <si>
    <t>Symbiosis</t>
  </si>
  <si>
    <t>783</t>
  </si>
  <si>
    <t>Floette</t>
  </si>
  <si>
    <t>ă•ă©ă‚¨ăă† (Floette)</t>
  </si>
  <si>
    <t>784</t>
  </si>
  <si>
    <t>Florges</t>
  </si>
  <si>
    <t>ă•ă©ăĽă‚¸ă‚§ă‚ą (Florges)</t>
  </si>
  <si>
    <t>785</t>
  </si>
  <si>
    <t>Skiddo</t>
  </si>
  <si>
    <t>MĂ¤hikel</t>
  </si>
  <si>
    <t>ăˇă‚§ăĽă‚Żă« (Meecle)</t>
  </si>
  <si>
    <t>Grass Pelt</t>
  </si>
  <si>
    <t>786</t>
  </si>
  <si>
    <t>Gogoat</t>
  </si>
  <si>
    <t>Chevrumm</t>
  </si>
  <si>
    <t>ă‚´ăĽă‚´ăĽă (Gogoat)</t>
  </si>
  <si>
    <t>787</t>
  </si>
  <si>
    <t>Pancham</t>
  </si>
  <si>
    <t>Pam-Pam</t>
  </si>
  <si>
    <t>ă¤ăłăăŁă  (Yancham)</t>
  </si>
  <si>
    <t>788</t>
  </si>
  <si>
    <t>Pangoro</t>
  </si>
  <si>
    <t>Pandagro</t>
  </si>
  <si>
    <t>ă‚´ă­ăłă€ (Goronda)</t>
  </si>
  <si>
    <t>789</t>
  </si>
  <si>
    <t>Furfrou</t>
  </si>
  <si>
    <t>Coiffwaff</t>
  </si>
  <si>
    <t>ăăŞăźă‚˘ăł (Trimmien)</t>
  </si>
  <si>
    <t>790</t>
  </si>
  <si>
    <t>Espurr</t>
  </si>
  <si>
    <t>Psiau</t>
  </si>
  <si>
    <t>ă‹ăŁă‚ąă‘ăĽ (Nyasper)</t>
  </si>
  <si>
    <t>791</t>
  </si>
  <si>
    <t>Meowstic Male</t>
  </si>
  <si>
    <t>Psiaugon</t>
  </si>
  <si>
    <t>ă‹ăŁă‚Şă‹ă‚Żă‚ą (Nyaonix)</t>
  </si>
  <si>
    <t>792</t>
  </si>
  <si>
    <t>Meowstic Female</t>
  </si>
  <si>
    <t>793</t>
  </si>
  <si>
    <t>Honedge</t>
  </si>
  <si>
    <t>Gramokles</t>
  </si>
  <si>
    <t>ă’ăă„ă‚­ (Hitotsuki)</t>
  </si>
  <si>
    <t>794</t>
  </si>
  <si>
    <t>Doublade</t>
  </si>
  <si>
    <t>Duokles</t>
  </si>
  <si>
    <t>ă‹ă€ăłă‚®ă« (Nidangill)</t>
  </si>
  <si>
    <t>795</t>
  </si>
  <si>
    <t>Aegislash Blade Forme</t>
  </si>
  <si>
    <t>Durengard</t>
  </si>
  <si>
    <t>ă‚®ă«ă‚¬ă«ă‰ (Gillgard)</t>
  </si>
  <si>
    <t>Stance Change</t>
  </si>
  <si>
    <t>796</t>
  </si>
  <si>
    <t>Aegislash Shield Forme</t>
  </si>
  <si>
    <t>797</t>
  </si>
  <si>
    <t>Spritzee</t>
  </si>
  <si>
    <t>Parfi</t>
  </si>
  <si>
    <t>ă‚·ăĄă‚·ăĄă— (Shushupu)</t>
  </si>
  <si>
    <t>Aroma Veil</t>
  </si>
  <si>
    <t>798</t>
  </si>
  <si>
    <t>Aromatisse</t>
  </si>
  <si>
    <t>Parfinesse</t>
  </si>
  <si>
    <t>ă•ă¬ă•ăŻăł (Frefuwan)</t>
  </si>
  <si>
    <t>799</t>
  </si>
  <si>
    <t>Swirlix</t>
  </si>
  <si>
    <t>Flauschling</t>
  </si>
  <si>
    <t>ăšă­ăă‘ă• (Peroppafu)</t>
  </si>
  <si>
    <t>Sweet Veil</t>
  </si>
  <si>
    <t>800</t>
  </si>
  <si>
    <t>Slurpuff</t>
  </si>
  <si>
    <t>Sabbaione</t>
  </si>
  <si>
    <t>ăšă­ăŞăĽă  (Peroream)</t>
  </si>
  <si>
    <t>801</t>
  </si>
  <si>
    <t>Inkay</t>
  </si>
  <si>
    <t>Iscalar</t>
  </si>
  <si>
    <t>ăžăĽă‚¤ăĽă‚« (Maaiika)</t>
  </si>
  <si>
    <t>802</t>
  </si>
  <si>
    <t>Malamar</t>
  </si>
  <si>
    <t>Calamanero</t>
  </si>
  <si>
    <t>ă‚«ă©ăžăŤă­ (Calamanero)</t>
  </si>
  <si>
    <t>803</t>
  </si>
  <si>
    <t>Binacle</t>
  </si>
  <si>
    <t>Bithora</t>
  </si>
  <si>
    <t>ă‚«ăˇă†ă† (Kametete)</t>
  </si>
  <si>
    <t>804</t>
  </si>
  <si>
    <t>Barbaracle</t>
  </si>
  <si>
    <t>Thanathora</t>
  </si>
  <si>
    <t>ă‚¬ăˇăŽă‡ă‚ą (Gamenodes)</t>
  </si>
  <si>
    <t>805</t>
  </si>
  <si>
    <t>Skrelp</t>
  </si>
  <si>
    <t>Algitt</t>
  </si>
  <si>
    <t>ă‚Żă‚şă˘ăĽ (Kuzumo)</t>
  </si>
  <si>
    <t>806</t>
  </si>
  <si>
    <t>Dragalge</t>
  </si>
  <si>
    <t>Tandrak</t>
  </si>
  <si>
    <t>ă‰ă©ăźă‰ă­ (Dramidoro)</t>
  </si>
  <si>
    <t>807</t>
  </si>
  <si>
    <t>Clauncher</t>
  </si>
  <si>
    <t>Scampisto</t>
  </si>
  <si>
    <t>ă‚¦ă‡ăăťă‚¦ (Udeppou)</t>
  </si>
  <si>
    <t>808</t>
  </si>
  <si>
    <t>Clawitzer</t>
  </si>
  <si>
    <t>Wummer</t>
  </si>
  <si>
    <t>ă–ă­ă‚ąă‚żăĽ (Bloster)</t>
  </si>
  <si>
    <t>809</t>
  </si>
  <si>
    <t>Helioptile</t>
  </si>
  <si>
    <t>Eguana</t>
  </si>
  <si>
    <t>ă‚¨ăŞă‚­ă†ă« (Erikiteru)</t>
  </si>
  <si>
    <t>810</t>
  </si>
  <si>
    <t>Heliolisk</t>
  </si>
  <si>
    <t>Elezard</t>
  </si>
  <si>
    <t>ă‚¨ă¬ă‚¶ăĽă‰ (Elezard)</t>
  </si>
  <si>
    <t>811</t>
  </si>
  <si>
    <t>Tyrunt</t>
  </si>
  <si>
    <t>Balgoras</t>
  </si>
  <si>
    <t>ăă‚´ă©ă‚ą (Chigoras)</t>
  </si>
  <si>
    <t>812</t>
  </si>
  <si>
    <t>Tyrantrum</t>
  </si>
  <si>
    <t>Monargoras</t>
  </si>
  <si>
    <t>ă‚¬ăă‚´ă©ă‚ą (Gachigoras)</t>
  </si>
  <si>
    <t>813</t>
  </si>
  <si>
    <t>Amaura</t>
  </si>
  <si>
    <t>Amarino</t>
  </si>
  <si>
    <t>ă‚˘ăžă«ă‚ą (Amarus)</t>
  </si>
  <si>
    <t>814</t>
  </si>
  <si>
    <t>Aurorus</t>
  </si>
  <si>
    <t>Amagarga</t>
  </si>
  <si>
    <t>ă‚˘ăžă«ă«ă‚¬ (Amaruruga)</t>
  </si>
  <si>
    <t>815</t>
  </si>
  <si>
    <t>Sylveon</t>
  </si>
  <si>
    <t>Feelinara</t>
  </si>
  <si>
    <t>ă‹ăłă•ă‚Łă‚˘ (Nymphia)</t>
  </si>
  <si>
    <t>816</t>
  </si>
  <si>
    <t>Hawlucha</t>
  </si>
  <si>
    <t>Resladero</t>
  </si>
  <si>
    <t>ă«ăăŁă–ă« (Luchabull)</t>
  </si>
  <si>
    <t>817</t>
  </si>
  <si>
    <t>Dedenne</t>
  </si>
  <si>
    <t>ă‡ă‡ăłăŤ (Dedenne)</t>
  </si>
  <si>
    <t>818</t>
  </si>
  <si>
    <t>Carbink</t>
  </si>
  <si>
    <t>Rocara</t>
  </si>
  <si>
    <t>ăˇă¬ă‚·ăĽ (Melecie)</t>
  </si>
  <si>
    <t>819</t>
  </si>
  <si>
    <t>Goomy</t>
  </si>
  <si>
    <t>Viscora</t>
  </si>
  <si>
    <t>ăŚăˇă© (Numera)</t>
  </si>
  <si>
    <t>Gooey</t>
  </si>
  <si>
    <t>820</t>
  </si>
  <si>
    <t>Sliggoo</t>
  </si>
  <si>
    <t>Viscargot</t>
  </si>
  <si>
    <t>ăŚăˇă‚¤ă« (Numeil)</t>
  </si>
  <si>
    <t>821</t>
  </si>
  <si>
    <t>Goodra</t>
  </si>
  <si>
    <t>Viscogon</t>
  </si>
  <si>
    <t>ăŚăˇă«ă‚´ăł (Numelgon)</t>
  </si>
  <si>
    <t>822</t>
  </si>
  <si>
    <t>Klefki</t>
  </si>
  <si>
    <t>Clavion</t>
  </si>
  <si>
    <t>ă‚Żă¬ăă•ă‚Ł (Cleffy)</t>
  </si>
  <si>
    <t>823</t>
  </si>
  <si>
    <t>Phantump</t>
  </si>
  <si>
    <t>Paragoni</t>
  </si>
  <si>
    <t>ăśă‚Żă¬ăĽ (Bokurei)</t>
  </si>
  <si>
    <t>824</t>
  </si>
  <si>
    <t>Trevenant</t>
  </si>
  <si>
    <t>Trombork</t>
  </si>
  <si>
    <t>ă‚ŞăĽă­ăă (Ohrot)</t>
  </si>
  <si>
    <t>825</t>
  </si>
  <si>
    <t>Pumpkaboo Average Size</t>
  </si>
  <si>
    <t>Irrbis</t>
  </si>
  <si>
    <t>ăă‚±ăăăŁ (Bakeccha)</t>
  </si>
  <si>
    <t>826</t>
  </si>
  <si>
    <t>Pumpkaboo Small Size</t>
  </si>
  <si>
    <t>827</t>
  </si>
  <si>
    <t>Pumpkaboo Large Size</t>
  </si>
  <si>
    <t>828</t>
  </si>
  <si>
    <t>Pumpkaboo Super Size</t>
  </si>
  <si>
    <t>829</t>
  </si>
  <si>
    <t>Gourgeist Average Size</t>
  </si>
  <si>
    <t>Pumpdjinn</t>
  </si>
  <si>
    <t>ă‘ăłă—ă‚¸ăł (Pumpjin)</t>
  </si>
  <si>
    <t>830</t>
  </si>
  <si>
    <t>Gourgeist Small Size</t>
  </si>
  <si>
    <t>831</t>
  </si>
  <si>
    <t>Gourgeist Large Size</t>
  </si>
  <si>
    <t>832</t>
  </si>
  <si>
    <t>Gourgeist Super Size</t>
  </si>
  <si>
    <t>833</t>
  </si>
  <si>
    <t>Bergmite</t>
  </si>
  <si>
    <t>Arktip</t>
  </si>
  <si>
    <t>ă‚«ăă‚łăĽă« (Kachikohru)</t>
  </si>
  <si>
    <t>834</t>
  </si>
  <si>
    <t>Avalugg</t>
  </si>
  <si>
    <t>Arktilas</t>
  </si>
  <si>
    <t>ă‚Żă¬ă™ăĽă‚ą (Crebase)</t>
  </si>
  <si>
    <t>835</t>
  </si>
  <si>
    <t>Noibat</t>
  </si>
  <si>
    <t>eF-eM</t>
  </si>
  <si>
    <t>ă‚Şăłăăă (Onbat)</t>
  </si>
  <si>
    <t>836</t>
  </si>
  <si>
    <t>Noivern</t>
  </si>
  <si>
    <t>UHaFnir</t>
  </si>
  <si>
    <t>ă‚ŞăłăăĽăł (Onvern)</t>
  </si>
  <si>
    <t>837</t>
  </si>
  <si>
    <t>Xerneas</t>
  </si>
  <si>
    <t>ă‚Ľă«ăŤă‚˘ă‚ą (Xerneas)</t>
  </si>
  <si>
    <t>Fairy Aura</t>
  </si>
  <si>
    <t>838</t>
  </si>
  <si>
    <t>Yveltal</t>
  </si>
  <si>
    <t>ă‚¤ă™ă«ă‚żă« (Yveltal)</t>
  </si>
  <si>
    <t>Dark Aura</t>
  </si>
  <si>
    <t>839</t>
  </si>
  <si>
    <t>Zygarde 50% Forme</t>
  </si>
  <si>
    <t>Zygarde</t>
  </si>
  <si>
    <t>ă‚¸ă‚¬ă«ă‡ (Zygarde)</t>
  </si>
  <si>
    <t>Aura Break</t>
  </si>
  <si>
    <t>Power Construct</t>
  </si>
  <si>
    <t>840</t>
  </si>
  <si>
    <t>Zygarde 10% Forme</t>
  </si>
  <si>
    <t>841</t>
  </si>
  <si>
    <t>Zygarde Complete Forme</t>
  </si>
  <si>
    <t>842</t>
  </si>
  <si>
    <t>Diancie</t>
  </si>
  <si>
    <t>ă‡ă‚Łă‚˘ăłă‚·ăĽ (Diancie)</t>
  </si>
  <si>
    <t>843</t>
  </si>
  <si>
    <t>Mega Diancie</t>
  </si>
  <si>
    <t>844</t>
  </si>
  <si>
    <t>Hoopa Hoopa Confined</t>
  </si>
  <si>
    <t>Hoopa</t>
  </si>
  <si>
    <t>ă•ăĽă‘ (Hoopa)</t>
  </si>
  <si>
    <t>845</t>
  </si>
  <si>
    <t>Hoopa Hoopa Unbound</t>
  </si>
  <si>
    <t>846</t>
  </si>
  <si>
    <t>Volcanion</t>
  </si>
  <si>
    <t>ăśă«ă‚±ă‹ă‚Şăł (Volcanion)</t>
  </si>
  <si>
    <t>847</t>
  </si>
  <si>
    <t>Rowlet</t>
  </si>
  <si>
    <t>Bauz</t>
  </si>
  <si>
    <t>ă˘ă‚Żă­ăĽ (Mokuroh)</t>
  </si>
  <si>
    <t>Long Reach</t>
  </si>
  <si>
    <t>848</t>
  </si>
  <si>
    <t>Dartrix</t>
  </si>
  <si>
    <t>Arboretoss</t>
  </si>
  <si>
    <t>ă•ă‚Żă‚ąă­ăĽ (Fukuthrow)</t>
  </si>
  <si>
    <t>849</t>
  </si>
  <si>
    <t>Decidueye</t>
  </si>
  <si>
    <t>Silvarro</t>
  </si>
  <si>
    <t>ă‚¸ăĄăŠă‚¤ă‘ăĽ (Junaiper)</t>
  </si>
  <si>
    <t>850</t>
  </si>
  <si>
    <t>Litten</t>
  </si>
  <si>
    <t>Flamiau</t>
  </si>
  <si>
    <t>ă‹ăŁă“ăĽ (Nyabby)</t>
  </si>
  <si>
    <t>851</t>
  </si>
  <si>
    <t>Torracat</t>
  </si>
  <si>
    <t>Miezunder</t>
  </si>
  <si>
    <t>ă‹ăŁă’ăĽă (Nyaheat)</t>
  </si>
  <si>
    <t>852</t>
  </si>
  <si>
    <t>Incineroar</t>
  </si>
  <si>
    <t>Fuegro</t>
  </si>
  <si>
    <t>ă‚¬ă‚Şă‚¬ă‚¨ăł (Gaogaen)</t>
  </si>
  <si>
    <t>853</t>
  </si>
  <si>
    <t>Popplio</t>
  </si>
  <si>
    <t>Robball</t>
  </si>
  <si>
    <t>ă‚˘ă‚·ăžăŞ (Ashimari)</t>
  </si>
  <si>
    <t>Liquid Voice</t>
  </si>
  <si>
    <t>854</t>
  </si>
  <si>
    <t>Brionne</t>
  </si>
  <si>
    <t>Marikeck</t>
  </si>
  <si>
    <t>ă‚Şă‚·ăŁăžăŞ (Osyamari)</t>
  </si>
  <si>
    <t>855</t>
  </si>
  <si>
    <t>Primarina</t>
  </si>
  <si>
    <t>Primarene</t>
  </si>
  <si>
    <t>ă‚˘ă‚·ă¬ăĽăŚ (Ashirene)</t>
  </si>
  <si>
    <t>856</t>
  </si>
  <si>
    <t>Pikipek</t>
  </si>
  <si>
    <t>Peppeck</t>
  </si>
  <si>
    <t>ă„ă„ă‚±ă© (Tsutsukera)</t>
  </si>
  <si>
    <t>857</t>
  </si>
  <si>
    <t>Trumbeak</t>
  </si>
  <si>
    <t>Trompeck</t>
  </si>
  <si>
    <t>ă‚±ă©ă©ăă‘ (Kerarappa)</t>
  </si>
  <si>
    <t>858</t>
  </si>
  <si>
    <t>Toucannon</t>
  </si>
  <si>
    <t>Tukanon</t>
  </si>
  <si>
    <t>ă‰ă‡ă‚«ăă‚· (Dodekabashi)</t>
  </si>
  <si>
    <t>859</t>
  </si>
  <si>
    <t>Yungoos</t>
  </si>
  <si>
    <t>Mangunior</t>
  </si>
  <si>
    <t>ă¤ăłă‚°ăĽă‚ą (Youngoose)</t>
  </si>
  <si>
    <t>Stakeout</t>
  </si>
  <si>
    <t>860</t>
  </si>
  <si>
    <t>Gumshoos</t>
  </si>
  <si>
    <t>Manguspektor</t>
  </si>
  <si>
    <t>ă‡ă‚«ă‚°ăĽă‚ą (Dekagoose)</t>
  </si>
  <si>
    <t>861</t>
  </si>
  <si>
    <t>Grubbin</t>
  </si>
  <si>
    <t>Mabula</t>
  </si>
  <si>
    <t>ă‚˘ă‚´ă‚¸ă ă‚· (Agojimushi)</t>
  </si>
  <si>
    <t>862</t>
  </si>
  <si>
    <t>Charjabug</t>
  </si>
  <si>
    <t>Akkup</t>
  </si>
  <si>
    <t>ă‡ăłă‚ă ă‚· (Dendimushi)</t>
  </si>
  <si>
    <t>Battery</t>
  </si>
  <si>
    <t>863</t>
  </si>
  <si>
    <t>Vikavolt</t>
  </si>
  <si>
    <t>Donarion</t>
  </si>
  <si>
    <t>ă‚ŻăŻă‚¬ăŽăł (Kuwagannon)</t>
  </si>
  <si>
    <t>864</t>
  </si>
  <si>
    <t>Crabrawler</t>
  </si>
  <si>
    <t>Krabbox</t>
  </si>
  <si>
    <t>ăžă‚±ăłă‚«ă‹ (Makenkani)</t>
  </si>
  <si>
    <t>865</t>
  </si>
  <si>
    <t>Crabominable</t>
  </si>
  <si>
    <t>Krawell</t>
  </si>
  <si>
    <t>ă‚±ă‚±ăłă‚«ă‹ (Kekenkani)</t>
  </si>
  <si>
    <t>866</t>
  </si>
  <si>
    <t>Oricorio Baile Style</t>
  </si>
  <si>
    <t>Choreogel</t>
  </si>
  <si>
    <t>ă‚Şă‰ăŞă‰ăŞ (Odoridori)</t>
  </si>
  <si>
    <t>Dancer</t>
  </si>
  <si>
    <t>867</t>
  </si>
  <si>
    <t>Oricorio Pom-Pom Style</t>
  </si>
  <si>
    <t>868</t>
  </si>
  <si>
    <t>Oricorio Pa'u Style</t>
  </si>
  <si>
    <t>869</t>
  </si>
  <si>
    <t>Oricorio Sensu Style</t>
  </si>
  <si>
    <t>870</t>
  </si>
  <si>
    <t>Cutiefly</t>
  </si>
  <si>
    <t>Wommel</t>
  </si>
  <si>
    <t>ă‚˘ă–ăŞăĽ (Abuly)</t>
  </si>
  <si>
    <t>871</t>
  </si>
  <si>
    <t>Ribombee</t>
  </si>
  <si>
    <t>Bandelby</t>
  </si>
  <si>
    <t>ă‚˘ă–ăŞăśăł (Aburibbon)</t>
  </si>
  <si>
    <t>872</t>
  </si>
  <si>
    <t>Rockruff</t>
  </si>
  <si>
    <t>Wuffels</t>
  </si>
  <si>
    <t>ă‚¤ăŻăłă‚ł (Iwanko)</t>
  </si>
  <si>
    <t>873</t>
  </si>
  <si>
    <t>Own Tempo Rockruff</t>
  </si>
  <si>
    <t>874</t>
  </si>
  <si>
    <t>Lycanroc Midday Form</t>
  </si>
  <si>
    <t>Wolwerock</t>
  </si>
  <si>
    <t>ă«ă‚¬ă«ă‚¬ăł (Lugarugan)</t>
  </si>
  <si>
    <t>875</t>
  </si>
  <si>
    <t>Lycanroc Midnight Form</t>
  </si>
  <si>
    <t>876</t>
  </si>
  <si>
    <t>Lycanroc Dusk Form</t>
  </si>
  <si>
    <t>877</t>
  </si>
  <si>
    <t>Wishiwashi Solo Form</t>
  </si>
  <si>
    <t>Lusardin</t>
  </si>
  <si>
    <t>ă¨ăŻă‚· (Yowashi)</t>
  </si>
  <si>
    <t>Schooling</t>
  </si>
  <si>
    <t>878</t>
  </si>
  <si>
    <t>Wishiwashi School Form</t>
  </si>
  <si>
    <t>879</t>
  </si>
  <si>
    <t>Mareanie</t>
  </si>
  <si>
    <t>Garstella</t>
  </si>
  <si>
    <t>ă’ă‰ă‚¤ă‡ (Hidoide)</t>
  </si>
  <si>
    <t>Merciless</t>
  </si>
  <si>
    <t>880</t>
  </si>
  <si>
    <t>Toxapex</t>
  </si>
  <si>
    <t>Aggrostella</t>
  </si>
  <si>
    <t>ă‰ă’ă‰ă‚¤ă‡ (Dohidoide)</t>
  </si>
  <si>
    <t>881</t>
  </si>
  <si>
    <t>Mudbray</t>
  </si>
  <si>
    <t>Pampuli</t>
  </si>
  <si>
    <t>ă‰ă­ăăłă‚ł (Dorobanko)</t>
  </si>
  <si>
    <t>Stamina</t>
  </si>
  <si>
    <t>882</t>
  </si>
  <si>
    <t>Mudsdale</t>
  </si>
  <si>
    <t>Pampross</t>
  </si>
  <si>
    <t>ăăłăă‰ă­ (Banbadoro)</t>
  </si>
  <si>
    <t>883</t>
  </si>
  <si>
    <t>Dewpider</t>
  </si>
  <si>
    <t>Araqua</t>
  </si>
  <si>
    <t>ă‚·ă‚şă‚Żă˘ (Shizukumo)</t>
  </si>
  <si>
    <t>Water Bubble</t>
  </si>
  <si>
    <t>884</t>
  </si>
  <si>
    <t>Araquanid</t>
  </si>
  <si>
    <t>Aranestro</t>
  </si>
  <si>
    <t>ă‚Şă‹ă‚·ă‚şă‚Żă˘ (Onishizukumo)</t>
  </si>
  <si>
    <t>885</t>
  </si>
  <si>
    <t>Fomantis</t>
  </si>
  <si>
    <t>Imantis</t>
  </si>
  <si>
    <t>ă‚«ăŞă‚­ăŞ (Karikiri)</t>
  </si>
  <si>
    <t>886</t>
  </si>
  <si>
    <t>Lurantis</t>
  </si>
  <si>
    <t>Mantidea</t>
  </si>
  <si>
    <t>ă©ă©ăłă†ă‚ą (Lalantes)</t>
  </si>
  <si>
    <t>887</t>
  </si>
  <si>
    <t>Morelull</t>
  </si>
  <si>
    <t>Bubungus</t>
  </si>
  <si>
    <t>ăŤăžă‚·ăĄ (Nemasyu)</t>
  </si>
  <si>
    <t>888</t>
  </si>
  <si>
    <t>Shiinotic</t>
  </si>
  <si>
    <t>Lamellux</t>
  </si>
  <si>
    <t>ăžă‚·ă‚§ăĽă‰ (Mashade)</t>
  </si>
  <si>
    <t>889</t>
  </si>
  <si>
    <t>Salandit</t>
  </si>
  <si>
    <t>Molunk</t>
  </si>
  <si>
    <t>ă¤ăă‚¦ă˘ăŞ (Yatoumori)</t>
  </si>
  <si>
    <t>Corrosion</t>
  </si>
  <si>
    <t>890</t>
  </si>
  <si>
    <t>Salazzle</t>
  </si>
  <si>
    <t>Amfira</t>
  </si>
  <si>
    <t>ă‚¨ăłă‹ăĄăĽă (Ennewt)</t>
  </si>
  <si>
    <t>891</t>
  </si>
  <si>
    <t>Stufful</t>
  </si>
  <si>
    <t>Velursi</t>
  </si>
  <si>
    <t>ăŚă‚¤ă‚łă‚°ăž (Nuikoguma)</t>
  </si>
  <si>
    <t>Fluffy</t>
  </si>
  <si>
    <t>892</t>
  </si>
  <si>
    <t>Bewear</t>
  </si>
  <si>
    <t>Kosturso</t>
  </si>
  <si>
    <t>ă‚­ă†ă«ă‚°ăž (Kiteruguma)</t>
  </si>
  <si>
    <t>893</t>
  </si>
  <si>
    <t>Bounsweet</t>
  </si>
  <si>
    <t>Frubberl</t>
  </si>
  <si>
    <t>ă‚˘ăžă‚«ă‚¸ (Amakaji)</t>
  </si>
  <si>
    <t>894</t>
  </si>
  <si>
    <t>Steenee</t>
  </si>
  <si>
    <t>Frubaila</t>
  </si>
  <si>
    <t>ă‚˘ăžăžă‚¤ă‚ł (Amamaiko)</t>
  </si>
  <si>
    <t>895</t>
  </si>
  <si>
    <t>Tsareena</t>
  </si>
  <si>
    <t>Fruyal</t>
  </si>
  <si>
    <t>ă‚˘ăžăĽă‚¸ă§ (Amajo)</t>
  </si>
  <si>
    <t>Queenly Majesty</t>
  </si>
  <si>
    <t>896</t>
  </si>
  <si>
    <t>Comfey</t>
  </si>
  <si>
    <t>Curelei</t>
  </si>
  <si>
    <t>ă‚­ăĄăŻăŻăĽ (Cuwawa)</t>
  </si>
  <si>
    <t>Triage</t>
  </si>
  <si>
    <t>897</t>
  </si>
  <si>
    <t>Oranguru</t>
  </si>
  <si>
    <t>Kommandutan</t>
  </si>
  <si>
    <t>ă¤ă¬ă¦ăĽă‚żăł (Yareyuutan)</t>
  </si>
  <si>
    <t>898</t>
  </si>
  <si>
    <t>Passimian</t>
  </si>
  <si>
    <t>Quartermak</t>
  </si>
  <si>
    <t>ăŠă‚˛ă„ă‚±ă‚µă« (Nagetukesaru)</t>
  </si>
  <si>
    <t>Receiver</t>
  </si>
  <si>
    <t>Wimpod</t>
  </si>
  <si>
    <t>ReiĂźlaus</t>
  </si>
  <si>
    <t>ă‚łă‚˝ă‚Żă ă‚· (Kosokumushi)</t>
  </si>
  <si>
    <t>Wimp Out</t>
  </si>
  <si>
    <t>Golisopod</t>
  </si>
  <si>
    <t>Tectass</t>
  </si>
  <si>
    <t>ă‚°ă‚˝ă‚Żă ă‚·ăŁ (Gusokumusha)</t>
  </si>
  <si>
    <t>Emergency Exit</t>
  </si>
  <si>
    <t>Sandygast</t>
  </si>
  <si>
    <t>Sankabuh</t>
  </si>
  <si>
    <t>ă‚ąăŠăă‚ˇ (Sunaba)</t>
  </si>
  <si>
    <t>Water Compaction</t>
  </si>
  <si>
    <t>Palossand</t>
  </si>
  <si>
    <t>Colossand</t>
  </si>
  <si>
    <t>ă‚·ă­ă‡ă‚ąăŠ (Sirodethna)</t>
  </si>
  <si>
    <t>Pyukumuku</t>
  </si>
  <si>
    <t>Gufa</t>
  </si>
  <si>
    <t>ăŠăžă‚łă–ă‚· (Namakobushi)</t>
  </si>
  <si>
    <t>Innards Out</t>
  </si>
  <si>
    <t>Type: Null</t>
  </si>
  <si>
    <t>Typ:Null</t>
  </si>
  <si>
    <t>ă‚żă‚¤ă—ďĽšăŚă« (Type: Null)</t>
  </si>
  <si>
    <t>Silvally</t>
  </si>
  <si>
    <t>Amigento</t>
  </si>
  <si>
    <t>ă‚·ă«ă´ă‚ˇă‡ă‚Ł (Silvady)</t>
  </si>
  <si>
    <t>RKS System</t>
  </si>
  <si>
    <t>Minior Meteor Form</t>
  </si>
  <si>
    <t>Meteno</t>
  </si>
  <si>
    <t>ăˇă†ăŽ (Meteno)</t>
  </si>
  <si>
    <t>Shields Down</t>
  </si>
  <si>
    <t>Minior Core Form</t>
  </si>
  <si>
    <t>Komala</t>
  </si>
  <si>
    <t>Koalelu</t>
  </si>
  <si>
    <t>ăŤăă‚łă‚˘ă© (Nekkoara)</t>
  </si>
  <si>
    <t>Comatose</t>
  </si>
  <si>
    <t>Turtonator</t>
  </si>
  <si>
    <t>Tortunator</t>
  </si>
  <si>
    <t>ăă‚Żă‚¬ăˇă‚ą (Bakugames)</t>
  </si>
  <si>
    <t>Togedemaru</t>
  </si>
  <si>
    <t>ăă‚˛ă‡ăžă« (Togedemaru)</t>
  </si>
  <si>
    <t>Mimikyu</t>
  </si>
  <si>
    <t>Mimigma</t>
  </si>
  <si>
    <t>ăźăźăă‚­ăĄ (Mimikkyu)</t>
  </si>
  <si>
    <t>Disguise</t>
  </si>
  <si>
    <t>Bruxish</t>
  </si>
  <si>
    <t>Knirfish</t>
  </si>
  <si>
    <t>ăŹă‚®ă‚®ă‚·ăŞ (Hagigishiri)</t>
  </si>
  <si>
    <t>Dazzling</t>
  </si>
  <si>
    <t>Drampa</t>
  </si>
  <si>
    <t>Sen-Long</t>
  </si>
  <si>
    <t>ă‚¸ă‚¸ăĽă­ăł (Jijilong)</t>
  </si>
  <si>
    <t>Dhelmise</t>
  </si>
  <si>
    <t>Moruda</t>
  </si>
  <si>
    <t>ă€ă€ăŞăł (Dadarin)</t>
  </si>
  <si>
    <t>Steelworker</t>
  </si>
  <si>
    <t>Jangmo-o</t>
  </si>
  <si>
    <t>Miniras</t>
  </si>
  <si>
    <t>ă‚¸ăŁă©ă‚ł (Jyarako)</t>
  </si>
  <si>
    <t>Hakamo-o</t>
  </si>
  <si>
    <t>Mediras</t>
  </si>
  <si>
    <t>ă‚¸ăŁă©ăłă‚´ (Jyarango)</t>
  </si>
  <si>
    <t>Kommo-o</t>
  </si>
  <si>
    <t>Grandiras</t>
  </si>
  <si>
    <t>ă‚¸ăŁă©ă©ăłă‚¬ (Jyararanga)</t>
  </si>
  <si>
    <t>Tapu Koko</t>
  </si>
  <si>
    <t>Kapu-Riki</t>
  </si>
  <si>
    <t>ă‚«ă—ă»ă‚łă‚±ă‚ł (Kapu-Kokeko)</t>
  </si>
  <si>
    <t>Electric Surge</t>
  </si>
  <si>
    <t>Tapu Lele</t>
  </si>
  <si>
    <t>Kapu-Fala</t>
  </si>
  <si>
    <t>ă‚«ă—ă»ă†ă†ă• (Kapu-Tetefu)</t>
  </si>
  <si>
    <t>Psychic Surge</t>
  </si>
  <si>
    <t>Tapu Bulu</t>
  </si>
  <si>
    <t>Kapu-Toro</t>
  </si>
  <si>
    <t>ă‚«ă—ă»ă–ă«ă« (Kapu-Bulul)</t>
  </si>
  <si>
    <t>Grassy Surge</t>
  </si>
  <si>
    <t>Tapu Fini</t>
  </si>
  <si>
    <t>Kapu-Kime</t>
  </si>
  <si>
    <t>ă‚«ă—ă»ă¬ă’ă¬ (Kapu-Rehire)</t>
  </si>
  <si>
    <t>Cosmog</t>
  </si>
  <si>
    <t>ă‚łă‚ąă˘ăă‚° (Cosmog)</t>
  </si>
  <si>
    <t>Cosmoem</t>
  </si>
  <si>
    <t>Cosmovum</t>
  </si>
  <si>
    <t>ă‚łă‚ąă˘ă‚¦ă  (Cosmovum)</t>
  </si>
  <si>
    <t>Solgaleo</t>
  </si>
  <si>
    <t>ă‚˝ă«ă‚¬ă¬ă‚Ş (Solgaleo)</t>
  </si>
  <si>
    <t>Full Metal Body</t>
  </si>
  <si>
    <t>Lunala</t>
  </si>
  <si>
    <t>ă«ăŠă‚˘ăĽă© (Lunala)</t>
  </si>
  <si>
    <t>Shadow Shield</t>
  </si>
  <si>
    <t>Nihilego</t>
  </si>
  <si>
    <t>Anego</t>
  </si>
  <si>
    <t>ă‚¦ă„ă­ă‚¤ă‰ (Uturoid)</t>
  </si>
  <si>
    <t>Beast Boost</t>
  </si>
  <si>
    <t>Buzzwole</t>
  </si>
  <si>
    <t>Masskito</t>
  </si>
  <si>
    <t>ăžăă‚·ă–ăĽăł (Massivoon)</t>
  </si>
  <si>
    <t>Pheromosa</t>
  </si>
  <si>
    <t>Schabelle</t>
  </si>
  <si>
    <t>ă•ă‚§ă­ăĽăă‚§ (Pheroache)</t>
  </si>
  <si>
    <t>Xurkitree</t>
  </si>
  <si>
    <t>Voltriant</t>
  </si>
  <si>
    <t>ă‡ăłă‚¸ăĄă˘ă‚Ż (Denjyumoku)</t>
  </si>
  <si>
    <t>Celesteela</t>
  </si>
  <si>
    <t>Kaguron</t>
  </si>
  <si>
    <t>ă†ăă‚«ă‚°ă¤ (Tekkaguya)</t>
  </si>
  <si>
    <t>Kartana</t>
  </si>
  <si>
    <t>Katagami</t>
  </si>
  <si>
    <t>ă‚«ăźă„ă«ă‚® (Kamiturugi)</t>
  </si>
  <si>
    <t>Guzzlord</t>
  </si>
  <si>
    <t>Schlingking</t>
  </si>
  <si>
    <t>ă‚˘ă‚Żă‚¸ă‚­ăłă‚° (Akuziking)</t>
  </si>
  <si>
    <t>Necrozma</t>
  </si>
  <si>
    <t>ăŤă‚Żă­ă‚şăž (Necrozma)</t>
  </si>
  <si>
    <t>Prism Armor</t>
  </si>
  <si>
    <t>Dusk Mane Necrozma</t>
  </si>
  <si>
    <t>Dawn Wings Necrozma</t>
  </si>
  <si>
    <t>Ultra Necrozma</t>
  </si>
  <si>
    <t>Neuroforce</t>
  </si>
  <si>
    <t>Magearna</t>
  </si>
  <si>
    <t>ăžă‚®ă‚˘ăŠ (Magearna)</t>
  </si>
  <si>
    <t>Soul-Heart</t>
  </si>
  <si>
    <t>Marshadow</t>
  </si>
  <si>
    <t>ăžăĽă‚·ăŁă‰ăĽ (Marshadow)</t>
  </si>
  <si>
    <t>Poipole</t>
  </si>
  <si>
    <t>Venicro</t>
  </si>
  <si>
    <t>ă™ă™ăŽă  (Bevenom)</t>
  </si>
  <si>
    <t>Naganadel</t>
  </si>
  <si>
    <t>Agoyon</t>
  </si>
  <si>
    <t>ă‚˘ăĽă‚´ă¨ăł (Agoyon)</t>
  </si>
  <si>
    <t>Stakataka</t>
  </si>
  <si>
    <t>Muramura</t>
  </si>
  <si>
    <t>ă„ăłă‡ă„ăłă‡ (Tundetunde)</t>
  </si>
  <si>
    <t>Blacephalon</t>
  </si>
  <si>
    <t>Kopplosio</t>
  </si>
  <si>
    <t>ă‚şă‚¬ă‰ăĽăł (Zugadoon)</t>
  </si>
  <si>
    <t>Zeraora</t>
  </si>
  <si>
    <t>ă‚Ľă©ă‚Şă© (Zeraora)</t>
  </si>
  <si>
    <t>Meltan</t>
  </si>
  <si>
    <t xml:space="preserve">ăˇă«ă‚żăł (Meltan) </t>
  </si>
  <si>
    <t>Melmetal</t>
  </si>
  <si>
    <t>ăˇă«ăˇă‚żă« (Melmetal)</t>
  </si>
  <si>
    <t>Grookey</t>
  </si>
  <si>
    <t>Chimpep</t>
  </si>
  <si>
    <t>ă‚µă«ăŽăŞ (Sarunori)</t>
  </si>
  <si>
    <t>Thwackey</t>
  </si>
  <si>
    <t>Chimstix</t>
  </si>
  <si>
    <t>ăăăłă‚­ăĽ (Bachinkey)</t>
  </si>
  <si>
    <t>Rillaboom</t>
  </si>
  <si>
    <t>Gortrom</t>
  </si>
  <si>
    <t>ă‚´ăŞă©ăłă€ăĽ (Gorirander)</t>
  </si>
  <si>
    <t>Scorbunny</t>
  </si>
  <si>
    <t>Hopplo</t>
  </si>
  <si>
    <t>ă’ăă‹ăĽ (Hibanny)</t>
  </si>
  <si>
    <t>Libero</t>
  </si>
  <si>
    <t>Raboot</t>
  </si>
  <si>
    <t>Kickerlo</t>
  </si>
  <si>
    <t>ă©ă“ă•ăă (Rabbifuto)</t>
  </si>
  <si>
    <t>Cinderace</t>
  </si>
  <si>
    <t>Liberlo</t>
  </si>
  <si>
    <t>ă‚¨ăĽă‚ąăăĽăł (Aceburn)</t>
  </si>
  <si>
    <t>Sobble</t>
  </si>
  <si>
    <t>Memmeon</t>
  </si>
  <si>
    <t>ăˇăă‚˝ăł (Messon)</t>
  </si>
  <si>
    <t>Drizzile</t>
  </si>
  <si>
    <t>Phlegleon</t>
  </si>
  <si>
    <t>ă‚¸ăˇă¬ă‚Şăł (Jimeoreon)</t>
  </si>
  <si>
    <t>Inteleon</t>
  </si>
  <si>
    <t>Intelleon</t>
  </si>
  <si>
    <t>ă‚¤ăłă†ă¬ă‚Şăł (Intereon)</t>
  </si>
  <si>
    <t>Skwovet</t>
  </si>
  <si>
    <t>Raffel</t>
  </si>
  <si>
    <t>ă›ă‚·ă‚¬ăŞă‚ą (Hoshigarisu)</t>
  </si>
  <si>
    <t>Greedent</t>
  </si>
  <si>
    <t>Schlaraffel</t>
  </si>
  <si>
    <t>ă¨ă‚ŻăăŞă‚ą (Yokubarisu)</t>
  </si>
  <si>
    <t>Rookidee</t>
  </si>
  <si>
    <t>Meikro</t>
  </si>
  <si>
    <t>ă‚łă‚łă‚¬ă© (Kokogara)</t>
  </si>
  <si>
    <t>Corvisquire</t>
  </si>
  <si>
    <t>Kranoviz</t>
  </si>
  <si>
    <t>ă‚˘ă‚Şă‚¬ă©ă‚ą (Aogarasu)</t>
  </si>
  <si>
    <t>Corviknight</t>
  </si>
  <si>
    <t>Krarmor</t>
  </si>
  <si>
    <t>ă‚˘ăĽăžăĽă‚¬ă‚˘ (Armorga)</t>
  </si>
  <si>
    <t>Mirror Armor</t>
  </si>
  <si>
    <t>Blipbug</t>
  </si>
  <si>
    <t>Sensect</t>
  </si>
  <si>
    <t>ă‚µăăă ă‚· (Sacchimushi)</t>
  </si>
  <si>
    <t>Dottler</t>
  </si>
  <si>
    <t>Kerardar</t>
  </si>
  <si>
    <t>ă¬ă‰ăĽă ă‚· (Redomushi)</t>
  </si>
  <si>
    <t>Orbeetle</t>
  </si>
  <si>
    <t>Maritellit</t>
  </si>
  <si>
    <t>ă‚¤ă‚Şă«ă– (Eolb)</t>
  </si>
  <si>
    <t>Nickit</t>
  </si>
  <si>
    <t>Kleptifux</t>
  </si>
  <si>
    <t>ă‚Żă‚ąăŤ (Kusune)</t>
  </si>
  <si>
    <t>Thievul</t>
  </si>
  <si>
    <t>Gaunux</t>
  </si>
  <si>
    <t>ă•ă‚©ă‚Żă‚ąă©ă‚¤ (Foxly)</t>
  </si>
  <si>
    <t>Gossifleur</t>
  </si>
  <si>
    <t>Cottini</t>
  </si>
  <si>
    <t>ă’ăˇăłă‚« (Himenka)</t>
  </si>
  <si>
    <t>Cotton Down</t>
  </si>
  <si>
    <t>Eldegoss</t>
  </si>
  <si>
    <t>Cottomi</t>
  </si>
  <si>
    <t>ăŻă‚żă‚·ă©ă‚¬ (Watashiraga)</t>
  </si>
  <si>
    <t>Wooloo</t>
  </si>
  <si>
    <t>Wolly</t>
  </si>
  <si>
    <t>ă‚¦ăĽă«ăĽ (Wooluu)</t>
  </si>
  <si>
    <t>Dubwool</t>
  </si>
  <si>
    <t>Zwollock</t>
  </si>
  <si>
    <t>ăă‚¤ă‚¦ăĽă«ăĽ (Baiwooluu)</t>
  </si>
  <si>
    <t>Chewtle</t>
  </si>
  <si>
    <t>Kamehaps</t>
  </si>
  <si>
    <t>ă‚«ă ă‚«ăˇ (Kamukame)</t>
  </si>
  <si>
    <t>Drednaw</t>
  </si>
  <si>
    <t>Kamalm</t>
  </si>
  <si>
    <t>ă‚«ă‚¸ăŞă‚¬ăˇ (Kajirigame)</t>
  </si>
  <si>
    <t>Yamper</t>
  </si>
  <si>
    <t>Voldi</t>
  </si>
  <si>
    <t>ăŻăłă‘ă (Wanpachi)</t>
  </si>
  <si>
    <t>Ball Fetch</t>
  </si>
  <si>
    <t>Boltund</t>
  </si>
  <si>
    <t>Bellektro</t>
  </si>
  <si>
    <t>ă‘ă«ă‚ąăŻăł (Pulsewan)</t>
  </si>
  <si>
    <t>Rolycoly</t>
  </si>
  <si>
    <t>Klonkett</t>
  </si>
  <si>
    <t>ă‚żăłă‰ăł (Tandon)</t>
  </si>
  <si>
    <t>Steam Engine</t>
  </si>
  <si>
    <t>Carkol</t>
  </si>
  <si>
    <t>Wagong</t>
  </si>
  <si>
    <t>ăă­ăă‚´ăł (Torogon)</t>
  </si>
  <si>
    <t>Coalossal</t>
  </si>
  <si>
    <t>Montecarbo</t>
  </si>
  <si>
    <t>ă‚»ă‚­ă‚żăłă‚¶ăł (Sekitanzan)</t>
  </si>
  <si>
    <t>Applin</t>
  </si>
  <si>
    <t>Knapfel</t>
  </si>
  <si>
    <t>ă‚«ă‚¸ăăăĄ (Kajicchu)</t>
  </si>
  <si>
    <t>Ripen</t>
  </si>
  <si>
    <t>Flapple</t>
  </si>
  <si>
    <t>Drapfel</t>
  </si>
  <si>
    <t>ă‚˘ăă—ăŞăĄăĽ (Appryu)</t>
  </si>
  <si>
    <t>Appletun</t>
  </si>
  <si>
    <t>Schlapfel</t>
  </si>
  <si>
    <t>ă‚żă«ăă—ă« (Tarupple)</t>
  </si>
  <si>
    <t>Silicobra</t>
  </si>
  <si>
    <t>Salanga</t>
  </si>
  <si>
    <t>ă‚ąăŠăă“ (Sunahebi)</t>
  </si>
  <si>
    <t>Sand Spit</t>
  </si>
  <si>
    <t>Sandaconda</t>
  </si>
  <si>
    <t>Sanaconda</t>
  </si>
  <si>
    <t>ă‚µă€ă‚¤ă‚¸ăŁ (Sadaija)</t>
  </si>
  <si>
    <t>Cramorant</t>
  </si>
  <si>
    <t>Urgl</t>
  </si>
  <si>
    <t>ă‚¦ăă‚¦ (Uu)</t>
  </si>
  <si>
    <t>Gulp Missile</t>
  </si>
  <si>
    <t>Arrokuda</t>
  </si>
  <si>
    <t>Pikuda</t>
  </si>
  <si>
    <t>ă‚µă‚·ă‚«ăžă‚ą (Sasikamasu)</t>
  </si>
  <si>
    <t>Propeller Tail</t>
  </si>
  <si>
    <t>Barraskewda</t>
  </si>
  <si>
    <t>Barrakiefa</t>
  </si>
  <si>
    <t>ă‚«ăžă‚ąă‚¸ă§ăĽ (Kamasujaw)</t>
  </si>
  <si>
    <t>Toxel</t>
  </si>
  <si>
    <t>ă‚¨ă¬ă‚şăł (Eleson)</t>
  </si>
  <si>
    <t>Toxtricity Low Key Form</t>
  </si>
  <si>
    <t>Riffex</t>
  </si>
  <si>
    <t>ă‚ąăăŞăłă€ăĽ (Strinder)</t>
  </si>
  <si>
    <t>Punk Rock</t>
  </si>
  <si>
    <t>Toxtricity Amped Form</t>
  </si>
  <si>
    <t>Sizzlipede</t>
  </si>
  <si>
    <t>Thermopod</t>
  </si>
  <si>
    <t>ă¤ă‚Żă‡ (Yakude)</t>
  </si>
  <si>
    <t>Centiskorch</t>
  </si>
  <si>
    <t>Infernopod</t>
  </si>
  <si>
    <t>ăžă«ă¤ă‚Żă‡ (Maruyakude)</t>
  </si>
  <si>
    <t>Clobbopus</t>
  </si>
  <si>
    <t>Klopptopus</t>
  </si>
  <si>
    <t>ă‚żă‚żăă‚ł (Tatakko)</t>
  </si>
  <si>
    <t>Grapploct</t>
  </si>
  <si>
    <t>Kaocto</t>
  </si>
  <si>
    <t>ă‚Şăă‚ąă‘ă‚ą (Otosupus)</t>
  </si>
  <si>
    <t>Sinistea</t>
  </si>
  <si>
    <t>Fatalitee</t>
  </si>
  <si>
    <t>ă¤ăăăŁ (Yabacha)</t>
  </si>
  <si>
    <t>Polteageist</t>
  </si>
  <si>
    <t>Mortipot</t>
  </si>
  <si>
    <t>ăťăăă‡ă‚ą (Potdeath)</t>
  </si>
  <si>
    <t>Hatenna</t>
  </si>
  <si>
    <t>Brimova</t>
  </si>
  <si>
    <t>ăźă–ăŞă  (Mibrim)</t>
  </si>
  <si>
    <t>Hattrem</t>
  </si>
  <si>
    <t>Brimano</t>
  </si>
  <si>
    <t>ă†ă–ăŞă  (Tebrim)</t>
  </si>
  <si>
    <t>Hatterene</t>
  </si>
  <si>
    <t>Silembrim</t>
  </si>
  <si>
    <t>ă–ăŞă ă‚Şăł (Brimuon)</t>
  </si>
  <si>
    <t>Impidimp</t>
  </si>
  <si>
    <t>BĂ¤hmon</t>
  </si>
  <si>
    <t>ă™ă­ăăĽ (Beroba)</t>
  </si>
  <si>
    <t>Morgrem</t>
  </si>
  <si>
    <t>Pelzebub</t>
  </si>
  <si>
    <t>ă‚®ă˘ăĽ (Gimoh)</t>
  </si>
  <si>
    <t>Grimmsnarl</t>
  </si>
  <si>
    <t>Olangaar</t>
  </si>
  <si>
    <t>ă‚ŞăĽă­ăłă‚˛ (Ohlonge)</t>
  </si>
  <si>
    <t>Obstagoon</t>
  </si>
  <si>
    <t>Barrikadax</t>
  </si>
  <si>
    <t>ă‚żăă•ă‚µă‚°ăž (Tachifusaguma)</t>
  </si>
  <si>
    <t>Perrserker</t>
  </si>
  <si>
    <t>Mauzinger</t>
  </si>
  <si>
    <t>ă‹ăŁă‚¤ă‚­ăłă‚° (Nyaiking)</t>
  </si>
  <si>
    <t>Steely Spirit</t>
  </si>
  <si>
    <t>Cursola</t>
  </si>
  <si>
    <t>Gorgasonn</t>
  </si>
  <si>
    <t>ă‚µă‹ă‚´ăĽăł (Sunigoon)</t>
  </si>
  <si>
    <t>Perish Body</t>
  </si>
  <si>
    <t>Sirfetch'd</t>
  </si>
  <si>
    <t>Lauchzelot</t>
  </si>
  <si>
    <t>ăŤă‚®ă‚¬ăŠă‚¤ă (Negikaknight)</t>
  </si>
  <si>
    <t>Pantifrost</t>
  </si>
  <si>
    <t>ăăŞă‚łă‚Şă« (Barrikohru)</t>
  </si>
  <si>
    <t>Runerigus</t>
  </si>
  <si>
    <t>Oghnatoll</t>
  </si>
  <si>
    <t>ă‡ă‚ąăăĽăł (Deathbarn)</t>
  </si>
  <si>
    <t>Milcery</t>
  </si>
  <si>
    <t>Hokumil</t>
  </si>
  <si>
    <t>ăžă›ăźă« (Mahomil)</t>
  </si>
  <si>
    <t>Alcremie</t>
  </si>
  <si>
    <t>Pokusan</t>
  </si>
  <si>
    <t>ăžă›ă‚¤ăă— (Mawhip)</t>
  </si>
  <si>
    <t>Falinks</t>
  </si>
  <si>
    <t>Legios</t>
  </si>
  <si>
    <t>ă‚żă‚¤ă¬ăĽă„ (Tairetsu)</t>
  </si>
  <si>
    <t>Pincurchin</t>
  </si>
  <si>
    <t>Britzigel</t>
  </si>
  <si>
    <t>ăăăłă‚¦ă‹ (Bachinuni)</t>
  </si>
  <si>
    <t>Snom</t>
  </si>
  <si>
    <t>Snomnom</t>
  </si>
  <si>
    <t>ă¦ă‚­ăŹăź (Yukihami)</t>
  </si>
  <si>
    <t>Ice Scales</t>
  </si>
  <si>
    <t>Frosmoth</t>
  </si>
  <si>
    <t>Mottineva</t>
  </si>
  <si>
    <t>ă˘ă‚ąăŽă‚¦ (Mothnow)</t>
  </si>
  <si>
    <t>Stonjourner</t>
  </si>
  <si>
    <t>Humanolith</t>
  </si>
  <si>
    <t>ă‚¤ă‚·ăăłă‚¸ăł (Ishihengin)</t>
  </si>
  <si>
    <t>Power Spot</t>
  </si>
  <si>
    <t>Eiscue Ice Face</t>
  </si>
  <si>
    <t>Kubuin</t>
  </si>
  <si>
    <t>ă‚łă‚ŞăŞăăť (Korippo)</t>
  </si>
  <si>
    <t>Ice Face</t>
  </si>
  <si>
    <t>Eiscue Noice Face</t>
  </si>
  <si>
    <t>Indeedee Male</t>
  </si>
  <si>
    <t>Servol</t>
  </si>
  <si>
    <t>ă‚¤ă‚¨ăă‚µăł (Yessan)</t>
  </si>
  <si>
    <t>Indeedee Female</t>
  </si>
  <si>
    <t>Morpeko Full Belly Mode</t>
  </si>
  <si>
    <t>Morpeko</t>
  </si>
  <si>
    <t>ă˘ă«ăšă‚ł (Morpeko)</t>
  </si>
  <si>
    <t>Hunger Switch</t>
  </si>
  <si>
    <t>Morpeko Hangry Mode</t>
  </si>
  <si>
    <t>Cufant</t>
  </si>
  <si>
    <t>Kupfanti</t>
  </si>
  <si>
    <t>ă‚ľă‚¦ă‰ă‚¦ (Zoudou)</t>
  </si>
  <si>
    <t>Copperajah</t>
  </si>
  <si>
    <t>Patinaraja</t>
  </si>
  <si>
    <t>ă€ă‚¤ă‚Şă‚¦ă‰ă‚¦ (Daioudou)</t>
  </si>
  <si>
    <t>Dracozolt</t>
  </si>
  <si>
    <t>Lectragon</t>
  </si>
  <si>
    <t>ă‘ăăă©ă‚´ăł (Patchiragon)</t>
  </si>
  <si>
    <t>Arctozolt</t>
  </si>
  <si>
    <t>Lecryodon</t>
  </si>
  <si>
    <t>ă‘ăăă«ă‰ăł (Patchilldon)</t>
  </si>
  <si>
    <t>Dracovish</t>
  </si>
  <si>
    <t>Pescragon</t>
  </si>
  <si>
    <t>ă‚¦ă‚ŞăŽă©ă‚´ăł (Ounaragon)</t>
  </si>
  <si>
    <t>Arctovish</t>
  </si>
  <si>
    <t>Pescryodon</t>
  </si>
  <si>
    <t>ă‚¦ă‚Şăă«ă‰ăł (Ouchilldon)</t>
  </si>
  <si>
    <t>Duraludon</t>
  </si>
  <si>
    <t>ă‚¸ăĄă©ă«ă‰ăł (Duraludon)</t>
  </si>
  <si>
    <t>Stalwart</t>
  </si>
  <si>
    <t>Dreepy</t>
  </si>
  <si>
    <t>Grolldra</t>
  </si>
  <si>
    <t>ă‰ă©ăˇă‚·ă¤ (Dorameshiya)</t>
  </si>
  <si>
    <t>Drakloak</t>
  </si>
  <si>
    <t>Phandra</t>
  </si>
  <si>
    <t>ă‰ă­ăłă (Doronch)</t>
  </si>
  <si>
    <t>Dragapult</t>
  </si>
  <si>
    <t>Katapuldra</t>
  </si>
  <si>
    <t>ă‰ă©ă‘ă«ă (Dorapult)</t>
  </si>
  <si>
    <t>Zacian Crowned Sword</t>
  </si>
  <si>
    <t>Zacian</t>
  </si>
  <si>
    <t>ă‚¶ă‚·ă‚˘ăł (Zacian)</t>
  </si>
  <si>
    <t>Intrepid Sword</t>
  </si>
  <si>
    <t>Zacian Hero of Many Battles</t>
  </si>
  <si>
    <t>Zamazenta Crowned Shield</t>
  </si>
  <si>
    <t>Zamazenta</t>
  </si>
  <si>
    <t>ă‚¶ăžă‚Ľăłă‚ż (Zamazenta)</t>
  </si>
  <si>
    <t>Dauntless Shield</t>
  </si>
  <si>
    <t>Zamazenta Hero of Many Battles</t>
  </si>
  <si>
    <t>Eternatus</t>
  </si>
  <si>
    <t>Endynalos</t>
  </si>
  <si>
    <t>ă ă‚˛ăłă€ă‚¤ăŠ (Mugendina)</t>
  </si>
  <si>
    <t>Eternatus Eternamax</t>
  </si>
  <si>
    <t>1125</t>
  </si>
  <si>
    <t>Kubfu</t>
  </si>
  <si>
    <t>Dakuma</t>
  </si>
  <si>
    <t>ă€ă‚Żăž (Dakuma)</t>
  </si>
  <si>
    <t>Urshifu Single Strike Style</t>
  </si>
  <si>
    <t>Wulaosu</t>
  </si>
  <si>
    <t>ă‚¦ăĽă©ă‚Şă‚ą (Wulaosu)</t>
  </si>
  <si>
    <t>Unseen Fist</t>
  </si>
  <si>
    <t>Urshifu Rapid Strike Style</t>
  </si>
  <si>
    <t>Zarude</t>
  </si>
  <si>
    <t>ă‚¶ă«ăĽă‰ (Zarude)</t>
  </si>
  <si>
    <t>Regieleki</t>
  </si>
  <si>
    <t>ă¬ă‚¸ă‚¨ă¬ă‚­ (Regieleki)</t>
  </si>
  <si>
    <t>Transistor</t>
  </si>
  <si>
    <t>Regidrago</t>
  </si>
  <si>
    <t>ă¬ă‚¸ă‰ă©ă‚´ (Regidrago)</t>
  </si>
  <si>
    <t>Dragonâ€s Maw</t>
  </si>
  <si>
    <t>Glastrier</t>
  </si>
  <si>
    <t>Polaross</t>
  </si>
  <si>
    <t>ă–ăŞă‚¶ăťă‚ą (Burizaposu)</t>
  </si>
  <si>
    <t>Chilling Neigh</t>
  </si>
  <si>
    <t>Spectrier</t>
  </si>
  <si>
    <t>Phantoross</t>
  </si>
  <si>
    <t>ă¬ă‚¤ă‚ąăťă‚ą (Reisuposu)</t>
  </si>
  <si>
    <t>Grim Neigh</t>
  </si>
  <si>
    <t>Calyrex</t>
  </si>
  <si>
    <t>Coronospa</t>
  </si>
  <si>
    <t>ăă‰ă¬ăă‚Żă‚ą (Budrex)</t>
  </si>
  <si>
    <t>Calyrex Ice Rider</t>
  </si>
  <si>
    <t>As One</t>
  </si>
  <si>
    <t>Calyrex Shadow Rider</t>
  </si>
  <si>
    <t>Seed pokemon</t>
  </si>
  <si>
    <t>Lizard pokemon</t>
  </si>
  <si>
    <t>Flame pokemon</t>
  </si>
  <si>
    <t>Tiny Turtle pokemon</t>
  </si>
  <si>
    <t>Turtle pokemon</t>
  </si>
  <si>
    <t>Shellfish pokemon</t>
  </si>
  <si>
    <t>Worm pokemon</t>
  </si>
  <si>
    <t>Cocoon pokemon</t>
  </si>
  <si>
    <t>Butterfly pokemon</t>
  </si>
  <si>
    <t>Hairy Bug pokemon</t>
  </si>
  <si>
    <t>Poison Bee pokemon</t>
  </si>
  <si>
    <t>Tiny Bird pokemon</t>
  </si>
  <si>
    <t>Bird pokemon</t>
  </si>
  <si>
    <t>Mouse pokemon</t>
  </si>
  <si>
    <t>Beak pokemon</t>
  </si>
  <si>
    <t>Snake pokemon</t>
  </si>
  <si>
    <t>Cobra pokemon</t>
  </si>
  <si>
    <t>Poison Pin pokemon</t>
  </si>
  <si>
    <t>Drill pokemon</t>
  </si>
  <si>
    <t>Fairy pokemon</t>
  </si>
  <si>
    <t>Fox pokemon</t>
  </si>
  <si>
    <t>Balloon pokemon</t>
  </si>
  <si>
    <t>Bat pokemon</t>
  </si>
  <si>
    <t>Weed pokemon</t>
  </si>
  <si>
    <t>Flower pokemon</t>
  </si>
  <si>
    <t>Mushroom pokemon</t>
  </si>
  <si>
    <t>Insect pokemon</t>
  </si>
  <si>
    <t>Poison Moth pokemon</t>
  </si>
  <si>
    <t>Mole pokemon</t>
  </si>
  <si>
    <t>Scratch Cat pokemon</t>
  </si>
  <si>
    <t>Classy Cat pokemon</t>
  </si>
  <si>
    <t>Duck pokemon</t>
  </si>
  <si>
    <t>Pig Monkey pokemon</t>
  </si>
  <si>
    <t>Puppy pokemon</t>
  </si>
  <si>
    <t>Legendary pokemon</t>
  </si>
  <si>
    <t>Tadpole pokemon</t>
  </si>
  <si>
    <t>Psi pokemon</t>
  </si>
  <si>
    <t>Superpower pokemon</t>
  </si>
  <si>
    <t>Flycatcher pokemon</t>
  </si>
  <si>
    <t>Jellyfish pokemon</t>
  </si>
  <si>
    <t>Rock pokemon</t>
  </si>
  <si>
    <t>Megaton pokemon</t>
  </si>
  <si>
    <t>Fire Horse pokemon</t>
  </si>
  <si>
    <t>Dopey pokemon</t>
  </si>
  <si>
    <t>Hermit Crab pokemon</t>
  </si>
  <si>
    <t>Magnet pokemon</t>
  </si>
  <si>
    <t>Wild Duck pokemon</t>
  </si>
  <si>
    <t>Twin Bird pokemon</t>
  </si>
  <si>
    <t>Triple Bird pokemon</t>
  </si>
  <si>
    <t>Sea Lion pokemon</t>
  </si>
  <si>
    <t>Sludge pokemon</t>
  </si>
  <si>
    <t>Bivalve pokemon</t>
  </si>
  <si>
    <t>Gas pokemon</t>
  </si>
  <si>
    <t>Shadow pokemon</t>
  </si>
  <si>
    <t>Rock Snake pokemon</t>
  </si>
  <si>
    <t>Hypnosis pokemon</t>
  </si>
  <si>
    <t>River Crab pokemon</t>
  </si>
  <si>
    <t>Pincer pokemon</t>
  </si>
  <si>
    <t>Ball pokemon</t>
  </si>
  <si>
    <t>Egg pokemon</t>
  </si>
  <si>
    <t>Coconut pokemon</t>
  </si>
  <si>
    <t>Lonely pokemon</t>
  </si>
  <si>
    <t>Bone Keeper pokemon</t>
  </si>
  <si>
    <t>Kicking pokemon</t>
  </si>
  <si>
    <t>Punching pokemon</t>
  </si>
  <si>
    <t>Licking pokemon</t>
  </si>
  <si>
    <t>Poison Gas pokemon</t>
  </si>
  <si>
    <t>Spikes pokemon</t>
  </si>
  <si>
    <t>Vine pokemon</t>
  </si>
  <si>
    <t>Parent pokemon</t>
  </si>
  <si>
    <t>Dragon pokemon</t>
  </si>
  <si>
    <t>Goldfish pokemon</t>
  </si>
  <si>
    <t>Star Shape pokemon</t>
  </si>
  <si>
    <t>Mysterious pokemon</t>
  </si>
  <si>
    <t>Barrier pokemon</t>
  </si>
  <si>
    <t>Dancing pokemon</t>
  </si>
  <si>
    <t>Mantis pokemon</t>
  </si>
  <si>
    <t>Human Shape pokemon</t>
  </si>
  <si>
    <t>Electric pokemon</t>
  </si>
  <si>
    <t>Spitfire pokemon</t>
  </si>
  <si>
    <t>Stag Beetle pokemon</t>
  </si>
  <si>
    <t>Wild Bull pokemon</t>
  </si>
  <si>
    <t>Fish pokemon</t>
  </si>
  <si>
    <t>Atrocious pokemon</t>
  </si>
  <si>
    <t>Transport pokemon</t>
  </si>
  <si>
    <t>Transform pokemon</t>
  </si>
  <si>
    <t>Evolution pokemon</t>
  </si>
  <si>
    <t>Bubble Jet pokemon</t>
  </si>
  <si>
    <t>Lightning pokemon</t>
  </si>
  <si>
    <t>Virtual pokemon</t>
  </si>
  <si>
    <t>Spiral pokemon</t>
  </si>
  <si>
    <t>Fossil pokemon</t>
  </si>
  <si>
    <t>Sleeping pokemon</t>
  </si>
  <si>
    <t>Freeze pokemon</t>
  </si>
  <si>
    <t>Cruel pokemon</t>
  </si>
  <si>
    <t>Genetic pokemon</t>
  </si>
  <si>
    <t>New Species pokemon</t>
  </si>
  <si>
    <t>Leaf pokemon</t>
  </si>
  <si>
    <t>Herb pokemon</t>
  </si>
  <si>
    <t>Fire Mouse pokemon</t>
  </si>
  <si>
    <t>Volcano pokemon</t>
  </si>
  <si>
    <t>Big Jaw pokemon</t>
  </si>
  <si>
    <t>Scout pokemon</t>
  </si>
  <si>
    <t>Long Body pokemon</t>
  </si>
  <si>
    <t>Owl pokemon</t>
  </si>
  <si>
    <t>Five Star pokemon</t>
  </si>
  <si>
    <t>String Spit pokemon</t>
  </si>
  <si>
    <t>Long Leg pokemon</t>
  </si>
  <si>
    <t>Angler pokemon</t>
  </si>
  <si>
    <t>Light pokemon</t>
  </si>
  <si>
    <t>Tiny Mouse pokemon</t>
  </si>
  <si>
    <t>Spike Ball pokemon</t>
  </si>
  <si>
    <t>Happiness pokemon</t>
  </si>
  <si>
    <t>Mystic pokemon</t>
  </si>
  <si>
    <t>Wool pokemon</t>
  </si>
  <si>
    <t>Aqua Mouse pokemon</t>
  </si>
  <si>
    <t>Aqua Rabbit pokemon</t>
  </si>
  <si>
    <t>Imitation pokemon</t>
  </si>
  <si>
    <t>Frog pokemon</t>
  </si>
  <si>
    <t>Cottonweed pokemon</t>
  </si>
  <si>
    <t>Long Tail pokemon</t>
  </si>
  <si>
    <t>Sun pokemon</t>
  </si>
  <si>
    <t>Clear Wing pokemon</t>
  </si>
  <si>
    <t>Water Fish pokemon</t>
  </si>
  <si>
    <t>Moonlight pokemon</t>
  </si>
  <si>
    <t>Darkness pokemon</t>
  </si>
  <si>
    <t>Royal pokemon</t>
  </si>
  <si>
    <t>Screech pokemon</t>
  </si>
  <si>
    <t>Symbol pokemon</t>
  </si>
  <si>
    <t>Patient pokemon</t>
  </si>
  <si>
    <t>Long Neck pokemon</t>
  </si>
  <si>
    <t>Bagworm pokemon</t>
  </si>
  <si>
    <t>Land Snake pokemon</t>
  </si>
  <si>
    <t>FlyScorpion pokemon</t>
  </si>
  <si>
    <t>Iron Snake pokemon</t>
  </si>
  <si>
    <t>Mold pokemon</t>
  </si>
  <si>
    <t>Single Horn pokemon</t>
  </si>
  <si>
    <t>Sharp Claw pokemon</t>
  </si>
  <si>
    <t>Little Bear pokemon</t>
  </si>
  <si>
    <t>Hibernator pokemon</t>
  </si>
  <si>
    <t>Lava pokemon</t>
  </si>
  <si>
    <t>Pig pokemon</t>
  </si>
  <si>
    <t>Swine pokemon</t>
  </si>
  <si>
    <t>Coral pokemon</t>
  </si>
  <si>
    <t>Jet pokemon</t>
  </si>
  <si>
    <t>Delivery pokemon</t>
  </si>
  <si>
    <t>Kite pokemon</t>
  </si>
  <si>
    <t>Armor Bird pokemon</t>
  </si>
  <si>
    <t>Dark pokemon</t>
  </si>
  <si>
    <t>Long Nose pokemon</t>
  </si>
  <si>
    <t>Armor pokemon</t>
  </si>
  <si>
    <t>Big Horn pokemon</t>
  </si>
  <si>
    <t>Painter pokemon</t>
  </si>
  <si>
    <t>Scuffle pokemon</t>
  </si>
  <si>
    <t>Handstand pokemon</t>
  </si>
  <si>
    <t>Kiss pokemon</t>
  </si>
  <si>
    <t>Live Coal pokemon</t>
  </si>
  <si>
    <t>Milk Cow pokemon</t>
  </si>
  <si>
    <t>Thunder pokemon</t>
  </si>
  <si>
    <t>Aurora pokemon</t>
  </si>
  <si>
    <t>Rock Skin pokemon</t>
  </si>
  <si>
    <t>Hard Shell pokemon</t>
  </si>
  <si>
    <t>Diving pokemon</t>
  </si>
  <si>
    <t>Rainbow pokemon</t>
  </si>
  <si>
    <t>Time Travel pokemon</t>
  </si>
  <si>
    <t>Wood Gecko pokemon</t>
  </si>
  <si>
    <t>Forest pokemon</t>
  </si>
  <si>
    <t>Chick pokemon</t>
  </si>
  <si>
    <t>Young Fowl pokemon</t>
  </si>
  <si>
    <t>Blaze pokemon</t>
  </si>
  <si>
    <t>Mud Fish pokemon</t>
  </si>
  <si>
    <t>Bite pokemon</t>
  </si>
  <si>
    <t>TinyRaccoon pokemon</t>
  </si>
  <si>
    <t>Rushing pokemon</t>
  </si>
  <si>
    <t>Water Weed pokemon</t>
  </si>
  <si>
    <t>Jolly pokemon</t>
  </si>
  <si>
    <t>Carefree pokemon</t>
  </si>
  <si>
    <t>Acorn pokemon</t>
  </si>
  <si>
    <t>Wily pokemon</t>
  </si>
  <si>
    <t>Wicked pokemon</t>
  </si>
  <si>
    <t>TinySwallow pokemon</t>
  </si>
  <si>
    <t>Swallow pokemon</t>
  </si>
  <si>
    <t>Seagull pokemon</t>
  </si>
  <si>
    <t>Water Bird pokemon</t>
  </si>
  <si>
    <t>Feeling pokemon</t>
  </si>
  <si>
    <t>Emotion pokemon</t>
  </si>
  <si>
    <t>Embrace pokemon</t>
  </si>
  <si>
    <t>Pond Skater pokemon</t>
  </si>
  <si>
    <t>Eyeball pokemon</t>
  </si>
  <si>
    <t>Slacker pokemon</t>
  </si>
  <si>
    <t>Wild Monkey pokemon</t>
  </si>
  <si>
    <t>Lazy pokemon</t>
  </si>
  <si>
    <t>Trainee pokemon</t>
  </si>
  <si>
    <t>Ninja pokemon</t>
  </si>
  <si>
    <t>Shed pokemon</t>
  </si>
  <si>
    <t>Whisper pokemon</t>
  </si>
  <si>
    <t>Big Voice pokemon</t>
  </si>
  <si>
    <t>Loud Noise pokemon</t>
  </si>
  <si>
    <t>Guts pokemon</t>
  </si>
  <si>
    <t>Arm Thrust pokemon</t>
  </si>
  <si>
    <t>Polka Dot pokemon</t>
  </si>
  <si>
    <t>Compass pokemon</t>
  </si>
  <si>
    <t>Kitten pokemon</t>
  </si>
  <si>
    <t>Prim pokemon</t>
  </si>
  <si>
    <t>Deceiver pokemon</t>
  </si>
  <si>
    <t>Iron Armor pokemon</t>
  </si>
  <si>
    <t>Meditate pokemon</t>
  </si>
  <si>
    <t>Discharge pokemon</t>
  </si>
  <si>
    <t>Cheering pokemon</t>
  </si>
  <si>
    <t>Firefly pokemon</t>
  </si>
  <si>
    <t>Thorn pokemon</t>
  </si>
  <si>
    <t>Stomach pokemon</t>
  </si>
  <si>
    <t>Poison Bag pokemon</t>
  </si>
  <si>
    <t>Savage pokemon</t>
  </si>
  <si>
    <t>Brutal pokemon</t>
  </si>
  <si>
    <t>Ball Whale pokemon</t>
  </si>
  <si>
    <t>Float Whale pokemon</t>
  </si>
  <si>
    <t>Numb pokemon</t>
  </si>
  <si>
    <t>Eruption pokemon</t>
  </si>
  <si>
    <t>Coal pokemon</t>
  </si>
  <si>
    <t>Bounce pokemon</t>
  </si>
  <si>
    <t>Manipulate pokemon</t>
  </si>
  <si>
    <t>Spot Panda pokemon</t>
  </si>
  <si>
    <t>Ant Pit pokemon</t>
  </si>
  <si>
    <t>Vibration pokemon</t>
  </si>
  <si>
    <t>Cactus pokemon</t>
  </si>
  <si>
    <t>Scarecrow pokemon</t>
  </si>
  <si>
    <t>Cotton Bird pokemon</t>
  </si>
  <si>
    <t>Humming pokemon</t>
  </si>
  <si>
    <t>Cat Ferret pokemon</t>
  </si>
  <si>
    <t>Fang Snake pokemon</t>
  </si>
  <si>
    <t>Meteorite pokemon</t>
  </si>
  <si>
    <t>Whiskers pokemon</t>
  </si>
  <si>
    <t>Ruffian pokemon</t>
  </si>
  <si>
    <t>Rogue pokemon</t>
  </si>
  <si>
    <t>Clay Doll pokemon</t>
  </si>
  <si>
    <t>Sea Lily pokemon</t>
  </si>
  <si>
    <t>Barnacle pokemon</t>
  </si>
  <si>
    <t>Old Shrimp pokemon</t>
  </si>
  <si>
    <t>Plate pokemon</t>
  </si>
  <si>
    <t>Tender pokemon</t>
  </si>
  <si>
    <t>Weather pokemon</t>
  </si>
  <si>
    <t>Color Swap pokemon</t>
  </si>
  <si>
    <t>Puppet pokemon</t>
  </si>
  <si>
    <t>Marionette pokemon</t>
  </si>
  <si>
    <t>Requiem pokemon</t>
  </si>
  <si>
    <t>Beckon pokemon</t>
  </si>
  <si>
    <t>Fruit pokemon</t>
  </si>
  <si>
    <t>Wind Chime pokemon</t>
  </si>
  <si>
    <t>Disaster pokemon</t>
  </si>
  <si>
    <t>Bright pokemon</t>
  </si>
  <si>
    <t>Snow Hat pokemon</t>
  </si>
  <si>
    <t>Face pokemon</t>
  </si>
  <si>
    <t>Clap pokemon</t>
  </si>
  <si>
    <t>Ball Roll pokemon</t>
  </si>
  <si>
    <t>Ice Break pokemon</t>
  </si>
  <si>
    <t>Deep Sea pokemon</t>
  </si>
  <si>
    <t>South Sea pokemon</t>
  </si>
  <si>
    <t>Longevity pokemon</t>
  </si>
  <si>
    <t>Rendezvous pokemon</t>
  </si>
  <si>
    <t>Rock Head pokemon</t>
  </si>
  <si>
    <t>Endurance pokemon</t>
  </si>
  <si>
    <t>Iron Ball pokemon</t>
  </si>
  <si>
    <t>Iron Claw pokemon</t>
  </si>
  <si>
    <t>Iron Leg pokemon</t>
  </si>
  <si>
    <t>Rock Peak pokemon</t>
  </si>
  <si>
    <t>Iceberg pokemon</t>
  </si>
  <si>
    <t>Iron pokemon</t>
  </si>
  <si>
    <t>Eon pokemon</t>
  </si>
  <si>
    <t>Sea Basin pokemon</t>
  </si>
  <si>
    <t>Continent pokemon</t>
  </si>
  <si>
    <t>Sky High pokemon</t>
  </si>
  <si>
    <t>Wish pokemon</t>
  </si>
  <si>
    <t>DNA pokemon</t>
  </si>
  <si>
    <t>Tiny Leaf pokemon</t>
  </si>
  <si>
    <t>Grove pokemon</t>
  </si>
  <si>
    <t>Chimp pokemon</t>
  </si>
  <si>
    <t>Playful pokemon</t>
  </si>
  <si>
    <t>Penguin pokemon</t>
  </si>
  <si>
    <t>Emperor pokemon</t>
  </si>
  <si>
    <t>Starling pokemon</t>
  </si>
  <si>
    <t>Predator pokemon</t>
  </si>
  <si>
    <t>Plump Mouse pokemon</t>
  </si>
  <si>
    <t>Beaver pokemon</t>
  </si>
  <si>
    <t>Cricket pokemon</t>
  </si>
  <si>
    <t>Flash pokemon</t>
  </si>
  <si>
    <t>Spark pokemon</t>
  </si>
  <si>
    <t>Gleam Eyes pokemon</t>
  </si>
  <si>
    <t>Bud pokemon</t>
  </si>
  <si>
    <t>Bouquet pokemon</t>
  </si>
  <si>
    <t>Head Butt pokemon</t>
  </si>
  <si>
    <t>Shield pokemon</t>
  </si>
  <si>
    <t>Moth pokemon</t>
  </si>
  <si>
    <t>Tiny Bee pokemon</t>
  </si>
  <si>
    <t>Beehive pokemon</t>
  </si>
  <si>
    <t>EleSquirrel pokemon</t>
  </si>
  <si>
    <t>Sea Weasel pokemon</t>
  </si>
  <si>
    <t>Cherry pokemon</t>
  </si>
  <si>
    <t>Blossom pokemon</t>
  </si>
  <si>
    <t>Sea Slug pokemon</t>
  </si>
  <si>
    <t>Blimp pokemon</t>
  </si>
  <si>
    <t>Rabbit pokemon</t>
  </si>
  <si>
    <t>Magical pokemon</t>
  </si>
  <si>
    <t>Big Boss pokemon</t>
  </si>
  <si>
    <t>Catty pokemon</t>
  </si>
  <si>
    <t>Tiger Cat pokemon</t>
  </si>
  <si>
    <t>Bell pokemon</t>
  </si>
  <si>
    <t>Skunk pokemon</t>
  </si>
  <si>
    <t>Bronze pokemon</t>
  </si>
  <si>
    <t>Bronze Bell pokemon</t>
  </si>
  <si>
    <t>Bonsai pokemon</t>
  </si>
  <si>
    <t>Mime pokemon</t>
  </si>
  <si>
    <t>Playhouse pokemon</t>
  </si>
  <si>
    <t>Music Note pokemon</t>
  </si>
  <si>
    <t>Forbidden pokemon</t>
  </si>
  <si>
    <t>Land Shark pokemon</t>
  </si>
  <si>
    <t>Cave pokemon</t>
  </si>
  <si>
    <t>Mach pokemon</t>
  </si>
  <si>
    <t>Big Eater pokemon</t>
  </si>
  <si>
    <t>Emanation pokemon</t>
  </si>
  <si>
    <t>Aura pokemon</t>
  </si>
  <si>
    <t>Hippo pokemon</t>
  </si>
  <si>
    <t>Heavyweight pokemon</t>
  </si>
  <si>
    <t>Scorpion pokemon</t>
  </si>
  <si>
    <t>Ogre Scorp pokemon</t>
  </si>
  <si>
    <t>Toxic Mouth pokemon</t>
  </si>
  <si>
    <t>Bug Catcher pokemon</t>
  </si>
  <si>
    <t>Wing Fish pokemon</t>
  </si>
  <si>
    <t>Neon pokemon</t>
  </si>
  <si>
    <t>Frost Tree pokemon</t>
  </si>
  <si>
    <t>Magnet Area pokemon</t>
  </si>
  <si>
    <t>Thunderbolt pokemon</t>
  </si>
  <si>
    <t>Blast pokemon</t>
  </si>
  <si>
    <t>Jubilee pokemon</t>
  </si>
  <si>
    <t>Ogre Darner pokemon</t>
  </si>
  <si>
    <t>Verdant pokemon</t>
  </si>
  <si>
    <t>Fresh Snow pokemon</t>
  </si>
  <si>
    <t>Fang Scorp pokemon</t>
  </si>
  <si>
    <t>Twin Tusk pokemon</t>
  </si>
  <si>
    <t>Blade pokemon</t>
  </si>
  <si>
    <t>Gripper pokemon</t>
  </si>
  <si>
    <t>Snow Land pokemon</t>
  </si>
  <si>
    <t>Plasma pokemon</t>
  </si>
  <si>
    <t>Knowledge pokemon</t>
  </si>
  <si>
    <t>Willpower pokemon</t>
  </si>
  <si>
    <t>Temporal pokemon</t>
  </si>
  <si>
    <t>Spatial pokemon</t>
  </si>
  <si>
    <t>Lava Dome pokemon</t>
  </si>
  <si>
    <t>Colossal pokemon</t>
  </si>
  <si>
    <t>Renegade pokemon</t>
  </si>
  <si>
    <t>Lunar pokemon</t>
  </si>
  <si>
    <t>Sea Drifter pokemon</t>
  </si>
  <si>
    <t>Seafaring pokemon</t>
  </si>
  <si>
    <t>Pitch-Black pokemon</t>
  </si>
  <si>
    <t>Gratitude pokemon</t>
  </si>
  <si>
    <t>Alpha pokemon</t>
  </si>
  <si>
    <t>Victory pokemon</t>
  </si>
  <si>
    <t>Grass Snake pokemon</t>
  </si>
  <si>
    <t>Regal pokemon</t>
  </si>
  <si>
    <t>Fire Pig pokemon</t>
  </si>
  <si>
    <t>Mega Fire Pig pokemon</t>
  </si>
  <si>
    <t>Sea Otter pokemon</t>
  </si>
  <si>
    <t>Discipline pokemon</t>
  </si>
  <si>
    <t>Formidable pokemon</t>
  </si>
  <si>
    <t>Lookout pokemon</t>
  </si>
  <si>
    <t>Loyal Dog pokemon</t>
  </si>
  <si>
    <t>Big-Hearted pokemon</t>
  </si>
  <si>
    <t>Devious pokemon</t>
  </si>
  <si>
    <t>Grass Monkey pokemon</t>
  </si>
  <si>
    <t>Thorn Monkey pokemon</t>
  </si>
  <si>
    <t>High Temp pokemon</t>
  </si>
  <si>
    <t>Ember pokemon</t>
  </si>
  <si>
    <t>Spray pokemon</t>
  </si>
  <si>
    <t>Geyser pokemon</t>
  </si>
  <si>
    <t>Dream Eater pokemon</t>
  </si>
  <si>
    <t>Drowsing pokemon</t>
  </si>
  <si>
    <t>Tiny Pigeon pokemon</t>
  </si>
  <si>
    <t>Wild Pigeon pokemon</t>
  </si>
  <si>
    <t>Proud pokemon</t>
  </si>
  <si>
    <t>Electrified pokemon</t>
  </si>
  <si>
    <t>Mantle pokemon</t>
  </si>
  <si>
    <t>Ore pokemon</t>
  </si>
  <si>
    <t>Compressed pokemon</t>
  </si>
  <si>
    <t>Courting pokemon</t>
  </si>
  <si>
    <t>Subterrene pokemon</t>
  </si>
  <si>
    <t>Hearing pokemon</t>
  </si>
  <si>
    <t>Muscular pokemon</t>
  </si>
  <si>
    <t>Judo pokemon</t>
  </si>
  <si>
    <t>Karate pokemon</t>
  </si>
  <si>
    <t>Sewing pokemon</t>
  </si>
  <si>
    <t>Leaf-Wrapped pokemon</t>
  </si>
  <si>
    <t>Nurturing pokemon</t>
  </si>
  <si>
    <t>Centipede pokemon</t>
  </si>
  <si>
    <t>Curlipede pokemon</t>
  </si>
  <si>
    <t>Megapede pokemon</t>
  </si>
  <si>
    <t>Cotton Puff pokemon</t>
  </si>
  <si>
    <t>Windveiled pokemon</t>
  </si>
  <si>
    <t>Bulb pokemon</t>
  </si>
  <si>
    <t>Flowering pokemon</t>
  </si>
  <si>
    <t>Hostile pokemon</t>
  </si>
  <si>
    <t>Desert Croc pokemon</t>
  </si>
  <si>
    <t>Intimidation pokemon</t>
  </si>
  <si>
    <t>Zen Charm pokemon</t>
  </si>
  <si>
    <t>Blazing pokemon</t>
  </si>
  <si>
    <t>Rock Inn pokemon</t>
  </si>
  <si>
    <t>Stone Home pokemon</t>
  </si>
  <si>
    <t>Shedding pokemon</t>
  </si>
  <si>
    <t>Hoodlum pokemon</t>
  </si>
  <si>
    <t>Avianoid pokemon</t>
  </si>
  <si>
    <t>Spirit pokemon</t>
  </si>
  <si>
    <t>Coffin pokemon</t>
  </si>
  <si>
    <t>Prototurtle pokemon</t>
  </si>
  <si>
    <t>First Bird pokemon</t>
  </si>
  <si>
    <t>Trash Bag pokemon</t>
  </si>
  <si>
    <t>Trash Heap pokemon</t>
  </si>
  <si>
    <t>Tricky Fox pokemon</t>
  </si>
  <si>
    <t>Illusion Fox pokemon</t>
  </si>
  <si>
    <t>Chinchilla pokemon</t>
  </si>
  <si>
    <t>Scarf pokemon</t>
  </si>
  <si>
    <t>Fixation pokemon</t>
  </si>
  <si>
    <t>Astral Body pokemon</t>
  </si>
  <si>
    <t>Cell pokemon</t>
  </si>
  <si>
    <t>Mitosis pokemon</t>
  </si>
  <si>
    <t>Multiplying pokemon</t>
  </si>
  <si>
    <t>White Bird pokemon</t>
  </si>
  <si>
    <t>Icy Snow pokemon</t>
  </si>
  <si>
    <t>Snowstorm pokemon</t>
  </si>
  <si>
    <t>Season pokemon</t>
  </si>
  <si>
    <t>Sky Squirrel pokemon</t>
  </si>
  <si>
    <t>Clamping pokemon</t>
  </si>
  <si>
    <t>Cavalry pokemon</t>
  </si>
  <si>
    <t>Floating pokemon</t>
  </si>
  <si>
    <t>Caring pokemon</t>
  </si>
  <si>
    <t>Attaching pokemon</t>
  </si>
  <si>
    <t>EleSpider pokemon</t>
  </si>
  <si>
    <t>Thorn Seed pokemon</t>
  </si>
  <si>
    <t>Thorn Pod pokemon</t>
  </si>
  <si>
    <t>Gear pokemon</t>
  </si>
  <si>
    <t>EleFish pokemon</t>
  </si>
  <si>
    <t>Cerebral pokemon</t>
  </si>
  <si>
    <t>Candle pokemon</t>
  </si>
  <si>
    <t>Lamp pokemon</t>
  </si>
  <si>
    <t>Luring pokemon</t>
  </si>
  <si>
    <t>Tusk pokemon</t>
  </si>
  <si>
    <t>Axe Jaw pokemon</t>
  </si>
  <si>
    <t>Chill pokemon</t>
  </si>
  <si>
    <t>Freezing pokemon</t>
  </si>
  <si>
    <t>Crystallizing pokemon</t>
  </si>
  <si>
    <t>Snail pokemon</t>
  </si>
  <si>
    <t>Shell Out pokemon</t>
  </si>
  <si>
    <t>Trap pokemon</t>
  </si>
  <si>
    <t>Martial Arts pokemon</t>
  </si>
  <si>
    <t>Automaton pokemon</t>
  </si>
  <si>
    <t>Sharp Blade pokemon</t>
  </si>
  <si>
    <t>Sword Blade pokemon</t>
  </si>
  <si>
    <t>Bash Buffalo pokemon</t>
  </si>
  <si>
    <t>Eaglet pokemon</t>
  </si>
  <si>
    <t>Valiant pokemon</t>
  </si>
  <si>
    <t>Diapered pokemon</t>
  </si>
  <si>
    <t>Bone Vulture pokemon</t>
  </si>
  <si>
    <t>Anteater pokemon</t>
  </si>
  <si>
    <t>Iron Ant pokemon</t>
  </si>
  <si>
    <t>Irate pokemon</t>
  </si>
  <si>
    <t>Torch pokemon</t>
  </si>
  <si>
    <t>Iron Will pokemon</t>
  </si>
  <si>
    <t>Cavern pokemon</t>
  </si>
  <si>
    <t>Grassland pokemon</t>
  </si>
  <si>
    <t>Cyclone pokemon</t>
  </si>
  <si>
    <t>Bolt Strike pokemon</t>
  </si>
  <si>
    <t>Vast White pokemon</t>
  </si>
  <si>
    <t>Deep Black pokemon</t>
  </si>
  <si>
    <t>Abundance pokemon</t>
  </si>
  <si>
    <t>Boundary pokemon</t>
  </si>
  <si>
    <t>Colt pokemon</t>
  </si>
  <si>
    <t>Melody pokemon</t>
  </si>
  <si>
    <t>Paleozoic pokemon</t>
  </si>
  <si>
    <t>Spiny Nut pokemon</t>
  </si>
  <si>
    <t>Spiny Armor pokemon</t>
  </si>
  <si>
    <t>Bubble Frog pokemon</t>
  </si>
  <si>
    <t>Digging pokemon</t>
  </si>
  <si>
    <t>Tiny Robin pokemon</t>
  </si>
  <si>
    <t>Scorching pokemon</t>
  </si>
  <si>
    <t>Scatterdust pokemon</t>
  </si>
  <si>
    <t>Scale pokemon</t>
  </si>
  <si>
    <t>Lion Cub pokemon</t>
  </si>
  <si>
    <t>Single Bloom pokemon</t>
  </si>
  <si>
    <t>Garden pokemon</t>
  </si>
  <si>
    <t>Mount pokemon</t>
  </si>
  <si>
    <t>Daunting pokemon</t>
  </si>
  <si>
    <t>Poodle pokemon</t>
  </si>
  <si>
    <t>Restraint pokemon</t>
  </si>
  <si>
    <t>Constraint pokemon</t>
  </si>
  <si>
    <t>Sword pokemon</t>
  </si>
  <si>
    <t>Royal Sword pokemon</t>
  </si>
  <si>
    <t>Perfume pokemon</t>
  </si>
  <si>
    <t>Fragrance pokemon</t>
  </si>
  <si>
    <t>Cotton Candy pokemon</t>
  </si>
  <si>
    <t>Meringue pokemon</t>
  </si>
  <si>
    <t>Revolving pokemon</t>
  </si>
  <si>
    <t>Overturning pokemon</t>
  </si>
  <si>
    <t>Two-Handed pokemon</t>
  </si>
  <si>
    <t>Collective pokemon</t>
  </si>
  <si>
    <t>Mock Kelp pokemon</t>
  </si>
  <si>
    <t>Water Gun pokemon</t>
  </si>
  <si>
    <t>Howitzer pokemon</t>
  </si>
  <si>
    <t>Generator pokemon</t>
  </si>
  <si>
    <t>Royal Heir pokemon</t>
  </si>
  <si>
    <t>Despot pokemon</t>
  </si>
  <si>
    <t>Tundra pokemon</t>
  </si>
  <si>
    <t>Intertwining pokemon</t>
  </si>
  <si>
    <t>Wrestling pokemon</t>
  </si>
  <si>
    <t>Antenna pokemon</t>
  </si>
  <si>
    <t>Jewel pokemon</t>
  </si>
  <si>
    <t>Soft Tissue pokemon</t>
  </si>
  <si>
    <t>Key Ring pokemon</t>
  </si>
  <si>
    <t>Stump pokemon</t>
  </si>
  <si>
    <t>Elder Tree pokemon</t>
  </si>
  <si>
    <t>Pumpkin pokemon</t>
  </si>
  <si>
    <t>Ice Chunk pokemon</t>
  </si>
  <si>
    <t>Sound Wave pokemon</t>
  </si>
  <si>
    <t>Life pokemon</t>
  </si>
  <si>
    <t>Destruction pokemon</t>
  </si>
  <si>
    <t>Order pokemon</t>
  </si>
  <si>
    <t>Mischief pokemon</t>
  </si>
  <si>
    <t>Djinn pokemon</t>
  </si>
  <si>
    <t>Steam pokemon</t>
  </si>
  <si>
    <t>Grass Quill pokemon</t>
  </si>
  <si>
    <t>Blade Quill pokemon</t>
  </si>
  <si>
    <t>Arrow Quill pokemon</t>
  </si>
  <si>
    <t>Fire Cat pokemon</t>
  </si>
  <si>
    <t>Heel pokemon</t>
  </si>
  <si>
    <t>Pop Star pokemon</t>
  </si>
  <si>
    <t>Soloist pokemon</t>
  </si>
  <si>
    <t>Woodpecker pokemon</t>
  </si>
  <si>
    <t>Bugle Beak pokemon</t>
  </si>
  <si>
    <t>Cannon pokemon</t>
  </si>
  <si>
    <t>Loitering pokemon</t>
  </si>
  <si>
    <t>Stakeout pokemon</t>
  </si>
  <si>
    <t>Larva pokemon</t>
  </si>
  <si>
    <t>Battery pokemon</t>
  </si>
  <si>
    <t>Boxing pokemon</t>
  </si>
  <si>
    <t>Woolly Crab pokemon</t>
  </si>
  <si>
    <t>Bee Fly pokemon</t>
  </si>
  <si>
    <t>Wolf pokemon</t>
  </si>
  <si>
    <t>Small Fry pokemon</t>
  </si>
  <si>
    <t>Brutal Star pokemon</t>
  </si>
  <si>
    <t>Donkey pokemon</t>
  </si>
  <si>
    <t>Draft Horse pokemon</t>
  </si>
  <si>
    <t>Water Bubble pokemon</t>
  </si>
  <si>
    <t>Sickle Grass pokemon</t>
  </si>
  <si>
    <t>Bloom Sickle pokemon</t>
  </si>
  <si>
    <t>Illuminating pokemon</t>
  </si>
  <si>
    <t>Toxic Lizard pokemon</t>
  </si>
  <si>
    <t>Flailing pokemon</t>
  </si>
  <si>
    <t>Strong Arm pokemon</t>
  </si>
  <si>
    <t>Posy Picker pokemon</t>
  </si>
  <si>
    <t>Sage pokemon</t>
  </si>
  <si>
    <t>Teamwork pokemon</t>
  </si>
  <si>
    <t>Turn Tail pokemon</t>
  </si>
  <si>
    <t>Hard Scale pokemon</t>
  </si>
  <si>
    <t>Sand Heap pokemon</t>
  </si>
  <si>
    <t>Sand Castle pokemon</t>
  </si>
  <si>
    <t>Sea Cucumber pokemon</t>
  </si>
  <si>
    <t>Synthetic pokemon</t>
  </si>
  <si>
    <t>Meteor pokemon</t>
  </si>
  <si>
    <t>Blast Turtle pokemon</t>
  </si>
  <si>
    <t>Roly-Poly pokemon</t>
  </si>
  <si>
    <t>Disguise pokemon</t>
  </si>
  <si>
    <t>Gnash Teeth pokemon</t>
  </si>
  <si>
    <t>Placid pokemon</t>
  </si>
  <si>
    <t>Sea Creeper pokemon</t>
  </si>
  <si>
    <t>Scaly pokemon</t>
  </si>
  <si>
    <t>Land Spirit pokemon</t>
  </si>
  <si>
    <t>Nebula pokemon</t>
  </si>
  <si>
    <t>Protostar pokemon</t>
  </si>
  <si>
    <t>Sunne pokemon</t>
  </si>
  <si>
    <t>Moone pokemon</t>
  </si>
  <si>
    <t>Parasite pokemon</t>
  </si>
  <si>
    <t>Swollen pokemon</t>
  </si>
  <si>
    <t>Lissome pokemon</t>
  </si>
  <si>
    <t>Glowing pokemon</t>
  </si>
  <si>
    <t>Launch pokemon</t>
  </si>
  <si>
    <t>Drawn Sword pokemon</t>
  </si>
  <si>
    <t>Junkivore pokemon</t>
  </si>
  <si>
    <t>Prism pokemon</t>
  </si>
  <si>
    <t>Artificial pokemon</t>
  </si>
  <si>
    <t>Gloomdweller pokemon</t>
  </si>
  <si>
    <t>Rampart pokemon</t>
  </si>
  <si>
    <t>Fireworks pokemon</t>
  </si>
  <si>
    <t>Thunderclap pokemon</t>
  </si>
  <si>
    <t>Hex Nut pokemon</t>
  </si>
  <si>
    <t>Beat pokemon</t>
  </si>
  <si>
    <t>Drummer pokemon</t>
  </si>
  <si>
    <t>Striker pokemon</t>
  </si>
  <si>
    <t>Water Lizard pokemon</t>
  </si>
  <si>
    <t>Water lizard pokemon</t>
  </si>
  <si>
    <t>Secret Agent pokemon</t>
  </si>
  <si>
    <t>Cheeky pokemon</t>
  </si>
  <si>
    <t>Greedy pokemon</t>
  </si>
  <si>
    <t>Raven pokemon</t>
  </si>
  <si>
    <t>Radome pokemon</t>
  </si>
  <si>
    <t>Seven Spot pokemon</t>
  </si>
  <si>
    <t>Cotton Bloom pokemon</t>
  </si>
  <si>
    <t>Sheep pokemon</t>
  </si>
  <si>
    <t>Snapping pokemon</t>
  </si>
  <si>
    <t>Dog pokemon</t>
  </si>
  <si>
    <t>Apple Core pokemon</t>
  </si>
  <si>
    <t>Apple Wing pokemon</t>
  </si>
  <si>
    <t>Apple Nectar pokemon</t>
  </si>
  <si>
    <t>Sand Snake pokemon</t>
  </si>
  <si>
    <t>Gulp pokemon</t>
  </si>
  <si>
    <t>Rush pokemon</t>
  </si>
  <si>
    <t>Skewer pokemon</t>
  </si>
  <si>
    <t>Baby pokemon</t>
  </si>
  <si>
    <t>Punk pokemon</t>
  </si>
  <si>
    <t>Radiator pokemon</t>
  </si>
  <si>
    <t>Tantrum pokemon</t>
  </si>
  <si>
    <t>Black Tea pokemon</t>
  </si>
  <si>
    <t>Calm pokemon</t>
  </si>
  <si>
    <t>Serene pokemon</t>
  </si>
  <si>
    <t>Silent pokemon</t>
  </si>
  <si>
    <t>Bulk Up pokemon</t>
  </si>
  <si>
    <t>Blocking pokemon</t>
  </si>
  <si>
    <t>Viking pokemon</t>
  </si>
  <si>
    <t>Comedian pokemon</t>
  </si>
  <si>
    <t>Grudge pokemon</t>
  </si>
  <si>
    <t>Cream pokemon</t>
  </si>
  <si>
    <t>Formation pokemon</t>
  </si>
  <si>
    <t>Sea Urchin pokemon</t>
  </si>
  <si>
    <t>Frost Moth pokemon</t>
  </si>
  <si>
    <t>Big Rock pokemon</t>
  </si>
  <si>
    <t>Two-Sided pokemon</t>
  </si>
  <si>
    <t>Copperderm pokemon</t>
  </si>
  <si>
    <t>Alloy pokemon</t>
  </si>
  <si>
    <t>Lingering pokemon</t>
  </si>
  <si>
    <t>Caretaker pokemon</t>
  </si>
  <si>
    <t>Stealth pokemon</t>
  </si>
  <si>
    <t>Warrior pokemon</t>
  </si>
  <si>
    <t>Gigantic pokemon</t>
  </si>
  <si>
    <t>Wushu pokemon</t>
  </si>
  <si>
    <t>Rogue Monkey pokemon</t>
  </si>
  <si>
    <t>Elektron pokemon</t>
  </si>
  <si>
    <t>Dragon Orb pokemon</t>
  </si>
  <si>
    <t>Wild Horse pokemon</t>
  </si>
  <si>
    <t>Swift Horse pokemon</t>
  </si>
  <si>
    <t>King pokemon</t>
  </si>
  <si>
    <t>High King pokemon</t>
  </si>
  <si>
    <t>Mr, Mime</t>
  </si>
  <si>
    <t>Galarian Mr, Mime</t>
  </si>
  <si>
    <t>Mime Jr,</t>
  </si>
  <si>
    <t>Mr, Rime</t>
  </si>
  <si>
    <t>Row Labels</t>
  </si>
  <si>
    <t>Count of name</t>
  </si>
  <si>
    <t>percentage_male2</t>
  </si>
  <si>
    <t>percentage_female</t>
  </si>
  <si>
    <t>Type</t>
  </si>
  <si>
    <t>Count</t>
  </si>
  <si>
    <t>Values</t>
  </si>
  <si>
    <t>Male</t>
  </si>
  <si>
    <t>Female</t>
  </si>
  <si>
    <t>Average of height_m</t>
  </si>
  <si>
    <t>Average of weight_kg</t>
  </si>
  <si>
    <t>Average height (cm)</t>
  </si>
  <si>
    <t>Average weight (kg)</t>
  </si>
  <si>
    <t>Egg type</t>
  </si>
  <si>
    <t>Number of pokemon</t>
  </si>
  <si>
    <t>Grand Total</t>
  </si>
  <si>
    <t>Average of catch_rate</t>
  </si>
  <si>
    <t>Average of base_friendship</t>
  </si>
  <si>
    <t>Average of base_experience</t>
  </si>
  <si>
    <t>base_experience2</t>
  </si>
  <si>
    <t>catch_rate2</t>
  </si>
  <si>
    <t>attack2</t>
  </si>
  <si>
    <t>defense2</t>
  </si>
  <si>
    <t>sp_attack2</t>
  </si>
  <si>
    <t>sp_defense2</t>
  </si>
  <si>
    <t>speed2</t>
  </si>
  <si>
    <t>total_points0</t>
  </si>
  <si>
    <t>hp0</t>
  </si>
  <si>
    <t>base_friendship0</t>
  </si>
  <si>
    <t>Average catch rate</t>
  </si>
  <si>
    <t>Average base friendship</t>
  </si>
  <si>
    <t>Average base experience</t>
  </si>
  <si>
    <t xml:space="preserve">SPEED </t>
  </si>
  <si>
    <t xml:space="preserve">DEFENSE </t>
  </si>
  <si>
    <t>SPECIAL DEFENSE</t>
  </si>
  <si>
    <t xml:space="preserve">ATTACK </t>
  </si>
  <si>
    <t>SPECIAL ATTACK</t>
  </si>
  <si>
    <t xml:space="preserve">HP </t>
  </si>
  <si>
    <t>Special attack</t>
  </si>
  <si>
    <t>Special defense</t>
  </si>
  <si>
    <t xml:space="preserve">Attack </t>
  </si>
  <si>
    <t>Defense</t>
  </si>
  <si>
    <t>Speed</t>
  </si>
  <si>
    <t>HP</t>
  </si>
  <si>
    <t>Total points</t>
  </si>
  <si>
    <t>Catch rate</t>
  </si>
  <si>
    <t>Base friendship</t>
  </si>
  <si>
    <t>Base experience</t>
  </si>
  <si>
    <t>Weight (kg)</t>
  </si>
  <si>
    <t>Hidden ability</t>
  </si>
  <si>
    <t>First ability</t>
  </si>
  <si>
    <t>Second ability</t>
  </si>
  <si>
    <t>Generation</t>
  </si>
  <si>
    <t>Species</t>
  </si>
  <si>
    <t>Pokemon</t>
  </si>
  <si>
    <t>Pokedex number</t>
  </si>
  <si>
    <t>Status</t>
  </si>
  <si>
    <t>Pokedex num.</t>
  </si>
  <si>
    <t/>
  </si>
  <si>
    <t>types</t>
  </si>
  <si>
    <t>egg_types</t>
  </si>
  <si>
    <t>Height (cm)</t>
  </si>
  <si>
    <t>Male percentage %</t>
  </si>
  <si>
    <t>Female percentage %</t>
  </si>
  <si>
    <t>percentage_female2</t>
  </si>
  <si>
    <t>pokedex</t>
  </si>
  <si>
    <t>s</t>
  </si>
  <si>
    <t>Attack</t>
  </si>
  <si>
    <t>Special Attack</t>
  </si>
  <si>
    <t>Special Defense</t>
  </si>
  <si>
    <t>Total Points</t>
  </si>
  <si>
    <t>dragon</t>
  </si>
  <si>
    <t>ice</t>
  </si>
  <si>
    <t>normal</t>
  </si>
  <si>
    <t>electric</t>
  </si>
  <si>
    <t>grass</t>
  </si>
  <si>
    <t>fight</t>
  </si>
  <si>
    <t>poison</t>
  </si>
  <si>
    <t>ground</t>
  </si>
  <si>
    <t>flying</t>
  </si>
  <si>
    <t>psychic</t>
  </si>
  <si>
    <t>bug</t>
  </si>
  <si>
    <t>rock</t>
  </si>
  <si>
    <t>ghost</t>
  </si>
  <si>
    <t>dark</t>
  </si>
  <si>
    <t>steel</t>
  </si>
  <si>
    <t>fairy</t>
  </si>
  <si>
    <r>
      <rPr>
        <b/>
        <sz val="20"/>
        <color rgb="FF2A75BB"/>
        <rFont val="ADLaM Display"/>
      </rPr>
      <t>V</t>
    </r>
    <r>
      <rPr>
        <b/>
        <sz val="20"/>
        <color rgb="FFFFCB05"/>
        <rFont val="ADLaM Display"/>
      </rPr>
      <t>S</t>
    </r>
  </si>
  <si>
    <t>(blank)</t>
  </si>
  <si>
    <t>Types</t>
  </si>
  <si>
    <t>Nidoran</t>
  </si>
  <si>
    <t>Gen</t>
  </si>
  <si>
    <t>Base Friendship</t>
  </si>
  <si>
    <t>First Ability</t>
  </si>
  <si>
    <t>Hidden Ability</t>
  </si>
  <si>
    <t>Egg Type</t>
  </si>
  <si>
    <t>Male Percentage %</t>
  </si>
  <si>
    <t>Pokedex Number</t>
  </si>
  <si>
    <t>Health Points</t>
  </si>
  <si>
    <t>Catch Rate</t>
  </si>
  <si>
    <t>Base Experience</t>
  </si>
  <si>
    <t>Second Ability</t>
  </si>
  <si>
    <t>Female Percentage %</t>
  </si>
  <si>
    <t>squirtle</t>
  </si>
  <si>
    <t>charmander</t>
  </si>
  <si>
    <t>P Type 1</t>
  </si>
  <si>
    <t>P Type 2</t>
  </si>
  <si>
    <t>PokeFilter</t>
  </si>
  <si>
    <t>X</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</si>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</sst>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47"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sz val="8"/>
      <name val="Calibri"/>
      <family val="2"/>
      <charset val="238"/>
      <scheme val="minor"/>
    </font>
    <font>
      <u/>
      <sz val="11"/>
      <color theme="10"/>
      <name val="Calibri"/>
      <family val="2"/>
      <charset val="238"/>
      <scheme val="minor"/>
    </font>
    <font>
      <b/>
      <sz val="11"/>
      <color rgb="FF2A75BB"/>
      <name val="ADLaM Display"/>
    </font>
    <font>
      <sz val="11"/>
      <color rgb="FF2A75BB"/>
      <name val="Calibri"/>
      <family val="2"/>
      <charset val="238"/>
      <scheme val="minor"/>
    </font>
    <font>
      <sz val="11"/>
      <color rgb="FF2A75BB"/>
      <name val="Abadi Extra Light"/>
      <family val="2"/>
    </font>
    <font>
      <b/>
      <sz val="9"/>
      <color rgb="FFFFCB05"/>
      <name val="ADLaM Display"/>
    </font>
    <font>
      <b/>
      <sz val="10"/>
      <color rgb="FFFFCB05"/>
      <name val="ADLaM Display"/>
    </font>
    <font>
      <sz val="11"/>
      <color rgb="FFFFCB05"/>
      <name val="ADLaM Display"/>
    </font>
    <font>
      <sz val="11"/>
      <color theme="0" tint="-0.34998626667073579"/>
      <name val="Calibri"/>
      <family val="2"/>
      <charset val="238"/>
      <scheme val="minor"/>
    </font>
    <font>
      <b/>
      <sz val="11"/>
      <color theme="0" tint="-0.34998626667073579"/>
      <name val="Abadi Extra Light"/>
      <family val="2"/>
    </font>
    <font>
      <sz val="11"/>
      <color theme="1"/>
      <name val="ADLaM Display"/>
    </font>
    <font>
      <sz val="11"/>
      <color theme="0"/>
      <name val="ADLaM Display"/>
    </font>
    <font>
      <sz val="11"/>
      <color theme="2" tint="-0.249977111117893"/>
      <name val="Abadi Extra Light"/>
      <family val="2"/>
    </font>
    <font>
      <sz val="11"/>
      <color theme="0"/>
      <name val="Abadi Extra Light"/>
      <family val="2"/>
    </font>
    <font>
      <b/>
      <sz val="20"/>
      <color theme="1"/>
      <name val="ADLaM Display"/>
    </font>
    <font>
      <b/>
      <sz val="20"/>
      <color rgb="FF2A75BB"/>
      <name val="ADLaM Display"/>
    </font>
    <font>
      <b/>
      <sz val="20"/>
      <color rgb="FFFFCB05"/>
      <name val="ADLaM Display"/>
    </font>
    <font>
      <sz val="11"/>
      <color rgb="FF2A75BB"/>
      <name val="ADLaM Display"/>
    </font>
    <font>
      <sz val="11"/>
      <color rgb="FFFFCB05"/>
      <name val="Abadi Extra Light"/>
      <family val="2"/>
    </font>
    <font>
      <b/>
      <sz val="11"/>
      <color rgb="FFFFCB05"/>
      <name val="ADLaM Display"/>
    </font>
    <font>
      <sz val="22"/>
      <color theme="1"/>
      <name val="ADLaM Display"/>
    </font>
    <font>
      <b/>
      <sz val="14"/>
      <color rgb="FF2A75BB"/>
      <name val="ADLaM Display"/>
    </font>
    <font>
      <sz val="12"/>
      <color rgb="FF2A75BB"/>
      <name val="ADLaM Display"/>
    </font>
    <font>
      <sz val="48"/>
      <color rgb="FF2A75BB"/>
      <name val="Pokemon Solid"/>
      <family val="5"/>
    </font>
    <font>
      <b/>
      <sz val="28"/>
      <color rgb="FF2A75BB"/>
      <name val="ADLaM Display"/>
    </font>
    <font>
      <b/>
      <sz val="36"/>
      <color rgb="FF2A75BB"/>
      <name val="ADLaM Display"/>
    </font>
    <font>
      <b/>
      <sz val="24"/>
      <color rgb="FF2A75BB"/>
      <name val="ADLaM Display"/>
    </font>
    <font>
      <b/>
      <sz val="36"/>
      <color rgb="FF2A75BB"/>
      <name val="Pokemon Solid"/>
      <family val="5"/>
    </font>
    <font>
      <sz val="11"/>
      <color rgb="FFFFCB05"/>
      <name val="Calibri"/>
      <family val="2"/>
      <charset val="238"/>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B05"/>
        <bgColor indexed="64"/>
      </patternFill>
    </fill>
    <fill>
      <patternFill patternType="solid">
        <fgColor theme="0"/>
        <bgColor indexed="64"/>
      </patternFill>
    </fill>
    <fill>
      <patternFill patternType="solid">
        <fgColor rgb="FF2A75BB"/>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ck">
        <color rgb="FF2A75BB"/>
      </left>
      <right/>
      <top style="thick">
        <color rgb="FF2A75BB"/>
      </top>
      <bottom style="thick">
        <color rgb="FF2A75BB"/>
      </bottom>
      <diagonal/>
    </border>
    <border>
      <left/>
      <right/>
      <top style="thick">
        <color rgb="FF2A75BB"/>
      </top>
      <bottom style="thick">
        <color rgb="FF2A75BB"/>
      </bottom>
      <diagonal/>
    </border>
    <border>
      <left/>
      <right style="thick">
        <color rgb="FF2A75BB"/>
      </right>
      <top style="thick">
        <color rgb="FF2A75BB"/>
      </top>
      <bottom style="thick">
        <color rgb="FF2A75BB"/>
      </bottom>
      <diagonal/>
    </border>
    <border>
      <left style="thick">
        <color rgb="FF2A75BB"/>
      </left>
      <right/>
      <top style="thick">
        <color rgb="FF2A75BB"/>
      </top>
      <bottom/>
      <diagonal/>
    </border>
    <border>
      <left/>
      <right/>
      <top style="thick">
        <color rgb="FF2A75BB"/>
      </top>
      <bottom/>
      <diagonal/>
    </border>
    <border>
      <left/>
      <right style="thick">
        <color rgb="FF2A75BB"/>
      </right>
      <top style="thick">
        <color rgb="FF2A75BB"/>
      </top>
      <bottom/>
      <diagonal/>
    </border>
    <border>
      <left/>
      <right/>
      <top/>
      <bottom style="thick">
        <color rgb="FF2A75BB"/>
      </bottom>
      <diagonal/>
    </border>
    <border>
      <left style="thin">
        <color indexed="64"/>
      </left>
      <right/>
      <top/>
      <bottom style="thick">
        <color rgb="FF2A75BB"/>
      </bottom>
      <diagonal/>
    </border>
    <border>
      <left/>
      <right style="thick">
        <color rgb="FF2A75BB"/>
      </right>
      <top/>
      <bottom/>
      <diagonal/>
    </border>
    <border>
      <left style="thick">
        <color rgb="FF2A75BB"/>
      </left>
      <right/>
      <top/>
      <bottom/>
      <diagonal/>
    </border>
    <border>
      <left style="thick">
        <color rgb="FF2A75BB"/>
      </left>
      <right style="thick">
        <color rgb="FF2A75BB"/>
      </right>
      <top style="thick">
        <color rgb="FF2A75BB"/>
      </top>
      <bottom style="thick">
        <color rgb="FF2A75BB"/>
      </bottom>
      <diagonal/>
    </border>
    <border>
      <left style="thick">
        <color rgb="FF2A75BB"/>
      </left>
      <right/>
      <top/>
      <bottom style="thick">
        <color rgb="FF2A75BB"/>
      </bottom>
      <diagonal/>
    </border>
    <border>
      <left/>
      <right style="thick">
        <color rgb="FF2A75BB"/>
      </right>
      <top/>
      <bottom style="thick">
        <color rgb="FF2A75BB"/>
      </bottom>
      <diagonal/>
    </border>
    <border>
      <left/>
      <right style="thick">
        <color rgb="FFFFCB05"/>
      </right>
      <top/>
      <bottom/>
      <diagonal/>
    </border>
    <border>
      <left style="thick">
        <color rgb="FFFFCB05"/>
      </left>
      <right/>
      <top/>
      <bottom style="thick">
        <color rgb="FFFFCB05"/>
      </bottom>
      <diagonal/>
    </border>
    <border>
      <left/>
      <right/>
      <top/>
      <bottom style="thick">
        <color rgb="FFFFCB05"/>
      </bottom>
      <diagonal/>
    </border>
    <border>
      <left/>
      <right style="thick">
        <color rgb="FFFFCB05"/>
      </right>
      <top/>
      <bottom style="thick">
        <color rgb="FFFFCB05"/>
      </bottom>
      <diagonal/>
    </border>
    <border>
      <left style="thick">
        <color rgb="FFFFCB05"/>
      </left>
      <right/>
      <top/>
      <bottom/>
      <diagonal/>
    </border>
    <border>
      <left style="thick">
        <color rgb="FF2A75BB"/>
      </left>
      <right style="thick">
        <color rgb="FF2A75BB"/>
      </right>
      <top/>
      <bottom style="thick">
        <color rgb="FF2A75BB"/>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37">
    <xf numFmtId="0" fontId="0" fillId="0" borderId="0" xfId="0"/>
    <xf numFmtId="49"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pivotButton="1"/>
    <xf numFmtId="0" fontId="0" fillId="0" borderId="0" xfId="0" applyAlignment="1">
      <alignment horizontal="left"/>
    </xf>
    <xf numFmtId="2" fontId="0" fillId="0" borderId="0" xfId="0" applyNumberFormat="1"/>
    <xf numFmtId="10" fontId="0" fillId="0" borderId="0" xfId="1" applyNumberFormat="1" applyFont="1"/>
    <xf numFmtId="10" fontId="0" fillId="0" borderId="0" xfId="0" applyNumberFormat="1"/>
    <xf numFmtId="9" fontId="0" fillId="0" borderId="0" xfId="0" applyNumberFormat="1"/>
    <xf numFmtId="0" fontId="0" fillId="33" borderId="0" xfId="0" applyFill="1"/>
    <xf numFmtId="0" fontId="19" fillId="0" borderId="0" xfId="43"/>
    <xf numFmtId="0" fontId="21" fillId="0" borderId="0" xfId="0" applyFont="1"/>
    <xf numFmtId="0" fontId="0" fillId="0" borderId="23" xfId="0" applyBorder="1"/>
    <xf numFmtId="0" fontId="0" fillId="0" borderId="24" xfId="0" applyBorder="1"/>
    <xf numFmtId="0" fontId="17" fillId="0" borderId="0" xfId="0" applyFont="1"/>
    <xf numFmtId="164" fontId="0" fillId="0" borderId="0" xfId="0" applyNumberFormat="1"/>
    <xf numFmtId="49" fontId="17" fillId="34" borderId="0" xfId="0" applyNumberFormat="1" applyFont="1" applyFill="1"/>
    <xf numFmtId="164" fontId="17" fillId="34" borderId="0" xfId="0" applyNumberFormat="1" applyFont="1" applyFill="1"/>
    <xf numFmtId="0" fontId="17" fillId="34" borderId="0" xfId="0" applyFont="1" applyFill="1"/>
    <xf numFmtId="0" fontId="25" fillId="0" borderId="15" xfId="0" applyFont="1" applyBorder="1"/>
    <xf numFmtId="0" fontId="25" fillId="0" borderId="16" xfId="0" applyFont="1" applyBorder="1"/>
    <xf numFmtId="0" fontId="25" fillId="0" borderId="17" xfId="0" applyFont="1" applyBorder="1"/>
    <xf numFmtId="0" fontId="22" fillId="0" borderId="0" xfId="0" applyFont="1"/>
    <xf numFmtId="0" fontId="22" fillId="0" borderId="19" xfId="0" applyFont="1" applyBorder="1"/>
    <xf numFmtId="0" fontId="22" fillId="0" borderId="19" xfId="0" quotePrefix="1" applyFont="1" applyBorder="1"/>
    <xf numFmtId="0" fontId="26" fillId="0" borderId="0" xfId="0" applyFont="1"/>
    <xf numFmtId="0" fontId="25" fillId="0" borderId="25" xfId="0" applyFont="1" applyBorder="1"/>
    <xf numFmtId="0" fontId="27" fillId="0" borderId="0" xfId="0" applyFont="1"/>
    <xf numFmtId="0" fontId="17" fillId="0" borderId="14" xfId="0" applyFont="1" applyBorder="1"/>
    <xf numFmtId="0" fontId="29" fillId="0" borderId="0" xfId="0" applyFont="1"/>
    <xf numFmtId="0" fontId="28" fillId="0" borderId="0" xfId="0" applyFont="1"/>
    <xf numFmtId="0" fontId="30" fillId="0" borderId="13" xfId="0" applyFont="1" applyBorder="1"/>
    <xf numFmtId="0" fontId="30" fillId="0" borderId="0" xfId="0" applyFont="1"/>
    <xf numFmtId="0" fontId="31" fillId="0" borderId="0" xfId="0" applyFont="1"/>
    <xf numFmtId="0" fontId="25" fillId="0" borderId="0" xfId="0" applyFont="1"/>
    <xf numFmtId="0" fontId="35" fillId="0" borderId="13" xfId="0" applyFont="1" applyBorder="1"/>
    <xf numFmtId="0" fontId="35" fillId="0" borderId="0" xfId="0" applyFont="1"/>
    <xf numFmtId="0" fontId="28" fillId="0" borderId="28" xfId="0" applyFont="1" applyBorder="1"/>
    <xf numFmtId="0" fontId="17" fillId="0" borderId="28" xfId="0" applyFont="1" applyBorder="1"/>
    <xf numFmtId="0" fontId="0" fillId="33" borderId="23" xfId="0" applyFill="1" applyBorder="1"/>
    <xf numFmtId="0" fontId="0" fillId="33" borderId="21" xfId="0" applyFill="1" applyBorder="1"/>
    <xf numFmtId="0" fontId="35" fillId="33" borderId="0" xfId="0" applyFont="1" applyFill="1"/>
    <xf numFmtId="0" fontId="20" fillId="33" borderId="0" xfId="0" applyFont="1" applyFill="1"/>
    <xf numFmtId="0" fontId="39" fillId="33" borderId="25" xfId="0" applyFont="1" applyFill="1" applyBorder="1" applyAlignment="1">
      <alignment horizontal="centerContinuous"/>
    </xf>
    <xf numFmtId="0" fontId="39" fillId="33" borderId="15" xfId="0" applyFont="1" applyFill="1" applyBorder="1" applyAlignment="1">
      <alignment horizontal="centerContinuous"/>
    </xf>
    <xf numFmtId="0" fontId="39" fillId="33" borderId="17" xfId="0" applyFont="1" applyFill="1" applyBorder="1" applyAlignment="1">
      <alignment horizontal="centerContinuous"/>
    </xf>
    <xf numFmtId="0" fontId="40" fillId="33" borderId="33" xfId="0" applyFont="1" applyFill="1" applyBorder="1"/>
    <xf numFmtId="0" fontId="20" fillId="33" borderId="24" xfId="0" applyFont="1" applyFill="1" applyBorder="1"/>
    <xf numFmtId="0" fontId="20" fillId="33" borderId="21" xfId="0" applyFont="1" applyFill="1" applyBorder="1"/>
    <xf numFmtId="0" fontId="0" fillId="33" borderId="18" xfId="0" applyFill="1" applyBorder="1"/>
    <xf numFmtId="0" fontId="0" fillId="33" borderId="19" xfId="0" applyFill="1" applyBorder="1"/>
    <xf numFmtId="0" fontId="0" fillId="33" borderId="20" xfId="0" applyFill="1" applyBorder="1"/>
    <xf numFmtId="0" fontId="0" fillId="33" borderId="24" xfId="0" applyFill="1" applyBorder="1"/>
    <xf numFmtId="0" fontId="20" fillId="33" borderId="26" xfId="0" applyFont="1" applyFill="1" applyBorder="1"/>
    <xf numFmtId="0" fontId="0" fillId="33" borderId="27" xfId="0" applyFill="1" applyBorder="1"/>
    <xf numFmtId="0" fontId="43" fillId="33" borderId="0" xfId="0" applyFont="1" applyFill="1" applyAlignment="1">
      <alignment vertical="top"/>
    </xf>
    <xf numFmtId="0" fontId="0" fillId="33" borderId="26" xfId="0" applyFill="1" applyBorder="1"/>
    <xf numFmtId="0" fontId="40" fillId="33" borderId="33" xfId="0" applyFont="1" applyFill="1" applyBorder="1" applyAlignment="1">
      <alignment horizontal="center"/>
    </xf>
    <xf numFmtId="0" fontId="0" fillId="0" borderId="0" xfId="0" applyAlignment="1">
      <alignment wrapText="1"/>
    </xf>
    <xf numFmtId="0" fontId="37" fillId="33" borderId="0" xfId="0" applyFont="1" applyFill="1"/>
    <xf numFmtId="0" fontId="46" fillId="33" borderId="0" xfId="0" applyFont="1" applyFill="1"/>
    <xf numFmtId="0" fontId="40" fillId="33" borderId="25" xfId="0" applyFont="1" applyFill="1" applyBorder="1" applyAlignment="1">
      <alignment horizontal="center" wrapText="1"/>
    </xf>
    <xf numFmtId="0" fontId="40" fillId="33" borderId="15" xfId="0" applyFont="1" applyFill="1" applyBorder="1" applyAlignment="1">
      <alignment horizontal="center"/>
    </xf>
    <xf numFmtId="0" fontId="40" fillId="33" borderId="17" xfId="0" applyFont="1" applyFill="1" applyBorder="1" applyAlignment="1">
      <alignment horizontal="center"/>
    </xf>
    <xf numFmtId="0" fontId="20" fillId="33" borderId="17" xfId="0" applyFont="1" applyFill="1" applyBorder="1" applyAlignment="1">
      <alignment horizontal="center"/>
    </xf>
    <xf numFmtId="0" fontId="20" fillId="33" borderId="25" xfId="0" applyFont="1" applyFill="1" applyBorder="1" applyAlignment="1">
      <alignment horizontal="center"/>
    </xf>
    <xf numFmtId="0" fontId="20" fillId="33" borderId="0" xfId="0" applyFont="1" applyFill="1" applyAlignment="1">
      <alignment horizontal="center"/>
    </xf>
    <xf numFmtId="0" fontId="41" fillId="33" borderId="0" xfId="0" applyFont="1" applyFill="1" applyAlignment="1">
      <alignment horizontal="center" vertical="center" wrapText="1"/>
    </xf>
    <xf numFmtId="0" fontId="41" fillId="33" borderId="23" xfId="0" applyFont="1" applyFill="1" applyBorder="1" applyAlignment="1">
      <alignment horizontal="center" vertical="center" wrapText="1"/>
    </xf>
    <xf numFmtId="0" fontId="41" fillId="33" borderId="21" xfId="0" applyFont="1" applyFill="1" applyBorder="1" applyAlignment="1">
      <alignment horizontal="center" vertical="center" wrapText="1"/>
    </xf>
    <xf numFmtId="0" fontId="41" fillId="33" borderId="27" xfId="0" applyFont="1" applyFill="1" applyBorder="1" applyAlignment="1">
      <alignment horizontal="center" vertical="center" wrapText="1"/>
    </xf>
    <xf numFmtId="0" fontId="25" fillId="35" borderId="15" xfId="0" applyFont="1" applyFill="1" applyBorder="1" applyAlignment="1">
      <alignment horizontal="center"/>
    </xf>
    <xf numFmtId="0" fontId="25" fillId="35" borderId="16" xfId="0" applyFont="1" applyFill="1" applyBorder="1" applyAlignment="1">
      <alignment horizontal="center"/>
    </xf>
    <xf numFmtId="0" fontId="25" fillId="35" borderId="17" xfId="0" applyFont="1" applyFill="1" applyBorder="1" applyAlignment="1">
      <alignment horizontal="center"/>
    </xf>
    <xf numFmtId="0" fontId="20" fillId="33" borderId="15" xfId="0" applyFont="1" applyFill="1" applyBorder="1" applyAlignment="1">
      <alignment horizontal="center"/>
    </xf>
    <xf numFmtId="0" fontId="20" fillId="33" borderId="16" xfId="0" applyFont="1" applyFill="1" applyBorder="1" applyAlignment="1">
      <alignment horizontal="center"/>
    </xf>
    <xf numFmtId="0" fontId="42" fillId="33" borderId="0" xfId="0" applyFont="1" applyFill="1" applyAlignment="1">
      <alignment horizontal="left" vertical="center" wrapText="1"/>
    </xf>
    <xf numFmtId="0" fontId="43" fillId="33" borderId="0" xfId="0" applyFont="1" applyFill="1" applyAlignment="1">
      <alignment horizontal="center" vertical="top"/>
    </xf>
    <xf numFmtId="0" fontId="45" fillId="33" borderId="24" xfId="0" applyFont="1" applyFill="1" applyBorder="1" applyAlignment="1">
      <alignment horizontal="center" wrapText="1"/>
    </xf>
    <xf numFmtId="0" fontId="45" fillId="33" borderId="0" xfId="0" applyFont="1" applyFill="1" applyAlignment="1">
      <alignment horizontal="center" wrapText="1"/>
    </xf>
    <xf numFmtId="0" fontId="45" fillId="33" borderId="23" xfId="0" applyFont="1" applyFill="1" applyBorder="1" applyAlignment="1">
      <alignment horizontal="center" wrapText="1"/>
    </xf>
    <xf numFmtId="0" fontId="45" fillId="33" borderId="26" xfId="0" applyFont="1" applyFill="1" applyBorder="1" applyAlignment="1">
      <alignment horizontal="center" wrapText="1"/>
    </xf>
    <xf numFmtId="0" fontId="45" fillId="33" borderId="21" xfId="0" applyFont="1" applyFill="1" applyBorder="1" applyAlignment="1">
      <alignment horizontal="center" wrapText="1"/>
    </xf>
    <xf numFmtId="0" fontId="45" fillId="33" borderId="27" xfId="0" applyFont="1" applyFill="1" applyBorder="1" applyAlignment="1">
      <alignment horizontal="center" wrapText="1"/>
    </xf>
    <xf numFmtId="0" fontId="20" fillId="33" borderId="25" xfId="0" applyFont="1" applyFill="1" applyBorder="1" applyAlignment="1">
      <alignment horizontal="left"/>
    </xf>
    <xf numFmtId="0" fontId="25" fillId="35" borderId="24" xfId="0" applyFont="1" applyFill="1" applyBorder="1" applyAlignment="1">
      <alignment horizontal="center"/>
    </xf>
    <xf numFmtId="0" fontId="25" fillId="35" borderId="0" xfId="0" applyFont="1" applyFill="1" applyAlignment="1">
      <alignment horizontal="center"/>
    </xf>
    <xf numFmtId="0" fontId="25" fillId="35" borderId="24" xfId="0" quotePrefix="1" applyFont="1" applyFill="1" applyBorder="1" applyAlignment="1">
      <alignment horizontal="center"/>
    </xf>
    <xf numFmtId="0" fontId="20" fillId="33" borderId="25" xfId="0" applyFont="1" applyFill="1" applyBorder="1" applyAlignment="1">
      <alignment horizontal="right"/>
    </xf>
    <xf numFmtId="0" fontId="25" fillId="35" borderId="23" xfId="0" applyFont="1" applyFill="1" applyBorder="1" applyAlignment="1">
      <alignment horizontal="center"/>
    </xf>
    <xf numFmtId="0" fontId="44" fillId="33" borderId="24" xfId="0" applyFont="1" applyFill="1" applyBorder="1" applyAlignment="1">
      <alignment horizontal="center" vertical="center" wrapText="1"/>
    </xf>
    <xf numFmtId="0" fontId="44" fillId="33" borderId="0" xfId="0" applyFont="1" applyFill="1" applyAlignment="1">
      <alignment horizontal="center" vertical="center" wrapText="1"/>
    </xf>
    <xf numFmtId="0" fontId="44" fillId="33" borderId="23" xfId="0" applyFont="1" applyFill="1" applyBorder="1" applyAlignment="1">
      <alignment horizontal="center" vertical="center" wrapText="1"/>
    </xf>
    <xf numFmtId="0" fontId="38" fillId="0" borderId="0" xfId="0" applyFont="1" applyAlignment="1">
      <alignment horizontal="center"/>
    </xf>
    <xf numFmtId="1" fontId="22" fillId="0" borderId="26" xfId="0" applyNumberFormat="1" applyFont="1" applyBorder="1" applyAlignment="1">
      <alignment horizontal="center"/>
    </xf>
    <xf numFmtId="1" fontId="22" fillId="0" borderId="21" xfId="0" applyNumberFormat="1" applyFont="1" applyBorder="1" applyAlignment="1">
      <alignment horizontal="center"/>
    </xf>
    <xf numFmtId="1" fontId="22" fillId="0" borderId="27" xfId="0" applyNumberFormat="1" applyFont="1" applyBorder="1" applyAlignment="1">
      <alignment horizontal="center"/>
    </xf>
    <xf numFmtId="1" fontId="36" fillId="0" borderId="29" xfId="0" applyNumberFormat="1" applyFont="1" applyBorder="1" applyAlignment="1">
      <alignment horizontal="center"/>
    </xf>
    <xf numFmtId="1" fontId="36" fillId="0" borderId="30" xfId="0" applyNumberFormat="1" applyFont="1" applyBorder="1" applyAlignment="1">
      <alignment horizontal="center"/>
    </xf>
    <xf numFmtId="1" fontId="36" fillId="0" borderId="31" xfId="0" applyNumberFormat="1" applyFont="1" applyBorder="1" applyAlignment="1">
      <alignment horizontal="center"/>
    </xf>
    <xf numFmtId="0" fontId="36" fillId="0" borderId="29" xfId="0" applyFont="1" applyBorder="1" applyAlignment="1">
      <alignment horizontal="center"/>
    </xf>
    <xf numFmtId="0" fontId="36" fillId="0" borderId="30" xfId="0" applyFont="1" applyBorder="1" applyAlignment="1">
      <alignment horizontal="center"/>
    </xf>
    <xf numFmtId="0" fontId="36" fillId="0" borderId="31" xfId="0" applyFont="1" applyBorder="1" applyAlignment="1">
      <alignment horizontal="center"/>
    </xf>
    <xf numFmtId="0" fontId="37" fillId="0" borderId="32" xfId="0" applyFont="1" applyBorder="1" applyAlignment="1">
      <alignment horizontal="center"/>
    </xf>
    <xf numFmtId="0" fontId="37" fillId="0" borderId="0" xfId="0" applyFont="1" applyAlignment="1">
      <alignment horizontal="center"/>
    </xf>
    <xf numFmtId="0" fontId="37" fillId="0" borderId="28" xfId="0" applyFont="1" applyBorder="1" applyAlignment="1">
      <alignment horizontal="center"/>
    </xf>
    <xf numFmtId="0" fontId="22" fillId="0" borderId="26" xfId="0" applyFont="1" applyBorder="1" applyAlignment="1">
      <alignment horizontal="center"/>
    </xf>
    <xf numFmtId="0" fontId="22" fillId="0" borderId="21" xfId="0" applyFont="1" applyBorder="1" applyAlignment="1">
      <alignment horizontal="center"/>
    </xf>
    <xf numFmtId="0" fontId="22" fillId="0" borderId="27" xfId="0" applyFont="1" applyBorder="1" applyAlignment="1">
      <alignment horizontal="center"/>
    </xf>
    <xf numFmtId="0" fontId="20" fillId="0" borderId="24" xfId="0" applyFont="1" applyBorder="1" applyAlignment="1">
      <alignment horizontal="center"/>
    </xf>
    <xf numFmtId="0" fontId="20" fillId="0" borderId="0" xfId="0" applyFont="1" applyAlignment="1">
      <alignment horizontal="center"/>
    </xf>
    <xf numFmtId="0" fontId="20" fillId="0" borderId="23" xfId="0" applyFont="1" applyBorder="1" applyAlignment="1">
      <alignment horizontal="center"/>
    </xf>
    <xf numFmtId="0" fontId="0" fillId="0" borderId="0" xfId="0" applyAlignment="1">
      <alignment horizontal="center"/>
    </xf>
    <xf numFmtId="0" fontId="0" fillId="0" borderId="11" xfId="0" applyBorder="1" applyAlignment="1">
      <alignment horizontal="center"/>
    </xf>
    <xf numFmtId="0" fontId="33" fillId="0" borderId="0" xfId="0" applyFont="1" applyAlignment="1">
      <alignment horizontal="center"/>
    </xf>
    <xf numFmtId="0" fontId="34" fillId="0" borderId="0" xfId="0" applyFont="1" applyAlignment="1">
      <alignment horizontal="center"/>
    </xf>
    <xf numFmtId="0" fontId="32" fillId="0" borderId="0" xfId="0" applyFont="1" applyAlignment="1">
      <alignment horizontal="center"/>
    </xf>
    <xf numFmtId="0" fontId="20" fillId="0" borderId="18" xfId="0" applyFont="1" applyBorder="1" applyAlignment="1">
      <alignment horizontal="center"/>
    </xf>
    <xf numFmtId="0" fontId="20" fillId="0" borderId="19" xfId="0" applyFont="1" applyBorder="1" applyAlignment="1">
      <alignment horizontal="center"/>
    </xf>
    <xf numFmtId="0" fontId="20" fillId="0" borderId="20" xfId="0" applyFont="1" applyBorder="1" applyAlignment="1">
      <alignment horizontal="center"/>
    </xf>
    <xf numFmtId="0" fontId="23" fillId="0" borderId="22" xfId="0" applyFont="1" applyBorder="1" applyAlignment="1">
      <alignment horizontal="center"/>
    </xf>
    <xf numFmtId="0" fontId="23" fillId="0" borderId="21" xfId="0" applyFont="1" applyBorder="1" applyAlignment="1">
      <alignment horizontal="center"/>
    </xf>
    <xf numFmtId="0" fontId="20" fillId="0" borderId="15" xfId="0" applyFont="1" applyBorder="1" applyAlignment="1">
      <alignment horizontal="center"/>
    </xf>
    <xf numFmtId="0" fontId="20" fillId="0" borderId="16" xfId="0" applyFont="1" applyBorder="1" applyAlignment="1">
      <alignment horizontal="center"/>
    </xf>
    <xf numFmtId="0" fontId="20" fillId="0" borderId="17" xfId="0" applyFont="1" applyBorder="1" applyAlignment="1">
      <alignment horizontal="center"/>
    </xf>
    <xf numFmtId="0" fontId="24" fillId="0" borderId="18" xfId="0" applyFont="1" applyBorder="1" applyAlignment="1">
      <alignment horizontal="center"/>
    </xf>
    <xf numFmtId="0" fontId="24" fillId="0" borderId="19" xfId="0" applyFont="1" applyBorder="1" applyAlignment="1">
      <alignment horizontal="center"/>
    </xf>
    <xf numFmtId="0" fontId="24" fillId="0" borderId="20" xfId="0" applyFont="1" applyBorder="1" applyAlignment="1">
      <alignment horizontal="center"/>
    </xf>
    <xf numFmtId="0" fontId="0" fillId="33" borderId="16" xfId="0" applyFill="1" applyBorder="1"/>
    <xf numFmtId="0" fontId="0" fillId="33" borderId="17" xfId="0" applyFill="1" applyBorder="1"/>
    <xf numFmtId="0" fontId="20" fillId="33" borderId="19" xfId="0" applyFont="1" applyFill="1" applyBorder="1"/>
    <xf numFmtId="0" fontId="37" fillId="33" borderId="19" xfId="0" applyFont="1" applyFill="1" applyBorder="1"/>
    <xf numFmtId="0" fontId="20" fillId="33" borderId="18" xfId="0"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7">
    <dxf>
      <font>
        <b/>
        <i val="0"/>
        <color rgb="FF2A75BB"/>
      </font>
    </dxf>
    <dxf>
      <font>
        <b/>
        <i val="0"/>
        <color rgb="FFFFCB05"/>
      </font>
    </dxf>
    <dxf>
      <font>
        <b/>
        <i val="0"/>
        <color rgb="FF2A75BB"/>
      </font>
      <fill>
        <patternFill>
          <bgColor rgb="FFFFFFFF"/>
        </patternFill>
      </fill>
    </dxf>
    <dxf>
      <font>
        <strike val="0"/>
        <outline val="0"/>
        <shadow val="0"/>
        <u val="none"/>
        <vertAlign val="baseline"/>
        <sz val="11"/>
        <color theme="0"/>
        <name val="Calibri"/>
        <family val="2"/>
        <charset val="238"/>
        <scheme val="minor"/>
      </font>
      <numFmt numFmtId="30" formatCode="@"/>
      <fill>
        <patternFill patternType="solid">
          <fgColor indexed="64"/>
          <bgColor theme="0"/>
        </patternFill>
      </fill>
    </dxf>
    <dxf>
      <font>
        <strike val="0"/>
        <outline val="0"/>
        <shadow val="0"/>
        <u val="none"/>
        <vertAlign val="baseline"/>
        <sz val="11"/>
        <color theme="0"/>
        <name val="Calibri"/>
        <family val="2"/>
        <charset val="238"/>
        <scheme val="minor"/>
      </font>
      <numFmt numFmtId="30" formatCode="@"/>
      <fill>
        <patternFill patternType="solid">
          <fgColor indexed="64"/>
          <bgColor theme="0"/>
        </patternFill>
      </fill>
    </dxf>
    <dxf>
      <font>
        <strike val="0"/>
        <outline val="0"/>
        <shadow val="0"/>
        <u val="none"/>
        <vertAlign val="baseline"/>
        <sz val="11"/>
        <color theme="0"/>
        <name val="Calibri"/>
        <family val="2"/>
        <charset val="238"/>
        <scheme val="minor"/>
      </font>
      <numFmt numFmtId="0" formatCode="General"/>
      <fill>
        <patternFill patternType="solid">
          <fgColor indexed="64"/>
          <bgColor theme="0"/>
        </patternFill>
      </fill>
    </dxf>
    <dxf>
      <font>
        <strike val="0"/>
        <outline val="0"/>
        <shadow val="0"/>
        <u val="none"/>
        <vertAlign val="baseline"/>
        <sz val="11"/>
        <color theme="0"/>
        <name val="Calibri"/>
        <family val="2"/>
        <charset val="238"/>
        <scheme val="minor"/>
      </font>
      <numFmt numFmtId="30" formatCode="@"/>
      <fill>
        <patternFill patternType="solid">
          <fgColor indexed="64"/>
          <bgColor theme="0"/>
        </patternFill>
      </fill>
    </dxf>
    <dxf>
      <font>
        <strike val="0"/>
        <outline val="0"/>
        <shadow val="0"/>
        <u val="none"/>
        <vertAlign val="baseline"/>
        <sz val="11"/>
        <color theme="0"/>
        <name val="Calibri"/>
        <family val="2"/>
        <charset val="238"/>
        <scheme val="minor"/>
      </font>
      <numFmt numFmtId="30" formatCode="@"/>
      <fill>
        <patternFill patternType="solid">
          <fgColor indexed="64"/>
          <bgColor theme="0"/>
        </patternFill>
      </fill>
    </dxf>
    <dxf>
      <font>
        <strike val="0"/>
        <outline val="0"/>
        <shadow val="0"/>
        <u val="none"/>
        <vertAlign val="baseline"/>
        <sz val="11"/>
        <color theme="0"/>
        <name val="Calibri"/>
        <family val="2"/>
        <charset val="238"/>
        <scheme val="minor"/>
      </font>
      <numFmt numFmtId="30" formatCode="@"/>
      <fill>
        <patternFill patternType="solid">
          <fgColor indexed="64"/>
          <bgColor theme="0"/>
        </patternFill>
      </fill>
    </dxf>
    <dxf>
      <numFmt numFmtId="2" formatCode="0.00"/>
    </dxf>
    <dxf>
      <numFmt numFmtId="2" formatCode="0.0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i val="0"/>
        <sz val="12"/>
        <color rgb="FF2A75BB"/>
        <name val="ADLaM Display"/>
        <scheme val="none"/>
      </font>
      <border>
        <left style="thick">
          <color rgb="FF2A75BB"/>
        </left>
        <right style="thick">
          <color rgb="FF2A75BB"/>
        </right>
        <top style="thick">
          <color rgb="FF2A75BB"/>
        </top>
        <bottom style="thick">
          <color rgb="FF2A75BB"/>
        </bottom>
        <vertical/>
        <horizontal/>
      </border>
    </dxf>
    <dxf>
      <font>
        <color theme="1"/>
      </font>
      <border>
        <left style="thick">
          <color rgb="FF2A75BB"/>
        </left>
        <right style="thick">
          <color rgb="FF2A75BB"/>
        </right>
        <top style="thick">
          <color rgb="FF2A75BB"/>
        </top>
        <bottom style="thick">
          <color rgb="FF2A75BB"/>
        </bottom>
        <vertical/>
        <horizontal/>
      </border>
    </dxf>
    <dxf>
      <font>
        <b/>
        <i val="0"/>
        <sz val="12"/>
        <color theme="0"/>
        <name val="ADLaM Display"/>
        <scheme val="none"/>
      </font>
      <fill>
        <patternFill>
          <bgColor rgb="FFFF0000"/>
        </patternFill>
      </fill>
    </dxf>
    <dxf>
      <fill>
        <patternFill>
          <bgColor theme="0"/>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xr9:uid="{6A224B6D-4385-4414-AD06-7AF01A050BB0}">
      <tableStyleElement type="wholeTable" dxfId="86"/>
      <tableStyleElement type="headerRow" dxfId="85"/>
    </tableStyle>
    <tableStyle name="SlicerStyleDark2 2" pivot="0" table="0" count="10" xr9:uid="{CC6248C8-6B22-4DD6-A1FB-E5214FCF5A2A}">
      <tableStyleElement type="wholeTable" dxfId="84"/>
      <tableStyleElement type="headerRow" dxfId="83"/>
    </tableStyle>
  </tableStyles>
  <colors>
    <mruColors>
      <color rgb="FFFFCB05"/>
      <color rgb="FF2A75BB"/>
      <color rgb="FFD5AC4A"/>
      <color rgb="FFFFFFFF"/>
      <color rgb="FFFFD57B"/>
      <color rgb="FFED195A"/>
      <color rgb="FFA4625A"/>
      <color rgb="FFBDBDE6"/>
      <color rgb="FF6A8B5A"/>
      <color rgb="FF8BACF6"/>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DFA7A7"/>
            </left>
            <right style="thin">
              <color rgb="FFDFA7A7"/>
            </right>
            <top style="thin">
              <color rgb="FFDFA7A7"/>
            </top>
            <bottom style="thin">
              <color rgb="FFDFA7A7"/>
            </bottom>
            <vertical/>
            <horizontal/>
          </border>
        </dxf>
        <dxf>
          <font>
            <color rgb="FF000000"/>
          </font>
          <fill>
            <gradientFill degree="90">
              <stop position="0">
                <color rgb="FFF8E162"/>
              </stop>
              <stop position="1">
                <color rgb="FFFCF7E0"/>
              </stop>
            </gradientFill>
          </fill>
          <border>
            <left style="thin">
              <color rgb="FFDFA7A7"/>
            </left>
            <right style="thin">
              <color rgb="FFDFA7A7"/>
            </right>
            <top style="thin">
              <color rgb="FFDFA7A7"/>
            </top>
            <bottom style="thin">
              <color rgb="FFDFA7A7"/>
            </bottom>
            <vertical/>
            <horizontal/>
          </border>
        </dxf>
        <dxf>
          <font>
            <color rgb="FF000000"/>
          </font>
          <fill>
            <gradientFill degree="90">
              <stop position="0">
                <color rgb="FFF8E162"/>
              </stop>
              <stop position="1">
                <color rgb="FFFCF7E0"/>
              </stop>
            </gradientFill>
          </fill>
          <border>
            <left style="thin">
              <color rgb="FFDFA7A7"/>
            </left>
            <right style="thin">
              <color rgb="FFDFA7A7"/>
            </right>
            <top style="thin">
              <color rgb="FFDFA7A7"/>
            </top>
            <bottom style="thin">
              <color rgb="FFDFA7A7"/>
            </bottom>
            <vertical/>
            <horizontal/>
          </border>
        </dxf>
        <dxf>
          <font>
            <color rgb="FF000000"/>
          </font>
          <fill>
            <gradientFill degree="90">
              <stop position="0">
                <color rgb="FFF8E162"/>
              </stop>
              <stop position="1">
                <color rgb="FFFCF7E0"/>
              </stop>
            </gradientFill>
          </fill>
          <border>
            <left style="thin">
              <color rgb="FFDFA7A7"/>
            </left>
            <right style="thin">
              <color rgb="FFDFA7A7"/>
            </right>
            <top style="thin">
              <color rgb="FFDFA7A7"/>
            </top>
            <bottom style="thin">
              <color rgb="FFDFA7A7"/>
            </bottom>
            <vertical/>
            <horizontal/>
          </border>
        </dxf>
        <dxf>
          <font>
            <color theme="5" tint="-0.249977111117893"/>
          </font>
          <fill>
            <patternFill patternType="solid">
              <fgColor theme="5" tint="0.59999389629810485"/>
              <bgColor theme="5" tint="0.59999389629810485"/>
            </patternFill>
          </fill>
          <border>
            <left style="thin">
              <color rgb="FFDFA7A7"/>
            </left>
            <right style="thin">
              <color rgb="FFDFA7A7"/>
            </right>
            <top style="thin">
              <color rgb="FFDFA7A7"/>
            </top>
            <bottom style="thin">
              <color rgb="FFDFA7A7"/>
            </bottom>
            <vertical/>
            <horizontal/>
          </border>
        </dxf>
        <dxf>
          <font>
            <b/>
            <i val="0"/>
            <sz val="10"/>
            <color theme="0"/>
            <name val="Abadi Extra Light"/>
            <family val="2"/>
            <scheme val="none"/>
          </font>
          <fill>
            <patternFill patternType="solid">
              <fgColor rgb="FFFFCB05"/>
              <bgColor rgb="FFFFCB05"/>
            </patternFill>
          </fill>
          <border diagonalUp="0" diagonalDown="0">
            <left style="thick">
              <color rgb="FF2A75BB"/>
            </left>
            <right style="thick">
              <color rgb="FF2A75BB"/>
            </right>
            <top style="thick">
              <color rgb="FF2A75BB"/>
            </top>
            <bottom style="thick">
              <color rgb="FF2A75BB"/>
            </bottom>
            <vertical/>
            <horizontal/>
          </border>
        </dxf>
        <dxf>
          <font>
            <color rgb="FF959595"/>
          </font>
          <fill>
            <patternFill patternType="solid">
              <fgColor rgb="FFDFDFDF"/>
              <bgColor rgb="FFDFDFDF"/>
            </patternFill>
          </fill>
          <border>
            <left style="thin">
              <color rgb="FFDFA7A7"/>
            </left>
            <right style="thin">
              <color rgb="FFDFA7A7"/>
            </right>
            <top style="thin">
              <color rgb="FFDFA7A7"/>
            </top>
            <bottom style="thin">
              <color rgb="FFDFA7A7"/>
            </bottom>
            <vertical/>
            <horizontal/>
          </border>
        </dxf>
        <dxf>
          <font>
            <color theme="0"/>
            <name val="Abadi Extra Light"/>
            <family val="2"/>
            <scheme val="none"/>
          </font>
          <fill>
            <patternFill patternType="solid">
              <fgColor rgb="FF2A75BB"/>
              <bgColor rgb="FF2A75BB"/>
            </patternFill>
          </fill>
          <border diagonalUp="0" diagonalDown="0">
            <left style="thick">
              <color rgb="FF2A75BB"/>
            </left>
            <right style="thick">
              <color rgb="FF2A75BB"/>
            </right>
            <top style="thick">
              <color rgb="FF2A75BB"/>
            </top>
            <bottom style="thick">
              <color rgb="FF2A75BB"/>
            </bottom>
            <vertical/>
            <horizontal/>
          </border>
        </dxf>
        <dxf>
          <font>
            <b/>
            <i val="0"/>
            <sz val="10"/>
            <color theme="0"/>
            <name val="Abadi Extra Light"/>
            <family val="2"/>
            <scheme val="none"/>
          </font>
          <fill>
            <patternFill>
              <bgColor rgb="FFFF0000"/>
            </patternFill>
          </fill>
        </dxf>
        <dxf>
          <font>
            <sz val="9"/>
            <name val="Abadi Extra Light"/>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20/07/relationships/rdRichValueWebImage" Target="richData/rdRichValueWebImage.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activeX/activeX2.xml><?xml version="1.0" encoding="utf-8"?>
<ax:ocx xmlns:ax="http://schemas.microsoft.com/office/2006/activeX" xmlns:r="http://schemas.openxmlformats.org/officeDocument/2006/relationships" ax:classid="{8BD21D10-EC42-11CE-9E0D-00AA006002F3}" ax:persistence="persistStreamInit" r:id="rId1"/>
</file>

<file path=xl/activeX/activeX3.xml><?xml version="1.0" encoding="utf-8"?>
<ax:ocx xmlns:ax="http://schemas.microsoft.com/office/2006/activeX" xmlns:r="http://schemas.openxmlformats.org/officeDocument/2006/relationships" ax:classid="{8BD21D10-EC42-11CE-9E0D-00AA006002F3}" ax:persistence="persistStreamInit" r:id="rId1"/>
</file>

<file path=xl/activeX/activeX4.xml><?xml version="1.0" encoding="utf-8"?>
<ax:ocx xmlns:ax="http://schemas.microsoft.com/office/2006/activeX" xmlns:r="http://schemas.openxmlformats.org/officeDocument/2006/relationships" ax:classid="{8BD21D10-EC42-11CE-9E0D-00AA006002F3}" ax:persistence="persistStreamInit" r:id="rId1"/>
</file>

<file path=xl/activeX/activeX5.xml><?xml version="1.0" encoding="utf-8"?>
<ax:ocx xmlns:ax="http://schemas.microsoft.com/office/2006/activeX" xmlns:r="http://schemas.openxmlformats.org/officeDocument/2006/relationships" ax:classid="{8BD21D1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a:solidFill>
                  <a:srgbClr val="3C5AA6"/>
                </a:solidFill>
              </a:rPr>
              <a:t>NUMBER</a:t>
            </a:r>
            <a:r>
              <a:rPr lang="pl-PL" baseline="0">
                <a:solidFill>
                  <a:srgbClr val="3C5AA6"/>
                </a:solidFill>
              </a:rPr>
              <a:t> OF TYPES</a:t>
            </a:r>
            <a:endParaRPr lang="pl-PL">
              <a:solidFill>
                <a:srgbClr val="3C5AA6"/>
              </a:solidFill>
            </a:endParaRPr>
          </a:p>
        </c:rich>
      </c:tx>
      <c:overlay val="0"/>
      <c:spPr>
        <a:noFill/>
        <a:ln>
          <a:noFill/>
        </a:ln>
        <a:effectLst/>
      </c:spPr>
      <c:txPr>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barChart>
        <c:barDir val="col"/>
        <c:grouping val="clustered"/>
        <c:varyColors val="0"/>
        <c:ser>
          <c:idx val="0"/>
          <c:order val="0"/>
          <c:tx>
            <c:strRef>
              <c:f>'pivot table'!$F$1</c:f>
              <c:strCache>
                <c:ptCount val="1"/>
                <c:pt idx="0">
                  <c:v>Count</c:v>
                </c:pt>
              </c:strCache>
            </c:strRef>
          </c:tx>
          <c:spPr>
            <a:solidFill>
              <a:srgbClr val="FFCB05"/>
            </a:solidFill>
            <a:ln w="25400" cap="flat" cmpd="sng" algn="ctr">
              <a:solidFill>
                <a:srgbClr val="2A75BB"/>
              </a:solidFill>
              <a:miter lim="800000"/>
            </a:ln>
            <a:effectLst/>
          </c:spPr>
          <c:invertIfNegative val="0"/>
          <c:cat>
            <c:strRef>
              <c:f>'pivot table'!$E$2:$E$19</c:f>
              <c:strCache>
                <c:ptCount val="15"/>
                <c:pt idx="0">
                  <c:v>Bug</c:v>
                </c:pt>
                <c:pt idx="1">
                  <c:v>Dark</c:v>
                </c:pt>
                <c:pt idx="2">
                  <c:v>Dragon</c:v>
                </c:pt>
                <c:pt idx="3">
                  <c:v>Electric</c:v>
                </c:pt>
                <c:pt idx="4">
                  <c:v>Fairy</c:v>
                </c:pt>
                <c:pt idx="5">
                  <c:v>Fighting</c:v>
                </c:pt>
                <c:pt idx="6">
                  <c:v>Fire</c:v>
                </c:pt>
                <c:pt idx="7">
                  <c:v>Flying</c:v>
                </c:pt>
                <c:pt idx="8">
                  <c:v>Ghost</c:v>
                </c:pt>
                <c:pt idx="9">
                  <c:v>Ground</c:v>
                </c:pt>
                <c:pt idx="10">
                  <c:v>Ice</c:v>
                </c:pt>
                <c:pt idx="11">
                  <c:v>Normal</c:v>
                </c:pt>
                <c:pt idx="12">
                  <c:v>Poison</c:v>
                </c:pt>
                <c:pt idx="13">
                  <c:v>Psychic</c:v>
                </c:pt>
                <c:pt idx="14">
                  <c:v>Rock</c:v>
                </c:pt>
              </c:strCache>
            </c:strRef>
          </c:cat>
          <c:val>
            <c:numRef>
              <c:f>'pivot table'!$F$2:$F$19</c:f>
              <c:numCache>
                <c:formatCode>General</c:formatCode>
                <c:ptCount val="15"/>
                <c:pt idx="0">
                  <c:v>90</c:v>
                </c:pt>
                <c:pt idx="1">
                  <c:v>73</c:v>
                </c:pt>
                <c:pt idx="2">
                  <c:v>73</c:v>
                </c:pt>
                <c:pt idx="3">
                  <c:v>73</c:v>
                </c:pt>
                <c:pt idx="4">
                  <c:v>63</c:v>
                </c:pt>
                <c:pt idx="5">
                  <c:v>74</c:v>
                </c:pt>
                <c:pt idx="6">
                  <c:v>82</c:v>
                </c:pt>
                <c:pt idx="7">
                  <c:v>120</c:v>
                </c:pt>
                <c:pt idx="8">
                  <c:v>68</c:v>
                </c:pt>
                <c:pt idx="9">
                  <c:v>80</c:v>
                </c:pt>
                <c:pt idx="10">
                  <c:v>57</c:v>
                </c:pt>
                <c:pt idx="11">
                  <c:v>126</c:v>
                </c:pt>
                <c:pt idx="12">
                  <c:v>79</c:v>
                </c:pt>
                <c:pt idx="13">
                  <c:v>121</c:v>
                </c:pt>
                <c:pt idx="14">
                  <c:v>75</c:v>
                </c:pt>
              </c:numCache>
            </c:numRef>
          </c:val>
          <c:extLst>
            <c:ext xmlns:c16="http://schemas.microsoft.com/office/drawing/2014/chart" uri="{C3380CC4-5D6E-409C-BE32-E72D297353CC}">
              <c16:uniqueId val="{00000000-9DAC-475A-B2F5-EDB41AAE4C03}"/>
            </c:ext>
          </c:extLst>
        </c:ser>
        <c:dLbls>
          <c:showLegendKey val="0"/>
          <c:showVal val="0"/>
          <c:showCatName val="0"/>
          <c:showSerName val="0"/>
          <c:showPercent val="0"/>
          <c:showBubbleSize val="0"/>
        </c:dLbls>
        <c:gapWidth val="164"/>
        <c:overlap val="-35"/>
        <c:axId val="1912930895"/>
        <c:axId val="1910872399"/>
      </c:barChart>
      <c:catAx>
        <c:axId val="191293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F0502020204030204" pitchFamily="34" charset="0"/>
                <a:ea typeface="+mn-ea"/>
                <a:cs typeface="+mn-cs"/>
              </a:defRPr>
            </a:pPr>
            <a:endParaRPr lang="pl-PL"/>
          </a:p>
        </c:txPr>
        <c:crossAx val="1910872399"/>
        <c:crosses val="autoZero"/>
        <c:auto val="1"/>
        <c:lblAlgn val="ctr"/>
        <c:lblOffset val="100"/>
        <c:noMultiLvlLbl val="0"/>
      </c:catAx>
      <c:valAx>
        <c:axId val="1910872399"/>
        <c:scaling>
          <c:orientation val="minMax"/>
        </c:scaling>
        <c:delete val="0"/>
        <c:axPos val="l"/>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crossAx val="191293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table!PivotTable3</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FFCB05"/>
                </a:solidFill>
                <a:latin typeface="ADLaM Display" panose="02010000000000000000" pitchFamily="2" charset="0"/>
                <a:ea typeface="ADLaM Display" panose="02010000000000000000" pitchFamily="2" charset="0"/>
                <a:cs typeface="ADLaM Display" panose="02010000000000000000" pitchFamily="2" charset="0"/>
              </a:rPr>
              <a:t>GEN</a:t>
            </a:r>
            <a:r>
              <a:rPr lang="pl-PL" b="1">
                <a:solidFill>
                  <a:srgbClr val="2A75BB"/>
                </a:solidFill>
                <a:latin typeface="ADLaM Display" panose="02010000000000000000" pitchFamily="2" charset="0"/>
                <a:ea typeface="ADLaM Display" panose="02010000000000000000" pitchFamily="2" charset="0"/>
                <a:cs typeface="ADLaM Display" panose="02010000000000000000" pitchFamily="2" charset="0"/>
              </a:rPr>
              <a:t>DER</a:t>
            </a:r>
            <a:endParaRPr lang="en-US" b="1">
              <a:solidFill>
                <a:srgbClr val="2A75BB"/>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41532485347584319"/>
          <c:y val="6.8213916699326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AE1FF"/>
          </a:solidFill>
          <a:ln w="31750">
            <a:solidFill>
              <a:srgbClr val="90A1D0"/>
            </a:solidFill>
          </a:ln>
          <a:effectLst/>
        </c:spPr>
      </c:pivotFmt>
      <c:pivotFmt>
        <c:idx val="2"/>
        <c:spPr>
          <a:solidFill>
            <a:srgbClr val="FFB3BA"/>
          </a:solidFill>
          <a:ln w="31750">
            <a:solidFill>
              <a:srgbClr val="EC6064"/>
            </a:solidFill>
          </a:ln>
          <a:effectLst/>
        </c:spPr>
      </c:pivotFmt>
      <c:pivotFmt>
        <c:idx val="3"/>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AE1FF"/>
          </a:solidFill>
          <a:ln w="31750">
            <a:solidFill>
              <a:srgbClr val="90A1D0"/>
            </a:solidFill>
          </a:ln>
          <a:effectLst/>
        </c:spPr>
      </c:pivotFmt>
      <c:pivotFmt>
        <c:idx val="5"/>
        <c:spPr>
          <a:solidFill>
            <a:srgbClr val="FFB3BA"/>
          </a:solidFill>
          <a:ln w="31750">
            <a:solidFill>
              <a:srgbClr val="EC6064"/>
            </a:solidFill>
          </a:ln>
          <a:effectLst/>
        </c:spPr>
      </c:pivotFmt>
      <c:pivotFmt>
        <c:idx val="6"/>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A75BB"/>
          </a:solidFill>
          <a:ln w="31750">
            <a:solidFill>
              <a:srgbClr val="3C5AA6"/>
            </a:solidFill>
          </a:ln>
          <a:effectLst/>
        </c:spPr>
      </c:pivotFmt>
      <c:pivotFmt>
        <c:idx val="8"/>
        <c:spPr>
          <a:solidFill>
            <a:srgbClr val="FFCB05"/>
          </a:solidFill>
          <a:ln w="31750">
            <a:solidFill>
              <a:srgbClr val="C7A008"/>
            </a:solidFill>
          </a:ln>
          <a:effectLst/>
        </c:spPr>
      </c:pivotFmt>
      <c:pivotFmt>
        <c:idx val="9"/>
        <c:spPr>
          <a:solidFill>
            <a:srgbClr val="FFD57B"/>
          </a:solidFill>
          <a:ln w="31750">
            <a:solidFill>
              <a:srgbClr val="FFCB05"/>
            </a:solidFill>
          </a:ln>
          <a:effectLst/>
        </c:spPr>
      </c:pivotFmt>
      <c:pivotFmt>
        <c:idx val="10"/>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A75BB"/>
          </a:solidFill>
          <a:ln w="31750">
            <a:solidFill>
              <a:srgbClr val="3C5AA6"/>
            </a:solidFill>
          </a:ln>
          <a:effectLst/>
        </c:spPr>
      </c:pivotFmt>
      <c:pivotFmt>
        <c:idx val="12"/>
        <c:spPr>
          <a:solidFill>
            <a:srgbClr val="FFD57B"/>
          </a:solidFill>
          <a:ln w="31750">
            <a:solidFill>
              <a:srgbClr val="FFCB05"/>
            </a:solidFill>
          </a:ln>
          <a:effectLst/>
        </c:spPr>
      </c:pivotFmt>
      <c:pivotFmt>
        <c:idx val="13"/>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A75BB"/>
          </a:solidFill>
          <a:ln w="31750">
            <a:solidFill>
              <a:srgbClr val="3C5AA6"/>
            </a:solidFill>
          </a:ln>
          <a:effectLst/>
        </c:spPr>
      </c:pivotFmt>
      <c:pivotFmt>
        <c:idx val="15"/>
        <c:spPr>
          <a:solidFill>
            <a:srgbClr val="FFD57B"/>
          </a:solidFill>
          <a:ln w="31750">
            <a:solidFill>
              <a:srgbClr val="FFCB05"/>
            </a:solidFill>
          </a:ln>
          <a:effectLst/>
        </c:spPr>
      </c:pivotFmt>
    </c:pivotFmts>
    <c:plotArea>
      <c:layout/>
      <c:doughnutChart>
        <c:varyColors val="1"/>
        <c:ser>
          <c:idx val="0"/>
          <c:order val="0"/>
          <c:tx>
            <c:strRef>
              <c:f>'pivot table'!$B$22</c:f>
              <c:strCache>
                <c:ptCount val="1"/>
                <c:pt idx="0">
                  <c:v>Total</c:v>
                </c:pt>
              </c:strCache>
            </c:strRef>
          </c:tx>
          <c:spPr>
            <a:ln w="31750"/>
          </c:spPr>
          <c:explosion val="5"/>
          <c:dPt>
            <c:idx val="0"/>
            <c:bubble3D val="0"/>
            <c:spPr>
              <a:solidFill>
                <a:srgbClr val="2A75BB"/>
              </a:solidFill>
              <a:ln w="31750">
                <a:solidFill>
                  <a:srgbClr val="3C5AA6"/>
                </a:solidFill>
              </a:ln>
              <a:effectLst/>
            </c:spPr>
            <c:extLst>
              <c:ext xmlns:c16="http://schemas.microsoft.com/office/drawing/2014/chart" uri="{C3380CC4-5D6E-409C-BE32-E72D297353CC}">
                <c16:uniqueId val="{00000001-9697-4033-9698-2E4621816D5E}"/>
              </c:ext>
            </c:extLst>
          </c:dPt>
          <c:dPt>
            <c:idx val="1"/>
            <c:bubble3D val="0"/>
            <c:spPr>
              <a:solidFill>
                <a:srgbClr val="FFD57B"/>
              </a:solidFill>
              <a:ln w="31750">
                <a:solidFill>
                  <a:srgbClr val="FFCB05"/>
                </a:solidFill>
              </a:ln>
              <a:effectLst/>
            </c:spPr>
            <c:extLst>
              <c:ext xmlns:c16="http://schemas.microsoft.com/office/drawing/2014/chart" uri="{C3380CC4-5D6E-409C-BE32-E72D297353CC}">
                <c16:uniqueId val="{00000003-9697-4033-9698-2E4621816D5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table'!$A$23:$A$24</c:f>
              <c:strCache>
                <c:ptCount val="2"/>
                <c:pt idx="0">
                  <c:v>Male</c:v>
                </c:pt>
                <c:pt idx="1">
                  <c:v>Female</c:v>
                </c:pt>
              </c:strCache>
            </c:strRef>
          </c:cat>
          <c:val>
            <c:numRef>
              <c:f>'pivot table'!$B$23:$B$24</c:f>
              <c:numCache>
                <c:formatCode>0%</c:formatCode>
                <c:ptCount val="2"/>
                <c:pt idx="0">
                  <c:v>0.54873853211009171</c:v>
                </c:pt>
                <c:pt idx="1">
                  <c:v>0.45126146788990823</c:v>
                </c:pt>
              </c:numCache>
            </c:numRef>
          </c:val>
          <c:extLst>
            <c:ext xmlns:c16="http://schemas.microsoft.com/office/drawing/2014/chart" uri="{C3380CC4-5D6E-409C-BE32-E72D297353CC}">
              <c16:uniqueId val="{00000004-9697-4033-9698-2E4621816D5E}"/>
            </c:ext>
          </c:extLst>
        </c:ser>
        <c:dLbls>
          <c:showLegendKey val="0"/>
          <c:showVal val="0"/>
          <c:showCatName val="0"/>
          <c:showSerName val="0"/>
          <c:showPercent val="0"/>
          <c:showBubbleSize val="0"/>
          <c:showLeaderLines val="1"/>
        </c:dLbls>
        <c:firstSliceAng val="3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b="1">
                <a:solidFill>
                  <a:srgbClr val="F6BD20"/>
                </a:solidFill>
                <a:latin typeface="ADLaM Display" panose="02010000000000000000" pitchFamily="2" charset="0"/>
                <a:ea typeface="ADLaM Display" panose="02010000000000000000" pitchFamily="2" charset="0"/>
                <a:cs typeface="ADLaM Display" panose="02010000000000000000" pitchFamily="2" charset="0"/>
              </a:rPr>
              <a:t>HEIGHT v</a:t>
            </a:r>
            <a:r>
              <a:rPr lang="pl-PL" b="1">
                <a:solidFill>
                  <a:srgbClr val="3C5AA6"/>
                </a:solidFill>
                <a:latin typeface="ADLaM Display" panose="02010000000000000000" pitchFamily="2" charset="0"/>
                <a:ea typeface="ADLaM Display" panose="02010000000000000000" pitchFamily="2" charset="0"/>
                <a:cs typeface="ADLaM Display" panose="02010000000000000000" pitchFamily="2" charset="0"/>
              </a:rPr>
              <a:t>s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'pivot table'!$H$30</c:f>
              <c:strCache>
                <c:ptCount val="1"/>
                <c:pt idx="0">
                  <c:v>Average height (cm)</c:v>
                </c:pt>
              </c:strCache>
            </c:strRef>
          </c:tx>
          <c:spPr>
            <a:ln w="28575" cap="rnd">
              <a:solidFill>
                <a:srgbClr val="FFCB05"/>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table'!$H$31:$H$48</c:f>
              <c:numCache>
                <c:formatCode>0.00</c:formatCode>
                <c:ptCount val="16"/>
                <c:pt idx="0">
                  <c:v>102.5925925925926</c:v>
                </c:pt>
                <c:pt idx="1">
                  <c:v>143.12801932367148</c:v>
                </c:pt>
                <c:pt idx="2">
                  <c:v>426.72637195121962</c:v>
                </c:pt>
                <c:pt idx="3">
                  <c:v>99.831378299120217</c:v>
                </c:pt>
                <c:pt idx="4">
                  <c:v>93.802660753880289</c:v>
                </c:pt>
                <c:pt idx="5">
                  <c:v>138.13988095238093</c:v>
                </c:pt>
                <c:pt idx="6">
                  <c:v>133.17194570135746</c:v>
                </c:pt>
                <c:pt idx="7">
                  <c:v>127.36607142857146</c:v>
                </c:pt>
                <c:pt idx="8">
                  <c:v>136.16300366300368</c:v>
                </c:pt>
                <c:pt idx="9">
                  <c:v>103.57142857142856</c:v>
                </c:pt>
                <c:pt idx="10">
                  <c:v>167.79862414008758</c:v>
                </c:pt>
                <c:pt idx="11">
                  <c:v>157.88513513513516</c:v>
                </c:pt>
                <c:pt idx="12">
                  <c:v>91.237154150197625</c:v>
                </c:pt>
                <c:pt idx="13">
                  <c:v>259.6309370988447</c:v>
                </c:pt>
                <c:pt idx="14">
                  <c:v>130.14043209876544</c:v>
                </c:pt>
                <c:pt idx="15">
                  <c:v>121.66666666666663</c:v>
                </c:pt>
              </c:numCache>
            </c:numRef>
          </c:val>
          <c:smooth val="0"/>
          <c:extLst>
            <c:ext xmlns:c16="http://schemas.microsoft.com/office/drawing/2014/chart" uri="{C3380CC4-5D6E-409C-BE32-E72D297353CC}">
              <c16:uniqueId val="{00000000-DE54-4B56-BFA2-F65437AAF7AF}"/>
            </c:ext>
          </c:extLst>
        </c:ser>
        <c:ser>
          <c:idx val="1"/>
          <c:order val="1"/>
          <c:tx>
            <c:strRef>
              <c:f>'pivot table'!$I$30</c:f>
              <c:strCache>
                <c:ptCount val="1"/>
                <c:pt idx="0">
                  <c:v>Average weight (kg)</c:v>
                </c:pt>
              </c:strCache>
            </c:strRef>
          </c:tx>
          <c:spPr>
            <a:ln w="28575" cap="rnd">
              <a:solidFill>
                <a:srgbClr val="2A75BB"/>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table'!$I$31:$I$48</c:f>
              <c:numCache>
                <c:formatCode>0.00</c:formatCode>
                <c:ptCount val="16"/>
                <c:pt idx="0">
                  <c:v>36.171604938271599</c:v>
                </c:pt>
                <c:pt idx="1">
                  <c:v>76.522946859903385</c:v>
                </c:pt>
                <c:pt idx="2">
                  <c:v>177.80326514555469</c:v>
                </c:pt>
                <c:pt idx="3">
                  <c:v>60.150073313782983</c:v>
                </c:pt>
                <c:pt idx="4">
                  <c:v>30.411751662971177</c:v>
                </c:pt>
                <c:pt idx="5">
                  <c:v>78.54501488095238</c:v>
                </c:pt>
                <c:pt idx="6">
                  <c:v>93.980588235294121</c:v>
                </c:pt>
                <c:pt idx="7">
                  <c:v>47.143303571428575</c:v>
                </c:pt>
                <c:pt idx="8">
                  <c:v>64.099816849816847</c:v>
                </c:pt>
                <c:pt idx="9">
                  <c:v>34.830494505494492</c:v>
                </c:pt>
                <c:pt idx="10">
                  <c:v>135.51319574734208</c:v>
                </c:pt>
                <c:pt idx="11">
                  <c:v>145.14574324324326</c:v>
                </c:pt>
                <c:pt idx="12">
                  <c:v>35.532015810276683</c:v>
                </c:pt>
                <c:pt idx="13">
                  <c:v>45.706118421052636</c:v>
                </c:pt>
                <c:pt idx="14">
                  <c:v>87.55412037037037</c:v>
                </c:pt>
                <c:pt idx="15">
                  <c:v>110.21416666666667</c:v>
                </c:pt>
              </c:numCache>
            </c:numRef>
          </c:val>
          <c:smooth val="0"/>
          <c:extLst>
            <c:ext xmlns:c16="http://schemas.microsoft.com/office/drawing/2014/chart" uri="{C3380CC4-5D6E-409C-BE32-E72D297353CC}">
              <c16:uniqueId val="{00000001-DE54-4B56-BFA2-F65437AAF7AF}"/>
            </c:ext>
          </c:extLst>
        </c:ser>
        <c:dLbls>
          <c:showLegendKey val="0"/>
          <c:showVal val="0"/>
          <c:showCatName val="0"/>
          <c:showSerName val="0"/>
          <c:showPercent val="0"/>
          <c:showBubbleSize val="0"/>
        </c:dLbls>
        <c:smooth val="0"/>
        <c:axId val="8484448"/>
        <c:axId val="1295456144"/>
      </c:lineChart>
      <c:catAx>
        <c:axId val="848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295456144"/>
        <c:crosses val="autoZero"/>
        <c:auto val="1"/>
        <c:lblAlgn val="ctr"/>
        <c:lblOffset val="100"/>
        <c:noMultiLvlLbl val="0"/>
      </c:catAx>
      <c:valAx>
        <c:axId val="1295456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848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en-US">
                <a:solidFill>
                  <a:srgbClr val="3C5AA6"/>
                </a:solidFill>
                <a:latin typeface="ADLaM Display" panose="02010000000000000000" pitchFamily="2" charset="0"/>
                <a:ea typeface="ADLaM Display" panose="02010000000000000000" pitchFamily="2" charset="0"/>
                <a:cs typeface="ADLaM Display" panose="02010000000000000000" pitchFamily="2" charset="0"/>
              </a:rPr>
              <a:t>Number of </a:t>
            </a:r>
            <a:r>
              <a:rPr lang="pl-PL">
                <a:solidFill>
                  <a:srgbClr val="3C5AA6"/>
                </a:solidFill>
                <a:latin typeface="ADLaM Display" panose="02010000000000000000" pitchFamily="2" charset="0"/>
                <a:ea typeface="ADLaM Display" panose="02010000000000000000" pitchFamily="2" charset="0"/>
                <a:cs typeface="ADLaM Display" panose="02010000000000000000" pitchFamily="2" charset="0"/>
              </a:rPr>
              <a:t>EGG</a:t>
            </a:r>
            <a:r>
              <a:rPr lang="pl-PL"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rPr>
              <a:t> TYPEs</a:t>
            </a:r>
            <a:endParaRPr lang="en-US">
              <a:solidFill>
                <a:srgbClr val="3C5AA6"/>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ofPieChart>
        <c:ofPieType val="pie"/>
        <c:varyColors val="1"/>
        <c:ser>
          <c:idx val="0"/>
          <c:order val="0"/>
          <c:tx>
            <c:strRef>
              <c:f>'pivot table'!$F$51</c:f>
              <c:strCache>
                <c:ptCount val="1"/>
                <c:pt idx="0">
                  <c:v>Number of pokemon</c:v>
                </c:pt>
              </c:strCache>
            </c:strRef>
          </c:tx>
          <c:dPt>
            <c:idx val="0"/>
            <c:bubble3D val="0"/>
            <c:spPr>
              <a:solidFill>
                <a:srgbClr val="399494"/>
              </a:solidFill>
              <a:ln>
                <a:solidFill>
                  <a:srgbClr val="399494"/>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CF-48A9-9173-C12A525B8530}"/>
              </c:ext>
            </c:extLst>
          </c:dPt>
          <c:dPt>
            <c:idx val="1"/>
            <c:bubble3D val="0"/>
            <c:spPr>
              <a:solidFill>
                <a:srgbClr val="FF7B73"/>
              </a:solidFill>
              <a:ln>
                <a:solidFill>
                  <a:srgbClr val="FF7B73"/>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CF-48A9-9173-C12A525B8530}"/>
              </c:ext>
            </c:extLst>
          </c:dPt>
          <c:dPt>
            <c:idx val="2"/>
            <c:bubble3D val="0"/>
            <c:spPr>
              <a:solidFill>
                <a:schemeClr val="tx1"/>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CF-48A9-9173-C12A525B8530}"/>
              </c:ext>
            </c:extLst>
          </c:dPt>
          <c:dPt>
            <c:idx val="3"/>
            <c:bubble3D val="0"/>
            <c:spPr>
              <a:solidFill>
                <a:srgbClr val="CD3939"/>
              </a:solidFill>
              <a:ln>
                <a:solidFill>
                  <a:srgbClr val="CD3939"/>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2CF-48A9-9173-C12A525B8530}"/>
              </c:ext>
            </c:extLst>
          </c:dPt>
          <c:dPt>
            <c:idx val="4"/>
            <c:bubble3D val="0"/>
            <c:spPr>
              <a:solidFill>
                <a:srgbClr val="FFD57B"/>
              </a:solidFill>
              <a:ln>
                <a:solidFill>
                  <a:srgbClr val="FFD57B"/>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2CF-48A9-9173-C12A525B8530}"/>
              </c:ext>
            </c:extLst>
          </c:dPt>
          <c:dPt>
            <c:idx val="5"/>
            <c:bubble3D val="0"/>
            <c:spPr>
              <a:solidFill>
                <a:srgbClr val="08415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2CF-48A9-9173-C12A525B8530}"/>
              </c:ext>
            </c:extLst>
          </c:dPt>
          <c:dPt>
            <c:idx val="6"/>
            <c:bubble3D val="0"/>
            <c:spPr>
              <a:solidFill>
                <a:srgbClr val="D5AC4A"/>
              </a:solidFill>
              <a:ln>
                <a:solidFill>
                  <a:srgbClr val="D5AC4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2CF-48A9-9173-C12A525B8530}"/>
              </c:ext>
            </c:extLst>
          </c:dPt>
          <c:dPt>
            <c:idx val="7"/>
            <c:bubble3D val="0"/>
            <c:spPr>
              <a:solidFill>
                <a:srgbClr val="6A8B5A"/>
              </a:solidFill>
              <a:ln>
                <a:solidFill>
                  <a:srgbClr val="6A8B5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2CF-48A9-9173-C12A525B8530}"/>
              </c:ext>
            </c:extLst>
          </c:dPt>
          <c:dPt>
            <c:idx val="8"/>
            <c:bubble3D val="0"/>
            <c:spPr>
              <a:solidFill>
                <a:srgbClr val="8BACF6"/>
              </a:solidFill>
              <a:ln>
                <a:solidFill>
                  <a:srgbClr val="8BACF6"/>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2CF-48A9-9173-C12A525B8530}"/>
              </c:ext>
            </c:extLst>
          </c:dPt>
          <c:dPt>
            <c:idx val="9"/>
            <c:bubble3D val="0"/>
            <c:spPr>
              <a:solidFill>
                <a:srgbClr val="BDBDE6"/>
              </a:solidFill>
              <a:ln>
                <a:solidFill>
                  <a:srgbClr val="BDBDE6"/>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2CF-48A9-9173-C12A525B8530}"/>
              </c:ext>
            </c:extLst>
          </c:dPt>
          <c:dPt>
            <c:idx val="10"/>
            <c:bubble3D val="0"/>
            <c:spPr>
              <a:solidFill>
                <a:srgbClr val="EDEDE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2CF-48A9-9173-C12A525B8530}"/>
              </c:ext>
            </c:extLst>
          </c:dPt>
          <c:dPt>
            <c:idx val="11"/>
            <c:bubble3D val="0"/>
            <c:spPr>
              <a:solidFill>
                <a:schemeClr val="accent4">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2CF-48A9-9173-C12A525B8530}"/>
              </c:ext>
            </c:extLst>
          </c:dPt>
          <c:dPt>
            <c:idx val="12"/>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A2CF-48A9-9173-C12A525B8530}"/>
              </c:ext>
            </c:extLst>
          </c:dPt>
          <c:dPt>
            <c:idx val="13"/>
            <c:bubble3D val="0"/>
            <c:spPr>
              <a:solidFill>
                <a:srgbClr val="A4625A"/>
              </a:solidFill>
              <a:ln>
                <a:solidFill>
                  <a:srgbClr val="A4625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A2CF-48A9-9173-C12A525B8530}"/>
              </c:ext>
            </c:extLst>
          </c:dPt>
          <c:dPt>
            <c:idx val="14"/>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A2CF-48A9-9173-C12A525B85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D5AC4A"/>
                    </a:solidFill>
                    <a:latin typeface="+mn-lt"/>
                    <a:ea typeface="+mn-ea"/>
                    <a:cs typeface="+mn-cs"/>
                  </a:defRPr>
                </a:pPr>
                <a:endParaRPr lang="pl-PL"/>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table'!$E$52:$E$69</c:f>
              <c:strCache>
                <c:ptCount val="14"/>
                <c:pt idx="0">
                  <c:v>Amorphous</c:v>
                </c:pt>
                <c:pt idx="1">
                  <c:v>Bug</c:v>
                </c:pt>
                <c:pt idx="2">
                  <c:v>Ditto</c:v>
                </c:pt>
                <c:pt idx="3">
                  <c:v>Dragon</c:v>
                </c:pt>
                <c:pt idx="4">
                  <c:v>Fairy</c:v>
                </c:pt>
                <c:pt idx="5">
                  <c:v>Field</c:v>
                </c:pt>
                <c:pt idx="6">
                  <c:v>Flying</c:v>
                </c:pt>
                <c:pt idx="7">
                  <c:v>Grass</c:v>
                </c:pt>
                <c:pt idx="8">
                  <c:v>Human-Like</c:v>
                </c:pt>
                <c:pt idx="9">
                  <c:v>Mineral</c:v>
                </c:pt>
                <c:pt idx="10">
                  <c:v>Monster</c:v>
                </c:pt>
                <c:pt idx="11">
                  <c:v>Water 1</c:v>
                </c:pt>
                <c:pt idx="12">
                  <c:v>Water 2</c:v>
                </c:pt>
                <c:pt idx="13">
                  <c:v>Water 3</c:v>
                </c:pt>
              </c:strCache>
            </c:strRef>
          </c:cat>
          <c:val>
            <c:numRef>
              <c:f>'pivot table'!$F$52:$F$69</c:f>
              <c:numCache>
                <c:formatCode>General</c:formatCode>
                <c:ptCount val="14"/>
                <c:pt idx="0">
                  <c:v>84</c:v>
                </c:pt>
                <c:pt idx="1">
                  <c:v>90</c:v>
                </c:pt>
                <c:pt idx="2">
                  <c:v>1</c:v>
                </c:pt>
                <c:pt idx="3">
                  <c:v>73</c:v>
                </c:pt>
                <c:pt idx="4">
                  <c:v>70</c:v>
                </c:pt>
                <c:pt idx="5">
                  <c:v>279</c:v>
                </c:pt>
                <c:pt idx="6">
                  <c:v>70</c:v>
                </c:pt>
                <c:pt idx="7">
                  <c:v>78</c:v>
                </c:pt>
                <c:pt idx="8">
                  <c:v>73</c:v>
                </c:pt>
                <c:pt idx="9">
                  <c:v>78</c:v>
                </c:pt>
                <c:pt idx="10">
                  <c:v>98</c:v>
                </c:pt>
                <c:pt idx="11">
                  <c:v>79</c:v>
                </c:pt>
                <c:pt idx="12">
                  <c:v>11</c:v>
                </c:pt>
                <c:pt idx="13">
                  <c:v>19</c:v>
                </c:pt>
              </c:numCache>
            </c:numRef>
          </c:val>
          <c:extLst>
            <c:ext xmlns:c16="http://schemas.microsoft.com/office/drawing/2014/chart" uri="{C3380CC4-5D6E-409C-BE32-E72D297353CC}">
              <c16:uniqueId val="{0000001E-A2CF-48A9-9173-C12A525B8530}"/>
            </c:ext>
          </c:extLst>
        </c:ser>
        <c:dLbls>
          <c:dLblPos val="bestFit"/>
          <c:showLegendKey val="0"/>
          <c:showVal val="0"/>
          <c:showCatName val="1"/>
          <c:showSerName val="0"/>
          <c:showPercent val="1"/>
          <c:showBubbleSize val="0"/>
          <c:showLeaderLines val="1"/>
        </c:dLbls>
        <c:gapWidth val="100"/>
        <c:secondPieSize val="12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pl-PL">
                <a:solidFill>
                  <a:srgbClr val="3C5AA6"/>
                </a:solidFill>
                <a:latin typeface="ADLaM Display" panose="02010000000000000000" pitchFamily="2" charset="0"/>
                <a:ea typeface="ADLaM Display" panose="02010000000000000000" pitchFamily="2" charset="0"/>
                <a:cs typeface="ADLaM Display" panose="02010000000000000000" pitchFamily="2" charset="0"/>
              </a:rPr>
              <a:t>AVERAGE STATISTICS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lineChart>
        <c:grouping val="standard"/>
        <c:varyColors val="0"/>
        <c:ser>
          <c:idx val="1"/>
          <c:order val="0"/>
          <c:tx>
            <c:strRef>
              <c:f>'pivot table'!$J$71</c:f>
              <c:strCache>
                <c:ptCount val="1"/>
                <c:pt idx="0">
                  <c:v>Average catch rate</c:v>
                </c:pt>
              </c:strCache>
            </c:strRef>
          </c:tx>
          <c:spPr>
            <a:ln w="28575" cap="rnd">
              <a:solidFill>
                <a:srgbClr val="C52018"/>
              </a:solidFill>
              <a:round/>
            </a:ln>
            <a:effectLst/>
          </c:spPr>
          <c:marker>
            <c:symbol val="circle"/>
            <c:size val="5"/>
            <c:spPr>
              <a:solidFill>
                <a:srgbClr val="C52018"/>
              </a:solidFill>
              <a:ln w="9525">
                <a:solidFill>
                  <a:srgbClr val="C52018"/>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table'!$J$72:$J$89</c:f>
              <c:numCache>
                <c:formatCode>0.00</c:formatCode>
                <c:ptCount val="14"/>
                <c:pt idx="0">
                  <c:v>114</c:v>
                </c:pt>
                <c:pt idx="1">
                  <c:v>90.884615384615387</c:v>
                </c:pt>
                <c:pt idx="2">
                  <c:v>46.281274586939418</c:v>
                </c:pt>
                <c:pt idx="3">
                  <c:v>100.38301043219076</c:v>
                </c:pt>
                <c:pt idx="4">
                  <c:v>103.53846153846155</c:v>
                </c:pt>
                <c:pt idx="5">
                  <c:v>67.734375</c:v>
                </c:pt>
                <c:pt idx="6">
                  <c:v>66.50240384615384</c:v>
                </c:pt>
                <c:pt idx="7">
                  <c:v>85.392857142857139</c:v>
                </c:pt>
                <c:pt idx="8">
                  <c:v>73.29609756097561</c:v>
                </c:pt>
                <c:pt idx="9">
                  <c:v>95.195054945054949</c:v>
                </c:pt>
                <c:pt idx="10">
                  <c:v>71.109907120743031</c:v>
                </c:pt>
                <c:pt idx="11">
                  <c:v>117.62415458937198</c:v>
                </c:pt>
                <c:pt idx="12">
                  <c:v>117.37179487179486</c:v>
                </c:pt>
                <c:pt idx="13">
                  <c:v>72.554487179487182</c:v>
                </c:pt>
              </c:numCache>
            </c:numRef>
          </c:val>
          <c:smooth val="0"/>
          <c:extLst>
            <c:ext xmlns:c16="http://schemas.microsoft.com/office/drawing/2014/chart" uri="{C3380CC4-5D6E-409C-BE32-E72D297353CC}">
              <c16:uniqueId val="{00000000-0D2D-4829-9A52-046D2591CCF0}"/>
            </c:ext>
          </c:extLst>
        </c:ser>
        <c:ser>
          <c:idx val="2"/>
          <c:order val="1"/>
          <c:tx>
            <c:strRef>
              <c:f>'pivot table'!$K$71</c:f>
              <c:strCache>
                <c:ptCount val="1"/>
                <c:pt idx="0">
                  <c:v>Average base friendship</c:v>
                </c:pt>
              </c:strCache>
            </c:strRef>
          </c:tx>
          <c:spPr>
            <a:ln w="28575" cap="rnd">
              <a:solidFill>
                <a:srgbClr val="F6BD20"/>
              </a:solidFill>
              <a:round/>
            </a:ln>
            <a:effectLst/>
          </c:spPr>
          <c:marker>
            <c:symbol val="circle"/>
            <c:size val="5"/>
            <c:spPr>
              <a:solidFill>
                <a:srgbClr val="F6BD20"/>
              </a:solidFill>
              <a:ln w="9525">
                <a:solidFill>
                  <a:srgbClr val="F6BD20"/>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table'!$K$72:$K$89</c:f>
              <c:numCache>
                <c:formatCode>0.00</c:formatCode>
                <c:ptCount val="14"/>
                <c:pt idx="0">
                  <c:v>68.65384615384616</c:v>
                </c:pt>
                <c:pt idx="1">
                  <c:v>53.479729729729726</c:v>
                </c:pt>
                <c:pt idx="2">
                  <c:v>43.07713963963964</c:v>
                </c:pt>
                <c:pt idx="3">
                  <c:v>65.739750445632794</c:v>
                </c:pt>
                <c:pt idx="4">
                  <c:v>70.888888888888886</c:v>
                </c:pt>
                <c:pt idx="5">
                  <c:v>62.734375</c:v>
                </c:pt>
                <c:pt idx="6">
                  <c:v>61.071428571428569</c:v>
                </c:pt>
                <c:pt idx="7">
                  <c:v>71.428571428571431</c:v>
                </c:pt>
                <c:pt idx="8">
                  <c:v>56.324324324324323</c:v>
                </c:pt>
                <c:pt idx="9">
                  <c:v>69.673308619091756</c:v>
                </c:pt>
                <c:pt idx="10">
                  <c:v>58.856321839080465</c:v>
                </c:pt>
                <c:pt idx="11">
                  <c:v>70.247747747747752</c:v>
                </c:pt>
                <c:pt idx="12">
                  <c:v>67.55263157894737</c:v>
                </c:pt>
                <c:pt idx="13">
                  <c:v>62.934782608695656</c:v>
                </c:pt>
              </c:numCache>
            </c:numRef>
          </c:val>
          <c:smooth val="0"/>
          <c:extLst>
            <c:ext xmlns:c16="http://schemas.microsoft.com/office/drawing/2014/chart" uri="{C3380CC4-5D6E-409C-BE32-E72D297353CC}">
              <c16:uniqueId val="{00000001-0D2D-4829-9A52-046D2591CCF0}"/>
            </c:ext>
          </c:extLst>
        </c:ser>
        <c:ser>
          <c:idx val="3"/>
          <c:order val="2"/>
          <c:tx>
            <c:strRef>
              <c:f>'pivot table'!$L$71</c:f>
              <c:strCache>
                <c:ptCount val="1"/>
                <c:pt idx="0">
                  <c:v>Average base experience</c:v>
                </c:pt>
              </c:strCache>
            </c:strRef>
          </c:tx>
          <c:spPr>
            <a:ln w="28575" cap="rnd">
              <a:solidFill>
                <a:srgbClr val="2A75BB"/>
              </a:solidFill>
              <a:round/>
            </a:ln>
            <a:effectLst/>
          </c:spPr>
          <c:marker>
            <c:symbol val="circle"/>
            <c:size val="5"/>
            <c:spPr>
              <a:solidFill>
                <a:srgbClr val="2A75BB"/>
              </a:solidFill>
              <a:ln w="9525">
                <a:solidFill>
                  <a:srgbClr val="2A75BB"/>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table'!$L$72:$L$89</c:f>
              <c:numCache>
                <c:formatCode>0.00</c:formatCode>
                <c:ptCount val="14"/>
                <c:pt idx="0">
                  <c:v>117.04358974358973</c:v>
                </c:pt>
                <c:pt idx="1">
                  <c:v>162.71527777777777</c:v>
                </c:pt>
                <c:pt idx="2">
                  <c:v>218.45777027027026</c:v>
                </c:pt>
                <c:pt idx="3">
                  <c:v>160.51426024955435</c:v>
                </c:pt>
                <c:pt idx="4">
                  <c:v>157.45634920634922</c:v>
                </c:pt>
                <c:pt idx="5">
                  <c:v>174.89667338709677</c:v>
                </c:pt>
                <c:pt idx="6">
                  <c:v>172.15</c:v>
                </c:pt>
                <c:pt idx="7">
                  <c:v>175.598623853211</c:v>
                </c:pt>
                <c:pt idx="8">
                  <c:v>164.89594594594595</c:v>
                </c:pt>
                <c:pt idx="9">
                  <c:v>139.08016682113066</c:v>
                </c:pt>
                <c:pt idx="10">
                  <c:v>162.99770114942527</c:v>
                </c:pt>
                <c:pt idx="11">
                  <c:v>128.20045045045046</c:v>
                </c:pt>
                <c:pt idx="12">
                  <c:v>136.07896825396824</c:v>
                </c:pt>
                <c:pt idx="13">
                  <c:v>182.44689542483661</c:v>
                </c:pt>
              </c:numCache>
            </c:numRef>
          </c:val>
          <c:smooth val="0"/>
          <c:extLst>
            <c:ext xmlns:c16="http://schemas.microsoft.com/office/drawing/2014/chart" uri="{C3380CC4-5D6E-409C-BE32-E72D297353CC}">
              <c16:uniqueId val="{00000002-0D2D-4829-9A52-046D2591CCF0}"/>
            </c:ext>
          </c:extLst>
        </c:ser>
        <c:dLbls>
          <c:showLegendKey val="0"/>
          <c:showVal val="0"/>
          <c:showCatName val="0"/>
          <c:showSerName val="0"/>
          <c:showPercent val="0"/>
          <c:showBubbleSize val="0"/>
        </c:dLbls>
        <c:marker val="1"/>
        <c:smooth val="0"/>
        <c:axId val="411520624"/>
        <c:axId val="1508034224"/>
      </c:lineChart>
      <c:catAx>
        <c:axId val="4115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508034224"/>
        <c:crosses val="autoZero"/>
        <c:auto val="1"/>
        <c:lblAlgn val="ctr"/>
        <c:lblOffset val="100"/>
        <c:noMultiLvlLbl val="0"/>
      </c:catAx>
      <c:valAx>
        <c:axId val="1508034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41152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table!PivotTable9</c:name>
    <c:fmtId val="6"/>
  </c:pivotSource>
  <c:chart>
    <c:title>
      <c:tx>
        <c:rich>
          <a:bodyPr rot="0" spcFirstLastPara="1" vertOverflow="ellipsis" vert="horz" wrap="square" anchor="ctr" anchorCtr="1"/>
          <a:lstStyle/>
          <a:p>
            <a:pPr>
              <a:defRPr sz="1400" b="1"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3C5AA6"/>
                </a:solidFill>
                <a:latin typeface="ADLaM Display" panose="02010000000000000000" pitchFamily="2" charset="0"/>
                <a:ea typeface="ADLaM Display" panose="02010000000000000000" pitchFamily="2" charset="0"/>
                <a:cs typeface="ADLaM Display" panose="02010000000000000000" pitchFamily="2" charset="0"/>
              </a:rPr>
              <a:t>AVERAGE</a:t>
            </a:r>
            <a:r>
              <a:rPr lang="pl-PL" b="1"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rPr>
              <a:t> STATISTICS</a:t>
            </a:r>
            <a:endParaRPr lang="en-US" b="1">
              <a:solidFill>
                <a:srgbClr val="3C5AA6"/>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solidFill>
            <a:schemeClr val="accent1"/>
          </a:solidFill>
          <a:ln w="28575" cap="rnd">
            <a:solidFill>
              <a:srgbClr val="90A1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rgbClr val="90A1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rgbClr val="FFCB0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rgbClr val="FFCB0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rgbClr val="FFCB0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table'!$B$92</c:f>
              <c:strCache>
                <c:ptCount val="1"/>
                <c:pt idx="0">
                  <c:v>Total</c:v>
                </c:pt>
              </c:strCache>
            </c:strRef>
          </c:tx>
          <c:spPr>
            <a:ln w="28575" cap="rnd">
              <a:solidFill>
                <a:srgbClr val="FFCB05"/>
              </a:solidFill>
              <a:round/>
            </a:ln>
            <a:effectLst/>
          </c:spPr>
          <c:marker>
            <c:symbol val="none"/>
          </c:marker>
          <c:cat>
            <c:strRef>
              <c:f>'pivot table'!$A$93:$A$98</c:f>
              <c:strCache>
                <c:ptCount val="6"/>
                <c:pt idx="0">
                  <c:v>SPECIAL ATTACK</c:v>
                </c:pt>
                <c:pt idx="1">
                  <c:v>HP </c:v>
                </c:pt>
                <c:pt idx="2">
                  <c:v>SPEED </c:v>
                </c:pt>
                <c:pt idx="3">
                  <c:v>DEFENSE </c:v>
                </c:pt>
                <c:pt idx="4">
                  <c:v>SPECIAL DEFENSE</c:v>
                </c:pt>
                <c:pt idx="5">
                  <c:v>ATTACK </c:v>
                </c:pt>
              </c:strCache>
            </c:strRef>
          </c:cat>
          <c:val>
            <c:numRef>
              <c:f>'pivot table'!$B$93:$B$98</c:f>
              <c:numCache>
                <c:formatCode>0.00</c:formatCode>
                <c:ptCount val="6"/>
                <c:pt idx="0">
                  <c:v>73.031578947368416</c:v>
                </c:pt>
                <c:pt idx="1">
                  <c:v>70.067942583732062</c:v>
                </c:pt>
                <c:pt idx="2">
                  <c:v>68.80765550239235</c:v>
                </c:pt>
                <c:pt idx="3">
                  <c:v>74.67081339712918</c:v>
                </c:pt>
                <c:pt idx="4">
                  <c:v>72.298564593301435</c:v>
                </c:pt>
                <c:pt idx="5">
                  <c:v>80.476555023923439</c:v>
                </c:pt>
              </c:numCache>
            </c:numRef>
          </c:val>
          <c:extLst>
            <c:ext xmlns:c16="http://schemas.microsoft.com/office/drawing/2014/chart" uri="{C3380CC4-5D6E-409C-BE32-E72D297353CC}">
              <c16:uniqueId val="{00000000-965C-40DF-B10B-4C008C0F11B8}"/>
            </c:ext>
          </c:extLst>
        </c:ser>
        <c:dLbls>
          <c:showLegendKey val="0"/>
          <c:showVal val="0"/>
          <c:showCatName val="0"/>
          <c:showSerName val="0"/>
          <c:showPercent val="0"/>
          <c:showBubbleSize val="0"/>
        </c:dLbls>
        <c:axId val="1605014016"/>
        <c:axId val="1670688640"/>
      </c:radarChart>
      <c:catAx>
        <c:axId val="160501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670688640"/>
        <c:crosses val="autoZero"/>
        <c:auto val="1"/>
        <c:lblAlgn val="ctr"/>
        <c:lblOffset val="100"/>
        <c:noMultiLvlLbl val="0"/>
      </c:catAx>
      <c:valAx>
        <c:axId val="1670688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0501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a:solidFill>
                  <a:srgbClr val="3C5AA6"/>
                </a:solidFill>
              </a:rPr>
              <a:t>NUMBER</a:t>
            </a:r>
            <a:r>
              <a:rPr lang="pl-PL" baseline="0">
                <a:solidFill>
                  <a:srgbClr val="3C5AA6"/>
                </a:solidFill>
              </a:rPr>
              <a:t> OF TYPES</a:t>
            </a:r>
            <a:endParaRPr lang="pl-PL">
              <a:solidFill>
                <a:srgbClr val="3C5AA6"/>
              </a:solidFill>
            </a:endParaRPr>
          </a:p>
        </c:rich>
      </c:tx>
      <c:overlay val="0"/>
      <c:spPr>
        <a:noFill/>
        <a:ln>
          <a:noFill/>
        </a:ln>
        <a:effectLst/>
      </c:spPr>
      <c:txPr>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barChart>
        <c:barDir val="col"/>
        <c:grouping val="clustered"/>
        <c:varyColors val="0"/>
        <c:ser>
          <c:idx val="0"/>
          <c:order val="0"/>
          <c:tx>
            <c:strRef>
              <c:f>'pivot table'!$F$1</c:f>
              <c:strCache>
                <c:ptCount val="1"/>
                <c:pt idx="0">
                  <c:v>Count</c:v>
                </c:pt>
              </c:strCache>
            </c:strRef>
          </c:tx>
          <c:spPr>
            <a:solidFill>
              <a:srgbClr val="FFCB05"/>
            </a:solidFill>
            <a:ln w="25400" cap="flat" cmpd="sng" algn="ctr">
              <a:solidFill>
                <a:srgbClr val="2A75BB"/>
              </a:solidFill>
              <a:miter lim="800000"/>
            </a:ln>
            <a:effectLst/>
          </c:spPr>
          <c:invertIfNegative val="0"/>
          <c:cat>
            <c:strRef>
              <c:f>'pivot table'!$E$2:$E$19</c:f>
              <c:strCache>
                <c:ptCount val="15"/>
                <c:pt idx="0">
                  <c:v>Bug</c:v>
                </c:pt>
                <c:pt idx="1">
                  <c:v>Dark</c:v>
                </c:pt>
                <c:pt idx="2">
                  <c:v>Dragon</c:v>
                </c:pt>
                <c:pt idx="3">
                  <c:v>Electric</c:v>
                </c:pt>
                <c:pt idx="4">
                  <c:v>Fairy</c:v>
                </c:pt>
                <c:pt idx="5">
                  <c:v>Fighting</c:v>
                </c:pt>
                <c:pt idx="6">
                  <c:v>Fire</c:v>
                </c:pt>
                <c:pt idx="7">
                  <c:v>Flying</c:v>
                </c:pt>
                <c:pt idx="8">
                  <c:v>Ghost</c:v>
                </c:pt>
                <c:pt idx="9">
                  <c:v>Ground</c:v>
                </c:pt>
                <c:pt idx="10">
                  <c:v>Ice</c:v>
                </c:pt>
                <c:pt idx="11">
                  <c:v>Normal</c:v>
                </c:pt>
                <c:pt idx="12">
                  <c:v>Poison</c:v>
                </c:pt>
                <c:pt idx="13">
                  <c:v>Psychic</c:v>
                </c:pt>
                <c:pt idx="14">
                  <c:v>Rock</c:v>
                </c:pt>
              </c:strCache>
            </c:strRef>
          </c:cat>
          <c:val>
            <c:numRef>
              <c:f>'pivot table'!$F$2:$F$19</c:f>
              <c:numCache>
                <c:formatCode>General</c:formatCode>
                <c:ptCount val="15"/>
                <c:pt idx="0">
                  <c:v>90</c:v>
                </c:pt>
                <c:pt idx="1">
                  <c:v>73</c:v>
                </c:pt>
                <c:pt idx="2">
                  <c:v>73</c:v>
                </c:pt>
                <c:pt idx="3">
                  <c:v>73</c:v>
                </c:pt>
                <c:pt idx="4">
                  <c:v>63</c:v>
                </c:pt>
                <c:pt idx="5">
                  <c:v>74</c:v>
                </c:pt>
                <c:pt idx="6">
                  <c:v>82</c:v>
                </c:pt>
                <c:pt idx="7">
                  <c:v>120</c:v>
                </c:pt>
                <c:pt idx="8">
                  <c:v>68</c:v>
                </c:pt>
                <c:pt idx="9">
                  <c:v>80</c:v>
                </c:pt>
                <c:pt idx="10">
                  <c:v>57</c:v>
                </c:pt>
                <c:pt idx="11">
                  <c:v>126</c:v>
                </c:pt>
                <c:pt idx="12">
                  <c:v>79</c:v>
                </c:pt>
                <c:pt idx="13">
                  <c:v>121</c:v>
                </c:pt>
                <c:pt idx="14">
                  <c:v>75</c:v>
                </c:pt>
              </c:numCache>
            </c:numRef>
          </c:val>
          <c:extLst>
            <c:ext xmlns:c16="http://schemas.microsoft.com/office/drawing/2014/chart" uri="{C3380CC4-5D6E-409C-BE32-E72D297353CC}">
              <c16:uniqueId val="{00000000-18FF-4960-A35E-DCC4AC277E15}"/>
            </c:ext>
          </c:extLst>
        </c:ser>
        <c:dLbls>
          <c:showLegendKey val="0"/>
          <c:showVal val="0"/>
          <c:showCatName val="0"/>
          <c:showSerName val="0"/>
          <c:showPercent val="0"/>
          <c:showBubbleSize val="0"/>
        </c:dLbls>
        <c:gapWidth val="164"/>
        <c:overlap val="-35"/>
        <c:axId val="1912930895"/>
        <c:axId val="1910872399"/>
      </c:barChart>
      <c:catAx>
        <c:axId val="191293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F0502020204030204" pitchFamily="34" charset="0"/>
                <a:ea typeface="+mn-ea"/>
                <a:cs typeface="+mn-cs"/>
              </a:defRPr>
            </a:pPr>
            <a:endParaRPr lang="pl-PL"/>
          </a:p>
        </c:txPr>
        <c:crossAx val="1910872399"/>
        <c:crosses val="autoZero"/>
        <c:auto val="1"/>
        <c:lblAlgn val="ctr"/>
        <c:lblOffset val="100"/>
        <c:noMultiLvlLbl val="0"/>
      </c:catAx>
      <c:valAx>
        <c:axId val="1910872399"/>
        <c:scaling>
          <c:orientation val="minMax"/>
        </c:scaling>
        <c:delete val="0"/>
        <c:axPos val="l"/>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crossAx val="191293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FFCB05"/>
                </a:solidFill>
                <a:latin typeface="ADLaM Display" panose="02010000000000000000" pitchFamily="2" charset="0"/>
                <a:ea typeface="ADLaM Display" panose="02010000000000000000" pitchFamily="2" charset="0"/>
                <a:cs typeface="ADLaM Display" panose="02010000000000000000" pitchFamily="2" charset="0"/>
              </a:rPr>
              <a:t>GEN</a:t>
            </a:r>
            <a:r>
              <a:rPr lang="pl-PL" b="1">
                <a:solidFill>
                  <a:srgbClr val="2A75BB"/>
                </a:solidFill>
                <a:latin typeface="ADLaM Display" panose="02010000000000000000" pitchFamily="2" charset="0"/>
                <a:ea typeface="ADLaM Display" panose="02010000000000000000" pitchFamily="2" charset="0"/>
                <a:cs typeface="ADLaM Display" panose="02010000000000000000" pitchFamily="2" charset="0"/>
              </a:rPr>
              <a:t>DER</a:t>
            </a:r>
            <a:endParaRPr lang="en-US" b="1">
              <a:solidFill>
                <a:srgbClr val="2A75BB"/>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41532485347584319"/>
          <c:y val="6.8213916699326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AE1FF"/>
          </a:solidFill>
          <a:ln w="31750">
            <a:solidFill>
              <a:srgbClr val="90A1D0"/>
            </a:solidFill>
          </a:ln>
          <a:effectLst/>
        </c:spPr>
      </c:pivotFmt>
      <c:pivotFmt>
        <c:idx val="2"/>
        <c:spPr>
          <a:solidFill>
            <a:srgbClr val="FFB3BA"/>
          </a:solidFill>
          <a:ln w="31750">
            <a:solidFill>
              <a:srgbClr val="EC6064"/>
            </a:solidFill>
          </a:ln>
          <a:effectLst/>
        </c:spPr>
      </c:pivotFmt>
      <c:pivotFmt>
        <c:idx val="3"/>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AE1FF"/>
          </a:solidFill>
          <a:ln w="31750">
            <a:solidFill>
              <a:srgbClr val="90A1D0"/>
            </a:solidFill>
          </a:ln>
          <a:effectLst/>
        </c:spPr>
      </c:pivotFmt>
      <c:pivotFmt>
        <c:idx val="5"/>
        <c:spPr>
          <a:solidFill>
            <a:srgbClr val="FFB3BA"/>
          </a:solidFill>
          <a:ln w="31750">
            <a:solidFill>
              <a:srgbClr val="EC6064"/>
            </a:solidFill>
          </a:ln>
          <a:effectLst/>
        </c:spPr>
      </c:pivotFmt>
      <c:pivotFmt>
        <c:idx val="6"/>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A75BB"/>
          </a:solidFill>
          <a:ln w="31750">
            <a:solidFill>
              <a:srgbClr val="3C5AA6"/>
            </a:solidFill>
          </a:ln>
          <a:effectLst/>
        </c:spPr>
      </c:pivotFmt>
      <c:pivotFmt>
        <c:idx val="8"/>
        <c:spPr>
          <a:solidFill>
            <a:srgbClr val="FFCB05"/>
          </a:solidFill>
          <a:ln w="31750">
            <a:solidFill>
              <a:srgbClr val="C7A008"/>
            </a:solidFill>
          </a:ln>
          <a:effectLst/>
        </c:spPr>
      </c:pivotFmt>
      <c:pivotFmt>
        <c:idx val="9"/>
        <c:spPr>
          <a:solidFill>
            <a:srgbClr val="FFD57B"/>
          </a:solidFill>
          <a:ln w="31750">
            <a:solidFill>
              <a:srgbClr val="FFCB05"/>
            </a:solidFill>
          </a:ln>
          <a:effectLst/>
        </c:spPr>
      </c:pivotFmt>
    </c:pivotFmts>
    <c:plotArea>
      <c:layout/>
      <c:doughnutChart>
        <c:varyColors val="1"/>
        <c:ser>
          <c:idx val="0"/>
          <c:order val="0"/>
          <c:tx>
            <c:strRef>
              <c:f>'pivot table'!$B$22</c:f>
              <c:strCache>
                <c:ptCount val="1"/>
                <c:pt idx="0">
                  <c:v>Total</c:v>
                </c:pt>
              </c:strCache>
            </c:strRef>
          </c:tx>
          <c:spPr>
            <a:ln w="31750"/>
          </c:spPr>
          <c:explosion val="5"/>
          <c:dPt>
            <c:idx val="0"/>
            <c:bubble3D val="0"/>
            <c:spPr>
              <a:solidFill>
                <a:srgbClr val="2A75BB"/>
              </a:solidFill>
              <a:ln w="31750">
                <a:solidFill>
                  <a:srgbClr val="3C5AA6"/>
                </a:solidFill>
              </a:ln>
              <a:effectLst/>
            </c:spPr>
            <c:extLst>
              <c:ext xmlns:c16="http://schemas.microsoft.com/office/drawing/2014/chart" uri="{C3380CC4-5D6E-409C-BE32-E72D297353CC}">
                <c16:uniqueId val="{00000001-DB1F-4574-8CF3-4ACD1DE98319}"/>
              </c:ext>
            </c:extLst>
          </c:dPt>
          <c:dPt>
            <c:idx val="1"/>
            <c:bubble3D val="0"/>
            <c:spPr>
              <a:solidFill>
                <a:srgbClr val="FFD57B"/>
              </a:solidFill>
              <a:ln w="31750">
                <a:solidFill>
                  <a:srgbClr val="FFCB05"/>
                </a:solidFill>
              </a:ln>
              <a:effectLst/>
            </c:spPr>
            <c:extLst>
              <c:ext xmlns:c16="http://schemas.microsoft.com/office/drawing/2014/chart" uri="{C3380CC4-5D6E-409C-BE32-E72D297353CC}">
                <c16:uniqueId val="{00000003-DB1F-4574-8CF3-4ACD1DE983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table'!$A$23:$A$24</c:f>
              <c:strCache>
                <c:ptCount val="2"/>
                <c:pt idx="0">
                  <c:v>Male</c:v>
                </c:pt>
                <c:pt idx="1">
                  <c:v>Female</c:v>
                </c:pt>
              </c:strCache>
            </c:strRef>
          </c:cat>
          <c:val>
            <c:numRef>
              <c:f>'pivot table'!$B$23:$B$24</c:f>
              <c:numCache>
                <c:formatCode>0%</c:formatCode>
                <c:ptCount val="2"/>
                <c:pt idx="0">
                  <c:v>0.54873853211009171</c:v>
                </c:pt>
                <c:pt idx="1">
                  <c:v>0.45126146788990823</c:v>
                </c:pt>
              </c:numCache>
            </c:numRef>
          </c:val>
          <c:extLst>
            <c:ext xmlns:c16="http://schemas.microsoft.com/office/drawing/2014/chart" uri="{C3380CC4-5D6E-409C-BE32-E72D297353CC}">
              <c16:uniqueId val="{00000004-DB1F-4574-8CF3-4ACD1DE98319}"/>
            </c:ext>
          </c:extLst>
        </c:ser>
        <c:dLbls>
          <c:showLegendKey val="0"/>
          <c:showVal val="0"/>
          <c:showCatName val="0"/>
          <c:showSerName val="0"/>
          <c:showPercent val="0"/>
          <c:showBubbleSize val="0"/>
          <c:showLeaderLines val="1"/>
        </c:dLbls>
        <c:firstSliceAng val="3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b="1">
                <a:solidFill>
                  <a:srgbClr val="F6BD20"/>
                </a:solidFill>
                <a:latin typeface="ADLaM Display" panose="02010000000000000000" pitchFamily="2" charset="0"/>
                <a:ea typeface="ADLaM Display" panose="02010000000000000000" pitchFamily="2" charset="0"/>
                <a:cs typeface="ADLaM Display" panose="02010000000000000000" pitchFamily="2" charset="0"/>
              </a:rPr>
              <a:t>HEIGHT v</a:t>
            </a:r>
            <a:r>
              <a:rPr lang="pl-PL" b="1">
                <a:solidFill>
                  <a:srgbClr val="3C5AA6"/>
                </a:solidFill>
                <a:latin typeface="ADLaM Display" panose="02010000000000000000" pitchFamily="2" charset="0"/>
                <a:ea typeface="ADLaM Display" panose="02010000000000000000" pitchFamily="2" charset="0"/>
                <a:cs typeface="ADLaM Display" panose="02010000000000000000" pitchFamily="2" charset="0"/>
              </a:rPr>
              <a:t>s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'pivot table'!$H$30</c:f>
              <c:strCache>
                <c:ptCount val="1"/>
                <c:pt idx="0">
                  <c:v>Average height (cm)</c:v>
                </c:pt>
              </c:strCache>
            </c:strRef>
          </c:tx>
          <c:spPr>
            <a:ln w="28575" cap="rnd">
              <a:solidFill>
                <a:srgbClr val="FFCB05"/>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table'!$H$31:$H$48</c:f>
              <c:numCache>
                <c:formatCode>0.00</c:formatCode>
                <c:ptCount val="16"/>
                <c:pt idx="0">
                  <c:v>102.5925925925926</c:v>
                </c:pt>
                <c:pt idx="1">
                  <c:v>143.12801932367148</c:v>
                </c:pt>
                <c:pt idx="2">
                  <c:v>426.72637195121962</c:v>
                </c:pt>
                <c:pt idx="3">
                  <c:v>99.831378299120217</c:v>
                </c:pt>
                <c:pt idx="4">
                  <c:v>93.802660753880289</c:v>
                </c:pt>
                <c:pt idx="5">
                  <c:v>138.13988095238093</c:v>
                </c:pt>
                <c:pt idx="6">
                  <c:v>133.17194570135746</c:v>
                </c:pt>
                <c:pt idx="7">
                  <c:v>127.36607142857146</c:v>
                </c:pt>
                <c:pt idx="8">
                  <c:v>136.16300366300368</c:v>
                </c:pt>
                <c:pt idx="9">
                  <c:v>103.57142857142856</c:v>
                </c:pt>
                <c:pt idx="10">
                  <c:v>167.79862414008758</c:v>
                </c:pt>
                <c:pt idx="11">
                  <c:v>157.88513513513516</c:v>
                </c:pt>
                <c:pt idx="12">
                  <c:v>91.237154150197625</c:v>
                </c:pt>
                <c:pt idx="13">
                  <c:v>259.6309370988447</c:v>
                </c:pt>
                <c:pt idx="14">
                  <c:v>130.14043209876544</c:v>
                </c:pt>
                <c:pt idx="15">
                  <c:v>121.66666666666663</c:v>
                </c:pt>
              </c:numCache>
            </c:numRef>
          </c:val>
          <c:smooth val="0"/>
          <c:extLst>
            <c:ext xmlns:c16="http://schemas.microsoft.com/office/drawing/2014/chart" uri="{C3380CC4-5D6E-409C-BE32-E72D297353CC}">
              <c16:uniqueId val="{00000000-A071-4A7C-A9FB-08B101242B1A}"/>
            </c:ext>
          </c:extLst>
        </c:ser>
        <c:ser>
          <c:idx val="1"/>
          <c:order val="1"/>
          <c:tx>
            <c:strRef>
              <c:f>'pivot table'!$I$30</c:f>
              <c:strCache>
                <c:ptCount val="1"/>
                <c:pt idx="0">
                  <c:v>Average weight (kg)</c:v>
                </c:pt>
              </c:strCache>
            </c:strRef>
          </c:tx>
          <c:spPr>
            <a:ln w="28575" cap="rnd">
              <a:solidFill>
                <a:srgbClr val="2A75BB"/>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table'!$I$31:$I$48</c:f>
              <c:numCache>
                <c:formatCode>0.00</c:formatCode>
                <c:ptCount val="16"/>
                <c:pt idx="0">
                  <c:v>36.171604938271599</c:v>
                </c:pt>
                <c:pt idx="1">
                  <c:v>76.522946859903385</c:v>
                </c:pt>
                <c:pt idx="2">
                  <c:v>177.80326514555469</c:v>
                </c:pt>
                <c:pt idx="3">
                  <c:v>60.150073313782983</c:v>
                </c:pt>
                <c:pt idx="4">
                  <c:v>30.411751662971177</c:v>
                </c:pt>
                <c:pt idx="5">
                  <c:v>78.54501488095238</c:v>
                </c:pt>
                <c:pt idx="6">
                  <c:v>93.980588235294121</c:v>
                </c:pt>
                <c:pt idx="7">
                  <c:v>47.143303571428575</c:v>
                </c:pt>
                <c:pt idx="8">
                  <c:v>64.099816849816847</c:v>
                </c:pt>
                <c:pt idx="9">
                  <c:v>34.830494505494492</c:v>
                </c:pt>
                <c:pt idx="10">
                  <c:v>135.51319574734208</c:v>
                </c:pt>
                <c:pt idx="11">
                  <c:v>145.14574324324326</c:v>
                </c:pt>
                <c:pt idx="12">
                  <c:v>35.532015810276683</c:v>
                </c:pt>
                <c:pt idx="13">
                  <c:v>45.706118421052636</c:v>
                </c:pt>
                <c:pt idx="14">
                  <c:v>87.55412037037037</c:v>
                </c:pt>
                <c:pt idx="15">
                  <c:v>110.21416666666667</c:v>
                </c:pt>
              </c:numCache>
            </c:numRef>
          </c:val>
          <c:smooth val="0"/>
          <c:extLst>
            <c:ext xmlns:c16="http://schemas.microsoft.com/office/drawing/2014/chart" uri="{C3380CC4-5D6E-409C-BE32-E72D297353CC}">
              <c16:uniqueId val="{00000001-A071-4A7C-A9FB-08B101242B1A}"/>
            </c:ext>
          </c:extLst>
        </c:ser>
        <c:dLbls>
          <c:showLegendKey val="0"/>
          <c:showVal val="0"/>
          <c:showCatName val="0"/>
          <c:showSerName val="0"/>
          <c:showPercent val="0"/>
          <c:showBubbleSize val="0"/>
        </c:dLbls>
        <c:smooth val="0"/>
        <c:axId val="8484448"/>
        <c:axId val="1295456144"/>
      </c:lineChart>
      <c:catAx>
        <c:axId val="848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295456144"/>
        <c:crosses val="autoZero"/>
        <c:auto val="1"/>
        <c:lblAlgn val="ctr"/>
        <c:lblOffset val="100"/>
        <c:noMultiLvlLbl val="0"/>
      </c:catAx>
      <c:valAx>
        <c:axId val="1295456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848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en-US">
                <a:solidFill>
                  <a:srgbClr val="3C5AA6"/>
                </a:solidFill>
                <a:latin typeface="ADLaM Display" panose="02010000000000000000" pitchFamily="2" charset="0"/>
                <a:ea typeface="ADLaM Display" panose="02010000000000000000" pitchFamily="2" charset="0"/>
                <a:cs typeface="ADLaM Display" panose="02010000000000000000" pitchFamily="2" charset="0"/>
              </a:rPr>
              <a:t>Number of </a:t>
            </a:r>
            <a:r>
              <a:rPr lang="pl-PL">
                <a:solidFill>
                  <a:srgbClr val="3C5AA6"/>
                </a:solidFill>
                <a:latin typeface="ADLaM Display" panose="02010000000000000000" pitchFamily="2" charset="0"/>
                <a:ea typeface="ADLaM Display" panose="02010000000000000000" pitchFamily="2" charset="0"/>
                <a:cs typeface="ADLaM Display" panose="02010000000000000000" pitchFamily="2" charset="0"/>
              </a:rPr>
              <a:t>EGG</a:t>
            </a:r>
            <a:r>
              <a:rPr lang="pl-PL"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rPr>
              <a:t> TYPEs</a:t>
            </a:r>
            <a:endParaRPr lang="en-US">
              <a:solidFill>
                <a:srgbClr val="3C5AA6"/>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ofPieChart>
        <c:ofPieType val="pie"/>
        <c:varyColors val="1"/>
        <c:ser>
          <c:idx val="0"/>
          <c:order val="0"/>
          <c:tx>
            <c:strRef>
              <c:f>'pivot table'!$F$51</c:f>
              <c:strCache>
                <c:ptCount val="1"/>
                <c:pt idx="0">
                  <c:v>Number of pokemon</c:v>
                </c:pt>
              </c:strCache>
            </c:strRef>
          </c:tx>
          <c:dPt>
            <c:idx val="0"/>
            <c:bubble3D val="0"/>
            <c:spPr>
              <a:solidFill>
                <a:srgbClr val="399494"/>
              </a:solidFill>
              <a:ln>
                <a:solidFill>
                  <a:srgbClr val="399494"/>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88D-44E2-90D3-5CA0749E382C}"/>
              </c:ext>
            </c:extLst>
          </c:dPt>
          <c:dPt>
            <c:idx val="1"/>
            <c:bubble3D val="0"/>
            <c:spPr>
              <a:solidFill>
                <a:srgbClr val="FF7B73"/>
              </a:solidFill>
              <a:ln>
                <a:solidFill>
                  <a:srgbClr val="FF7B73"/>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88D-44E2-90D3-5CA0749E382C}"/>
              </c:ext>
            </c:extLst>
          </c:dPt>
          <c:dPt>
            <c:idx val="2"/>
            <c:bubble3D val="0"/>
            <c:spPr>
              <a:solidFill>
                <a:schemeClr val="tx1"/>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88D-44E2-90D3-5CA0749E382C}"/>
              </c:ext>
            </c:extLst>
          </c:dPt>
          <c:dPt>
            <c:idx val="3"/>
            <c:bubble3D val="0"/>
            <c:spPr>
              <a:solidFill>
                <a:srgbClr val="CD3939"/>
              </a:solidFill>
              <a:ln>
                <a:solidFill>
                  <a:srgbClr val="CD3939"/>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88D-44E2-90D3-5CA0749E382C}"/>
              </c:ext>
            </c:extLst>
          </c:dPt>
          <c:dPt>
            <c:idx val="4"/>
            <c:bubble3D val="0"/>
            <c:spPr>
              <a:solidFill>
                <a:srgbClr val="FFD57B"/>
              </a:solidFill>
              <a:ln>
                <a:solidFill>
                  <a:srgbClr val="FFD57B"/>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88D-44E2-90D3-5CA0749E382C}"/>
              </c:ext>
            </c:extLst>
          </c:dPt>
          <c:dPt>
            <c:idx val="5"/>
            <c:bubble3D val="0"/>
            <c:spPr>
              <a:solidFill>
                <a:srgbClr val="08415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88D-44E2-90D3-5CA0749E382C}"/>
              </c:ext>
            </c:extLst>
          </c:dPt>
          <c:dPt>
            <c:idx val="6"/>
            <c:bubble3D val="0"/>
            <c:spPr>
              <a:solidFill>
                <a:srgbClr val="D5AC4A"/>
              </a:solidFill>
              <a:ln>
                <a:solidFill>
                  <a:srgbClr val="D5AC4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88D-44E2-90D3-5CA0749E382C}"/>
              </c:ext>
            </c:extLst>
          </c:dPt>
          <c:dPt>
            <c:idx val="7"/>
            <c:bubble3D val="0"/>
            <c:spPr>
              <a:solidFill>
                <a:srgbClr val="6A8B5A"/>
              </a:solidFill>
              <a:ln>
                <a:solidFill>
                  <a:srgbClr val="6A8B5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88D-44E2-90D3-5CA0749E382C}"/>
              </c:ext>
            </c:extLst>
          </c:dPt>
          <c:dPt>
            <c:idx val="8"/>
            <c:bubble3D val="0"/>
            <c:spPr>
              <a:solidFill>
                <a:srgbClr val="8BACF6"/>
              </a:solidFill>
              <a:ln>
                <a:solidFill>
                  <a:srgbClr val="8BACF6"/>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88D-44E2-90D3-5CA0749E382C}"/>
              </c:ext>
            </c:extLst>
          </c:dPt>
          <c:dPt>
            <c:idx val="9"/>
            <c:bubble3D val="0"/>
            <c:spPr>
              <a:solidFill>
                <a:srgbClr val="BDBDE6"/>
              </a:solidFill>
              <a:ln>
                <a:solidFill>
                  <a:srgbClr val="BDBDE6"/>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88D-44E2-90D3-5CA0749E382C}"/>
              </c:ext>
            </c:extLst>
          </c:dPt>
          <c:dPt>
            <c:idx val="10"/>
            <c:bubble3D val="0"/>
            <c:spPr>
              <a:solidFill>
                <a:srgbClr val="EDEDE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88D-44E2-90D3-5CA0749E382C}"/>
              </c:ext>
            </c:extLst>
          </c:dPt>
          <c:dPt>
            <c:idx val="11"/>
            <c:bubble3D val="0"/>
            <c:spPr>
              <a:solidFill>
                <a:schemeClr val="accent4">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88D-44E2-90D3-5CA0749E382C}"/>
              </c:ext>
            </c:extLst>
          </c:dPt>
          <c:dPt>
            <c:idx val="12"/>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488D-44E2-90D3-5CA0749E382C}"/>
              </c:ext>
            </c:extLst>
          </c:dPt>
          <c:dPt>
            <c:idx val="13"/>
            <c:bubble3D val="0"/>
            <c:spPr>
              <a:solidFill>
                <a:srgbClr val="A4625A"/>
              </a:solidFill>
              <a:ln>
                <a:solidFill>
                  <a:srgbClr val="A4625A"/>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488D-44E2-90D3-5CA0749E382C}"/>
              </c:ext>
            </c:extLst>
          </c:dPt>
          <c:dPt>
            <c:idx val="14"/>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488D-44E2-90D3-5CA0749E382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D5AC4A"/>
                    </a:solidFill>
                    <a:latin typeface="+mn-lt"/>
                    <a:ea typeface="+mn-ea"/>
                    <a:cs typeface="+mn-cs"/>
                  </a:defRPr>
                </a:pPr>
                <a:endParaRPr lang="pl-PL"/>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table'!$E$52:$E$69</c:f>
              <c:strCache>
                <c:ptCount val="14"/>
                <c:pt idx="0">
                  <c:v>Amorphous</c:v>
                </c:pt>
                <c:pt idx="1">
                  <c:v>Bug</c:v>
                </c:pt>
                <c:pt idx="2">
                  <c:v>Ditto</c:v>
                </c:pt>
                <c:pt idx="3">
                  <c:v>Dragon</c:v>
                </c:pt>
                <c:pt idx="4">
                  <c:v>Fairy</c:v>
                </c:pt>
                <c:pt idx="5">
                  <c:v>Field</c:v>
                </c:pt>
                <c:pt idx="6">
                  <c:v>Flying</c:v>
                </c:pt>
                <c:pt idx="7">
                  <c:v>Grass</c:v>
                </c:pt>
                <c:pt idx="8">
                  <c:v>Human-Like</c:v>
                </c:pt>
                <c:pt idx="9">
                  <c:v>Mineral</c:v>
                </c:pt>
                <c:pt idx="10">
                  <c:v>Monster</c:v>
                </c:pt>
                <c:pt idx="11">
                  <c:v>Water 1</c:v>
                </c:pt>
                <c:pt idx="12">
                  <c:v>Water 2</c:v>
                </c:pt>
                <c:pt idx="13">
                  <c:v>Water 3</c:v>
                </c:pt>
              </c:strCache>
            </c:strRef>
          </c:cat>
          <c:val>
            <c:numRef>
              <c:f>'pivot table'!$F$52:$F$69</c:f>
              <c:numCache>
                <c:formatCode>General</c:formatCode>
                <c:ptCount val="14"/>
                <c:pt idx="0">
                  <c:v>84</c:v>
                </c:pt>
                <c:pt idx="1">
                  <c:v>90</c:v>
                </c:pt>
                <c:pt idx="2">
                  <c:v>1</c:v>
                </c:pt>
                <c:pt idx="3">
                  <c:v>73</c:v>
                </c:pt>
                <c:pt idx="4">
                  <c:v>70</c:v>
                </c:pt>
                <c:pt idx="5">
                  <c:v>279</c:v>
                </c:pt>
                <c:pt idx="6">
                  <c:v>70</c:v>
                </c:pt>
                <c:pt idx="7">
                  <c:v>78</c:v>
                </c:pt>
                <c:pt idx="8">
                  <c:v>73</c:v>
                </c:pt>
                <c:pt idx="9">
                  <c:v>78</c:v>
                </c:pt>
                <c:pt idx="10">
                  <c:v>98</c:v>
                </c:pt>
                <c:pt idx="11">
                  <c:v>79</c:v>
                </c:pt>
                <c:pt idx="12">
                  <c:v>11</c:v>
                </c:pt>
                <c:pt idx="13">
                  <c:v>19</c:v>
                </c:pt>
              </c:numCache>
            </c:numRef>
          </c:val>
          <c:extLst>
            <c:ext xmlns:c16="http://schemas.microsoft.com/office/drawing/2014/chart" uri="{C3380CC4-5D6E-409C-BE32-E72D297353CC}">
              <c16:uniqueId val="{0000001E-488D-44E2-90D3-5CA0749E382C}"/>
            </c:ext>
          </c:extLst>
        </c:ser>
        <c:dLbls>
          <c:dLblPos val="bestFit"/>
          <c:showLegendKey val="0"/>
          <c:showVal val="0"/>
          <c:showCatName val="1"/>
          <c:showSerName val="0"/>
          <c:showPercent val="1"/>
          <c:showBubbleSize val="0"/>
          <c:showLeaderLines val="1"/>
        </c:dLbls>
        <c:gapWidth val="100"/>
        <c:secondPieSize val="12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pl-PL">
                <a:solidFill>
                  <a:srgbClr val="3C5AA6"/>
                </a:solidFill>
                <a:latin typeface="ADLaM Display" panose="02010000000000000000" pitchFamily="2" charset="0"/>
                <a:ea typeface="ADLaM Display" panose="02010000000000000000" pitchFamily="2" charset="0"/>
                <a:cs typeface="ADLaM Display" panose="02010000000000000000" pitchFamily="2" charset="0"/>
              </a:rPr>
              <a:t>AVERAGE STATISTICS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lineChart>
        <c:grouping val="standard"/>
        <c:varyColors val="0"/>
        <c:ser>
          <c:idx val="1"/>
          <c:order val="0"/>
          <c:tx>
            <c:strRef>
              <c:f>'pivot table'!$J$71</c:f>
              <c:strCache>
                <c:ptCount val="1"/>
                <c:pt idx="0">
                  <c:v>Average catch rate</c:v>
                </c:pt>
              </c:strCache>
            </c:strRef>
          </c:tx>
          <c:spPr>
            <a:ln w="28575" cap="rnd">
              <a:solidFill>
                <a:srgbClr val="C52018"/>
              </a:solidFill>
              <a:round/>
            </a:ln>
            <a:effectLst/>
          </c:spPr>
          <c:marker>
            <c:symbol val="circle"/>
            <c:size val="5"/>
            <c:spPr>
              <a:solidFill>
                <a:srgbClr val="C52018"/>
              </a:solidFill>
              <a:ln w="9525">
                <a:solidFill>
                  <a:srgbClr val="C52018"/>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table'!$J$72:$J$89</c:f>
              <c:numCache>
                <c:formatCode>0.00</c:formatCode>
                <c:ptCount val="14"/>
                <c:pt idx="0">
                  <c:v>114</c:v>
                </c:pt>
                <c:pt idx="1">
                  <c:v>90.884615384615387</c:v>
                </c:pt>
                <c:pt idx="2">
                  <c:v>46.281274586939418</c:v>
                </c:pt>
                <c:pt idx="3">
                  <c:v>100.38301043219076</c:v>
                </c:pt>
                <c:pt idx="4">
                  <c:v>103.53846153846155</c:v>
                </c:pt>
                <c:pt idx="5">
                  <c:v>67.734375</c:v>
                </c:pt>
                <c:pt idx="6">
                  <c:v>66.50240384615384</c:v>
                </c:pt>
                <c:pt idx="7">
                  <c:v>85.392857142857139</c:v>
                </c:pt>
                <c:pt idx="8">
                  <c:v>73.29609756097561</c:v>
                </c:pt>
                <c:pt idx="9">
                  <c:v>95.195054945054949</c:v>
                </c:pt>
                <c:pt idx="10">
                  <c:v>71.109907120743031</c:v>
                </c:pt>
                <c:pt idx="11">
                  <c:v>117.62415458937198</c:v>
                </c:pt>
                <c:pt idx="12">
                  <c:v>117.37179487179486</c:v>
                </c:pt>
                <c:pt idx="13">
                  <c:v>72.554487179487182</c:v>
                </c:pt>
              </c:numCache>
            </c:numRef>
          </c:val>
          <c:smooth val="0"/>
          <c:extLst>
            <c:ext xmlns:c16="http://schemas.microsoft.com/office/drawing/2014/chart" uri="{C3380CC4-5D6E-409C-BE32-E72D297353CC}">
              <c16:uniqueId val="{00000000-6274-46C7-8B81-6844E17A3658}"/>
            </c:ext>
          </c:extLst>
        </c:ser>
        <c:ser>
          <c:idx val="2"/>
          <c:order val="1"/>
          <c:tx>
            <c:strRef>
              <c:f>'pivot table'!$K$71</c:f>
              <c:strCache>
                <c:ptCount val="1"/>
                <c:pt idx="0">
                  <c:v>Average base friendship</c:v>
                </c:pt>
              </c:strCache>
            </c:strRef>
          </c:tx>
          <c:spPr>
            <a:ln w="28575" cap="rnd">
              <a:solidFill>
                <a:srgbClr val="F6BD20"/>
              </a:solidFill>
              <a:round/>
            </a:ln>
            <a:effectLst/>
          </c:spPr>
          <c:marker>
            <c:symbol val="circle"/>
            <c:size val="5"/>
            <c:spPr>
              <a:solidFill>
                <a:srgbClr val="F6BD20"/>
              </a:solidFill>
              <a:ln w="9525">
                <a:solidFill>
                  <a:srgbClr val="F6BD20"/>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table'!$K$72:$K$89</c:f>
              <c:numCache>
                <c:formatCode>0.00</c:formatCode>
                <c:ptCount val="14"/>
                <c:pt idx="0">
                  <c:v>68.65384615384616</c:v>
                </c:pt>
                <c:pt idx="1">
                  <c:v>53.479729729729726</c:v>
                </c:pt>
                <c:pt idx="2">
                  <c:v>43.07713963963964</c:v>
                </c:pt>
                <c:pt idx="3">
                  <c:v>65.739750445632794</c:v>
                </c:pt>
                <c:pt idx="4">
                  <c:v>70.888888888888886</c:v>
                </c:pt>
                <c:pt idx="5">
                  <c:v>62.734375</c:v>
                </c:pt>
                <c:pt idx="6">
                  <c:v>61.071428571428569</c:v>
                </c:pt>
                <c:pt idx="7">
                  <c:v>71.428571428571431</c:v>
                </c:pt>
                <c:pt idx="8">
                  <c:v>56.324324324324323</c:v>
                </c:pt>
                <c:pt idx="9">
                  <c:v>69.673308619091756</c:v>
                </c:pt>
                <c:pt idx="10">
                  <c:v>58.856321839080465</c:v>
                </c:pt>
                <c:pt idx="11">
                  <c:v>70.247747747747752</c:v>
                </c:pt>
                <c:pt idx="12">
                  <c:v>67.55263157894737</c:v>
                </c:pt>
                <c:pt idx="13">
                  <c:v>62.934782608695656</c:v>
                </c:pt>
              </c:numCache>
            </c:numRef>
          </c:val>
          <c:smooth val="0"/>
          <c:extLst>
            <c:ext xmlns:c16="http://schemas.microsoft.com/office/drawing/2014/chart" uri="{C3380CC4-5D6E-409C-BE32-E72D297353CC}">
              <c16:uniqueId val="{00000001-6274-46C7-8B81-6844E17A3658}"/>
            </c:ext>
          </c:extLst>
        </c:ser>
        <c:ser>
          <c:idx val="3"/>
          <c:order val="2"/>
          <c:tx>
            <c:strRef>
              <c:f>'pivot table'!$L$71</c:f>
              <c:strCache>
                <c:ptCount val="1"/>
                <c:pt idx="0">
                  <c:v>Average base experience</c:v>
                </c:pt>
              </c:strCache>
            </c:strRef>
          </c:tx>
          <c:spPr>
            <a:ln w="28575" cap="rnd">
              <a:solidFill>
                <a:srgbClr val="2A75BB"/>
              </a:solidFill>
              <a:round/>
            </a:ln>
            <a:effectLst/>
          </c:spPr>
          <c:marker>
            <c:symbol val="circle"/>
            <c:size val="5"/>
            <c:spPr>
              <a:solidFill>
                <a:srgbClr val="2A75BB"/>
              </a:solidFill>
              <a:ln w="9525">
                <a:solidFill>
                  <a:srgbClr val="2A75BB"/>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table'!$L$72:$L$89</c:f>
              <c:numCache>
                <c:formatCode>0.00</c:formatCode>
                <c:ptCount val="14"/>
                <c:pt idx="0">
                  <c:v>117.04358974358973</c:v>
                </c:pt>
                <c:pt idx="1">
                  <c:v>162.71527777777777</c:v>
                </c:pt>
                <c:pt idx="2">
                  <c:v>218.45777027027026</c:v>
                </c:pt>
                <c:pt idx="3">
                  <c:v>160.51426024955435</c:v>
                </c:pt>
                <c:pt idx="4">
                  <c:v>157.45634920634922</c:v>
                </c:pt>
                <c:pt idx="5">
                  <c:v>174.89667338709677</c:v>
                </c:pt>
                <c:pt idx="6">
                  <c:v>172.15</c:v>
                </c:pt>
                <c:pt idx="7">
                  <c:v>175.598623853211</c:v>
                </c:pt>
                <c:pt idx="8">
                  <c:v>164.89594594594595</c:v>
                </c:pt>
                <c:pt idx="9">
                  <c:v>139.08016682113066</c:v>
                </c:pt>
                <c:pt idx="10">
                  <c:v>162.99770114942527</c:v>
                </c:pt>
                <c:pt idx="11">
                  <c:v>128.20045045045046</c:v>
                </c:pt>
                <c:pt idx="12">
                  <c:v>136.07896825396824</c:v>
                </c:pt>
                <c:pt idx="13">
                  <c:v>182.44689542483661</c:v>
                </c:pt>
              </c:numCache>
            </c:numRef>
          </c:val>
          <c:smooth val="0"/>
          <c:extLst>
            <c:ext xmlns:c16="http://schemas.microsoft.com/office/drawing/2014/chart" uri="{C3380CC4-5D6E-409C-BE32-E72D297353CC}">
              <c16:uniqueId val="{00000002-6274-46C7-8B81-6844E17A3658}"/>
            </c:ext>
          </c:extLst>
        </c:ser>
        <c:dLbls>
          <c:showLegendKey val="0"/>
          <c:showVal val="0"/>
          <c:showCatName val="0"/>
          <c:showSerName val="0"/>
          <c:showPercent val="0"/>
          <c:showBubbleSize val="0"/>
        </c:dLbls>
        <c:marker val="1"/>
        <c:smooth val="0"/>
        <c:axId val="411520624"/>
        <c:axId val="1508034224"/>
      </c:lineChart>
      <c:catAx>
        <c:axId val="4115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508034224"/>
        <c:crosses val="autoZero"/>
        <c:auto val="1"/>
        <c:lblAlgn val="ctr"/>
        <c:lblOffset val="100"/>
        <c:noMultiLvlLbl val="0"/>
      </c:catAx>
      <c:valAx>
        <c:axId val="1508034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41152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table!PivotTable9</c:name>
    <c:fmtId val="2"/>
  </c:pivotSource>
  <c:chart>
    <c:title>
      <c:tx>
        <c:rich>
          <a:bodyPr rot="0" spcFirstLastPara="1" vertOverflow="ellipsis" vert="horz" wrap="square" anchor="ctr" anchorCtr="1"/>
          <a:lstStyle/>
          <a:p>
            <a:pPr>
              <a:defRPr sz="1400" b="1"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3C5AA6"/>
                </a:solidFill>
                <a:latin typeface="ADLaM Display" panose="02010000000000000000" pitchFamily="2" charset="0"/>
                <a:ea typeface="ADLaM Display" panose="02010000000000000000" pitchFamily="2" charset="0"/>
                <a:cs typeface="ADLaM Display" panose="02010000000000000000" pitchFamily="2" charset="0"/>
              </a:rPr>
              <a:t>AVERAGE</a:t>
            </a:r>
            <a:r>
              <a:rPr lang="pl-PL" b="1"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rPr>
              <a:t> STATISTICS</a:t>
            </a:r>
            <a:endParaRPr lang="en-US" b="1">
              <a:solidFill>
                <a:srgbClr val="3C5AA6"/>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3C5AA6"/>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solidFill>
            <a:schemeClr val="accent1"/>
          </a:solidFill>
          <a:ln w="28575" cap="rnd">
            <a:solidFill>
              <a:srgbClr val="90A1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rgbClr val="90A1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rgbClr val="FFCB0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table'!$B$92</c:f>
              <c:strCache>
                <c:ptCount val="1"/>
                <c:pt idx="0">
                  <c:v>Total</c:v>
                </c:pt>
              </c:strCache>
            </c:strRef>
          </c:tx>
          <c:spPr>
            <a:ln w="28575" cap="rnd">
              <a:solidFill>
                <a:srgbClr val="FFCB05"/>
              </a:solidFill>
              <a:round/>
            </a:ln>
            <a:effectLst/>
          </c:spPr>
          <c:marker>
            <c:symbol val="none"/>
          </c:marker>
          <c:cat>
            <c:strRef>
              <c:f>'pivot table'!$A$93:$A$98</c:f>
              <c:strCache>
                <c:ptCount val="6"/>
                <c:pt idx="0">
                  <c:v>SPECIAL ATTACK</c:v>
                </c:pt>
                <c:pt idx="1">
                  <c:v>HP </c:v>
                </c:pt>
                <c:pt idx="2">
                  <c:v>SPEED </c:v>
                </c:pt>
                <c:pt idx="3">
                  <c:v>DEFENSE </c:v>
                </c:pt>
                <c:pt idx="4">
                  <c:v>SPECIAL DEFENSE</c:v>
                </c:pt>
                <c:pt idx="5">
                  <c:v>ATTACK </c:v>
                </c:pt>
              </c:strCache>
            </c:strRef>
          </c:cat>
          <c:val>
            <c:numRef>
              <c:f>'pivot table'!$B$93:$B$98</c:f>
              <c:numCache>
                <c:formatCode>0.00</c:formatCode>
                <c:ptCount val="6"/>
                <c:pt idx="0">
                  <c:v>73.031578947368416</c:v>
                </c:pt>
                <c:pt idx="1">
                  <c:v>70.067942583732062</c:v>
                </c:pt>
                <c:pt idx="2">
                  <c:v>68.80765550239235</c:v>
                </c:pt>
                <c:pt idx="3">
                  <c:v>74.67081339712918</c:v>
                </c:pt>
                <c:pt idx="4">
                  <c:v>72.298564593301435</c:v>
                </c:pt>
                <c:pt idx="5">
                  <c:v>80.476555023923439</c:v>
                </c:pt>
              </c:numCache>
            </c:numRef>
          </c:val>
          <c:extLst>
            <c:ext xmlns:c16="http://schemas.microsoft.com/office/drawing/2014/chart" uri="{C3380CC4-5D6E-409C-BE32-E72D297353CC}">
              <c16:uniqueId val="{00000000-1BC9-4B47-A430-3724CF45AF6B}"/>
            </c:ext>
          </c:extLst>
        </c:ser>
        <c:dLbls>
          <c:showLegendKey val="0"/>
          <c:showVal val="0"/>
          <c:showCatName val="0"/>
          <c:showSerName val="0"/>
          <c:showPercent val="0"/>
          <c:showBubbleSize val="0"/>
        </c:dLbls>
        <c:axId val="1605014016"/>
        <c:axId val="1670688640"/>
      </c:radarChart>
      <c:catAx>
        <c:axId val="160501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670688640"/>
        <c:crosses val="autoZero"/>
        <c:auto val="1"/>
        <c:lblAlgn val="ctr"/>
        <c:lblOffset val="100"/>
        <c:noMultiLvlLbl val="0"/>
      </c:catAx>
      <c:valAx>
        <c:axId val="1670688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0501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2A75BB"/>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a:t>NUMBER</a:t>
            </a:r>
            <a:r>
              <a:rPr lang="pl-PL" baseline="0"/>
              <a:t> OF TYPES</a:t>
            </a:r>
            <a:endParaRPr lang="pl-PL"/>
          </a:p>
        </c:rich>
      </c:tx>
      <c:overlay val="0"/>
      <c:spPr>
        <a:noFill/>
        <a:ln>
          <a:noFill/>
        </a:ln>
        <a:effectLst/>
      </c:spPr>
      <c:txPr>
        <a:bodyPr rot="0" spcFirstLastPara="1" vertOverflow="ellipsis" vert="horz" wrap="square" anchor="ctr" anchorCtr="1"/>
        <a:lstStyle/>
        <a:p>
          <a:pPr>
            <a:defRPr sz="1800" b="1" i="0" u="none" strike="noStrike" kern="1200" cap="none" spc="50" baseline="0">
              <a:solidFill>
                <a:schemeClr val="accent2">
                  <a:lumMod val="7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barChart>
        <c:barDir val="col"/>
        <c:grouping val="clustered"/>
        <c:varyColors val="0"/>
        <c:ser>
          <c:idx val="0"/>
          <c:order val="0"/>
          <c:tx>
            <c:strRef>
              <c:f>'pivot table'!$F$1</c:f>
              <c:strCache>
                <c:ptCount val="1"/>
                <c:pt idx="0">
                  <c:v>Count</c:v>
                </c:pt>
              </c:strCache>
            </c:strRef>
          </c:tx>
          <c:spPr>
            <a:solidFill>
              <a:schemeClr val="accent2">
                <a:lumMod val="60000"/>
                <a:lumOff val="40000"/>
              </a:schemeClr>
            </a:solidFill>
            <a:ln w="25400" cap="flat" cmpd="sng" algn="ctr">
              <a:solidFill>
                <a:schemeClr val="accent2">
                  <a:lumMod val="75000"/>
                </a:schemeClr>
              </a:solidFill>
              <a:miter lim="800000"/>
            </a:ln>
            <a:effectLst/>
          </c:spPr>
          <c:invertIfNegative val="0"/>
          <c:cat>
            <c:strRef>
              <c:f>'pivot table'!$E$2:$E$19</c:f>
              <c:strCache>
                <c:ptCount val="15"/>
                <c:pt idx="0">
                  <c:v>Bug</c:v>
                </c:pt>
                <c:pt idx="1">
                  <c:v>Dark</c:v>
                </c:pt>
                <c:pt idx="2">
                  <c:v>Dragon</c:v>
                </c:pt>
                <c:pt idx="3">
                  <c:v>Electric</c:v>
                </c:pt>
                <c:pt idx="4">
                  <c:v>Fairy</c:v>
                </c:pt>
                <c:pt idx="5">
                  <c:v>Fighting</c:v>
                </c:pt>
                <c:pt idx="6">
                  <c:v>Fire</c:v>
                </c:pt>
                <c:pt idx="7">
                  <c:v>Flying</c:v>
                </c:pt>
                <c:pt idx="8">
                  <c:v>Ghost</c:v>
                </c:pt>
                <c:pt idx="9">
                  <c:v>Ground</c:v>
                </c:pt>
                <c:pt idx="10">
                  <c:v>Ice</c:v>
                </c:pt>
                <c:pt idx="11">
                  <c:v>Normal</c:v>
                </c:pt>
                <c:pt idx="12">
                  <c:v>Poison</c:v>
                </c:pt>
                <c:pt idx="13">
                  <c:v>Psychic</c:v>
                </c:pt>
                <c:pt idx="14">
                  <c:v>Rock</c:v>
                </c:pt>
              </c:strCache>
            </c:strRef>
          </c:cat>
          <c:val>
            <c:numRef>
              <c:f>'pivot table'!$F$2:$F$19</c:f>
              <c:numCache>
                <c:formatCode>General</c:formatCode>
                <c:ptCount val="15"/>
                <c:pt idx="0">
                  <c:v>90</c:v>
                </c:pt>
                <c:pt idx="1">
                  <c:v>73</c:v>
                </c:pt>
                <c:pt idx="2">
                  <c:v>73</c:v>
                </c:pt>
                <c:pt idx="3">
                  <c:v>73</c:v>
                </c:pt>
                <c:pt idx="4">
                  <c:v>63</c:v>
                </c:pt>
                <c:pt idx="5">
                  <c:v>74</c:v>
                </c:pt>
                <c:pt idx="6">
                  <c:v>82</c:v>
                </c:pt>
                <c:pt idx="7">
                  <c:v>120</c:v>
                </c:pt>
                <c:pt idx="8">
                  <c:v>68</c:v>
                </c:pt>
                <c:pt idx="9">
                  <c:v>80</c:v>
                </c:pt>
                <c:pt idx="10">
                  <c:v>57</c:v>
                </c:pt>
                <c:pt idx="11">
                  <c:v>126</c:v>
                </c:pt>
                <c:pt idx="12">
                  <c:v>79</c:v>
                </c:pt>
                <c:pt idx="13">
                  <c:v>121</c:v>
                </c:pt>
                <c:pt idx="14">
                  <c:v>75</c:v>
                </c:pt>
              </c:numCache>
            </c:numRef>
          </c:val>
          <c:extLst>
            <c:ext xmlns:c16="http://schemas.microsoft.com/office/drawing/2014/chart" uri="{C3380CC4-5D6E-409C-BE32-E72D297353CC}">
              <c16:uniqueId val="{00000000-1310-4090-BD93-5EEE56285F13}"/>
            </c:ext>
          </c:extLst>
        </c:ser>
        <c:dLbls>
          <c:showLegendKey val="0"/>
          <c:showVal val="0"/>
          <c:showCatName val="0"/>
          <c:showSerName val="0"/>
          <c:showPercent val="0"/>
          <c:showBubbleSize val="0"/>
        </c:dLbls>
        <c:gapWidth val="164"/>
        <c:overlap val="-35"/>
        <c:axId val="1912930895"/>
        <c:axId val="1910872399"/>
      </c:barChart>
      <c:catAx>
        <c:axId val="191293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F0502020204030204" pitchFamily="34" charset="0"/>
                <a:ea typeface="+mn-ea"/>
                <a:cs typeface="+mn-cs"/>
              </a:defRPr>
            </a:pPr>
            <a:endParaRPr lang="pl-PL"/>
          </a:p>
        </c:txPr>
        <c:crossAx val="1910872399"/>
        <c:crosses val="autoZero"/>
        <c:auto val="1"/>
        <c:lblAlgn val="ctr"/>
        <c:lblOffset val="100"/>
        <c:noMultiLvlLbl val="0"/>
      </c:catAx>
      <c:valAx>
        <c:axId val="1910872399"/>
        <c:scaling>
          <c:orientation val="minMax"/>
        </c:scaling>
        <c:delete val="0"/>
        <c:axPos val="l"/>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crossAx val="191293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EC6064"/>
                </a:solidFill>
                <a:latin typeface="ADLaM Display" panose="02010000000000000000" pitchFamily="2" charset="0"/>
                <a:ea typeface="ADLaM Display" panose="02010000000000000000" pitchFamily="2" charset="0"/>
                <a:cs typeface="ADLaM Display" panose="02010000000000000000" pitchFamily="2" charset="0"/>
              </a:rPr>
              <a:t>GEN</a:t>
            </a:r>
            <a:r>
              <a:rPr lang="pl-PL" b="1">
                <a:solidFill>
                  <a:srgbClr val="90A1D0"/>
                </a:solidFill>
                <a:latin typeface="ADLaM Display" panose="02010000000000000000" pitchFamily="2" charset="0"/>
                <a:ea typeface="ADLaM Display" panose="02010000000000000000" pitchFamily="2" charset="0"/>
                <a:cs typeface="ADLaM Display" panose="02010000000000000000" pitchFamily="2" charset="0"/>
              </a:rPr>
              <a:t>DER</a:t>
            </a:r>
            <a:endParaRPr lang="en-US" b="1">
              <a:solidFill>
                <a:srgbClr val="90A1D0"/>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41532485347584319"/>
          <c:y val="6.8213916699326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solidFill>
            <a:schemeClr val="accent1"/>
          </a:solidFill>
          <a:ln w="317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AE1FF"/>
          </a:solidFill>
          <a:ln w="31750">
            <a:solidFill>
              <a:srgbClr val="90A1D0"/>
            </a:solidFill>
          </a:ln>
          <a:effectLst/>
        </c:spPr>
      </c:pivotFmt>
      <c:pivotFmt>
        <c:idx val="2"/>
        <c:spPr>
          <a:solidFill>
            <a:srgbClr val="FFB3BA"/>
          </a:solidFill>
          <a:ln w="31750">
            <a:solidFill>
              <a:srgbClr val="EC6064"/>
            </a:solidFill>
          </a:ln>
          <a:effectLst/>
        </c:spPr>
      </c:pivotFmt>
      <c:pivotFmt>
        <c:idx val="3"/>
        <c:spPr>
          <a:solidFill>
            <a:schemeClr val="accent1"/>
          </a:solidFill>
          <a:ln w="31750">
            <a:solidFill>
              <a:schemeClr val="lt1"/>
            </a:solidFill>
          </a:ln>
          <a:effectLst/>
        </c:spPr>
      </c:pivotFmt>
    </c:pivotFmts>
    <c:plotArea>
      <c:layout/>
      <c:doughnutChart>
        <c:varyColors val="1"/>
        <c:ser>
          <c:idx val="0"/>
          <c:order val="0"/>
          <c:tx>
            <c:strRef>
              <c:f>'pivot table'!$B$22</c:f>
              <c:strCache>
                <c:ptCount val="1"/>
                <c:pt idx="0">
                  <c:v>Total</c:v>
                </c:pt>
              </c:strCache>
            </c:strRef>
          </c:tx>
          <c:spPr>
            <a:ln w="31750"/>
          </c:spPr>
          <c:explosion val="5"/>
          <c:dPt>
            <c:idx val="0"/>
            <c:bubble3D val="0"/>
            <c:spPr>
              <a:solidFill>
                <a:srgbClr val="BAE1FF"/>
              </a:solidFill>
              <a:ln w="31750">
                <a:solidFill>
                  <a:srgbClr val="90A1D0"/>
                </a:solidFill>
              </a:ln>
              <a:effectLst/>
            </c:spPr>
            <c:extLst>
              <c:ext xmlns:c16="http://schemas.microsoft.com/office/drawing/2014/chart" uri="{C3380CC4-5D6E-409C-BE32-E72D297353CC}">
                <c16:uniqueId val="{00000002-63E4-4D4A-8AD4-17ED24E8526C}"/>
              </c:ext>
            </c:extLst>
          </c:dPt>
          <c:dPt>
            <c:idx val="1"/>
            <c:bubble3D val="0"/>
            <c:spPr>
              <a:solidFill>
                <a:schemeClr val="accent2"/>
              </a:solidFill>
              <a:ln w="31750">
                <a:solidFill>
                  <a:schemeClr val="lt1"/>
                </a:solidFill>
              </a:ln>
              <a:effectLst/>
            </c:spPr>
            <c:extLst>
              <c:ext xmlns:c16="http://schemas.microsoft.com/office/drawing/2014/chart" uri="{C3380CC4-5D6E-409C-BE32-E72D297353CC}">
                <c16:uniqueId val="{00000003-63E4-4D4A-8AD4-17ED24E852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badi Extra Light" panose="020B0204020104020204" pitchFamily="34" charset="0"/>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table'!$A$23:$A$24</c:f>
              <c:strCache>
                <c:ptCount val="2"/>
                <c:pt idx="0">
                  <c:v>Male</c:v>
                </c:pt>
                <c:pt idx="1">
                  <c:v>Female</c:v>
                </c:pt>
              </c:strCache>
            </c:strRef>
          </c:cat>
          <c:val>
            <c:numRef>
              <c:f>'pivot table'!$B$23:$B$24</c:f>
              <c:numCache>
                <c:formatCode>0%</c:formatCode>
                <c:ptCount val="2"/>
                <c:pt idx="0">
                  <c:v>0.54873853211009171</c:v>
                </c:pt>
                <c:pt idx="1">
                  <c:v>0.45126146788990823</c:v>
                </c:pt>
              </c:numCache>
            </c:numRef>
          </c:val>
          <c:extLst>
            <c:ext xmlns:c16="http://schemas.microsoft.com/office/drawing/2014/chart" uri="{C3380CC4-5D6E-409C-BE32-E72D297353CC}">
              <c16:uniqueId val="{00000000-63E4-4D4A-8AD4-17ED24E8526C}"/>
            </c:ext>
          </c:extLst>
        </c:ser>
        <c:dLbls>
          <c:showLegendKey val="0"/>
          <c:showVal val="0"/>
          <c:showCatName val="0"/>
          <c:showSerName val="0"/>
          <c:showPercent val="0"/>
          <c:showBubbleSize val="0"/>
          <c:showLeaderLines val="1"/>
        </c:dLbls>
        <c:firstSliceAng val="3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b="1">
                <a:solidFill>
                  <a:srgbClr val="DD8E60"/>
                </a:solidFill>
                <a:latin typeface="ADLaM Display" panose="02010000000000000000" pitchFamily="2" charset="0"/>
                <a:ea typeface="ADLaM Display" panose="02010000000000000000" pitchFamily="2" charset="0"/>
                <a:cs typeface="ADLaM Display" panose="02010000000000000000" pitchFamily="2" charset="0"/>
              </a:rPr>
              <a:t>HEIGHT v</a:t>
            </a:r>
            <a:r>
              <a:rPr lang="pl-PL" b="1">
                <a:solidFill>
                  <a:srgbClr val="5F7264"/>
                </a:solidFill>
                <a:latin typeface="ADLaM Display" panose="02010000000000000000" pitchFamily="2" charset="0"/>
                <a:ea typeface="ADLaM Display" panose="02010000000000000000" pitchFamily="2" charset="0"/>
                <a:cs typeface="ADLaM Display" panose="02010000000000000000" pitchFamily="2" charset="0"/>
              </a:rPr>
              <a:t>s 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'pivot table'!$H$30</c:f>
              <c:strCache>
                <c:ptCount val="1"/>
                <c:pt idx="0">
                  <c:v>Average height (cm)</c:v>
                </c:pt>
              </c:strCache>
            </c:strRef>
          </c:tx>
          <c:spPr>
            <a:ln w="28575" cap="rnd">
              <a:solidFill>
                <a:srgbClr val="DD8E60"/>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table'!$H$31:$H$48</c:f>
              <c:numCache>
                <c:formatCode>0.00</c:formatCode>
                <c:ptCount val="16"/>
                <c:pt idx="0">
                  <c:v>102.5925925925926</c:v>
                </c:pt>
                <c:pt idx="1">
                  <c:v>143.12801932367148</c:v>
                </c:pt>
                <c:pt idx="2">
                  <c:v>426.72637195121962</c:v>
                </c:pt>
                <c:pt idx="3">
                  <c:v>99.831378299120217</c:v>
                </c:pt>
                <c:pt idx="4">
                  <c:v>93.802660753880289</c:v>
                </c:pt>
                <c:pt idx="5">
                  <c:v>138.13988095238093</c:v>
                </c:pt>
                <c:pt idx="6">
                  <c:v>133.17194570135746</c:v>
                </c:pt>
                <c:pt idx="7">
                  <c:v>127.36607142857146</c:v>
                </c:pt>
                <c:pt idx="8">
                  <c:v>136.16300366300368</c:v>
                </c:pt>
                <c:pt idx="9">
                  <c:v>103.57142857142856</c:v>
                </c:pt>
                <c:pt idx="10">
                  <c:v>167.79862414008758</c:v>
                </c:pt>
                <c:pt idx="11">
                  <c:v>157.88513513513516</c:v>
                </c:pt>
                <c:pt idx="12">
                  <c:v>91.237154150197625</c:v>
                </c:pt>
                <c:pt idx="13">
                  <c:v>259.6309370988447</c:v>
                </c:pt>
                <c:pt idx="14">
                  <c:v>130.14043209876544</c:v>
                </c:pt>
                <c:pt idx="15">
                  <c:v>121.66666666666663</c:v>
                </c:pt>
              </c:numCache>
            </c:numRef>
          </c:val>
          <c:smooth val="0"/>
          <c:extLst>
            <c:ext xmlns:c16="http://schemas.microsoft.com/office/drawing/2014/chart" uri="{C3380CC4-5D6E-409C-BE32-E72D297353CC}">
              <c16:uniqueId val="{00000000-0A7C-4F42-9F86-1BC6C5262096}"/>
            </c:ext>
          </c:extLst>
        </c:ser>
        <c:ser>
          <c:idx val="1"/>
          <c:order val="1"/>
          <c:tx>
            <c:strRef>
              <c:f>'pivot table'!$I$30</c:f>
              <c:strCache>
                <c:ptCount val="1"/>
                <c:pt idx="0">
                  <c:v>Average weight (kg)</c:v>
                </c:pt>
              </c:strCache>
            </c:strRef>
          </c:tx>
          <c:spPr>
            <a:ln w="28575" cap="rnd">
              <a:solidFill>
                <a:srgbClr val="5F7264"/>
              </a:solidFill>
              <a:round/>
            </a:ln>
            <a:effectLst/>
          </c:spPr>
          <c:marker>
            <c:symbol val="none"/>
          </c:marker>
          <c:cat>
            <c:strRef>
              <c:f>'pivot table'!$G$31:$G$48</c:f>
              <c:strCache>
                <c:ptCount val="16"/>
                <c:pt idx="0">
                  <c:v>Bug</c:v>
                </c:pt>
                <c:pt idx="1">
                  <c:v>Dark</c:v>
                </c:pt>
                <c:pt idx="2">
                  <c:v>Dragon</c:v>
                </c:pt>
                <c:pt idx="3">
                  <c:v>Electric</c:v>
                </c:pt>
                <c:pt idx="4">
                  <c:v>Fairy</c:v>
                </c:pt>
                <c:pt idx="5">
                  <c:v>Fighting</c:v>
                </c:pt>
                <c:pt idx="6">
                  <c:v>Fire</c:v>
                </c:pt>
                <c:pt idx="7">
                  <c:v>Flying</c:v>
                </c:pt>
                <c:pt idx="8">
                  <c:v>Ghost</c:v>
                </c:pt>
                <c:pt idx="9">
                  <c:v>Grass</c:v>
                </c:pt>
                <c:pt idx="10">
                  <c:v>Ground</c:v>
                </c:pt>
                <c:pt idx="11">
                  <c:v>Ice</c:v>
                </c:pt>
                <c:pt idx="12">
                  <c:v>Normal</c:v>
                </c:pt>
                <c:pt idx="13">
                  <c:v>Poison</c:v>
                </c:pt>
                <c:pt idx="14">
                  <c:v>Psychic</c:v>
                </c:pt>
                <c:pt idx="15">
                  <c:v>Rock</c:v>
                </c:pt>
              </c:strCache>
            </c:strRef>
          </c:cat>
          <c:val>
            <c:numRef>
              <c:f>'pivot table'!$I$31:$I$48</c:f>
              <c:numCache>
                <c:formatCode>0.00</c:formatCode>
                <c:ptCount val="16"/>
                <c:pt idx="0">
                  <c:v>36.171604938271599</c:v>
                </c:pt>
                <c:pt idx="1">
                  <c:v>76.522946859903385</c:v>
                </c:pt>
                <c:pt idx="2">
                  <c:v>177.80326514555469</c:v>
                </c:pt>
                <c:pt idx="3">
                  <c:v>60.150073313782983</c:v>
                </c:pt>
                <c:pt idx="4">
                  <c:v>30.411751662971177</c:v>
                </c:pt>
                <c:pt idx="5">
                  <c:v>78.54501488095238</c:v>
                </c:pt>
                <c:pt idx="6">
                  <c:v>93.980588235294121</c:v>
                </c:pt>
                <c:pt idx="7">
                  <c:v>47.143303571428575</c:v>
                </c:pt>
                <c:pt idx="8">
                  <c:v>64.099816849816847</c:v>
                </c:pt>
                <c:pt idx="9">
                  <c:v>34.830494505494492</c:v>
                </c:pt>
                <c:pt idx="10">
                  <c:v>135.51319574734208</c:v>
                </c:pt>
                <c:pt idx="11">
                  <c:v>145.14574324324326</c:v>
                </c:pt>
                <c:pt idx="12">
                  <c:v>35.532015810276683</c:v>
                </c:pt>
                <c:pt idx="13">
                  <c:v>45.706118421052636</c:v>
                </c:pt>
                <c:pt idx="14">
                  <c:v>87.55412037037037</c:v>
                </c:pt>
                <c:pt idx="15">
                  <c:v>110.21416666666667</c:v>
                </c:pt>
              </c:numCache>
            </c:numRef>
          </c:val>
          <c:smooth val="0"/>
          <c:extLst>
            <c:ext xmlns:c16="http://schemas.microsoft.com/office/drawing/2014/chart" uri="{C3380CC4-5D6E-409C-BE32-E72D297353CC}">
              <c16:uniqueId val="{00000001-0A7C-4F42-9F86-1BC6C5262096}"/>
            </c:ext>
          </c:extLst>
        </c:ser>
        <c:dLbls>
          <c:showLegendKey val="0"/>
          <c:showVal val="0"/>
          <c:showCatName val="0"/>
          <c:showSerName val="0"/>
          <c:showPercent val="0"/>
          <c:showBubbleSize val="0"/>
        </c:dLbls>
        <c:smooth val="0"/>
        <c:axId val="8484448"/>
        <c:axId val="1295456144"/>
      </c:lineChart>
      <c:catAx>
        <c:axId val="848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295456144"/>
        <c:crosses val="autoZero"/>
        <c:auto val="1"/>
        <c:lblAlgn val="ctr"/>
        <c:lblOffset val="100"/>
        <c:noMultiLvlLbl val="0"/>
      </c:catAx>
      <c:valAx>
        <c:axId val="1295456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848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en-US">
                <a:latin typeface="ADLaM Display" panose="02010000000000000000" pitchFamily="2" charset="0"/>
                <a:ea typeface="ADLaM Display" panose="02010000000000000000" pitchFamily="2" charset="0"/>
                <a:cs typeface="ADLaM Display" panose="02010000000000000000" pitchFamily="2" charset="0"/>
              </a:rPr>
              <a:t>Number of </a:t>
            </a:r>
            <a:r>
              <a:rPr lang="pl-PL">
                <a:latin typeface="ADLaM Display" panose="02010000000000000000" pitchFamily="2" charset="0"/>
                <a:ea typeface="ADLaM Display" panose="02010000000000000000" pitchFamily="2" charset="0"/>
                <a:cs typeface="ADLaM Display" panose="02010000000000000000" pitchFamily="2" charset="0"/>
              </a:rPr>
              <a:t>EGG</a:t>
            </a:r>
            <a:r>
              <a:rPr lang="pl-PL" baseline="0">
                <a:latin typeface="ADLaM Display" panose="02010000000000000000" pitchFamily="2" charset="0"/>
                <a:ea typeface="ADLaM Display" panose="02010000000000000000" pitchFamily="2" charset="0"/>
                <a:cs typeface="ADLaM Display" panose="02010000000000000000" pitchFamily="2" charset="0"/>
              </a:rPr>
              <a:t> TYPEs</a:t>
            </a:r>
            <a:endParaRPr lang="en-US">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ofPieChart>
        <c:ofPieType val="pie"/>
        <c:varyColors val="1"/>
        <c:ser>
          <c:idx val="0"/>
          <c:order val="0"/>
          <c:tx>
            <c:strRef>
              <c:f>'pivot table'!$F$51</c:f>
              <c:strCache>
                <c:ptCount val="1"/>
                <c:pt idx="0">
                  <c:v>Number of pokemon</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BB2-45F5-B8BF-AF995C40890D}"/>
              </c:ext>
            </c:extLst>
          </c:dPt>
          <c:dPt>
            <c:idx val="1"/>
            <c:bubble3D val="0"/>
            <c:spPr>
              <a:solidFill>
                <a:srgbClr val="DFA7A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BB2-45F5-B8BF-AF995C40890D}"/>
              </c:ext>
            </c:extLst>
          </c:dPt>
          <c:dPt>
            <c:idx val="2"/>
            <c:bubble3D val="0"/>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BB2-45F5-B8BF-AF995C40890D}"/>
              </c:ext>
            </c:extLst>
          </c:dPt>
          <c:dPt>
            <c:idx val="3"/>
            <c:bubble3D val="0"/>
            <c:spPr>
              <a:solidFill>
                <a:srgbClr val="673888"/>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BB2-45F5-B8BF-AF995C40890D}"/>
              </c:ext>
            </c:extLst>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BB2-45F5-B8BF-AF995C40890D}"/>
              </c:ext>
            </c:extLst>
          </c:dPt>
          <c:dPt>
            <c:idx val="5"/>
            <c:bubble3D val="0"/>
            <c:spPr>
              <a:solidFill>
                <a:srgbClr val="7EB0EA"/>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BB2-45F5-B8BF-AF995C40890D}"/>
              </c:ext>
            </c:extLst>
          </c:dPt>
          <c:dPt>
            <c:idx val="6"/>
            <c:bubble3D val="0"/>
            <c:spPr>
              <a:solidFill>
                <a:srgbClr val="ED195A"/>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BB2-45F5-B8BF-AF995C40890D}"/>
              </c:ext>
            </c:extLst>
          </c:dPt>
          <c:dPt>
            <c:idx val="7"/>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BB2-45F5-B8BF-AF995C40890D}"/>
              </c:ext>
            </c:extLst>
          </c:dPt>
          <c:dPt>
            <c:idx val="8"/>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BB2-45F5-B8BF-AF995C40890D}"/>
              </c:ext>
            </c:extLst>
          </c:dPt>
          <c:dPt>
            <c:idx val="9"/>
            <c:bubble3D val="0"/>
            <c:spPr>
              <a:solidFill>
                <a:srgbClr val="2F343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BB2-45F5-B8BF-AF995C40890D}"/>
              </c:ext>
            </c:extLst>
          </c:dPt>
          <c:dPt>
            <c:idx val="10"/>
            <c:bubble3D val="0"/>
            <c:spPr>
              <a:solidFill>
                <a:srgbClr val="EDEDEB"/>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BB2-45F5-B8BF-AF995C40890D}"/>
              </c:ext>
            </c:extLst>
          </c:dPt>
          <c:dPt>
            <c:idx val="11"/>
            <c:bubble3D val="0"/>
            <c:spPr>
              <a:solidFill>
                <a:schemeClr val="accent4">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BB2-45F5-B8BF-AF995C40890D}"/>
              </c:ext>
            </c:extLst>
          </c:dPt>
          <c:dPt>
            <c:idx val="12"/>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4359-4F47-8AE4-47E80DE63118}"/>
              </c:ext>
            </c:extLst>
          </c:dPt>
          <c:dPt>
            <c:idx val="13"/>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4359-4F47-8AE4-47E80DE63118}"/>
              </c:ext>
            </c:extLst>
          </c:dPt>
          <c:dPt>
            <c:idx val="14"/>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D4C9-43C5-8F19-6730A90CA2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table'!$E$52:$E$69</c:f>
              <c:strCache>
                <c:ptCount val="14"/>
                <c:pt idx="0">
                  <c:v>Amorphous</c:v>
                </c:pt>
                <c:pt idx="1">
                  <c:v>Bug</c:v>
                </c:pt>
                <c:pt idx="2">
                  <c:v>Ditto</c:v>
                </c:pt>
                <c:pt idx="3">
                  <c:v>Dragon</c:v>
                </c:pt>
                <c:pt idx="4">
                  <c:v>Fairy</c:v>
                </c:pt>
                <c:pt idx="5">
                  <c:v>Field</c:v>
                </c:pt>
                <c:pt idx="6">
                  <c:v>Flying</c:v>
                </c:pt>
                <c:pt idx="7">
                  <c:v>Grass</c:v>
                </c:pt>
                <c:pt idx="8">
                  <c:v>Human-Like</c:v>
                </c:pt>
                <c:pt idx="9">
                  <c:v>Mineral</c:v>
                </c:pt>
                <c:pt idx="10">
                  <c:v>Monster</c:v>
                </c:pt>
                <c:pt idx="11">
                  <c:v>Water 1</c:v>
                </c:pt>
                <c:pt idx="12">
                  <c:v>Water 2</c:v>
                </c:pt>
                <c:pt idx="13">
                  <c:v>Water 3</c:v>
                </c:pt>
              </c:strCache>
            </c:strRef>
          </c:cat>
          <c:val>
            <c:numRef>
              <c:f>'pivot table'!$F$52:$F$69</c:f>
              <c:numCache>
                <c:formatCode>General</c:formatCode>
                <c:ptCount val="14"/>
                <c:pt idx="0">
                  <c:v>84</c:v>
                </c:pt>
                <c:pt idx="1">
                  <c:v>90</c:v>
                </c:pt>
                <c:pt idx="2">
                  <c:v>1</c:v>
                </c:pt>
                <c:pt idx="3">
                  <c:v>73</c:v>
                </c:pt>
                <c:pt idx="4">
                  <c:v>70</c:v>
                </c:pt>
                <c:pt idx="5">
                  <c:v>279</c:v>
                </c:pt>
                <c:pt idx="6">
                  <c:v>70</c:v>
                </c:pt>
                <c:pt idx="7">
                  <c:v>78</c:v>
                </c:pt>
                <c:pt idx="8">
                  <c:v>73</c:v>
                </c:pt>
                <c:pt idx="9">
                  <c:v>78</c:v>
                </c:pt>
                <c:pt idx="10">
                  <c:v>98</c:v>
                </c:pt>
                <c:pt idx="11">
                  <c:v>79</c:v>
                </c:pt>
                <c:pt idx="12">
                  <c:v>11</c:v>
                </c:pt>
                <c:pt idx="13">
                  <c:v>19</c:v>
                </c:pt>
              </c:numCache>
            </c:numRef>
          </c:val>
          <c:extLst>
            <c:ext xmlns:c16="http://schemas.microsoft.com/office/drawing/2014/chart" uri="{C3380CC4-5D6E-409C-BE32-E72D297353CC}">
              <c16:uniqueId val="{00000000-89DE-48F4-A76B-B05D553C006D}"/>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r>
              <a:rPr lang="pl-PL">
                <a:latin typeface="ADLaM Display" panose="02010000000000000000" pitchFamily="2" charset="0"/>
                <a:ea typeface="ADLaM Display" panose="02010000000000000000" pitchFamily="2" charset="0"/>
                <a:cs typeface="ADLaM Display" panose="02010000000000000000" pitchFamily="2" charset="0"/>
              </a:rPr>
              <a:t>AVERAGE STATISTICS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lotArea>
      <c:layout/>
      <c:lineChart>
        <c:grouping val="standard"/>
        <c:varyColors val="0"/>
        <c:ser>
          <c:idx val="1"/>
          <c:order val="0"/>
          <c:tx>
            <c:strRef>
              <c:f>'pivot table'!$J$71</c:f>
              <c:strCache>
                <c:ptCount val="1"/>
                <c:pt idx="0">
                  <c:v>Average catch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table'!$J$72:$J$89</c:f>
              <c:numCache>
                <c:formatCode>0.00</c:formatCode>
                <c:ptCount val="14"/>
                <c:pt idx="0">
                  <c:v>114</c:v>
                </c:pt>
                <c:pt idx="1">
                  <c:v>90.884615384615387</c:v>
                </c:pt>
                <c:pt idx="2">
                  <c:v>46.281274586939418</c:v>
                </c:pt>
                <c:pt idx="3">
                  <c:v>100.38301043219076</c:v>
                </c:pt>
                <c:pt idx="4">
                  <c:v>103.53846153846155</c:v>
                </c:pt>
                <c:pt idx="5">
                  <c:v>67.734375</c:v>
                </c:pt>
                <c:pt idx="6">
                  <c:v>66.50240384615384</c:v>
                </c:pt>
                <c:pt idx="7">
                  <c:v>85.392857142857139</c:v>
                </c:pt>
                <c:pt idx="8">
                  <c:v>73.29609756097561</c:v>
                </c:pt>
                <c:pt idx="9">
                  <c:v>95.195054945054949</c:v>
                </c:pt>
                <c:pt idx="10">
                  <c:v>71.109907120743031</c:v>
                </c:pt>
                <c:pt idx="11">
                  <c:v>117.62415458937198</c:v>
                </c:pt>
                <c:pt idx="12">
                  <c:v>117.37179487179486</c:v>
                </c:pt>
                <c:pt idx="13">
                  <c:v>72.554487179487182</c:v>
                </c:pt>
              </c:numCache>
            </c:numRef>
          </c:val>
          <c:smooth val="0"/>
          <c:extLst>
            <c:ext xmlns:c16="http://schemas.microsoft.com/office/drawing/2014/chart" uri="{C3380CC4-5D6E-409C-BE32-E72D297353CC}">
              <c16:uniqueId val="{00000001-5EDD-448D-AD02-AC094F06FADD}"/>
            </c:ext>
          </c:extLst>
        </c:ser>
        <c:ser>
          <c:idx val="2"/>
          <c:order val="1"/>
          <c:tx>
            <c:strRef>
              <c:f>'pivot table'!$K$71</c:f>
              <c:strCache>
                <c:ptCount val="1"/>
                <c:pt idx="0">
                  <c:v>Average base friendship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table'!$K$72:$K$89</c:f>
              <c:numCache>
                <c:formatCode>0.00</c:formatCode>
                <c:ptCount val="14"/>
                <c:pt idx="0">
                  <c:v>68.65384615384616</c:v>
                </c:pt>
                <c:pt idx="1">
                  <c:v>53.479729729729726</c:v>
                </c:pt>
                <c:pt idx="2">
                  <c:v>43.07713963963964</c:v>
                </c:pt>
                <c:pt idx="3">
                  <c:v>65.739750445632794</c:v>
                </c:pt>
                <c:pt idx="4">
                  <c:v>70.888888888888886</c:v>
                </c:pt>
                <c:pt idx="5">
                  <c:v>62.734375</c:v>
                </c:pt>
                <c:pt idx="6">
                  <c:v>61.071428571428569</c:v>
                </c:pt>
                <c:pt idx="7">
                  <c:v>71.428571428571431</c:v>
                </c:pt>
                <c:pt idx="8">
                  <c:v>56.324324324324323</c:v>
                </c:pt>
                <c:pt idx="9">
                  <c:v>69.673308619091756</c:v>
                </c:pt>
                <c:pt idx="10">
                  <c:v>58.856321839080465</c:v>
                </c:pt>
                <c:pt idx="11">
                  <c:v>70.247747747747752</c:v>
                </c:pt>
                <c:pt idx="12">
                  <c:v>67.55263157894737</c:v>
                </c:pt>
                <c:pt idx="13">
                  <c:v>62.934782608695656</c:v>
                </c:pt>
              </c:numCache>
            </c:numRef>
          </c:val>
          <c:smooth val="0"/>
          <c:extLst>
            <c:ext xmlns:c16="http://schemas.microsoft.com/office/drawing/2014/chart" uri="{C3380CC4-5D6E-409C-BE32-E72D297353CC}">
              <c16:uniqueId val="{00000002-5EDD-448D-AD02-AC094F06FADD}"/>
            </c:ext>
          </c:extLst>
        </c:ser>
        <c:ser>
          <c:idx val="3"/>
          <c:order val="2"/>
          <c:tx>
            <c:strRef>
              <c:f>'pivot table'!$L$71</c:f>
              <c:strCache>
                <c:ptCount val="1"/>
                <c:pt idx="0">
                  <c:v>Average base experience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table'!$I$72:$I$86</c:f>
              <c:strCache>
                <c:ptCount val="14"/>
                <c:pt idx="0">
                  <c:v>Bug</c:v>
                </c:pt>
                <c:pt idx="1">
                  <c:v>Dark</c:v>
                </c:pt>
                <c:pt idx="2">
                  <c:v>Dragon</c:v>
                </c:pt>
                <c:pt idx="3">
                  <c:v>Electric</c:v>
                </c:pt>
                <c:pt idx="4">
                  <c:v>Fairy</c:v>
                </c:pt>
                <c:pt idx="5">
                  <c:v>Fighting</c:v>
                </c:pt>
                <c:pt idx="6">
                  <c:v>Fire</c:v>
                </c:pt>
                <c:pt idx="7">
                  <c:v>Flying</c:v>
                </c:pt>
                <c:pt idx="8">
                  <c:v>Ghost</c:v>
                </c:pt>
                <c:pt idx="9">
                  <c:v>Grass</c:v>
                </c:pt>
                <c:pt idx="10">
                  <c:v>Ice</c:v>
                </c:pt>
                <c:pt idx="11">
                  <c:v>Normal</c:v>
                </c:pt>
                <c:pt idx="12">
                  <c:v>Poison</c:v>
                </c:pt>
                <c:pt idx="13">
                  <c:v>Psychic</c:v>
                </c:pt>
              </c:strCache>
            </c:strRef>
          </c:cat>
          <c:val>
            <c:numRef>
              <c:f>'pivot table'!$L$72:$L$89</c:f>
              <c:numCache>
                <c:formatCode>0.00</c:formatCode>
                <c:ptCount val="14"/>
                <c:pt idx="0">
                  <c:v>117.04358974358973</c:v>
                </c:pt>
                <c:pt idx="1">
                  <c:v>162.71527777777777</c:v>
                </c:pt>
                <c:pt idx="2">
                  <c:v>218.45777027027026</c:v>
                </c:pt>
                <c:pt idx="3">
                  <c:v>160.51426024955435</c:v>
                </c:pt>
                <c:pt idx="4">
                  <c:v>157.45634920634922</c:v>
                </c:pt>
                <c:pt idx="5">
                  <c:v>174.89667338709677</c:v>
                </c:pt>
                <c:pt idx="6">
                  <c:v>172.15</c:v>
                </c:pt>
                <c:pt idx="7">
                  <c:v>175.598623853211</c:v>
                </c:pt>
                <c:pt idx="8">
                  <c:v>164.89594594594595</c:v>
                </c:pt>
                <c:pt idx="9">
                  <c:v>139.08016682113066</c:v>
                </c:pt>
                <c:pt idx="10">
                  <c:v>162.99770114942527</c:v>
                </c:pt>
                <c:pt idx="11">
                  <c:v>128.20045045045046</c:v>
                </c:pt>
                <c:pt idx="12">
                  <c:v>136.07896825396824</c:v>
                </c:pt>
                <c:pt idx="13">
                  <c:v>182.44689542483661</c:v>
                </c:pt>
              </c:numCache>
            </c:numRef>
          </c:val>
          <c:smooth val="0"/>
          <c:extLst>
            <c:ext xmlns:c16="http://schemas.microsoft.com/office/drawing/2014/chart" uri="{C3380CC4-5D6E-409C-BE32-E72D297353CC}">
              <c16:uniqueId val="{00000003-5EDD-448D-AD02-AC094F06FADD}"/>
            </c:ext>
          </c:extLst>
        </c:ser>
        <c:dLbls>
          <c:showLegendKey val="0"/>
          <c:showVal val="0"/>
          <c:showCatName val="0"/>
          <c:showSerName val="0"/>
          <c:showPercent val="0"/>
          <c:showBubbleSize val="0"/>
        </c:dLbls>
        <c:marker val="1"/>
        <c:smooth val="0"/>
        <c:axId val="411520624"/>
        <c:axId val="1508034224"/>
      </c:lineChart>
      <c:catAx>
        <c:axId val="4115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508034224"/>
        <c:crosses val="autoZero"/>
        <c:auto val="1"/>
        <c:lblAlgn val="ctr"/>
        <c:lblOffset val="100"/>
        <c:noMultiLvlLbl val="0"/>
      </c:catAx>
      <c:valAx>
        <c:axId val="1508034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41152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[Pokemon.xlsx]pivot table!PivotTable9</c:name>
    <c:fmtId val="0"/>
  </c:pivotSource>
  <c:chart>
    <c:title>
      <c:tx>
        <c:rich>
          <a:bodyPr rot="0" spcFirstLastPara="1" vertOverflow="ellipsis" vert="horz" wrap="square" anchor="ctr" anchorCtr="1"/>
          <a:lstStyle/>
          <a:p>
            <a:pPr>
              <a:defRPr sz="1400" b="1" i="0" u="none" strike="noStrike" kern="1200" spc="0" baseline="0">
                <a:solidFill>
                  <a:srgbClr val="90A1D0"/>
                </a:solidFill>
                <a:latin typeface="ADLaM Display" panose="02010000000000000000" pitchFamily="2" charset="0"/>
                <a:ea typeface="ADLaM Display" panose="02010000000000000000" pitchFamily="2" charset="0"/>
                <a:cs typeface="ADLaM Display" panose="02010000000000000000" pitchFamily="2" charset="0"/>
              </a:defRPr>
            </a:pPr>
            <a:r>
              <a:rPr lang="pl-PL" b="1">
                <a:solidFill>
                  <a:srgbClr val="90A1D0"/>
                </a:solidFill>
                <a:latin typeface="ADLaM Display" panose="02010000000000000000" pitchFamily="2" charset="0"/>
                <a:ea typeface="ADLaM Display" panose="02010000000000000000" pitchFamily="2" charset="0"/>
                <a:cs typeface="ADLaM Display" panose="02010000000000000000" pitchFamily="2" charset="0"/>
              </a:rPr>
              <a:t>AVERAGE</a:t>
            </a:r>
            <a:r>
              <a:rPr lang="pl-PL" b="1" baseline="0">
                <a:solidFill>
                  <a:srgbClr val="90A1D0"/>
                </a:solidFill>
                <a:latin typeface="ADLaM Display" panose="02010000000000000000" pitchFamily="2" charset="0"/>
                <a:ea typeface="ADLaM Display" panose="02010000000000000000" pitchFamily="2" charset="0"/>
                <a:cs typeface="ADLaM Display" panose="02010000000000000000" pitchFamily="2" charset="0"/>
              </a:rPr>
              <a:t> STATISTICS</a:t>
            </a:r>
            <a:endParaRPr lang="en-US" b="1">
              <a:solidFill>
                <a:srgbClr val="90A1D0"/>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0A1D0"/>
              </a:solidFill>
              <a:latin typeface="ADLaM Display" panose="02010000000000000000" pitchFamily="2" charset="0"/>
              <a:ea typeface="ADLaM Display" panose="02010000000000000000" pitchFamily="2" charset="0"/>
              <a:cs typeface="ADLaM Display" panose="02010000000000000000" pitchFamily="2" charset="0"/>
            </a:defRPr>
          </a:pPr>
          <a:endParaRPr lang="pl-PL"/>
        </a:p>
      </c:txPr>
    </c:title>
    <c:autoTitleDeleted val="0"/>
    <c:pivotFmts>
      <c:pivotFmt>
        <c:idx val="0"/>
        <c:spPr>
          <a:ln w="28575" cap="rnd">
            <a:solidFill>
              <a:srgbClr val="90A1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table'!$B$92</c:f>
              <c:strCache>
                <c:ptCount val="1"/>
                <c:pt idx="0">
                  <c:v>Total</c:v>
                </c:pt>
              </c:strCache>
            </c:strRef>
          </c:tx>
          <c:spPr>
            <a:ln w="28575" cap="rnd">
              <a:solidFill>
                <a:srgbClr val="90A1D0"/>
              </a:solidFill>
              <a:round/>
            </a:ln>
            <a:effectLst/>
          </c:spPr>
          <c:marker>
            <c:symbol val="none"/>
          </c:marker>
          <c:cat>
            <c:strRef>
              <c:f>'pivot table'!$A$93:$A$98</c:f>
              <c:strCache>
                <c:ptCount val="6"/>
                <c:pt idx="0">
                  <c:v>SPECIAL ATTACK</c:v>
                </c:pt>
                <c:pt idx="1">
                  <c:v>HP </c:v>
                </c:pt>
                <c:pt idx="2">
                  <c:v>SPEED </c:v>
                </c:pt>
                <c:pt idx="3">
                  <c:v>DEFENSE </c:v>
                </c:pt>
                <c:pt idx="4">
                  <c:v>SPECIAL DEFENSE</c:v>
                </c:pt>
                <c:pt idx="5">
                  <c:v>ATTACK </c:v>
                </c:pt>
              </c:strCache>
            </c:strRef>
          </c:cat>
          <c:val>
            <c:numRef>
              <c:f>'pivot table'!$B$93:$B$98</c:f>
              <c:numCache>
                <c:formatCode>0.00</c:formatCode>
                <c:ptCount val="6"/>
                <c:pt idx="0">
                  <c:v>73.031578947368416</c:v>
                </c:pt>
                <c:pt idx="1">
                  <c:v>70.067942583732062</c:v>
                </c:pt>
                <c:pt idx="2">
                  <c:v>68.80765550239235</c:v>
                </c:pt>
                <c:pt idx="3">
                  <c:v>74.67081339712918</c:v>
                </c:pt>
                <c:pt idx="4">
                  <c:v>72.298564593301435</c:v>
                </c:pt>
                <c:pt idx="5">
                  <c:v>80.476555023923439</c:v>
                </c:pt>
              </c:numCache>
            </c:numRef>
          </c:val>
          <c:extLst>
            <c:ext xmlns:c16="http://schemas.microsoft.com/office/drawing/2014/chart" uri="{C3380CC4-5D6E-409C-BE32-E72D297353CC}">
              <c16:uniqueId val="{00000000-9CF5-4D8E-8B51-F31907537AB1}"/>
            </c:ext>
          </c:extLst>
        </c:ser>
        <c:dLbls>
          <c:showLegendKey val="0"/>
          <c:showVal val="0"/>
          <c:showCatName val="0"/>
          <c:showSerName val="0"/>
          <c:showPercent val="0"/>
          <c:showBubbleSize val="0"/>
        </c:dLbls>
        <c:axId val="1605014016"/>
        <c:axId val="1670688640"/>
      </c:radarChart>
      <c:catAx>
        <c:axId val="160501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badi Extra Light" panose="020B0204020104020204" pitchFamily="34" charset="0"/>
                <a:ea typeface="+mn-ea"/>
                <a:cs typeface="+mn-cs"/>
              </a:defRPr>
            </a:pPr>
            <a:endParaRPr lang="pl-PL"/>
          </a:p>
        </c:txPr>
        <c:crossAx val="1670688640"/>
        <c:crosses val="autoZero"/>
        <c:auto val="1"/>
        <c:lblAlgn val="ctr"/>
        <c:lblOffset val="100"/>
        <c:noMultiLvlLbl val="0"/>
      </c:catAx>
      <c:valAx>
        <c:axId val="1670688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0501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Poke_Dashboard!D8"/><Relationship Id="rId13" Type="http://schemas.openxmlformats.org/officeDocument/2006/relationships/image" Target="../media/image6.pn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hyperlink" Target="#Pokemon_Fight!H5"/><Relationship Id="rId2" Type="http://schemas.openxmlformats.org/officeDocument/2006/relationships/chart" Target="../charts/chart1.xml"/><Relationship Id="rId1" Type="http://schemas.openxmlformats.org/officeDocument/2006/relationships/image" Target="../media/image3.png"/><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hyperlink" Target="#Pokedex!B2"/><Relationship Id="rId4" Type="http://schemas.openxmlformats.org/officeDocument/2006/relationships/chart" Target="../charts/chart3.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hyperlink" Target="#Pokedex!B2"/><Relationship Id="rId7"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hyperlink" Target="#Poke_Dashboard!D8"/><Relationship Id="rId6" Type="http://schemas.openxmlformats.org/officeDocument/2006/relationships/image" Target="../media/image9.png"/><Relationship Id="rId5" Type="http://schemas.openxmlformats.org/officeDocument/2006/relationships/hyperlink" Target="#Pokemon_Fight!H5"/><Relationship Id="rId4" Type="http://schemas.openxmlformats.org/officeDocument/2006/relationships/image" Target="../media/image8.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6.png"/><Relationship Id="rId2" Type="http://schemas.openxmlformats.org/officeDocument/2006/relationships/hyperlink" Target="#Poke_Dashboard!D8"/><Relationship Id="rId1" Type="http://schemas.openxmlformats.org/officeDocument/2006/relationships/image" Target="../media/image13.png"/><Relationship Id="rId6" Type="http://schemas.openxmlformats.org/officeDocument/2006/relationships/hyperlink" Target="#Pokemon_Fight!H5"/><Relationship Id="rId5" Type="http://schemas.openxmlformats.org/officeDocument/2006/relationships/image" Target="../media/image15.png"/><Relationship Id="rId4" Type="http://schemas.openxmlformats.org/officeDocument/2006/relationships/hyperlink" Target="#Pokedex!B2"/></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3.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282221</xdr:colOff>
      <xdr:row>0</xdr:row>
      <xdr:rowOff>0</xdr:rowOff>
    </xdr:from>
    <xdr:to>
      <xdr:col>12</xdr:col>
      <xdr:colOff>339495</xdr:colOff>
      <xdr:row>5</xdr:row>
      <xdr:rowOff>161862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2221" y="0"/>
          <a:ext cx="7372474" cy="1082612"/>
        </a:xfrm>
        <a:prstGeom prst="rect">
          <a:avLst/>
        </a:prstGeom>
      </xdr:spPr>
    </xdr:pic>
    <xdr:clientData/>
  </xdr:twoCellAnchor>
  <xdr:twoCellAnchor editAs="oneCell">
    <xdr:from>
      <xdr:col>13</xdr:col>
      <xdr:colOff>342565</xdr:colOff>
      <xdr:row>1</xdr:row>
      <xdr:rowOff>58486</xdr:rowOff>
    </xdr:from>
    <xdr:to>
      <xdr:col>19</xdr:col>
      <xdr:colOff>142039</xdr:colOff>
      <xdr:row>5</xdr:row>
      <xdr:rowOff>33421</xdr:rowOff>
    </xdr:to>
    <mc:AlternateContent xmlns:mc="http://schemas.openxmlformats.org/markup-compatibility/2006" xmlns:a14="http://schemas.microsoft.com/office/drawing/2010/main">
      <mc:Choice Requires="a14">
        <xdr:graphicFrame macro="">
          <xdr:nvGraphicFramePr>
            <xdr:cNvPr id="3" name="generation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eration 2"/>
            </a:graphicData>
          </a:graphic>
        </xdr:graphicFrame>
      </mc:Choice>
      <mc:Fallback xmlns="">
        <xdr:sp macro="" textlink="">
          <xdr:nvSpPr>
            <xdr:cNvPr id="0" name=""/>
            <xdr:cNvSpPr>
              <a:spLocks noTextEdit="1"/>
            </xdr:cNvSpPr>
          </xdr:nvSpPr>
          <xdr:spPr>
            <a:xfrm>
              <a:off x="8267365" y="242636"/>
              <a:ext cx="3457074" cy="71153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21264</xdr:colOff>
      <xdr:row>18</xdr:row>
      <xdr:rowOff>179073</xdr:rowOff>
    </xdr:from>
    <xdr:to>
      <xdr:col>19</xdr:col>
      <xdr:colOff>473094</xdr:colOff>
      <xdr:row>31</xdr:row>
      <xdr:rowOff>102976</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336550</xdr:colOff>
      <xdr:row>6</xdr:row>
      <xdr:rowOff>31750</xdr:rowOff>
    </xdr:from>
    <xdr:to>
      <xdr:col>5</xdr:col>
      <xdr:colOff>545588</xdr:colOff>
      <xdr:row>18</xdr:row>
      <xdr:rowOff>126539</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81867</xdr:colOff>
      <xdr:row>18</xdr:row>
      <xdr:rowOff>179146</xdr:rowOff>
    </xdr:from>
    <xdr:to>
      <xdr:col>11</xdr:col>
      <xdr:colOff>481745</xdr:colOff>
      <xdr:row>31</xdr:row>
      <xdr:rowOff>103813</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144876</xdr:colOff>
      <xdr:row>18</xdr:row>
      <xdr:rowOff>174810</xdr:rowOff>
    </xdr:from>
    <xdr:to>
      <xdr:col>5</xdr:col>
      <xdr:colOff>544754</xdr:colOff>
      <xdr:row>31</xdr:row>
      <xdr:rowOff>98713</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18876</xdr:colOff>
      <xdr:row>6</xdr:row>
      <xdr:rowOff>11726</xdr:rowOff>
    </xdr:from>
    <xdr:to>
      <xdr:col>19</xdr:col>
      <xdr:colOff>470706</xdr:colOff>
      <xdr:row>18</xdr:row>
      <xdr:rowOff>122097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77602</xdr:colOff>
      <xdr:row>6</xdr:row>
      <xdr:rowOff>10932</xdr:rowOff>
    </xdr:from>
    <xdr:to>
      <xdr:col>11</xdr:col>
      <xdr:colOff>483554</xdr:colOff>
      <xdr:row>18</xdr:row>
      <xdr:rowOff>118068</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272880</xdr:colOff>
      <xdr:row>6</xdr:row>
      <xdr:rowOff>69765</xdr:rowOff>
    </xdr:from>
    <xdr:to>
      <xdr:col>1</xdr:col>
      <xdr:colOff>203277</xdr:colOff>
      <xdr:row>9</xdr:row>
      <xdr:rowOff>57714</xdr:rowOff>
    </xdr:to>
    <xdr:pic>
      <xdr:nvPicPr>
        <xdr:cNvPr id="11" name="Picture 10">
          <a:hlinkClick xmlns:r="http://schemas.openxmlformats.org/officeDocument/2006/relationships" r:id="rId8"/>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2880" y="1174665"/>
          <a:ext cx="539997" cy="540399"/>
        </a:xfrm>
        <a:prstGeom prst="rect">
          <a:avLst/>
        </a:prstGeom>
        <a:ln w="19050">
          <a:noFill/>
        </a:ln>
      </xdr:spPr>
    </xdr:pic>
    <xdr:clientData/>
  </xdr:twoCellAnchor>
  <xdr:twoCellAnchor>
    <xdr:from>
      <xdr:col>0</xdr:col>
      <xdr:colOff>277923</xdr:colOff>
      <xdr:row>10</xdr:row>
      <xdr:rowOff>32954</xdr:rowOff>
    </xdr:from>
    <xdr:to>
      <xdr:col>1</xdr:col>
      <xdr:colOff>208320</xdr:colOff>
      <xdr:row>13</xdr:row>
      <xdr:rowOff>20564</xdr:rowOff>
    </xdr:to>
    <xdr:pic>
      <xdr:nvPicPr>
        <xdr:cNvPr id="15" name="Picture 14">
          <a:hlinkClick xmlns:r="http://schemas.openxmlformats.org/officeDocument/2006/relationships" r:id="rId10"/>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77923" y="1874454"/>
          <a:ext cx="539997" cy="540060"/>
        </a:xfrm>
        <a:prstGeom prst="rect">
          <a:avLst/>
        </a:prstGeom>
        <a:ln w="19050">
          <a:noFill/>
        </a:ln>
      </xdr:spPr>
    </xdr:pic>
    <xdr:clientData/>
  </xdr:twoCellAnchor>
  <xdr:twoCellAnchor>
    <xdr:from>
      <xdr:col>0</xdr:col>
      <xdr:colOff>270903</xdr:colOff>
      <xdr:row>13</xdr:row>
      <xdr:rowOff>180614</xdr:rowOff>
    </xdr:from>
    <xdr:to>
      <xdr:col>1</xdr:col>
      <xdr:colOff>201300</xdr:colOff>
      <xdr:row>16</xdr:row>
      <xdr:rowOff>168564</xdr:rowOff>
    </xdr:to>
    <xdr:pic>
      <xdr:nvPicPr>
        <xdr:cNvPr id="17" name="Picture 16">
          <a:hlinkClick xmlns:r="http://schemas.openxmlformats.org/officeDocument/2006/relationships" r:id="rId12"/>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0903" y="2574564"/>
          <a:ext cx="539997" cy="540400"/>
        </a:xfrm>
        <a:prstGeom prst="rect">
          <a:avLst/>
        </a:prstGeom>
        <a:ln w="19050">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268677</xdr:colOff>
      <xdr:row>5</xdr:row>
      <xdr:rowOff>107950</xdr:rowOff>
    </xdr:from>
    <xdr:to>
      <xdr:col>1</xdr:col>
      <xdr:colOff>199074</xdr:colOff>
      <xdr:row>8</xdr:row>
      <xdr:rowOff>81431</xdr:rowOff>
    </xdr:to>
    <xdr:pic>
      <xdr:nvPicPr>
        <xdr:cNvPr id="9" name="Picture 8">
          <a:hlinkClick xmlns:r="http://schemas.openxmlformats.org/officeDocument/2006/relationships" r:id="rId1"/>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8677" y="1187450"/>
          <a:ext cx="539997" cy="538631"/>
        </a:xfrm>
        <a:prstGeom prst="rect">
          <a:avLst/>
        </a:prstGeom>
        <a:ln w="19050">
          <a:noFill/>
        </a:ln>
      </xdr:spPr>
    </xdr:pic>
    <xdr:clientData/>
  </xdr:twoCellAnchor>
  <xdr:twoCellAnchor>
    <xdr:from>
      <xdr:col>0</xdr:col>
      <xdr:colOff>273720</xdr:colOff>
      <xdr:row>9</xdr:row>
      <xdr:rowOff>56149</xdr:rowOff>
    </xdr:from>
    <xdr:to>
      <xdr:col>1</xdr:col>
      <xdr:colOff>204117</xdr:colOff>
      <xdr:row>12</xdr:row>
      <xdr:rowOff>41991</xdr:rowOff>
    </xdr:to>
    <xdr:pic>
      <xdr:nvPicPr>
        <xdr:cNvPr id="10" name="Picture 9">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3720" y="1884949"/>
          <a:ext cx="539997" cy="538292"/>
        </a:xfrm>
        <a:prstGeom prst="rect">
          <a:avLst/>
        </a:prstGeom>
        <a:ln w="19050">
          <a:noFill/>
        </a:ln>
      </xdr:spPr>
    </xdr:pic>
    <xdr:clientData/>
  </xdr:twoCellAnchor>
  <xdr:twoCellAnchor>
    <xdr:from>
      <xdr:col>0</xdr:col>
      <xdr:colOff>266700</xdr:colOff>
      <xdr:row>13</xdr:row>
      <xdr:rowOff>17367</xdr:rowOff>
    </xdr:from>
    <xdr:to>
      <xdr:col>1</xdr:col>
      <xdr:colOff>197097</xdr:colOff>
      <xdr:row>15</xdr:row>
      <xdr:rowOff>181349</xdr:rowOff>
    </xdr:to>
    <xdr:pic>
      <xdr:nvPicPr>
        <xdr:cNvPr id="11" name="Picture 10">
          <a:hlinkClick xmlns:r="http://schemas.openxmlformats.org/officeDocument/2006/relationships" r:id="rId5"/>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6700" y="2582767"/>
          <a:ext cx="539997" cy="538632"/>
        </a:xfrm>
        <a:prstGeom prst="rect">
          <a:avLst/>
        </a:prstGeom>
        <a:ln w="19050">
          <a:noFill/>
        </a:ln>
      </xdr:spPr>
    </xdr:pic>
    <xdr:clientData/>
  </xdr:twoCellAnchor>
  <xdr:twoCellAnchor editAs="oneCell">
    <xdr:from>
      <xdr:col>13</xdr:col>
      <xdr:colOff>101600</xdr:colOff>
      <xdr:row>0</xdr:row>
      <xdr:rowOff>0</xdr:rowOff>
    </xdr:from>
    <xdr:to>
      <xdr:col>18</xdr:col>
      <xdr:colOff>76200</xdr:colOff>
      <xdr:row>7</xdr:row>
      <xdr:rowOff>103224</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26400" y="0"/>
          <a:ext cx="3022600" cy="1570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0</xdr:row>
      <xdr:rowOff>0</xdr:rowOff>
    </xdr:from>
    <xdr:to>
      <xdr:col>5</xdr:col>
      <xdr:colOff>393700</xdr:colOff>
      <xdr:row>4</xdr:row>
      <xdr:rowOff>177800</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5750" y="0"/>
          <a:ext cx="315595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100188</xdr:colOff>
      <xdr:row>17</xdr:row>
      <xdr:rowOff>162681</xdr:rowOff>
    </xdr:from>
    <xdr:to>
      <xdr:col>1</xdr:col>
      <xdr:colOff>572810</xdr:colOff>
      <xdr:row>29</xdr:row>
      <xdr:rowOff>113393</xdr:rowOff>
    </xdr:to>
    <xdr:pic>
      <xdr:nvPicPr>
        <xdr:cNvPr id="3" name="Pictur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rot="16531190">
          <a:off x="-425048" y="3968750"/>
          <a:ext cx="2135415" cy="1084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564444</xdr:colOff>
      <xdr:row>25</xdr:row>
      <xdr:rowOff>0</xdr:rowOff>
    </xdr:from>
    <xdr:to>
      <xdr:col>11</xdr:col>
      <xdr:colOff>105363</xdr:colOff>
      <xdr:row>26</xdr:row>
      <xdr:rowOff>192029</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56296" y="5185833"/>
          <a:ext cx="1375363" cy="828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152789</xdr:colOff>
      <xdr:row>0</xdr:row>
      <xdr:rowOff>87313</xdr:rowOff>
    </xdr:from>
    <xdr:to>
      <xdr:col>9</xdr:col>
      <xdr:colOff>81598</xdr:colOff>
      <xdr:row>2</xdr:row>
      <xdr:rowOff>175274</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42289" y="87313"/>
          <a:ext cx="539997" cy="540399"/>
        </a:xfrm>
        <a:prstGeom prst="rect">
          <a:avLst/>
        </a:prstGeom>
        <a:ln w="76200">
          <a:noFill/>
        </a:ln>
      </xdr:spPr>
    </xdr:pic>
    <xdr:clientData/>
  </xdr:twoCellAnchor>
  <xdr:twoCellAnchor>
    <xdr:from>
      <xdr:col>9</xdr:col>
      <xdr:colOff>253081</xdr:colOff>
      <xdr:row>0</xdr:row>
      <xdr:rowOff>88602</xdr:rowOff>
    </xdr:from>
    <xdr:to>
      <xdr:col>10</xdr:col>
      <xdr:colOff>181891</xdr:colOff>
      <xdr:row>2</xdr:row>
      <xdr:rowOff>176224</xdr:rowOff>
    </xdr:to>
    <xdr:pic>
      <xdr:nvPicPr>
        <xdr:cNvPr id="7" name="Picture 6">
          <a:hlinkClick xmlns:r="http://schemas.openxmlformats.org/officeDocument/2006/relationships" r:id="rId4"/>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53769" y="88602"/>
          <a:ext cx="539997" cy="540060"/>
        </a:xfrm>
        <a:prstGeom prst="rect">
          <a:avLst/>
        </a:prstGeom>
        <a:ln w="76200">
          <a:noFill/>
        </a:ln>
      </xdr:spPr>
    </xdr:pic>
    <xdr:clientData/>
  </xdr:twoCellAnchor>
  <xdr:twoCellAnchor>
    <xdr:from>
      <xdr:col>10</xdr:col>
      <xdr:colOff>365125</xdr:colOff>
      <xdr:row>0</xdr:row>
      <xdr:rowOff>90212</xdr:rowOff>
    </xdr:from>
    <xdr:to>
      <xdr:col>11</xdr:col>
      <xdr:colOff>293934</xdr:colOff>
      <xdr:row>2</xdr:row>
      <xdr:rowOff>178174</xdr:rowOff>
    </xdr:to>
    <xdr:pic>
      <xdr:nvPicPr>
        <xdr:cNvPr id="8" name="Picture 7">
          <a:hlinkClick xmlns:r="http://schemas.openxmlformats.org/officeDocument/2006/relationships" r:id="rId6"/>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7000" y="90212"/>
          <a:ext cx="539997" cy="540400"/>
        </a:xfrm>
        <a:prstGeom prst="rect">
          <a:avLst/>
        </a:prstGeom>
        <a:ln w="76200">
          <a:noFill/>
        </a:ln>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0</xdr:row>
          <xdr:rowOff>19050</xdr:rowOff>
        </xdr:from>
        <xdr:to>
          <xdr:col>4</xdr:col>
          <xdr:colOff>25400</xdr:colOff>
          <xdr:row>1</xdr:row>
          <xdr:rowOff>177800</xdr:rowOff>
        </xdr:to>
        <xdr:sp macro="" textlink="">
          <xdr:nvSpPr>
            <xdr:cNvPr id="13313" name="TextBox1" hidden="1">
              <a:extLst>
                <a:ext uri="{63B3BB69-23CF-44E3-9099-C40C66FF867C}">
                  <a14:compatExt spid="_x0000_s13313"/>
                </a:ext>
                <a:ext uri="{FF2B5EF4-FFF2-40B4-BE49-F238E27FC236}">
                  <a16:creationId xmlns:a16="http://schemas.microsoft.com/office/drawing/2014/main" id="{00000000-0008-0000-0400-00000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0</xdr:row>
          <xdr:rowOff>19050</xdr:rowOff>
        </xdr:from>
        <xdr:to>
          <xdr:col>20</xdr:col>
          <xdr:colOff>6350</xdr:colOff>
          <xdr:row>1</xdr:row>
          <xdr:rowOff>177800</xdr:rowOff>
        </xdr:to>
        <xdr:sp macro="" textlink="">
          <xdr:nvSpPr>
            <xdr:cNvPr id="13314" name="TextBox2" hidden="1">
              <a:extLst>
                <a:ext uri="{63B3BB69-23CF-44E3-9099-C40C66FF867C}">
                  <a14:compatExt spid="_x0000_s13314"/>
                </a:ext>
                <a:ext uri="{FF2B5EF4-FFF2-40B4-BE49-F238E27FC236}">
                  <a16:creationId xmlns:a16="http://schemas.microsoft.com/office/drawing/2014/main" id="{00000000-0008-0000-04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31750</xdr:colOff>
          <xdr:row>28</xdr:row>
          <xdr:rowOff>0</xdr:rowOff>
        </xdr:from>
        <xdr:to>
          <xdr:col>9</xdr:col>
          <xdr:colOff>19050</xdr:colOff>
          <xdr:row>30</xdr:row>
          <xdr:rowOff>158750</xdr:rowOff>
        </xdr:to>
        <xdr:sp macro="" textlink="">
          <xdr:nvSpPr>
            <xdr:cNvPr id="10241" name="TextBox1" hidden="1">
              <a:extLst>
                <a:ext uri="{63B3BB69-23CF-44E3-9099-C40C66FF867C}">
                  <a14:compatExt spid="_x0000_s10241"/>
                </a:ext>
                <a:ext uri="{FF2B5EF4-FFF2-40B4-BE49-F238E27FC236}">
                  <a16:creationId xmlns:a16="http://schemas.microsoft.com/office/drawing/2014/main" id="{00000000-0008-0000-0500-000001280000}"/>
                </a:ext>
              </a:extLst>
            </xdr:cNvPr>
            <xdr:cNvSpPr/>
          </xdr:nvSpPr>
          <xdr:spPr bwMode="auto">
            <a:xfrm>
              <a:off x="0" y="0"/>
              <a:ext cx="0" cy="0"/>
            </a:xfrm>
            <a:prstGeom prst="rect">
              <a:avLst/>
            </a:prstGeom>
            <a:noFill/>
            <a:ln>
              <a:noFill/>
            </a:ln>
            <a:extLst>
              <a:ext uri="{91240B29-F687-4F45-9708-019B960494DF}">
                <a14:hiddenLine w="25400">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282221</xdr:colOff>
      <xdr:row>0</xdr:row>
      <xdr:rowOff>0</xdr:rowOff>
    </xdr:from>
    <xdr:to>
      <xdr:col>12</xdr:col>
      <xdr:colOff>339495</xdr:colOff>
      <xdr:row>5</xdr:row>
      <xdr:rowOff>161862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2221" y="0"/>
          <a:ext cx="7338607" cy="1079084"/>
        </a:xfrm>
        <a:prstGeom prst="rect">
          <a:avLst/>
        </a:prstGeom>
      </xdr:spPr>
    </xdr:pic>
    <xdr:clientData/>
  </xdr:twoCellAnchor>
  <xdr:twoCellAnchor editAs="oneCell">
    <xdr:from>
      <xdr:col>13</xdr:col>
      <xdr:colOff>342565</xdr:colOff>
      <xdr:row>1</xdr:row>
      <xdr:rowOff>58486</xdr:rowOff>
    </xdr:from>
    <xdr:to>
      <xdr:col>19</xdr:col>
      <xdr:colOff>142039</xdr:colOff>
      <xdr:row>5</xdr:row>
      <xdr:rowOff>33421</xdr:rowOff>
    </xdr:to>
    <mc:AlternateContent xmlns:mc="http://schemas.openxmlformats.org/markup-compatibility/2006" xmlns:a14="http://schemas.microsoft.com/office/drawing/2010/main">
      <mc:Choice Requires="a14">
        <xdr:graphicFrame macro="">
          <xdr:nvGraphicFramePr>
            <xdr:cNvPr id="6" name="generation 1">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microsoft.com/office/drawing/2010/slicer">
              <sle:slicer xmlns:sle="http://schemas.microsoft.com/office/drawing/2010/slicer" name="generation 1"/>
            </a:graphicData>
          </a:graphic>
        </xdr:graphicFrame>
      </mc:Choice>
      <mc:Fallback xmlns="">
        <xdr:sp macro="" textlink="">
          <xdr:nvSpPr>
            <xdr:cNvPr id="0" name=""/>
            <xdr:cNvSpPr>
              <a:spLocks noTextEdit="1"/>
            </xdr:cNvSpPr>
          </xdr:nvSpPr>
          <xdr:spPr>
            <a:xfrm>
              <a:off x="8267365" y="242636"/>
              <a:ext cx="3457074" cy="71153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21264</xdr:colOff>
      <xdr:row>18</xdr:row>
      <xdr:rowOff>179073</xdr:rowOff>
    </xdr:from>
    <xdr:to>
      <xdr:col>19</xdr:col>
      <xdr:colOff>473094</xdr:colOff>
      <xdr:row>31</xdr:row>
      <xdr:rowOff>102976</xdr:rowOff>
    </xdr:to>
    <xdr:graphicFrame macro="">
      <xdr:nvGraphicFramePr>
        <xdr:cNvPr id="7" name="Chart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145710</xdr:colOff>
      <xdr:row>6</xdr:row>
      <xdr:rowOff>19402</xdr:rowOff>
    </xdr:from>
    <xdr:to>
      <xdr:col>5</xdr:col>
      <xdr:colOff>545588</xdr:colOff>
      <xdr:row>18</xdr:row>
      <xdr:rowOff>126539</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81867</xdr:colOff>
      <xdr:row>18</xdr:row>
      <xdr:rowOff>179146</xdr:rowOff>
    </xdr:from>
    <xdr:to>
      <xdr:col>11</xdr:col>
      <xdr:colOff>481745</xdr:colOff>
      <xdr:row>31</xdr:row>
      <xdr:rowOff>103813</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144876</xdr:colOff>
      <xdr:row>18</xdr:row>
      <xdr:rowOff>174810</xdr:rowOff>
    </xdr:from>
    <xdr:to>
      <xdr:col>5</xdr:col>
      <xdr:colOff>544754</xdr:colOff>
      <xdr:row>31</xdr:row>
      <xdr:rowOff>98713</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18876</xdr:colOff>
      <xdr:row>6</xdr:row>
      <xdr:rowOff>11726</xdr:rowOff>
    </xdr:from>
    <xdr:to>
      <xdr:col>19</xdr:col>
      <xdr:colOff>470706</xdr:colOff>
      <xdr:row>18</xdr:row>
      <xdr:rowOff>122097</xdr:rowOff>
    </xdr:to>
    <xdr:graphicFrame macro="">
      <xdr:nvGraphicFramePr>
        <xdr:cNvPr id="11" name="Chart 10">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77602</xdr:colOff>
      <xdr:row>6</xdr:row>
      <xdr:rowOff>10932</xdr:rowOff>
    </xdr:from>
    <xdr:to>
      <xdr:col>11</xdr:col>
      <xdr:colOff>483554</xdr:colOff>
      <xdr:row>18</xdr:row>
      <xdr:rowOff>118068</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123824</xdr:colOff>
      <xdr:row>0</xdr:row>
      <xdr:rowOff>127000</xdr:rowOff>
    </xdr:from>
    <xdr:to>
      <xdr:col>13</xdr:col>
      <xdr:colOff>787399</xdr:colOff>
      <xdr:row>15</xdr:row>
      <xdr:rowOff>107950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256755</xdr:colOff>
      <xdr:row>90</xdr:row>
      <xdr:rowOff>150764</xdr:rowOff>
    </xdr:from>
    <xdr:to>
      <xdr:col>17</xdr:col>
      <xdr:colOff>445523</xdr:colOff>
      <xdr:row>105</xdr:row>
      <xdr:rowOff>66987</xdr:rowOff>
    </xdr:to>
    <mc:AlternateContent xmlns:mc="http://schemas.openxmlformats.org/markup-compatibility/2006" xmlns:a14="http://schemas.microsoft.com/office/drawing/2010/main">
      <mc:Choice Requires="a14">
        <xdr:graphicFrame macro="">
          <xdr:nvGraphicFramePr>
            <xdr:cNvPr id="4" name="generation">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mlns="">
        <xdr:sp macro="" textlink="">
          <xdr:nvSpPr>
            <xdr:cNvPr id="0" name=""/>
            <xdr:cNvSpPr>
              <a:spLocks noTextEdit="1"/>
            </xdr:cNvSpPr>
          </xdr:nvSpPr>
          <xdr:spPr>
            <a:xfrm>
              <a:off x="11898422" y="14120764"/>
              <a:ext cx="1821625" cy="2637652"/>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428625</xdr:colOff>
      <xdr:row>20</xdr:row>
      <xdr:rowOff>38100</xdr:rowOff>
    </xdr:from>
    <xdr:to>
      <xdr:col>7</xdr:col>
      <xdr:colOff>266700</xdr:colOff>
      <xdr:row>27</xdr:row>
      <xdr:rowOff>171450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130175</xdr:colOff>
      <xdr:row>29</xdr:row>
      <xdr:rowOff>101600</xdr:rowOff>
    </xdr:from>
    <xdr:to>
      <xdr:col>16</xdr:col>
      <xdr:colOff>530225</xdr:colOff>
      <xdr:row>44</xdr:row>
      <xdr:rowOff>82550</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136070</xdr:colOff>
      <xdr:row>49</xdr:row>
      <xdr:rowOff>104346</xdr:rowOff>
    </xdr:from>
    <xdr:to>
      <xdr:col>13</xdr:col>
      <xdr:colOff>377975</xdr:colOff>
      <xdr:row>69</xdr:row>
      <xdr:rowOff>15119</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87688</xdr:colOff>
      <xdr:row>69</xdr:row>
      <xdr:rowOff>155423</xdr:rowOff>
    </xdr:from>
    <xdr:to>
      <xdr:col>22</xdr:col>
      <xdr:colOff>7559</xdr:colOff>
      <xdr:row>85</xdr:row>
      <xdr:rowOff>177194</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249464</xdr:colOff>
      <xdr:row>90</xdr:row>
      <xdr:rowOff>117626</xdr:rowOff>
    </xdr:from>
    <xdr:to>
      <xdr:col>7</xdr:col>
      <xdr:colOff>1028095</xdr:colOff>
      <xdr:row>107</xdr:row>
      <xdr:rowOff>98274</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0</xdr:row>
          <xdr:rowOff>171450</xdr:rowOff>
        </xdr:from>
        <xdr:to>
          <xdr:col>5</xdr:col>
          <xdr:colOff>0</xdr:colOff>
          <xdr:row>3</xdr:row>
          <xdr:rowOff>6350</xdr:rowOff>
        </xdr:to>
        <xdr:sp macro="" textlink="">
          <xdr:nvSpPr>
            <xdr:cNvPr id="7169" name="TextBox2" hidden="1">
              <a:extLst>
                <a:ext uri="{63B3BB69-23CF-44E3-9099-C40C66FF867C}">
                  <a14:compatExt spid="_x0000_s7169"/>
                </a:ext>
                <a:ext uri="{FF2B5EF4-FFF2-40B4-BE49-F238E27FC236}">
                  <a16:creationId xmlns:a16="http://schemas.microsoft.com/office/drawing/2014/main" id="{00000000-0008-0000-09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9</xdr:col>
          <xdr:colOff>6350</xdr:colOff>
          <xdr:row>4</xdr:row>
          <xdr:rowOff>133350</xdr:rowOff>
        </xdr:to>
        <xdr:sp macro="" textlink="">
          <xdr:nvSpPr>
            <xdr:cNvPr id="4102" name="TextBox1" hidden="1">
              <a:extLst>
                <a:ext uri="{63B3BB69-23CF-44E3-9099-C40C66FF867C}">
                  <a14:compatExt spid="_x0000_s4102"/>
                </a:ext>
                <a:ext uri="{FF2B5EF4-FFF2-40B4-BE49-F238E27FC236}">
                  <a16:creationId xmlns:a16="http://schemas.microsoft.com/office/drawing/2014/main" id="{00000000-0008-0000-0A00-000006100000}"/>
                </a:ext>
              </a:extLst>
            </xdr:cNvPr>
            <xdr:cNvSpPr/>
          </xdr:nvSpPr>
          <xdr:spPr bwMode="auto">
            <a:xfrm>
              <a:off x="0" y="0"/>
              <a:ext cx="0" cy="0"/>
            </a:xfrm>
            <a:prstGeom prst="rect">
              <a:avLst/>
            </a:prstGeom>
            <a:noFill/>
            <a:ln>
              <a:noFill/>
            </a:ln>
            <a:extLst>
              <a:ext uri="{91240B29-F687-4F45-9708-019B960494DF}">
                <a14:hiddenLine w="25400">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a Gregorczyk" refreshedDate="45266.162971874997" createdVersion="8" refreshedVersion="8" minRefreshableVersion="3" recordCount="1167" xr:uid="{00000000-000A-0000-FFFF-FFFF0B000000}">
  <cacheSource type="worksheet">
    <worksheetSource name="Table1"/>
  </cacheSource>
  <cacheFields count="65">
    <cacheField name="name" numFmtId="49">
      <sharedItems containsBlank="1"/>
    </cacheField>
    <cacheField name="pokedex_number" numFmtId="49">
      <sharedItems containsBlank="1"/>
    </cacheField>
    <cacheField name="german_name" numFmtId="49">
      <sharedItems containsBlank="1"/>
    </cacheField>
    <cacheField name="japanese_name" numFmtId="49">
      <sharedItems containsBlank="1"/>
    </cacheField>
    <cacheField name="generation" numFmtId="49">
      <sharedItems containsBlank="1" count="9">
        <s v="1"/>
        <s v="8"/>
        <s v="2"/>
        <s v="3"/>
        <s v="4"/>
        <s v="5"/>
        <s v="6"/>
        <s v="7"/>
        <m/>
      </sharedItems>
    </cacheField>
    <cacheField name="status" numFmtId="49">
      <sharedItems containsBlank="1"/>
    </cacheField>
    <cacheField name="species" numFmtId="49">
      <sharedItems containsBlank="1"/>
    </cacheField>
    <cacheField name="type_number" numFmtId="49">
      <sharedItems containsBlank="1"/>
    </cacheField>
    <cacheField name="type_1" numFmtId="49">
      <sharedItems containsBlank="1" count="19">
        <s v="Grass"/>
        <s v="Fire"/>
        <s v="Water"/>
        <s v="Bug"/>
        <s v="Normal"/>
        <s v="Dark"/>
        <s v="Poison"/>
        <s v="Electric"/>
        <s v="Ground"/>
        <s v="Ice"/>
        <s v="Fairy"/>
        <s v="Steel"/>
        <s v="Fighting"/>
        <s v="Psychic"/>
        <s v="Rock"/>
        <s v="Ghost"/>
        <s v="Dragon"/>
        <s v="Flying"/>
        <m/>
      </sharedItems>
    </cacheField>
    <cacheField name="type_2" numFmtId="0">
      <sharedItems containsBlank="1" count="19">
        <s v="Poison"/>
        <m/>
        <s v="Flying"/>
        <s v="Dragon"/>
        <s v="Normal"/>
        <s v="Psychic"/>
        <s v="Steel"/>
        <s v="Ground"/>
        <s v="Fairy"/>
        <s v="Grass"/>
        <s v="Fighting"/>
        <s v="Electric"/>
        <s v="Ice"/>
        <s v="Dark"/>
        <s v="Ghost"/>
        <s v="Rock"/>
        <s v="Water"/>
        <s v="Fire"/>
        <s v="Bug"/>
      </sharedItems>
    </cacheField>
    <cacheField name="types" numFmtId="0">
      <sharedItems containsBlank="1"/>
    </cacheField>
    <cacheField name="height_m" numFmtId="49">
      <sharedItems containsString="0" containsBlank="1" containsNumber="1" minValue="0.1" maxValue="100"/>
    </cacheField>
    <cacheField name="weight_kg" numFmtId="0">
      <sharedItems containsString="0" containsBlank="1" containsNumber="1" minValue="0.1" maxValue="999.9"/>
    </cacheField>
    <cacheField name="abilities_number" numFmtId="49">
      <sharedItems containsBlank="1"/>
    </cacheField>
    <cacheField name="ability_1" numFmtId="0">
      <sharedItems containsBlank="1"/>
    </cacheField>
    <cacheField name="ability_2" numFmtId="0">
      <sharedItems containsBlank="1"/>
    </cacheField>
    <cacheField name="ability_hidden" numFmtId="0">
      <sharedItems containsBlank="1"/>
    </cacheField>
    <cacheField name="total_points0" numFmtId="2">
      <sharedItems containsBlank="1"/>
    </cacheField>
    <cacheField name="total_points" numFmtId="2">
      <sharedItems containsMixedTypes="1" containsNumber="1" containsInteger="1" minValue="175" maxValue="1125"/>
    </cacheField>
    <cacheField name="hp" numFmtId="2">
      <sharedItems containsString="0" containsBlank="1" containsNumber="1" containsInteger="1" minValue="1" maxValue="255"/>
    </cacheField>
    <cacheField name="hp0" numFmtId="2">
      <sharedItems containsBlank="1"/>
    </cacheField>
    <cacheField name="attack" numFmtId="2">
      <sharedItems containsString="0" containsBlank="1" containsNumber="1" containsInteger="1" minValue="5" maxValue="190"/>
    </cacheField>
    <cacheField name="attack2" numFmtId="2">
      <sharedItems containsBlank="1"/>
    </cacheField>
    <cacheField name="defense" numFmtId="2">
      <sharedItems containsString="0" containsBlank="1" containsNumber="1" containsInteger="1" minValue="5" maxValue="250"/>
    </cacheField>
    <cacheField name="defense2" numFmtId="2">
      <sharedItems containsBlank="1"/>
    </cacheField>
    <cacheField name="sp_attack" numFmtId="2">
      <sharedItems containsString="0" containsBlank="1" containsNumber="1" containsInteger="1" minValue="10" maxValue="194"/>
    </cacheField>
    <cacheField name="sp_attack2" numFmtId="2">
      <sharedItems containsBlank="1"/>
    </cacheField>
    <cacheField name="sp_defense" numFmtId="2">
      <sharedItems containsString="0" containsBlank="1" containsNumber="1" containsInteger="1" minValue="20" maxValue="250"/>
    </cacheField>
    <cacheField name="sp_defense2" numFmtId="2">
      <sharedItems containsBlank="1"/>
    </cacheField>
    <cacheField name="speed" numFmtId="2">
      <sharedItems containsString="0" containsBlank="1" containsNumber="1" containsInteger="1" minValue="5" maxValue="200"/>
    </cacheField>
    <cacheField name="speed2" numFmtId="2">
      <sharedItems containsBlank="1"/>
    </cacheField>
    <cacheField name="catch_rate" numFmtId="2">
      <sharedItems containsBlank="1" containsMixedTypes="1" containsNumber="1" containsInteger="1" minValue="3" maxValue="255"/>
    </cacheField>
    <cacheField name="catch_rate2" numFmtId="2">
      <sharedItems containsBlank="1"/>
    </cacheField>
    <cacheField name="base_friendship0" numFmtId="2">
      <sharedItems containsBlank="1"/>
    </cacheField>
    <cacheField name="base_friendship" numFmtId="2">
      <sharedItems containsBlank="1" containsMixedTypes="1" containsNumber="1" containsInteger="1" minValue="0" maxValue="140"/>
    </cacheField>
    <cacheField name="base_experience" numFmtId="2">
      <sharedItems containsBlank="1" containsMixedTypes="1" containsNumber="1" containsInteger="1" minValue="36" maxValue="608"/>
    </cacheField>
    <cacheField name="base_experience2" numFmtId="2">
      <sharedItems containsBlank="1"/>
    </cacheField>
    <cacheField name="growth_rate" numFmtId="0">
      <sharedItems containsBlank="1"/>
    </cacheField>
    <cacheField name="egg_type_number" numFmtId="49">
      <sharedItems containsBlank="1"/>
    </cacheField>
    <cacheField name="egg_type_1" numFmtId="0">
      <sharedItems containsBlank="1" count="16">
        <s v="Grass"/>
        <s v="Dragon"/>
        <s v="Monster"/>
        <s v="Bug"/>
        <s v="Flying"/>
        <s v="Field"/>
        <s v="Fairy"/>
        <m/>
        <s v="Undiscovered"/>
        <s v="Water 1"/>
        <s v="Human-Like"/>
        <s v="Water 3"/>
        <s v="Mineral"/>
        <s v="Amorphous"/>
        <s v="Water 2"/>
        <s v="Ditto"/>
      </sharedItems>
    </cacheField>
    <cacheField name="egg_type_2" numFmtId="0">
      <sharedItems containsBlank="1" count="12">
        <s v="Monster"/>
        <s v="Water 1"/>
        <m/>
        <s v="Field"/>
        <s v="Grass"/>
        <s v="Flying"/>
        <s v="Water 2"/>
        <s v="Water 3"/>
        <s v="Human-Like"/>
        <s v="Dragon"/>
        <s v="Fairy"/>
        <s v="Mineral"/>
      </sharedItems>
    </cacheField>
    <cacheField name="egg_types" numFmtId="0">
      <sharedItems containsBlank="1"/>
    </cacheField>
    <cacheField name="percentage_male" numFmtId="0">
      <sharedItems containsString="0" containsBlank="1" containsNumber="1" minValue="0" maxValue="100"/>
    </cacheField>
    <cacheField name="percentage_female" numFmtId="0">
      <sharedItems containsString="0" containsBlank="1" containsNumber="1" minValue="0" maxValue="100"/>
    </cacheField>
    <cacheField name="percentage_male2" numFmtId="0">
      <sharedItems containsString="0" containsBlank="1" containsNumber="1" minValue="0" maxValue="1"/>
    </cacheField>
    <cacheField name="percentage_female2" numFmtId="0">
      <sharedItems containsString="0" containsBlank="1" containsNumber="1" minValue="0" maxValue="1"/>
    </cacheField>
    <cacheField name="egg_cycles" numFmtId="0">
      <sharedItems containsBlank="1"/>
    </cacheField>
    <cacheField name="against_normal" numFmtId="49">
      <sharedItems containsBlank="1" containsMixedTypes="1" containsNumber="1" minValue="0.25" maxValue="0.5"/>
    </cacheField>
    <cacheField name="against_fire" numFmtId="49">
      <sharedItems containsBlank="1" containsMixedTypes="1" containsNumber="1" minValue="0.25" maxValue="1.5"/>
    </cacheField>
    <cacheField name="against_water" numFmtId="49">
      <sharedItems containsBlank="1" containsMixedTypes="1" containsNumber="1" minValue="0.25" maxValue="0.5"/>
    </cacheField>
    <cacheField name="against_electric" numFmtId="49">
      <sharedItems containsBlank="1" containsMixedTypes="1" containsNumber="1" minValue="0.25" maxValue="1.5"/>
    </cacheField>
    <cacheField name="against_grass" numFmtId="49">
      <sharedItems containsBlank="1" containsMixedTypes="1" containsNumber="1" minValue="0.25" maxValue="0.5"/>
    </cacheField>
    <cacheField name="against_ice" numFmtId="49">
      <sharedItems containsBlank="1" containsMixedTypes="1" containsNumber="1" minValue="0.25" maxValue="0.5"/>
    </cacheField>
    <cacheField name="against_fight" numFmtId="49">
      <sharedItems containsBlank="1" containsMixedTypes="1" containsNumber="1" minValue="0.25" maxValue="1.5"/>
    </cacheField>
    <cacheField name="against_poison" numFmtId="49">
      <sharedItems containsBlank="1" containsMixedTypes="1" containsNumber="1" minValue="0.25" maxValue="1.5"/>
    </cacheField>
    <cacheField name="against_ground" numFmtId="49">
      <sharedItems containsBlank="1" containsMixedTypes="1" containsNumber="1" minValue="0.25" maxValue="1.5"/>
    </cacheField>
    <cacheField name="against_flying" numFmtId="49">
      <sharedItems containsBlank="1" containsMixedTypes="1" containsNumber="1" minValue="0.25" maxValue="0.5"/>
    </cacheField>
    <cacheField name="against_psychic" numFmtId="49">
      <sharedItems containsBlank="1" containsMixedTypes="1" containsNumber="1" minValue="0.25" maxValue="0.5"/>
    </cacheField>
    <cacheField name="against_bug" numFmtId="49">
      <sharedItems containsBlank="1" containsMixedTypes="1" containsNumber="1" minValue="0.25" maxValue="1.5"/>
    </cacheField>
    <cacheField name="against_rock" numFmtId="49">
      <sharedItems containsBlank="1" containsMixedTypes="1" containsNumber="1" minValue="0.25" maxValue="0.5"/>
    </cacheField>
    <cacheField name="against_ghost" numFmtId="49">
      <sharedItems containsBlank="1" containsMixedTypes="1" containsNumber="1" minValue="0.5" maxValue="1.5"/>
    </cacheField>
    <cacheField name="against_dragon" numFmtId="49">
      <sharedItems containsBlank="1" containsMixedTypes="1" containsNumber="1" minValue="0.5" maxValue="0.5"/>
    </cacheField>
    <cacheField name="against_dark" numFmtId="49">
      <sharedItems containsBlank="1" containsMixedTypes="1" containsNumber="1" minValue="0.25" maxValue="1.5"/>
    </cacheField>
    <cacheField name="against_steel" numFmtId="49">
      <sharedItems containsBlank="1" containsMixedTypes="1" containsNumber="1" minValue="0.25" maxValue="1.5"/>
    </cacheField>
    <cacheField name="against_fairy" numFmtId="49">
      <sharedItems containsBlank="1" containsMixedTypes="1" containsNumber="1" minValue="0.25" maxValue="0.5"/>
    </cacheField>
  </cacheFields>
  <extLst>
    <ext xmlns:x14="http://schemas.microsoft.com/office/spreadsheetml/2009/9/main" uri="{725AE2AE-9491-48be-B2B4-4EB974FC3084}">
      <x14:pivotCacheDefinition pivotCacheId="486181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7">
  <r>
    <s v="Bulbasaur"/>
    <s v="1"/>
    <s v="Bisasam"/>
    <s v="ă•ă‚·ă‚®ă€ăŤ (Fushigidane)"/>
    <x v="0"/>
    <s v="Normal"/>
    <s v="Seed pokemon"/>
    <s v="2"/>
    <x v="0"/>
    <x v="0"/>
    <s v="Grass, Poison"/>
    <n v="0.7"/>
    <n v="6.9"/>
    <s v="2"/>
    <s v="Overgrow"/>
    <m/>
    <s v="Chlorophyll"/>
    <s v="318"/>
    <n v="318"/>
    <n v="45"/>
    <s v="45"/>
    <n v="49"/>
    <s v="49"/>
    <n v="49"/>
    <s v="49"/>
    <n v="65"/>
    <s v="65"/>
    <n v="65"/>
    <s v="65"/>
    <n v="45"/>
    <s v="45"/>
    <n v="45"/>
    <s v="45"/>
    <s v="70"/>
    <n v="70"/>
    <n v="64"/>
    <s v="64"/>
    <s v="Medium Slow"/>
    <s v="2"/>
    <x v="0"/>
    <x v="0"/>
    <s v="Grass, Monster"/>
    <n v="87.5"/>
    <n v="12.5"/>
    <n v="0.875"/>
    <n v="0.125"/>
    <s v="20"/>
    <s v="1"/>
    <s v="2"/>
    <n v="0.5"/>
    <n v="0.5"/>
    <n v="0.25"/>
    <s v="2"/>
    <n v="0.5"/>
    <s v="1"/>
    <s v="1"/>
    <s v="2"/>
    <s v="2"/>
    <s v="1"/>
    <s v="1"/>
    <s v="1"/>
    <s v="1"/>
    <s v="1"/>
    <s v="1"/>
    <n v="0.5"/>
  </r>
  <r>
    <s v="Ivysaur"/>
    <s v="2"/>
    <s v="Bisaknosp"/>
    <s v="ă•ă‚·ă‚®ă‚˝ă‚¦ (Fushigisou)"/>
    <x v="0"/>
    <s v="Normal"/>
    <s v="Seed pokemon"/>
    <s v="2"/>
    <x v="0"/>
    <x v="0"/>
    <s v="Grass, Poison"/>
    <n v="1"/>
    <n v="13"/>
    <s v="2"/>
    <s v="Overgrow"/>
    <m/>
    <s v="Chlorophyll"/>
    <s v="405"/>
    <n v="405"/>
    <n v="60"/>
    <s v="60"/>
    <n v="62"/>
    <s v="62"/>
    <n v="63"/>
    <s v="63"/>
    <n v="80"/>
    <s v="80"/>
    <n v="80"/>
    <s v="80"/>
    <n v="60"/>
    <s v="60"/>
    <n v="45"/>
    <s v="45"/>
    <s v="70"/>
    <n v="70"/>
    <n v="142"/>
    <s v="142"/>
    <s v="Medium Slow"/>
    <s v="2"/>
    <x v="0"/>
    <x v="0"/>
    <s v="Grass, Monster"/>
    <n v="87.5"/>
    <n v="12.5"/>
    <n v="0.875"/>
    <n v="0.125"/>
    <s v="20"/>
    <s v="1"/>
    <s v="2"/>
    <n v="0.5"/>
    <n v="0.5"/>
    <n v="0.25"/>
    <s v="2"/>
    <n v="0.5"/>
    <s v="1"/>
    <s v="1"/>
    <s v="2"/>
    <s v="2"/>
    <s v="1"/>
    <s v="1"/>
    <s v="1"/>
    <s v="1"/>
    <s v="1"/>
    <s v="1"/>
    <n v="0.5"/>
  </r>
  <r>
    <s v="Venusaur"/>
    <s v="3"/>
    <s v="Bisaflor"/>
    <s v="ă•ă‚·ă‚®ăăŠ (Fushigibana)"/>
    <x v="0"/>
    <s v="Normal"/>
    <s v="Seed pokemon"/>
    <s v="2"/>
    <x v="0"/>
    <x v="0"/>
    <s v="Grass, Poison"/>
    <n v="2"/>
    <n v="100"/>
    <s v="2"/>
    <s v="Overgrow"/>
    <m/>
    <s v="Chlorophyll"/>
    <s v="525"/>
    <n v="525"/>
    <n v="80"/>
    <s v="80"/>
    <n v="82"/>
    <s v="82"/>
    <n v="83"/>
    <s v="83"/>
    <n v="100"/>
    <s v="100"/>
    <n v="100"/>
    <s v="100"/>
    <n v="80"/>
    <s v="80"/>
    <n v="45"/>
    <s v="45"/>
    <s v="70"/>
    <n v="70"/>
    <n v="236"/>
    <s v="236"/>
    <s v="Medium Slow"/>
    <s v="2"/>
    <x v="0"/>
    <x v="0"/>
    <s v="Grass, Monster"/>
    <n v="87.5"/>
    <n v="12.5"/>
    <n v="0.875"/>
    <n v="0.125"/>
    <s v="20"/>
    <s v="1"/>
    <s v="2"/>
    <n v="0.5"/>
    <n v="0.5"/>
    <n v="0.25"/>
    <s v="2"/>
    <n v="0.5"/>
    <s v="1"/>
    <s v="1"/>
    <s v="2"/>
    <s v="2"/>
    <s v="1"/>
    <s v="1"/>
    <s v="1"/>
    <s v="1"/>
    <s v="1"/>
    <s v="1"/>
    <n v="0.5"/>
  </r>
  <r>
    <s v="Mega Venusaur"/>
    <s v="3"/>
    <s v="Bisaflor"/>
    <s v="ă•ă‚·ă‚®ăăŠ (Fushigibana)"/>
    <x v="0"/>
    <s v="Normal"/>
    <s v="Seed pokemon"/>
    <s v="2"/>
    <x v="0"/>
    <x v="0"/>
    <s v="Grass, Poison"/>
    <n v="2.4"/>
    <n v="155.5"/>
    <s v="1"/>
    <s v="Thick Fat"/>
    <m/>
    <m/>
    <s v="625"/>
    <n v="625"/>
    <n v="80"/>
    <s v="80"/>
    <n v="100"/>
    <s v="100"/>
    <n v="123"/>
    <s v="123"/>
    <n v="122"/>
    <s v="122"/>
    <n v="120"/>
    <s v="120"/>
    <n v="80"/>
    <s v="80"/>
    <n v="45"/>
    <s v="45"/>
    <s v="70"/>
    <n v="70"/>
    <n v="281"/>
    <s v="281"/>
    <s v="Medium Slow"/>
    <s v="2"/>
    <x v="0"/>
    <x v="0"/>
    <s v="Grass, Monster"/>
    <n v="87.5"/>
    <n v="12.5"/>
    <n v="0.875"/>
    <n v="0.125"/>
    <s v="20"/>
    <s v="1"/>
    <s v="1"/>
    <n v="0.5"/>
    <n v="0.5"/>
    <n v="0.25"/>
    <s v="1"/>
    <n v="0.5"/>
    <s v="1"/>
    <s v="1"/>
    <s v="2"/>
    <s v="2"/>
    <s v="1"/>
    <s v="1"/>
    <s v="1"/>
    <s v="1"/>
    <s v="1"/>
    <s v="1"/>
    <n v="0.5"/>
  </r>
  <r>
    <s v="Charmander"/>
    <s v="4"/>
    <s v="Glumanda"/>
    <s v="ă’ăă‚«ă‚˛ (Hitokage)"/>
    <x v="0"/>
    <s v="Normal"/>
    <s v="Lizard pokemon"/>
    <s v="1"/>
    <x v="1"/>
    <x v="1"/>
    <s v="Fire"/>
    <n v="0.6"/>
    <n v="8.5"/>
    <s v="2"/>
    <s v="Blaze"/>
    <m/>
    <s v="Solar Power"/>
    <s v="309"/>
    <n v="309"/>
    <n v="39"/>
    <s v="39"/>
    <n v="52"/>
    <s v="52"/>
    <n v="43"/>
    <s v="43"/>
    <n v="60"/>
    <s v="60"/>
    <n v="50"/>
    <s v="50"/>
    <n v="65"/>
    <s v="65"/>
    <n v="45"/>
    <s v="45"/>
    <s v="70"/>
    <n v="70"/>
    <n v="62"/>
    <s v="62"/>
    <s v="Medium Slow"/>
    <s v="2"/>
    <x v="1"/>
    <x v="0"/>
    <s v="Dragon, Monster"/>
    <n v="87.5"/>
    <n v="12.5"/>
    <n v="0.875"/>
    <n v="0.125"/>
    <s v="20"/>
    <s v="1"/>
    <n v="0.5"/>
    <s v="2"/>
    <s v="1"/>
    <n v="0.5"/>
    <n v="0.5"/>
    <s v="1"/>
    <s v="1"/>
    <s v="2"/>
    <s v="1"/>
    <s v="1"/>
    <n v="0.5"/>
    <s v="2"/>
    <s v="1"/>
    <s v="1"/>
    <s v="1"/>
    <n v="0.5"/>
    <n v="0.5"/>
  </r>
  <r>
    <s v="Charmeleon"/>
    <s v="5"/>
    <s v="Glutexo"/>
    <s v="ăŞă‚¶ăĽă‰ (Lizardo)"/>
    <x v="0"/>
    <s v="Normal"/>
    <s v="Flame pokemon"/>
    <s v="1"/>
    <x v="1"/>
    <x v="1"/>
    <s v="Fire"/>
    <n v="1.1000000000000001"/>
    <n v="19"/>
    <s v="2"/>
    <s v="Blaze"/>
    <m/>
    <s v="Solar Power"/>
    <s v="405"/>
    <n v="405"/>
    <n v="58"/>
    <s v="58"/>
    <n v="64"/>
    <s v="64"/>
    <n v="58"/>
    <s v="58"/>
    <n v="80"/>
    <s v="80"/>
    <n v="65"/>
    <s v="65"/>
    <n v="80"/>
    <s v="80"/>
    <n v="45"/>
    <s v="45"/>
    <s v="70"/>
    <n v="70"/>
    <n v="142"/>
    <s v="142"/>
    <s v="Medium Slow"/>
    <s v="2"/>
    <x v="1"/>
    <x v="0"/>
    <s v="Dragon, Monster"/>
    <n v="87.5"/>
    <n v="12.5"/>
    <n v="0.875"/>
    <n v="0.125"/>
    <s v="20"/>
    <s v="1"/>
    <n v="0.5"/>
    <s v="2"/>
    <s v="1"/>
    <n v="0.5"/>
    <n v="0.5"/>
    <s v="1"/>
    <s v="1"/>
    <s v="2"/>
    <s v="1"/>
    <s v="1"/>
    <n v="0.5"/>
    <s v="2"/>
    <s v="1"/>
    <s v="1"/>
    <s v="1"/>
    <n v="0.5"/>
    <n v="0.5"/>
  </r>
  <r>
    <s v="Charizard"/>
    <s v="6"/>
    <s v="Glurak"/>
    <s v="ăŞă‚¶ăĽă‰ăł (Lizardon)"/>
    <x v="0"/>
    <s v="Normal"/>
    <s v="Flame pokemon"/>
    <s v="2"/>
    <x v="1"/>
    <x v="2"/>
    <s v="Fire, Flying"/>
    <n v="1.7"/>
    <n v="90.5"/>
    <s v="2"/>
    <s v="Blaze"/>
    <m/>
    <s v="Solar Power"/>
    <s v="534"/>
    <n v="534"/>
    <n v="78"/>
    <s v="78"/>
    <n v="84"/>
    <s v="84"/>
    <n v="78"/>
    <s v="78"/>
    <n v="109"/>
    <s v="109"/>
    <n v="85"/>
    <s v="85"/>
    <n v="100"/>
    <s v="100"/>
    <n v="45"/>
    <s v="45"/>
    <s v="70"/>
    <n v="70"/>
    <n v="240"/>
    <s v="240"/>
    <s v="Medium Slow"/>
    <s v="2"/>
    <x v="1"/>
    <x v="0"/>
    <s v="Dragon, Monster"/>
    <n v="87.5"/>
    <n v="12.5"/>
    <n v="0.875"/>
    <n v="0.125"/>
    <s v="20"/>
    <s v="1"/>
    <n v="0.5"/>
    <s v="2"/>
    <s v="2"/>
    <n v="0.25"/>
    <s v="1"/>
    <n v="0.5"/>
    <s v="1"/>
    <s v="0"/>
    <s v="1"/>
    <s v="1"/>
    <n v="0.25"/>
    <s v="4"/>
    <s v="1"/>
    <s v="1"/>
    <s v="1"/>
    <n v="0.5"/>
    <n v="0.5"/>
  </r>
  <r>
    <s v="Mega Charizard X"/>
    <s v="6"/>
    <s v="Glurak"/>
    <s v="ăŞă‚¶ăĽă‰ăł (Lizardon)"/>
    <x v="0"/>
    <s v="Normal"/>
    <s v="Flame pokemon"/>
    <s v="2"/>
    <x v="1"/>
    <x v="3"/>
    <s v="Fire, Dragon"/>
    <n v="1.7"/>
    <n v="110.5"/>
    <s v="1"/>
    <s v="Tough Claws"/>
    <m/>
    <m/>
    <s v="634"/>
    <n v="634"/>
    <n v="78"/>
    <s v="78"/>
    <n v="130"/>
    <s v="130"/>
    <n v="111"/>
    <s v="111"/>
    <n v="130"/>
    <s v="130"/>
    <n v="85"/>
    <s v="85"/>
    <n v="100"/>
    <s v="100"/>
    <n v="45"/>
    <s v="45"/>
    <s v="70"/>
    <n v="70"/>
    <n v="285"/>
    <s v="285"/>
    <s v="Medium Slow"/>
    <s v="2"/>
    <x v="1"/>
    <x v="0"/>
    <s v="Dragon, Monster"/>
    <n v="87.5"/>
    <n v="12.5"/>
    <n v="0.875"/>
    <n v="0.125"/>
    <s v="20"/>
    <s v="1"/>
    <n v="0.25"/>
    <s v="1"/>
    <n v="0.5"/>
    <n v="0.25"/>
    <s v="1"/>
    <s v="1"/>
    <s v="1"/>
    <s v="2"/>
    <s v="1"/>
    <s v="1"/>
    <n v="0.5"/>
    <s v="2"/>
    <s v="1"/>
    <s v="2"/>
    <s v="1"/>
    <n v="0.5"/>
    <s v="1"/>
  </r>
  <r>
    <s v="Mega Charizard Y"/>
    <s v="6"/>
    <s v="Glurak"/>
    <s v="ăŞă‚¶ăĽă‰ăł (Lizardon)"/>
    <x v="0"/>
    <s v="Normal"/>
    <s v="Flame pokemon"/>
    <s v="2"/>
    <x v="1"/>
    <x v="2"/>
    <s v="Fire, Flying"/>
    <n v="1.7"/>
    <n v="100.5"/>
    <s v="1"/>
    <s v="Drought"/>
    <m/>
    <m/>
    <s v="634"/>
    <n v="634"/>
    <n v="78"/>
    <s v="78"/>
    <n v="104"/>
    <s v="104"/>
    <n v="78"/>
    <s v="78"/>
    <n v="159"/>
    <s v="159"/>
    <n v="115"/>
    <s v="115"/>
    <n v="100"/>
    <s v="100"/>
    <n v="45"/>
    <s v="45"/>
    <s v="70"/>
    <n v="70"/>
    <n v="285"/>
    <s v="285"/>
    <s v="Medium Slow"/>
    <s v="2"/>
    <x v="1"/>
    <x v="0"/>
    <s v="Dragon, Monster"/>
    <n v="87.5"/>
    <n v="12.5"/>
    <n v="0.875"/>
    <n v="0.125"/>
    <s v="20"/>
    <s v="1"/>
    <n v="0.5"/>
    <s v="2"/>
    <s v="2"/>
    <n v="0.25"/>
    <s v="1"/>
    <n v="0.5"/>
    <s v="1"/>
    <s v="0"/>
    <s v="1"/>
    <s v="1"/>
    <n v="0.25"/>
    <s v="4"/>
    <s v="1"/>
    <s v="1"/>
    <s v="1"/>
    <n v="0.5"/>
    <n v="0.5"/>
  </r>
  <r>
    <s v="Squirtle"/>
    <s v="7"/>
    <s v="Schiggy"/>
    <s v="ă‚Ľă‹ă‚¬ăˇ (Zenigame)"/>
    <x v="0"/>
    <s v="Normal"/>
    <s v="Tiny Turtle pokemon"/>
    <s v="1"/>
    <x v="2"/>
    <x v="1"/>
    <s v="Water"/>
    <n v="0.5"/>
    <n v="9"/>
    <s v="2"/>
    <s v="Torrent"/>
    <m/>
    <s v="Rain Dish"/>
    <s v="314"/>
    <n v="314"/>
    <n v="44"/>
    <s v="44"/>
    <n v="48"/>
    <s v="48"/>
    <n v="65"/>
    <s v="65"/>
    <n v="50"/>
    <s v="50"/>
    <n v="64"/>
    <s v="64"/>
    <n v="43"/>
    <s v="43"/>
    <n v="45"/>
    <s v="45"/>
    <s v="70"/>
    <n v="70"/>
    <n v="63"/>
    <s v="63"/>
    <s v="Medium Slow"/>
    <s v="2"/>
    <x v="2"/>
    <x v="1"/>
    <s v="Monster, Water 1"/>
    <n v="87.5"/>
    <n v="12.5"/>
    <n v="0.875"/>
    <n v="0.125"/>
    <s v="20"/>
    <s v="1"/>
    <n v="0.5"/>
    <n v="0.5"/>
    <s v="2"/>
    <s v="2"/>
    <n v="0.5"/>
    <s v="1"/>
    <s v="1"/>
    <s v="1"/>
    <s v="1"/>
    <s v="1"/>
    <s v="1"/>
    <s v="1"/>
    <s v="1"/>
    <s v="1"/>
    <s v="1"/>
    <n v="0.5"/>
    <s v="1"/>
  </r>
  <r>
    <s v="Wartortle"/>
    <s v="8"/>
    <s v="Schillok"/>
    <s v="ă‚«ăˇăĽă« (Kameil)"/>
    <x v="0"/>
    <s v="Normal"/>
    <s v="Turtle pokemon"/>
    <s v="1"/>
    <x v="2"/>
    <x v="1"/>
    <s v="Water"/>
    <n v="1"/>
    <n v="22.5"/>
    <s v="2"/>
    <s v="Torrent"/>
    <m/>
    <s v="Rain Dish"/>
    <s v="405"/>
    <n v="405"/>
    <n v="59"/>
    <s v="59"/>
    <n v="63"/>
    <s v="63"/>
    <n v="80"/>
    <s v="80"/>
    <n v="65"/>
    <s v="65"/>
    <n v="80"/>
    <s v="80"/>
    <n v="58"/>
    <s v="58"/>
    <n v="45"/>
    <s v="45"/>
    <s v="70"/>
    <n v="70"/>
    <n v="142"/>
    <s v="142"/>
    <s v="Medium Slow"/>
    <s v="2"/>
    <x v="2"/>
    <x v="1"/>
    <s v="Monster, Water 1"/>
    <n v="87.5"/>
    <n v="12.5"/>
    <n v="0.875"/>
    <n v="0.125"/>
    <s v="20"/>
    <s v="1"/>
    <n v="0.5"/>
    <n v="0.5"/>
    <s v="2"/>
    <s v="2"/>
    <n v="0.5"/>
    <s v="1"/>
    <s v="1"/>
    <s v="1"/>
    <s v="1"/>
    <s v="1"/>
    <s v="1"/>
    <s v="1"/>
    <s v="1"/>
    <s v="1"/>
    <s v="1"/>
    <n v="0.5"/>
    <s v="1"/>
  </r>
  <r>
    <s v="Blastoise"/>
    <s v="9"/>
    <s v="Turtok"/>
    <s v="ă‚«ăˇăă‚Żă‚ą (Kamex)"/>
    <x v="0"/>
    <s v="Normal"/>
    <s v="Shellfish pokemon"/>
    <s v="1"/>
    <x v="2"/>
    <x v="1"/>
    <s v="Water"/>
    <n v="1.6"/>
    <n v="85.5"/>
    <s v="2"/>
    <s v="Torrent"/>
    <m/>
    <s v="Rain Dish"/>
    <s v="530"/>
    <n v="530"/>
    <n v="79"/>
    <s v="79"/>
    <n v="83"/>
    <s v="83"/>
    <n v="100"/>
    <s v="100"/>
    <n v="85"/>
    <s v="85"/>
    <n v="105"/>
    <s v="105"/>
    <n v="78"/>
    <s v="78"/>
    <n v="45"/>
    <s v="45"/>
    <s v="70"/>
    <n v="70"/>
    <n v="239"/>
    <s v="239"/>
    <s v="Medium Slow"/>
    <s v="2"/>
    <x v="2"/>
    <x v="1"/>
    <s v="Monster, Water 1"/>
    <n v="87.5"/>
    <n v="12.5"/>
    <n v="0.875"/>
    <n v="0.125"/>
    <s v="20"/>
    <s v="1"/>
    <n v="0.5"/>
    <n v="0.5"/>
    <s v="2"/>
    <s v="2"/>
    <n v="0.5"/>
    <s v="1"/>
    <s v="1"/>
    <s v="1"/>
    <s v="1"/>
    <s v="1"/>
    <s v="1"/>
    <s v="1"/>
    <s v="1"/>
    <s v="1"/>
    <s v="1"/>
    <n v="0.5"/>
    <s v="1"/>
  </r>
  <r>
    <s v="Mega Blastoise"/>
    <s v="9"/>
    <s v="Turtok"/>
    <s v="ă‚«ăˇăă‚Żă‚ą (Kamex)"/>
    <x v="0"/>
    <s v="Normal"/>
    <s v="Shellfish pokemon"/>
    <s v="1"/>
    <x v="2"/>
    <x v="1"/>
    <s v="Water"/>
    <n v="1.6"/>
    <n v="101.1"/>
    <s v="1"/>
    <s v="Mega Launcher"/>
    <m/>
    <m/>
    <s v="630"/>
    <n v="630"/>
    <n v="79"/>
    <s v="79"/>
    <n v="103"/>
    <s v="103"/>
    <n v="120"/>
    <s v="120"/>
    <n v="135"/>
    <s v="135"/>
    <n v="115"/>
    <s v="115"/>
    <n v="78"/>
    <s v="78"/>
    <n v="45"/>
    <s v="45"/>
    <s v="70"/>
    <n v="70"/>
    <n v="284"/>
    <s v="284"/>
    <s v="Medium Slow"/>
    <s v="2"/>
    <x v="2"/>
    <x v="1"/>
    <s v="Monster, Water 1"/>
    <n v="87.5"/>
    <n v="12.5"/>
    <n v="0.875"/>
    <n v="0.125"/>
    <s v="20"/>
    <s v="1"/>
    <n v="0.5"/>
    <n v="0.5"/>
    <s v="2"/>
    <s v="2"/>
    <n v="0.5"/>
    <s v="1"/>
    <s v="1"/>
    <s v="1"/>
    <s v="1"/>
    <s v="1"/>
    <s v="1"/>
    <s v="1"/>
    <s v="1"/>
    <s v="1"/>
    <s v="1"/>
    <n v="0.5"/>
    <s v="1"/>
  </r>
  <r>
    <s v="Caterpie"/>
    <s v="10"/>
    <s v="Raupy"/>
    <s v="ă‚­ăŁă‚żă”ăĽ (Caterpie)"/>
    <x v="0"/>
    <s v="Normal"/>
    <s v="Worm pokemon"/>
    <s v="1"/>
    <x v="3"/>
    <x v="1"/>
    <s v="Bug"/>
    <n v="0.3"/>
    <n v="2.9"/>
    <s v="2"/>
    <s v="Shield Dust"/>
    <m/>
    <s v="Run Away"/>
    <s v="195"/>
    <n v="195"/>
    <n v="45"/>
    <s v="45"/>
    <n v="30"/>
    <s v="30"/>
    <n v="35"/>
    <s v="35"/>
    <n v="20"/>
    <s v="20"/>
    <n v="20"/>
    <s v="20"/>
    <n v="45"/>
    <s v="45"/>
    <n v="255"/>
    <s v="255"/>
    <s v="70"/>
    <n v="70"/>
    <n v="39"/>
    <s v="39"/>
    <s v="Medium Fast"/>
    <s v="1"/>
    <x v="3"/>
    <x v="2"/>
    <s v="Bug"/>
    <n v="50"/>
    <n v="50"/>
    <n v="0.5"/>
    <n v="0.5"/>
    <s v="15"/>
    <s v="1"/>
    <s v="2"/>
    <s v="1"/>
    <s v="1"/>
    <n v="0.5"/>
    <s v="1"/>
    <n v="0.5"/>
    <s v="1"/>
    <n v="0.5"/>
    <s v="2"/>
    <s v="1"/>
    <s v="1"/>
    <s v="2"/>
    <s v="1"/>
    <s v="1"/>
    <s v="1"/>
    <s v="1"/>
    <s v="1"/>
  </r>
  <r>
    <s v="Metapod"/>
    <s v="11"/>
    <s v="Safcon"/>
    <s v="ăă©ăłă‚»ă« (Transel)"/>
    <x v="0"/>
    <s v="Normal"/>
    <s v="Cocoon pokemon"/>
    <s v="1"/>
    <x v="3"/>
    <x v="1"/>
    <s v="Bug"/>
    <n v="0.7"/>
    <n v="9.9"/>
    <s v="1"/>
    <s v="Shed Skin"/>
    <m/>
    <m/>
    <s v="205"/>
    <n v="205"/>
    <n v="50"/>
    <s v="50"/>
    <n v="20"/>
    <s v="20"/>
    <n v="55"/>
    <s v="55"/>
    <n v="25"/>
    <s v="25"/>
    <n v="25"/>
    <s v="25"/>
    <n v="30"/>
    <s v="30"/>
    <n v="120"/>
    <s v="120"/>
    <s v="70"/>
    <n v="70"/>
    <n v="72"/>
    <s v="72"/>
    <s v="Medium Fast"/>
    <s v="1"/>
    <x v="3"/>
    <x v="2"/>
    <s v="Bug"/>
    <n v="50"/>
    <n v="50"/>
    <n v="0.5"/>
    <n v="0.5"/>
    <s v="15"/>
    <s v="1"/>
    <s v="2"/>
    <s v="1"/>
    <s v="1"/>
    <n v="0.5"/>
    <s v="1"/>
    <n v="0.5"/>
    <s v="1"/>
    <n v="0.5"/>
    <s v="2"/>
    <s v="1"/>
    <s v="1"/>
    <s v="2"/>
    <s v="1"/>
    <s v="1"/>
    <s v="1"/>
    <s v="1"/>
    <s v="1"/>
  </r>
  <r>
    <s v="Butterfree"/>
    <s v="12"/>
    <s v="Smettbo"/>
    <s v="ăă‚żă•ăŞăĽ (Butterfree)"/>
    <x v="0"/>
    <s v="Normal"/>
    <s v="Butterfly pokemon"/>
    <s v="2"/>
    <x v="3"/>
    <x v="2"/>
    <s v="Bug, Flying"/>
    <n v="1.1000000000000001"/>
    <n v="32"/>
    <s v="2"/>
    <s v="Compound Eyes"/>
    <m/>
    <s v="Tinted Lens"/>
    <s v="395"/>
    <n v="395"/>
    <n v="60"/>
    <s v="60"/>
    <n v="45"/>
    <s v="45"/>
    <n v="50"/>
    <s v="50"/>
    <n v="90"/>
    <s v="90"/>
    <n v="80"/>
    <s v="80"/>
    <n v="70"/>
    <s v="70"/>
    <n v="45"/>
    <s v="45"/>
    <s v="70"/>
    <n v="70"/>
    <n v="178"/>
    <s v="178"/>
    <s v="Medium Fast"/>
    <s v="1"/>
    <x v="3"/>
    <x v="2"/>
    <s v="Bug"/>
    <n v="50"/>
    <n v="50"/>
    <n v="0.5"/>
    <n v="0.5"/>
    <s v="15"/>
    <s v="1"/>
    <s v="2"/>
    <s v="1"/>
    <s v="2"/>
    <n v="0.25"/>
    <s v="2"/>
    <n v="0.25"/>
    <s v="1"/>
    <s v="0"/>
    <s v="2"/>
    <s v="1"/>
    <n v="0.5"/>
    <s v="4"/>
    <s v="1"/>
    <s v="1"/>
    <s v="1"/>
    <s v="1"/>
    <s v="1"/>
  </r>
  <r>
    <s v="Weedle"/>
    <s v="13"/>
    <s v="Hornliu"/>
    <s v="ă“ăĽă‰ă« (Beedle)"/>
    <x v="0"/>
    <s v="Normal"/>
    <s v="Hairy Bug pokemon"/>
    <s v="2"/>
    <x v="3"/>
    <x v="0"/>
    <s v="Bug, Poison"/>
    <n v="0.3"/>
    <n v="3.2"/>
    <s v="2"/>
    <s v="Shield Dust"/>
    <m/>
    <s v="Run Away"/>
    <s v="195"/>
    <n v="195"/>
    <n v="40"/>
    <s v="40"/>
    <n v="35"/>
    <s v="35"/>
    <n v="30"/>
    <s v="30"/>
    <n v="20"/>
    <s v="20"/>
    <n v="20"/>
    <s v="20"/>
    <n v="50"/>
    <s v="50"/>
    <n v="255"/>
    <s v="255"/>
    <s v="70"/>
    <n v="70"/>
    <n v="39"/>
    <s v="39"/>
    <s v="Medium Fast"/>
    <s v="1"/>
    <x v="3"/>
    <x v="2"/>
    <s v="Bug"/>
    <n v="50"/>
    <n v="50"/>
    <n v="0.5"/>
    <n v="0.5"/>
    <s v="15"/>
    <s v="1"/>
    <s v="2"/>
    <s v="1"/>
    <s v="1"/>
    <n v="0.25"/>
    <s v="1"/>
    <n v="0.25"/>
    <n v="0.5"/>
    <s v="1"/>
    <s v="2"/>
    <s v="2"/>
    <n v="0.5"/>
    <s v="2"/>
    <s v="1"/>
    <s v="1"/>
    <s v="1"/>
    <s v="1"/>
    <n v="0.5"/>
  </r>
  <r>
    <s v="Kakuna"/>
    <s v="14"/>
    <s v="Kokuna"/>
    <s v="ă‚łă‚ŻăĽăł (Cocoon)"/>
    <x v="0"/>
    <s v="Normal"/>
    <s v="Cocoon pokemon"/>
    <s v="2"/>
    <x v="3"/>
    <x v="0"/>
    <s v="Bug, Poison"/>
    <n v="0.6"/>
    <n v="10"/>
    <s v="1"/>
    <s v="Shed Skin"/>
    <m/>
    <m/>
    <s v="205"/>
    <n v="205"/>
    <n v="45"/>
    <s v="45"/>
    <n v="25"/>
    <s v="25"/>
    <n v="50"/>
    <s v="50"/>
    <n v="25"/>
    <s v="25"/>
    <n v="25"/>
    <s v="25"/>
    <n v="35"/>
    <s v="35"/>
    <n v="120"/>
    <s v="120"/>
    <s v="70"/>
    <n v="70"/>
    <n v="72"/>
    <s v="72"/>
    <s v="Medium Fast"/>
    <s v="1"/>
    <x v="3"/>
    <x v="2"/>
    <s v="Bug"/>
    <n v="50"/>
    <n v="50"/>
    <n v="0.5"/>
    <n v="0.5"/>
    <s v="15"/>
    <s v="1"/>
    <s v="2"/>
    <s v="1"/>
    <s v="1"/>
    <n v="0.25"/>
    <s v="1"/>
    <n v="0.25"/>
    <n v="0.5"/>
    <s v="1"/>
    <s v="2"/>
    <s v="2"/>
    <n v="0.5"/>
    <s v="2"/>
    <s v="1"/>
    <s v="1"/>
    <s v="1"/>
    <s v="1"/>
    <n v="0.5"/>
  </r>
  <r>
    <s v="Beedrill"/>
    <s v="15"/>
    <s v="Bibor"/>
    <s v="ă‚ąă”ă‚˘ăĽ (Spear)"/>
    <x v="0"/>
    <s v="Normal"/>
    <s v="Poison Bee pokemon"/>
    <s v="2"/>
    <x v="3"/>
    <x v="0"/>
    <s v="Bug, Poison"/>
    <n v="1"/>
    <n v="29.5"/>
    <s v="2"/>
    <s v="Swarm"/>
    <m/>
    <s v="Sniper"/>
    <s v="395"/>
    <n v="395"/>
    <n v="65"/>
    <s v="65"/>
    <n v="90"/>
    <s v="90"/>
    <n v="40"/>
    <s v="40"/>
    <n v="45"/>
    <s v="45"/>
    <n v="80"/>
    <s v="80"/>
    <n v="75"/>
    <s v="75"/>
    <n v="45"/>
    <s v="45"/>
    <s v="70"/>
    <n v="70"/>
    <n v="178"/>
    <s v="178"/>
    <s v="Medium Fast"/>
    <s v="1"/>
    <x v="3"/>
    <x v="2"/>
    <s v="Bug"/>
    <n v="50"/>
    <n v="50"/>
    <n v="0.5"/>
    <n v="0.5"/>
    <s v="15"/>
    <s v="1"/>
    <s v="2"/>
    <s v="1"/>
    <s v="1"/>
    <n v="0.25"/>
    <s v="1"/>
    <n v="0.25"/>
    <n v="0.5"/>
    <s v="1"/>
    <s v="2"/>
    <s v="2"/>
    <n v="0.5"/>
    <s v="2"/>
    <s v="1"/>
    <s v="1"/>
    <s v="1"/>
    <s v="1"/>
    <n v="0.5"/>
  </r>
  <r>
    <s v="Mega Beedrill"/>
    <s v="15"/>
    <s v="Bibor"/>
    <s v="ă‚ąă”ă‚˘ăĽ (Spear)"/>
    <x v="0"/>
    <s v="Normal"/>
    <s v="Poison Bee pokemon"/>
    <s v="2"/>
    <x v="3"/>
    <x v="0"/>
    <s v="Bug, Poison"/>
    <n v="1.4"/>
    <n v="40.5"/>
    <s v="1"/>
    <s v="Adaptability"/>
    <m/>
    <m/>
    <s v="495"/>
    <n v="495"/>
    <n v="65"/>
    <s v="65"/>
    <n v="150"/>
    <s v="150"/>
    <n v="40"/>
    <s v="40"/>
    <n v="15"/>
    <s v="15"/>
    <n v="80"/>
    <s v="80"/>
    <n v="145"/>
    <s v="145"/>
    <n v="45"/>
    <s v="45"/>
    <s v="70"/>
    <n v="70"/>
    <n v="223"/>
    <s v="223"/>
    <s v="Medium Fast"/>
    <s v="1"/>
    <x v="3"/>
    <x v="2"/>
    <s v="Bug"/>
    <n v="50"/>
    <n v="50"/>
    <n v="0.5"/>
    <n v="0.5"/>
    <s v="15"/>
    <s v="1"/>
    <s v="2"/>
    <s v="1"/>
    <s v="1"/>
    <n v="0.25"/>
    <s v="1"/>
    <n v="0.25"/>
    <n v="0.5"/>
    <s v="1"/>
    <s v="2"/>
    <s v="2"/>
    <n v="0.5"/>
    <s v="2"/>
    <s v="1"/>
    <s v="1"/>
    <s v="1"/>
    <s v="1"/>
    <n v="0.5"/>
  </r>
  <r>
    <s v="Pidgey"/>
    <s v="16"/>
    <s v="Taubsi"/>
    <s v="ăťăăť (Poppo)"/>
    <x v="0"/>
    <s v="Normal"/>
    <s v="Tiny Bird pokemon"/>
    <s v="2"/>
    <x v="4"/>
    <x v="2"/>
    <s v="Normal, Flying"/>
    <n v="0.3"/>
    <n v="1.8"/>
    <s v="3"/>
    <s v="Keen Eye"/>
    <s v="Tangled Feet"/>
    <s v="Big Pecks"/>
    <s v="251"/>
    <n v="251"/>
    <n v="40"/>
    <s v="40"/>
    <n v="45"/>
    <s v="45"/>
    <n v="40"/>
    <s v="40"/>
    <n v="35"/>
    <s v="35"/>
    <n v="35"/>
    <s v="35"/>
    <n v="56"/>
    <s v="56"/>
    <n v="255"/>
    <s v="255"/>
    <s v="70"/>
    <n v="70"/>
    <n v="50"/>
    <s v="50"/>
    <s v="Medium Slow"/>
    <s v="1"/>
    <x v="4"/>
    <x v="2"/>
    <s v="Flying"/>
    <n v="50"/>
    <n v="50"/>
    <n v="0.5"/>
    <n v="0.5"/>
    <s v="15"/>
    <s v="1"/>
    <s v="1"/>
    <s v="1"/>
    <s v="2"/>
    <n v="0.5"/>
    <s v="2"/>
    <s v="1"/>
    <s v="1"/>
    <s v="0"/>
    <s v="1"/>
    <s v="1"/>
    <n v="0.5"/>
    <s v="2"/>
    <s v="0"/>
    <s v="1"/>
    <s v="1"/>
    <s v="1"/>
    <s v="1"/>
  </r>
  <r>
    <s v="Pidgeotto"/>
    <s v="17"/>
    <s v="Tauboga"/>
    <s v="ă”ă‚¸ă§ăł (Pigeon)"/>
    <x v="0"/>
    <s v="Normal"/>
    <s v="Bird pokemon"/>
    <s v="2"/>
    <x v="4"/>
    <x v="2"/>
    <s v="Normal, Flying"/>
    <n v="1.1000000000000001"/>
    <n v="30"/>
    <s v="3"/>
    <s v="Keen Eye"/>
    <s v="Tangled Feet"/>
    <s v="Big Pecks"/>
    <s v="349"/>
    <n v="349"/>
    <n v="63"/>
    <s v="63"/>
    <n v="60"/>
    <s v="60"/>
    <n v="55"/>
    <s v="55"/>
    <n v="50"/>
    <s v="50"/>
    <n v="50"/>
    <s v="50"/>
    <n v="71"/>
    <s v="71"/>
    <n v="120"/>
    <s v="120"/>
    <s v="70"/>
    <n v="70"/>
    <n v="122"/>
    <s v="122"/>
    <s v="Medium Slow"/>
    <s v="1"/>
    <x v="4"/>
    <x v="2"/>
    <s v="Flying"/>
    <n v="50"/>
    <n v="50"/>
    <n v="0.5"/>
    <n v="0.5"/>
    <s v="15"/>
    <s v="1"/>
    <s v="1"/>
    <s v="1"/>
    <s v="2"/>
    <n v="0.5"/>
    <s v="2"/>
    <s v="1"/>
    <s v="1"/>
    <s v="0"/>
    <s v="1"/>
    <s v="1"/>
    <n v="0.5"/>
    <s v="2"/>
    <s v="0"/>
    <s v="1"/>
    <s v="1"/>
    <s v="1"/>
    <s v="1"/>
  </r>
  <r>
    <s v="Pidgeot"/>
    <s v="18"/>
    <s v="Tauboss"/>
    <s v="ă”ă‚¸ă§ăă (Pigeot)"/>
    <x v="0"/>
    <s v="Normal"/>
    <s v="Bird pokemon"/>
    <s v="2"/>
    <x v="4"/>
    <x v="2"/>
    <s v="Normal, Flying"/>
    <n v="1.5"/>
    <n v="39.5"/>
    <s v="3"/>
    <s v="Keen Eye"/>
    <s v="Tangled Feet"/>
    <s v="Big Pecks"/>
    <s v="479"/>
    <n v="479"/>
    <n v="83"/>
    <s v="83"/>
    <n v="80"/>
    <s v="80"/>
    <n v="75"/>
    <s v="75"/>
    <n v="70"/>
    <s v="70"/>
    <n v="70"/>
    <s v="70"/>
    <n v="101"/>
    <s v="101"/>
    <n v="45"/>
    <s v="45"/>
    <s v="70"/>
    <n v="70"/>
    <n v="216"/>
    <s v="216"/>
    <s v="Medium Slow"/>
    <s v="1"/>
    <x v="4"/>
    <x v="2"/>
    <s v="Flying"/>
    <n v="50"/>
    <n v="50"/>
    <n v="0.5"/>
    <n v="0.5"/>
    <s v="15"/>
    <s v="1"/>
    <s v="1"/>
    <s v="1"/>
    <s v="2"/>
    <n v="0.5"/>
    <s v="2"/>
    <s v="1"/>
    <s v="1"/>
    <s v="0"/>
    <s v="1"/>
    <s v="1"/>
    <n v="0.5"/>
    <s v="2"/>
    <s v="0"/>
    <s v="1"/>
    <s v="1"/>
    <s v="1"/>
    <s v="1"/>
  </r>
  <r>
    <s v="Mega Pidgeot"/>
    <s v="18"/>
    <s v="Tauboss"/>
    <s v="ă”ă‚¸ă§ăă (Pigeot)"/>
    <x v="0"/>
    <s v="Normal"/>
    <s v="Bird pokemon"/>
    <s v="2"/>
    <x v="4"/>
    <x v="2"/>
    <s v="Normal, Flying"/>
    <n v="2.2000000000000002"/>
    <n v="50.5"/>
    <s v="1"/>
    <s v="No Guard"/>
    <m/>
    <m/>
    <s v="579"/>
    <n v="579"/>
    <n v="83"/>
    <s v="83"/>
    <n v="80"/>
    <s v="80"/>
    <n v="80"/>
    <s v="80"/>
    <n v="135"/>
    <s v="135"/>
    <n v="80"/>
    <s v="80"/>
    <n v="121"/>
    <s v="121"/>
    <n v="45"/>
    <s v="45"/>
    <s v="70"/>
    <n v="70"/>
    <n v="261"/>
    <s v="261"/>
    <s v="Medium Slow"/>
    <s v="1"/>
    <x v="4"/>
    <x v="2"/>
    <s v="Flying"/>
    <n v="50"/>
    <n v="50"/>
    <n v="0.5"/>
    <n v="0.5"/>
    <s v="15"/>
    <s v="1"/>
    <s v="1"/>
    <s v="1"/>
    <s v="2"/>
    <n v="0.5"/>
    <s v="2"/>
    <s v="1"/>
    <s v="1"/>
    <s v="0"/>
    <s v="1"/>
    <s v="1"/>
    <n v="0.5"/>
    <s v="2"/>
    <s v="0"/>
    <s v="1"/>
    <s v="1"/>
    <s v="1"/>
    <s v="1"/>
  </r>
  <r>
    <s v="Rattata"/>
    <s v="19"/>
    <s v="Rattfratz"/>
    <s v="ă‚łă©ăă‚ż (Koratta)"/>
    <x v="0"/>
    <s v="Normal"/>
    <s v="Mouse pokemon"/>
    <s v="1"/>
    <x v="4"/>
    <x v="1"/>
    <s v="Normal"/>
    <n v="0.3"/>
    <n v="3.5"/>
    <s v="3"/>
    <s v="Run Away"/>
    <s v="Guts"/>
    <s v="Hustle"/>
    <s v="253"/>
    <n v="253"/>
    <n v="30"/>
    <s v="30"/>
    <n v="56"/>
    <s v="56"/>
    <n v="35"/>
    <s v="35"/>
    <n v="25"/>
    <s v="25"/>
    <n v="35"/>
    <s v="35"/>
    <n v="72"/>
    <s v="72"/>
    <n v="255"/>
    <s v="255"/>
    <s v="70"/>
    <n v="70"/>
    <n v="51"/>
    <s v="51"/>
    <s v="Medium Fast"/>
    <s v="1"/>
    <x v="5"/>
    <x v="2"/>
    <s v="Field"/>
    <n v="50"/>
    <n v="50"/>
    <n v="0.5"/>
    <n v="0.5"/>
    <s v="15"/>
    <s v="1"/>
    <s v="1"/>
    <s v="1"/>
    <s v="1"/>
    <s v="1"/>
    <s v="1"/>
    <s v="2"/>
    <s v="1"/>
    <s v="1"/>
    <s v="1"/>
    <s v="1"/>
    <s v="1"/>
    <s v="1"/>
    <s v="0"/>
    <s v="1"/>
    <s v="1"/>
    <s v="1"/>
    <s v="1"/>
  </r>
  <r>
    <s v="Alolan Rattata"/>
    <s v="19"/>
    <s v="Rattfratz"/>
    <s v="ă‚łă©ăă‚ż (Koratta)"/>
    <x v="0"/>
    <s v="Normal"/>
    <s v="Mouse pokemon"/>
    <s v="2"/>
    <x v="5"/>
    <x v="4"/>
    <s v="Dark, Normal"/>
    <n v="0.3"/>
    <n v="3.8"/>
    <s v="3"/>
    <s v="Gluttony"/>
    <s v="Hustle"/>
    <s v="Thick Fat"/>
    <s v="253"/>
    <n v="253"/>
    <n v="30"/>
    <s v="30"/>
    <n v="56"/>
    <s v="56"/>
    <n v="35"/>
    <s v="35"/>
    <n v="25"/>
    <s v="25"/>
    <n v="35"/>
    <s v="35"/>
    <n v="72"/>
    <s v="72"/>
    <n v="255"/>
    <s v="255"/>
    <s v="70"/>
    <n v="70"/>
    <n v="51"/>
    <s v="51"/>
    <s v="Medium Fast"/>
    <s v="1"/>
    <x v="5"/>
    <x v="2"/>
    <s v="Field"/>
    <n v="50"/>
    <n v="50"/>
    <n v="0.5"/>
    <n v="0.5"/>
    <s v="15"/>
    <s v="1"/>
    <s v="1"/>
    <s v="1"/>
    <s v="1"/>
    <s v="1"/>
    <s v="1"/>
    <s v="4"/>
    <s v="1"/>
    <s v="1"/>
    <s v="1"/>
    <s v="0"/>
    <s v="2"/>
    <s v="1"/>
    <s v="0"/>
    <s v="1"/>
    <n v="0.5"/>
    <s v="1"/>
    <s v="2"/>
  </r>
  <r>
    <s v="Raticate"/>
    <s v="20"/>
    <s v="Rattikarl"/>
    <s v="ă©ăă‚ż (Ratta)"/>
    <x v="0"/>
    <s v="Normal"/>
    <s v="Mouse pokemon"/>
    <s v="1"/>
    <x v="4"/>
    <x v="1"/>
    <s v="Normal"/>
    <n v="0.7"/>
    <n v="18.5"/>
    <s v="3"/>
    <s v="Run Away"/>
    <s v="Guts"/>
    <s v="Hustle"/>
    <s v="413"/>
    <n v="413"/>
    <n v="55"/>
    <s v="55"/>
    <n v="81"/>
    <s v="81"/>
    <n v="60"/>
    <s v="60"/>
    <n v="50"/>
    <s v="50"/>
    <n v="70"/>
    <s v="70"/>
    <n v="97"/>
    <s v="97"/>
    <n v="127"/>
    <s v="127"/>
    <s v="70"/>
    <n v="70"/>
    <n v="145"/>
    <s v="145"/>
    <s v="Medium Fast"/>
    <s v="1"/>
    <x v="5"/>
    <x v="2"/>
    <s v="Field"/>
    <n v="50"/>
    <n v="50"/>
    <n v="0.5"/>
    <n v="0.5"/>
    <s v="15"/>
    <s v="1"/>
    <s v="1"/>
    <s v="1"/>
    <s v="1"/>
    <s v="1"/>
    <s v="1"/>
    <s v="2"/>
    <s v="1"/>
    <s v="1"/>
    <s v="1"/>
    <s v="1"/>
    <s v="1"/>
    <s v="1"/>
    <s v="0"/>
    <s v="1"/>
    <s v="1"/>
    <s v="1"/>
    <s v="1"/>
  </r>
  <r>
    <s v="Alolan Raticate"/>
    <s v="20"/>
    <s v="Rattikarl"/>
    <s v="ă©ăă‚ż (Ratta)"/>
    <x v="0"/>
    <s v="Normal"/>
    <s v="Mouse pokemon"/>
    <s v="2"/>
    <x v="5"/>
    <x v="4"/>
    <s v="Dark, Normal"/>
    <n v="0.7"/>
    <n v="25.5"/>
    <s v="3"/>
    <s v="Gluttony"/>
    <s v="Hustle"/>
    <s v="Thick Fat"/>
    <s v="413"/>
    <n v="413"/>
    <n v="75"/>
    <s v="75"/>
    <n v="71"/>
    <s v="71"/>
    <n v="70"/>
    <s v="70"/>
    <n v="40"/>
    <s v="40"/>
    <n v="80"/>
    <s v="80"/>
    <n v="77"/>
    <s v="77"/>
    <n v="127"/>
    <s v="127"/>
    <s v="70"/>
    <n v="70"/>
    <n v="145"/>
    <s v="145"/>
    <s v="Medium Fast"/>
    <s v="1"/>
    <x v="5"/>
    <x v="2"/>
    <s v="Field"/>
    <n v="50"/>
    <n v="50"/>
    <n v="0.5"/>
    <n v="0.5"/>
    <s v="15"/>
    <s v="1"/>
    <s v="1"/>
    <s v="1"/>
    <s v="1"/>
    <s v="1"/>
    <s v="1"/>
    <s v="4"/>
    <s v="1"/>
    <s v="1"/>
    <s v="1"/>
    <s v="0"/>
    <s v="2"/>
    <s v="1"/>
    <s v="0"/>
    <s v="1"/>
    <n v="0.5"/>
    <s v="1"/>
    <s v="2"/>
  </r>
  <r>
    <s v="Spearow"/>
    <s v="21"/>
    <s v="Habitak"/>
    <s v="ă‚Şă‹ă‚ąă‚şăˇ (Onisuzume)"/>
    <x v="0"/>
    <s v="Normal"/>
    <s v="Tiny Bird pokemon"/>
    <s v="2"/>
    <x v="4"/>
    <x v="2"/>
    <s v="Normal, Flying"/>
    <n v="0.3"/>
    <n v="2"/>
    <s v="2"/>
    <s v="Keen Eye"/>
    <m/>
    <s v="Sniper"/>
    <s v="262"/>
    <n v="262"/>
    <n v="40"/>
    <s v="40"/>
    <n v="60"/>
    <s v="60"/>
    <n v="30"/>
    <s v="30"/>
    <n v="31"/>
    <s v="31"/>
    <n v="31"/>
    <s v="31"/>
    <n v="70"/>
    <s v="70"/>
    <n v="255"/>
    <s v="255"/>
    <s v="70"/>
    <n v="70"/>
    <n v="52"/>
    <s v="52"/>
    <s v="Medium Fast"/>
    <s v="1"/>
    <x v="4"/>
    <x v="2"/>
    <s v="Flying"/>
    <n v="50"/>
    <n v="50"/>
    <n v="0.5"/>
    <n v="0.5"/>
    <s v="15"/>
    <s v="1"/>
    <s v="1"/>
    <s v="1"/>
    <s v="2"/>
    <n v="0.5"/>
    <s v="2"/>
    <s v="1"/>
    <s v="1"/>
    <s v="0"/>
    <s v="1"/>
    <s v="1"/>
    <n v="0.5"/>
    <s v="2"/>
    <s v="0"/>
    <s v="1"/>
    <s v="1"/>
    <s v="1"/>
    <s v="1"/>
  </r>
  <r>
    <s v="Fearow"/>
    <s v="22"/>
    <s v="Ibitak"/>
    <s v="ă‚Şă‹ă‰ăŞă« (Onidrill)"/>
    <x v="0"/>
    <s v="Normal"/>
    <s v="Beak pokemon"/>
    <s v="2"/>
    <x v="4"/>
    <x v="2"/>
    <s v="Normal, Flying"/>
    <n v="1.2"/>
    <n v="38"/>
    <s v="2"/>
    <s v="Keen Eye"/>
    <m/>
    <s v="Sniper"/>
    <s v="442"/>
    <n v="442"/>
    <n v="65"/>
    <s v="65"/>
    <n v="90"/>
    <s v="90"/>
    <n v="65"/>
    <s v="65"/>
    <n v="61"/>
    <s v="61"/>
    <n v="61"/>
    <s v="61"/>
    <n v="100"/>
    <s v="100"/>
    <n v="90"/>
    <s v="90"/>
    <s v="70"/>
    <n v="70"/>
    <n v="155"/>
    <s v="155"/>
    <s v="Medium Fast"/>
    <s v="1"/>
    <x v="4"/>
    <x v="2"/>
    <s v="Flying"/>
    <n v="50"/>
    <n v="50"/>
    <n v="0.5"/>
    <n v="0.5"/>
    <s v="15"/>
    <s v="1"/>
    <s v="1"/>
    <s v="1"/>
    <s v="2"/>
    <n v="0.5"/>
    <s v="2"/>
    <s v="1"/>
    <s v="1"/>
    <s v="0"/>
    <s v="1"/>
    <s v="1"/>
    <n v="0.5"/>
    <s v="2"/>
    <s v="0"/>
    <s v="1"/>
    <s v="1"/>
    <s v="1"/>
    <s v="1"/>
  </r>
  <r>
    <s v="Ekans"/>
    <s v="23"/>
    <s v="Rettan"/>
    <s v="ă‚˘ăĽăś (Arbo)"/>
    <x v="0"/>
    <s v="Normal"/>
    <s v="Snake pokemon"/>
    <s v="1"/>
    <x v="6"/>
    <x v="1"/>
    <s v="Poison"/>
    <n v="2"/>
    <n v="6.9"/>
    <s v="3"/>
    <s v="Intimidate"/>
    <s v="Shed Skin"/>
    <s v="Unnerve"/>
    <s v="288"/>
    <n v="288"/>
    <n v="35"/>
    <s v="35"/>
    <n v="60"/>
    <s v="60"/>
    <n v="44"/>
    <s v="44"/>
    <n v="40"/>
    <s v="40"/>
    <n v="54"/>
    <s v="54"/>
    <n v="55"/>
    <s v="55"/>
    <n v="255"/>
    <s v="255"/>
    <s v="70"/>
    <n v="70"/>
    <n v="58"/>
    <s v="58"/>
    <s v="Medium Fast"/>
    <s v="2"/>
    <x v="1"/>
    <x v="3"/>
    <s v="Dragon, Field"/>
    <n v="50"/>
    <n v="50"/>
    <n v="0.5"/>
    <n v="0.5"/>
    <s v="20"/>
    <s v="1"/>
    <s v="1"/>
    <s v="1"/>
    <s v="1"/>
    <n v="0.5"/>
    <s v="1"/>
    <n v="0.5"/>
    <n v="0.5"/>
    <s v="2"/>
    <s v="1"/>
    <s v="2"/>
    <n v="0.5"/>
    <s v="1"/>
    <s v="1"/>
    <s v="1"/>
    <s v="1"/>
    <s v="1"/>
    <n v="0.5"/>
  </r>
  <r>
    <s v="Arbok"/>
    <s v="24"/>
    <s v="Arbok"/>
    <s v="ă‚˘ăĽăśăă‚Ż (Arbok)"/>
    <x v="0"/>
    <s v="Normal"/>
    <s v="Cobra pokemon"/>
    <s v="1"/>
    <x v="6"/>
    <x v="1"/>
    <s v="Poison"/>
    <n v="3.5"/>
    <n v="65"/>
    <s v="3"/>
    <s v="Intimidate"/>
    <s v="Shed Skin"/>
    <s v="Unnerve"/>
    <s v="448"/>
    <n v="448"/>
    <n v="60"/>
    <s v="60"/>
    <n v="95"/>
    <s v="95"/>
    <n v="69"/>
    <s v="69"/>
    <n v="65"/>
    <s v="65"/>
    <n v="79"/>
    <s v="79"/>
    <n v="80"/>
    <s v="80"/>
    <n v="90"/>
    <s v="90"/>
    <s v="70"/>
    <n v="70"/>
    <n v="157"/>
    <s v="157"/>
    <s v="Medium Fast"/>
    <s v="2"/>
    <x v="1"/>
    <x v="3"/>
    <s v="Dragon, Field"/>
    <n v="50"/>
    <n v="50"/>
    <n v="0.5"/>
    <n v="0.5"/>
    <s v="20"/>
    <s v="1"/>
    <s v="1"/>
    <s v="1"/>
    <s v="1"/>
    <n v="0.5"/>
    <s v="1"/>
    <n v="0.5"/>
    <n v="0.5"/>
    <s v="2"/>
    <s v="1"/>
    <s v="2"/>
    <n v="0.5"/>
    <s v="1"/>
    <s v="1"/>
    <s v="1"/>
    <s v="1"/>
    <s v="1"/>
    <n v="0.5"/>
  </r>
  <r>
    <s v="Pikachu"/>
    <s v="25"/>
    <s v="Pikachu"/>
    <s v="ă”ă‚«ăăĄă‚¦ (Pikachu)"/>
    <x v="0"/>
    <s v="Normal"/>
    <s v="Mouse pokemon"/>
    <s v="1"/>
    <x v="7"/>
    <x v="1"/>
    <s v="Electric"/>
    <n v="0.4"/>
    <n v="6"/>
    <s v="2"/>
    <s v="Static"/>
    <m/>
    <s v="Lightning Rod"/>
    <s v="320"/>
    <n v="320"/>
    <n v="35"/>
    <s v="35"/>
    <n v="55"/>
    <s v="55"/>
    <n v="40"/>
    <s v="40"/>
    <n v="50"/>
    <s v="50"/>
    <n v="50"/>
    <s v="50"/>
    <n v="90"/>
    <s v="90"/>
    <n v="190"/>
    <s v="190"/>
    <s v="70"/>
    <n v="70"/>
    <n v="112"/>
    <s v="112"/>
    <s v="Medium Fast"/>
    <s v="2"/>
    <x v="6"/>
    <x v="3"/>
    <s v="Fairy, Field"/>
    <n v="50"/>
    <n v="50"/>
    <n v="0.5"/>
    <n v="0.5"/>
    <s v="10"/>
    <s v="1"/>
    <s v="1"/>
    <s v="1"/>
    <n v="0.5"/>
    <s v="1"/>
    <s v="1"/>
    <s v="1"/>
    <s v="1"/>
    <s v="2"/>
    <n v="0.5"/>
    <s v="1"/>
    <s v="1"/>
    <s v="1"/>
    <s v="1"/>
    <s v="1"/>
    <s v="1"/>
    <n v="0.5"/>
    <s v="1"/>
  </r>
  <r>
    <s v="Partner Pikachu"/>
    <s v="25"/>
    <s v="Pikachu"/>
    <s v="ă”ă‚«ăăĄă‚¦ (Pikachu)"/>
    <x v="0"/>
    <s v="Normal"/>
    <s v="Mouse pokemon"/>
    <s v="1"/>
    <x v="7"/>
    <x v="1"/>
    <s v="Electric"/>
    <n v="0.4"/>
    <n v="6"/>
    <s v="1"/>
    <m/>
    <m/>
    <s v="Lightning Rod"/>
    <s v="430"/>
    <n v="430"/>
    <n v="45"/>
    <s v="45"/>
    <n v="80"/>
    <s v="80"/>
    <n v="50"/>
    <s v="50"/>
    <n v="75"/>
    <s v="75"/>
    <n v="60"/>
    <s v="60"/>
    <n v="120"/>
    <s v="120"/>
    <n v="190"/>
    <s v="190"/>
    <s v="70"/>
    <n v="70"/>
    <n v="112"/>
    <s v="112"/>
    <s v="Medium Fast"/>
    <s v="0"/>
    <x v="7"/>
    <x v="2"/>
    <s v=""/>
    <n v="50"/>
    <n v="50"/>
    <n v="0.5"/>
    <n v="0.5"/>
    <s v="10"/>
    <s v="1"/>
    <s v="1"/>
    <s v="1"/>
    <s v="0"/>
    <s v="1"/>
    <s v="1"/>
    <s v="1"/>
    <s v="1"/>
    <s v="2"/>
    <n v="0.5"/>
    <s v="1"/>
    <s v="1"/>
    <s v="1"/>
    <s v="1"/>
    <s v="1"/>
    <s v="1"/>
    <n v="0.5"/>
    <s v="1"/>
  </r>
  <r>
    <s v="Raichu"/>
    <s v="26"/>
    <s v="Raichu"/>
    <s v="ă©ă‚¤ăăĄă‚¦ (Raichu)"/>
    <x v="0"/>
    <s v="Normal"/>
    <s v="Mouse pokemon"/>
    <s v="1"/>
    <x v="7"/>
    <x v="1"/>
    <s v="Electric"/>
    <n v="0.8"/>
    <n v="30"/>
    <s v="2"/>
    <s v="Static"/>
    <m/>
    <s v="Lightning Rod"/>
    <s v="485"/>
    <n v="485"/>
    <n v="60"/>
    <s v="60"/>
    <n v="90"/>
    <s v="90"/>
    <n v="55"/>
    <s v="55"/>
    <n v="90"/>
    <s v="90"/>
    <n v="80"/>
    <s v="80"/>
    <n v="110"/>
    <s v="110"/>
    <n v="75"/>
    <s v="75"/>
    <s v="70"/>
    <n v="70"/>
    <n v="218"/>
    <s v="218"/>
    <s v="Medium Fast"/>
    <s v="2"/>
    <x v="6"/>
    <x v="3"/>
    <s v="Fairy, Field"/>
    <n v="50"/>
    <n v="50"/>
    <n v="0.5"/>
    <n v="0.5"/>
    <s v="10"/>
    <s v="1"/>
    <s v="1"/>
    <s v="1"/>
    <n v="0.5"/>
    <s v="1"/>
    <s v="1"/>
    <s v="1"/>
    <s v="1"/>
    <s v="2"/>
    <n v="0.5"/>
    <s v="1"/>
    <s v="1"/>
    <s v="1"/>
    <s v="1"/>
    <s v="1"/>
    <s v="1"/>
    <n v="0.5"/>
    <s v="1"/>
  </r>
  <r>
    <s v="Alolan Raichu"/>
    <s v="26"/>
    <s v="Raichu"/>
    <s v="ă©ă‚¤ăăĄă‚¦ (Raichu)"/>
    <x v="0"/>
    <s v="Normal"/>
    <s v="Mouse pokemon"/>
    <s v="2"/>
    <x v="7"/>
    <x v="5"/>
    <s v="Electric, Psychic"/>
    <n v="0.7"/>
    <n v="21"/>
    <s v="1"/>
    <s v="Surge Surfer"/>
    <m/>
    <m/>
    <s v="485"/>
    <n v="485"/>
    <n v="60"/>
    <s v="60"/>
    <n v="85"/>
    <s v="85"/>
    <n v="50"/>
    <s v="50"/>
    <n v="95"/>
    <s v="95"/>
    <n v="85"/>
    <s v="85"/>
    <n v="110"/>
    <s v="110"/>
    <n v="75"/>
    <s v="75"/>
    <s v="70"/>
    <n v="70"/>
    <n v="218"/>
    <s v="218"/>
    <s v="Medium Fast"/>
    <s v="2"/>
    <x v="6"/>
    <x v="3"/>
    <s v="Fairy, Field"/>
    <n v="50"/>
    <n v="50"/>
    <n v="0.5"/>
    <n v="0.5"/>
    <s v="10"/>
    <s v="1"/>
    <s v="1"/>
    <s v="1"/>
    <s v="0"/>
    <s v="1"/>
    <s v="1"/>
    <s v="1"/>
    <s v="1"/>
    <s v="2"/>
    <n v="0.5"/>
    <s v="1"/>
    <s v="1"/>
    <s v="1"/>
    <s v="1"/>
    <s v="1"/>
    <s v="1"/>
    <n v="0.5"/>
    <s v="1"/>
  </r>
  <r>
    <s v="Sandshrew"/>
    <s v="27"/>
    <s v="Sandan"/>
    <s v="ă‚µăłă‰ (Sand)"/>
    <x v="0"/>
    <s v="Normal"/>
    <s v="Mouse pokemon"/>
    <s v="1"/>
    <x v="8"/>
    <x v="1"/>
    <s v="Ground"/>
    <n v="0.6"/>
    <n v="12"/>
    <s v="2"/>
    <s v="Sand Veil"/>
    <m/>
    <s v="Sand Rush"/>
    <s v="300"/>
    <n v="300"/>
    <n v="50"/>
    <s v="50"/>
    <n v="75"/>
    <s v="75"/>
    <n v="85"/>
    <s v="85"/>
    <n v="20"/>
    <s v="20"/>
    <n v="30"/>
    <s v="30"/>
    <n v="40"/>
    <s v="40"/>
    <n v="255"/>
    <s v="255"/>
    <s v="70"/>
    <n v="70"/>
    <n v="60"/>
    <s v="60"/>
    <s v="Medium Fast"/>
    <s v="1"/>
    <x v="5"/>
    <x v="2"/>
    <s v="Field"/>
    <n v="50"/>
    <n v="50"/>
    <n v="0.5"/>
    <n v="0.5"/>
    <s v="20"/>
    <s v="1"/>
    <s v="1"/>
    <s v="2"/>
    <s v="0"/>
    <s v="2"/>
    <s v="2"/>
    <s v="1"/>
    <n v="0.5"/>
    <s v="1"/>
    <s v="1"/>
    <s v="1"/>
    <s v="1"/>
    <n v="0.5"/>
    <s v="1"/>
    <s v="1"/>
    <s v="1"/>
    <s v="1"/>
    <s v="1"/>
  </r>
  <r>
    <s v="Alolan Sandshrew"/>
    <s v="27"/>
    <s v="Sandan"/>
    <s v="ă‚µăłă‰ (Sand)"/>
    <x v="0"/>
    <s v="Normal"/>
    <s v="Mouse pokemon"/>
    <s v="2"/>
    <x v="9"/>
    <x v="6"/>
    <s v="Ice, Steel"/>
    <n v="0.7"/>
    <n v="40"/>
    <s v="2"/>
    <s v="Snow Cloak"/>
    <m/>
    <s v="Slush Rush"/>
    <s v="300"/>
    <n v="300"/>
    <n v="50"/>
    <s v="50"/>
    <n v="75"/>
    <s v="75"/>
    <n v="90"/>
    <s v="90"/>
    <n v="10"/>
    <s v="10"/>
    <n v="35"/>
    <s v="35"/>
    <n v="40"/>
    <s v="40"/>
    <n v="255"/>
    <s v="255"/>
    <s v="70"/>
    <n v="70"/>
    <n v="60"/>
    <s v="60"/>
    <s v="Medium Fast"/>
    <s v="1"/>
    <x v="5"/>
    <x v="2"/>
    <s v="Field"/>
    <n v="50"/>
    <n v="50"/>
    <n v="0.5"/>
    <n v="0.5"/>
    <s v="20"/>
    <n v="0.5"/>
    <s v="4"/>
    <s v="1"/>
    <s v="1"/>
    <n v="0.5"/>
    <n v="0.25"/>
    <s v="4"/>
    <s v="0"/>
    <s v="2"/>
    <n v="0.5"/>
    <n v="0.5"/>
    <n v="0.5"/>
    <s v="1"/>
    <s v="1"/>
    <n v="0.5"/>
    <s v="1"/>
    <s v="1"/>
    <n v="0.5"/>
  </r>
  <r>
    <s v="Sandslash"/>
    <s v="28"/>
    <s v="Sandamer"/>
    <s v="ă‚µăłă‰ă‘ăł (Sandpan)"/>
    <x v="0"/>
    <s v="Normal"/>
    <s v="Mouse pokemon"/>
    <s v="1"/>
    <x v="8"/>
    <x v="1"/>
    <s v="Ground"/>
    <n v="1"/>
    <n v="29.5"/>
    <s v="2"/>
    <s v="Sand Veil"/>
    <m/>
    <s v="Sand Rush"/>
    <s v="450"/>
    <n v="450"/>
    <n v="75"/>
    <s v="75"/>
    <n v="100"/>
    <s v="100"/>
    <n v="110"/>
    <s v="110"/>
    <n v="45"/>
    <s v="45"/>
    <n v="55"/>
    <s v="55"/>
    <n v="65"/>
    <s v="65"/>
    <n v="90"/>
    <s v="90"/>
    <s v="70"/>
    <n v="70"/>
    <n v="158"/>
    <s v="158"/>
    <s v="Medium Fast"/>
    <s v="1"/>
    <x v="5"/>
    <x v="2"/>
    <s v="Field"/>
    <n v="50"/>
    <n v="50"/>
    <n v="0.5"/>
    <n v="0.5"/>
    <s v="20"/>
    <s v="1"/>
    <s v="1"/>
    <s v="2"/>
    <s v="0"/>
    <s v="2"/>
    <s v="2"/>
    <s v="1"/>
    <n v="0.5"/>
    <s v="1"/>
    <s v="1"/>
    <s v="1"/>
    <s v="1"/>
    <n v="0.5"/>
    <s v="1"/>
    <s v="1"/>
    <s v="1"/>
    <s v="1"/>
    <s v="1"/>
  </r>
  <r>
    <s v="Alolan Sandslash"/>
    <s v="28"/>
    <s v="Sandamer"/>
    <s v="ă‚µăłă‰ă‘ăł (Sandpan)"/>
    <x v="0"/>
    <s v="Normal"/>
    <s v="Mouse pokemon"/>
    <s v="2"/>
    <x v="9"/>
    <x v="6"/>
    <s v="Ice, Steel"/>
    <n v="1.2"/>
    <n v="55"/>
    <s v="2"/>
    <s v="Snow Cloak"/>
    <m/>
    <s v="Slush Rush"/>
    <s v="450"/>
    <n v="450"/>
    <n v="75"/>
    <s v="75"/>
    <n v="100"/>
    <s v="100"/>
    <n v="120"/>
    <s v="120"/>
    <n v="25"/>
    <s v="25"/>
    <n v="65"/>
    <s v="65"/>
    <n v="65"/>
    <s v="65"/>
    <n v="90"/>
    <s v="90"/>
    <s v="70"/>
    <n v="70"/>
    <n v="158"/>
    <s v="158"/>
    <s v="Medium Fast"/>
    <s v="1"/>
    <x v="5"/>
    <x v="2"/>
    <s v="Field"/>
    <n v="50"/>
    <n v="50"/>
    <n v="0.5"/>
    <n v="0.5"/>
    <s v="20"/>
    <n v="0.5"/>
    <s v="4"/>
    <s v="1"/>
    <s v="1"/>
    <n v="0.5"/>
    <n v="0.25"/>
    <s v="4"/>
    <s v="0"/>
    <s v="2"/>
    <n v="0.5"/>
    <n v="0.5"/>
    <n v="0.5"/>
    <s v="1"/>
    <s v="1"/>
    <n v="0.5"/>
    <s v="1"/>
    <s v="1"/>
    <n v="0.5"/>
  </r>
  <r>
    <s v="Nidoranâ™€"/>
    <s v="29"/>
    <s v="Nidoranâ™€"/>
    <s v="ă‹ă‰ă©ăłâ™€ (Nidoranâ™€)"/>
    <x v="0"/>
    <s v="Normal"/>
    <s v="Poison Pin pokemon"/>
    <s v="1"/>
    <x v="6"/>
    <x v="1"/>
    <s v="Poison"/>
    <n v="0.4"/>
    <n v="7"/>
    <s v="3"/>
    <s v="Poison Point"/>
    <s v="Rivalry"/>
    <s v="Hustle"/>
    <s v="275"/>
    <n v="275"/>
    <n v="55"/>
    <s v="55"/>
    <n v="47"/>
    <s v="47"/>
    <n v="52"/>
    <s v="52"/>
    <n v="40"/>
    <s v="40"/>
    <n v="40"/>
    <s v="40"/>
    <n v="41"/>
    <s v="41"/>
    <n v="235"/>
    <s v="235"/>
    <s v="70"/>
    <n v="70"/>
    <n v="55"/>
    <s v="55"/>
    <s v="Medium Slow"/>
    <s v="2"/>
    <x v="5"/>
    <x v="0"/>
    <s v="Field, Monster"/>
    <n v="0"/>
    <n v="100"/>
    <n v="0"/>
    <n v="1"/>
    <s v="20"/>
    <s v="1"/>
    <s v="1"/>
    <s v="1"/>
    <s v="1"/>
    <n v="0.5"/>
    <s v="1"/>
    <n v="0.5"/>
    <n v="0.5"/>
    <s v="2"/>
    <s v="1"/>
    <s v="2"/>
    <n v="0.5"/>
    <s v="1"/>
    <s v="1"/>
    <s v="1"/>
    <s v="1"/>
    <s v="1"/>
    <n v="0.5"/>
  </r>
  <r>
    <s v="Nidorina"/>
    <s v="30"/>
    <s v="Nidorina"/>
    <s v="ă‹ă‰ăŞăĽăŠ (Nidorina)"/>
    <x v="0"/>
    <s v="Normal"/>
    <s v="Poison Pin pokemon"/>
    <s v="1"/>
    <x v="6"/>
    <x v="1"/>
    <s v="Poison"/>
    <n v="0.8"/>
    <n v="20"/>
    <s v="3"/>
    <s v="Poison Point"/>
    <s v="Rivalry"/>
    <s v="Hustle"/>
    <s v="365"/>
    <n v="365"/>
    <n v="70"/>
    <s v="70"/>
    <n v="62"/>
    <s v="62"/>
    <n v="67"/>
    <s v="67"/>
    <n v="55"/>
    <s v="55"/>
    <n v="55"/>
    <s v="55"/>
    <n v="56"/>
    <s v="56"/>
    <n v="120"/>
    <s v="120"/>
    <s v="70"/>
    <n v="70"/>
    <n v="128"/>
    <s v="128"/>
    <s v="Medium Slow"/>
    <s v="1"/>
    <x v="8"/>
    <x v="2"/>
    <s v="Undiscovered"/>
    <n v="0"/>
    <n v="100"/>
    <n v="0"/>
    <n v="1"/>
    <s v="20"/>
    <s v="1"/>
    <s v="1"/>
    <s v="1"/>
    <s v="1"/>
    <n v="0.5"/>
    <s v="1"/>
    <n v="0.5"/>
    <n v="0.5"/>
    <s v="2"/>
    <s v="1"/>
    <s v="2"/>
    <n v="0.5"/>
    <s v="1"/>
    <s v="1"/>
    <s v="1"/>
    <s v="1"/>
    <s v="1"/>
    <n v="0.5"/>
  </r>
  <r>
    <s v="Nidoqueen"/>
    <s v="31"/>
    <s v="Nidoqueen"/>
    <s v="ă‹ă‰ă‚Żă‚¤ăł (Nidoqueen)"/>
    <x v="0"/>
    <s v="Normal"/>
    <s v="Drill pokemon"/>
    <s v="2"/>
    <x v="6"/>
    <x v="7"/>
    <s v="Poison, Ground"/>
    <n v="1.3"/>
    <n v="60"/>
    <s v="3"/>
    <s v="Poison Point"/>
    <s v="Rivalry"/>
    <s v="Sheer Force"/>
    <s v="505"/>
    <n v="505"/>
    <n v="90"/>
    <s v="90"/>
    <n v="92"/>
    <s v="92"/>
    <n v="87"/>
    <s v="87"/>
    <n v="75"/>
    <s v="75"/>
    <n v="85"/>
    <s v="85"/>
    <n v="76"/>
    <s v="76"/>
    <n v="45"/>
    <s v="45"/>
    <s v="70"/>
    <n v="70"/>
    <n v="227"/>
    <s v="227"/>
    <s v="Medium Slow"/>
    <s v="1"/>
    <x v="8"/>
    <x v="2"/>
    <s v="Undiscovered"/>
    <n v="0"/>
    <n v="100"/>
    <n v="0"/>
    <n v="1"/>
    <s v="20"/>
    <s v="1"/>
    <s v="1"/>
    <s v="2"/>
    <s v="0"/>
    <s v="1"/>
    <s v="2"/>
    <n v="0.5"/>
    <n v="0.25"/>
    <s v="2"/>
    <s v="1"/>
    <s v="2"/>
    <n v="0.5"/>
    <n v="0.5"/>
    <s v="1"/>
    <s v="1"/>
    <s v="1"/>
    <s v="1"/>
    <n v="0.5"/>
  </r>
  <r>
    <s v="Nidoranâ™‚"/>
    <s v="32"/>
    <s v="Nidoranâ™‚"/>
    <s v="ă‹ă‰ă©ăłâ™‚ (Nidoranâ™‚)"/>
    <x v="0"/>
    <s v="Normal"/>
    <s v="Poison Pin pokemon"/>
    <s v="1"/>
    <x v="6"/>
    <x v="1"/>
    <s v="Poison"/>
    <n v="0.5"/>
    <n v="9"/>
    <s v="3"/>
    <s v="Poison Point"/>
    <s v="Rivalry"/>
    <s v="Hustle"/>
    <s v="273"/>
    <n v="273"/>
    <n v="46"/>
    <s v="46"/>
    <n v="57"/>
    <s v="57"/>
    <n v="40"/>
    <s v="40"/>
    <n v="40"/>
    <s v="40"/>
    <n v="40"/>
    <s v="40"/>
    <n v="50"/>
    <s v="50"/>
    <n v="235"/>
    <s v="235"/>
    <s v="70"/>
    <n v="70"/>
    <n v="55"/>
    <s v="55"/>
    <s v="Medium Slow"/>
    <s v="2"/>
    <x v="5"/>
    <x v="0"/>
    <s v="Field, Monster"/>
    <n v="100"/>
    <n v="0"/>
    <n v="1"/>
    <n v="0"/>
    <s v="20"/>
    <s v="1"/>
    <s v="1"/>
    <s v="1"/>
    <s v="1"/>
    <n v="0.5"/>
    <s v="1"/>
    <n v="0.5"/>
    <n v="0.5"/>
    <s v="2"/>
    <s v="1"/>
    <s v="2"/>
    <n v="0.5"/>
    <s v="1"/>
    <s v="1"/>
    <s v="1"/>
    <s v="1"/>
    <s v="1"/>
    <n v="0.5"/>
  </r>
  <r>
    <s v="Nidorino"/>
    <s v="33"/>
    <s v="Nidorino"/>
    <s v="ă‹ă‰ăŞăĽăŽ (Nidorino)"/>
    <x v="0"/>
    <s v="Normal"/>
    <s v="Poison Pin pokemon"/>
    <s v="1"/>
    <x v="6"/>
    <x v="1"/>
    <s v="Poison"/>
    <n v="0.9"/>
    <n v="19.5"/>
    <s v="3"/>
    <s v="Poison Point"/>
    <s v="Rivalry"/>
    <s v="Hustle"/>
    <s v="365"/>
    <n v="365"/>
    <n v="61"/>
    <s v="61"/>
    <n v="72"/>
    <s v="72"/>
    <n v="57"/>
    <s v="57"/>
    <n v="55"/>
    <s v="55"/>
    <n v="55"/>
    <s v="55"/>
    <n v="65"/>
    <s v="65"/>
    <n v="120"/>
    <s v="120"/>
    <s v="70"/>
    <n v="70"/>
    <n v="128"/>
    <s v="128"/>
    <s v="Medium Slow"/>
    <s v="2"/>
    <x v="5"/>
    <x v="0"/>
    <s v="Field, Monster"/>
    <n v="100"/>
    <n v="0"/>
    <n v="1"/>
    <n v="0"/>
    <s v="20"/>
    <s v="1"/>
    <s v="1"/>
    <s v="1"/>
    <s v="1"/>
    <n v="0.5"/>
    <s v="1"/>
    <n v="0.5"/>
    <n v="0.5"/>
    <s v="2"/>
    <s v="1"/>
    <s v="2"/>
    <n v="0.5"/>
    <s v="1"/>
    <s v="1"/>
    <s v="1"/>
    <s v="1"/>
    <s v="1"/>
    <n v="0.5"/>
  </r>
  <r>
    <s v="Nidoking"/>
    <s v="34"/>
    <s v="Nidoking"/>
    <s v="ă‹ă‰ă‚­ăłă‚° (Nidoking)"/>
    <x v="0"/>
    <s v="Normal"/>
    <s v="Drill pokemon"/>
    <s v="2"/>
    <x v="6"/>
    <x v="7"/>
    <s v="Poison, Ground"/>
    <n v="1.4"/>
    <n v="62"/>
    <s v="3"/>
    <s v="Poison Point"/>
    <s v="Rivalry"/>
    <s v="Sheer Force"/>
    <s v="505"/>
    <n v="505"/>
    <n v="81"/>
    <s v="81"/>
    <n v="102"/>
    <s v="102"/>
    <n v="77"/>
    <s v="77"/>
    <n v="85"/>
    <s v="85"/>
    <n v="75"/>
    <s v="75"/>
    <n v="85"/>
    <s v="85"/>
    <n v="45"/>
    <s v="45"/>
    <s v="70"/>
    <n v="70"/>
    <n v="227"/>
    <s v="227"/>
    <s v="Medium Slow"/>
    <s v="2"/>
    <x v="5"/>
    <x v="0"/>
    <s v="Field, Monster"/>
    <n v="100"/>
    <n v="0"/>
    <n v="1"/>
    <n v="0"/>
    <s v="20"/>
    <s v="1"/>
    <s v="1"/>
    <s v="2"/>
    <s v="0"/>
    <s v="1"/>
    <s v="2"/>
    <n v="0.5"/>
    <n v="0.25"/>
    <s v="2"/>
    <s v="1"/>
    <s v="2"/>
    <n v="0.5"/>
    <n v="0.5"/>
    <s v="1"/>
    <s v="1"/>
    <s v="1"/>
    <s v="1"/>
    <n v="0.5"/>
  </r>
  <r>
    <s v="Clefairy"/>
    <s v="35"/>
    <s v="Piepi"/>
    <s v="ă”ăă” (Pippi)"/>
    <x v="0"/>
    <s v="Normal"/>
    <s v="Fairy pokemon"/>
    <s v="1"/>
    <x v="10"/>
    <x v="1"/>
    <s v="Fairy"/>
    <n v="0.6"/>
    <n v="7.5"/>
    <s v="3"/>
    <s v="Cute Charm"/>
    <s v="Magic Guard"/>
    <s v="Friend Guard"/>
    <s v="323"/>
    <n v="323"/>
    <n v="70"/>
    <s v="70"/>
    <n v="45"/>
    <s v="45"/>
    <n v="48"/>
    <s v="48"/>
    <n v="60"/>
    <s v="60"/>
    <n v="65"/>
    <s v="65"/>
    <n v="35"/>
    <s v="35"/>
    <n v="150"/>
    <s v="150"/>
    <s v="140"/>
    <n v="140"/>
    <n v="113"/>
    <s v="113"/>
    <s v="Fast"/>
    <s v="1"/>
    <x v="6"/>
    <x v="2"/>
    <s v="Fairy"/>
    <n v="25"/>
    <n v="75"/>
    <n v="0.25"/>
    <n v="0.75"/>
    <s v="10"/>
    <s v="1"/>
    <s v="1"/>
    <s v="1"/>
    <s v="1"/>
    <s v="1"/>
    <s v="1"/>
    <n v="0.5"/>
    <s v="2"/>
    <s v="1"/>
    <s v="1"/>
    <s v="1"/>
    <n v="0.5"/>
    <s v="1"/>
    <s v="1"/>
    <s v="0"/>
    <n v="0.5"/>
    <s v="2"/>
    <s v="1"/>
  </r>
  <r>
    <s v="Clefable"/>
    <s v="36"/>
    <s v="Pixi"/>
    <s v="ă”ă‚Żă‚·ăĽ (Pixy)"/>
    <x v="0"/>
    <s v="Normal"/>
    <s v="Fairy pokemon"/>
    <s v="1"/>
    <x v="10"/>
    <x v="1"/>
    <s v="Fairy"/>
    <n v="1.3"/>
    <n v="40"/>
    <s v="3"/>
    <s v="Cute Charm"/>
    <s v="Magic Guard"/>
    <s v="Unaware"/>
    <s v="483"/>
    <n v="483"/>
    <n v="95"/>
    <s v="95"/>
    <n v="70"/>
    <s v="70"/>
    <n v="73"/>
    <s v="73"/>
    <n v="95"/>
    <s v="95"/>
    <n v="90"/>
    <s v="90"/>
    <n v="60"/>
    <s v="60"/>
    <n v="25"/>
    <s v="25"/>
    <s v="140"/>
    <n v="140"/>
    <n v="217"/>
    <s v="217"/>
    <s v="Fast"/>
    <s v="1"/>
    <x v="6"/>
    <x v="2"/>
    <s v="Fairy"/>
    <n v="25"/>
    <n v="75"/>
    <n v="0.25"/>
    <n v="0.75"/>
    <s v="10"/>
    <s v="1"/>
    <s v="1"/>
    <s v="1"/>
    <s v="1"/>
    <s v="1"/>
    <s v="1"/>
    <n v="0.5"/>
    <s v="2"/>
    <s v="1"/>
    <s v="1"/>
    <s v="1"/>
    <n v="0.5"/>
    <s v="1"/>
    <s v="1"/>
    <s v="0"/>
    <n v="0.5"/>
    <s v="2"/>
    <s v="1"/>
  </r>
  <r>
    <s v="Vulpix"/>
    <s v="37"/>
    <s v="Vulpix"/>
    <s v="ă­ă‚łăł (Rokon)"/>
    <x v="0"/>
    <s v="Normal"/>
    <s v="Fox pokemon"/>
    <s v="1"/>
    <x v="1"/>
    <x v="1"/>
    <s v="Fire"/>
    <n v="0.6"/>
    <n v="9.9"/>
    <s v="2"/>
    <s v="Flash Fire"/>
    <m/>
    <s v="Drought"/>
    <s v="299"/>
    <n v="299"/>
    <n v="38"/>
    <s v="38"/>
    <n v="41"/>
    <s v="41"/>
    <n v="40"/>
    <s v="40"/>
    <n v="50"/>
    <s v="50"/>
    <n v="65"/>
    <s v="65"/>
    <n v="65"/>
    <s v="65"/>
    <n v="190"/>
    <s v="190"/>
    <s v="70"/>
    <n v="70"/>
    <n v="60"/>
    <s v="60"/>
    <s v="Medium Fast"/>
    <s v="1"/>
    <x v="5"/>
    <x v="2"/>
    <s v="Field"/>
    <n v="25"/>
    <n v="75"/>
    <n v="0.25"/>
    <n v="0.75"/>
    <s v="20"/>
    <s v="1"/>
    <s v="0"/>
    <s v="2"/>
    <s v="1"/>
    <n v="0.5"/>
    <n v="0.5"/>
    <s v="1"/>
    <s v="1"/>
    <s v="2"/>
    <s v="1"/>
    <s v="1"/>
    <n v="0.5"/>
    <s v="2"/>
    <s v="1"/>
    <s v="1"/>
    <s v="1"/>
    <n v="0.5"/>
    <n v="0.5"/>
  </r>
  <r>
    <s v="Alolan Vulpix"/>
    <s v="37"/>
    <s v="Vulpix"/>
    <s v="ă­ă‚łăł (Rokon)"/>
    <x v="0"/>
    <s v="Normal"/>
    <s v="Fox pokemon"/>
    <s v="1"/>
    <x v="9"/>
    <x v="1"/>
    <s v="Ice"/>
    <n v="0.6"/>
    <n v="9.9"/>
    <s v="2"/>
    <s v="Snow Cloak"/>
    <m/>
    <s v="Snow Warning"/>
    <s v="299"/>
    <n v="299"/>
    <n v="38"/>
    <s v="38"/>
    <n v="41"/>
    <s v="41"/>
    <n v="40"/>
    <s v="40"/>
    <n v="50"/>
    <s v="50"/>
    <n v="65"/>
    <s v="65"/>
    <n v="65"/>
    <s v="65"/>
    <n v="190"/>
    <s v="190"/>
    <s v="70"/>
    <n v="70"/>
    <n v="60"/>
    <s v="60"/>
    <s v="Medium Fast"/>
    <s v="1"/>
    <x v="5"/>
    <x v="2"/>
    <s v="Field"/>
    <n v="25"/>
    <n v="75"/>
    <n v="0.25"/>
    <n v="0.75"/>
    <s v="20"/>
    <s v="1"/>
    <n v="0.5"/>
    <s v="2"/>
    <s v="1"/>
    <n v="0.5"/>
    <n v="0.5"/>
    <s v="1"/>
    <s v="1"/>
    <s v="2"/>
    <s v="1"/>
    <s v="1"/>
    <n v="0.5"/>
    <s v="2"/>
    <s v="1"/>
    <s v="1"/>
    <s v="1"/>
    <n v="0.5"/>
    <n v="0.5"/>
  </r>
  <r>
    <s v="Ninetales"/>
    <s v="38"/>
    <s v="Vulnona"/>
    <s v="ă‚­ăĄă‚¦ă‚łăł (Kyukon)"/>
    <x v="0"/>
    <s v="Normal"/>
    <s v="Fox pokemon"/>
    <s v="1"/>
    <x v="1"/>
    <x v="1"/>
    <s v="Fire"/>
    <n v="1.1000000000000001"/>
    <n v="19.899999999999999"/>
    <s v="2"/>
    <s v="Flash Fire"/>
    <m/>
    <s v="Drought"/>
    <s v="505"/>
    <n v="505"/>
    <n v="73"/>
    <s v="73"/>
    <n v="76"/>
    <s v="76"/>
    <n v="75"/>
    <s v="75"/>
    <n v="81"/>
    <s v="81"/>
    <n v="100"/>
    <s v="100"/>
    <n v="100"/>
    <s v="100"/>
    <n v="75"/>
    <s v="75"/>
    <s v="70"/>
    <n v="70"/>
    <n v="177"/>
    <s v="177"/>
    <s v="Medium Fast"/>
    <s v="1"/>
    <x v="5"/>
    <x v="2"/>
    <s v="Field"/>
    <n v="25"/>
    <n v="75"/>
    <n v="0.25"/>
    <n v="0.75"/>
    <s v="20"/>
    <s v="1"/>
    <s v="0"/>
    <s v="2"/>
    <s v="1"/>
    <n v="0.5"/>
    <n v="0.5"/>
    <s v="1"/>
    <s v="1"/>
    <s v="2"/>
    <s v="1"/>
    <s v="1"/>
    <n v="0.5"/>
    <s v="2"/>
    <s v="1"/>
    <s v="1"/>
    <s v="1"/>
    <n v="0.5"/>
    <n v="0.5"/>
  </r>
  <r>
    <s v="Alolan Ninetales"/>
    <s v="38"/>
    <s v="Vulnona"/>
    <s v="ă‚­ăĄă‚¦ă‚łăł (Kyukon)"/>
    <x v="0"/>
    <s v="Normal"/>
    <s v="Fox pokemon"/>
    <s v="2"/>
    <x v="9"/>
    <x v="8"/>
    <s v="Ice, Fairy"/>
    <n v="1.1000000000000001"/>
    <n v="19.899999999999999"/>
    <s v="2"/>
    <s v="Snow Cloak"/>
    <m/>
    <s v="Snow Warning"/>
    <s v="505"/>
    <n v="505"/>
    <n v="73"/>
    <s v="73"/>
    <n v="67"/>
    <s v="67"/>
    <n v="75"/>
    <s v="75"/>
    <n v="81"/>
    <s v="81"/>
    <n v="100"/>
    <s v="100"/>
    <n v="109"/>
    <s v="109"/>
    <n v="75"/>
    <s v="75"/>
    <s v="70"/>
    <n v="70"/>
    <n v="177"/>
    <s v="177"/>
    <s v="Medium Fast"/>
    <s v="1"/>
    <x v="5"/>
    <x v="2"/>
    <s v="Field"/>
    <n v="25"/>
    <n v="75"/>
    <n v="0.25"/>
    <n v="0.75"/>
    <s v="20"/>
    <s v="1"/>
    <n v="0.5"/>
    <s v="2"/>
    <s v="1"/>
    <n v="0.5"/>
    <n v="0.5"/>
    <s v="1"/>
    <s v="1"/>
    <s v="2"/>
    <s v="1"/>
    <s v="1"/>
    <n v="0.5"/>
    <s v="2"/>
    <s v="1"/>
    <s v="1"/>
    <s v="1"/>
    <n v="0.5"/>
    <n v="0.5"/>
  </r>
  <r>
    <s v="Jigglypuff"/>
    <s v="39"/>
    <s v="Pummeluff"/>
    <s v="ă—ăŞăł (Purin)"/>
    <x v="0"/>
    <s v="Normal"/>
    <s v="Balloon pokemon"/>
    <s v="2"/>
    <x v="4"/>
    <x v="8"/>
    <s v="Normal, Fairy"/>
    <n v="0.5"/>
    <n v="5.5"/>
    <s v="3"/>
    <s v="Cute Charm"/>
    <s v="Competitive"/>
    <s v="Friend Guard"/>
    <s v="270"/>
    <n v="270"/>
    <n v="115"/>
    <s v="115"/>
    <n v="45"/>
    <s v="45"/>
    <n v="20"/>
    <s v="20"/>
    <n v="45"/>
    <s v="45"/>
    <n v="25"/>
    <s v="25"/>
    <n v="20"/>
    <s v="20"/>
    <n v="170"/>
    <s v="170"/>
    <s v="70"/>
    <n v="70"/>
    <n v="95"/>
    <s v="95"/>
    <s v="Fast"/>
    <s v="1"/>
    <x v="6"/>
    <x v="2"/>
    <s v="Fairy"/>
    <n v="25"/>
    <n v="75"/>
    <n v="0.25"/>
    <n v="0.75"/>
    <s v="10"/>
    <s v="1"/>
    <s v="1"/>
    <s v="1"/>
    <s v="1"/>
    <s v="1"/>
    <s v="1"/>
    <s v="1"/>
    <s v="2"/>
    <s v="1"/>
    <s v="1"/>
    <s v="1"/>
    <n v="0.5"/>
    <s v="1"/>
    <s v="0"/>
    <s v="0"/>
    <n v="0.5"/>
    <s v="2"/>
    <s v="1"/>
  </r>
  <r>
    <s v="Wigglytuff"/>
    <s v="40"/>
    <s v="Knuddeluff"/>
    <s v="ă—ă‚ŻăŞăł (Pukurin)"/>
    <x v="0"/>
    <s v="Normal"/>
    <s v="Balloon pokemon"/>
    <s v="2"/>
    <x v="4"/>
    <x v="8"/>
    <s v="Normal, Fairy"/>
    <n v="1"/>
    <n v="12"/>
    <s v="3"/>
    <s v="Cute Charm"/>
    <s v="Competitive"/>
    <s v="Frisk"/>
    <s v="435"/>
    <n v="435"/>
    <n v="140"/>
    <s v="140"/>
    <n v="70"/>
    <s v="70"/>
    <n v="45"/>
    <s v="45"/>
    <n v="85"/>
    <s v="85"/>
    <n v="50"/>
    <s v="50"/>
    <n v="45"/>
    <s v="45"/>
    <n v="50"/>
    <s v="50"/>
    <s v="70"/>
    <n v="70"/>
    <n v="196"/>
    <s v="196"/>
    <s v="Fast"/>
    <s v="1"/>
    <x v="6"/>
    <x v="2"/>
    <s v="Fairy"/>
    <n v="25"/>
    <n v="75"/>
    <n v="0.25"/>
    <n v="0.75"/>
    <s v="10"/>
    <s v="1"/>
    <s v="1"/>
    <s v="1"/>
    <s v="1"/>
    <s v="1"/>
    <s v="1"/>
    <s v="1"/>
    <s v="2"/>
    <s v="1"/>
    <s v="1"/>
    <s v="1"/>
    <n v="0.5"/>
    <s v="1"/>
    <s v="0"/>
    <s v="0"/>
    <n v="0.5"/>
    <s v="2"/>
    <s v="1"/>
  </r>
  <r>
    <s v="Zubat"/>
    <s v="41"/>
    <s v="Zubat"/>
    <s v="ă‚şăăă (Zubat)"/>
    <x v="0"/>
    <s v="Normal"/>
    <s v="Bat pokemon"/>
    <s v="2"/>
    <x v="6"/>
    <x v="2"/>
    <s v="Poison, Flying"/>
    <n v="0.8"/>
    <n v="7.5"/>
    <s v="2"/>
    <s v="Inner Focus"/>
    <m/>
    <s v="Infiltrator"/>
    <s v="245"/>
    <n v="245"/>
    <n v="40"/>
    <s v="40"/>
    <n v="45"/>
    <s v="45"/>
    <n v="35"/>
    <s v="35"/>
    <n v="30"/>
    <s v="30"/>
    <n v="40"/>
    <s v="40"/>
    <n v="55"/>
    <s v="55"/>
    <n v="255"/>
    <s v="255"/>
    <s v="70"/>
    <n v="70"/>
    <n v="49"/>
    <s v="49"/>
    <s v="Medium Fast"/>
    <s v="1"/>
    <x v="4"/>
    <x v="2"/>
    <s v="Flying"/>
    <n v="50"/>
    <n v="50"/>
    <n v="0.5"/>
    <n v="0.5"/>
    <s v="15"/>
    <s v="1"/>
    <s v="1"/>
    <s v="1"/>
    <s v="2"/>
    <n v="0.25"/>
    <s v="2"/>
    <n v="0.25"/>
    <n v="0.5"/>
    <s v="0"/>
    <s v="1"/>
    <s v="2"/>
    <n v="0.25"/>
    <s v="2"/>
    <s v="1"/>
    <s v="1"/>
    <s v="1"/>
    <s v="1"/>
    <n v="0.5"/>
  </r>
  <r>
    <s v="Golbat"/>
    <s v="42"/>
    <s v="Golbat"/>
    <s v="ă‚´ă«ăăă (Golbat)"/>
    <x v="0"/>
    <s v="Normal"/>
    <s v="Bat pokemon"/>
    <s v="2"/>
    <x v="6"/>
    <x v="2"/>
    <s v="Poison, Flying"/>
    <n v="1.6"/>
    <n v="55"/>
    <s v="2"/>
    <s v="Inner Focus"/>
    <m/>
    <s v="Infiltrator"/>
    <s v="455"/>
    <n v="455"/>
    <n v="75"/>
    <s v="75"/>
    <n v="80"/>
    <s v="80"/>
    <n v="70"/>
    <s v="70"/>
    <n v="65"/>
    <s v="65"/>
    <n v="75"/>
    <s v="75"/>
    <n v="90"/>
    <s v="90"/>
    <n v="90"/>
    <s v="90"/>
    <s v="70"/>
    <n v="70"/>
    <n v="159"/>
    <s v="159"/>
    <s v="Medium Fast"/>
    <s v="1"/>
    <x v="4"/>
    <x v="2"/>
    <s v="Flying"/>
    <n v="50"/>
    <n v="50"/>
    <n v="0.5"/>
    <n v="0.5"/>
    <s v="15"/>
    <s v="1"/>
    <s v="1"/>
    <s v="1"/>
    <s v="2"/>
    <n v="0.25"/>
    <s v="2"/>
    <n v="0.25"/>
    <n v="0.5"/>
    <s v="0"/>
    <s v="1"/>
    <s v="2"/>
    <n v="0.25"/>
    <s v="2"/>
    <s v="1"/>
    <s v="1"/>
    <s v="1"/>
    <s v="1"/>
    <n v="0.5"/>
  </r>
  <r>
    <s v="Oddish"/>
    <s v="43"/>
    <s v="Myrapla"/>
    <s v="ăŠă‚ľăŽă‚Żă‚µ (Nazonokusa)"/>
    <x v="0"/>
    <s v="Normal"/>
    <s v="Weed pokemon"/>
    <s v="2"/>
    <x v="0"/>
    <x v="0"/>
    <s v="Grass, Poison"/>
    <n v="0.5"/>
    <n v="5.4"/>
    <s v="2"/>
    <s v="Chlorophyll"/>
    <m/>
    <s v="Run Away"/>
    <s v="320"/>
    <n v="320"/>
    <n v="45"/>
    <s v="45"/>
    <n v="50"/>
    <s v="50"/>
    <n v="55"/>
    <s v="55"/>
    <n v="75"/>
    <s v="75"/>
    <n v="65"/>
    <s v="65"/>
    <n v="30"/>
    <s v="30"/>
    <n v="255"/>
    <s v="255"/>
    <s v="70"/>
    <n v="70"/>
    <n v="64"/>
    <s v="64"/>
    <s v="Medium Slow"/>
    <s v="1"/>
    <x v="0"/>
    <x v="2"/>
    <s v="Grass"/>
    <n v="50"/>
    <n v="50"/>
    <n v="0.5"/>
    <n v="0.5"/>
    <s v="20"/>
    <s v="1"/>
    <s v="2"/>
    <n v="0.5"/>
    <n v="0.5"/>
    <n v="0.25"/>
    <s v="2"/>
    <n v="0.5"/>
    <s v="1"/>
    <s v="1"/>
    <s v="2"/>
    <s v="2"/>
    <s v="1"/>
    <s v="1"/>
    <s v="1"/>
    <s v="1"/>
    <s v="1"/>
    <s v="1"/>
    <n v="0.5"/>
  </r>
  <r>
    <s v="Gloom"/>
    <s v="44"/>
    <s v="Duflor"/>
    <s v="ă‚Żă‚µă‚¤ăŹăŠ (Kusaihana)"/>
    <x v="0"/>
    <s v="Normal"/>
    <s v="Weed pokemon"/>
    <s v="2"/>
    <x v="0"/>
    <x v="0"/>
    <s v="Grass, Poison"/>
    <n v="0.8"/>
    <n v="8.6"/>
    <s v="2"/>
    <s v="Chlorophyll"/>
    <m/>
    <s v="Stench"/>
    <s v="395"/>
    <n v="395"/>
    <n v="60"/>
    <s v="60"/>
    <n v="65"/>
    <s v="65"/>
    <n v="70"/>
    <s v="70"/>
    <n v="85"/>
    <s v="85"/>
    <n v="75"/>
    <s v="75"/>
    <n v="40"/>
    <s v="40"/>
    <n v="120"/>
    <s v="120"/>
    <s v="70"/>
    <n v="70"/>
    <n v="138"/>
    <s v="138"/>
    <s v="Medium Slow"/>
    <s v="1"/>
    <x v="0"/>
    <x v="2"/>
    <s v="Grass"/>
    <n v="50"/>
    <n v="50"/>
    <n v="0.5"/>
    <n v="0.5"/>
    <s v="20"/>
    <s v="1"/>
    <s v="2"/>
    <n v="0.5"/>
    <n v="0.5"/>
    <n v="0.25"/>
    <s v="2"/>
    <n v="0.5"/>
    <s v="1"/>
    <s v="1"/>
    <s v="2"/>
    <s v="2"/>
    <s v="1"/>
    <s v="1"/>
    <s v="1"/>
    <s v="1"/>
    <s v="1"/>
    <s v="1"/>
    <n v="0.5"/>
  </r>
  <r>
    <s v="Vileplume"/>
    <s v="45"/>
    <s v="Giflor"/>
    <s v="ă©ă•ă¬ă‚·ă‚˘ (Ruffresia)"/>
    <x v="0"/>
    <s v="Normal"/>
    <s v="Flower pokemon"/>
    <s v="2"/>
    <x v="0"/>
    <x v="0"/>
    <s v="Grass, Poison"/>
    <n v="1.2"/>
    <n v="18.600000000000001"/>
    <s v="2"/>
    <s v="Chlorophyll"/>
    <m/>
    <s v="Effect Spore"/>
    <s v="490"/>
    <n v="490"/>
    <n v="75"/>
    <s v="75"/>
    <n v="80"/>
    <s v="80"/>
    <n v="85"/>
    <s v="85"/>
    <n v="110"/>
    <s v="110"/>
    <n v="90"/>
    <s v="90"/>
    <n v="50"/>
    <s v="50"/>
    <n v="45"/>
    <s v="45"/>
    <s v="70"/>
    <n v="70"/>
    <n v="221"/>
    <s v="221"/>
    <s v="Medium Slow"/>
    <s v="1"/>
    <x v="0"/>
    <x v="2"/>
    <s v="Grass"/>
    <n v="50"/>
    <n v="50"/>
    <n v="0.5"/>
    <n v="0.5"/>
    <s v="20"/>
    <s v="1"/>
    <s v="2"/>
    <n v="0.5"/>
    <n v="0.5"/>
    <n v="0.25"/>
    <s v="2"/>
    <n v="0.5"/>
    <s v="1"/>
    <s v="1"/>
    <s v="2"/>
    <s v="2"/>
    <s v="1"/>
    <s v="1"/>
    <s v="1"/>
    <s v="1"/>
    <s v="1"/>
    <s v="1"/>
    <n v="0.5"/>
  </r>
  <r>
    <s v="Paras"/>
    <s v="46"/>
    <s v="Paras"/>
    <s v="ă‘ă©ă‚ą (Paras)"/>
    <x v="0"/>
    <s v="Normal"/>
    <s v="Mushroom pokemon"/>
    <s v="2"/>
    <x v="3"/>
    <x v="9"/>
    <s v="Bug, Grass"/>
    <n v="0.3"/>
    <n v="5.4"/>
    <s v="3"/>
    <s v="Effect Spore"/>
    <s v="Dry Skin"/>
    <s v="Damp"/>
    <s v="285"/>
    <n v="285"/>
    <n v="35"/>
    <s v="35"/>
    <n v="70"/>
    <s v="70"/>
    <n v="55"/>
    <s v="55"/>
    <n v="45"/>
    <s v="45"/>
    <n v="55"/>
    <s v="55"/>
    <n v="25"/>
    <s v="25"/>
    <n v="190"/>
    <s v="190"/>
    <s v="70"/>
    <n v="70"/>
    <n v="57"/>
    <s v="57"/>
    <s v="Medium Fast"/>
    <s v="2"/>
    <x v="3"/>
    <x v="4"/>
    <s v="Bug, Grass"/>
    <n v="50"/>
    <n v="50"/>
    <n v="0.5"/>
    <n v="0.5"/>
    <s v="20"/>
    <s v="1"/>
    <s v="4"/>
    <n v="0.5"/>
    <n v="0.5"/>
    <n v="0.25"/>
    <s v="2"/>
    <n v="0.5"/>
    <s v="2"/>
    <n v="0.25"/>
    <s v="4"/>
    <s v="1"/>
    <s v="2"/>
    <s v="2"/>
    <s v="1"/>
    <s v="1"/>
    <s v="1"/>
    <s v="1"/>
    <s v="1"/>
  </r>
  <r>
    <s v="Parasect"/>
    <s v="47"/>
    <s v="Parasek"/>
    <s v="ă‘ă©ă‚»ă‚Żă (Parasect)"/>
    <x v="0"/>
    <s v="Normal"/>
    <s v="Mushroom pokemon"/>
    <s v="2"/>
    <x v="3"/>
    <x v="9"/>
    <s v="Bug, Grass"/>
    <n v="1"/>
    <n v="29.5"/>
    <s v="3"/>
    <s v="Effect Spore"/>
    <s v="Dry Skin"/>
    <s v="Damp"/>
    <s v="405"/>
    <n v="405"/>
    <n v="60"/>
    <s v="60"/>
    <n v="95"/>
    <s v="95"/>
    <n v="80"/>
    <s v="80"/>
    <n v="60"/>
    <s v="60"/>
    <n v="80"/>
    <s v="80"/>
    <n v="30"/>
    <s v="30"/>
    <n v="75"/>
    <s v="75"/>
    <s v="70"/>
    <n v="70"/>
    <n v="142"/>
    <s v="142"/>
    <s v="Medium Fast"/>
    <s v="2"/>
    <x v="3"/>
    <x v="4"/>
    <s v="Bug, Grass"/>
    <n v="50"/>
    <n v="50"/>
    <n v="0.5"/>
    <n v="0.5"/>
    <s v="20"/>
    <s v="1"/>
    <s v="4"/>
    <n v="0.5"/>
    <n v="0.5"/>
    <n v="0.25"/>
    <s v="2"/>
    <n v="0.5"/>
    <s v="2"/>
    <n v="0.25"/>
    <s v="4"/>
    <s v="1"/>
    <s v="2"/>
    <s v="2"/>
    <s v="1"/>
    <s v="1"/>
    <s v="1"/>
    <s v="1"/>
    <s v="1"/>
  </r>
  <r>
    <s v="Venonat"/>
    <s v="48"/>
    <s v="Bluzuk"/>
    <s v="ă‚łăłă‘ăł (Kongpang)"/>
    <x v="0"/>
    <s v="Normal"/>
    <s v="Insect pokemon"/>
    <s v="2"/>
    <x v="3"/>
    <x v="0"/>
    <s v="Bug, Poison"/>
    <n v="1"/>
    <n v="30"/>
    <s v="3"/>
    <s v="Compound Eyes"/>
    <s v="Tinted Lens"/>
    <s v="Run Away"/>
    <s v="305"/>
    <n v="305"/>
    <n v="60"/>
    <s v="60"/>
    <n v="55"/>
    <s v="55"/>
    <n v="50"/>
    <s v="50"/>
    <n v="40"/>
    <s v="40"/>
    <n v="55"/>
    <s v="55"/>
    <n v="45"/>
    <s v="45"/>
    <n v="190"/>
    <s v="190"/>
    <s v="70"/>
    <n v="70"/>
    <n v="61"/>
    <s v="61"/>
    <s v="Medium Fast"/>
    <s v="1"/>
    <x v="3"/>
    <x v="2"/>
    <s v="Bug"/>
    <n v="50"/>
    <n v="50"/>
    <n v="0.5"/>
    <n v="0.5"/>
    <s v="20"/>
    <s v="1"/>
    <s v="2"/>
    <s v="1"/>
    <s v="1"/>
    <n v="0.25"/>
    <s v="1"/>
    <n v="0.25"/>
    <n v="0.5"/>
    <s v="1"/>
    <s v="2"/>
    <s v="2"/>
    <n v="0.5"/>
    <s v="2"/>
    <s v="1"/>
    <s v="1"/>
    <s v="1"/>
    <s v="1"/>
    <n v="0.5"/>
  </r>
  <r>
    <s v="Venomoth"/>
    <s v="49"/>
    <s v="Omot"/>
    <s v="ă˘ă«ă•ă‚©ăł (Morphon)"/>
    <x v="0"/>
    <s v="Normal"/>
    <s v="Poison Moth pokemon"/>
    <s v="2"/>
    <x v="3"/>
    <x v="0"/>
    <s v="Bug, Poison"/>
    <n v="1.5"/>
    <n v="12.5"/>
    <s v="3"/>
    <s v="Shield Dust"/>
    <s v="Tinted Lens"/>
    <s v="Wonder Skin"/>
    <s v="450"/>
    <n v="450"/>
    <n v="70"/>
    <s v="70"/>
    <n v="65"/>
    <s v="65"/>
    <n v="60"/>
    <s v="60"/>
    <n v="90"/>
    <s v="90"/>
    <n v="75"/>
    <s v="75"/>
    <n v="90"/>
    <s v="90"/>
    <n v="75"/>
    <s v="75"/>
    <s v="70"/>
    <n v="70"/>
    <n v="158"/>
    <s v="158"/>
    <s v="Medium Fast"/>
    <s v="1"/>
    <x v="3"/>
    <x v="2"/>
    <s v="Bug"/>
    <n v="50"/>
    <n v="50"/>
    <n v="0.5"/>
    <n v="0.5"/>
    <s v="20"/>
    <s v="1"/>
    <s v="2"/>
    <s v="1"/>
    <s v="1"/>
    <n v="0.25"/>
    <s v="1"/>
    <n v="0.25"/>
    <n v="0.5"/>
    <s v="1"/>
    <s v="2"/>
    <s v="2"/>
    <n v="0.5"/>
    <s v="2"/>
    <s v="1"/>
    <s v="1"/>
    <s v="1"/>
    <s v="1"/>
    <n v="0.5"/>
  </r>
  <r>
    <s v="Diglett"/>
    <s v="50"/>
    <s v="Digda"/>
    <s v="ă‡ă‚Łă‚°ă€ (Digda)"/>
    <x v="0"/>
    <s v="Normal"/>
    <s v="Mole pokemon"/>
    <s v="1"/>
    <x v="8"/>
    <x v="1"/>
    <s v="Ground"/>
    <n v="0.2"/>
    <n v="0.8"/>
    <s v="3"/>
    <s v="Sand Veil"/>
    <s v="Arena Trap"/>
    <s v="Sand Force"/>
    <s v="265"/>
    <n v="265"/>
    <n v="10"/>
    <s v="10"/>
    <n v="55"/>
    <s v="55"/>
    <n v="25"/>
    <s v="25"/>
    <n v="35"/>
    <s v="35"/>
    <n v="45"/>
    <s v="45"/>
    <n v="95"/>
    <s v="95"/>
    <n v="255"/>
    <s v="255"/>
    <s v="70"/>
    <n v="70"/>
    <n v="53"/>
    <s v="53"/>
    <s v="Medium Fast"/>
    <s v="1"/>
    <x v="5"/>
    <x v="2"/>
    <s v="Field"/>
    <n v="50"/>
    <n v="50"/>
    <n v="0.5"/>
    <n v="0.5"/>
    <s v="20"/>
    <s v="1"/>
    <s v="1"/>
    <s v="2"/>
    <s v="0"/>
    <s v="2"/>
    <s v="2"/>
    <s v="1"/>
    <n v="0.5"/>
    <s v="1"/>
    <s v="1"/>
    <s v="1"/>
    <s v="1"/>
    <n v="0.5"/>
    <s v="1"/>
    <s v="1"/>
    <s v="1"/>
    <s v="1"/>
    <s v="1"/>
  </r>
  <r>
    <s v="Alolan Diglett"/>
    <s v="50"/>
    <s v="Digda"/>
    <s v="ă‡ă‚Łă‚°ă€ (Digda)"/>
    <x v="0"/>
    <s v="Normal"/>
    <s v="Mole pokemon"/>
    <s v="2"/>
    <x v="8"/>
    <x v="6"/>
    <s v="Ground, Steel"/>
    <n v="0.2"/>
    <n v="1"/>
    <s v="3"/>
    <s v="Sand Veil"/>
    <s v="Tangling Hair"/>
    <s v="Sand Force"/>
    <s v="265"/>
    <n v="265"/>
    <n v="10"/>
    <s v="10"/>
    <n v="55"/>
    <s v="55"/>
    <n v="30"/>
    <s v="30"/>
    <n v="35"/>
    <s v="35"/>
    <n v="45"/>
    <s v="45"/>
    <n v="90"/>
    <s v="90"/>
    <n v="255"/>
    <s v="255"/>
    <s v="70"/>
    <n v="70"/>
    <n v="53"/>
    <s v="53"/>
    <s v="Medium Fast"/>
    <s v="1"/>
    <x v="5"/>
    <x v="2"/>
    <s v="Field"/>
    <n v="50"/>
    <n v="50"/>
    <n v="0.5"/>
    <n v="0.5"/>
    <s v="20"/>
    <n v="0.5"/>
    <s v="2"/>
    <s v="2"/>
    <s v="0"/>
    <s v="1"/>
    <s v="1"/>
    <s v="2"/>
    <s v="0"/>
    <s v="2"/>
    <n v="0.5"/>
    <n v="0.5"/>
    <n v="0.5"/>
    <n v="0.25"/>
    <s v="1"/>
    <n v="0.5"/>
    <s v="1"/>
    <n v="0.5"/>
    <n v="0.5"/>
  </r>
  <r>
    <s v="Dugtrio"/>
    <s v="51"/>
    <s v="Digdri"/>
    <s v="ă€ă‚°ăăŞă‚Ş (Dugtrio)"/>
    <x v="0"/>
    <s v="Normal"/>
    <s v="Mole pokemon"/>
    <s v="1"/>
    <x v="8"/>
    <x v="1"/>
    <s v="Ground"/>
    <n v="0.7"/>
    <n v="33.299999999999997"/>
    <s v="3"/>
    <s v="Sand Veil"/>
    <s v="Arena Trap"/>
    <s v="Sand Force"/>
    <s v="425"/>
    <n v="425"/>
    <n v="35"/>
    <s v="35"/>
    <n v="100"/>
    <s v="100"/>
    <n v="50"/>
    <s v="50"/>
    <n v="50"/>
    <s v="50"/>
    <n v="70"/>
    <s v="70"/>
    <n v="120"/>
    <s v="120"/>
    <n v="50"/>
    <s v="50"/>
    <s v="70"/>
    <n v="70"/>
    <n v="149"/>
    <s v="149"/>
    <s v="Medium Fast"/>
    <s v="1"/>
    <x v="5"/>
    <x v="2"/>
    <s v="Field"/>
    <n v="50"/>
    <n v="50"/>
    <n v="0.5"/>
    <n v="0.5"/>
    <s v="20"/>
    <s v="1"/>
    <s v="1"/>
    <s v="2"/>
    <s v="0"/>
    <s v="2"/>
    <s v="2"/>
    <s v="1"/>
    <n v="0.5"/>
    <s v="1"/>
    <s v="1"/>
    <s v="1"/>
    <s v="1"/>
    <n v="0.5"/>
    <s v="1"/>
    <s v="1"/>
    <s v="1"/>
    <s v="1"/>
    <s v="1"/>
  </r>
  <r>
    <s v="Alolan Dugtrio"/>
    <s v="51"/>
    <s v="Digdri"/>
    <s v="ă€ă‚°ăăŞă‚Ş (Dugtrio)"/>
    <x v="0"/>
    <s v="Normal"/>
    <s v="Mole pokemon"/>
    <s v="2"/>
    <x v="8"/>
    <x v="6"/>
    <s v="Ground, Steel"/>
    <n v="0.7"/>
    <n v="66.599999999999994"/>
    <s v="3"/>
    <s v="Sand Veil"/>
    <s v="Tangling Hair"/>
    <s v="Sand Force"/>
    <s v="425"/>
    <n v="425"/>
    <n v="35"/>
    <s v="35"/>
    <n v="100"/>
    <s v="100"/>
    <n v="60"/>
    <s v="60"/>
    <n v="50"/>
    <s v="50"/>
    <n v="70"/>
    <s v="70"/>
    <n v="110"/>
    <s v="110"/>
    <n v="50"/>
    <s v="50"/>
    <s v="70"/>
    <n v="70"/>
    <n v="149"/>
    <s v="149"/>
    <s v="Medium Fast"/>
    <s v="1"/>
    <x v="5"/>
    <x v="2"/>
    <s v="Field"/>
    <n v="50"/>
    <n v="50"/>
    <n v="0.5"/>
    <n v="0.5"/>
    <s v="20"/>
    <n v="0.5"/>
    <s v="2"/>
    <s v="2"/>
    <s v="0"/>
    <s v="1"/>
    <s v="1"/>
    <s v="2"/>
    <s v="0"/>
    <s v="2"/>
    <n v="0.5"/>
    <n v="0.5"/>
    <n v="0.5"/>
    <n v="0.25"/>
    <s v="1"/>
    <n v="0.5"/>
    <s v="1"/>
    <n v="0.5"/>
    <n v="0.5"/>
  </r>
  <r>
    <s v="Meowth"/>
    <s v="52"/>
    <s v="Mauzi"/>
    <s v="ă‹ăŁăĽă‚ą (Nyarth)"/>
    <x v="0"/>
    <s v="Normal"/>
    <s v="Scratch Cat pokemon"/>
    <s v="1"/>
    <x v="4"/>
    <x v="1"/>
    <s v="Normal"/>
    <n v="0.4"/>
    <n v="4.2"/>
    <s v="3"/>
    <s v="Pickup"/>
    <s v="Technician"/>
    <s v="Unnerve"/>
    <s v="290"/>
    <n v="290"/>
    <n v="40"/>
    <s v="40"/>
    <n v="45"/>
    <s v="45"/>
    <n v="35"/>
    <s v="35"/>
    <n v="40"/>
    <s v="40"/>
    <n v="40"/>
    <s v="40"/>
    <n v="90"/>
    <s v="90"/>
    <n v="255"/>
    <s v="255"/>
    <s v="70"/>
    <n v="70"/>
    <n v="58"/>
    <s v="58"/>
    <s v="Medium Fast"/>
    <s v="1"/>
    <x v="5"/>
    <x v="2"/>
    <s v="Field"/>
    <n v="50"/>
    <n v="50"/>
    <n v="0.5"/>
    <n v="0.5"/>
    <s v="20"/>
    <s v="1"/>
    <s v="1"/>
    <s v="1"/>
    <s v="1"/>
    <s v="1"/>
    <s v="1"/>
    <s v="2"/>
    <s v="1"/>
    <s v="1"/>
    <s v="1"/>
    <s v="1"/>
    <s v="1"/>
    <s v="1"/>
    <s v="0"/>
    <s v="1"/>
    <s v="1"/>
    <s v="1"/>
    <s v="1"/>
  </r>
  <r>
    <s v="Alolan Meowth"/>
    <s v="52"/>
    <s v="Mauzi"/>
    <s v="ă‹ăŁăĽă‚ą (Nyarth)"/>
    <x v="0"/>
    <s v="Normal"/>
    <s v="Scratch Cat pokemon"/>
    <s v="1"/>
    <x v="5"/>
    <x v="1"/>
    <s v="Dark"/>
    <n v="0.4"/>
    <n v="4.2"/>
    <s v="3"/>
    <s v="Pickup"/>
    <s v="Technician"/>
    <s v="Rattled"/>
    <s v="290"/>
    <n v="290"/>
    <n v="40"/>
    <s v="40"/>
    <n v="35"/>
    <s v="35"/>
    <n v="35"/>
    <s v="35"/>
    <n v="50"/>
    <s v="50"/>
    <n v="40"/>
    <s v="40"/>
    <n v="90"/>
    <s v="90"/>
    <n v="255"/>
    <s v="255"/>
    <s v="70"/>
    <n v="70"/>
    <n v="58"/>
    <s v="58"/>
    <s v="Medium Fast"/>
    <s v="1"/>
    <x v="5"/>
    <x v="2"/>
    <s v="Field"/>
    <n v="50"/>
    <n v="50"/>
    <n v="0.5"/>
    <n v="0.5"/>
    <s v="20"/>
    <s v="1"/>
    <s v="1"/>
    <s v="1"/>
    <s v="1"/>
    <s v="1"/>
    <s v="1"/>
    <s v="2"/>
    <s v="1"/>
    <s v="1"/>
    <s v="1"/>
    <s v="0"/>
    <s v="2"/>
    <s v="1"/>
    <n v="0.5"/>
    <s v="1"/>
    <n v="0.5"/>
    <s v="1"/>
    <s v="2"/>
  </r>
  <r>
    <s v="Galarian Meowth"/>
    <s v="52"/>
    <s v="Mauzi"/>
    <s v="ă‹ăŁăĽă‚ą (Nyarth)"/>
    <x v="0"/>
    <s v="Normal"/>
    <s v="Scratch Cat pokemon"/>
    <s v="1"/>
    <x v="11"/>
    <x v="1"/>
    <s v="Steel"/>
    <n v="0.4"/>
    <n v="7.5"/>
    <s v="3"/>
    <s v="Pickup"/>
    <s v="Tough Claws"/>
    <s v="Unnerve"/>
    <s v="290"/>
    <n v="290"/>
    <n v="50"/>
    <s v="50"/>
    <n v="65"/>
    <s v="65"/>
    <n v="55"/>
    <s v="55"/>
    <n v="40"/>
    <s v="40"/>
    <n v="40"/>
    <s v="40"/>
    <n v="40"/>
    <s v="40"/>
    <s v=""/>
    <m/>
    <m/>
    <s v=""/>
    <s v=""/>
    <m/>
    <s v="Medium Fast"/>
    <s v="1"/>
    <x v="5"/>
    <x v="2"/>
    <s v="Field"/>
    <m/>
    <n v="100"/>
    <m/>
    <m/>
    <s v="20"/>
    <n v="0.5"/>
    <s v="2"/>
    <s v="1"/>
    <s v="1"/>
    <n v="0.5"/>
    <n v="0.5"/>
    <s v="2"/>
    <s v="0"/>
    <s v="2"/>
    <n v="0.5"/>
    <n v="0.5"/>
    <n v="0.5"/>
    <n v="0.5"/>
    <s v="1"/>
    <n v="0.5"/>
    <s v="1"/>
    <n v="0.5"/>
    <n v="0.5"/>
  </r>
  <r>
    <s v="Persian"/>
    <s v="53"/>
    <s v="Snobilikat"/>
    <s v="ăšă«ă‚·ă‚˘ăł (Persian)"/>
    <x v="0"/>
    <s v="Normal"/>
    <s v="Classy Cat pokemon"/>
    <s v="1"/>
    <x v="4"/>
    <x v="1"/>
    <s v="Normal"/>
    <n v="1"/>
    <n v="32"/>
    <s v="3"/>
    <s v="Limber"/>
    <s v="Technician"/>
    <s v="Unnerve"/>
    <s v="440"/>
    <n v="440"/>
    <n v="65"/>
    <s v="65"/>
    <n v="70"/>
    <s v="70"/>
    <n v="60"/>
    <s v="60"/>
    <n v="65"/>
    <s v="65"/>
    <n v="65"/>
    <s v="65"/>
    <n v="115"/>
    <s v="115"/>
    <n v="90"/>
    <s v="90"/>
    <s v="70"/>
    <n v="70"/>
    <n v="154"/>
    <s v="154"/>
    <s v="Medium Fast"/>
    <s v="1"/>
    <x v="5"/>
    <x v="2"/>
    <s v="Field"/>
    <n v="50"/>
    <n v="50"/>
    <n v="0.5"/>
    <n v="0.5"/>
    <s v="20"/>
    <s v="1"/>
    <s v="1"/>
    <s v="1"/>
    <s v="1"/>
    <s v="1"/>
    <s v="1"/>
    <s v="2"/>
    <s v="1"/>
    <s v="1"/>
    <s v="1"/>
    <s v="1"/>
    <s v="1"/>
    <s v="1"/>
    <s v="0"/>
    <s v="1"/>
    <s v="1"/>
    <s v="1"/>
    <s v="1"/>
  </r>
  <r>
    <s v="Alolan Persian"/>
    <s v="53"/>
    <s v="Snobilikat"/>
    <s v="ăšă«ă‚·ă‚˘ăł (Persian)"/>
    <x v="0"/>
    <s v="Normal"/>
    <s v="Classy Cat pokemon"/>
    <s v="1"/>
    <x v="5"/>
    <x v="1"/>
    <s v="Dark"/>
    <n v="1.1000000000000001"/>
    <n v="33"/>
    <s v="3"/>
    <s v="Fur Coat"/>
    <s v="Technician"/>
    <s v="Rattled"/>
    <s v="440"/>
    <n v="440"/>
    <n v="65"/>
    <s v="65"/>
    <n v="60"/>
    <s v="60"/>
    <n v="60"/>
    <s v="60"/>
    <n v="75"/>
    <s v="75"/>
    <n v="65"/>
    <s v="65"/>
    <n v="115"/>
    <s v="115"/>
    <n v="90"/>
    <s v="90"/>
    <s v="70"/>
    <n v="70"/>
    <n v="154"/>
    <s v="154"/>
    <s v="Medium Fast"/>
    <s v="1"/>
    <x v="5"/>
    <x v="2"/>
    <s v="Field"/>
    <n v="50"/>
    <n v="50"/>
    <n v="0.5"/>
    <n v="0.5"/>
    <s v="20"/>
    <s v="1"/>
    <s v="1"/>
    <s v="1"/>
    <s v="1"/>
    <s v="1"/>
    <s v="1"/>
    <s v="2"/>
    <s v="1"/>
    <s v="1"/>
    <s v="1"/>
    <s v="0"/>
    <s v="2"/>
    <s v="1"/>
    <n v="0.5"/>
    <s v="1"/>
    <n v="0.5"/>
    <s v="1"/>
    <s v="2"/>
  </r>
  <r>
    <s v="Psyduck"/>
    <s v="54"/>
    <s v="Enton"/>
    <s v="ă‚łă€ăă‚Ż (Koduck)"/>
    <x v="0"/>
    <s v="Normal"/>
    <s v="Duck pokemon"/>
    <s v="1"/>
    <x v="2"/>
    <x v="1"/>
    <s v="Water"/>
    <n v="0.8"/>
    <n v="19.600000000000001"/>
    <s v="3"/>
    <s v="Damp"/>
    <s v="Cloud Nine"/>
    <s v="Swift Swim"/>
    <s v="320"/>
    <n v="320"/>
    <n v="50"/>
    <s v="50"/>
    <n v="52"/>
    <s v="52"/>
    <n v="48"/>
    <s v="48"/>
    <n v="65"/>
    <s v="65"/>
    <n v="50"/>
    <s v="50"/>
    <n v="55"/>
    <s v="55"/>
    <n v="190"/>
    <s v="190"/>
    <s v="70"/>
    <n v="70"/>
    <n v="64"/>
    <s v="64"/>
    <s v="Medium Fast"/>
    <s v="2"/>
    <x v="5"/>
    <x v="1"/>
    <s v="Field, Water 1"/>
    <n v="50"/>
    <n v="50"/>
    <n v="0.5"/>
    <n v="0.5"/>
    <s v="20"/>
    <s v="1"/>
    <n v="0.5"/>
    <n v="0.5"/>
    <s v="2"/>
    <s v="2"/>
    <n v="0.5"/>
    <s v="1"/>
    <s v="1"/>
    <s v="1"/>
    <s v="1"/>
    <s v="1"/>
    <s v="1"/>
    <s v="1"/>
    <s v="1"/>
    <s v="1"/>
    <s v="1"/>
    <n v="0.5"/>
    <s v="1"/>
  </r>
  <r>
    <s v="Golduck"/>
    <s v="55"/>
    <s v="Entoron"/>
    <s v="ă‚´ă«ă€ăă‚Ż (Golduck)"/>
    <x v="0"/>
    <s v="Normal"/>
    <s v="Duck pokemon"/>
    <s v="1"/>
    <x v="2"/>
    <x v="1"/>
    <s v="Water"/>
    <n v="1.7"/>
    <n v="76.599999999999994"/>
    <s v="3"/>
    <s v="Damp"/>
    <s v="Cloud Nine"/>
    <s v="Swift Swim"/>
    <s v="500"/>
    <n v="500"/>
    <n v="80"/>
    <s v="80"/>
    <n v="82"/>
    <s v="82"/>
    <n v="78"/>
    <s v="78"/>
    <n v="95"/>
    <s v="95"/>
    <n v="80"/>
    <s v="80"/>
    <n v="85"/>
    <s v="85"/>
    <n v="75"/>
    <s v="75"/>
    <s v="70"/>
    <n v="70"/>
    <n v="175"/>
    <s v="175"/>
    <s v="Medium Fast"/>
    <s v="2"/>
    <x v="5"/>
    <x v="1"/>
    <s v="Field, Water 1"/>
    <n v="50"/>
    <n v="50"/>
    <n v="0.5"/>
    <n v="0.5"/>
    <s v="20"/>
    <s v="1"/>
    <n v="0.5"/>
    <n v="0.5"/>
    <s v="2"/>
    <s v="2"/>
    <n v="0.5"/>
    <s v="1"/>
    <s v="1"/>
    <s v="1"/>
    <s v="1"/>
    <s v="1"/>
    <s v="1"/>
    <s v="1"/>
    <s v="1"/>
    <s v="1"/>
    <s v="1"/>
    <n v="0.5"/>
    <s v="1"/>
  </r>
  <r>
    <s v="Mankey"/>
    <s v="56"/>
    <s v="Menki"/>
    <s v="ăžăłă‚­ăĽ (Mankey)"/>
    <x v="0"/>
    <s v="Normal"/>
    <s v="Pig Monkey pokemon"/>
    <s v="1"/>
    <x v="12"/>
    <x v="1"/>
    <s v="Fighting"/>
    <n v="0.5"/>
    <n v="28"/>
    <s v="3"/>
    <s v="Vital Spirit"/>
    <s v="Anger Point"/>
    <s v="Defiant"/>
    <s v="305"/>
    <n v="305"/>
    <n v="40"/>
    <s v="40"/>
    <n v="80"/>
    <s v="80"/>
    <n v="35"/>
    <s v="35"/>
    <n v="35"/>
    <s v="35"/>
    <n v="45"/>
    <s v="45"/>
    <n v="70"/>
    <s v="70"/>
    <n v="190"/>
    <s v="190"/>
    <s v="70"/>
    <n v="70"/>
    <n v="61"/>
    <s v="61"/>
    <s v="Medium Fast"/>
    <s v="1"/>
    <x v="5"/>
    <x v="2"/>
    <s v="Field"/>
    <n v="50"/>
    <n v="50"/>
    <n v="0.5"/>
    <n v="0.5"/>
    <s v="20"/>
    <s v="1"/>
    <s v="1"/>
    <s v="1"/>
    <s v="1"/>
    <s v="1"/>
    <s v="1"/>
    <s v="1"/>
    <s v="1"/>
    <s v="1"/>
    <s v="2"/>
    <s v="2"/>
    <n v="0.5"/>
    <n v="0.5"/>
    <s v="1"/>
    <s v="1"/>
    <n v="0.5"/>
    <s v="1"/>
    <s v="2"/>
  </r>
  <r>
    <s v="Primeape"/>
    <s v="57"/>
    <s v="Rasaff"/>
    <s v="ă‚Şă‚łăŞă‚¶ă« (Okorizaru)"/>
    <x v="0"/>
    <s v="Normal"/>
    <s v="Pig Monkey pokemon"/>
    <s v="1"/>
    <x v="12"/>
    <x v="1"/>
    <s v="Fighting"/>
    <n v="1"/>
    <n v="32"/>
    <s v="3"/>
    <s v="Vital Spirit"/>
    <s v="Anger Point"/>
    <s v="Defiant"/>
    <s v="455"/>
    <n v="455"/>
    <n v="65"/>
    <s v="65"/>
    <n v="105"/>
    <s v="105"/>
    <n v="60"/>
    <s v="60"/>
    <n v="60"/>
    <s v="60"/>
    <n v="70"/>
    <s v="70"/>
    <n v="95"/>
    <s v="95"/>
    <n v="75"/>
    <s v="75"/>
    <s v="70"/>
    <n v="70"/>
    <n v="159"/>
    <s v="159"/>
    <s v="Medium Fast"/>
    <s v="1"/>
    <x v="5"/>
    <x v="2"/>
    <s v="Field"/>
    <n v="50"/>
    <n v="50"/>
    <n v="0.5"/>
    <n v="0.5"/>
    <s v="20"/>
    <s v="1"/>
    <s v="1"/>
    <s v="1"/>
    <s v="1"/>
    <s v="1"/>
    <s v="1"/>
    <s v="1"/>
    <s v="1"/>
    <s v="1"/>
    <s v="2"/>
    <s v="2"/>
    <n v="0.5"/>
    <n v="0.5"/>
    <s v="1"/>
    <s v="1"/>
    <n v="0.5"/>
    <s v="1"/>
    <s v="2"/>
  </r>
  <r>
    <s v="Growlithe"/>
    <s v="58"/>
    <s v="Fukano"/>
    <s v="ă‚¬ăĽă‡ă‚Ł (Gardie)"/>
    <x v="0"/>
    <s v="Normal"/>
    <s v="Puppy pokemon"/>
    <s v="1"/>
    <x v="1"/>
    <x v="1"/>
    <s v="Fire"/>
    <n v="0.7"/>
    <n v="19"/>
    <s v="3"/>
    <s v="Intimidate"/>
    <s v="Flash Fire"/>
    <s v="Justified"/>
    <s v="350"/>
    <n v="350"/>
    <n v="55"/>
    <s v="55"/>
    <n v="70"/>
    <s v="70"/>
    <n v="45"/>
    <s v="45"/>
    <n v="70"/>
    <s v="70"/>
    <n v="50"/>
    <s v="50"/>
    <n v="60"/>
    <s v="60"/>
    <n v="190"/>
    <s v="190"/>
    <s v="70"/>
    <n v="70"/>
    <n v="70"/>
    <s v="70"/>
    <s v="Slow"/>
    <s v="1"/>
    <x v="5"/>
    <x v="2"/>
    <s v="Field"/>
    <n v="75"/>
    <n v="25"/>
    <n v="0.75"/>
    <n v="0.25"/>
    <s v="20"/>
    <s v="1"/>
    <n v="0.5"/>
    <s v="2"/>
    <s v="1"/>
    <n v="0.5"/>
    <n v="0.5"/>
    <s v="1"/>
    <s v="1"/>
    <s v="2"/>
    <s v="1"/>
    <s v="1"/>
    <n v="0.5"/>
    <s v="2"/>
    <s v="1"/>
    <s v="1"/>
    <s v="1"/>
    <n v="0.5"/>
    <n v="0.5"/>
  </r>
  <r>
    <s v="Arcanine"/>
    <s v="59"/>
    <s v="Arkani"/>
    <s v="ă‚¦ă‚¤ăłă‡ă‚Ł (Windie)"/>
    <x v="0"/>
    <s v="Normal"/>
    <s v="Legendary pokemon"/>
    <s v="1"/>
    <x v="1"/>
    <x v="1"/>
    <s v="Fire"/>
    <n v="1.9"/>
    <n v="155"/>
    <s v="3"/>
    <s v="Intimidate"/>
    <s v="Flash Fire"/>
    <s v="Justified"/>
    <s v="555"/>
    <n v="555"/>
    <n v="90"/>
    <s v="90"/>
    <n v="110"/>
    <s v="110"/>
    <n v="80"/>
    <s v="80"/>
    <n v="100"/>
    <s v="100"/>
    <n v="80"/>
    <s v="80"/>
    <n v="95"/>
    <s v="95"/>
    <n v="75"/>
    <s v="75"/>
    <s v="70"/>
    <n v="70"/>
    <n v="194"/>
    <s v="194"/>
    <s v="Slow"/>
    <s v="1"/>
    <x v="5"/>
    <x v="2"/>
    <s v="Field"/>
    <n v="75"/>
    <n v="25"/>
    <n v="0.75"/>
    <n v="0.25"/>
    <s v="20"/>
    <s v="1"/>
    <n v="0.5"/>
    <s v="2"/>
    <s v="1"/>
    <n v="0.5"/>
    <n v="0.5"/>
    <s v="1"/>
    <s v="1"/>
    <s v="2"/>
    <s v="1"/>
    <s v="1"/>
    <n v="0.5"/>
    <s v="2"/>
    <s v="1"/>
    <s v="1"/>
    <s v="1"/>
    <n v="0.5"/>
    <n v="0.5"/>
  </r>
  <r>
    <s v="Poliwag"/>
    <s v="60"/>
    <s v="Quapsel"/>
    <s v="ă‹ă§ă­ă˘ (Nyoromo)"/>
    <x v="0"/>
    <s v="Normal"/>
    <s v="Tadpole pokemon"/>
    <s v="1"/>
    <x v="2"/>
    <x v="1"/>
    <s v="Water"/>
    <n v="0.6"/>
    <n v="12.4"/>
    <s v="3"/>
    <s v="Water Absorb"/>
    <s v="Damp"/>
    <s v="Swift Swim"/>
    <s v="300"/>
    <n v="300"/>
    <n v="40"/>
    <s v="40"/>
    <n v="50"/>
    <s v="50"/>
    <n v="40"/>
    <s v="40"/>
    <n v="40"/>
    <s v="40"/>
    <n v="40"/>
    <s v="40"/>
    <n v="90"/>
    <s v="90"/>
    <n v="255"/>
    <s v="255"/>
    <s v="70"/>
    <n v="70"/>
    <n v="60"/>
    <s v="60"/>
    <s v="Medium Slow"/>
    <s v="1"/>
    <x v="9"/>
    <x v="2"/>
    <s v="Water 1"/>
    <n v="50"/>
    <n v="50"/>
    <n v="0.5"/>
    <n v="0.5"/>
    <s v="20"/>
    <s v="1"/>
    <n v="0.5"/>
    <s v="0"/>
    <s v="2"/>
    <s v="2"/>
    <n v="0.5"/>
    <s v="1"/>
    <s v="1"/>
    <s v="1"/>
    <s v="1"/>
    <s v="1"/>
    <s v="1"/>
    <s v="1"/>
    <s v="1"/>
    <s v="1"/>
    <s v="1"/>
    <n v="0.5"/>
    <s v="1"/>
  </r>
  <r>
    <s v="Poliwhirl"/>
    <s v="61"/>
    <s v="Quaputzi"/>
    <s v="ă‹ă§ă­ă‚ľ (Nyorozo)"/>
    <x v="0"/>
    <s v="Normal"/>
    <s v="Tadpole pokemon"/>
    <s v="1"/>
    <x v="2"/>
    <x v="1"/>
    <s v="Water"/>
    <n v="1"/>
    <n v="20"/>
    <s v="3"/>
    <s v="Water Absorb"/>
    <s v="Damp"/>
    <s v="Swift Swim"/>
    <s v="385"/>
    <n v="385"/>
    <n v="65"/>
    <s v="65"/>
    <n v="65"/>
    <s v="65"/>
    <n v="65"/>
    <s v="65"/>
    <n v="50"/>
    <s v="50"/>
    <n v="50"/>
    <s v="50"/>
    <n v="90"/>
    <s v="90"/>
    <n v="120"/>
    <s v="120"/>
    <s v="70"/>
    <n v="70"/>
    <n v="135"/>
    <s v="135"/>
    <s v="Medium Slow"/>
    <s v="1"/>
    <x v="9"/>
    <x v="2"/>
    <s v="Water 1"/>
    <n v="50"/>
    <n v="50"/>
    <n v="0.5"/>
    <n v="0.5"/>
    <s v="20"/>
    <s v="1"/>
    <n v="0.5"/>
    <s v="0"/>
    <s v="2"/>
    <s v="2"/>
    <n v="0.5"/>
    <s v="1"/>
    <s v="1"/>
    <s v="1"/>
    <s v="1"/>
    <s v="1"/>
    <s v="1"/>
    <s v="1"/>
    <s v="1"/>
    <s v="1"/>
    <s v="1"/>
    <n v="0.5"/>
    <s v="1"/>
  </r>
  <r>
    <s v="Poliwrath"/>
    <s v="62"/>
    <s v="Quappo"/>
    <s v="ă‹ă§ă­ăśăł (Nyorobon)"/>
    <x v="0"/>
    <s v="Normal"/>
    <s v="Tadpole pokemon"/>
    <s v="2"/>
    <x v="2"/>
    <x v="10"/>
    <s v="Water, Fighting"/>
    <n v="1.3"/>
    <n v="54"/>
    <s v="3"/>
    <s v="Water Absorb"/>
    <s v="Damp"/>
    <s v="Swift Swim"/>
    <s v="510"/>
    <n v="510"/>
    <n v="90"/>
    <s v="90"/>
    <n v="95"/>
    <s v="95"/>
    <n v="95"/>
    <s v="95"/>
    <n v="70"/>
    <s v="70"/>
    <n v="90"/>
    <s v="90"/>
    <n v="70"/>
    <s v="70"/>
    <n v="45"/>
    <s v="45"/>
    <s v="70"/>
    <n v="70"/>
    <n v="230"/>
    <s v="230"/>
    <s v="Medium Slow"/>
    <s v="1"/>
    <x v="9"/>
    <x v="2"/>
    <s v="Water 1"/>
    <n v="50"/>
    <n v="50"/>
    <n v="0.5"/>
    <n v="0.5"/>
    <s v="20"/>
    <s v="1"/>
    <n v="0.5"/>
    <s v="0"/>
    <s v="2"/>
    <s v="2"/>
    <n v="0.5"/>
    <s v="1"/>
    <s v="1"/>
    <s v="1"/>
    <s v="2"/>
    <s v="2"/>
    <n v="0.5"/>
    <n v="0.5"/>
    <s v="1"/>
    <s v="1"/>
    <n v="0.5"/>
    <n v="0.5"/>
    <s v="2"/>
  </r>
  <r>
    <s v="Abra"/>
    <s v="63"/>
    <s v="Abra"/>
    <s v="ă‚±ăĽă‚·ă‚Ł (Casey)"/>
    <x v="0"/>
    <s v="Normal"/>
    <s v="Psi pokemon"/>
    <s v="1"/>
    <x v="13"/>
    <x v="1"/>
    <s v="Psychic"/>
    <n v="0.9"/>
    <n v="19.5"/>
    <s v="3"/>
    <s v="Synchronize"/>
    <s v="Inner Focus"/>
    <s v="Magic Guard"/>
    <s v="310"/>
    <n v="310"/>
    <n v="25"/>
    <s v="25"/>
    <n v="20"/>
    <s v="20"/>
    <n v="15"/>
    <s v="15"/>
    <n v="105"/>
    <s v="105"/>
    <n v="55"/>
    <s v="55"/>
    <n v="90"/>
    <s v="90"/>
    <n v="200"/>
    <s v="200"/>
    <s v="70"/>
    <n v="70"/>
    <n v="62"/>
    <s v="62"/>
    <s v="Medium Slow"/>
    <s v="1"/>
    <x v="10"/>
    <x v="2"/>
    <s v="Human-Like"/>
    <n v="75"/>
    <n v="25"/>
    <n v="0.75"/>
    <n v="0.25"/>
    <s v="20"/>
    <s v="1"/>
    <s v="1"/>
    <s v="1"/>
    <s v="1"/>
    <s v="1"/>
    <s v="1"/>
    <n v="0.5"/>
    <s v="1"/>
    <s v="1"/>
    <s v="1"/>
    <n v="0.5"/>
    <s v="2"/>
    <s v="1"/>
    <s v="2"/>
    <s v="1"/>
    <s v="2"/>
    <s v="1"/>
    <s v="1"/>
  </r>
  <r>
    <s v="Kadabra"/>
    <s v="64"/>
    <s v="Kadabra"/>
    <s v="ă¦ăłă‚˛ă©ăĽ (Yungerer)"/>
    <x v="0"/>
    <s v="Normal"/>
    <s v="Psi pokemon"/>
    <s v="1"/>
    <x v="13"/>
    <x v="1"/>
    <s v="Psychic"/>
    <n v="1.3"/>
    <n v="56.5"/>
    <s v="3"/>
    <s v="Synchronize"/>
    <s v="Inner Focus"/>
    <s v="Magic Guard"/>
    <s v="400"/>
    <n v="400"/>
    <n v="40"/>
    <s v="40"/>
    <n v="35"/>
    <s v="35"/>
    <n v="30"/>
    <s v="30"/>
    <n v="120"/>
    <s v="120"/>
    <n v="70"/>
    <s v="70"/>
    <n v="105"/>
    <s v="105"/>
    <n v="100"/>
    <s v="100"/>
    <s v="70"/>
    <n v="70"/>
    <n v="140"/>
    <s v="140"/>
    <s v="Medium Slow"/>
    <s v="1"/>
    <x v="10"/>
    <x v="2"/>
    <s v="Human-Like"/>
    <n v="75"/>
    <n v="25"/>
    <n v="0.75"/>
    <n v="0.25"/>
    <s v="20"/>
    <s v="1"/>
    <s v="1"/>
    <s v="1"/>
    <s v="1"/>
    <s v="1"/>
    <s v="1"/>
    <n v="0.5"/>
    <s v="1"/>
    <s v="1"/>
    <s v="1"/>
    <n v="0.5"/>
    <s v="2"/>
    <s v="1"/>
    <s v="2"/>
    <s v="1"/>
    <s v="2"/>
    <s v="1"/>
    <s v="1"/>
  </r>
  <r>
    <s v="Alakazam"/>
    <s v="65"/>
    <s v="Simsala"/>
    <s v="ă•ăĽă‡ă‚Łăł (Foodin)"/>
    <x v="0"/>
    <s v="Normal"/>
    <s v="Psi pokemon"/>
    <s v="1"/>
    <x v="13"/>
    <x v="1"/>
    <s v="Psychic"/>
    <n v="1.5"/>
    <n v="48"/>
    <s v="3"/>
    <s v="Synchronize"/>
    <s v="Inner Focus"/>
    <s v="Magic Guard"/>
    <s v="500"/>
    <n v="500"/>
    <n v="55"/>
    <s v="55"/>
    <n v="50"/>
    <s v="50"/>
    <n v="45"/>
    <s v="45"/>
    <n v="135"/>
    <s v="135"/>
    <n v="95"/>
    <s v="95"/>
    <n v="120"/>
    <s v="120"/>
    <n v="50"/>
    <s v="50"/>
    <s v="70"/>
    <n v="70"/>
    <n v="225"/>
    <s v="225"/>
    <s v="Medium Slow"/>
    <s v="1"/>
    <x v="10"/>
    <x v="2"/>
    <s v="Human-Like"/>
    <n v="75"/>
    <n v="25"/>
    <n v="0.75"/>
    <n v="0.25"/>
    <s v="20"/>
    <s v="1"/>
    <s v="1"/>
    <s v="1"/>
    <s v="1"/>
    <s v="1"/>
    <s v="1"/>
    <n v="0.5"/>
    <s v="1"/>
    <s v="1"/>
    <s v="1"/>
    <n v="0.5"/>
    <s v="2"/>
    <s v="1"/>
    <s v="2"/>
    <s v="1"/>
    <s v="2"/>
    <s v="1"/>
    <s v="1"/>
  </r>
  <r>
    <s v="Mega Alakazam"/>
    <s v="65"/>
    <s v="Simsala"/>
    <s v="ă•ăĽă‡ă‚Łăł (Foodin)"/>
    <x v="0"/>
    <s v="Normal"/>
    <s v="Psi pokemon"/>
    <s v="1"/>
    <x v="13"/>
    <x v="1"/>
    <s v="Psychic"/>
    <n v="1.2"/>
    <n v="48"/>
    <s v="1"/>
    <s v="Trace"/>
    <m/>
    <m/>
    <s v="600"/>
    <n v="600"/>
    <n v="55"/>
    <s v="55"/>
    <n v="50"/>
    <s v="50"/>
    <n v="65"/>
    <s v="65"/>
    <n v="175"/>
    <s v="175"/>
    <n v="105"/>
    <s v="105"/>
    <n v="150"/>
    <s v="150"/>
    <n v="50"/>
    <s v="50"/>
    <s v="70"/>
    <n v="70"/>
    <n v="270"/>
    <s v="270"/>
    <s v="Medium Slow"/>
    <s v="1"/>
    <x v="10"/>
    <x v="2"/>
    <s v="Human-Like"/>
    <n v="75"/>
    <n v="25"/>
    <n v="0.75"/>
    <n v="0.25"/>
    <s v="20"/>
    <s v="1"/>
    <s v="1"/>
    <s v="1"/>
    <s v="1"/>
    <s v="1"/>
    <s v="1"/>
    <n v="0.5"/>
    <s v="1"/>
    <s v="1"/>
    <s v="1"/>
    <n v="0.5"/>
    <s v="2"/>
    <s v="1"/>
    <s v="2"/>
    <s v="1"/>
    <s v="2"/>
    <s v="1"/>
    <s v="1"/>
  </r>
  <r>
    <s v="Machop"/>
    <s v="66"/>
    <s v="Machollo"/>
    <s v="ăŻăłăŞă‚­ăĽ (Wanriky)"/>
    <x v="0"/>
    <s v="Normal"/>
    <s v="Superpower pokemon"/>
    <s v="1"/>
    <x v="12"/>
    <x v="1"/>
    <s v="Fighting"/>
    <n v="0.8"/>
    <n v="19.5"/>
    <s v="3"/>
    <s v="Guts"/>
    <s v="No Guard"/>
    <s v="Steadfast"/>
    <s v="305"/>
    <n v="305"/>
    <n v="70"/>
    <s v="70"/>
    <n v="80"/>
    <s v="80"/>
    <n v="50"/>
    <s v="50"/>
    <n v="35"/>
    <s v="35"/>
    <n v="35"/>
    <s v="35"/>
    <n v="35"/>
    <s v="35"/>
    <n v="180"/>
    <s v="180"/>
    <s v="70"/>
    <n v="70"/>
    <n v="61"/>
    <s v="61"/>
    <s v="Medium Slow"/>
    <s v="1"/>
    <x v="10"/>
    <x v="2"/>
    <s v="Human-Like"/>
    <n v="75"/>
    <n v="25"/>
    <n v="0.75"/>
    <n v="0.25"/>
    <s v="20"/>
    <s v="1"/>
    <s v="1"/>
    <s v="1"/>
    <s v="1"/>
    <s v="1"/>
    <s v="1"/>
    <s v="1"/>
    <s v="1"/>
    <s v="1"/>
    <s v="2"/>
    <s v="2"/>
    <n v="0.5"/>
    <n v="0.5"/>
    <s v="1"/>
    <s v="1"/>
    <n v="0.5"/>
    <s v="1"/>
    <s v="2"/>
  </r>
  <r>
    <s v="Machoke"/>
    <s v="67"/>
    <s v="Maschock"/>
    <s v="ă‚´ăĽăŞă‚­ăĽ (Goriky)"/>
    <x v="0"/>
    <s v="Normal"/>
    <s v="Superpower pokemon"/>
    <s v="1"/>
    <x v="12"/>
    <x v="1"/>
    <s v="Fighting"/>
    <n v="1.5"/>
    <n v="70.5"/>
    <s v="3"/>
    <s v="Guts"/>
    <s v="No Guard"/>
    <s v="Steadfast"/>
    <s v="405"/>
    <n v="405"/>
    <n v="80"/>
    <s v="80"/>
    <n v="100"/>
    <s v="100"/>
    <n v="70"/>
    <s v="70"/>
    <n v="50"/>
    <s v="50"/>
    <n v="60"/>
    <s v="60"/>
    <n v="45"/>
    <s v="45"/>
    <n v="90"/>
    <s v="90"/>
    <s v="70"/>
    <n v="70"/>
    <n v="142"/>
    <s v="142"/>
    <s v="Medium Slow"/>
    <s v="1"/>
    <x v="10"/>
    <x v="2"/>
    <s v="Human-Like"/>
    <n v="75"/>
    <n v="25"/>
    <n v="0.75"/>
    <n v="0.25"/>
    <s v="20"/>
    <s v="1"/>
    <s v="1"/>
    <s v="1"/>
    <s v="1"/>
    <s v="1"/>
    <s v="1"/>
    <s v="1"/>
    <s v="1"/>
    <s v="1"/>
    <s v="2"/>
    <s v="2"/>
    <n v="0.5"/>
    <n v="0.5"/>
    <s v="1"/>
    <s v="1"/>
    <n v="0.5"/>
    <s v="1"/>
    <s v="2"/>
  </r>
  <r>
    <s v="Machamp"/>
    <s v="68"/>
    <s v="Machomei"/>
    <s v="ă‚«ă‚¤ăŞă‚­ăĽ (Kairiky)"/>
    <x v="0"/>
    <s v="Normal"/>
    <s v="Superpower pokemon"/>
    <s v="1"/>
    <x v="12"/>
    <x v="1"/>
    <s v="Fighting"/>
    <n v="1.6"/>
    <n v="130"/>
    <s v="3"/>
    <s v="Guts"/>
    <s v="No Guard"/>
    <s v="Steadfast"/>
    <s v="505"/>
    <n v="505"/>
    <n v="90"/>
    <s v="90"/>
    <n v="130"/>
    <s v="130"/>
    <n v="80"/>
    <s v="80"/>
    <n v="65"/>
    <s v="65"/>
    <n v="85"/>
    <s v="85"/>
    <n v="55"/>
    <s v="55"/>
    <n v="45"/>
    <s v="45"/>
    <s v="70"/>
    <n v="70"/>
    <n v="227"/>
    <s v="227"/>
    <s v="Medium Slow"/>
    <s v="1"/>
    <x v="10"/>
    <x v="2"/>
    <s v="Human-Like"/>
    <n v="75"/>
    <n v="25"/>
    <n v="0.75"/>
    <n v="0.25"/>
    <s v="20"/>
    <s v="1"/>
    <s v="1"/>
    <s v="1"/>
    <s v="1"/>
    <s v="1"/>
    <s v="1"/>
    <s v="1"/>
    <s v="1"/>
    <s v="1"/>
    <s v="2"/>
    <s v="2"/>
    <n v="0.5"/>
    <n v="0.5"/>
    <s v="1"/>
    <s v="1"/>
    <n v="0.5"/>
    <s v="1"/>
    <s v="2"/>
  </r>
  <r>
    <s v="Bellsprout"/>
    <s v="69"/>
    <s v="Knofensa"/>
    <s v="ăžă€ă„ăśăź (Madatsubomi)"/>
    <x v="0"/>
    <s v="Normal"/>
    <s v="Flower pokemon"/>
    <s v="2"/>
    <x v="0"/>
    <x v="0"/>
    <s v="Grass, Poison"/>
    <n v="0.7"/>
    <n v="4"/>
    <s v="2"/>
    <s v="Chlorophyll"/>
    <m/>
    <s v="Gluttony"/>
    <s v="300"/>
    <n v="300"/>
    <n v="50"/>
    <s v="50"/>
    <n v="75"/>
    <s v="75"/>
    <n v="35"/>
    <s v="35"/>
    <n v="70"/>
    <s v="70"/>
    <n v="30"/>
    <s v="30"/>
    <n v="40"/>
    <s v="40"/>
    <n v="255"/>
    <s v="255"/>
    <s v="70"/>
    <n v="70"/>
    <n v="60"/>
    <s v="60"/>
    <s v="Medium Slow"/>
    <s v="1"/>
    <x v="0"/>
    <x v="2"/>
    <s v="Grass"/>
    <n v="50"/>
    <n v="50"/>
    <n v="0.5"/>
    <n v="0.5"/>
    <s v="20"/>
    <s v="1"/>
    <s v="2"/>
    <n v="0.5"/>
    <n v="0.5"/>
    <n v="0.25"/>
    <s v="2"/>
    <n v="0.5"/>
    <s v="1"/>
    <s v="1"/>
    <s v="2"/>
    <s v="2"/>
    <s v="1"/>
    <s v="1"/>
    <s v="1"/>
    <s v="1"/>
    <s v="1"/>
    <s v="1"/>
    <n v="0.5"/>
  </r>
  <r>
    <s v="Weepinbell"/>
    <s v="70"/>
    <s v="Ultrigaria"/>
    <s v="ă‚¦ă„ă‰ăł (Utsudon)"/>
    <x v="0"/>
    <s v="Normal"/>
    <s v="Flycatcher pokemon"/>
    <s v="2"/>
    <x v="0"/>
    <x v="0"/>
    <s v="Grass, Poison"/>
    <n v="1"/>
    <n v="6.4"/>
    <s v="2"/>
    <s v="Chlorophyll"/>
    <m/>
    <s v="Gluttony"/>
    <s v="390"/>
    <n v="390"/>
    <n v="65"/>
    <s v="65"/>
    <n v="90"/>
    <s v="90"/>
    <n v="50"/>
    <s v="50"/>
    <n v="85"/>
    <s v="85"/>
    <n v="45"/>
    <s v="45"/>
    <n v="55"/>
    <s v="55"/>
    <n v="120"/>
    <s v="120"/>
    <s v="70"/>
    <n v="70"/>
    <n v="137"/>
    <s v="137"/>
    <s v="Medium Slow"/>
    <s v="1"/>
    <x v="0"/>
    <x v="2"/>
    <s v="Grass"/>
    <n v="50"/>
    <n v="50"/>
    <n v="0.5"/>
    <n v="0.5"/>
    <s v="20"/>
    <s v="1"/>
    <s v="2"/>
    <n v="0.5"/>
    <n v="0.5"/>
    <n v="0.25"/>
    <s v="2"/>
    <n v="0.5"/>
    <s v="1"/>
    <s v="1"/>
    <s v="2"/>
    <s v="2"/>
    <s v="1"/>
    <s v="1"/>
    <s v="1"/>
    <s v="1"/>
    <s v="1"/>
    <s v="1"/>
    <n v="0.5"/>
  </r>
  <r>
    <s v="Victreebel"/>
    <s v="71"/>
    <s v="Sarzenia"/>
    <s v="ă‚¦ă„ăśăă (Utsubot)"/>
    <x v="0"/>
    <s v="Normal"/>
    <s v="Flycatcher pokemon"/>
    <s v="2"/>
    <x v="0"/>
    <x v="0"/>
    <s v="Grass, Poison"/>
    <n v="1.7"/>
    <n v="15.5"/>
    <s v="2"/>
    <s v="Chlorophyll"/>
    <m/>
    <s v="Gluttony"/>
    <s v="490"/>
    <n v="490"/>
    <n v="80"/>
    <s v="80"/>
    <n v="105"/>
    <s v="105"/>
    <n v="65"/>
    <s v="65"/>
    <n v="100"/>
    <s v="100"/>
    <n v="70"/>
    <s v="70"/>
    <n v="70"/>
    <s v="70"/>
    <n v="45"/>
    <s v="45"/>
    <s v="70"/>
    <n v="70"/>
    <n v="221"/>
    <s v="221"/>
    <s v="Medium Slow"/>
    <s v="1"/>
    <x v="0"/>
    <x v="2"/>
    <s v="Grass"/>
    <n v="50"/>
    <n v="50"/>
    <n v="0.5"/>
    <n v="0.5"/>
    <s v="20"/>
    <s v="1"/>
    <s v="2"/>
    <n v="0.5"/>
    <n v="0.5"/>
    <n v="0.25"/>
    <s v="2"/>
    <n v="0.5"/>
    <s v="1"/>
    <s v="1"/>
    <s v="2"/>
    <s v="2"/>
    <s v="1"/>
    <s v="1"/>
    <s v="1"/>
    <s v="1"/>
    <s v="1"/>
    <s v="1"/>
    <n v="0.5"/>
  </r>
  <r>
    <s v="Tentacool"/>
    <s v="72"/>
    <s v="Tentacha"/>
    <s v="ăˇăŽă‚Żă©ă‚˛ (Menokurage)"/>
    <x v="0"/>
    <s v="Normal"/>
    <s v="Jellyfish pokemon"/>
    <s v="2"/>
    <x v="2"/>
    <x v="0"/>
    <s v="Water, Poison"/>
    <n v="0.9"/>
    <n v="45.5"/>
    <s v="3"/>
    <s v="Clear Body"/>
    <s v="Liquid Ooze"/>
    <s v="Rain Dish"/>
    <s v="335"/>
    <n v="335"/>
    <n v="40"/>
    <s v="40"/>
    <n v="40"/>
    <s v="40"/>
    <n v="35"/>
    <s v="35"/>
    <n v="50"/>
    <s v="50"/>
    <n v="100"/>
    <s v="100"/>
    <n v="70"/>
    <s v="70"/>
    <n v="190"/>
    <s v="190"/>
    <s v="70"/>
    <n v="70"/>
    <n v="67"/>
    <s v="67"/>
    <s v="Slow"/>
    <s v="1"/>
    <x v="11"/>
    <x v="2"/>
    <s v="Water 3"/>
    <n v="50"/>
    <n v="50"/>
    <n v="0.5"/>
    <n v="0.5"/>
    <s v="20"/>
    <s v="1"/>
    <n v="0.5"/>
    <n v="0.5"/>
    <s v="2"/>
    <s v="1"/>
    <n v="0.5"/>
    <n v="0.5"/>
    <n v="0.5"/>
    <s v="2"/>
    <s v="1"/>
    <s v="2"/>
    <n v="0.5"/>
    <s v="1"/>
    <s v="1"/>
    <s v="1"/>
    <s v="1"/>
    <n v="0.5"/>
    <n v="0.5"/>
  </r>
  <r>
    <s v="Tentacruel"/>
    <s v="73"/>
    <s v="Tentoxa"/>
    <s v="ă‰ă‚Żă‚Żă©ă‚˛ (Dokukurage)"/>
    <x v="0"/>
    <s v="Normal"/>
    <s v="Jellyfish pokemon"/>
    <s v="2"/>
    <x v="2"/>
    <x v="0"/>
    <s v="Water, Poison"/>
    <n v="1.6"/>
    <n v="55"/>
    <s v="3"/>
    <s v="Clear Body"/>
    <s v="Liquid Ooze"/>
    <s v="Rain Dish"/>
    <s v="515"/>
    <n v="515"/>
    <n v="80"/>
    <s v="80"/>
    <n v="70"/>
    <s v="70"/>
    <n v="65"/>
    <s v="65"/>
    <n v="80"/>
    <s v="80"/>
    <n v="120"/>
    <s v="120"/>
    <n v="100"/>
    <s v="100"/>
    <n v="60"/>
    <s v="60"/>
    <s v="70"/>
    <n v="70"/>
    <n v="180"/>
    <s v="180"/>
    <s v="Slow"/>
    <s v="1"/>
    <x v="11"/>
    <x v="2"/>
    <s v="Water 3"/>
    <n v="50"/>
    <n v="50"/>
    <n v="0.5"/>
    <n v="0.5"/>
    <s v="20"/>
    <s v="1"/>
    <n v="0.5"/>
    <n v="0.5"/>
    <s v="2"/>
    <s v="1"/>
    <n v="0.5"/>
    <n v="0.5"/>
    <n v="0.5"/>
    <s v="2"/>
    <s v="1"/>
    <s v="2"/>
    <n v="0.5"/>
    <s v="1"/>
    <s v="1"/>
    <s v="1"/>
    <s v="1"/>
    <n v="0.5"/>
    <n v="0.5"/>
  </r>
  <r>
    <s v="Geodude"/>
    <s v="74"/>
    <s v="Kleinstein"/>
    <s v="ă‚¤ă‚·ă„ă–ă† (Isitsubute)"/>
    <x v="0"/>
    <s v="Normal"/>
    <s v="Rock pokemon"/>
    <s v="2"/>
    <x v="14"/>
    <x v="7"/>
    <s v="Rock, Ground"/>
    <n v="0.4"/>
    <n v="20"/>
    <s v="3"/>
    <s v="Rock Head"/>
    <s v="Sturdy"/>
    <s v="Sand Veil"/>
    <s v="300"/>
    <n v="300"/>
    <n v="40"/>
    <s v="40"/>
    <n v="80"/>
    <s v="80"/>
    <n v="100"/>
    <s v="100"/>
    <n v="30"/>
    <s v="30"/>
    <n v="30"/>
    <s v="30"/>
    <n v="20"/>
    <s v="20"/>
    <n v="255"/>
    <s v="255"/>
    <s v="70"/>
    <n v="70"/>
    <n v="60"/>
    <s v="60"/>
    <s v="Medium Slow"/>
    <s v="1"/>
    <x v="12"/>
    <x v="2"/>
    <s v="Mineral"/>
    <n v="50"/>
    <n v="50"/>
    <n v="0.5"/>
    <n v="0.5"/>
    <s v="15"/>
    <n v="0.5"/>
    <n v="0.5"/>
    <s v="4"/>
    <s v="0"/>
    <s v="4"/>
    <s v="2"/>
    <s v="2"/>
    <n v="0.25"/>
    <s v="2"/>
    <n v="0.5"/>
    <s v="1"/>
    <s v="1"/>
    <n v="0.5"/>
    <s v="1"/>
    <s v="1"/>
    <s v="1"/>
    <s v="2"/>
    <s v="1"/>
  </r>
  <r>
    <s v="Alolan Geodude"/>
    <s v="74"/>
    <s v="Kleinstein"/>
    <s v="ă‚¤ă‚·ă„ă–ă† (Isitsubute)"/>
    <x v="0"/>
    <s v="Normal"/>
    <s v="Rock pokemon"/>
    <s v="2"/>
    <x v="14"/>
    <x v="11"/>
    <s v="Rock, Electric"/>
    <n v="0.4"/>
    <n v="20.3"/>
    <s v="3"/>
    <s v="Magnet Pull"/>
    <s v="Sturdy"/>
    <s v="Galvanize"/>
    <s v="300"/>
    <n v="300"/>
    <n v="40"/>
    <s v="40"/>
    <n v="80"/>
    <s v="80"/>
    <n v="100"/>
    <s v="100"/>
    <n v="30"/>
    <s v="30"/>
    <n v="30"/>
    <s v="30"/>
    <n v="20"/>
    <s v="20"/>
    <n v="255"/>
    <s v="255"/>
    <s v="70"/>
    <n v="70"/>
    <n v="60"/>
    <s v="60"/>
    <s v="Medium Slow"/>
    <s v="1"/>
    <x v="12"/>
    <x v="2"/>
    <s v="Mineral"/>
    <n v="50"/>
    <n v="50"/>
    <n v="0.5"/>
    <n v="0.5"/>
    <s v="15"/>
    <n v="0.5"/>
    <n v="0.5"/>
    <s v="2"/>
    <n v="0.5"/>
    <s v="2"/>
    <s v="1"/>
    <s v="2"/>
    <n v="0.5"/>
    <s v="4"/>
    <n v="0.25"/>
    <s v="1"/>
    <s v="1"/>
    <s v="1"/>
    <s v="1"/>
    <s v="1"/>
    <s v="1"/>
    <s v="1"/>
    <s v="1"/>
  </r>
  <r>
    <s v="Graveler"/>
    <s v="75"/>
    <s v="Georok"/>
    <s v="ă‚´ă­ăĽăł (Golone)"/>
    <x v="0"/>
    <s v="Normal"/>
    <s v="Rock pokemon"/>
    <s v="2"/>
    <x v="14"/>
    <x v="7"/>
    <s v="Rock, Ground"/>
    <n v="1"/>
    <n v="105"/>
    <s v="3"/>
    <s v="Rock Head"/>
    <s v="Sturdy"/>
    <s v="Sand Veil"/>
    <s v="390"/>
    <n v="390"/>
    <n v="55"/>
    <s v="55"/>
    <n v="95"/>
    <s v="95"/>
    <n v="115"/>
    <s v="115"/>
    <n v="45"/>
    <s v="45"/>
    <n v="45"/>
    <s v="45"/>
    <n v="35"/>
    <s v="35"/>
    <n v="120"/>
    <s v="120"/>
    <s v="70"/>
    <n v="70"/>
    <n v="137"/>
    <s v="137"/>
    <s v="Medium Slow"/>
    <s v="1"/>
    <x v="12"/>
    <x v="2"/>
    <s v="Mineral"/>
    <n v="50"/>
    <n v="50"/>
    <n v="0.5"/>
    <n v="0.5"/>
    <s v="15"/>
    <n v="0.5"/>
    <n v="0.5"/>
    <s v="4"/>
    <s v="0"/>
    <s v="4"/>
    <s v="2"/>
    <s v="2"/>
    <n v="0.25"/>
    <s v="2"/>
    <n v="0.5"/>
    <s v="1"/>
    <s v="1"/>
    <n v="0.5"/>
    <s v="1"/>
    <s v="1"/>
    <s v="1"/>
    <s v="2"/>
    <s v="1"/>
  </r>
  <r>
    <s v="Alolan Graveler"/>
    <s v="75"/>
    <s v="Georok"/>
    <s v="ă‚´ă­ăĽăł (Golone)"/>
    <x v="0"/>
    <s v="Normal"/>
    <s v="Rock pokemon"/>
    <s v="2"/>
    <x v="14"/>
    <x v="11"/>
    <s v="Rock, Electric"/>
    <n v="1"/>
    <n v="110"/>
    <s v="3"/>
    <s v="Magnet Pull"/>
    <s v="Sturdy"/>
    <s v="Galvanize"/>
    <s v="390"/>
    <n v="390"/>
    <n v="55"/>
    <s v="55"/>
    <n v="95"/>
    <s v="95"/>
    <n v="115"/>
    <s v="115"/>
    <n v="45"/>
    <s v="45"/>
    <n v="45"/>
    <s v="45"/>
    <n v="35"/>
    <s v="35"/>
    <n v="120"/>
    <s v="120"/>
    <s v="70"/>
    <n v="70"/>
    <n v="137"/>
    <s v="137"/>
    <s v="Medium Slow"/>
    <s v="1"/>
    <x v="12"/>
    <x v="2"/>
    <s v="Mineral"/>
    <n v="50"/>
    <n v="50"/>
    <n v="0.5"/>
    <n v="0.5"/>
    <s v="15"/>
    <n v="0.5"/>
    <n v="0.5"/>
    <s v="2"/>
    <n v="0.5"/>
    <s v="2"/>
    <s v="1"/>
    <s v="2"/>
    <n v="0.5"/>
    <s v="4"/>
    <n v="0.25"/>
    <s v="1"/>
    <s v="1"/>
    <s v="1"/>
    <s v="1"/>
    <s v="1"/>
    <s v="1"/>
    <s v="1"/>
    <s v="1"/>
  </r>
  <r>
    <s v="Golem"/>
    <s v="76"/>
    <s v="Geowaz"/>
    <s v="ă‚´ă­ăĽă‹ăŁ (Golonya)"/>
    <x v="0"/>
    <s v="Normal"/>
    <s v="Megaton pokemon"/>
    <s v="2"/>
    <x v="14"/>
    <x v="7"/>
    <s v="Rock, Ground"/>
    <n v="1.4"/>
    <n v="300"/>
    <s v="3"/>
    <s v="Rock Head"/>
    <s v="Sturdy"/>
    <s v="Sand Veil"/>
    <s v="495"/>
    <n v="495"/>
    <n v="80"/>
    <s v="80"/>
    <n v="120"/>
    <s v="120"/>
    <n v="130"/>
    <s v="130"/>
    <n v="55"/>
    <s v="55"/>
    <n v="65"/>
    <s v="65"/>
    <n v="45"/>
    <s v="45"/>
    <n v="45"/>
    <s v="45"/>
    <s v="70"/>
    <n v="70"/>
    <n v="223"/>
    <s v="223"/>
    <s v="Medium Slow"/>
    <s v="1"/>
    <x v="12"/>
    <x v="2"/>
    <s v="Mineral"/>
    <n v="50"/>
    <n v="50"/>
    <n v="0.5"/>
    <n v="0.5"/>
    <s v="15"/>
    <n v="0.5"/>
    <n v="0.5"/>
    <s v="4"/>
    <s v="0"/>
    <s v="4"/>
    <s v="2"/>
    <s v="2"/>
    <n v="0.25"/>
    <s v="2"/>
    <n v="0.5"/>
    <s v="1"/>
    <s v="1"/>
    <n v="0.5"/>
    <s v="1"/>
    <s v="1"/>
    <s v="1"/>
    <s v="2"/>
    <s v="1"/>
  </r>
  <r>
    <s v="Alolan Golem"/>
    <s v="76"/>
    <s v="Geowaz"/>
    <s v="ă‚´ă­ăĽă‹ăŁ (Golonya)"/>
    <x v="0"/>
    <s v="Normal"/>
    <s v="Megaton pokemon"/>
    <s v="2"/>
    <x v="14"/>
    <x v="11"/>
    <s v="Rock, Electric"/>
    <n v="1.7"/>
    <n v="316"/>
    <s v="3"/>
    <s v="Magnet Pull"/>
    <s v="Sturdy"/>
    <s v="Galvanize"/>
    <s v="495"/>
    <n v="495"/>
    <n v="80"/>
    <s v="80"/>
    <n v="120"/>
    <s v="120"/>
    <n v="130"/>
    <s v="130"/>
    <n v="55"/>
    <s v="55"/>
    <n v="65"/>
    <s v="65"/>
    <n v="45"/>
    <s v="45"/>
    <n v="45"/>
    <s v="45"/>
    <s v="70"/>
    <n v="70"/>
    <n v="223"/>
    <s v="223"/>
    <s v="Medium Slow"/>
    <s v="1"/>
    <x v="12"/>
    <x v="2"/>
    <s v="Mineral"/>
    <n v="50"/>
    <n v="50"/>
    <n v="0.5"/>
    <n v="0.5"/>
    <s v="15"/>
    <n v="0.5"/>
    <n v="0.5"/>
    <s v="2"/>
    <n v="0.5"/>
    <s v="2"/>
    <s v="1"/>
    <s v="2"/>
    <n v="0.5"/>
    <s v="4"/>
    <n v="0.25"/>
    <s v="1"/>
    <s v="1"/>
    <s v="1"/>
    <s v="1"/>
    <s v="1"/>
    <s v="1"/>
    <s v="1"/>
    <s v="1"/>
  </r>
  <r>
    <s v="Ponyta"/>
    <s v="77"/>
    <s v="Ponita"/>
    <s v="ăťă‹ăĽă‚ż (Ponyta)"/>
    <x v="0"/>
    <s v="Normal"/>
    <s v="Fire Horse pokemon"/>
    <s v="1"/>
    <x v="1"/>
    <x v="1"/>
    <s v="Fire"/>
    <n v="1"/>
    <n v="30"/>
    <s v="3"/>
    <s v="Run Away"/>
    <s v="Flash Fire"/>
    <s v="Flame Body"/>
    <s v="410"/>
    <n v="410"/>
    <n v="50"/>
    <s v="50"/>
    <n v="85"/>
    <s v="85"/>
    <n v="55"/>
    <s v="55"/>
    <n v="65"/>
    <s v="65"/>
    <n v="65"/>
    <s v="65"/>
    <n v="90"/>
    <s v="90"/>
    <n v="190"/>
    <s v="190"/>
    <s v="70"/>
    <n v="70"/>
    <n v="82"/>
    <s v="82"/>
    <s v="Medium Fast"/>
    <s v="1"/>
    <x v="5"/>
    <x v="2"/>
    <s v="Field"/>
    <n v="50"/>
    <n v="50"/>
    <n v="0.5"/>
    <n v="0.5"/>
    <s v="20"/>
    <s v="1"/>
    <n v="0.5"/>
    <s v="2"/>
    <s v="1"/>
    <n v="0.5"/>
    <n v="0.5"/>
    <s v="1"/>
    <s v="1"/>
    <s v="2"/>
    <s v="1"/>
    <s v="1"/>
    <n v="0.5"/>
    <s v="2"/>
    <s v="1"/>
    <s v="1"/>
    <s v="1"/>
    <n v="0.5"/>
    <n v="0.5"/>
  </r>
  <r>
    <s v="Galarian Ponyta"/>
    <s v="77"/>
    <s v="Ponita"/>
    <s v="ăťă‹ăĽă‚ż (Ponyta)"/>
    <x v="0"/>
    <s v="Normal"/>
    <s v="Unique Horn pokemon"/>
    <s v="1"/>
    <x v="13"/>
    <x v="1"/>
    <s v="Psychic"/>
    <n v="0.8"/>
    <n v="24"/>
    <s v="3"/>
    <s v="Run Away"/>
    <s v="Pastel Veil"/>
    <s v="Anticipation"/>
    <s v="410"/>
    <n v="410"/>
    <n v="50"/>
    <s v="50"/>
    <n v="85"/>
    <s v="85"/>
    <n v="55"/>
    <s v="55"/>
    <n v="65"/>
    <s v="65"/>
    <n v="65"/>
    <s v="65"/>
    <n v="90"/>
    <s v="90"/>
    <s v=""/>
    <m/>
    <m/>
    <s v=""/>
    <s v=""/>
    <m/>
    <s v="Medium Fast"/>
    <s v="1"/>
    <x v="5"/>
    <x v="2"/>
    <s v="Field"/>
    <m/>
    <n v="100"/>
    <m/>
    <m/>
    <s v="20"/>
    <s v="1"/>
    <s v="0"/>
    <s v="2"/>
    <s v="1"/>
    <n v="0.5"/>
    <n v="0.5"/>
    <s v="1"/>
    <s v="1"/>
    <s v="2"/>
    <s v="1"/>
    <s v="1"/>
    <n v="0.5"/>
    <s v="2"/>
    <s v="1"/>
    <s v="1"/>
    <s v="1"/>
    <n v="0.5"/>
    <n v="0.5"/>
  </r>
  <r>
    <s v="Rapidash"/>
    <s v="78"/>
    <s v="Gallopa"/>
    <s v="ă‚®ăŁă­ăă— (Gallop)"/>
    <x v="0"/>
    <s v="Normal"/>
    <s v="Fire Horse pokemon"/>
    <s v="1"/>
    <x v="1"/>
    <x v="1"/>
    <s v="Fire"/>
    <n v="1.7"/>
    <n v="95"/>
    <s v="3"/>
    <s v="Run Away"/>
    <s v="Flash Fire"/>
    <s v="Flame Body"/>
    <s v="500"/>
    <n v="500"/>
    <n v="65"/>
    <s v="65"/>
    <n v="100"/>
    <s v="100"/>
    <n v="70"/>
    <s v="70"/>
    <n v="80"/>
    <s v="80"/>
    <n v="80"/>
    <s v="80"/>
    <n v="105"/>
    <s v="105"/>
    <n v="60"/>
    <s v="60"/>
    <s v="70"/>
    <n v="70"/>
    <n v="175"/>
    <s v="175"/>
    <s v="Medium Fast"/>
    <s v="1"/>
    <x v="5"/>
    <x v="2"/>
    <s v="Field"/>
    <n v="50"/>
    <n v="50"/>
    <n v="0.5"/>
    <n v="0.5"/>
    <s v="20"/>
    <s v="1"/>
    <n v="0.5"/>
    <s v="2"/>
    <s v="1"/>
    <n v="0.5"/>
    <n v="0.5"/>
    <s v="1"/>
    <s v="1"/>
    <s v="2"/>
    <s v="1"/>
    <s v="1"/>
    <n v="0.5"/>
    <s v="2"/>
    <s v="1"/>
    <s v="1"/>
    <s v="1"/>
    <n v="0.5"/>
    <n v="0.5"/>
  </r>
  <r>
    <s v="Galarian Rapidash"/>
    <s v="78"/>
    <s v="Gallopa"/>
    <s v="ă‚®ăŁă­ăă— (Gallop)"/>
    <x v="0"/>
    <s v="Normal"/>
    <s v="Unique Horn pokemon"/>
    <s v="2"/>
    <x v="13"/>
    <x v="8"/>
    <s v="Psychic, Fairy"/>
    <n v="1.7"/>
    <n v="80"/>
    <s v="3"/>
    <s v="Run Away"/>
    <s v="Pastel Veil"/>
    <s v="Anticipation"/>
    <s v="500"/>
    <n v="500"/>
    <n v="65"/>
    <s v="65"/>
    <n v="100"/>
    <s v="100"/>
    <n v="70"/>
    <s v="70"/>
    <n v="80"/>
    <s v="80"/>
    <n v="80"/>
    <s v="80"/>
    <n v="105"/>
    <s v="105"/>
    <s v=""/>
    <m/>
    <m/>
    <s v=""/>
    <s v=""/>
    <m/>
    <s v="Medium Fast"/>
    <s v="1"/>
    <x v="5"/>
    <x v="2"/>
    <s v="Field"/>
    <m/>
    <n v="100"/>
    <m/>
    <m/>
    <s v="20"/>
    <s v="1"/>
    <s v="0"/>
    <s v="2"/>
    <s v="1"/>
    <n v="0.5"/>
    <n v="0.5"/>
    <s v="1"/>
    <s v="1"/>
    <s v="2"/>
    <s v="1"/>
    <s v="1"/>
    <n v="0.5"/>
    <s v="2"/>
    <s v="1"/>
    <s v="1"/>
    <s v="1"/>
    <n v="0.5"/>
    <n v="0.5"/>
  </r>
  <r>
    <s v="Slowpoke"/>
    <s v="79"/>
    <s v="Flegmon"/>
    <s v="ă¤ă‰ăł (Yadon)"/>
    <x v="0"/>
    <s v="Normal"/>
    <s v="Dopey pokemon"/>
    <s v="2"/>
    <x v="2"/>
    <x v="5"/>
    <s v="Water, Psychic"/>
    <n v="1.2"/>
    <n v="36"/>
    <s v="3"/>
    <s v="Oblivious"/>
    <s v="Own Tempo"/>
    <s v="Regenerator"/>
    <s v="315"/>
    <n v="315"/>
    <n v="90"/>
    <s v="90"/>
    <n v="65"/>
    <s v="65"/>
    <n v="65"/>
    <s v="65"/>
    <n v="40"/>
    <s v="40"/>
    <n v="40"/>
    <s v="40"/>
    <n v="15"/>
    <s v="15"/>
    <n v="190"/>
    <s v="190"/>
    <s v="70"/>
    <n v="70"/>
    <n v="63"/>
    <s v="63"/>
    <s v="Medium Fast"/>
    <s v="2"/>
    <x v="2"/>
    <x v="1"/>
    <s v="Monster, Water 1"/>
    <n v="50"/>
    <n v="50"/>
    <n v="0.5"/>
    <n v="0.5"/>
    <s v="20"/>
    <s v="1"/>
    <n v="0.5"/>
    <n v="0.5"/>
    <s v="2"/>
    <s v="2"/>
    <n v="0.5"/>
    <n v="0.5"/>
    <s v="1"/>
    <s v="1"/>
    <s v="1"/>
    <n v="0.5"/>
    <s v="2"/>
    <s v="1"/>
    <s v="2"/>
    <s v="1"/>
    <s v="2"/>
    <n v="0.5"/>
    <s v="1"/>
  </r>
  <r>
    <s v="Galarian Slowpoke"/>
    <s v="79"/>
    <s v="Flegmon"/>
    <s v="ă¤ă‰ăł (Yadon)"/>
    <x v="1"/>
    <s v="Normal"/>
    <s v="Dopey pokemon"/>
    <s v="1"/>
    <x v="13"/>
    <x v="1"/>
    <s v="Psychic"/>
    <n v="1.2"/>
    <n v="36"/>
    <s v="3"/>
    <s v="Gluttony"/>
    <s v="Own Tempo"/>
    <s v="Regenerator"/>
    <s v="315"/>
    <n v="315"/>
    <n v="90"/>
    <s v="90"/>
    <n v="65"/>
    <s v="65"/>
    <n v="65"/>
    <s v="65"/>
    <n v="40"/>
    <s v="40"/>
    <n v="40"/>
    <s v="40"/>
    <n v="15"/>
    <s v="15"/>
    <n v="190"/>
    <s v="190"/>
    <s v="70"/>
    <n v="70"/>
    <n v="63"/>
    <s v="63"/>
    <s v="Medium Fast"/>
    <s v="2"/>
    <x v="2"/>
    <x v="1"/>
    <s v="Monster, Water 1"/>
    <n v="50"/>
    <n v="50"/>
    <n v="0.5"/>
    <n v="0.5"/>
    <s v="20"/>
    <s v="1"/>
    <s v="1"/>
    <s v="1"/>
    <s v="1"/>
    <s v="1"/>
    <s v="1"/>
    <n v="0.5"/>
    <s v="1"/>
    <s v="1"/>
    <s v="1"/>
    <n v="0.5"/>
    <s v="2"/>
    <s v="1"/>
    <s v="2"/>
    <s v="1"/>
    <s v="2"/>
    <s v="1"/>
    <s v="1"/>
  </r>
  <r>
    <s v="Slowbro"/>
    <s v="80"/>
    <s v="Lahmus"/>
    <s v="ă¤ă‰ă©ăł (Yadoran)"/>
    <x v="0"/>
    <s v="Normal"/>
    <s v="Hermit Crab pokemon"/>
    <s v="2"/>
    <x v="2"/>
    <x v="5"/>
    <s v="Water, Psychic"/>
    <n v="1.6"/>
    <n v="78.5"/>
    <s v="3"/>
    <s v="Oblivious"/>
    <s v="Own Tempo"/>
    <s v="Regenerator"/>
    <s v="490"/>
    <n v="490"/>
    <n v="95"/>
    <s v="95"/>
    <n v="75"/>
    <s v="75"/>
    <n v="110"/>
    <s v="110"/>
    <n v="100"/>
    <s v="100"/>
    <n v="80"/>
    <s v="80"/>
    <n v="30"/>
    <s v="30"/>
    <n v="75"/>
    <s v="75"/>
    <s v="70"/>
    <n v="70"/>
    <n v="172"/>
    <s v="172"/>
    <s v="Medium Fast"/>
    <s v="2"/>
    <x v="2"/>
    <x v="1"/>
    <s v="Monster, Water 1"/>
    <n v="50"/>
    <n v="50"/>
    <n v="0.5"/>
    <n v="0.5"/>
    <s v="20"/>
    <s v="1"/>
    <n v="0.5"/>
    <n v="0.5"/>
    <s v="2"/>
    <s v="2"/>
    <n v="0.5"/>
    <n v="0.5"/>
    <s v="1"/>
    <s v="1"/>
    <s v="1"/>
    <n v="0.5"/>
    <s v="2"/>
    <s v="1"/>
    <s v="2"/>
    <s v="1"/>
    <s v="2"/>
    <n v="0.5"/>
    <s v="1"/>
  </r>
  <r>
    <s v="Mega Slowbro"/>
    <s v="80"/>
    <s v="Lahmus"/>
    <s v="ă¤ă‰ă©ăł (Yadoran)"/>
    <x v="0"/>
    <s v="Normal"/>
    <s v="Hermit Crab pokemon"/>
    <s v="2"/>
    <x v="2"/>
    <x v="5"/>
    <s v="Water, Psychic"/>
    <n v="2"/>
    <n v="120"/>
    <s v="1"/>
    <s v="Shell Armor"/>
    <m/>
    <m/>
    <s v="590"/>
    <n v="590"/>
    <n v="95"/>
    <s v="95"/>
    <n v="75"/>
    <s v="75"/>
    <n v="180"/>
    <s v="180"/>
    <n v="130"/>
    <s v="130"/>
    <n v="80"/>
    <s v="80"/>
    <n v="30"/>
    <s v="30"/>
    <n v="75"/>
    <s v="75"/>
    <s v="70"/>
    <n v="70"/>
    <n v="207"/>
    <s v="207"/>
    <s v="Medium Fast"/>
    <s v="2"/>
    <x v="2"/>
    <x v="1"/>
    <s v="Monster, Water 1"/>
    <n v="50"/>
    <n v="50"/>
    <n v="0.5"/>
    <n v="0.5"/>
    <s v="20"/>
    <s v="1"/>
    <n v="0.5"/>
    <n v="0.5"/>
    <s v="2"/>
    <s v="2"/>
    <n v="0.5"/>
    <n v="0.5"/>
    <s v="1"/>
    <s v="1"/>
    <s v="1"/>
    <n v="0.5"/>
    <s v="2"/>
    <s v="1"/>
    <s v="2"/>
    <s v="1"/>
    <s v="2"/>
    <n v="0.5"/>
    <s v="1"/>
  </r>
  <r>
    <s v="Galarian Slowbro"/>
    <s v="80"/>
    <s v="Lahmus"/>
    <s v="ă¤ă‰ă©ăł (Yadoran)"/>
    <x v="1"/>
    <s v="Normal"/>
    <s v="Hermit Crab pokemon"/>
    <s v="2"/>
    <x v="6"/>
    <x v="5"/>
    <s v="Poison, Psychic"/>
    <n v="1.6"/>
    <n v="70.5"/>
    <s v="3"/>
    <s v="Quick Draw"/>
    <s v="Own Tempo"/>
    <s v="Regenerator"/>
    <s v="490"/>
    <n v="490"/>
    <n v="95"/>
    <s v="95"/>
    <n v="100"/>
    <s v="100"/>
    <n v="95"/>
    <s v="95"/>
    <n v="100"/>
    <s v="100"/>
    <n v="70"/>
    <s v="70"/>
    <n v="30"/>
    <s v="30"/>
    <n v="75"/>
    <s v="75"/>
    <s v="70"/>
    <n v="70"/>
    <s v=""/>
    <m/>
    <s v="Medium Fast"/>
    <s v="2"/>
    <x v="2"/>
    <x v="1"/>
    <s v="Monster, Water 1"/>
    <n v="50"/>
    <n v="50"/>
    <n v="0.5"/>
    <n v="0.5"/>
    <s v="20"/>
    <s v="1"/>
    <s v="1"/>
    <s v="1"/>
    <s v="1"/>
    <n v="0.5"/>
    <s v="1"/>
    <n v="0.25"/>
    <n v="0.5"/>
    <s v="2"/>
    <s v="1"/>
    <s v="1"/>
    <s v="1"/>
    <s v="1"/>
    <s v="2"/>
    <s v="1"/>
    <s v="2"/>
    <s v="1"/>
    <n v="0.5"/>
  </r>
  <r>
    <s v="Magnemite"/>
    <s v="81"/>
    <s v="Magnetilo"/>
    <s v="ă‚łă‚¤ă« (Coil)"/>
    <x v="0"/>
    <s v="Normal"/>
    <s v="Magnet pokemon"/>
    <s v="2"/>
    <x v="7"/>
    <x v="6"/>
    <s v="Electric, Steel"/>
    <n v="0.3"/>
    <n v="6"/>
    <s v="3"/>
    <s v="Magnet Pull"/>
    <s v="Sturdy"/>
    <s v="Analytic"/>
    <s v="325"/>
    <n v="325"/>
    <n v="25"/>
    <s v="25"/>
    <n v="35"/>
    <s v="35"/>
    <n v="70"/>
    <s v="70"/>
    <n v="95"/>
    <s v="95"/>
    <n v="55"/>
    <s v="55"/>
    <n v="45"/>
    <s v="45"/>
    <n v="190"/>
    <s v="190"/>
    <s v="70"/>
    <n v="70"/>
    <n v="65"/>
    <s v="65"/>
    <s v="Medium Fast"/>
    <s v="1"/>
    <x v="12"/>
    <x v="2"/>
    <s v="Mineral"/>
    <m/>
    <n v="100"/>
    <m/>
    <m/>
    <s v="20"/>
    <n v="0.5"/>
    <s v="2"/>
    <s v="1"/>
    <n v="0.5"/>
    <n v="0.5"/>
    <n v="0.5"/>
    <s v="2"/>
    <s v="0"/>
    <s v="4"/>
    <n v="0.25"/>
    <n v="0.5"/>
    <n v="0.5"/>
    <n v="0.5"/>
    <s v="1"/>
    <n v="0.5"/>
    <s v="1"/>
    <n v="0.25"/>
    <n v="0.5"/>
  </r>
  <r>
    <s v="Magneton"/>
    <s v="82"/>
    <s v="Magneton"/>
    <s v="ă¬ă‚˘ă‚łă‚¤ă« (Rarecoil)"/>
    <x v="0"/>
    <s v="Normal"/>
    <s v="Magnet pokemon"/>
    <s v="2"/>
    <x v="7"/>
    <x v="6"/>
    <s v="Electric, Steel"/>
    <n v="1"/>
    <n v="60"/>
    <s v="3"/>
    <s v="Magnet Pull"/>
    <s v="Sturdy"/>
    <s v="Analytic"/>
    <s v="465"/>
    <n v="465"/>
    <n v="50"/>
    <s v="50"/>
    <n v="60"/>
    <s v="60"/>
    <n v="95"/>
    <s v="95"/>
    <n v="120"/>
    <s v="120"/>
    <n v="70"/>
    <s v="70"/>
    <n v="70"/>
    <s v="70"/>
    <n v="60"/>
    <s v="60"/>
    <s v="70"/>
    <n v="70"/>
    <n v="163"/>
    <s v="163"/>
    <s v="Medium Fast"/>
    <s v="1"/>
    <x v="12"/>
    <x v="2"/>
    <s v="Mineral"/>
    <m/>
    <n v="100"/>
    <m/>
    <m/>
    <s v="20"/>
    <n v="0.5"/>
    <s v="2"/>
    <s v="1"/>
    <n v="0.5"/>
    <n v="0.5"/>
    <n v="0.5"/>
    <s v="2"/>
    <s v="0"/>
    <s v="4"/>
    <n v="0.25"/>
    <n v="0.5"/>
    <n v="0.5"/>
    <n v="0.5"/>
    <s v="1"/>
    <n v="0.5"/>
    <s v="1"/>
    <n v="0.25"/>
    <n v="0.5"/>
  </r>
  <r>
    <s v="Farfetch'd"/>
    <s v="83"/>
    <s v="Porenta"/>
    <s v="ă‚«ă˘ăŤă‚® (Kamonegi)"/>
    <x v="0"/>
    <s v="Normal"/>
    <s v="Wild Duck pokemon"/>
    <s v="2"/>
    <x v="4"/>
    <x v="2"/>
    <s v="Normal, Flying"/>
    <n v="0.8"/>
    <n v="15"/>
    <s v="3"/>
    <s v="Keen Eye"/>
    <s v="Inner Focus"/>
    <s v="Defiant"/>
    <s v="377"/>
    <n v="377"/>
    <n v="52"/>
    <s v="52"/>
    <n v="90"/>
    <s v="90"/>
    <n v="55"/>
    <s v="55"/>
    <n v="58"/>
    <s v="58"/>
    <n v="62"/>
    <s v="62"/>
    <n v="60"/>
    <s v="60"/>
    <n v="45"/>
    <s v="45"/>
    <s v="70"/>
    <n v="70"/>
    <n v="132"/>
    <s v="132"/>
    <s v="Medium Fast"/>
    <s v="2"/>
    <x v="5"/>
    <x v="5"/>
    <s v="Field, Flying"/>
    <n v="50"/>
    <n v="50"/>
    <n v="0.5"/>
    <n v="0.5"/>
    <s v="20"/>
    <s v="1"/>
    <s v="1"/>
    <s v="1"/>
    <s v="2"/>
    <n v="0.5"/>
    <s v="2"/>
    <s v="1"/>
    <s v="1"/>
    <s v="0"/>
    <s v="1"/>
    <s v="1"/>
    <n v="0.5"/>
    <s v="2"/>
    <s v="0"/>
    <s v="1"/>
    <s v="1"/>
    <s v="1"/>
    <s v="1"/>
  </r>
  <r>
    <s v="Galarian Farfetch'd"/>
    <s v="83"/>
    <s v="Porenta"/>
    <s v="ă‚«ă˘ăŤă‚® (Kamonegi)"/>
    <x v="0"/>
    <s v="Normal"/>
    <s v="Wild Duck pokemon"/>
    <s v="1"/>
    <x v="12"/>
    <x v="1"/>
    <s v="Fighting"/>
    <n v="0.8"/>
    <n v="42"/>
    <s v="2"/>
    <s v="Steadfast"/>
    <m/>
    <s v="Scrappy"/>
    <s v="377"/>
    <n v="377"/>
    <n v="52"/>
    <s v="52"/>
    <n v="95"/>
    <s v="95"/>
    <n v="55"/>
    <s v="55"/>
    <n v="58"/>
    <s v="58"/>
    <n v="62"/>
    <s v="62"/>
    <n v="55"/>
    <s v="55"/>
    <s v=""/>
    <m/>
    <m/>
    <s v=""/>
    <s v=""/>
    <m/>
    <s v="Medium Fast"/>
    <s v="2"/>
    <x v="5"/>
    <x v="5"/>
    <s v="Field, Flying"/>
    <m/>
    <n v="100"/>
    <m/>
    <m/>
    <s v="20"/>
    <s v="1"/>
    <s v="1"/>
    <s v="1"/>
    <s v="1"/>
    <s v="1"/>
    <s v="1"/>
    <s v="1"/>
    <s v="1"/>
    <s v="1"/>
    <s v="2"/>
    <s v="2"/>
    <n v="0.5"/>
    <n v="0.5"/>
    <s v="1"/>
    <s v="1"/>
    <n v="0.5"/>
    <s v="1"/>
    <s v="2"/>
  </r>
  <r>
    <s v="Doduo"/>
    <s v="84"/>
    <s v="Dodu"/>
    <s v="ă‰ăĽă‰ăĽ (Dodo)"/>
    <x v="0"/>
    <s v="Normal"/>
    <s v="Twin Bird pokemon"/>
    <s v="2"/>
    <x v="4"/>
    <x v="2"/>
    <s v="Normal, Flying"/>
    <n v="1.4"/>
    <n v="39.200000000000003"/>
    <s v="3"/>
    <s v="Run Away"/>
    <s v="Early Bird"/>
    <s v="Tangled Feet"/>
    <s v="310"/>
    <n v="310"/>
    <n v="35"/>
    <s v="35"/>
    <n v="85"/>
    <s v="85"/>
    <n v="45"/>
    <s v="45"/>
    <n v="35"/>
    <s v="35"/>
    <n v="35"/>
    <s v="35"/>
    <n v="75"/>
    <s v="75"/>
    <n v="190"/>
    <s v="190"/>
    <s v="70"/>
    <n v="70"/>
    <n v="62"/>
    <s v="62"/>
    <s v="Medium Fast"/>
    <s v="1"/>
    <x v="4"/>
    <x v="2"/>
    <s v="Flying"/>
    <n v="50"/>
    <n v="50"/>
    <n v="0.5"/>
    <n v="0.5"/>
    <s v="20"/>
    <s v="1"/>
    <s v="1"/>
    <s v="1"/>
    <s v="2"/>
    <n v="0.5"/>
    <s v="2"/>
    <s v="1"/>
    <s v="1"/>
    <s v="0"/>
    <s v="1"/>
    <s v="1"/>
    <n v="0.5"/>
    <s v="2"/>
    <s v="0"/>
    <s v="1"/>
    <s v="1"/>
    <s v="1"/>
    <s v="1"/>
  </r>
  <r>
    <s v="Dodrio"/>
    <s v="85"/>
    <s v="Dodri"/>
    <s v="ă‰ăĽă‰ăŞă‚Ş (Dodorio)"/>
    <x v="0"/>
    <s v="Normal"/>
    <s v="Triple Bird pokemon"/>
    <s v="2"/>
    <x v="4"/>
    <x v="2"/>
    <s v="Normal, Flying"/>
    <n v="1.8"/>
    <n v="85.2"/>
    <s v="3"/>
    <s v="Run Away"/>
    <s v="Early Bird"/>
    <s v="Tangled Feet"/>
    <s v="470"/>
    <n v="470"/>
    <n v="60"/>
    <s v="60"/>
    <n v="110"/>
    <s v="110"/>
    <n v="70"/>
    <s v="70"/>
    <n v="60"/>
    <s v="60"/>
    <n v="60"/>
    <s v="60"/>
    <n v="110"/>
    <s v="110"/>
    <n v="45"/>
    <s v="45"/>
    <s v="70"/>
    <n v="70"/>
    <n v="165"/>
    <s v="165"/>
    <s v="Medium Fast"/>
    <s v="1"/>
    <x v="4"/>
    <x v="2"/>
    <s v="Flying"/>
    <n v="50"/>
    <n v="50"/>
    <n v="0.5"/>
    <n v="0.5"/>
    <s v="20"/>
    <s v="1"/>
    <s v="1"/>
    <s v="1"/>
    <s v="2"/>
    <n v="0.5"/>
    <s v="2"/>
    <s v="1"/>
    <s v="1"/>
    <s v="0"/>
    <s v="1"/>
    <s v="1"/>
    <n v="0.5"/>
    <s v="2"/>
    <s v="0"/>
    <s v="1"/>
    <s v="1"/>
    <s v="1"/>
    <s v="1"/>
  </r>
  <r>
    <s v="Seel"/>
    <s v="86"/>
    <s v="Jurob"/>
    <s v="ă‘ă‚¦ăŻă‚¦ (Pawou)"/>
    <x v="0"/>
    <s v="Normal"/>
    <s v="Sea Lion pokemon"/>
    <s v="1"/>
    <x v="2"/>
    <x v="1"/>
    <s v="Water"/>
    <n v="1.1000000000000001"/>
    <n v="90"/>
    <s v="3"/>
    <s v="Thick Fat"/>
    <s v="Hydration"/>
    <s v="Ice Body"/>
    <s v="325"/>
    <n v="325"/>
    <n v="65"/>
    <s v="65"/>
    <n v="45"/>
    <s v="45"/>
    <n v="55"/>
    <s v="55"/>
    <n v="45"/>
    <s v="45"/>
    <n v="70"/>
    <s v="70"/>
    <n v="45"/>
    <s v="45"/>
    <n v="190"/>
    <s v="190"/>
    <s v="70"/>
    <n v="70"/>
    <n v="65"/>
    <s v="65"/>
    <s v="Medium Fast"/>
    <s v="2"/>
    <x v="5"/>
    <x v="1"/>
    <s v="Field, Water 1"/>
    <n v="50"/>
    <n v="50"/>
    <n v="0.5"/>
    <n v="0.5"/>
    <s v="20"/>
    <s v="1"/>
    <n v="0.25"/>
    <n v="0.5"/>
    <s v="2"/>
    <s v="2"/>
    <n v="0.25"/>
    <s v="1"/>
    <s v="1"/>
    <s v="1"/>
    <s v="1"/>
    <s v="1"/>
    <s v="1"/>
    <s v="1"/>
    <s v="1"/>
    <s v="1"/>
    <s v="1"/>
    <n v="0.5"/>
    <s v="1"/>
  </r>
  <r>
    <s v="Dewgong"/>
    <s v="87"/>
    <s v="Jugong"/>
    <s v="ă‚¸ăĄă‚´ăł (Jugon)"/>
    <x v="0"/>
    <s v="Normal"/>
    <s v="Sea Lion pokemon"/>
    <s v="2"/>
    <x v="2"/>
    <x v="12"/>
    <s v="Water, Ice"/>
    <n v="1.7"/>
    <n v="120"/>
    <s v="3"/>
    <s v="Thick Fat"/>
    <s v="Hydration"/>
    <s v="Ice Body"/>
    <s v="475"/>
    <n v="475"/>
    <n v="90"/>
    <s v="90"/>
    <n v="70"/>
    <s v="70"/>
    <n v="80"/>
    <s v="80"/>
    <n v="70"/>
    <s v="70"/>
    <n v="95"/>
    <s v="95"/>
    <n v="70"/>
    <s v="70"/>
    <n v="75"/>
    <s v="75"/>
    <s v="70"/>
    <n v="70"/>
    <n v="166"/>
    <s v="166"/>
    <s v="Medium Fast"/>
    <s v="2"/>
    <x v="5"/>
    <x v="1"/>
    <s v="Field, Water 1"/>
    <n v="50"/>
    <n v="50"/>
    <n v="0.5"/>
    <n v="0.5"/>
    <s v="20"/>
    <s v="1"/>
    <n v="0.5"/>
    <n v="0.5"/>
    <s v="2"/>
    <s v="2"/>
    <s v="125"/>
    <s v="2"/>
    <s v="1"/>
    <s v="1"/>
    <s v="1"/>
    <s v="1"/>
    <s v="1"/>
    <s v="2"/>
    <s v="1"/>
    <s v="1"/>
    <s v="1"/>
    <s v="1"/>
    <s v="1"/>
  </r>
  <r>
    <s v="Grimer"/>
    <s v="88"/>
    <s v="Sleima"/>
    <s v="ă™ăă™ă‚żăĽ (Betbeter)"/>
    <x v="0"/>
    <s v="Normal"/>
    <s v="Sludge pokemon"/>
    <s v="1"/>
    <x v="6"/>
    <x v="1"/>
    <s v="Poison"/>
    <n v="0.9"/>
    <n v="30"/>
    <s v="3"/>
    <s v="Stench"/>
    <s v="Sticky Hold"/>
    <s v="Poison Touch"/>
    <s v="325"/>
    <n v="325"/>
    <n v="80"/>
    <s v="80"/>
    <n v="80"/>
    <s v="80"/>
    <n v="50"/>
    <s v="50"/>
    <n v="40"/>
    <s v="40"/>
    <n v="50"/>
    <s v="50"/>
    <n v="25"/>
    <s v="25"/>
    <n v="190"/>
    <s v="190"/>
    <s v="70"/>
    <n v="70"/>
    <n v="65"/>
    <s v="65"/>
    <s v="Medium Fast"/>
    <s v="1"/>
    <x v="13"/>
    <x v="2"/>
    <s v="Amorphous"/>
    <n v="50"/>
    <n v="50"/>
    <n v="0.5"/>
    <n v="0.5"/>
    <s v="20"/>
    <s v="1"/>
    <s v="1"/>
    <s v="1"/>
    <s v="1"/>
    <n v="0.5"/>
    <s v="1"/>
    <n v="0.5"/>
    <n v="0.5"/>
    <s v="2"/>
    <s v="1"/>
    <s v="2"/>
    <n v="0.5"/>
    <s v="1"/>
    <s v="1"/>
    <s v="1"/>
    <s v="1"/>
    <s v="1"/>
    <n v="0.5"/>
  </r>
  <r>
    <s v="Alolan Grimer"/>
    <s v="88"/>
    <s v="Sleima"/>
    <s v="ă™ăă™ă‚żăĽ (Betbeter)"/>
    <x v="0"/>
    <s v="Normal"/>
    <s v="Sludge pokemon"/>
    <s v="2"/>
    <x v="6"/>
    <x v="13"/>
    <s v="Poison, Dark"/>
    <n v="0.7"/>
    <n v="42"/>
    <s v="3"/>
    <s v="Poison Touch"/>
    <s v="Gluttony"/>
    <s v="Power of Alchemy"/>
    <s v="325"/>
    <n v="325"/>
    <n v="80"/>
    <s v="80"/>
    <n v="80"/>
    <s v="80"/>
    <n v="50"/>
    <s v="50"/>
    <n v="40"/>
    <s v="40"/>
    <n v="50"/>
    <s v="50"/>
    <n v="25"/>
    <s v="25"/>
    <n v="190"/>
    <s v="190"/>
    <s v="70"/>
    <n v="70"/>
    <n v="65"/>
    <s v="65"/>
    <s v="Medium Fast"/>
    <s v="1"/>
    <x v="13"/>
    <x v="2"/>
    <s v="Amorphous"/>
    <n v="50"/>
    <n v="50"/>
    <n v="0.5"/>
    <n v="0.5"/>
    <s v="20"/>
    <s v="1"/>
    <s v="1"/>
    <s v="1"/>
    <s v="1"/>
    <n v="0.5"/>
    <s v="1"/>
    <s v="1"/>
    <n v="0.5"/>
    <s v="2"/>
    <s v="1"/>
    <s v="0"/>
    <s v="1"/>
    <s v="1"/>
    <n v="0.5"/>
    <s v="1"/>
    <n v="0.5"/>
    <s v="1"/>
    <s v="1"/>
  </r>
  <r>
    <s v="Muk"/>
    <s v="89"/>
    <s v="Sleimok"/>
    <s v="ă™ăă™ăăł (Betbeton)"/>
    <x v="0"/>
    <s v="Normal"/>
    <s v="Sludge pokemon"/>
    <s v="1"/>
    <x v="6"/>
    <x v="1"/>
    <s v="Poison"/>
    <n v="1.2"/>
    <n v="30"/>
    <s v="3"/>
    <s v="Stench"/>
    <s v="Sticky Hold"/>
    <s v="Poison Touch"/>
    <s v="500"/>
    <n v="500"/>
    <n v="105"/>
    <s v="105"/>
    <n v="105"/>
    <s v="105"/>
    <n v="75"/>
    <s v="75"/>
    <n v="65"/>
    <s v="65"/>
    <n v="100"/>
    <s v="100"/>
    <n v="50"/>
    <s v="50"/>
    <n v="75"/>
    <s v="75"/>
    <s v="70"/>
    <n v="70"/>
    <n v="175"/>
    <s v="175"/>
    <s v="Medium Fast"/>
    <s v="1"/>
    <x v="13"/>
    <x v="2"/>
    <s v="Amorphous"/>
    <n v="50"/>
    <n v="50"/>
    <n v="0.5"/>
    <n v="0.5"/>
    <s v="20"/>
    <s v="1"/>
    <s v="1"/>
    <s v="1"/>
    <s v="1"/>
    <n v="0.5"/>
    <s v="1"/>
    <n v="0.5"/>
    <n v="0.5"/>
    <s v="2"/>
    <s v="1"/>
    <s v="2"/>
    <n v="0.5"/>
    <s v="1"/>
    <s v="1"/>
    <s v="1"/>
    <s v="1"/>
    <s v="1"/>
    <n v="0.5"/>
  </r>
  <r>
    <s v="Alolan Muk"/>
    <s v="89"/>
    <s v="Sleimok"/>
    <s v="ă™ăă™ăăł (Betbeton)"/>
    <x v="0"/>
    <s v="Normal"/>
    <s v="Sludge pokemon"/>
    <s v="2"/>
    <x v="6"/>
    <x v="13"/>
    <s v="Poison, Dark"/>
    <n v="1"/>
    <n v="52"/>
    <s v="3"/>
    <s v="Poison Touch"/>
    <s v="Gluttony"/>
    <s v="Power of Alchemy"/>
    <s v="500"/>
    <n v="500"/>
    <n v="105"/>
    <s v="105"/>
    <n v="105"/>
    <s v="105"/>
    <n v="75"/>
    <s v="75"/>
    <n v="65"/>
    <s v="65"/>
    <n v="100"/>
    <s v="100"/>
    <n v="50"/>
    <s v="50"/>
    <n v="75"/>
    <s v="75"/>
    <s v="70"/>
    <n v="70"/>
    <n v="175"/>
    <s v="175"/>
    <s v="Medium Fast"/>
    <s v="1"/>
    <x v="13"/>
    <x v="2"/>
    <s v="Amorphous"/>
    <n v="50"/>
    <n v="50"/>
    <n v="0.5"/>
    <n v="0.5"/>
    <s v="20"/>
    <s v="1"/>
    <s v="1"/>
    <s v="1"/>
    <s v="1"/>
    <n v="0.5"/>
    <s v="1"/>
    <s v="1"/>
    <n v="0.5"/>
    <s v="2"/>
    <s v="1"/>
    <s v="0"/>
    <s v="1"/>
    <s v="1"/>
    <n v="0.5"/>
    <s v="1"/>
    <n v="0.5"/>
    <s v="1"/>
    <s v="1"/>
  </r>
  <r>
    <s v="Shellder"/>
    <s v="90"/>
    <s v="Muschas"/>
    <s v="ă‚·ă‚§ă«ă€ăĽ (Shellder)"/>
    <x v="0"/>
    <s v="Normal"/>
    <s v="Bivalve pokemon"/>
    <s v="1"/>
    <x v="2"/>
    <x v="1"/>
    <s v="Water"/>
    <n v="0.3"/>
    <n v="4"/>
    <s v="3"/>
    <s v="Shell Armor"/>
    <s v="Skill Link"/>
    <s v="Overcoat"/>
    <s v="305"/>
    <n v="305"/>
    <n v="30"/>
    <s v="30"/>
    <n v="65"/>
    <s v="65"/>
    <n v="100"/>
    <s v="100"/>
    <n v="45"/>
    <s v="45"/>
    <n v="25"/>
    <s v="25"/>
    <n v="40"/>
    <s v="40"/>
    <n v="190"/>
    <s v="190"/>
    <s v="70"/>
    <n v="70"/>
    <n v="61"/>
    <s v="61"/>
    <s v="Slow"/>
    <s v="1"/>
    <x v="11"/>
    <x v="2"/>
    <s v="Water 3"/>
    <n v="50"/>
    <n v="50"/>
    <n v="0.5"/>
    <n v="0.5"/>
    <s v="20"/>
    <s v="1"/>
    <n v="0.5"/>
    <n v="0.5"/>
    <s v="2"/>
    <s v="2"/>
    <n v="0.5"/>
    <s v="1"/>
    <s v="1"/>
    <s v="1"/>
    <s v="1"/>
    <s v="1"/>
    <s v="1"/>
    <s v="1"/>
    <s v="1"/>
    <s v="1"/>
    <s v="1"/>
    <n v="0.5"/>
    <s v="1"/>
  </r>
  <r>
    <s v="Cloyster"/>
    <s v="91"/>
    <s v="Austos"/>
    <s v="ă‘ă«ă‚·ă‚§ăł (Parshen)"/>
    <x v="0"/>
    <s v="Normal"/>
    <s v="Bivalve pokemon"/>
    <s v="2"/>
    <x v="2"/>
    <x v="12"/>
    <s v="Water, Ice"/>
    <n v="1.5"/>
    <n v="132.5"/>
    <s v="3"/>
    <s v="Shell Armor"/>
    <s v="Skill Link"/>
    <s v="Overcoat"/>
    <s v="525"/>
    <n v="525"/>
    <n v="50"/>
    <s v="50"/>
    <n v="95"/>
    <s v="95"/>
    <n v="180"/>
    <s v="180"/>
    <n v="85"/>
    <s v="85"/>
    <n v="45"/>
    <s v="45"/>
    <n v="70"/>
    <s v="70"/>
    <n v="60"/>
    <s v="60"/>
    <s v="70"/>
    <n v="70"/>
    <n v="184"/>
    <s v="184"/>
    <s v="Slow"/>
    <s v="1"/>
    <x v="11"/>
    <x v="2"/>
    <s v="Water 3"/>
    <n v="50"/>
    <n v="50"/>
    <n v="0.5"/>
    <n v="0.5"/>
    <s v="20"/>
    <s v="1"/>
    <s v="1"/>
    <n v="0.5"/>
    <s v="2"/>
    <s v="2"/>
    <n v="0.25"/>
    <s v="2"/>
    <s v="1"/>
    <s v="1"/>
    <s v="1"/>
    <s v="1"/>
    <s v="1"/>
    <s v="2"/>
    <s v="1"/>
    <s v="1"/>
    <s v="1"/>
    <s v="1"/>
    <s v="1"/>
  </r>
  <r>
    <s v="Gastly"/>
    <s v="92"/>
    <s v="Nebulak"/>
    <s v="ă‚´ăĽă‚ą (Ghos)"/>
    <x v="0"/>
    <s v="Normal"/>
    <s v="Gas pokemon"/>
    <s v="2"/>
    <x v="15"/>
    <x v="0"/>
    <s v="Ghost, Poison"/>
    <n v="1.3"/>
    <n v="0.1"/>
    <s v="1"/>
    <s v="Levitate"/>
    <m/>
    <m/>
    <s v="310"/>
    <n v="310"/>
    <n v="30"/>
    <s v="30"/>
    <n v="35"/>
    <s v="35"/>
    <n v="30"/>
    <s v="30"/>
    <n v="100"/>
    <s v="100"/>
    <n v="35"/>
    <s v="35"/>
    <n v="80"/>
    <s v="80"/>
    <n v="190"/>
    <s v="190"/>
    <s v="70"/>
    <n v="70"/>
    <n v="62"/>
    <s v="62"/>
    <s v="Medium Slow"/>
    <s v="1"/>
    <x v="13"/>
    <x v="2"/>
    <s v="Amorphous"/>
    <n v="50"/>
    <n v="50"/>
    <n v="0.5"/>
    <n v="0.5"/>
    <s v="20"/>
    <s v="0"/>
    <s v="1"/>
    <s v="1"/>
    <s v="1"/>
    <n v="0.5"/>
    <s v="1"/>
    <s v="0"/>
    <n v="0.25"/>
    <s v="0"/>
    <s v="1"/>
    <s v="2"/>
    <n v="0.25"/>
    <s v="1"/>
    <s v="2"/>
    <s v="1"/>
    <s v="2"/>
    <s v="1"/>
    <n v="0.5"/>
  </r>
  <r>
    <s v="Haunter"/>
    <s v="93"/>
    <s v="Alpollo"/>
    <s v="ă‚´ăĽă‚ąă (Ghost)"/>
    <x v="0"/>
    <s v="Normal"/>
    <s v="Gas pokemon"/>
    <s v="2"/>
    <x v="15"/>
    <x v="0"/>
    <s v="Ghost, Poison"/>
    <n v="1.6"/>
    <n v="0.1"/>
    <s v="1"/>
    <s v="Levitate"/>
    <m/>
    <m/>
    <s v="405"/>
    <n v="405"/>
    <n v="45"/>
    <s v="45"/>
    <n v="50"/>
    <s v="50"/>
    <n v="45"/>
    <s v="45"/>
    <n v="115"/>
    <s v="115"/>
    <n v="55"/>
    <s v="55"/>
    <n v="95"/>
    <s v="95"/>
    <n v="90"/>
    <s v="90"/>
    <s v="70"/>
    <n v="70"/>
    <n v="142"/>
    <s v="142"/>
    <s v="Medium Slow"/>
    <s v="1"/>
    <x v="13"/>
    <x v="2"/>
    <s v="Amorphous"/>
    <n v="50"/>
    <n v="50"/>
    <n v="0.5"/>
    <n v="0.5"/>
    <s v="20"/>
    <s v="0"/>
    <s v="1"/>
    <s v="1"/>
    <s v="1"/>
    <n v="0.5"/>
    <s v="1"/>
    <s v="0"/>
    <n v="0.25"/>
    <s v="0"/>
    <s v="1"/>
    <s v="2"/>
    <n v="0.25"/>
    <s v="1"/>
    <s v="2"/>
    <s v="1"/>
    <s v="2"/>
    <s v="1"/>
    <n v="0.5"/>
  </r>
  <r>
    <s v="Gengar"/>
    <s v="94"/>
    <s v="Gengar"/>
    <s v="ă‚˛ăłă‚¬ăĽ (Gangar)"/>
    <x v="0"/>
    <s v="Normal"/>
    <s v="Shadow pokemon"/>
    <s v="2"/>
    <x v="15"/>
    <x v="0"/>
    <s v="Ghost, Poison"/>
    <n v="1.5"/>
    <n v="40.5"/>
    <s v="1"/>
    <s v="Cursed Body"/>
    <m/>
    <m/>
    <s v="500"/>
    <n v="500"/>
    <n v="60"/>
    <s v="60"/>
    <n v="65"/>
    <s v="65"/>
    <n v="60"/>
    <s v="60"/>
    <n v="130"/>
    <s v="130"/>
    <n v="75"/>
    <s v="75"/>
    <n v="110"/>
    <s v="110"/>
    <n v="45"/>
    <s v="45"/>
    <s v="70"/>
    <n v="70"/>
    <n v="225"/>
    <s v="225"/>
    <s v="Medium Slow"/>
    <s v="1"/>
    <x v="13"/>
    <x v="2"/>
    <s v="Amorphous"/>
    <n v="50"/>
    <n v="50"/>
    <n v="0.5"/>
    <n v="0.5"/>
    <s v="20"/>
    <s v="0"/>
    <s v="1"/>
    <s v="1"/>
    <s v="1"/>
    <n v="0.5"/>
    <s v="1"/>
    <s v="0"/>
    <n v="0.25"/>
    <s v="2"/>
    <s v="1"/>
    <s v="2"/>
    <n v="0.25"/>
    <s v="1"/>
    <s v="2"/>
    <s v="1"/>
    <s v="2"/>
    <s v="1"/>
    <n v="0.5"/>
  </r>
  <r>
    <s v="Mega Gengar"/>
    <s v="94"/>
    <s v="Gengar"/>
    <s v="ă‚˛ăłă‚¬ăĽ (Gangar)"/>
    <x v="0"/>
    <s v="Normal"/>
    <s v="Shadow pokemon"/>
    <s v="2"/>
    <x v="15"/>
    <x v="0"/>
    <s v="Ghost, Poison"/>
    <n v="1.4"/>
    <n v="40.5"/>
    <s v="1"/>
    <s v="Shadow Tag"/>
    <m/>
    <m/>
    <s v="600"/>
    <n v="600"/>
    <n v="60"/>
    <s v="60"/>
    <n v="65"/>
    <s v="65"/>
    <n v="80"/>
    <s v="80"/>
    <n v="170"/>
    <s v="170"/>
    <n v="95"/>
    <s v="95"/>
    <n v="130"/>
    <s v="130"/>
    <n v="45"/>
    <s v="45"/>
    <s v="70"/>
    <n v="70"/>
    <n v="270"/>
    <s v="270"/>
    <s v="Medium Slow"/>
    <s v="1"/>
    <x v="13"/>
    <x v="2"/>
    <s v="Amorphous"/>
    <n v="50"/>
    <n v="50"/>
    <n v="0.5"/>
    <n v="0.5"/>
    <s v="20"/>
    <s v="0"/>
    <s v="1"/>
    <s v="1"/>
    <s v="1"/>
    <n v="0.5"/>
    <s v="1"/>
    <s v="0"/>
    <n v="0.25"/>
    <s v="2"/>
    <s v="1"/>
    <s v="2"/>
    <n v="0.25"/>
    <s v="1"/>
    <s v="2"/>
    <s v="1"/>
    <s v="2"/>
    <s v="1"/>
    <n v="0.5"/>
  </r>
  <r>
    <s v="Onix"/>
    <s v="95"/>
    <s v="Onix"/>
    <s v="ă‚¤ăŻăĽă‚Ż (Iwark)"/>
    <x v="0"/>
    <s v="Normal"/>
    <s v="Rock Snake pokemon"/>
    <s v="2"/>
    <x v="14"/>
    <x v="7"/>
    <s v="Rock, Ground"/>
    <n v="8.8000000000000007"/>
    <n v="210"/>
    <s v="3"/>
    <s v="Rock Head"/>
    <s v="Sturdy"/>
    <s v="Weak Armor"/>
    <s v="385"/>
    <n v="385"/>
    <n v="35"/>
    <s v="35"/>
    <n v="45"/>
    <s v="45"/>
    <n v="160"/>
    <s v="160"/>
    <n v="30"/>
    <s v="30"/>
    <n v="45"/>
    <s v="45"/>
    <n v="70"/>
    <s v="70"/>
    <n v="45"/>
    <s v="45"/>
    <s v="70"/>
    <n v="70"/>
    <n v="77"/>
    <s v="77"/>
    <s v="Medium Fast"/>
    <s v="1"/>
    <x v="12"/>
    <x v="2"/>
    <s v="Mineral"/>
    <n v="50"/>
    <n v="50"/>
    <n v="0.5"/>
    <n v="0.5"/>
    <s v="25"/>
    <n v="0.5"/>
    <n v="0.5"/>
    <s v="4"/>
    <s v="0"/>
    <s v="4"/>
    <s v="2"/>
    <s v="2"/>
    <n v="0.25"/>
    <s v="2"/>
    <n v="0.5"/>
    <s v="1"/>
    <s v="1"/>
    <n v="0.5"/>
    <s v="1"/>
    <s v="1"/>
    <s v="1"/>
    <s v="2"/>
    <s v="1"/>
  </r>
  <r>
    <s v="Drowzee"/>
    <s v="96"/>
    <s v="Traumato"/>
    <s v="ă‚ąăŞăĽă— (Sleepe)"/>
    <x v="0"/>
    <s v="Normal"/>
    <s v="Hypnosis pokemon"/>
    <s v="1"/>
    <x v="13"/>
    <x v="1"/>
    <s v="Psychic"/>
    <n v="1"/>
    <n v="32.4"/>
    <s v="3"/>
    <s v="Insomnia"/>
    <s v="Forewarn"/>
    <s v="Inner Focus"/>
    <s v="328"/>
    <n v="328"/>
    <n v="60"/>
    <s v="60"/>
    <n v="48"/>
    <s v="48"/>
    <n v="45"/>
    <s v="45"/>
    <n v="43"/>
    <s v="43"/>
    <n v="90"/>
    <s v="90"/>
    <n v="42"/>
    <s v="42"/>
    <n v="190"/>
    <s v="190"/>
    <s v="70"/>
    <n v="70"/>
    <n v="66"/>
    <s v="66"/>
    <s v="Medium Fast"/>
    <s v="1"/>
    <x v="10"/>
    <x v="2"/>
    <s v="Human-Like"/>
    <n v="50"/>
    <n v="50"/>
    <n v="0.5"/>
    <n v="0.5"/>
    <s v="20"/>
    <s v="1"/>
    <s v="1"/>
    <s v="1"/>
    <s v="1"/>
    <s v="1"/>
    <s v="1"/>
    <n v="0.5"/>
    <s v="1"/>
    <s v="1"/>
    <s v="1"/>
    <n v="0.5"/>
    <s v="2"/>
    <s v="1"/>
    <s v="2"/>
    <s v="1"/>
    <s v="2"/>
    <s v="1"/>
    <s v="1"/>
  </r>
  <r>
    <s v="Hypno"/>
    <s v="97"/>
    <s v="Hypno"/>
    <s v="ă‚ąăŞăĽă‘ăĽ (Sleeper)"/>
    <x v="0"/>
    <s v="Normal"/>
    <s v="Hypnosis pokemon"/>
    <s v="1"/>
    <x v="13"/>
    <x v="1"/>
    <s v="Psychic"/>
    <n v="1.6"/>
    <n v="75.599999999999994"/>
    <s v="3"/>
    <s v="Insomnia"/>
    <s v="Forewarn"/>
    <s v="Inner Focus"/>
    <s v="483"/>
    <n v="483"/>
    <n v="85"/>
    <s v="85"/>
    <n v="73"/>
    <s v="73"/>
    <n v="70"/>
    <s v="70"/>
    <n v="73"/>
    <s v="73"/>
    <n v="115"/>
    <s v="115"/>
    <n v="67"/>
    <s v="67"/>
    <n v="75"/>
    <s v="75"/>
    <s v="70"/>
    <n v="70"/>
    <n v="169"/>
    <s v="169"/>
    <s v="Medium Fast"/>
    <s v="1"/>
    <x v="10"/>
    <x v="2"/>
    <s v="Human-Like"/>
    <n v="50"/>
    <n v="50"/>
    <n v="0.5"/>
    <n v="0.5"/>
    <s v="20"/>
    <s v="1"/>
    <s v="1"/>
    <s v="1"/>
    <s v="1"/>
    <s v="1"/>
    <s v="1"/>
    <n v="0.5"/>
    <s v="1"/>
    <s v="1"/>
    <s v="1"/>
    <n v="0.5"/>
    <s v="2"/>
    <s v="1"/>
    <s v="2"/>
    <s v="1"/>
    <s v="2"/>
    <s v="1"/>
    <s v="1"/>
  </r>
  <r>
    <s v="Krabby"/>
    <s v="98"/>
    <s v="Krabby"/>
    <s v="ă‚Żă©ă– (Crab)"/>
    <x v="0"/>
    <s v="Normal"/>
    <s v="River Crab pokemon"/>
    <s v="1"/>
    <x v="2"/>
    <x v="1"/>
    <s v="Water"/>
    <n v="0.4"/>
    <n v="6.5"/>
    <s v="3"/>
    <s v="Hyper Cutter"/>
    <s v="Shell Armor"/>
    <s v="Sheer Force"/>
    <s v="325"/>
    <n v="325"/>
    <n v="30"/>
    <s v="30"/>
    <n v="105"/>
    <s v="105"/>
    <n v="90"/>
    <s v="90"/>
    <n v="25"/>
    <s v="25"/>
    <n v="25"/>
    <s v="25"/>
    <n v="50"/>
    <s v="50"/>
    <n v="225"/>
    <s v="225"/>
    <s v="70"/>
    <n v="70"/>
    <n v="65"/>
    <s v="65"/>
    <s v="Medium Fast"/>
    <s v="1"/>
    <x v="11"/>
    <x v="2"/>
    <s v="Water 3"/>
    <n v="50"/>
    <n v="50"/>
    <n v="0.5"/>
    <n v="0.5"/>
    <s v="20"/>
    <s v="1"/>
    <n v="0.5"/>
    <n v="0.5"/>
    <s v="2"/>
    <s v="2"/>
    <n v="0.5"/>
    <s v="1"/>
    <s v="1"/>
    <s v="1"/>
    <s v="1"/>
    <s v="1"/>
    <s v="1"/>
    <s v="1"/>
    <s v="1"/>
    <s v="1"/>
    <s v="1"/>
    <n v="0.5"/>
    <s v="1"/>
  </r>
  <r>
    <s v="Kingler"/>
    <s v="99"/>
    <s v="Kingler"/>
    <s v="ă‚­ăłă‚°ă©ăĽ (Kingler)"/>
    <x v="0"/>
    <s v="Normal"/>
    <s v="Pincer pokemon"/>
    <s v="1"/>
    <x v="2"/>
    <x v="1"/>
    <s v="Water"/>
    <n v="1.3"/>
    <n v="60"/>
    <s v="3"/>
    <s v="Hyper Cutter"/>
    <s v="Shell Armor"/>
    <s v="Sheer Force"/>
    <s v="475"/>
    <n v="475"/>
    <n v="55"/>
    <s v="55"/>
    <n v="130"/>
    <s v="130"/>
    <n v="115"/>
    <s v="115"/>
    <n v="50"/>
    <s v="50"/>
    <n v="50"/>
    <s v="50"/>
    <n v="75"/>
    <s v="75"/>
    <n v="60"/>
    <s v="60"/>
    <s v="70"/>
    <n v="70"/>
    <n v="166"/>
    <s v="166"/>
    <s v="Medium Fast"/>
    <s v="1"/>
    <x v="11"/>
    <x v="2"/>
    <s v="Water 3"/>
    <n v="50"/>
    <n v="50"/>
    <n v="0.5"/>
    <n v="0.5"/>
    <s v="20"/>
    <s v="1"/>
    <n v="0.5"/>
    <n v="0.5"/>
    <s v="2"/>
    <s v="2"/>
    <n v="0.5"/>
    <s v="1"/>
    <s v="1"/>
    <s v="1"/>
    <s v="1"/>
    <s v="1"/>
    <s v="1"/>
    <s v="1"/>
    <s v="1"/>
    <s v="1"/>
    <s v="1"/>
    <n v="0.5"/>
    <s v="1"/>
  </r>
  <r>
    <s v="Voltorb"/>
    <s v="100"/>
    <s v="Voltobal"/>
    <s v="ă“ăŞăŞă€ăž (Biriridama)"/>
    <x v="0"/>
    <s v="Normal"/>
    <s v="Ball pokemon"/>
    <s v="1"/>
    <x v="7"/>
    <x v="1"/>
    <s v="Electric"/>
    <n v="0.5"/>
    <n v="10.4"/>
    <s v="3"/>
    <s v="Soundproof"/>
    <s v="Static"/>
    <s v="Aftermath"/>
    <s v="330"/>
    <n v="330"/>
    <n v="40"/>
    <s v="40"/>
    <n v="30"/>
    <s v="30"/>
    <n v="50"/>
    <s v="50"/>
    <n v="55"/>
    <s v="55"/>
    <n v="55"/>
    <s v="55"/>
    <n v="100"/>
    <s v="100"/>
    <n v="190"/>
    <s v="190"/>
    <s v="70"/>
    <n v="70"/>
    <n v="66"/>
    <s v="66"/>
    <s v="Medium Fast"/>
    <s v="1"/>
    <x v="12"/>
    <x v="2"/>
    <s v="Mineral"/>
    <m/>
    <n v="100"/>
    <m/>
    <m/>
    <s v="20"/>
    <s v="1"/>
    <s v="1"/>
    <s v="1"/>
    <n v="0.5"/>
    <s v="1"/>
    <s v="1"/>
    <s v="1"/>
    <s v="1"/>
    <s v="2"/>
    <n v="0.5"/>
    <s v="1"/>
    <s v="1"/>
    <s v="1"/>
    <s v="1"/>
    <s v="1"/>
    <s v="1"/>
    <n v="0.5"/>
    <s v="1"/>
  </r>
  <r>
    <s v="Electrode"/>
    <s v="101"/>
    <s v="Lektrobal"/>
    <s v="ăžă«ăžă‚¤ăł (Marumine)"/>
    <x v="0"/>
    <s v="Normal"/>
    <s v="Ball pokemon"/>
    <s v="1"/>
    <x v="7"/>
    <x v="1"/>
    <s v="Electric"/>
    <n v="1.2"/>
    <n v="66.599999999999994"/>
    <s v="3"/>
    <s v="Soundproof"/>
    <s v="Static"/>
    <s v="Aftermath"/>
    <s v="490"/>
    <n v="490"/>
    <n v="60"/>
    <s v="60"/>
    <n v="50"/>
    <s v="50"/>
    <n v="70"/>
    <s v="70"/>
    <n v="80"/>
    <s v="80"/>
    <n v="80"/>
    <s v="80"/>
    <n v="150"/>
    <s v="150"/>
    <n v="60"/>
    <s v="60"/>
    <s v="70"/>
    <n v="70"/>
    <n v="172"/>
    <s v="172"/>
    <s v="Medium Fast"/>
    <s v="1"/>
    <x v="12"/>
    <x v="2"/>
    <s v="Mineral"/>
    <m/>
    <n v="100"/>
    <m/>
    <m/>
    <s v="20"/>
    <s v="1"/>
    <s v="1"/>
    <s v="1"/>
    <n v="0.5"/>
    <s v="1"/>
    <s v="1"/>
    <s v="1"/>
    <s v="1"/>
    <s v="2"/>
    <n v="0.5"/>
    <s v="1"/>
    <s v="1"/>
    <s v="1"/>
    <s v="1"/>
    <s v="1"/>
    <s v="1"/>
    <n v="0.5"/>
    <s v="1"/>
  </r>
  <r>
    <s v="Exeggcute"/>
    <s v="102"/>
    <s v="Owei"/>
    <s v="ă‚żăžă‚żăž (Tamatama)"/>
    <x v="0"/>
    <s v="Normal"/>
    <s v="Egg pokemon"/>
    <s v="2"/>
    <x v="0"/>
    <x v="5"/>
    <s v="Grass, Psychic"/>
    <n v="0.4"/>
    <n v="2.5"/>
    <s v="2"/>
    <s v="Chlorophyll"/>
    <m/>
    <s v="Harvest"/>
    <s v="325"/>
    <n v="325"/>
    <n v="60"/>
    <s v="60"/>
    <n v="40"/>
    <s v="40"/>
    <n v="80"/>
    <s v="80"/>
    <n v="60"/>
    <s v="60"/>
    <n v="45"/>
    <s v="45"/>
    <n v="40"/>
    <s v="40"/>
    <n v="90"/>
    <s v="90"/>
    <s v="70"/>
    <n v="70"/>
    <n v="65"/>
    <s v="65"/>
    <s v="Slow"/>
    <s v="1"/>
    <x v="0"/>
    <x v="2"/>
    <s v="Grass"/>
    <n v="50"/>
    <n v="50"/>
    <n v="0.5"/>
    <n v="0.5"/>
    <s v="20"/>
    <s v="1"/>
    <s v="2"/>
    <n v="0.5"/>
    <n v="0.5"/>
    <n v="0.5"/>
    <s v="2"/>
    <n v="0.5"/>
    <s v="2"/>
    <n v="0.5"/>
    <s v="2"/>
    <n v="0.5"/>
    <s v="4"/>
    <s v="1"/>
    <s v="2"/>
    <s v="1"/>
    <s v="2"/>
    <s v="1"/>
    <s v="1"/>
  </r>
  <r>
    <s v="Exeggutor"/>
    <s v="103"/>
    <s v="Kokowei"/>
    <s v="ăŠăă‚·ăĽ (Nassy)"/>
    <x v="0"/>
    <s v="Normal"/>
    <s v="Coconut pokemon"/>
    <s v="2"/>
    <x v="0"/>
    <x v="5"/>
    <s v="Grass, Psychic"/>
    <n v="2"/>
    <n v="120"/>
    <s v="2"/>
    <s v="Chlorophyll"/>
    <m/>
    <s v="Harvest"/>
    <s v="530"/>
    <n v="530"/>
    <n v="95"/>
    <s v="95"/>
    <n v="95"/>
    <s v="95"/>
    <n v="85"/>
    <s v="85"/>
    <n v="125"/>
    <s v="125"/>
    <n v="75"/>
    <s v="75"/>
    <n v="55"/>
    <s v="55"/>
    <n v="45"/>
    <s v="45"/>
    <s v="70"/>
    <n v="70"/>
    <n v="186"/>
    <s v="186"/>
    <s v="Slow"/>
    <s v="1"/>
    <x v="0"/>
    <x v="2"/>
    <s v="Grass"/>
    <n v="50"/>
    <n v="50"/>
    <n v="0.5"/>
    <n v="0.5"/>
    <s v="20"/>
    <s v="1"/>
    <s v="2"/>
    <n v="0.5"/>
    <n v="0.5"/>
    <n v="0.5"/>
    <s v="2"/>
    <n v="0.5"/>
    <s v="2"/>
    <n v="0.5"/>
    <s v="2"/>
    <n v="0.5"/>
    <s v="4"/>
    <s v="1"/>
    <s v="2"/>
    <s v="1"/>
    <s v="2"/>
    <s v="1"/>
    <s v="1"/>
  </r>
  <r>
    <s v="Alolan Exeggutor"/>
    <s v="103"/>
    <s v="Kokowei"/>
    <s v="ăŠăă‚·ăĽ (Nassy)"/>
    <x v="0"/>
    <s v="Normal"/>
    <s v="Coconut pokemon"/>
    <s v="2"/>
    <x v="0"/>
    <x v="3"/>
    <s v="Grass, Dragon"/>
    <n v="10.9"/>
    <n v="415.6"/>
    <s v="2"/>
    <s v="Frisk"/>
    <m/>
    <s v="Harvest"/>
    <s v="530"/>
    <n v="530"/>
    <n v="95"/>
    <s v="95"/>
    <n v="105"/>
    <s v="105"/>
    <n v="85"/>
    <s v="85"/>
    <n v="125"/>
    <s v="125"/>
    <n v="75"/>
    <s v="75"/>
    <n v="45"/>
    <s v="45"/>
    <n v="45"/>
    <s v="45"/>
    <s v="70"/>
    <n v="70"/>
    <n v="186"/>
    <s v="186"/>
    <s v="Slow"/>
    <s v="1"/>
    <x v="0"/>
    <x v="2"/>
    <s v="Grass"/>
    <n v="50"/>
    <n v="50"/>
    <n v="0.5"/>
    <n v="0.5"/>
    <s v="20"/>
    <s v="1"/>
    <s v="1"/>
    <n v="0.25"/>
    <n v="0.25"/>
    <n v="0.25"/>
    <s v="4"/>
    <s v="1"/>
    <s v="2"/>
    <n v="0.5"/>
    <s v="2"/>
    <s v="1"/>
    <s v="2"/>
    <s v="1"/>
    <s v="1"/>
    <s v="2"/>
    <s v="1"/>
    <s v="1"/>
    <s v="2"/>
  </r>
  <r>
    <s v="Cubone"/>
    <s v="104"/>
    <s v="Tragosso"/>
    <s v="ă‚«ă©ă‚«ă© (Karakara)"/>
    <x v="0"/>
    <s v="Normal"/>
    <s v="Lonely pokemon"/>
    <s v="1"/>
    <x v="8"/>
    <x v="1"/>
    <s v="Ground"/>
    <n v="0.4"/>
    <n v="6.5"/>
    <s v="3"/>
    <s v="Rock Head"/>
    <s v="Lightning Rod"/>
    <s v="Battle Armor"/>
    <s v="320"/>
    <n v="320"/>
    <n v="50"/>
    <s v="50"/>
    <n v="50"/>
    <s v="50"/>
    <n v="95"/>
    <s v="95"/>
    <n v="40"/>
    <s v="40"/>
    <n v="50"/>
    <s v="50"/>
    <n v="35"/>
    <s v="35"/>
    <n v="190"/>
    <s v="190"/>
    <s v="70"/>
    <n v="70"/>
    <n v="64"/>
    <s v="64"/>
    <s v="Medium Fast"/>
    <s v="1"/>
    <x v="2"/>
    <x v="2"/>
    <s v="Monster"/>
    <n v="50"/>
    <n v="50"/>
    <n v="0.5"/>
    <n v="0.5"/>
    <s v="20"/>
    <s v="1"/>
    <s v="1"/>
    <s v="2"/>
    <s v="0"/>
    <s v="2"/>
    <s v="2"/>
    <s v="1"/>
    <n v="0.5"/>
    <s v="1"/>
    <s v="1"/>
    <s v="1"/>
    <s v="1"/>
    <n v="0.5"/>
    <s v="1"/>
    <s v="1"/>
    <s v="1"/>
    <s v="1"/>
    <s v="1"/>
  </r>
  <r>
    <s v="Marowak"/>
    <s v="105"/>
    <s v="Knogga"/>
    <s v="ă‚¬ă©ă‚¬ă© (Garagara)"/>
    <x v="0"/>
    <s v="Normal"/>
    <s v="Bone Keeper pokemon"/>
    <s v="1"/>
    <x v="8"/>
    <x v="1"/>
    <s v="Ground"/>
    <n v="1"/>
    <n v="45"/>
    <s v="3"/>
    <s v="Rock Head"/>
    <s v="Lightning Rod"/>
    <s v="Battle Armor"/>
    <s v="425"/>
    <n v="425"/>
    <n v="60"/>
    <s v="60"/>
    <n v="80"/>
    <s v="80"/>
    <n v="110"/>
    <s v="110"/>
    <n v="50"/>
    <s v="50"/>
    <n v="80"/>
    <s v="80"/>
    <n v="45"/>
    <s v="45"/>
    <n v="75"/>
    <s v="75"/>
    <s v="70"/>
    <n v="70"/>
    <n v="149"/>
    <s v="149"/>
    <s v="Medium Fast"/>
    <s v="1"/>
    <x v="2"/>
    <x v="2"/>
    <s v="Monster"/>
    <n v="50"/>
    <n v="50"/>
    <n v="0.5"/>
    <n v="0.5"/>
    <s v="20"/>
    <s v="1"/>
    <s v="1"/>
    <s v="2"/>
    <s v="0"/>
    <s v="2"/>
    <s v="2"/>
    <s v="1"/>
    <n v="0.5"/>
    <s v="1"/>
    <s v="1"/>
    <s v="1"/>
    <s v="1"/>
    <n v="0.5"/>
    <s v="1"/>
    <s v="1"/>
    <s v="1"/>
    <s v="1"/>
    <s v="1"/>
  </r>
  <r>
    <s v="Alolan Marowak"/>
    <s v="105"/>
    <s v="Knogga"/>
    <s v="ă‚¬ă©ă‚¬ă© (Garagara)"/>
    <x v="0"/>
    <s v="Normal"/>
    <s v="Bone Keeper pokemon"/>
    <s v="2"/>
    <x v="1"/>
    <x v="14"/>
    <s v="Fire, Ghost"/>
    <n v="1"/>
    <n v="34"/>
    <s v="3"/>
    <s v="Cursed Body"/>
    <s v="Lightning Rod"/>
    <s v="Rock Head"/>
    <s v="425"/>
    <n v="425"/>
    <n v="60"/>
    <s v="60"/>
    <n v="80"/>
    <s v="80"/>
    <n v="110"/>
    <s v="110"/>
    <n v="50"/>
    <s v="50"/>
    <n v="80"/>
    <s v="80"/>
    <n v="45"/>
    <s v="45"/>
    <n v="75"/>
    <s v="75"/>
    <s v="70"/>
    <n v="70"/>
    <n v="149"/>
    <s v="149"/>
    <s v="Medium Fast"/>
    <s v="1"/>
    <x v="2"/>
    <x v="2"/>
    <s v="Monster"/>
    <n v="50"/>
    <n v="50"/>
    <n v="0.5"/>
    <n v="0.5"/>
    <s v="20"/>
    <s v="0"/>
    <n v="0.5"/>
    <s v="2"/>
    <s v="1"/>
    <n v="0.5"/>
    <n v="0.5"/>
    <s v="0"/>
    <n v="0.5"/>
    <s v="2"/>
    <s v="1"/>
    <s v="1"/>
    <n v="0.25"/>
    <s v="2"/>
    <s v="2"/>
    <s v="1"/>
    <s v="2"/>
    <n v="0.5"/>
    <n v="0.5"/>
  </r>
  <r>
    <s v="Hitmonlee"/>
    <s v="106"/>
    <s v="Kicklee"/>
    <s v="ă‚µăŻă ă©ăĽ (Sawamular)"/>
    <x v="0"/>
    <s v="Normal"/>
    <s v="Kicking pokemon"/>
    <s v="1"/>
    <x v="12"/>
    <x v="1"/>
    <s v="Fighting"/>
    <n v="1.5"/>
    <n v="49.8"/>
    <s v="3"/>
    <s v="Limber"/>
    <s v="Reckless"/>
    <s v="Unburden"/>
    <s v="455"/>
    <n v="455"/>
    <n v="50"/>
    <s v="50"/>
    <n v="120"/>
    <s v="120"/>
    <n v="53"/>
    <s v="53"/>
    <n v="35"/>
    <s v="35"/>
    <n v="110"/>
    <s v="110"/>
    <n v="87"/>
    <s v="87"/>
    <n v="45"/>
    <s v="45"/>
    <s v="70"/>
    <n v="70"/>
    <n v="159"/>
    <s v="159"/>
    <s v="Medium Fast"/>
    <s v="1"/>
    <x v="10"/>
    <x v="2"/>
    <s v="Human-Like"/>
    <n v="100"/>
    <n v="0"/>
    <n v="1"/>
    <n v="0"/>
    <s v="25"/>
    <s v="1"/>
    <s v="1"/>
    <s v="1"/>
    <s v="1"/>
    <s v="1"/>
    <s v="1"/>
    <s v="1"/>
    <s v="1"/>
    <s v="1"/>
    <s v="2"/>
    <s v="2"/>
    <n v="0.5"/>
    <n v="0.5"/>
    <s v="1"/>
    <s v="1"/>
    <n v="0.5"/>
    <s v="1"/>
    <s v="2"/>
  </r>
  <r>
    <s v="Hitmonchan"/>
    <s v="107"/>
    <s v="Nockchan"/>
    <s v="ă‚¨ă“ăŻă©ăĽ (Ebiwalar)"/>
    <x v="0"/>
    <s v="Normal"/>
    <s v="Punching pokemon"/>
    <s v="1"/>
    <x v="12"/>
    <x v="1"/>
    <s v="Fighting"/>
    <n v="1.4"/>
    <n v="50.2"/>
    <s v="3"/>
    <s v="Keen Eye"/>
    <s v="Iron Fist"/>
    <s v="Inner Focus"/>
    <s v="455"/>
    <n v="455"/>
    <n v="50"/>
    <s v="50"/>
    <n v="105"/>
    <s v="105"/>
    <n v="79"/>
    <s v="79"/>
    <n v="35"/>
    <s v="35"/>
    <n v="110"/>
    <s v="110"/>
    <n v="76"/>
    <s v="76"/>
    <n v="45"/>
    <s v="45"/>
    <s v="70"/>
    <n v="70"/>
    <n v="159"/>
    <s v="159"/>
    <s v="Medium Fast"/>
    <s v="1"/>
    <x v="10"/>
    <x v="2"/>
    <s v="Human-Like"/>
    <n v="100"/>
    <n v="0"/>
    <n v="1"/>
    <n v="0"/>
    <s v="25"/>
    <s v="1"/>
    <s v="1"/>
    <s v="1"/>
    <s v="1"/>
    <s v="1"/>
    <s v="1"/>
    <s v="1"/>
    <s v="1"/>
    <s v="1"/>
    <s v="2"/>
    <s v="2"/>
    <n v="0.5"/>
    <n v="0.5"/>
    <s v="1"/>
    <s v="1"/>
    <n v="0.5"/>
    <s v="1"/>
    <s v="2"/>
  </r>
  <r>
    <s v="Lickitung"/>
    <s v="108"/>
    <s v="Schlurp"/>
    <s v="ă™ă­ăŞăłă‚¬ (Beroringa)"/>
    <x v="0"/>
    <s v="Normal"/>
    <s v="Licking pokemon"/>
    <s v="1"/>
    <x v="4"/>
    <x v="1"/>
    <s v="Normal"/>
    <n v="1.2"/>
    <n v="65.5"/>
    <s v="3"/>
    <s v="Own Tempo"/>
    <s v="Oblivious"/>
    <s v="Cloud Nine"/>
    <s v="385"/>
    <n v="385"/>
    <n v="90"/>
    <s v="90"/>
    <n v="55"/>
    <s v="55"/>
    <n v="75"/>
    <s v="75"/>
    <n v="60"/>
    <s v="60"/>
    <n v="75"/>
    <s v="75"/>
    <n v="30"/>
    <s v="30"/>
    <n v="45"/>
    <s v="45"/>
    <s v="70"/>
    <n v="70"/>
    <n v="77"/>
    <s v="77"/>
    <s v="Medium Fast"/>
    <s v="1"/>
    <x v="2"/>
    <x v="2"/>
    <s v="Monster"/>
    <n v="50"/>
    <n v="50"/>
    <n v="0.5"/>
    <n v="0.5"/>
    <s v="20"/>
    <s v="1"/>
    <s v="1"/>
    <s v="1"/>
    <s v="1"/>
    <s v="1"/>
    <s v="1"/>
    <s v="2"/>
    <s v="1"/>
    <s v="1"/>
    <s v="1"/>
    <s v="1"/>
    <s v="1"/>
    <s v="1"/>
    <s v="0"/>
    <s v="1"/>
    <s v="1"/>
    <s v="1"/>
    <s v="1"/>
  </r>
  <r>
    <s v="Koffing"/>
    <s v="109"/>
    <s v="Smogon"/>
    <s v="ă‰ă‚¬ăĽă‚ą (Dogars)"/>
    <x v="0"/>
    <s v="Normal"/>
    <s v="Poison Gas pokemon"/>
    <s v="1"/>
    <x v="6"/>
    <x v="1"/>
    <s v="Poison"/>
    <n v="0.6"/>
    <n v="1"/>
    <s v="3"/>
    <s v="Levitate"/>
    <s v="Neutralizing Gas"/>
    <s v="Stench"/>
    <s v="340"/>
    <n v="340"/>
    <n v="40"/>
    <s v="40"/>
    <n v="65"/>
    <s v="65"/>
    <n v="95"/>
    <s v="95"/>
    <n v="60"/>
    <s v="60"/>
    <n v="45"/>
    <s v="45"/>
    <n v="35"/>
    <s v="35"/>
    <n v="190"/>
    <s v="190"/>
    <s v="70"/>
    <n v="70"/>
    <n v="68"/>
    <s v="68"/>
    <s v="Medium Fast"/>
    <s v="1"/>
    <x v="13"/>
    <x v="2"/>
    <s v="Amorphous"/>
    <n v="50"/>
    <n v="50"/>
    <n v="0.5"/>
    <n v="0.5"/>
    <s v="20"/>
    <s v="1"/>
    <s v="1"/>
    <s v="1"/>
    <s v="1"/>
    <n v="0.5"/>
    <s v="1"/>
    <n v="0.5"/>
    <n v="0.5"/>
    <s v="0"/>
    <s v="1"/>
    <s v="2"/>
    <n v="0.5"/>
    <s v="1"/>
    <s v="1"/>
    <s v="1"/>
    <s v="1"/>
    <s v="1"/>
    <n v="0.5"/>
  </r>
  <r>
    <s v="Weezing"/>
    <s v="110"/>
    <s v="Smogmog"/>
    <s v="ăžă‚żă‰ă‚¬ă‚ą (Matadogas)"/>
    <x v="0"/>
    <s v="Normal"/>
    <s v="Poison Gas pokemon"/>
    <s v="1"/>
    <x v="6"/>
    <x v="1"/>
    <s v="Poison"/>
    <n v="1.2"/>
    <n v="9.5"/>
    <s v="3"/>
    <s v="Levitate"/>
    <s v="Neutralizing Gas"/>
    <s v="Stench"/>
    <s v="490"/>
    <n v="490"/>
    <n v="65"/>
    <s v="65"/>
    <n v="90"/>
    <s v="90"/>
    <n v="120"/>
    <s v="120"/>
    <n v="85"/>
    <s v="85"/>
    <n v="70"/>
    <s v="70"/>
    <n v="60"/>
    <s v="60"/>
    <n v="60"/>
    <s v="60"/>
    <s v="70"/>
    <n v="70"/>
    <n v="172"/>
    <s v="172"/>
    <s v="Medium Fast"/>
    <s v="1"/>
    <x v="13"/>
    <x v="2"/>
    <s v="Amorphous"/>
    <n v="50"/>
    <n v="50"/>
    <n v="0.5"/>
    <n v="0.5"/>
    <s v="20"/>
    <s v="1"/>
    <s v="1"/>
    <s v="1"/>
    <s v="1"/>
    <n v="0.5"/>
    <s v="1"/>
    <n v="0.5"/>
    <n v="0.5"/>
    <s v="0"/>
    <s v="1"/>
    <s v="2"/>
    <n v="0.5"/>
    <s v="1"/>
    <s v="1"/>
    <s v="1"/>
    <s v="1"/>
    <s v="1"/>
    <n v="0.5"/>
  </r>
  <r>
    <s v="Galarian Weezing"/>
    <s v="110"/>
    <s v="Smogmog"/>
    <s v="ăžă‚żă‰ă‚¬ă‚ą (Matadogas)"/>
    <x v="0"/>
    <s v="Normal"/>
    <s v="Poison Gas pokemon"/>
    <s v="2"/>
    <x v="6"/>
    <x v="8"/>
    <s v="Poison, Fairy"/>
    <n v="3"/>
    <n v="16"/>
    <s v="3"/>
    <s v="Levitate"/>
    <s v="Neutralizing Gas"/>
    <s v="Misty Surge"/>
    <s v="490"/>
    <n v="490"/>
    <n v="65"/>
    <s v="65"/>
    <n v="90"/>
    <s v="90"/>
    <n v="120"/>
    <s v="120"/>
    <n v="85"/>
    <s v="85"/>
    <n v="70"/>
    <s v="70"/>
    <n v="60"/>
    <s v="60"/>
    <s v=""/>
    <m/>
    <m/>
    <s v=""/>
    <s v=""/>
    <m/>
    <s v="Medium Fast"/>
    <s v="1"/>
    <x v="13"/>
    <x v="2"/>
    <s v="Amorphous"/>
    <m/>
    <n v="100"/>
    <m/>
    <m/>
    <s v="20"/>
    <s v="1"/>
    <s v="1"/>
    <s v="1"/>
    <s v="1"/>
    <n v="0.5"/>
    <s v="1"/>
    <n v="0.5"/>
    <n v="0.5"/>
    <s v="2"/>
    <s v="1"/>
    <s v="2"/>
    <n v="0.5"/>
    <s v="1"/>
    <s v="1"/>
    <s v="1"/>
    <s v="1"/>
    <s v="1"/>
    <n v="0.5"/>
  </r>
  <r>
    <s v="Rhyhorn"/>
    <s v="111"/>
    <s v="Rihorn"/>
    <s v="ă‚µă‚¤ă›ăĽăł (Sihorn)"/>
    <x v="0"/>
    <s v="Normal"/>
    <s v="Spikes pokemon"/>
    <s v="2"/>
    <x v="8"/>
    <x v="15"/>
    <s v="Ground, Rock"/>
    <n v="1"/>
    <n v="115"/>
    <s v="3"/>
    <s v="Lightning Rod"/>
    <s v="Rock Head"/>
    <s v="Reckless"/>
    <s v="345"/>
    <n v="345"/>
    <n v="80"/>
    <s v="80"/>
    <n v="85"/>
    <s v="85"/>
    <n v="95"/>
    <s v="95"/>
    <n v="30"/>
    <s v="30"/>
    <n v="30"/>
    <s v="30"/>
    <n v="25"/>
    <s v="25"/>
    <n v="120"/>
    <s v="120"/>
    <s v="70"/>
    <n v="70"/>
    <n v="69"/>
    <s v="69"/>
    <s v="Slow"/>
    <s v="2"/>
    <x v="5"/>
    <x v="0"/>
    <s v="Field, Monster"/>
    <n v="50"/>
    <n v="50"/>
    <n v="0.5"/>
    <n v="0.5"/>
    <s v="20"/>
    <n v="0.5"/>
    <n v="0.5"/>
    <s v="4"/>
    <s v="0"/>
    <s v="4"/>
    <s v="2"/>
    <s v="2"/>
    <n v="0.25"/>
    <s v="2"/>
    <n v="0.5"/>
    <s v="1"/>
    <s v="1"/>
    <n v="0.5"/>
    <s v="1"/>
    <s v="1"/>
    <s v="1"/>
    <s v="2"/>
    <s v="1"/>
  </r>
  <r>
    <s v="Rhydon"/>
    <s v="112"/>
    <s v="Rizeros"/>
    <s v="ă‚µă‚¤ă‰ăł (Sidon)"/>
    <x v="0"/>
    <s v="Normal"/>
    <s v="Drill pokemon"/>
    <s v="2"/>
    <x v="8"/>
    <x v="15"/>
    <s v="Ground, Rock"/>
    <n v="1.9"/>
    <n v="120"/>
    <s v="3"/>
    <s v="Lightning Rod"/>
    <s v="Rock Head"/>
    <s v="Reckless"/>
    <s v="485"/>
    <n v="485"/>
    <n v="105"/>
    <s v="105"/>
    <n v="130"/>
    <s v="130"/>
    <n v="120"/>
    <s v="120"/>
    <n v="45"/>
    <s v="45"/>
    <n v="45"/>
    <s v="45"/>
    <n v="40"/>
    <s v="40"/>
    <n v="60"/>
    <s v="60"/>
    <s v="70"/>
    <n v="70"/>
    <n v="170"/>
    <s v="170"/>
    <s v="Slow"/>
    <s v="2"/>
    <x v="5"/>
    <x v="0"/>
    <s v="Field, Monster"/>
    <n v="50"/>
    <n v="50"/>
    <n v="0.5"/>
    <n v="0.5"/>
    <s v="20"/>
    <n v="0.5"/>
    <n v="0.5"/>
    <s v="4"/>
    <s v="0"/>
    <s v="4"/>
    <s v="2"/>
    <s v="2"/>
    <n v="0.25"/>
    <s v="2"/>
    <n v="0.5"/>
    <s v="1"/>
    <s v="1"/>
    <n v="0.5"/>
    <s v="1"/>
    <s v="1"/>
    <s v="1"/>
    <s v="2"/>
    <s v="1"/>
  </r>
  <r>
    <s v="Chansey"/>
    <s v="113"/>
    <s v="Chaneira"/>
    <s v="ă©ăă‚­ăĽ (Lucky)"/>
    <x v="0"/>
    <s v="Normal"/>
    <s v="Egg pokemon"/>
    <s v="1"/>
    <x v="4"/>
    <x v="1"/>
    <s v="Normal"/>
    <n v="1.1000000000000001"/>
    <n v="34.6"/>
    <s v="3"/>
    <s v="Natural Cure"/>
    <s v="Serene Grace"/>
    <s v="Healer"/>
    <s v="450"/>
    <n v="450"/>
    <n v="250"/>
    <s v="250"/>
    <n v="5"/>
    <s v="5"/>
    <n v="5"/>
    <s v="5"/>
    <n v="35"/>
    <s v="35"/>
    <n v="105"/>
    <s v="105"/>
    <n v="50"/>
    <s v="50"/>
    <n v="30"/>
    <s v="30"/>
    <s v="140"/>
    <n v="140"/>
    <n v="395"/>
    <s v="395"/>
    <s v="Fast"/>
    <s v="1"/>
    <x v="6"/>
    <x v="2"/>
    <s v="Fairy"/>
    <n v="0"/>
    <n v="100"/>
    <n v="0"/>
    <n v="1"/>
    <s v="40"/>
    <s v="1"/>
    <s v="1"/>
    <s v="1"/>
    <s v="1"/>
    <s v="1"/>
    <s v="1"/>
    <s v="2"/>
    <s v="1"/>
    <s v="1"/>
    <s v="1"/>
    <s v="1"/>
    <s v="1"/>
    <s v="1"/>
    <s v="0"/>
    <s v="1"/>
    <s v="1"/>
    <s v="1"/>
    <s v="1"/>
  </r>
  <r>
    <s v="Tangela"/>
    <s v="114"/>
    <s v="Tangela"/>
    <s v="ă˘ăłă‚¸ăŁă© (Monjara)"/>
    <x v="0"/>
    <s v="Normal"/>
    <s v="Vine pokemon"/>
    <s v="1"/>
    <x v="0"/>
    <x v="1"/>
    <s v="Grass"/>
    <n v="1"/>
    <n v="35"/>
    <s v="3"/>
    <s v="Chlorophyll"/>
    <s v="Leaf Guard"/>
    <s v="Regenerator"/>
    <s v="435"/>
    <n v="435"/>
    <n v="65"/>
    <s v="65"/>
    <n v="55"/>
    <s v="55"/>
    <n v="115"/>
    <s v="115"/>
    <n v="100"/>
    <s v="100"/>
    <n v="40"/>
    <s v="40"/>
    <n v="60"/>
    <s v="60"/>
    <n v="45"/>
    <s v="45"/>
    <s v="70"/>
    <n v="70"/>
    <n v="87"/>
    <s v="87"/>
    <s v="Medium Fast"/>
    <s v="1"/>
    <x v="0"/>
    <x v="2"/>
    <s v="Grass"/>
    <n v="50"/>
    <n v="50"/>
    <n v="0.5"/>
    <n v="0.5"/>
    <s v="20"/>
    <s v="1"/>
    <s v="2"/>
    <n v="0.5"/>
    <n v="0.5"/>
    <n v="0.5"/>
    <s v="2"/>
    <s v="1"/>
    <s v="2"/>
    <n v="0.5"/>
    <s v="2"/>
    <s v="1"/>
    <s v="2"/>
    <s v="1"/>
    <s v="1"/>
    <s v="1"/>
    <s v="1"/>
    <s v="1"/>
    <s v="1"/>
  </r>
  <r>
    <s v="Kangaskhan"/>
    <s v="115"/>
    <s v="Kangama"/>
    <s v="ă‚¬ă«ăĽă© (Garura)"/>
    <x v="0"/>
    <s v="Normal"/>
    <s v="Parent pokemon"/>
    <s v="1"/>
    <x v="4"/>
    <x v="1"/>
    <s v="Normal"/>
    <n v="2.2000000000000002"/>
    <n v="80"/>
    <s v="3"/>
    <s v="Early Bird"/>
    <s v="Scrappy"/>
    <s v="Inner Focus"/>
    <s v="490"/>
    <n v="490"/>
    <n v="105"/>
    <s v="105"/>
    <n v="95"/>
    <s v="95"/>
    <n v="80"/>
    <s v="80"/>
    <n v="40"/>
    <s v="40"/>
    <n v="80"/>
    <s v="80"/>
    <n v="90"/>
    <s v="90"/>
    <n v="45"/>
    <s v="45"/>
    <s v="70"/>
    <n v="70"/>
    <n v="172"/>
    <s v="172"/>
    <s v="Medium Fast"/>
    <s v="1"/>
    <x v="2"/>
    <x v="2"/>
    <s v="Monster"/>
    <n v="0"/>
    <n v="100"/>
    <n v="0"/>
    <n v="1"/>
    <s v="20"/>
    <s v="1"/>
    <s v="1"/>
    <s v="1"/>
    <s v="1"/>
    <s v="1"/>
    <s v="1"/>
    <s v="2"/>
    <s v="1"/>
    <s v="1"/>
    <s v="1"/>
    <s v="1"/>
    <s v="1"/>
    <s v="1"/>
    <s v="0"/>
    <s v="1"/>
    <s v="1"/>
    <s v="1"/>
    <s v="1"/>
  </r>
  <r>
    <s v="Mega Kangaskhan"/>
    <s v="115"/>
    <s v="Kangama"/>
    <s v="ă‚¬ă«ăĽă© (Garura)"/>
    <x v="0"/>
    <s v="Normal"/>
    <s v="Parent pokemon"/>
    <s v="1"/>
    <x v="4"/>
    <x v="1"/>
    <s v="Normal"/>
    <n v="2.2000000000000002"/>
    <n v="100"/>
    <s v="1"/>
    <s v="Parental Bond"/>
    <m/>
    <m/>
    <s v="590"/>
    <n v="590"/>
    <n v="105"/>
    <s v="105"/>
    <n v="125"/>
    <s v="125"/>
    <n v="100"/>
    <s v="100"/>
    <n v="60"/>
    <s v="60"/>
    <n v="100"/>
    <s v="100"/>
    <n v="100"/>
    <s v="100"/>
    <n v="45"/>
    <s v="45"/>
    <s v="70"/>
    <n v="70"/>
    <n v="207"/>
    <s v="207"/>
    <s v="Medium Fast"/>
    <s v="1"/>
    <x v="2"/>
    <x v="2"/>
    <s v="Monster"/>
    <n v="0"/>
    <n v="100"/>
    <n v="0"/>
    <n v="1"/>
    <s v="20"/>
    <s v="1"/>
    <s v="1"/>
    <s v="1"/>
    <s v="1"/>
    <s v="1"/>
    <s v="1"/>
    <s v="2"/>
    <s v="1"/>
    <s v="1"/>
    <s v="1"/>
    <s v="1"/>
    <s v="1"/>
    <s v="1"/>
    <s v="0"/>
    <s v="1"/>
    <s v="1"/>
    <s v="1"/>
    <s v="1"/>
  </r>
  <r>
    <s v="Horsea"/>
    <s v="116"/>
    <s v="Seeper"/>
    <s v="ă‚żăă„ăĽ (Tattu)"/>
    <x v="0"/>
    <s v="Normal"/>
    <s v="Dragon pokemon"/>
    <s v="1"/>
    <x v="2"/>
    <x v="1"/>
    <s v="Water"/>
    <n v="0.4"/>
    <n v="8"/>
    <s v="3"/>
    <s v="Swift Swim"/>
    <s v="Sniper"/>
    <s v="Damp"/>
    <s v="295"/>
    <n v="295"/>
    <n v="30"/>
    <s v="30"/>
    <n v="40"/>
    <s v="40"/>
    <n v="70"/>
    <s v="70"/>
    <n v="70"/>
    <s v="70"/>
    <n v="25"/>
    <s v="25"/>
    <n v="60"/>
    <s v="60"/>
    <n v="225"/>
    <s v="225"/>
    <s v="70"/>
    <n v="70"/>
    <n v="59"/>
    <s v="59"/>
    <s v="Medium Fast"/>
    <s v="2"/>
    <x v="1"/>
    <x v="1"/>
    <s v="Dragon, Water 1"/>
    <n v="50"/>
    <n v="50"/>
    <n v="0.5"/>
    <n v="0.5"/>
    <s v="20"/>
    <s v="1"/>
    <n v="0.5"/>
    <n v="0.5"/>
    <s v="2"/>
    <s v="2"/>
    <n v="0.5"/>
    <s v="1"/>
    <s v="1"/>
    <s v="1"/>
    <s v="1"/>
    <s v="1"/>
    <s v="1"/>
    <s v="1"/>
    <s v="1"/>
    <s v="1"/>
    <s v="1"/>
    <n v="0.5"/>
    <s v="1"/>
  </r>
  <r>
    <s v="Seadra"/>
    <s v="117"/>
    <s v="Seemon"/>
    <s v="ă‚·ăĽă‰ă© (Seadra)"/>
    <x v="0"/>
    <s v="Normal"/>
    <s v="Dragon pokemon"/>
    <s v="1"/>
    <x v="2"/>
    <x v="1"/>
    <s v="Water"/>
    <n v="1.2"/>
    <n v="25"/>
    <s v="3"/>
    <s v="Poison Point"/>
    <s v="Sniper"/>
    <s v="Damp"/>
    <s v="440"/>
    <n v="440"/>
    <n v="55"/>
    <s v="55"/>
    <n v="65"/>
    <s v="65"/>
    <n v="95"/>
    <s v="95"/>
    <n v="95"/>
    <s v="95"/>
    <n v="45"/>
    <s v="45"/>
    <n v="85"/>
    <s v="85"/>
    <n v="75"/>
    <s v="75"/>
    <s v="70"/>
    <n v="70"/>
    <n v="154"/>
    <s v="154"/>
    <s v="Medium Fast"/>
    <s v="2"/>
    <x v="1"/>
    <x v="1"/>
    <s v="Dragon, Water 1"/>
    <n v="50"/>
    <n v="50"/>
    <n v="0.5"/>
    <n v="0.5"/>
    <s v="20"/>
    <s v="1"/>
    <n v="0.5"/>
    <n v="0.5"/>
    <s v="2"/>
    <s v="2"/>
    <n v="0.5"/>
    <s v="1"/>
    <s v="1"/>
    <s v="1"/>
    <s v="1"/>
    <s v="1"/>
    <s v="1"/>
    <s v="1"/>
    <s v="1"/>
    <s v="1"/>
    <s v="1"/>
    <n v="0.5"/>
    <s v="1"/>
  </r>
  <r>
    <s v="Goldeen"/>
    <s v="118"/>
    <s v="Goldini"/>
    <s v="ăă‚µă‚­ăłă (Tosakinto)"/>
    <x v="0"/>
    <s v="Normal"/>
    <s v="Goldfish pokemon"/>
    <s v="1"/>
    <x v="2"/>
    <x v="1"/>
    <s v="Water"/>
    <n v="0.6"/>
    <n v="15"/>
    <s v="3"/>
    <s v="Swift Swim"/>
    <s v="Water Veil"/>
    <s v="Lightning Rod"/>
    <s v="320"/>
    <n v="320"/>
    <n v="45"/>
    <s v="45"/>
    <n v="67"/>
    <s v="67"/>
    <n v="60"/>
    <s v="60"/>
    <n v="35"/>
    <s v="35"/>
    <n v="50"/>
    <s v="50"/>
    <n v="63"/>
    <s v="63"/>
    <n v="225"/>
    <s v="225"/>
    <s v="70"/>
    <n v="70"/>
    <n v="64"/>
    <s v="64"/>
    <s v="Medium Fast"/>
    <s v="1"/>
    <x v="14"/>
    <x v="2"/>
    <s v="Water 2"/>
    <n v="50"/>
    <n v="50"/>
    <n v="0.5"/>
    <n v="0.5"/>
    <s v="20"/>
    <s v="1"/>
    <n v="0.5"/>
    <n v="0.5"/>
    <s v="2"/>
    <s v="2"/>
    <n v="0.5"/>
    <s v="1"/>
    <s v="1"/>
    <s v="1"/>
    <s v="1"/>
    <s v="1"/>
    <s v="1"/>
    <s v="1"/>
    <s v="1"/>
    <s v="1"/>
    <s v="1"/>
    <n v="0.5"/>
    <s v="1"/>
  </r>
  <r>
    <s v="Seaking"/>
    <s v="119"/>
    <s v="Golking"/>
    <s v="ă‚˘ă‚şăžă‚Şă‚¦ (Azumao)"/>
    <x v="0"/>
    <s v="Normal"/>
    <s v="Goldfish pokemon"/>
    <s v="1"/>
    <x v="2"/>
    <x v="1"/>
    <s v="Water"/>
    <n v="1.3"/>
    <n v="39"/>
    <s v="3"/>
    <s v="Swift Swim"/>
    <s v="Water Veil"/>
    <s v="Lightning Rod"/>
    <s v="450"/>
    <n v="450"/>
    <n v="80"/>
    <s v="80"/>
    <n v="92"/>
    <s v="92"/>
    <n v="65"/>
    <s v="65"/>
    <n v="65"/>
    <s v="65"/>
    <n v="80"/>
    <s v="80"/>
    <n v="68"/>
    <s v="68"/>
    <n v="60"/>
    <s v="60"/>
    <s v="70"/>
    <n v="70"/>
    <n v="158"/>
    <s v="158"/>
    <s v="Medium Fast"/>
    <s v="1"/>
    <x v="14"/>
    <x v="2"/>
    <s v="Water 2"/>
    <n v="50"/>
    <n v="50"/>
    <n v="0.5"/>
    <n v="0.5"/>
    <s v="20"/>
    <s v="1"/>
    <n v="0.5"/>
    <n v="0.5"/>
    <s v="2"/>
    <s v="2"/>
    <n v="0.5"/>
    <s v="1"/>
    <s v="1"/>
    <s v="1"/>
    <s v="1"/>
    <s v="1"/>
    <s v="1"/>
    <s v="1"/>
    <s v="1"/>
    <s v="1"/>
    <s v="1"/>
    <n v="0.5"/>
    <s v="1"/>
  </r>
  <r>
    <s v="Staryu"/>
    <s v="120"/>
    <s v="Sterndu"/>
    <s v="ă’ăă‡ăžăł (Hitodeman)"/>
    <x v="0"/>
    <s v="Normal"/>
    <s v="Star Shape pokemon"/>
    <s v="1"/>
    <x v="2"/>
    <x v="1"/>
    <s v="Water"/>
    <n v="0.8"/>
    <n v="34.5"/>
    <s v="3"/>
    <s v="Illuminate"/>
    <s v="Natural Cure"/>
    <s v="Analytic"/>
    <s v="340"/>
    <n v="340"/>
    <n v="30"/>
    <s v="30"/>
    <n v="45"/>
    <s v="45"/>
    <n v="55"/>
    <s v="55"/>
    <n v="70"/>
    <s v="70"/>
    <n v="55"/>
    <s v="55"/>
    <n v="85"/>
    <s v="85"/>
    <n v="225"/>
    <s v="225"/>
    <s v="70"/>
    <n v="70"/>
    <n v="68"/>
    <s v="68"/>
    <s v="Slow"/>
    <s v="1"/>
    <x v="11"/>
    <x v="2"/>
    <s v="Water 3"/>
    <m/>
    <n v="100"/>
    <m/>
    <m/>
    <s v="20"/>
    <s v="1"/>
    <n v="0.5"/>
    <n v="0.5"/>
    <s v="2"/>
    <s v="2"/>
    <n v="0.5"/>
    <s v="1"/>
    <s v="1"/>
    <s v="1"/>
    <s v="1"/>
    <s v="1"/>
    <s v="1"/>
    <s v="1"/>
    <s v="1"/>
    <s v="1"/>
    <s v="1"/>
    <n v="0.5"/>
    <s v="1"/>
  </r>
  <r>
    <s v="Starmie"/>
    <s v="121"/>
    <s v="Starmie"/>
    <s v="ă‚ąă‚żăĽăźăĽ (Starmie)"/>
    <x v="0"/>
    <s v="Normal"/>
    <s v="Mysterious pokemon"/>
    <s v="2"/>
    <x v="2"/>
    <x v="5"/>
    <s v="Water, Psychic"/>
    <n v="1.1000000000000001"/>
    <n v="80"/>
    <s v="3"/>
    <s v="Illuminate"/>
    <s v="Natural Cure"/>
    <s v="Analytic"/>
    <s v="520"/>
    <n v="520"/>
    <n v="60"/>
    <s v="60"/>
    <n v="75"/>
    <s v="75"/>
    <n v="85"/>
    <s v="85"/>
    <n v="100"/>
    <s v="100"/>
    <n v="85"/>
    <s v="85"/>
    <n v="115"/>
    <s v="115"/>
    <n v="60"/>
    <s v="60"/>
    <s v="70"/>
    <n v="70"/>
    <n v="182"/>
    <s v="182"/>
    <s v="Slow"/>
    <s v="1"/>
    <x v="11"/>
    <x v="2"/>
    <s v="Water 3"/>
    <m/>
    <n v="100"/>
    <m/>
    <m/>
    <s v="20"/>
    <s v="1"/>
    <n v="0.5"/>
    <n v="0.5"/>
    <s v="2"/>
    <s v="2"/>
    <n v="0.5"/>
    <n v="0.5"/>
    <s v="1"/>
    <s v="1"/>
    <s v="1"/>
    <n v="0.5"/>
    <s v="2"/>
    <s v="1"/>
    <s v="2"/>
    <s v="1"/>
    <s v="2"/>
    <n v="0.5"/>
    <s v="1"/>
  </r>
  <r>
    <s v="Mr, Mime"/>
    <s v="122"/>
    <s v="Pantimos"/>
    <s v="ăăŞă¤ăĽă‰ (Barrierd)"/>
    <x v="0"/>
    <s v="Normal"/>
    <s v="Barrier pokemon"/>
    <s v="2"/>
    <x v="13"/>
    <x v="8"/>
    <s v="Psychic, Fairy"/>
    <n v="1.3"/>
    <n v="54.5"/>
    <s v="3"/>
    <s v="Soundproof"/>
    <s v="Filter"/>
    <s v="Technician"/>
    <s v="460"/>
    <n v="460"/>
    <n v="40"/>
    <s v="40"/>
    <n v="45"/>
    <s v="45"/>
    <n v="65"/>
    <s v="65"/>
    <n v="100"/>
    <s v="100"/>
    <n v="120"/>
    <s v="120"/>
    <n v="90"/>
    <s v="90"/>
    <n v="45"/>
    <s v="45"/>
    <s v="70"/>
    <n v="70"/>
    <n v="161"/>
    <s v="161"/>
    <s v="Medium Fast"/>
    <s v="1"/>
    <x v="10"/>
    <x v="2"/>
    <s v="Human-Like"/>
    <n v="50"/>
    <n v="50"/>
    <n v="0.5"/>
    <n v="0.5"/>
    <s v="25"/>
    <s v="1"/>
    <s v="1"/>
    <s v="1"/>
    <s v="1"/>
    <s v="1"/>
    <s v="1"/>
    <n v="0.25"/>
    <s v="2"/>
    <s v="1"/>
    <s v="1"/>
    <n v="0.5"/>
    <s v="1"/>
    <s v="1"/>
    <s v="2"/>
    <s v="0"/>
    <s v="1"/>
    <s v="2"/>
    <s v="1"/>
  </r>
  <r>
    <s v="Galarian Mr, Mime"/>
    <s v="122"/>
    <s v="Pantimos"/>
    <s v="ăăŞă¤ăĽă‰ (Barrierd)"/>
    <x v="0"/>
    <s v="Normal"/>
    <s v="Dancing pokemon"/>
    <s v="2"/>
    <x v="13"/>
    <x v="12"/>
    <s v="Psychic, Ice"/>
    <n v="1.4"/>
    <n v="56.8"/>
    <s v="3"/>
    <s v="Vital Spirit"/>
    <s v="Screen Cleaner"/>
    <s v="Ice Body"/>
    <s v="460"/>
    <n v="460"/>
    <n v="50"/>
    <s v="50"/>
    <n v="65"/>
    <s v="65"/>
    <n v="65"/>
    <s v="65"/>
    <n v="90"/>
    <s v="90"/>
    <n v="90"/>
    <s v="90"/>
    <n v="100"/>
    <s v="100"/>
    <s v=""/>
    <m/>
    <m/>
    <s v=""/>
    <s v=""/>
    <m/>
    <s v="Medium Fast"/>
    <s v="1"/>
    <x v="10"/>
    <x v="2"/>
    <s v="Human-Like"/>
    <m/>
    <n v="100"/>
    <m/>
    <m/>
    <s v="25"/>
    <s v="1"/>
    <s v="1"/>
    <s v="1"/>
    <s v="1"/>
    <s v="1"/>
    <s v="1"/>
    <n v="0.25"/>
    <n v="1.5"/>
    <s v="1"/>
    <s v="1"/>
    <n v="0.5"/>
    <s v="1"/>
    <s v="1"/>
    <n v="1.5"/>
    <s v="0"/>
    <s v="1"/>
    <n v="1.5"/>
    <s v="1"/>
  </r>
  <r>
    <s v="Scyther"/>
    <s v="123"/>
    <s v="Sichlor"/>
    <s v="ă‚ąăă©ă‚¤ă‚Ż (Strike)"/>
    <x v="0"/>
    <s v="Normal"/>
    <s v="Mantis pokemon"/>
    <s v="2"/>
    <x v="3"/>
    <x v="2"/>
    <s v="Bug, Flying"/>
    <n v="1.5"/>
    <n v="56"/>
    <s v="3"/>
    <s v="Swarm"/>
    <s v="Technician"/>
    <s v="Steadfast"/>
    <s v="500"/>
    <n v="500"/>
    <n v="70"/>
    <s v="70"/>
    <n v="110"/>
    <s v="110"/>
    <n v="80"/>
    <s v="80"/>
    <n v="55"/>
    <s v="55"/>
    <n v="80"/>
    <s v="80"/>
    <n v="105"/>
    <s v="105"/>
    <n v="45"/>
    <s v="45"/>
    <s v="70"/>
    <n v="70"/>
    <n v="100"/>
    <s v="100"/>
    <s v="Medium Fast"/>
    <s v="1"/>
    <x v="3"/>
    <x v="2"/>
    <s v="Bug"/>
    <n v="50"/>
    <n v="50"/>
    <n v="0.5"/>
    <n v="0.5"/>
    <s v="25"/>
    <s v="1"/>
    <s v="2"/>
    <s v="1"/>
    <s v="2"/>
    <n v="0.25"/>
    <s v="2"/>
    <n v="0.25"/>
    <s v="1"/>
    <s v="0"/>
    <s v="2"/>
    <s v="1"/>
    <n v="0.5"/>
    <s v="4"/>
    <s v="1"/>
    <s v="1"/>
    <s v="1"/>
    <s v="1"/>
    <s v="1"/>
  </r>
  <r>
    <s v="Jynx"/>
    <s v="124"/>
    <s v="Rossana"/>
    <s v="ă«ăĽă‚¸ăĄă© (Rougela)"/>
    <x v="0"/>
    <s v="Normal"/>
    <s v="Human Shape pokemon"/>
    <s v="2"/>
    <x v="9"/>
    <x v="5"/>
    <s v="Ice, Psychic"/>
    <n v="1.4"/>
    <n v="40.6"/>
    <s v="3"/>
    <s v="Oblivious"/>
    <s v="Forewarn"/>
    <s v="Dry Skin"/>
    <s v="455"/>
    <n v="455"/>
    <n v="65"/>
    <s v="65"/>
    <n v="50"/>
    <s v="50"/>
    <n v="35"/>
    <s v="35"/>
    <n v="115"/>
    <s v="115"/>
    <n v="95"/>
    <s v="95"/>
    <n v="95"/>
    <s v="95"/>
    <n v="45"/>
    <s v="45"/>
    <s v="70"/>
    <n v="70"/>
    <n v="159"/>
    <s v="159"/>
    <s v="Medium Fast"/>
    <s v="1"/>
    <x v="10"/>
    <x v="2"/>
    <s v="Human-Like"/>
    <n v="0"/>
    <n v="100"/>
    <n v="0"/>
    <n v="1"/>
    <s v="25"/>
    <s v="1"/>
    <s v="2"/>
    <s v="1"/>
    <s v="1"/>
    <s v="1"/>
    <n v="0.5"/>
    <s v="1"/>
    <s v="1"/>
    <s v="1"/>
    <s v="1"/>
    <n v="0.5"/>
    <s v="2"/>
    <s v="2"/>
    <s v="2"/>
    <s v="1"/>
    <s v="2"/>
    <s v="2"/>
    <s v="1"/>
  </r>
  <r>
    <s v="Electabuzz"/>
    <s v="125"/>
    <s v="Elektek"/>
    <s v="ă‚¨ă¬ă–ăĽ (Eleboo)"/>
    <x v="0"/>
    <s v="Normal"/>
    <s v="Electric pokemon"/>
    <s v="1"/>
    <x v="7"/>
    <x v="1"/>
    <s v="Electric"/>
    <n v="1.1000000000000001"/>
    <n v="30"/>
    <s v="2"/>
    <s v="Static"/>
    <m/>
    <s v="Vital Spirit"/>
    <s v="490"/>
    <n v="490"/>
    <n v="65"/>
    <s v="65"/>
    <n v="83"/>
    <s v="83"/>
    <n v="57"/>
    <s v="57"/>
    <n v="95"/>
    <s v="95"/>
    <n v="85"/>
    <s v="85"/>
    <n v="105"/>
    <s v="105"/>
    <n v="45"/>
    <s v="45"/>
    <s v="70"/>
    <n v="70"/>
    <n v="172"/>
    <s v="172"/>
    <s v="Medium Fast"/>
    <s v="1"/>
    <x v="10"/>
    <x v="2"/>
    <s v="Human-Like"/>
    <n v="75"/>
    <n v="25"/>
    <n v="0.75"/>
    <n v="0.25"/>
    <s v="25"/>
    <s v="1"/>
    <s v="1"/>
    <s v="1"/>
    <n v="0.5"/>
    <s v="1"/>
    <s v="1"/>
    <s v="1"/>
    <s v="1"/>
    <s v="2"/>
    <n v="0.5"/>
    <s v="1"/>
    <s v="1"/>
    <s v="1"/>
    <s v="1"/>
    <s v="1"/>
    <s v="1"/>
    <n v="0.5"/>
    <s v="1"/>
  </r>
  <r>
    <s v="Magmar"/>
    <s v="126"/>
    <s v="Magmar"/>
    <s v="ă–ăĽăăĽ (Boober)"/>
    <x v="0"/>
    <s v="Normal"/>
    <s v="Spitfire pokemon"/>
    <s v="1"/>
    <x v="1"/>
    <x v="1"/>
    <s v="Fire"/>
    <n v="1.3"/>
    <n v="44.5"/>
    <s v="2"/>
    <s v="Flame Body"/>
    <m/>
    <s v="Vital Spirit"/>
    <s v="495"/>
    <n v="495"/>
    <n v="65"/>
    <s v="65"/>
    <n v="95"/>
    <s v="95"/>
    <n v="57"/>
    <s v="57"/>
    <n v="100"/>
    <s v="100"/>
    <n v="85"/>
    <s v="85"/>
    <n v="93"/>
    <s v="93"/>
    <n v="45"/>
    <s v="45"/>
    <s v="70"/>
    <n v="70"/>
    <n v="173"/>
    <s v="173"/>
    <s v="Medium Fast"/>
    <s v="1"/>
    <x v="10"/>
    <x v="2"/>
    <s v="Human-Like"/>
    <n v="75"/>
    <n v="25"/>
    <n v="0.75"/>
    <n v="0.25"/>
    <s v="25"/>
    <s v="1"/>
    <n v="0.5"/>
    <s v="2"/>
    <s v="1"/>
    <n v="0.5"/>
    <n v="0.5"/>
    <s v="1"/>
    <s v="1"/>
    <s v="2"/>
    <s v="1"/>
    <s v="1"/>
    <n v="0.5"/>
    <s v="2"/>
    <s v="1"/>
    <s v="1"/>
    <s v="1"/>
    <n v="0.5"/>
    <n v="0.5"/>
  </r>
  <r>
    <s v="Pinsir"/>
    <s v="127"/>
    <s v="Pinsir"/>
    <s v="ă‚«ă‚¤ă­ă‚ą (Kailios)"/>
    <x v="0"/>
    <s v="Normal"/>
    <s v="Stag Beetle pokemon"/>
    <s v="1"/>
    <x v="3"/>
    <x v="1"/>
    <s v="Bug"/>
    <n v="1.5"/>
    <n v="55"/>
    <s v="3"/>
    <s v="Hyper Cutter"/>
    <s v="Mold Breaker"/>
    <s v="Moxie"/>
    <s v="500"/>
    <n v="500"/>
    <n v="65"/>
    <s v="65"/>
    <n v="125"/>
    <s v="125"/>
    <n v="100"/>
    <s v="100"/>
    <n v="55"/>
    <s v="55"/>
    <n v="70"/>
    <s v="70"/>
    <n v="85"/>
    <s v="85"/>
    <n v="45"/>
    <s v="45"/>
    <s v="70"/>
    <n v="70"/>
    <n v="175"/>
    <s v="175"/>
    <s v="Slow"/>
    <s v="1"/>
    <x v="3"/>
    <x v="2"/>
    <s v="Bug"/>
    <n v="50"/>
    <n v="50"/>
    <n v="0.5"/>
    <n v="0.5"/>
    <s v="25"/>
    <s v="1"/>
    <s v="2"/>
    <s v="1"/>
    <s v="1"/>
    <n v="0.5"/>
    <s v="1"/>
    <n v="0.5"/>
    <s v="1"/>
    <n v="0.5"/>
    <s v="2"/>
    <s v="1"/>
    <s v="1"/>
    <s v="2"/>
    <s v="1"/>
    <s v="1"/>
    <s v="1"/>
    <s v="1"/>
    <s v="1"/>
  </r>
  <r>
    <s v="Mega Pinsir"/>
    <s v="127"/>
    <s v="Pinsir"/>
    <s v="ă‚«ă‚¤ă­ă‚ą (Kailios)"/>
    <x v="0"/>
    <s v="Normal"/>
    <s v="Stag Beetle pokemon"/>
    <s v="2"/>
    <x v="3"/>
    <x v="2"/>
    <s v="Bug, Flying"/>
    <n v="1.7"/>
    <n v="59"/>
    <s v="1"/>
    <s v="Aerilate"/>
    <m/>
    <m/>
    <s v="600"/>
    <n v="600"/>
    <n v="65"/>
    <s v="65"/>
    <n v="155"/>
    <s v="155"/>
    <n v="120"/>
    <s v="120"/>
    <n v="65"/>
    <s v="65"/>
    <n v="90"/>
    <s v="90"/>
    <n v="105"/>
    <s v="105"/>
    <n v="45"/>
    <s v="45"/>
    <s v="70"/>
    <n v="70"/>
    <n v="210"/>
    <s v="210"/>
    <s v="Slow"/>
    <s v="1"/>
    <x v="3"/>
    <x v="2"/>
    <s v="Bug"/>
    <n v="50"/>
    <n v="50"/>
    <n v="0.5"/>
    <n v="0.5"/>
    <s v="25"/>
    <s v="1"/>
    <s v="2"/>
    <s v="1"/>
    <s v="2"/>
    <n v="0.25"/>
    <s v="2"/>
    <n v="0.25"/>
    <s v="1"/>
    <s v="0"/>
    <s v="2"/>
    <s v="1"/>
    <n v="0.5"/>
    <s v="4"/>
    <s v="1"/>
    <s v="1"/>
    <s v="1"/>
    <s v="1"/>
    <s v="1"/>
  </r>
  <r>
    <s v="Tauros"/>
    <s v="128"/>
    <s v="Tauros"/>
    <s v="ă‚±ăłă‚żă­ă‚ą (Kentauros)"/>
    <x v="0"/>
    <s v="Normal"/>
    <s v="Wild Bull pokemon"/>
    <s v="1"/>
    <x v="4"/>
    <x v="1"/>
    <s v="Normal"/>
    <n v="1.4"/>
    <n v="88.4"/>
    <s v="3"/>
    <s v="Intimidate"/>
    <s v="Anger Point"/>
    <s v="Sheer Force"/>
    <s v="490"/>
    <n v="490"/>
    <n v="75"/>
    <s v="75"/>
    <n v="100"/>
    <s v="100"/>
    <n v="95"/>
    <s v="95"/>
    <n v="40"/>
    <s v="40"/>
    <n v="70"/>
    <s v="70"/>
    <n v="110"/>
    <s v="110"/>
    <n v="45"/>
    <s v="45"/>
    <s v="70"/>
    <n v="70"/>
    <n v="172"/>
    <s v="172"/>
    <s v="Slow"/>
    <s v="1"/>
    <x v="5"/>
    <x v="2"/>
    <s v="Field"/>
    <n v="100"/>
    <n v="0"/>
    <n v="1"/>
    <n v="0"/>
    <s v="20"/>
    <s v="1"/>
    <s v="1"/>
    <s v="1"/>
    <s v="1"/>
    <s v="1"/>
    <s v="1"/>
    <s v="2"/>
    <s v="1"/>
    <s v="1"/>
    <s v="1"/>
    <s v="1"/>
    <s v="1"/>
    <s v="1"/>
    <s v="0"/>
    <s v="1"/>
    <s v="1"/>
    <s v="1"/>
    <s v="1"/>
  </r>
  <r>
    <s v="Magikarp"/>
    <s v="129"/>
    <s v="Karpador"/>
    <s v="ă‚łă‚¤ă‚­ăłă‚° (Koiking)"/>
    <x v="0"/>
    <s v="Normal"/>
    <s v="Fish pokemon"/>
    <s v="1"/>
    <x v="2"/>
    <x v="1"/>
    <s v="Water"/>
    <n v="0.9"/>
    <n v="10"/>
    <s v="2"/>
    <s v="Swift Swim"/>
    <m/>
    <s v="Rattled"/>
    <s v="200"/>
    <n v="200"/>
    <n v="20"/>
    <s v="20"/>
    <n v="10"/>
    <s v="10"/>
    <n v="55"/>
    <s v="55"/>
    <n v="15"/>
    <s v="15"/>
    <n v="20"/>
    <s v="20"/>
    <n v="80"/>
    <s v="80"/>
    <n v="255"/>
    <s v="255"/>
    <s v="70"/>
    <n v="70"/>
    <n v="40"/>
    <s v="40"/>
    <s v="Slow"/>
    <s v="2"/>
    <x v="1"/>
    <x v="6"/>
    <s v="Dragon, Water 2"/>
    <n v="50"/>
    <n v="50"/>
    <n v="0.5"/>
    <n v="0.5"/>
    <s v="5"/>
    <s v="1"/>
    <n v="0.5"/>
    <n v="0.5"/>
    <s v="2"/>
    <s v="2"/>
    <n v="0.5"/>
    <s v="1"/>
    <s v="1"/>
    <s v="1"/>
    <s v="1"/>
    <s v="1"/>
    <s v="1"/>
    <s v="1"/>
    <s v="1"/>
    <s v="1"/>
    <s v="1"/>
    <n v="0.5"/>
    <s v="1"/>
  </r>
  <r>
    <s v="Gyarados"/>
    <s v="130"/>
    <s v="Garados"/>
    <s v="ă‚®ăŁă©ă‰ă‚ą (Gyarados)"/>
    <x v="0"/>
    <s v="Normal"/>
    <s v="Atrocious pokemon"/>
    <s v="2"/>
    <x v="2"/>
    <x v="2"/>
    <s v="Water, Flying"/>
    <n v="6.5"/>
    <n v="235"/>
    <s v="2"/>
    <s v="Intimidate"/>
    <m/>
    <s v="Moxie"/>
    <s v="540"/>
    <n v="540"/>
    <n v="95"/>
    <s v="95"/>
    <n v="125"/>
    <s v="125"/>
    <n v="79"/>
    <s v="79"/>
    <n v="60"/>
    <s v="60"/>
    <n v="100"/>
    <s v="100"/>
    <n v="81"/>
    <s v="81"/>
    <n v="45"/>
    <s v="45"/>
    <s v="70"/>
    <n v="70"/>
    <n v="189"/>
    <s v="189"/>
    <s v="Slow"/>
    <s v="2"/>
    <x v="1"/>
    <x v="6"/>
    <s v="Dragon, Water 2"/>
    <n v="50"/>
    <n v="50"/>
    <n v="0.5"/>
    <n v="0.5"/>
    <s v="5"/>
    <s v="1"/>
    <n v="0.5"/>
    <n v="0.5"/>
    <s v="4"/>
    <s v="1"/>
    <s v="1"/>
    <n v="0.5"/>
    <s v="1"/>
    <s v="0"/>
    <s v="1"/>
    <s v="1"/>
    <n v="0.5"/>
    <s v="2"/>
    <s v="1"/>
    <s v="1"/>
    <s v="1"/>
    <n v="0.5"/>
    <s v="1"/>
  </r>
  <r>
    <s v="Mega Gyarados"/>
    <s v="130"/>
    <s v="Garados"/>
    <s v="ă‚®ăŁă©ă‰ă‚ą (Gyarados)"/>
    <x v="0"/>
    <s v="Normal"/>
    <s v="Atrocious pokemon"/>
    <s v="2"/>
    <x v="2"/>
    <x v="13"/>
    <s v="Water, Dark"/>
    <n v="6.5"/>
    <n v="305"/>
    <s v="1"/>
    <s v="Mold Breaker"/>
    <m/>
    <m/>
    <s v="640"/>
    <n v="640"/>
    <n v="95"/>
    <s v="95"/>
    <n v="155"/>
    <s v="155"/>
    <n v="109"/>
    <s v="109"/>
    <n v="70"/>
    <s v="70"/>
    <n v="130"/>
    <s v="130"/>
    <n v="81"/>
    <s v="81"/>
    <n v="45"/>
    <s v="45"/>
    <s v="70"/>
    <n v="70"/>
    <n v="224"/>
    <s v="224"/>
    <s v="Slow"/>
    <s v="2"/>
    <x v="1"/>
    <x v="6"/>
    <s v="Dragon, Water 2"/>
    <n v="50"/>
    <n v="50"/>
    <n v="0.5"/>
    <n v="0.5"/>
    <s v="5"/>
    <s v="1"/>
    <n v="0.5"/>
    <n v="0.5"/>
    <s v="2"/>
    <s v="2"/>
    <n v="0.5"/>
    <s v="2"/>
    <s v="1"/>
    <s v="1"/>
    <s v="1"/>
    <s v="0"/>
    <s v="2"/>
    <s v="1"/>
    <n v="0.5"/>
    <s v="1"/>
    <n v="0.5"/>
    <n v="0.5"/>
    <s v="2"/>
  </r>
  <r>
    <s v="Lapras"/>
    <s v="131"/>
    <s v="Lapras"/>
    <s v="ă©ă—ă©ă‚ą (Laplace)"/>
    <x v="0"/>
    <s v="Normal"/>
    <s v="Transport pokemon"/>
    <s v="2"/>
    <x v="2"/>
    <x v="12"/>
    <s v="Water, Ice"/>
    <n v="2.5"/>
    <n v="220"/>
    <s v="3"/>
    <s v="Water Absorb"/>
    <s v="Shell Armor"/>
    <s v="Hydration"/>
    <s v="535"/>
    <n v="535"/>
    <n v="130"/>
    <s v="130"/>
    <n v="85"/>
    <s v="85"/>
    <n v="80"/>
    <s v="80"/>
    <n v="85"/>
    <s v="85"/>
    <n v="95"/>
    <s v="95"/>
    <n v="60"/>
    <s v="60"/>
    <n v="45"/>
    <s v="45"/>
    <s v="70"/>
    <n v="70"/>
    <n v="187"/>
    <s v="187"/>
    <s v="Slow"/>
    <s v="2"/>
    <x v="2"/>
    <x v="1"/>
    <s v="Monster, Water 1"/>
    <n v="50"/>
    <n v="50"/>
    <n v="0.5"/>
    <n v="0.5"/>
    <s v="40"/>
    <s v="1"/>
    <s v="1"/>
    <s v="0"/>
    <s v="2"/>
    <s v="2"/>
    <n v="0.25"/>
    <s v="2"/>
    <s v="1"/>
    <s v="1"/>
    <s v="1"/>
    <s v="1"/>
    <s v="1"/>
    <s v="2"/>
    <s v="1"/>
    <s v="1"/>
    <s v="1"/>
    <s v="1"/>
    <s v="1"/>
  </r>
  <r>
    <s v="Ditto"/>
    <s v="132"/>
    <s v="Ditto"/>
    <s v="ăˇă‚żă˘ăł (Metamon)"/>
    <x v="0"/>
    <s v="Normal"/>
    <s v="Transform pokemon"/>
    <s v="1"/>
    <x v="4"/>
    <x v="1"/>
    <s v="Normal"/>
    <n v="0.3"/>
    <n v="4"/>
    <s v="2"/>
    <s v="Limber"/>
    <m/>
    <s v="Imposter"/>
    <s v="288"/>
    <n v="288"/>
    <n v="48"/>
    <s v="48"/>
    <n v="48"/>
    <s v="48"/>
    <n v="48"/>
    <s v="48"/>
    <n v="48"/>
    <s v="48"/>
    <n v="48"/>
    <s v="48"/>
    <n v="48"/>
    <s v="48"/>
    <n v="35"/>
    <s v="35"/>
    <s v="70"/>
    <n v="70"/>
    <n v="101"/>
    <s v="101"/>
    <s v="Medium Fast"/>
    <s v="1"/>
    <x v="15"/>
    <x v="2"/>
    <s v="Ditto"/>
    <m/>
    <n v="100"/>
    <m/>
    <m/>
    <s v="20"/>
    <s v="1"/>
    <s v="1"/>
    <s v="1"/>
    <s v="1"/>
    <s v="1"/>
    <s v="1"/>
    <s v="2"/>
    <s v="1"/>
    <s v="1"/>
    <s v="1"/>
    <s v="1"/>
    <s v="1"/>
    <s v="1"/>
    <s v="0"/>
    <s v="1"/>
    <s v="1"/>
    <s v="1"/>
    <s v="1"/>
  </r>
  <r>
    <s v="Eevee"/>
    <s v="133"/>
    <s v="Evoli"/>
    <s v="ă‚¤ăĽă–ă‚¤ (Eievui)"/>
    <x v="0"/>
    <s v="Normal"/>
    <s v="Evolution pokemon"/>
    <s v="1"/>
    <x v="4"/>
    <x v="1"/>
    <s v="Normal"/>
    <n v="0.3"/>
    <n v="6.5"/>
    <s v="3"/>
    <s v="Run Away"/>
    <s v="Adaptability"/>
    <s v="Anticipation"/>
    <s v="325"/>
    <n v="325"/>
    <n v="55"/>
    <s v="55"/>
    <n v="55"/>
    <s v="55"/>
    <n v="50"/>
    <s v="50"/>
    <n v="45"/>
    <s v="45"/>
    <n v="65"/>
    <s v="65"/>
    <n v="55"/>
    <s v="55"/>
    <n v="45"/>
    <s v="45"/>
    <s v="70"/>
    <n v="70"/>
    <n v="65"/>
    <s v="65"/>
    <s v="Medium Fast"/>
    <s v="1"/>
    <x v="5"/>
    <x v="2"/>
    <s v="Field"/>
    <n v="87.5"/>
    <n v="12.5"/>
    <n v="0.875"/>
    <n v="0.125"/>
    <s v="35"/>
    <s v="1"/>
    <s v="1"/>
    <s v="1"/>
    <s v="1"/>
    <s v="1"/>
    <s v="1"/>
    <s v="2"/>
    <s v="1"/>
    <s v="1"/>
    <s v="1"/>
    <s v="1"/>
    <s v="1"/>
    <s v="1"/>
    <s v="0"/>
    <s v="1"/>
    <s v="1"/>
    <s v="1"/>
    <s v="1"/>
  </r>
  <r>
    <s v="Partner Eevee"/>
    <s v="133"/>
    <s v="Evoli"/>
    <s v="ă‚¤ăĽă–ă‚¤ (Eievui)"/>
    <x v="0"/>
    <s v="Normal"/>
    <s v="Evolution pokemon"/>
    <s v="1"/>
    <x v="4"/>
    <x v="1"/>
    <s v="Normal"/>
    <n v="0.3"/>
    <n v="6.5"/>
    <s v="1"/>
    <m/>
    <m/>
    <s v="Anticipation"/>
    <s v="435"/>
    <n v="435"/>
    <n v="65"/>
    <s v="65"/>
    <n v="75"/>
    <s v="75"/>
    <n v="70"/>
    <s v="70"/>
    <n v="65"/>
    <s v="65"/>
    <n v="85"/>
    <s v="85"/>
    <n v="75"/>
    <s v="75"/>
    <n v="45"/>
    <s v="45"/>
    <s v="70"/>
    <n v="70"/>
    <n v="65"/>
    <s v="65"/>
    <s v="Medium Fast"/>
    <s v="0"/>
    <x v="7"/>
    <x v="2"/>
    <s v=""/>
    <n v="87.5"/>
    <n v="12.5"/>
    <n v="0.875"/>
    <n v="0.125"/>
    <s v="35"/>
    <s v="1"/>
    <s v="1"/>
    <s v="1"/>
    <s v="1"/>
    <s v="1"/>
    <s v="1"/>
    <s v="2"/>
    <s v="1"/>
    <s v="1"/>
    <s v="1"/>
    <s v="1"/>
    <s v="1"/>
    <s v="1"/>
    <s v="0"/>
    <s v="1"/>
    <s v="1"/>
    <s v="1"/>
    <s v="1"/>
  </r>
  <r>
    <s v="Vaporeon"/>
    <s v="134"/>
    <s v="Aquana"/>
    <s v="ă‚·ăŁăŻăĽă‚ş (Showers)"/>
    <x v="0"/>
    <s v="Normal"/>
    <s v="Bubble Jet pokemon"/>
    <s v="1"/>
    <x v="2"/>
    <x v="1"/>
    <s v="Water"/>
    <n v="1"/>
    <n v="29"/>
    <s v="2"/>
    <s v="Water Absorb"/>
    <m/>
    <s v="Hydration"/>
    <s v="525"/>
    <n v="525"/>
    <n v="130"/>
    <s v="130"/>
    <n v="65"/>
    <s v="65"/>
    <n v="60"/>
    <s v="60"/>
    <n v="110"/>
    <s v="110"/>
    <n v="95"/>
    <s v="95"/>
    <n v="65"/>
    <s v="65"/>
    <n v="45"/>
    <s v="45"/>
    <s v="70"/>
    <n v="70"/>
    <n v="184"/>
    <s v="184"/>
    <s v="Medium Fast"/>
    <s v="1"/>
    <x v="5"/>
    <x v="2"/>
    <s v="Field"/>
    <n v="87.5"/>
    <n v="12.5"/>
    <n v="0.875"/>
    <n v="0.125"/>
    <s v="35"/>
    <s v="1"/>
    <n v="0.5"/>
    <s v="0"/>
    <s v="2"/>
    <s v="2"/>
    <n v="0.5"/>
    <s v="1"/>
    <s v="1"/>
    <s v="1"/>
    <s v="1"/>
    <s v="1"/>
    <s v="1"/>
    <s v="1"/>
    <s v="1"/>
    <s v="1"/>
    <s v="1"/>
    <n v="0.5"/>
    <s v="1"/>
  </r>
  <r>
    <s v="Jolteon"/>
    <s v="135"/>
    <s v="Blitza"/>
    <s v="ă‚µăłă€ăĽă‚ą (Thunders)"/>
    <x v="0"/>
    <s v="Normal"/>
    <s v="Lightning pokemon"/>
    <s v="1"/>
    <x v="7"/>
    <x v="1"/>
    <s v="Electric"/>
    <n v="0.8"/>
    <n v="24.5"/>
    <s v="2"/>
    <s v="Volt Absorb"/>
    <m/>
    <s v="Quick Feet"/>
    <s v="525"/>
    <n v="525"/>
    <n v="65"/>
    <s v="65"/>
    <n v="65"/>
    <s v="65"/>
    <n v="60"/>
    <s v="60"/>
    <n v="110"/>
    <s v="110"/>
    <n v="95"/>
    <s v="95"/>
    <n v="130"/>
    <s v="130"/>
    <n v="45"/>
    <s v="45"/>
    <s v="70"/>
    <n v="70"/>
    <n v="184"/>
    <s v="184"/>
    <s v="Medium Fast"/>
    <s v="1"/>
    <x v="5"/>
    <x v="2"/>
    <s v="Field"/>
    <n v="87.5"/>
    <n v="12.5"/>
    <n v="0.875"/>
    <n v="0.125"/>
    <s v="35"/>
    <s v="1"/>
    <s v="1"/>
    <s v="1"/>
    <s v="0"/>
    <s v="1"/>
    <s v="1"/>
    <s v="1"/>
    <s v="1"/>
    <s v="2"/>
    <n v="0.5"/>
    <s v="1"/>
    <s v="1"/>
    <s v="1"/>
    <s v="1"/>
    <s v="1"/>
    <s v="1"/>
    <n v="0.5"/>
    <s v="1"/>
  </r>
  <r>
    <s v="Flareon"/>
    <s v="136"/>
    <s v="Flamara"/>
    <s v="ă–ăĽă‚ąă‚żăĽ (Booster)"/>
    <x v="0"/>
    <s v="Normal"/>
    <s v="Flame pokemon"/>
    <s v="1"/>
    <x v="1"/>
    <x v="1"/>
    <s v="Fire"/>
    <n v="0.9"/>
    <n v="25"/>
    <s v="2"/>
    <s v="Flash Fire"/>
    <m/>
    <s v="Guts"/>
    <s v="525"/>
    <n v="525"/>
    <n v="65"/>
    <s v="65"/>
    <n v="130"/>
    <s v="130"/>
    <n v="60"/>
    <s v="60"/>
    <n v="95"/>
    <s v="95"/>
    <n v="110"/>
    <s v="110"/>
    <n v="65"/>
    <s v="65"/>
    <n v="45"/>
    <s v="45"/>
    <s v="70"/>
    <n v="70"/>
    <n v="184"/>
    <s v="184"/>
    <s v="Medium Fast"/>
    <s v="1"/>
    <x v="5"/>
    <x v="2"/>
    <s v="Field"/>
    <n v="87.5"/>
    <n v="12.5"/>
    <n v="0.875"/>
    <n v="0.125"/>
    <s v="35"/>
    <s v="1"/>
    <s v="0"/>
    <s v="2"/>
    <s v="1"/>
    <n v="0.5"/>
    <n v="0.5"/>
    <s v="1"/>
    <s v="1"/>
    <s v="2"/>
    <s v="1"/>
    <s v="1"/>
    <n v="0.5"/>
    <s v="2"/>
    <s v="1"/>
    <s v="1"/>
    <s v="1"/>
    <n v="0.5"/>
    <n v="0.5"/>
  </r>
  <r>
    <s v="Porygon"/>
    <s v="137"/>
    <s v="Porygon"/>
    <s v="ăťăŞă‚´ăł (Porygon)"/>
    <x v="0"/>
    <s v="Normal"/>
    <s v="Virtual pokemon"/>
    <s v="1"/>
    <x v="4"/>
    <x v="1"/>
    <s v="Normal"/>
    <n v="0.8"/>
    <n v="36.5"/>
    <s v="3"/>
    <s v="Trace"/>
    <s v="Download"/>
    <s v="Analytic"/>
    <s v="395"/>
    <n v="395"/>
    <n v="65"/>
    <s v="65"/>
    <n v="60"/>
    <s v="60"/>
    <n v="70"/>
    <s v="70"/>
    <n v="85"/>
    <s v="85"/>
    <n v="75"/>
    <s v="75"/>
    <n v="40"/>
    <s v="40"/>
    <n v="45"/>
    <s v="45"/>
    <s v="70"/>
    <n v="70"/>
    <n v="79"/>
    <s v="79"/>
    <s v="Medium Fast"/>
    <s v="1"/>
    <x v="12"/>
    <x v="2"/>
    <s v="Mineral"/>
    <m/>
    <n v="100"/>
    <m/>
    <m/>
    <s v="20"/>
    <s v="1"/>
    <s v="1"/>
    <s v="1"/>
    <s v="1"/>
    <s v="1"/>
    <s v="1"/>
    <s v="2"/>
    <s v="1"/>
    <s v="1"/>
    <s v="1"/>
    <s v="1"/>
    <s v="1"/>
    <s v="1"/>
    <s v="0"/>
    <s v="1"/>
    <s v="1"/>
    <s v="1"/>
    <s v="1"/>
  </r>
  <r>
    <s v="Omanyte"/>
    <s v="138"/>
    <s v="Amonitas"/>
    <s v="ă‚Şă ăŠă‚¤ă (Omnite)"/>
    <x v="0"/>
    <s v="Normal"/>
    <s v="Spiral pokemon"/>
    <s v="2"/>
    <x v="14"/>
    <x v="16"/>
    <s v="Rock, Water"/>
    <n v="0.4"/>
    <n v="7.5"/>
    <s v="3"/>
    <s v="Swift Swim"/>
    <s v="Shell Armor"/>
    <s v="Weak Armor"/>
    <s v="355"/>
    <n v="355"/>
    <n v="35"/>
    <s v="35"/>
    <n v="40"/>
    <s v="40"/>
    <n v="100"/>
    <s v="100"/>
    <n v="90"/>
    <s v="90"/>
    <n v="55"/>
    <s v="55"/>
    <n v="35"/>
    <s v="35"/>
    <n v="45"/>
    <s v="45"/>
    <s v="70"/>
    <n v="70"/>
    <n v="71"/>
    <s v="71"/>
    <s v="Medium Fast"/>
    <s v="2"/>
    <x v="9"/>
    <x v="7"/>
    <s v="Water 1, Water 3"/>
    <n v="87.5"/>
    <n v="12.5"/>
    <n v="0.875"/>
    <n v="0.125"/>
    <s v="30"/>
    <n v="0.5"/>
    <n v="0.25"/>
    <s v="1"/>
    <s v="2"/>
    <s v="4"/>
    <n v="0.5"/>
    <s v="2"/>
    <n v="0.5"/>
    <s v="2"/>
    <n v="0.5"/>
    <s v="1"/>
    <s v="1"/>
    <s v="1"/>
    <s v="1"/>
    <s v="1"/>
    <s v="1"/>
    <s v="1"/>
    <s v="1"/>
  </r>
  <r>
    <s v="Omastar"/>
    <s v="139"/>
    <s v="Amoroso"/>
    <s v="ă‚Şă ă‚ąă‚żăĽ (Omstar)"/>
    <x v="0"/>
    <s v="Normal"/>
    <s v="Spiral pokemon"/>
    <s v="2"/>
    <x v="14"/>
    <x v="16"/>
    <s v="Rock, Water"/>
    <n v="1"/>
    <n v="35"/>
    <s v="3"/>
    <s v="Swift Swim"/>
    <s v="Shell Armor"/>
    <s v="Weak Armor"/>
    <s v="495"/>
    <n v="495"/>
    <n v="70"/>
    <s v="70"/>
    <n v="60"/>
    <s v="60"/>
    <n v="125"/>
    <s v="125"/>
    <n v="115"/>
    <s v="115"/>
    <n v="70"/>
    <s v="70"/>
    <n v="55"/>
    <s v="55"/>
    <n v="45"/>
    <s v="45"/>
    <s v="70"/>
    <n v="70"/>
    <n v="173"/>
    <s v="173"/>
    <s v="Medium Fast"/>
    <s v="2"/>
    <x v="9"/>
    <x v="7"/>
    <s v="Water 1, Water 3"/>
    <n v="87.5"/>
    <n v="12.5"/>
    <n v="0.875"/>
    <n v="0.125"/>
    <s v="30"/>
    <n v="0.5"/>
    <n v="0.25"/>
    <s v="1"/>
    <s v="2"/>
    <s v="4"/>
    <n v="0.5"/>
    <s v="2"/>
    <n v="0.5"/>
    <s v="2"/>
    <n v="0.5"/>
    <s v="1"/>
    <s v="1"/>
    <s v="1"/>
    <s v="1"/>
    <s v="1"/>
    <s v="1"/>
    <s v="1"/>
    <s v="1"/>
  </r>
  <r>
    <s v="Kabuto"/>
    <s v="140"/>
    <s v="Kabuto"/>
    <s v="ă‚«ă–ă (Kabuto)"/>
    <x v="0"/>
    <s v="Normal"/>
    <s v="Shellfish pokemon"/>
    <s v="2"/>
    <x v="14"/>
    <x v="16"/>
    <s v="Rock, Water"/>
    <n v="0.5"/>
    <n v="11.5"/>
    <s v="3"/>
    <s v="Swift Swim"/>
    <s v="Battle Armor"/>
    <s v="Weak Armor"/>
    <s v="355"/>
    <n v="355"/>
    <n v="30"/>
    <s v="30"/>
    <n v="80"/>
    <s v="80"/>
    <n v="90"/>
    <s v="90"/>
    <n v="55"/>
    <s v="55"/>
    <n v="45"/>
    <s v="45"/>
    <n v="55"/>
    <s v="55"/>
    <n v="45"/>
    <s v="45"/>
    <s v="70"/>
    <n v="70"/>
    <n v="71"/>
    <s v="71"/>
    <s v="Medium Fast"/>
    <s v="2"/>
    <x v="9"/>
    <x v="7"/>
    <s v="Water 1, Water 3"/>
    <n v="87.5"/>
    <n v="12.5"/>
    <n v="0.875"/>
    <n v="0.125"/>
    <s v="30"/>
    <n v="0.5"/>
    <n v="0.25"/>
    <s v="1"/>
    <s v="2"/>
    <s v="4"/>
    <n v="0.5"/>
    <s v="2"/>
    <n v="0.5"/>
    <s v="2"/>
    <n v="0.5"/>
    <s v="1"/>
    <s v="1"/>
    <s v="1"/>
    <s v="1"/>
    <s v="1"/>
    <s v="1"/>
    <s v="1"/>
    <s v="1"/>
  </r>
  <r>
    <s v="Kabutops"/>
    <s v="141"/>
    <s v="Kabutops"/>
    <s v="ă‚«ă–ăă—ă‚ą (Kabutops)"/>
    <x v="0"/>
    <s v="Normal"/>
    <s v="Shellfish pokemon"/>
    <s v="2"/>
    <x v="14"/>
    <x v="16"/>
    <s v="Rock, Water"/>
    <n v="1.3"/>
    <n v="40.5"/>
    <s v="3"/>
    <s v="Swift Swim"/>
    <s v="Battle Armor"/>
    <s v="Weak Armor"/>
    <s v="495"/>
    <n v="495"/>
    <n v="60"/>
    <s v="60"/>
    <n v="115"/>
    <s v="115"/>
    <n v="105"/>
    <s v="105"/>
    <n v="65"/>
    <s v="65"/>
    <n v="70"/>
    <s v="70"/>
    <n v="80"/>
    <s v="80"/>
    <n v="45"/>
    <s v="45"/>
    <s v="70"/>
    <n v="70"/>
    <n v="173"/>
    <s v="173"/>
    <s v="Medium Fast"/>
    <s v="2"/>
    <x v="9"/>
    <x v="7"/>
    <s v="Water 1, Water 3"/>
    <n v="87.5"/>
    <n v="12.5"/>
    <n v="0.875"/>
    <n v="0.125"/>
    <s v="30"/>
    <n v="0.5"/>
    <n v="0.25"/>
    <s v="1"/>
    <s v="2"/>
    <s v="4"/>
    <n v="0.5"/>
    <s v="2"/>
    <n v="0.5"/>
    <s v="2"/>
    <n v="0.5"/>
    <s v="1"/>
    <s v="1"/>
    <s v="1"/>
    <s v="1"/>
    <s v="1"/>
    <s v="1"/>
    <s v="1"/>
    <s v="1"/>
  </r>
  <r>
    <s v="Aerodactyl"/>
    <s v="142"/>
    <s v="Aerodactyl"/>
    <s v="ă—ă†ă© (Ptera)"/>
    <x v="0"/>
    <s v="Normal"/>
    <s v="Fossil pokemon"/>
    <s v="2"/>
    <x v="14"/>
    <x v="2"/>
    <s v="Rock, Flying"/>
    <n v="1.8"/>
    <n v="59"/>
    <s v="3"/>
    <s v="Rock Head"/>
    <s v="Pressure"/>
    <s v="Unnerve"/>
    <s v="515"/>
    <n v="515"/>
    <n v="80"/>
    <s v="80"/>
    <n v="105"/>
    <s v="105"/>
    <n v="65"/>
    <s v="65"/>
    <n v="60"/>
    <s v="60"/>
    <n v="75"/>
    <s v="75"/>
    <n v="130"/>
    <s v="130"/>
    <n v="45"/>
    <s v="45"/>
    <s v="70"/>
    <n v="70"/>
    <n v="180"/>
    <s v="180"/>
    <s v="Slow"/>
    <s v="1"/>
    <x v="4"/>
    <x v="2"/>
    <s v="Flying"/>
    <n v="87.5"/>
    <n v="12.5"/>
    <n v="0.875"/>
    <n v="0.125"/>
    <s v="35"/>
    <n v="0.5"/>
    <n v="0.5"/>
    <s v="2"/>
    <s v="2"/>
    <s v="1"/>
    <s v="2"/>
    <s v="1"/>
    <n v="0.5"/>
    <s v="0"/>
    <n v="0.5"/>
    <s v="1"/>
    <n v="0.5"/>
    <s v="2"/>
    <s v="1"/>
    <s v="1"/>
    <s v="1"/>
    <s v="2"/>
    <s v="1"/>
  </r>
  <r>
    <s v="Mega Aerodactyl"/>
    <s v="142"/>
    <s v="Aerodactyl"/>
    <s v="ă—ă†ă© (Ptera)"/>
    <x v="0"/>
    <s v="Normal"/>
    <s v="Fossil pokemon"/>
    <s v="2"/>
    <x v="14"/>
    <x v="2"/>
    <s v="Rock, Flying"/>
    <n v="2.1"/>
    <n v="79"/>
    <s v="1"/>
    <s v="Tough Claws"/>
    <m/>
    <m/>
    <s v="615"/>
    <n v="615"/>
    <n v="80"/>
    <s v="80"/>
    <n v="135"/>
    <s v="135"/>
    <n v="85"/>
    <s v="85"/>
    <n v="70"/>
    <s v="70"/>
    <n v="95"/>
    <s v="95"/>
    <n v="150"/>
    <s v="150"/>
    <n v="45"/>
    <s v="45"/>
    <s v="70"/>
    <n v="70"/>
    <n v="215"/>
    <s v="215"/>
    <s v="Slow"/>
    <s v="1"/>
    <x v="4"/>
    <x v="2"/>
    <s v="Flying"/>
    <n v="87.5"/>
    <n v="12.5"/>
    <n v="0.875"/>
    <n v="0.125"/>
    <s v="35"/>
    <n v="0.5"/>
    <n v="0.5"/>
    <s v="2"/>
    <s v="2"/>
    <s v="1"/>
    <s v="2"/>
    <s v="1"/>
    <n v="0.5"/>
    <s v="0"/>
    <n v="0.5"/>
    <s v="1"/>
    <n v="0.5"/>
    <s v="2"/>
    <s v="1"/>
    <s v="1"/>
    <s v="1"/>
    <s v="2"/>
    <s v="1"/>
  </r>
  <r>
    <s v="Snorlax"/>
    <s v="143"/>
    <s v="Relaxo"/>
    <s v="ă‚«ă“ă‚´ăł (Kabigon)"/>
    <x v="0"/>
    <s v="Normal"/>
    <s v="Sleeping pokemon"/>
    <s v="1"/>
    <x v="4"/>
    <x v="1"/>
    <s v="Normal"/>
    <n v="2.1"/>
    <n v="460"/>
    <s v="3"/>
    <s v="Immunity"/>
    <s v="Thick Fat"/>
    <s v="Gluttony"/>
    <s v="540"/>
    <n v="540"/>
    <n v="160"/>
    <s v="160"/>
    <n v="110"/>
    <s v="110"/>
    <n v="65"/>
    <s v="65"/>
    <n v="65"/>
    <s v="65"/>
    <n v="110"/>
    <s v="110"/>
    <n v="30"/>
    <s v="30"/>
    <n v="25"/>
    <s v="25"/>
    <s v="70"/>
    <n v="70"/>
    <n v="189"/>
    <s v="189"/>
    <s v="Slow"/>
    <s v="1"/>
    <x v="2"/>
    <x v="2"/>
    <s v="Monster"/>
    <n v="87.5"/>
    <n v="12.5"/>
    <n v="0.875"/>
    <n v="0.125"/>
    <s v="40"/>
    <s v="1"/>
    <s v="1"/>
    <s v="1"/>
    <s v="1"/>
    <s v="1"/>
    <s v="1"/>
    <s v="2"/>
    <s v="1"/>
    <s v="1"/>
    <s v="1"/>
    <s v="1"/>
    <s v="1"/>
    <s v="1"/>
    <s v="0"/>
    <s v="1"/>
    <s v="1"/>
    <s v="1"/>
    <s v="1"/>
  </r>
  <r>
    <s v="Articuno"/>
    <s v="144"/>
    <s v="Arktos"/>
    <s v="ă•ăŞăĽă‚¶ăĽ (Freezer)"/>
    <x v="0"/>
    <s v="Sub Legendary"/>
    <s v="Freeze pokemon"/>
    <s v="2"/>
    <x v="9"/>
    <x v="2"/>
    <s v="Ice, Flying"/>
    <n v="1.7"/>
    <n v="55.4"/>
    <s v="2"/>
    <s v="Pressure"/>
    <m/>
    <s v="Snow Cloak"/>
    <s v="580"/>
    <n v="580"/>
    <n v="90"/>
    <s v="90"/>
    <n v="85"/>
    <s v="85"/>
    <n v="100"/>
    <s v="100"/>
    <n v="95"/>
    <s v="95"/>
    <n v="125"/>
    <s v="125"/>
    <n v="85"/>
    <s v="85"/>
    <n v="3"/>
    <s v="3"/>
    <s v="35"/>
    <n v="35"/>
    <n v="261"/>
    <s v="261"/>
    <s v="Slow"/>
    <s v="1"/>
    <x v="8"/>
    <x v="2"/>
    <s v="Undiscovered"/>
    <m/>
    <n v="100"/>
    <m/>
    <m/>
    <s v="80"/>
    <s v="1"/>
    <s v="2"/>
    <s v="1"/>
    <s v="2"/>
    <n v="0.5"/>
    <s v="1"/>
    <s v="1"/>
    <s v="1"/>
    <s v="0"/>
    <s v="1"/>
    <s v="1"/>
    <n v="0.5"/>
    <s v="4"/>
    <s v="1"/>
    <s v="1"/>
    <s v="1"/>
    <s v="2"/>
    <s v="1"/>
  </r>
  <r>
    <s v="Galarian Articuno"/>
    <s v="144"/>
    <s v="Arktos"/>
    <s v="ă•ăŞăĽă‚¶ăĽ (Freezer)"/>
    <x v="1"/>
    <s v="Sub Legendary"/>
    <s v="Cruel pokemon"/>
    <s v="2"/>
    <x v="13"/>
    <x v="2"/>
    <s v="Psychic, Flying"/>
    <n v="1.7"/>
    <n v="50.9"/>
    <s v="1"/>
    <s v="Competitive"/>
    <m/>
    <m/>
    <s v="580"/>
    <n v="580"/>
    <n v="90"/>
    <s v="90"/>
    <n v="85"/>
    <s v="85"/>
    <n v="85"/>
    <s v="85"/>
    <n v="125"/>
    <s v="125"/>
    <n v="100"/>
    <s v="100"/>
    <n v="95"/>
    <s v="95"/>
    <n v="3"/>
    <s v="3"/>
    <s v="35"/>
    <n v="35"/>
    <s v=""/>
    <m/>
    <s v="Slow"/>
    <s v="1"/>
    <x v="8"/>
    <x v="2"/>
    <s v="Undiscovered"/>
    <m/>
    <n v="100"/>
    <m/>
    <m/>
    <s v="120"/>
    <s v="1"/>
    <s v="1"/>
    <s v="1"/>
    <s v="2"/>
    <n v="0.5"/>
    <s v="2"/>
    <n v="0.25"/>
    <s v="1"/>
    <s v="0"/>
    <s v="1"/>
    <n v="0.5"/>
    <s v="1"/>
    <s v="2"/>
    <s v="2"/>
    <s v="1"/>
    <s v="2"/>
    <s v="1"/>
    <s v="1"/>
  </r>
  <r>
    <s v="Zapdos"/>
    <s v="145"/>
    <s v="Zapdos"/>
    <s v="ă‚µăłă€ăĽ (Thunder)"/>
    <x v="0"/>
    <s v="Sub Legendary"/>
    <s v="Electric pokemon"/>
    <s v="2"/>
    <x v="7"/>
    <x v="2"/>
    <s v="Electric, Flying"/>
    <n v="1.6"/>
    <n v="52.6"/>
    <s v="2"/>
    <s v="Pressure"/>
    <m/>
    <s v="Static"/>
    <s v="580"/>
    <n v="580"/>
    <n v="90"/>
    <s v="90"/>
    <n v="90"/>
    <s v="90"/>
    <n v="85"/>
    <s v="85"/>
    <n v="125"/>
    <s v="125"/>
    <n v="90"/>
    <s v="90"/>
    <n v="100"/>
    <s v="100"/>
    <n v="3"/>
    <s v="3"/>
    <s v="35"/>
    <n v="35"/>
    <n v="261"/>
    <s v="261"/>
    <s v="Slow"/>
    <s v="1"/>
    <x v="8"/>
    <x v="2"/>
    <s v="Undiscovered"/>
    <m/>
    <n v="100"/>
    <m/>
    <m/>
    <s v="80"/>
    <s v="1"/>
    <s v="1"/>
    <s v="1"/>
    <s v="1"/>
    <n v="0.5"/>
    <s v="2"/>
    <n v="0.5"/>
    <s v="1"/>
    <s v="0"/>
    <n v="0.5"/>
    <s v="1"/>
    <n v="0.5"/>
    <s v="2"/>
    <s v="1"/>
    <s v="1"/>
    <s v="1"/>
    <n v="0.5"/>
    <s v="1"/>
  </r>
  <r>
    <s v="Galarian Zapdos"/>
    <s v="145"/>
    <s v="Zapdos"/>
    <s v="ă‚µăłă€ăĽ (Thunder)"/>
    <x v="1"/>
    <s v="Sub Legendary"/>
    <s v="Strong Legs pokemon"/>
    <s v="2"/>
    <x v="12"/>
    <x v="2"/>
    <s v="Fighting, Flying"/>
    <n v="1.6"/>
    <n v="58.2"/>
    <s v="1"/>
    <s v="Defiant"/>
    <m/>
    <m/>
    <s v="580"/>
    <n v="580"/>
    <n v="90"/>
    <s v="90"/>
    <n v="125"/>
    <s v="125"/>
    <n v="90"/>
    <s v="90"/>
    <n v="85"/>
    <s v="85"/>
    <n v="90"/>
    <s v="90"/>
    <n v="100"/>
    <s v="100"/>
    <n v="3"/>
    <s v="3"/>
    <s v="35"/>
    <n v="35"/>
    <s v=""/>
    <m/>
    <s v="Slow"/>
    <s v="1"/>
    <x v="8"/>
    <x v="2"/>
    <s v="Undiscovered"/>
    <m/>
    <n v="100"/>
    <m/>
    <m/>
    <s v="120"/>
    <s v="1"/>
    <s v="1"/>
    <s v="1"/>
    <s v="2"/>
    <n v="0.5"/>
    <s v="2"/>
    <n v="0.5"/>
    <s v="1"/>
    <s v="0"/>
    <s v="2"/>
    <s v="2"/>
    <n v="0.25"/>
    <s v="1"/>
    <s v="1"/>
    <s v="1"/>
    <n v="0.5"/>
    <s v="1"/>
    <s v="2"/>
  </r>
  <r>
    <s v="Moltres"/>
    <s v="146"/>
    <s v="Lavados"/>
    <s v="ă•ă‚ˇă‚¤ă¤ăĽ (Fire)"/>
    <x v="0"/>
    <s v="Sub Legendary"/>
    <s v="Flame pokemon"/>
    <s v="2"/>
    <x v="1"/>
    <x v="2"/>
    <s v="Fire, Flying"/>
    <n v="2"/>
    <n v="60"/>
    <s v="2"/>
    <s v="Pressure"/>
    <m/>
    <s v="Flame Body"/>
    <s v="580"/>
    <n v="580"/>
    <n v="90"/>
    <s v="90"/>
    <n v="100"/>
    <s v="100"/>
    <n v="90"/>
    <s v="90"/>
    <n v="125"/>
    <s v="125"/>
    <n v="85"/>
    <s v="85"/>
    <n v="90"/>
    <s v="90"/>
    <n v="3"/>
    <s v="3"/>
    <s v="35"/>
    <n v="35"/>
    <n v="261"/>
    <s v="261"/>
    <s v="Slow"/>
    <s v="1"/>
    <x v="8"/>
    <x v="2"/>
    <s v="Undiscovered"/>
    <m/>
    <n v="100"/>
    <m/>
    <m/>
    <s v="80"/>
    <s v="1"/>
    <n v="0.5"/>
    <s v="2"/>
    <s v="2"/>
    <n v="0.25"/>
    <s v="1"/>
    <n v="0.5"/>
    <s v="1"/>
    <s v="0"/>
    <s v="1"/>
    <s v="1"/>
    <n v="0.25"/>
    <s v="4"/>
    <s v="1"/>
    <s v="1"/>
    <s v="1"/>
    <n v="0.5"/>
    <n v="0.5"/>
  </r>
  <r>
    <s v="Galarian Moltres"/>
    <s v="146"/>
    <s v="Lavados"/>
    <s v="ă•ă‚ˇă‚¤ă¤ăĽ (Fire)"/>
    <x v="1"/>
    <s v="Sub Legendary"/>
    <s v="Malevolent pokemon"/>
    <s v="2"/>
    <x v="5"/>
    <x v="2"/>
    <s v="Dark, Flying"/>
    <n v="2"/>
    <n v="66"/>
    <s v="1"/>
    <s v="Berserk"/>
    <m/>
    <m/>
    <s v="580"/>
    <n v="580"/>
    <n v="90"/>
    <s v="90"/>
    <n v="85"/>
    <s v="85"/>
    <n v="90"/>
    <s v="90"/>
    <n v="100"/>
    <s v="100"/>
    <n v="125"/>
    <s v="125"/>
    <n v="90"/>
    <s v="90"/>
    <n v="3"/>
    <s v="3"/>
    <s v="35"/>
    <n v="35"/>
    <s v=""/>
    <m/>
    <s v="Slow"/>
    <s v="1"/>
    <x v="8"/>
    <x v="2"/>
    <s v="Undiscovered"/>
    <m/>
    <n v="100"/>
    <m/>
    <m/>
    <s v="120"/>
    <s v="1"/>
    <s v="1"/>
    <s v="1"/>
    <s v="2"/>
    <n v="0.5"/>
    <s v="2"/>
    <s v="1"/>
    <s v="1"/>
    <s v="0"/>
    <s v="1"/>
    <s v="0"/>
    <s v="1"/>
    <s v="2"/>
    <n v="0.5"/>
    <s v="1"/>
    <n v="0.5"/>
    <s v="1"/>
    <s v="2"/>
  </r>
  <r>
    <s v="Dratini"/>
    <s v="147"/>
    <s v="Dratini"/>
    <s v="ăźă‹ăŞăĄă‚¦ (Miniryu)"/>
    <x v="0"/>
    <s v="Normal"/>
    <s v="Dragon pokemon"/>
    <s v="1"/>
    <x v="16"/>
    <x v="1"/>
    <s v="Dragon"/>
    <n v="1.8"/>
    <n v="3.3"/>
    <s v="2"/>
    <s v="Shed Skin"/>
    <m/>
    <s v="Marvel Scale"/>
    <s v="300"/>
    <n v="300"/>
    <n v="41"/>
    <s v="41"/>
    <n v="64"/>
    <s v="64"/>
    <n v="45"/>
    <s v="45"/>
    <n v="50"/>
    <s v="50"/>
    <n v="50"/>
    <s v="50"/>
    <n v="50"/>
    <s v="50"/>
    <n v="45"/>
    <s v="45"/>
    <s v="35"/>
    <n v="35"/>
    <n v="60"/>
    <s v="60"/>
    <s v="Slow"/>
    <s v="2"/>
    <x v="1"/>
    <x v="1"/>
    <s v="Dragon, Water 1"/>
    <n v="50"/>
    <n v="50"/>
    <n v="0.5"/>
    <n v="0.5"/>
    <s v="40"/>
    <s v="1"/>
    <n v="0.5"/>
    <n v="0.5"/>
    <n v="0.5"/>
    <n v="0.5"/>
    <s v="2"/>
    <s v="1"/>
    <s v="1"/>
    <s v="1"/>
    <s v="1"/>
    <s v="1"/>
    <s v="1"/>
    <s v="1"/>
    <s v="1"/>
    <s v="2"/>
    <s v="1"/>
    <s v="1"/>
    <s v="2"/>
  </r>
  <r>
    <s v="Dragonair"/>
    <s v="148"/>
    <s v="Dragonir"/>
    <s v="ăŹă‚ŻăŞăĄăĽ (Hakuryu)"/>
    <x v="0"/>
    <s v="Normal"/>
    <s v="Dragon pokemon"/>
    <s v="1"/>
    <x v="16"/>
    <x v="1"/>
    <s v="Dragon"/>
    <n v="4"/>
    <n v="16.5"/>
    <s v="2"/>
    <s v="Shed Skin"/>
    <m/>
    <s v="Marvel Scale"/>
    <s v="420"/>
    <n v="420"/>
    <n v="61"/>
    <s v="61"/>
    <n v="84"/>
    <s v="84"/>
    <n v="65"/>
    <s v="65"/>
    <n v="70"/>
    <s v="70"/>
    <n v="70"/>
    <s v="70"/>
    <n v="70"/>
    <s v="70"/>
    <n v="45"/>
    <s v="45"/>
    <s v="35"/>
    <n v="35"/>
    <n v="147"/>
    <s v="147"/>
    <s v="Slow"/>
    <s v="2"/>
    <x v="1"/>
    <x v="1"/>
    <s v="Dragon, Water 1"/>
    <n v="50"/>
    <n v="50"/>
    <n v="0.5"/>
    <n v="0.5"/>
    <s v="40"/>
    <s v="1"/>
    <n v="0.5"/>
    <n v="0.5"/>
    <n v="0.5"/>
    <n v="0.5"/>
    <s v="2"/>
    <s v="1"/>
    <s v="1"/>
    <s v="1"/>
    <s v="1"/>
    <s v="1"/>
    <s v="1"/>
    <s v="1"/>
    <s v="1"/>
    <s v="2"/>
    <s v="1"/>
    <s v="1"/>
    <s v="2"/>
  </r>
  <r>
    <s v="Dragonite"/>
    <s v="149"/>
    <s v="Dragoran"/>
    <s v="ă‚«ă‚¤ăŞăĄăĽ (Kairyu)"/>
    <x v="0"/>
    <s v="Normal"/>
    <s v="Dragon pokemon"/>
    <s v="2"/>
    <x v="16"/>
    <x v="2"/>
    <s v="Dragon, Flying"/>
    <n v="2.2000000000000002"/>
    <n v="210"/>
    <s v="2"/>
    <s v="Inner Focus"/>
    <m/>
    <s v="Multiscale"/>
    <s v="600"/>
    <n v="600"/>
    <n v="91"/>
    <s v="91"/>
    <n v="134"/>
    <s v="134"/>
    <n v="95"/>
    <s v="95"/>
    <n v="100"/>
    <s v="100"/>
    <n v="100"/>
    <s v="100"/>
    <n v="80"/>
    <s v="80"/>
    <n v="45"/>
    <s v="45"/>
    <s v="35"/>
    <n v="35"/>
    <n v="270"/>
    <s v="270"/>
    <s v="Slow"/>
    <s v="2"/>
    <x v="1"/>
    <x v="1"/>
    <s v="Dragon, Water 1"/>
    <n v="50"/>
    <n v="50"/>
    <n v="0.5"/>
    <n v="0.5"/>
    <s v="40"/>
    <s v="1"/>
    <n v="0.5"/>
    <n v="0.5"/>
    <s v="1"/>
    <n v="0.25"/>
    <s v="4"/>
    <n v="0.5"/>
    <s v="1"/>
    <s v="0"/>
    <s v="1"/>
    <s v="1"/>
    <n v="0.5"/>
    <s v="2"/>
    <s v="1"/>
    <s v="2"/>
    <s v="1"/>
    <s v="1"/>
    <s v="2"/>
  </r>
  <r>
    <s v="Mewtwo"/>
    <s v="150"/>
    <s v="Mewtu"/>
    <s v="ăźăĄă‚¦ă„ăĽ (Mewtwo)"/>
    <x v="0"/>
    <s v="Legendary"/>
    <s v="Genetic pokemon"/>
    <s v="1"/>
    <x v="13"/>
    <x v="1"/>
    <s v="Psychic"/>
    <n v="2"/>
    <n v="122"/>
    <s v="2"/>
    <s v="Pressure"/>
    <m/>
    <s v="Unnerve"/>
    <s v="680"/>
    <n v="680"/>
    <n v="106"/>
    <s v="106"/>
    <n v="110"/>
    <s v="110"/>
    <n v="90"/>
    <s v="90"/>
    <n v="154"/>
    <s v="154"/>
    <n v="90"/>
    <s v="90"/>
    <n v="130"/>
    <s v="130"/>
    <n v="3"/>
    <s v="3"/>
    <s v="0"/>
    <n v="0"/>
    <n v="306"/>
    <s v="306"/>
    <s v="Slow"/>
    <s v="1"/>
    <x v="8"/>
    <x v="2"/>
    <s v="Undiscovered"/>
    <m/>
    <n v="100"/>
    <m/>
    <m/>
    <s v="120"/>
    <s v="1"/>
    <s v="1"/>
    <s v="1"/>
    <s v="1"/>
    <s v="1"/>
    <s v="1"/>
    <n v="0.5"/>
    <s v="1"/>
    <s v="1"/>
    <s v="1"/>
    <n v="0.5"/>
    <s v="2"/>
    <s v="1"/>
    <s v="2"/>
    <s v="1"/>
    <s v="2"/>
    <s v="1"/>
    <s v="1"/>
  </r>
  <r>
    <s v="Mega Mewtwo X"/>
    <s v="150"/>
    <s v="Mewtu"/>
    <s v="ăźăĄă‚¦ă„ăĽ (Mewtwo)"/>
    <x v="0"/>
    <s v="Legendary"/>
    <s v="Genetic pokemon"/>
    <s v="2"/>
    <x v="13"/>
    <x v="10"/>
    <s v="Psychic, Fighting"/>
    <n v="2.2999999999999998"/>
    <n v="127"/>
    <s v="1"/>
    <s v="Steadfast"/>
    <m/>
    <m/>
    <s v="780"/>
    <n v="780"/>
    <n v="106"/>
    <s v="106"/>
    <n v="190"/>
    <s v="190"/>
    <n v="100"/>
    <s v="100"/>
    <n v="154"/>
    <s v="154"/>
    <n v="100"/>
    <s v="100"/>
    <n v="130"/>
    <s v="130"/>
    <n v="3"/>
    <s v="3"/>
    <s v="0"/>
    <n v="0"/>
    <n v="351"/>
    <s v="351"/>
    <s v="Slow"/>
    <s v="1"/>
    <x v="8"/>
    <x v="2"/>
    <s v="Undiscovered"/>
    <m/>
    <n v="100"/>
    <m/>
    <m/>
    <s v="120"/>
    <s v="1"/>
    <s v="1"/>
    <s v="1"/>
    <s v="1"/>
    <s v="1"/>
    <s v="1"/>
    <n v="0.5"/>
    <s v="1"/>
    <s v="1"/>
    <s v="2"/>
    <s v="1"/>
    <s v="1"/>
    <n v="0.5"/>
    <s v="2"/>
    <s v="1"/>
    <s v="1"/>
    <s v="1"/>
    <s v="2"/>
  </r>
  <r>
    <s v="Mega Mewtwo Y"/>
    <s v="150"/>
    <s v="Mewtu"/>
    <s v="ăźăĄă‚¦ă„ăĽ (Mewtwo)"/>
    <x v="0"/>
    <s v="Legendary"/>
    <s v="Genetic pokemon"/>
    <s v="1"/>
    <x v="13"/>
    <x v="1"/>
    <s v="Psychic"/>
    <n v="1.5"/>
    <n v="33"/>
    <s v="1"/>
    <s v="Insomnia"/>
    <m/>
    <m/>
    <s v="780"/>
    <n v="780"/>
    <n v="106"/>
    <s v="106"/>
    <n v="150"/>
    <s v="150"/>
    <n v="70"/>
    <s v="70"/>
    <n v="194"/>
    <s v="194"/>
    <n v="120"/>
    <s v="120"/>
    <n v="140"/>
    <s v="140"/>
    <n v="3"/>
    <s v="3"/>
    <s v="0"/>
    <n v="0"/>
    <n v="351"/>
    <s v="351"/>
    <s v="Slow"/>
    <s v="1"/>
    <x v="8"/>
    <x v="2"/>
    <s v="Undiscovered"/>
    <m/>
    <n v="100"/>
    <m/>
    <m/>
    <s v="120"/>
    <s v="1"/>
    <s v="1"/>
    <s v="1"/>
    <s v="1"/>
    <s v="1"/>
    <s v="1"/>
    <n v="0.5"/>
    <s v="1"/>
    <s v="1"/>
    <s v="1"/>
    <n v="0.5"/>
    <s v="2"/>
    <s v="1"/>
    <s v="2"/>
    <s v="1"/>
    <s v="2"/>
    <s v="1"/>
    <s v="1"/>
  </r>
  <r>
    <s v="Mew"/>
    <s v="151"/>
    <s v="Mew"/>
    <s v="ăźăĄă‚¦ (Mew)"/>
    <x v="0"/>
    <s v="Mythical"/>
    <s v="New Species pokemon"/>
    <s v="1"/>
    <x v="13"/>
    <x v="1"/>
    <s v="Psychic"/>
    <n v="0.4"/>
    <n v="4"/>
    <s v="1"/>
    <s v="Synchronize"/>
    <m/>
    <m/>
    <s v="600"/>
    <n v="600"/>
    <n v="100"/>
    <s v="100"/>
    <n v="100"/>
    <s v="100"/>
    <n v="100"/>
    <s v="100"/>
    <n v="100"/>
    <s v="100"/>
    <n v="100"/>
    <s v="100"/>
    <n v="100"/>
    <s v="100"/>
    <n v="45"/>
    <s v="45"/>
    <s v="100"/>
    <n v="100"/>
    <n v="270"/>
    <s v="270"/>
    <s v="Medium Slow"/>
    <s v="1"/>
    <x v="8"/>
    <x v="2"/>
    <s v="Undiscovered"/>
    <m/>
    <n v="100"/>
    <m/>
    <m/>
    <s v="120"/>
    <s v="1"/>
    <s v="1"/>
    <s v="1"/>
    <s v="1"/>
    <s v="1"/>
    <s v="1"/>
    <n v="0.5"/>
    <s v="1"/>
    <s v="1"/>
    <s v="1"/>
    <n v="0.5"/>
    <s v="2"/>
    <s v="1"/>
    <s v="2"/>
    <s v="1"/>
    <s v="2"/>
    <s v="1"/>
    <s v="1"/>
  </r>
  <r>
    <s v="Chikorita"/>
    <s v="152"/>
    <s v="Endivie"/>
    <s v="ăă‚łăŞăĽă‚ż (Chicorita)"/>
    <x v="2"/>
    <s v="Normal"/>
    <s v="Leaf pokemon"/>
    <s v="1"/>
    <x v="0"/>
    <x v="1"/>
    <s v="Grass"/>
    <n v="0.9"/>
    <n v="6.4"/>
    <s v="2"/>
    <s v="Overgrow"/>
    <m/>
    <s v="Leaf Guard"/>
    <s v="318"/>
    <n v="318"/>
    <n v="45"/>
    <s v="45"/>
    <n v="49"/>
    <s v="49"/>
    <n v="65"/>
    <s v="65"/>
    <n v="49"/>
    <s v="49"/>
    <n v="65"/>
    <s v="65"/>
    <n v="45"/>
    <s v="45"/>
    <n v="45"/>
    <s v="45"/>
    <s v="70"/>
    <n v="70"/>
    <n v="64"/>
    <s v="64"/>
    <s v="Medium Slow"/>
    <s v="2"/>
    <x v="0"/>
    <x v="0"/>
    <s v="Grass, Monster"/>
    <n v="87.5"/>
    <n v="12.5"/>
    <n v="0.875"/>
    <n v="0.125"/>
    <s v="20"/>
    <s v="1"/>
    <s v="2"/>
    <n v="0.5"/>
    <n v="0.5"/>
    <n v="0.5"/>
    <s v="2"/>
    <s v="1"/>
    <s v="2"/>
    <n v="0.5"/>
    <s v="2"/>
    <s v="1"/>
    <s v="2"/>
    <s v="1"/>
    <s v="1"/>
    <s v="1"/>
    <s v="1"/>
    <s v="1"/>
    <s v="1"/>
  </r>
  <r>
    <s v="Bayleef"/>
    <s v="153"/>
    <s v="Lorblatt"/>
    <s v="ă™ă‚¤ăŞăĽă• (Bayleaf)"/>
    <x v="2"/>
    <s v="Normal"/>
    <s v="Leaf pokemon"/>
    <s v="1"/>
    <x v="0"/>
    <x v="1"/>
    <s v="Grass"/>
    <n v="1.2"/>
    <n v="15.8"/>
    <s v="2"/>
    <s v="Overgrow"/>
    <m/>
    <s v="Leaf Guard"/>
    <s v="405"/>
    <n v="405"/>
    <n v="60"/>
    <s v="60"/>
    <n v="62"/>
    <s v="62"/>
    <n v="80"/>
    <s v="80"/>
    <n v="63"/>
    <s v="63"/>
    <n v="80"/>
    <s v="80"/>
    <n v="60"/>
    <s v="60"/>
    <n v="45"/>
    <s v="45"/>
    <s v="70"/>
    <n v="70"/>
    <n v="142"/>
    <s v="142"/>
    <s v="Medium Slow"/>
    <s v="2"/>
    <x v="0"/>
    <x v="0"/>
    <s v="Grass, Monster"/>
    <n v="87.5"/>
    <n v="12.5"/>
    <n v="0.875"/>
    <n v="0.125"/>
    <s v="20"/>
    <s v="1"/>
    <s v="2"/>
    <n v="0.5"/>
    <n v="0.5"/>
    <n v="0.5"/>
    <s v="2"/>
    <s v="1"/>
    <s v="2"/>
    <n v="0.5"/>
    <s v="2"/>
    <s v="1"/>
    <s v="2"/>
    <s v="1"/>
    <s v="1"/>
    <s v="1"/>
    <s v="1"/>
    <s v="1"/>
    <s v="1"/>
  </r>
  <r>
    <s v="Meganium"/>
    <s v="154"/>
    <s v="Meganie"/>
    <s v="ăˇă‚¬ă‹ă‚¦ă  (Meganium)"/>
    <x v="2"/>
    <s v="Normal"/>
    <s v="Herb pokemon"/>
    <s v="1"/>
    <x v="0"/>
    <x v="1"/>
    <s v="Grass"/>
    <n v="1.8"/>
    <n v="100.5"/>
    <s v="2"/>
    <s v="Overgrow"/>
    <m/>
    <s v="Leaf Guard"/>
    <s v="525"/>
    <n v="525"/>
    <n v="80"/>
    <s v="80"/>
    <n v="82"/>
    <s v="82"/>
    <n v="100"/>
    <s v="100"/>
    <n v="83"/>
    <s v="83"/>
    <n v="100"/>
    <s v="100"/>
    <n v="80"/>
    <s v="80"/>
    <n v="45"/>
    <s v="45"/>
    <s v="70"/>
    <n v="70"/>
    <n v="236"/>
    <s v="236"/>
    <s v="Medium Slow"/>
    <s v="2"/>
    <x v="0"/>
    <x v="0"/>
    <s v="Grass, Monster"/>
    <n v="87.5"/>
    <n v="12.5"/>
    <n v="0.875"/>
    <n v="0.125"/>
    <s v="20"/>
    <s v="1"/>
    <s v="2"/>
    <n v="0.5"/>
    <n v="0.5"/>
    <n v="0.5"/>
    <s v="2"/>
    <s v="1"/>
    <s v="2"/>
    <n v="0.5"/>
    <s v="2"/>
    <s v="1"/>
    <s v="2"/>
    <s v="1"/>
    <s v="1"/>
    <s v="1"/>
    <s v="1"/>
    <s v="1"/>
    <s v="1"/>
  </r>
  <r>
    <s v="Cyndaquil"/>
    <s v="155"/>
    <s v="Feurigel"/>
    <s v="ă’ăŽă‚˘ă©ă‚· (Hinoarashi)"/>
    <x v="2"/>
    <s v="Normal"/>
    <s v="Fire Mouse pokemon"/>
    <s v="1"/>
    <x v="1"/>
    <x v="1"/>
    <s v="Fire"/>
    <n v="0.5"/>
    <n v="7.9"/>
    <s v="2"/>
    <s v="Blaze"/>
    <m/>
    <s v="Flash Fire"/>
    <s v="309"/>
    <n v="309"/>
    <n v="39"/>
    <s v="39"/>
    <n v="52"/>
    <s v="52"/>
    <n v="43"/>
    <s v="43"/>
    <n v="60"/>
    <s v="60"/>
    <n v="50"/>
    <s v="50"/>
    <n v="65"/>
    <s v="65"/>
    <n v="45"/>
    <s v="45"/>
    <s v="70"/>
    <n v="70"/>
    <n v="62"/>
    <s v="62"/>
    <s v="Medium Slow"/>
    <s v="1"/>
    <x v="5"/>
    <x v="2"/>
    <s v="Field"/>
    <n v="87.5"/>
    <n v="12.5"/>
    <n v="0.875"/>
    <n v="0.125"/>
    <s v="20"/>
    <s v="1"/>
    <n v="0.5"/>
    <s v="2"/>
    <s v="1"/>
    <n v="0.5"/>
    <n v="0.5"/>
    <s v="1"/>
    <s v="1"/>
    <s v="2"/>
    <s v="1"/>
    <s v="1"/>
    <n v="0.5"/>
    <s v="2"/>
    <s v="1"/>
    <s v="1"/>
    <s v="1"/>
    <n v="0.5"/>
    <n v="0.5"/>
  </r>
  <r>
    <s v="Quilava"/>
    <s v="156"/>
    <s v="Igelavar"/>
    <s v="ăžă‚°ăžă©ă‚· (Magmarashi)"/>
    <x v="2"/>
    <s v="Normal"/>
    <s v="Volcano pokemon"/>
    <s v="1"/>
    <x v="1"/>
    <x v="1"/>
    <s v="Fire"/>
    <n v="0.9"/>
    <n v="19"/>
    <s v="2"/>
    <s v="Blaze"/>
    <m/>
    <s v="Flash Fire"/>
    <s v="405"/>
    <n v="405"/>
    <n v="58"/>
    <s v="58"/>
    <n v="64"/>
    <s v="64"/>
    <n v="58"/>
    <s v="58"/>
    <n v="80"/>
    <s v="80"/>
    <n v="65"/>
    <s v="65"/>
    <n v="80"/>
    <s v="80"/>
    <n v="45"/>
    <s v="45"/>
    <s v="70"/>
    <n v="70"/>
    <n v="142"/>
    <s v="142"/>
    <s v="Medium Slow"/>
    <s v="1"/>
    <x v="5"/>
    <x v="2"/>
    <s v="Field"/>
    <n v="87.5"/>
    <n v="12.5"/>
    <n v="0.875"/>
    <n v="0.125"/>
    <s v="20"/>
    <s v="1"/>
    <n v="0.5"/>
    <s v="2"/>
    <s v="1"/>
    <n v="0.5"/>
    <n v="0.5"/>
    <s v="1"/>
    <s v="1"/>
    <s v="2"/>
    <s v="1"/>
    <s v="1"/>
    <n v="0.5"/>
    <s v="2"/>
    <s v="1"/>
    <s v="1"/>
    <s v="1"/>
    <n v="0.5"/>
    <n v="0.5"/>
  </r>
  <r>
    <s v="Typhlosion"/>
    <s v="157"/>
    <s v="Tornupto"/>
    <s v="ăă‚Żă•ăĽăł (Bakphoon)"/>
    <x v="2"/>
    <s v="Normal"/>
    <s v="Volcano pokemon"/>
    <s v="1"/>
    <x v="1"/>
    <x v="1"/>
    <s v="Fire"/>
    <n v="1.7"/>
    <n v="79.5"/>
    <s v="2"/>
    <s v="Blaze"/>
    <m/>
    <s v="Flash Fire"/>
    <s v="534"/>
    <n v="534"/>
    <n v="78"/>
    <s v="78"/>
    <n v="84"/>
    <s v="84"/>
    <n v="78"/>
    <s v="78"/>
    <n v="109"/>
    <s v="109"/>
    <n v="85"/>
    <s v="85"/>
    <n v="100"/>
    <s v="100"/>
    <n v="45"/>
    <s v="45"/>
    <s v="70"/>
    <n v="70"/>
    <n v="240"/>
    <s v="240"/>
    <s v="Medium Slow"/>
    <s v="1"/>
    <x v="5"/>
    <x v="2"/>
    <s v="Field"/>
    <n v="87.5"/>
    <n v="12.5"/>
    <n v="0.875"/>
    <n v="0.125"/>
    <s v="20"/>
    <s v="1"/>
    <n v="0.5"/>
    <s v="2"/>
    <s v="1"/>
    <n v="0.5"/>
    <n v="0.5"/>
    <s v="1"/>
    <s v="1"/>
    <s v="2"/>
    <s v="1"/>
    <s v="1"/>
    <n v="0.5"/>
    <s v="2"/>
    <s v="1"/>
    <s v="1"/>
    <s v="1"/>
    <n v="0.5"/>
    <n v="0.5"/>
  </r>
  <r>
    <s v="Totodile"/>
    <s v="158"/>
    <s v="Karnimani"/>
    <s v="ăŻă‹ăŽă‚ł (Waninoko)"/>
    <x v="2"/>
    <s v="Normal"/>
    <s v="Big Jaw pokemon"/>
    <s v="1"/>
    <x v="2"/>
    <x v="1"/>
    <s v="Water"/>
    <n v="0.6"/>
    <n v="9.5"/>
    <s v="2"/>
    <s v="Torrent"/>
    <m/>
    <s v="Sheer Force"/>
    <s v="314"/>
    <n v="314"/>
    <n v="50"/>
    <s v="50"/>
    <n v="65"/>
    <s v="65"/>
    <n v="64"/>
    <s v="64"/>
    <n v="44"/>
    <s v="44"/>
    <n v="48"/>
    <s v="48"/>
    <n v="43"/>
    <s v="43"/>
    <n v="45"/>
    <s v="45"/>
    <s v="70"/>
    <n v="70"/>
    <n v="63"/>
    <s v="63"/>
    <s v="Medium Slow"/>
    <s v="2"/>
    <x v="2"/>
    <x v="1"/>
    <s v="Monster, Water 1"/>
    <n v="87.5"/>
    <n v="12.5"/>
    <n v="0.875"/>
    <n v="0.125"/>
    <s v="20"/>
    <s v="1"/>
    <n v="0.5"/>
    <n v="0.5"/>
    <s v="2"/>
    <s v="2"/>
    <n v="0.5"/>
    <s v="1"/>
    <s v="1"/>
    <s v="1"/>
    <s v="1"/>
    <s v="1"/>
    <s v="1"/>
    <s v="1"/>
    <s v="1"/>
    <s v="1"/>
    <s v="1"/>
    <n v="0.5"/>
    <s v="1"/>
  </r>
  <r>
    <s v="Croconaw"/>
    <s v="159"/>
    <s v="Tyracroc"/>
    <s v="ă‚˘ăŞă‚˛ă‚¤ă„ (Alligates)"/>
    <x v="2"/>
    <s v="Normal"/>
    <s v="Big Jaw pokemon"/>
    <s v="1"/>
    <x v="2"/>
    <x v="1"/>
    <s v="Water"/>
    <n v="1.1000000000000001"/>
    <n v="25"/>
    <s v="2"/>
    <s v="Torrent"/>
    <m/>
    <s v="Sheer Force"/>
    <s v="405"/>
    <n v="405"/>
    <n v="65"/>
    <s v="65"/>
    <n v="80"/>
    <s v="80"/>
    <n v="80"/>
    <s v="80"/>
    <n v="59"/>
    <s v="59"/>
    <n v="63"/>
    <s v="63"/>
    <n v="58"/>
    <s v="58"/>
    <n v="45"/>
    <s v="45"/>
    <s v="70"/>
    <n v="70"/>
    <n v="142"/>
    <s v="142"/>
    <s v="Medium Slow"/>
    <s v="2"/>
    <x v="2"/>
    <x v="1"/>
    <s v="Monster, Water 1"/>
    <n v="87.5"/>
    <n v="12.5"/>
    <n v="0.875"/>
    <n v="0.125"/>
    <s v="20"/>
    <s v="1"/>
    <n v="0.5"/>
    <n v="0.5"/>
    <s v="2"/>
    <s v="2"/>
    <n v="0.5"/>
    <s v="1"/>
    <s v="1"/>
    <s v="1"/>
    <s v="1"/>
    <s v="1"/>
    <s v="1"/>
    <s v="1"/>
    <s v="1"/>
    <s v="1"/>
    <s v="1"/>
    <n v="0.5"/>
    <s v="1"/>
  </r>
  <r>
    <s v="Feraligatr"/>
    <s v="160"/>
    <s v="Impergator"/>
    <s v="ă‚ŞăĽă€ă‚¤ă« (Ordile)"/>
    <x v="2"/>
    <s v="Normal"/>
    <s v="Big Jaw pokemon"/>
    <s v="1"/>
    <x v="2"/>
    <x v="1"/>
    <s v="Water"/>
    <n v="2.2999999999999998"/>
    <n v="88.8"/>
    <s v="2"/>
    <s v="Torrent"/>
    <m/>
    <s v="Sheer Force"/>
    <s v="530"/>
    <n v="530"/>
    <n v="85"/>
    <s v="85"/>
    <n v="105"/>
    <s v="105"/>
    <n v="100"/>
    <s v="100"/>
    <n v="79"/>
    <s v="79"/>
    <n v="83"/>
    <s v="83"/>
    <n v="78"/>
    <s v="78"/>
    <n v="45"/>
    <s v="45"/>
    <s v="70"/>
    <n v="70"/>
    <n v="239"/>
    <s v="239"/>
    <s v="Medium Slow"/>
    <s v="2"/>
    <x v="2"/>
    <x v="1"/>
    <s v="Monster, Water 1"/>
    <n v="87.5"/>
    <n v="12.5"/>
    <n v="0.875"/>
    <n v="0.125"/>
    <s v="20"/>
    <s v="1"/>
    <n v="0.5"/>
    <n v="0.5"/>
    <s v="2"/>
    <s v="2"/>
    <n v="0.5"/>
    <s v="1"/>
    <s v="1"/>
    <s v="1"/>
    <s v="1"/>
    <s v="1"/>
    <s v="1"/>
    <s v="1"/>
    <s v="1"/>
    <s v="1"/>
    <s v="1"/>
    <n v="0.5"/>
    <s v="1"/>
  </r>
  <r>
    <s v="Sentret"/>
    <s v="161"/>
    <s v="Wiesor"/>
    <s v="ă‚Şă‚żă (Otachi)"/>
    <x v="2"/>
    <s v="Normal"/>
    <s v="Scout pokemon"/>
    <s v="1"/>
    <x v="4"/>
    <x v="1"/>
    <s v="Normal"/>
    <n v="0.8"/>
    <n v="6"/>
    <s v="3"/>
    <s v="Run Away"/>
    <s v="Keen Eye"/>
    <s v="Frisk"/>
    <s v="215"/>
    <n v="215"/>
    <n v="35"/>
    <s v="35"/>
    <n v="46"/>
    <s v="46"/>
    <n v="34"/>
    <s v="34"/>
    <n v="35"/>
    <s v="35"/>
    <n v="45"/>
    <s v="45"/>
    <n v="20"/>
    <s v="20"/>
    <n v="255"/>
    <s v="255"/>
    <s v="70"/>
    <n v="70"/>
    <n v="43"/>
    <s v="43"/>
    <s v="Medium Fast"/>
    <s v="1"/>
    <x v="5"/>
    <x v="2"/>
    <s v="Field"/>
    <n v="50"/>
    <n v="50"/>
    <n v="0.5"/>
    <n v="0.5"/>
    <s v="15"/>
    <s v="1"/>
    <s v="1"/>
    <s v="1"/>
    <s v="1"/>
    <s v="1"/>
    <s v="1"/>
    <s v="2"/>
    <s v="1"/>
    <s v="1"/>
    <s v="1"/>
    <s v="1"/>
    <s v="1"/>
    <s v="1"/>
    <s v="0"/>
    <s v="1"/>
    <s v="1"/>
    <s v="1"/>
    <s v="1"/>
  </r>
  <r>
    <s v="Furret"/>
    <s v="162"/>
    <s v="Wiesenior"/>
    <s v="ă‚Şă‚Şă‚żă (Ootachi)"/>
    <x v="2"/>
    <s v="Normal"/>
    <s v="Long Body pokemon"/>
    <s v="1"/>
    <x v="4"/>
    <x v="1"/>
    <s v="Normal"/>
    <n v="1.8"/>
    <n v="32.5"/>
    <s v="3"/>
    <s v="Run Away"/>
    <s v="Keen Eye"/>
    <s v="Frisk"/>
    <s v="415"/>
    <n v="415"/>
    <n v="85"/>
    <s v="85"/>
    <n v="76"/>
    <s v="76"/>
    <n v="64"/>
    <s v="64"/>
    <n v="45"/>
    <s v="45"/>
    <n v="55"/>
    <s v="55"/>
    <n v="90"/>
    <s v="90"/>
    <n v="90"/>
    <s v="90"/>
    <s v="70"/>
    <n v="70"/>
    <n v="145"/>
    <s v="145"/>
    <s v="Medium Fast"/>
    <s v="1"/>
    <x v="5"/>
    <x v="2"/>
    <s v="Field"/>
    <n v="50"/>
    <n v="50"/>
    <n v="0.5"/>
    <n v="0.5"/>
    <s v="15"/>
    <s v="1"/>
    <s v="1"/>
    <s v="1"/>
    <s v="1"/>
    <s v="1"/>
    <s v="1"/>
    <s v="2"/>
    <s v="1"/>
    <s v="1"/>
    <s v="1"/>
    <s v="1"/>
    <s v="1"/>
    <s v="1"/>
    <s v="0"/>
    <s v="1"/>
    <s v="1"/>
    <s v="1"/>
    <s v="1"/>
  </r>
  <r>
    <s v="Hoothoot"/>
    <s v="163"/>
    <s v="Hoothoot"/>
    <s v="ă›ăĽă›ăĽ (Hoho)"/>
    <x v="2"/>
    <s v="Normal"/>
    <s v="Owl pokemon"/>
    <s v="2"/>
    <x v="4"/>
    <x v="2"/>
    <s v="Normal, Flying"/>
    <n v="0.7"/>
    <n v="21.2"/>
    <s v="3"/>
    <s v="Insomnia"/>
    <s v="Keen Eye"/>
    <s v="Tinted Lens"/>
    <s v="262"/>
    <n v="262"/>
    <n v="60"/>
    <s v="60"/>
    <n v="30"/>
    <s v="30"/>
    <n v="30"/>
    <s v="30"/>
    <n v="36"/>
    <s v="36"/>
    <n v="56"/>
    <s v="56"/>
    <n v="50"/>
    <s v="50"/>
    <n v="255"/>
    <s v="255"/>
    <s v="70"/>
    <n v="70"/>
    <n v="52"/>
    <s v="52"/>
    <s v="Medium Fast"/>
    <s v="1"/>
    <x v="4"/>
    <x v="2"/>
    <s v="Flying"/>
    <n v="50"/>
    <n v="50"/>
    <n v="0.5"/>
    <n v="0.5"/>
    <s v="15"/>
    <s v="1"/>
    <s v="1"/>
    <s v="1"/>
    <s v="2"/>
    <n v="0.5"/>
    <s v="2"/>
    <s v="1"/>
    <s v="1"/>
    <s v="0"/>
    <s v="1"/>
    <s v="1"/>
    <n v="0.5"/>
    <s v="2"/>
    <s v="0"/>
    <s v="1"/>
    <s v="1"/>
    <s v="1"/>
    <s v="1"/>
  </r>
  <r>
    <s v="Noctowl"/>
    <s v="164"/>
    <s v="Noctuh"/>
    <s v="ă¨ă«ăŽă‚şă‚Ż (Yorunozuku)"/>
    <x v="2"/>
    <s v="Normal"/>
    <s v="Owl pokemon"/>
    <s v="2"/>
    <x v="4"/>
    <x v="2"/>
    <s v="Normal, Flying"/>
    <n v="1.6"/>
    <n v="40.799999999999997"/>
    <s v="3"/>
    <s v="Insomnia"/>
    <s v="Keen Eye"/>
    <s v="Tinted Lens"/>
    <s v="452"/>
    <n v="452"/>
    <n v="100"/>
    <s v="100"/>
    <n v="50"/>
    <s v="50"/>
    <n v="50"/>
    <s v="50"/>
    <n v="86"/>
    <s v="86"/>
    <n v="96"/>
    <s v="96"/>
    <n v="70"/>
    <s v="70"/>
    <n v="90"/>
    <s v="90"/>
    <s v="70"/>
    <n v="70"/>
    <n v="158"/>
    <s v="158"/>
    <s v="Medium Fast"/>
    <s v="1"/>
    <x v="4"/>
    <x v="2"/>
    <s v="Flying"/>
    <n v="50"/>
    <n v="50"/>
    <n v="0.5"/>
    <n v="0.5"/>
    <s v="15"/>
    <s v="1"/>
    <s v="1"/>
    <s v="1"/>
    <s v="2"/>
    <n v="0.5"/>
    <s v="2"/>
    <s v="1"/>
    <s v="1"/>
    <s v="0"/>
    <s v="1"/>
    <s v="1"/>
    <n v="0.5"/>
    <s v="2"/>
    <s v="0"/>
    <s v="1"/>
    <s v="1"/>
    <s v="1"/>
    <s v="1"/>
  </r>
  <r>
    <s v="Ledyba"/>
    <s v="165"/>
    <s v="Ledyba"/>
    <s v="ă¬ă‡ă‚Łă (Rediba)"/>
    <x v="2"/>
    <s v="Normal"/>
    <s v="Five Star pokemon"/>
    <s v="2"/>
    <x v="3"/>
    <x v="2"/>
    <s v="Bug, Flying"/>
    <n v="1"/>
    <n v="10.8"/>
    <s v="3"/>
    <s v="Swarm"/>
    <s v="Early Bird"/>
    <s v="Rattled"/>
    <s v="265"/>
    <n v="265"/>
    <n v="40"/>
    <s v="40"/>
    <n v="20"/>
    <s v="20"/>
    <n v="30"/>
    <s v="30"/>
    <n v="40"/>
    <s v="40"/>
    <n v="80"/>
    <s v="80"/>
    <n v="55"/>
    <s v="55"/>
    <n v="255"/>
    <s v="255"/>
    <s v="70"/>
    <n v="70"/>
    <n v="53"/>
    <s v="53"/>
    <s v="Fast"/>
    <s v="1"/>
    <x v="3"/>
    <x v="2"/>
    <s v="Bug"/>
    <n v="50"/>
    <n v="50"/>
    <n v="0.5"/>
    <n v="0.5"/>
    <s v="15"/>
    <s v="1"/>
    <s v="2"/>
    <s v="1"/>
    <s v="2"/>
    <n v="0.25"/>
    <s v="2"/>
    <n v="0.25"/>
    <s v="1"/>
    <s v="0"/>
    <s v="2"/>
    <s v="1"/>
    <n v="0.5"/>
    <s v="4"/>
    <s v="1"/>
    <s v="1"/>
    <s v="1"/>
    <s v="1"/>
    <s v="1"/>
  </r>
  <r>
    <s v="Ledian"/>
    <s v="166"/>
    <s v="Ledian"/>
    <s v="ă¬ă‡ă‚Łă‚˘ăł (Redian)"/>
    <x v="2"/>
    <s v="Normal"/>
    <s v="Five Star pokemon"/>
    <s v="2"/>
    <x v="3"/>
    <x v="2"/>
    <s v="Bug, Flying"/>
    <n v="1.4"/>
    <n v="35.6"/>
    <s v="3"/>
    <s v="Swarm"/>
    <s v="Early Bird"/>
    <s v="Iron Fist"/>
    <s v="390"/>
    <n v="390"/>
    <n v="55"/>
    <s v="55"/>
    <n v="35"/>
    <s v="35"/>
    <n v="50"/>
    <s v="50"/>
    <n v="55"/>
    <s v="55"/>
    <n v="110"/>
    <s v="110"/>
    <n v="85"/>
    <s v="85"/>
    <n v="90"/>
    <s v="90"/>
    <s v="70"/>
    <n v="70"/>
    <n v="137"/>
    <s v="137"/>
    <s v="Fast"/>
    <s v="1"/>
    <x v="3"/>
    <x v="2"/>
    <s v="Bug"/>
    <n v="50"/>
    <n v="50"/>
    <n v="0.5"/>
    <n v="0.5"/>
    <s v="15"/>
    <s v="1"/>
    <s v="2"/>
    <s v="1"/>
    <s v="2"/>
    <n v="0.25"/>
    <s v="2"/>
    <n v="0.25"/>
    <s v="1"/>
    <s v="0"/>
    <s v="2"/>
    <s v="1"/>
    <n v="0.5"/>
    <s v="4"/>
    <s v="1"/>
    <s v="1"/>
    <s v="1"/>
    <s v="1"/>
    <s v="1"/>
  </r>
  <r>
    <s v="Spinarak"/>
    <s v="167"/>
    <s v="Webarak"/>
    <s v="ă‚¤ăăžă« (Itomaru)"/>
    <x v="2"/>
    <s v="Normal"/>
    <s v="String Spit pokemon"/>
    <s v="2"/>
    <x v="3"/>
    <x v="0"/>
    <s v="Bug, Poison"/>
    <n v="0.5"/>
    <n v="8.5"/>
    <s v="3"/>
    <s v="Swarm"/>
    <s v="Insomnia"/>
    <s v="Sniper"/>
    <s v="250"/>
    <n v="250"/>
    <n v="40"/>
    <s v="40"/>
    <n v="60"/>
    <s v="60"/>
    <n v="40"/>
    <s v="40"/>
    <n v="40"/>
    <s v="40"/>
    <n v="40"/>
    <s v="40"/>
    <n v="30"/>
    <s v="30"/>
    <n v="255"/>
    <s v="255"/>
    <s v="70"/>
    <n v="70"/>
    <n v="50"/>
    <s v="50"/>
    <s v="Fast"/>
    <s v="1"/>
    <x v="3"/>
    <x v="2"/>
    <s v="Bug"/>
    <n v="50"/>
    <n v="50"/>
    <n v="0.5"/>
    <n v="0.5"/>
    <s v="15"/>
    <s v="1"/>
    <s v="2"/>
    <s v="1"/>
    <s v="1"/>
    <n v="0.25"/>
    <s v="1"/>
    <n v="0.25"/>
    <n v="0.5"/>
    <s v="1"/>
    <s v="2"/>
    <s v="2"/>
    <n v="0.5"/>
    <s v="2"/>
    <s v="1"/>
    <s v="1"/>
    <s v="1"/>
    <s v="1"/>
    <n v="0.5"/>
  </r>
  <r>
    <s v="Ariados"/>
    <s v="168"/>
    <s v="Ariados"/>
    <s v="ă‚˘ăŞă‚˘ă‰ă‚ą (Ariados)"/>
    <x v="2"/>
    <s v="Normal"/>
    <s v="Long Leg pokemon"/>
    <s v="2"/>
    <x v="3"/>
    <x v="0"/>
    <s v="Bug, Poison"/>
    <n v="1.1000000000000001"/>
    <n v="33.5"/>
    <s v="3"/>
    <s v="Swarm"/>
    <s v="Insomnia"/>
    <s v="Sniper"/>
    <s v="400"/>
    <n v="400"/>
    <n v="70"/>
    <s v="70"/>
    <n v="90"/>
    <s v="90"/>
    <n v="70"/>
    <s v="70"/>
    <n v="60"/>
    <s v="60"/>
    <n v="70"/>
    <s v="70"/>
    <n v="40"/>
    <s v="40"/>
    <n v="90"/>
    <s v="90"/>
    <s v="70"/>
    <n v="70"/>
    <n v="140"/>
    <s v="140"/>
    <s v="Fast"/>
    <s v="1"/>
    <x v="3"/>
    <x v="2"/>
    <s v="Bug"/>
    <n v="50"/>
    <n v="50"/>
    <n v="0.5"/>
    <n v="0.5"/>
    <s v="15"/>
    <s v="1"/>
    <s v="2"/>
    <s v="1"/>
    <s v="1"/>
    <n v="0.25"/>
    <s v="1"/>
    <n v="0.25"/>
    <n v="0.5"/>
    <s v="1"/>
    <s v="2"/>
    <s v="2"/>
    <n v="0.5"/>
    <s v="2"/>
    <s v="1"/>
    <s v="1"/>
    <s v="1"/>
    <s v="1"/>
    <n v="0.5"/>
  </r>
  <r>
    <s v="Crobat"/>
    <s v="169"/>
    <s v="Iksbat"/>
    <s v="ă‚Żă­ăăă (Crobat)"/>
    <x v="2"/>
    <s v="Normal"/>
    <s v="Bat pokemon"/>
    <s v="2"/>
    <x v="6"/>
    <x v="2"/>
    <s v="Poison, Flying"/>
    <n v="1.8"/>
    <n v="75"/>
    <s v="2"/>
    <s v="Inner Focus"/>
    <m/>
    <s v="Infiltrator"/>
    <s v="535"/>
    <n v="535"/>
    <n v="85"/>
    <s v="85"/>
    <n v="90"/>
    <s v="90"/>
    <n v="80"/>
    <s v="80"/>
    <n v="70"/>
    <s v="70"/>
    <n v="80"/>
    <s v="80"/>
    <n v="130"/>
    <s v="130"/>
    <n v="90"/>
    <s v="90"/>
    <s v="70"/>
    <n v="70"/>
    <n v="241"/>
    <s v="241"/>
    <s v="Medium Fast"/>
    <s v="1"/>
    <x v="4"/>
    <x v="2"/>
    <s v="Flying"/>
    <n v="50"/>
    <n v="50"/>
    <n v="0.5"/>
    <n v="0.5"/>
    <s v="15"/>
    <s v="1"/>
    <s v="1"/>
    <s v="1"/>
    <s v="2"/>
    <n v="0.25"/>
    <s v="2"/>
    <n v="0.25"/>
    <n v="0.5"/>
    <s v="0"/>
    <s v="1"/>
    <s v="2"/>
    <n v="0.25"/>
    <s v="2"/>
    <s v="1"/>
    <s v="1"/>
    <s v="1"/>
    <s v="1"/>
    <n v="0.5"/>
  </r>
  <r>
    <s v="Chinchou"/>
    <s v="170"/>
    <s v="Lampi"/>
    <s v="ăă§ăłăăĽ (Chonchie)"/>
    <x v="2"/>
    <s v="Normal"/>
    <s v="Angler pokemon"/>
    <s v="2"/>
    <x v="2"/>
    <x v="11"/>
    <s v="Water, Electric"/>
    <n v="0.5"/>
    <n v="12"/>
    <s v="3"/>
    <s v="Volt Absorb"/>
    <s v="Illuminate"/>
    <s v="Water Absorb"/>
    <s v="330"/>
    <n v="330"/>
    <n v="75"/>
    <s v="75"/>
    <n v="38"/>
    <s v="38"/>
    <n v="38"/>
    <s v="38"/>
    <n v="56"/>
    <s v="56"/>
    <n v="56"/>
    <s v="56"/>
    <n v="67"/>
    <s v="67"/>
    <n v="190"/>
    <s v="190"/>
    <s v="70"/>
    <n v="70"/>
    <n v="66"/>
    <s v="66"/>
    <s v="Slow"/>
    <s v="1"/>
    <x v="14"/>
    <x v="2"/>
    <s v="Water 2"/>
    <n v="50"/>
    <n v="50"/>
    <n v="0.5"/>
    <n v="0.5"/>
    <s v="20"/>
    <s v="1"/>
    <n v="0.5"/>
    <n v="0.5"/>
    <s v="0"/>
    <s v="2"/>
    <n v="0.5"/>
    <s v="1"/>
    <s v="1"/>
    <s v="2"/>
    <n v="0.5"/>
    <s v="1"/>
    <s v="1"/>
    <s v="1"/>
    <s v="1"/>
    <s v="1"/>
    <s v="1"/>
    <n v="0.25"/>
    <s v="1"/>
  </r>
  <r>
    <s v="Lanturn"/>
    <s v="171"/>
    <s v="Lanturn"/>
    <s v="ă©ăłă‚żăĽăł (Lantern)"/>
    <x v="2"/>
    <s v="Normal"/>
    <s v="Light pokemon"/>
    <s v="2"/>
    <x v="2"/>
    <x v="11"/>
    <s v="Water, Electric"/>
    <n v="1.2"/>
    <n v="22.5"/>
    <s v="3"/>
    <s v="Volt Absorb"/>
    <s v="Illuminate"/>
    <s v="Water Absorb"/>
    <s v="460"/>
    <n v="460"/>
    <n v="125"/>
    <s v="125"/>
    <n v="58"/>
    <s v="58"/>
    <n v="58"/>
    <s v="58"/>
    <n v="76"/>
    <s v="76"/>
    <n v="76"/>
    <s v="76"/>
    <n v="67"/>
    <s v="67"/>
    <n v="75"/>
    <s v="75"/>
    <s v="70"/>
    <n v="70"/>
    <n v="161"/>
    <s v="161"/>
    <s v="Slow"/>
    <s v="1"/>
    <x v="14"/>
    <x v="2"/>
    <s v="Water 2"/>
    <n v="50"/>
    <n v="50"/>
    <n v="0.5"/>
    <n v="0.5"/>
    <s v="20"/>
    <s v="1"/>
    <n v="0.5"/>
    <n v="0.5"/>
    <s v="0"/>
    <s v="2"/>
    <n v="0.5"/>
    <s v="1"/>
    <s v="1"/>
    <s v="2"/>
    <n v="0.5"/>
    <s v="1"/>
    <s v="1"/>
    <s v="1"/>
    <s v="1"/>
    <s v="1"/>
    <s v="1"/>
    <n v="0.25"/>
    <s v="1"/>
  </r>
  <r>
    <s v="Pichu"/>
    <s v="172"/>
    <s v="Pichu"/>
    <s v="ă”ăăĄăĽ (Pichu)"/>
    <x v="2"/>
    <s v="Normal"/>
    <s v="Tiny Mouse pokemon"/>
    <s v="1"/>
    <x v="7"/>
    <x v="1"/>
    <s v="Electric"/>
    <n v="0.3"/>
    <n v="2"/>
    <s v="2"/>
    <s v="Static"/>
    <m/>
    <s v="Lightning Rod"/>
    <s v="205"/>
    <n v="205"/>
    <n v="20"/>
    <s v="20"/>
    <n v="40"/>
    <s v="40"/>
    <n v="15"/>
    <s v="15"/>
    <n v="35"/>
    <s v="35"/>
    <n v="35"/>
    <s v="35"/>
    <n v="60"/>
    <s v="60"/>
    <n v="190"/>
    <s v="190"/>
    <s v="70"/>
    <n v="70"/>
    <n v="41"/>
    <s v="41"/>
    <s v="Medium Fast"/>
    <s v="1"/>
    <x v="8"/>
    <x v="2"/>
    <s v="Undiscovered"/>
    <n v="50"/>
    <n v="50"/>
    <n v="0.5"/>
    <n v="0.5"/>
    <s v="10"/>
    <s v="1"/>
    <s v="1"/>
    <s v="1"/>
    <n v="0.5"/>
    <s v="1"/>
    <s v="1"/>
    <s v="1"/>
    <s v="1"/>
    <s v="2"/>
    <n v="0.5"/>
    <s v="1"/>
    <s v="1"/>
    <s v="1"/>
    <s v="1"/>
    <s v="1"/>
    <s v="1"/>
    <n v="0.5"/>
    <s v="1"/>
  </r>
  <r>
    <s v="Cleffa"/>
    <s v="173"/>
    <s v="Pii"/>
    <s v="ă”ă‚Ł (Py)"/>
    <x v="2"/>
    <s v="Normal"/>
    <s v="Star Shape pokemon"/>
    <s v="1"/>
    <x v="10"/>
    <x v="1"/>
    <s v="Fairy"/>
    <n v="0.3"/>
    <n v="3"/>
    <s v="3"/>
    <s v="Cute Charm"/>
    <s v="Magic Guard"/>
    <s v="Friend Guard"/>
    <s v="218"/>
    <n v="218"/>
    <n v="50"/>
    <s v="50"/>
    <n v="25"/>
    <s v="25"/>
    <n v="28"/>
    <s v="28"/>
    <n v="45"/>
    <s v="45"/>
    <n v="55"/>
    <s v="55"/>
    <n v="15"/>
    <s v="15"/>
    <n v="150"/>
    <s v="150"/>
    <s v="140"/>
    <n v="140"/>
    <n v="44"/>
    <s v="44"/>
    <s v="Fast"/>
    <s v="1"/>
    <x v="8"/>
    <x v="2"/>
    <s v="Undiscovered"/>
    <n v="25"/>
    <n v="75"/>
    <n v="0.25"/>
    <n v="0.75"/>
    <s v="10"/>
    <s v="1"/>
    <s v="1"/>
    <s v="1"/>
    <s v="1"/>
    <s v="1"/>
    <s v="1"/>
    <n v="0.5"/>
    <s v="2"/>
    <s v="1"/>
    <s v="1"/>
    <s v="1"/>
    <n v="0.5"/>
    <s v="1"/>
    <s v="1"/>
    <s v="0"/>
    <n v="0.5"/>
    <s v="2"/>
    <s v="1"/>
  </r>
  <r>
    <s v="Igglybuff"/>
    <s v="174"/>
    <s v="Fluffeluff"/>
    <s v="ă—ă—ăŞăł (Pupurin)"/>
    <x v="2"/>
    <s v="Normal"/>
    <s v="Balloon pokemon"/>
    <s v="2"/>
    <x v="4"/>
    <x v="8"/>
    <s v="Normal, Fairy"/>
    <n v="0.3"/>
    <n v="1"/>
    <s v="3"/>
    <s v="Cute Charm"/>
    <s v="Competitive"/>
    <s v="Friend Guard"/>
    <s v="210"/>
    <n v="210"/>
    <n v="90"/>
    <s v="90"/>
    <n v="30"/>
    <s v="30"/>
    <n v="15"/>
    <s v="15"/>
    <n v="40"/>
    <s v="40"/>
    <n v="20"/>
    <s v="20"/>
    <n v="15"/>
    <s v="15"/>
    <n v="170"/>
    <s v="170"/>
    <s v="70"/>
    <n v="70"/>
    <n v="42"/>
    <s v="42"/>
    <s v="Fast"/>
    <s v="1"/>
    <x v="8"/>
    <x v="2"/>
    <s v="Undiscovered"/>
    <n v="25"/>
    <n v="75"/>
    <n v="0.25"/>
    <n v="0.75"/>
    <s v="10"/>
    <s v="1"/>
    <s v="1"/>
    <s v="1"/>
    <s v="1"/>
    <s v="1"/>
    <s v="1"/>
    <s v="1"/>
    <s v="2"/>
    <s v="1"/>
    <s v="1"/>
    <s v="1"/>
    <n v="0.5"/>
    <s v="1"/>
    <s v="0"/>
    <s v="0"/>
    <n v="0.5"/>
    <s v="2"/>
    <s v="1"/>
  </r>
  <r>
    <s v="Togepi"/>
    <s v="175"/>
    <s v="Togepi"/>
    <s v="ăă‚˛ă”ăĽ (Togepy)"/>
    <x v="2"/>
    <s v="Normal"/>
    <s v="Spike Ball pokemon"/>
    <s v="1"/>
    <x v="10"/>
    <x v="1"/>
    <s v="Fairy"/>
    <n v="0.3"/>
    <n v="1.5"/>
    <s v="3"/>
    <s v="Hustle"/>
    <s v="Serene Grace"/>
    <s v="Super Luck"/>
    <s v="245"/>
    <n v="245"/>
    <n v="35"/>
    <s v="35"/>
    <n v="20"/>
    <s v="20"/>
    <n v="65"/>
    <s v="65"/>
    <n v="40"/>
    <s v="40"/>
    <n v="65"/>
    <s v="65"/>
    <n v="20"/>
    <s v="20"/>
    <n v="190"/>
    <s v="190"/>
    <s v="70"/>
    <n v="70"/>
    <n v="49"/>
    <s v="49"/>
    <s v="Fast"/>
    <s v="1"/>
    <x v="8"/>
    <x v="2"/>
    <s v="Undiscovered"/>
    <n v="87.5"/>
    <n v="12.5"/>
    <n v="0.875"/>
    <n v="0.125"/>
    <s v="10"/>
    <s v="1"/>
    <s v="1"/>
    <s v="1"/>
    <s v="1"/>
    <s v="1"/>
    <s v="1"/>
    <n v="0.5"/>
    <s v="2"/>
    <s v="1"/>
    <s v="1"/>
    <s v="1"/>
    <n v="0.5"/>
    <s v="1"/>
    <s v="1"/>
    <s v="0"/>
    <n v="0.5"/>
    <s v="2"/>
    <s v="1"/>
  </r>
  <r>
    <s v="Togetic"/>
    <s v="176"/>
    <s v="Togetic"/>
    <s v="ăă‚˛ăăă‚Ż (Togechick)"/>
    <x v="2"/>
    <s v="Normal"/>
    <s v="Happiness pokemon"/>
    <s v="2"/>
    <x v="10"/>
    <x v="2"/>
    <s v="Fairy, Flying"/>
    <n v="0.6"/>
    <n v="3.2"/>
    <s v="3"/>
    <s v="Hustle"/>
    <s v="Serene Grace"/>
    <s v="Super Luck"/>
    <s v="405"/>
    <n v="405"/>
    <n v="55"/>
    <s v="55"/>
    <n v="40"/>
    <s v="40"/>
    <n v="85"/>
    <s v="85"/>
    <n v="80"/>
    <s v="80"/>
    <n v="105"/>
    <s v="105"/>
    <n v="40"/>
    <s v="40"/>
    <n v="75"/>
    <s v="75"/>
    <s v="70"/>
    <n v="70"/>
    <n v="142"/>
    <s v="142"/>
    <s v="Fast"/>
    <s v="2"/>
    <x v="6"/>
    <x v="5"/>
    <s v="Fairy, Flying"/>
    <n v="87.5"/>
    <n v="12.5"/>
    <n v="0.875"/>
    <n v="0.125"/>
    <s v="10"/>
    <s v="1"/>
    <s v="1"/>
    <s v="1"/>
    <s v="2"/>
    <n v="0.5"/>
    <s v="2"/>
    <n v="0.25"/>
    <s v="2"/>
    <s v="0"/>
    <s v="1"/>
    <s v="1"/>
    <n v="0.25"/>
    <s v="2"/>
    <s v="1"/>
    <s v="0"/>
    <n v="0.5"/>
    <s v="2"/>
    <s v="1"/>
  </r>
  <r>
    <s v="Natu"/>
    <s v="177"/>
    <s v="Natu"/>
    <s v="ăŤă‚¤ă†ă‚Ł (Naty)"/>
    <x v="2"/>
    <s v="Normal"/>
    <s v="Tiny Bird pokemon"/>
    <s v="2"/>
    <x v="13"/>
    <x v="2"/>
    <s v="Psychic, Flying"/>
    <n v="0.2"/>
    <n v="2"/>
    <s v="3"/>
    <s v="Synchronize"/>
    <s v="Early Bird"/>
    <s v="Magic Bounce"/>
    <s v="320"/>
    <n v="320"/>
    <n v="40"/>
    <s v="40"/>
    <n v="50"/>
    <s v="50"/>
    <n v="45"/>
    <s v="45"/>
    <n v="70"/>
    <s v="70"/>
    <n v="45"/>
    <s v="45"/>
    <n v="70"/>
    <s v="70"/>
    <n v="190"/>
    <s v="190"/>
    <s v="70"/>
    <n v="70"/>
    <n v="64"/>
    <s v="64"/>
    <s v="Medium Fast"/>
    <s v="1"/>
    <x v="4"/>
    <x v="2"/>
    <s v="Flying"/>
    <n v="50"/>
    <n v="50"/>
    <n v="0.5"/>
    <n v="0.5"/>
    <s v="20"/>
    <s v="1"/>
    <s v="1"/>
    <s v="1"/>
    <s v="2"/>
    <n v="0.5"/>
    <s v="2"/>
    <n v="0.25"/>
    <s v="1"/>
    <s v="0"/>
    <s v="1"/>
    <n v="0.5"/>
    <s v="1"/>
    <s v="2"/>
    <s v="2"/>
    <s v="1"/>
    <s v="2"/>
    <s v="1"/>
    <s v="1"/>
  </r>
  <r>
    <s v="Xatu"/>
    <s v="178"/>
    <s v="Xatu"/>
    <s v="ăŤă‚¤ă†ă‚Łă‚Ş (Natio)"/>
    <x v="2"/>
    <s v="Normal"/>
    <s v="Mystic pokemon"/>
    <s v="2"/>
    <x v="13"/>
    <x v="2"/>
    <s v="Psychic, Flying"/>
    <n v="1.5"/>
    <n v="15"/>
    <s v="3"/>
    <s v="Synchronize"/>
    <s v="Early Bird"/>
    <s v="Magic Bounce"/>
    <s v="470"/>
    <n v="470"/>
    <n v="65"/>
    <s v="65"/>
    <n v="75"/>
    <s v="75"/>
    <n v="70"/>
    <s v="70"/>
    <n v="95"/>
    <s v="95"/>
    <n v="70"/>
    <s v="70"/>
    <n v="95"/>
    <s v="95"/>
    <n v="75"/>
    <s v="75"/>
    <s v="70"/>
    <n v="70"/>
    <n v="165"/>
    <s v="165"/>
    <s v="Medium Fast"/>
    <s v="1"/>
    <x v="4"/>
    <x v="2"/>
    <s v="Flying"/>
    <n v="50"/>
    <n v="50"/>
    <n v="0.5"/>
    <n v="0.5"/>
    <s v="20"/>
    <s v="1"/>
    <s v="1"/>
    <s v="1"/>
    <s v="2"/>
    <n v="0.5"/>
    <s v="2"/>
    <n v="0.25"/>
    <s v="1"/>
    <s v="0"/>
    <s v="1"/>
    <n v="0.5"/>
    <s v="1"/>
    <s v="2"/>
    <s v="2"/>
    <s v="1"/>
    <s v="2"/>
    <s v="1"/>
    <s v="1"/>
  </r>
  <r>
    <s v="Mareep"/>
    <s v="179"/>
    <s v="Voltilamm"/>
    <s v="ăˇăŞăĽă— (Merriep)"/>
    <x v="2"/>
    <s v="Normal"/>
    <s v="Wool pokemon"/>
    <s v="1"/>
    <x v="7"/>
    <x v="1"/>
    <s v="Electric"/>
    <n v="0.6"/>
    <n v="7.8"/>
    <s v="2"/>
    <s v="Static"/>
    <m/>
    <s v="Plus"/>
    <s v="280"/>
    <n v="280"/>
    <n v="55"/>
    <s v="55"/>
    <n v="40"/>
    <s v="40"/>
    <n v="40"/>
    <s v="40"/>
    <n v="65"/>
    <s v="65"/>
    <n v="45"/>
    <s v="45"/>
    <n v="35"/>
    <s v="35"/>
    <n v="235"/>
    <s v="235"/>
    <s v="70"/>
    <n v="70"/>
    <n v="56"/>
    <s v="56"/>
    <s v="Medium Slow"/>
    <s v="2"/>
    <x v="5"/>
    <x v="0"/>
    <s v="Field, Monster"/>
    <n v="50"/>
    <n v="50"/>
    <n v="0.5"/>
    <n v="0.5"/>
    <s v="20"/>
    <s v="1"/>
    <s v="1"/>
    <s v="1"/>
    <n v="0.5"/>
    <s v="1"/>
    <s v="1"/>
    <s v="1"/>
    <s v="1"/>
    <s v="2"/>
    <n v="0.5"/>
    <s v="1"/>
    <s v="1"/>
    <s v="1"/>
    <s v="1"/>
    <s v="1"/>
    <s v="1"/>
    <n v="0.5"/>
    <s v="1"/>
  </r>
  <r>
    <s v="Flaaffy"/>
    <s v="180"/>
    <s v="Waaty"/>
    <s v="ă˘ă‚łă‚ł (Mokoko)"/>
    <x v="2"/>
    <s v="Normal"/>
    <s v="Wool pokemon"/>
    <s v="1"/>
    <x v="7"/>
    <x v="1"/>
    <s v="Electric"/>
    <n v="0.8"/>
    <n v="13.3"/>
    <s v="2"/>
    <s v="Static"/>
    <m/>
    <s v="Plus"/>
    <s v="365"/>
    <n v="365"/>
    <n v="70"/>
    <s v="70"/>
    <n v="55"/>
    <s v="55"/>
    <n v="55"/>
    <s v="55"/>
    <n v="80"/>
    <s v="80"/>
    <n v="60"/>
    <s v="60"/>
    <n v="45"/>
    <s v="45"/>
    <n v="120"/>
    <s v="120"/>
    <s v="70"/>
    <n v="70"/>
    <n v="128"/>
    <s v="128"/>
    <s v="Medium Slow"/>
    <s v="2"/>
    <x v="5"/>
    <x v="0"/>
    <s v="Field, Monster"/>
    <n v="50"/>
    <n v="50"/>
    <n v="0.5"/>
    <n v="0.5"/>
    <s v="20"/>
    <s v="1"/>
    <s v="1"/>
    <s v="1"/>
    <n v="0.5"/>
    <s v="1"/>
    <s v="1"/>
    <s v="1"/>
    <s v="1"/>
    <s v="2"/>
    <n v="0.5"/>
    <s v="1"/>
    <s v="1"/>
    <s v="1"/>
    <s v="1"/>
    <s v="1"/>
    <s v="1"/>
    <n v="0.5"/>
    <s v="1"/>
  </r>
  <r>
    <s v="Ampharos"/>
    <s v="181"/>
    <s v="Ampharos"/>
    <s v="ă‡ăłăŞăĄă‚¦ (Denryu)"/>
    <x v="2"/>
    <s v="Normal"/>
    <s v="Light pokemon"/>
    <s v="1"/>
    <x v="7"/>
    <x v="1"/>
    <s v="Electric"/>
    <n v="1.4"/>
    <n v="61.5"/>
    <s v="2"/>
    <s v="Static"/>
    <m/>
    <s v="Plus"/>
    <s v="510"/>
    <n v="510"/>
    <n v="90"/>
    <s v="90"/>
    <n v="75"/>
    <s v="75"/>
    <n v="85"/>
    <s v="85"/>
    <n v="115"/>
    <s v="115"/>
    <n v="90"/>
    <s v="90"/>
    <n v="55"/>
    <s v="55"/>
    <n v="45"/>
    <s v="45"/>
    <s v="70"/>
    <n v="70"/>
    <n v="230"/>
    <s v="230"/>
    <s v="Medium Slow"/>
    <s v="2"/>
    <x v="5"/>
    <x v="0"/>
    <s v="Field, Monster"/>
    <n v="50"/>
    <n v="50"/>
    <n v="0.5"/>
    <n v="0.5"/>
    <s v="20"/>
    <s v="1"/>
    <s v="1"/>
    <s v="1"/>
    <n v="0.5"/>
    <s v="1"/>
    <s v="1"/>
    <s v="1"/>
    <s v="1"/>
    <s v="2"/>
    <n v="0.5"/>
    <s v="1"/>
    <s v="1"/>
    <s v="1"/>
    <s v="1"/>
    <s v="1"/>
    <s v="1"/>
    <n v="0.5"/>
    <s v="1"/>
  </r>
  <r>
    <s v="Mega Ampharos"/>
    <s v="181"/>
    <s v="Ampharos"/>
    <s v="ă‡ăłăŞăĄă‚¦ (Denryu)"/>
    <x v="2"/>
    <s v="Normal"/>
    <s v="Light pokemon"/>
    <s v="2"/>
    <x v="7"/>
    <x v="3"/>
    <s v="Electric, Dragon"/>
    <n v="1.4"/>
    <n v="61.5"/>
    <s v="1"/>
    <s v="Mold Breaker"/>
    <m/>
    <m/>
    <s v="610"/>
    <n v="610"/>
    <n v="90"/>
    <s v="90"/>
    <n v="95"/>
    <s v="95"/>
    <n v="105"/>
    <s v="105"/>
    <n v="165"/>
    <s v="165"/>
    <n v="110"/>
    <s v="110"/>
    <n v="45"/>
    <s v="45"/>
    <n v="45"/>
    <s v="45"/>
    <s v="70"/>
    <n v="70"/>
    <n v="275"/>
    <s v="275"/>
    <s v="Medium Slow"/>
    <s v="2"/>
    <x v="5"/>
    <x v="0"/>
    <s v="Field, Monster"/>
    <n v="50"/>
    <n v="50"/>
    <n v="0.5"/>
    <n v="0.5"/>
    <s v="20"/>
    <s v="1"/>
    <n v="0.5"/>
    <n v="0.5"/>
    <n v="0.25"/>
    <n v="0.5"/>
    <s v="2"/>
    <s v="1"/>
    <s v="1"/>
    <s v="2"/>
    <n v="0.5"/>
    <s v="1"/>
    <s v="1"/>
    <s v="1"/>
    <s v="1"/>
    <s v="2"/>
    <s v="1"/>
    <n v="0.5"/>
    <s v="2"/>
  </r>
  <r>
    <s v="Bellossom"/>
    <s v="182"/>
    <s v="Blubella"/>
    <s v="ă‚­ă¬ă‚¤ăŹăŠ (Kireihana)"/>
    <x v="2"/>
    <s v="Normal"/>
    <s v="Flower pokemon"/>
    <s v="1"/>
    <x v="0"/>
    <x v="1"/>
    <s v="Grass"/>
    <n v="0.4"/>
    <n v="5.8"/>
    <s v="2"/>
    <s v="Chlorophyll"/>
    <m/>
    <s v="Healer"/>
    <s v="490"/>
    <n v="490"/>
    <n v="75"/>
    <s v="75"/>
    <n v="80"/>
    <s v="80"/>
    <n v="95"/>
    <s v="95"/>
    <n v="90"/>
    <s v="90"/>
    <n v="100"/>
    <s v="100"/>
    <n v="50"/>
    <s v="50"/>
    <n v="45"/>
    <s v="45"/>
    <s v="70"/>
    <n v="70"/>
    <n v="221"/>
    <s v="221"/>
    <s v="Medium Slow"/>
    <s v="1"/>
    <x v="0"/>
    <x v="2"/>
    <s v="Grass"/>
    <n v="50"/>
    <n v="50"/>
    <n v="0.5"/>
    <n v="0.5"/>
    <s v="20"/>
    <s v="1"/>
    <s v="2"/>
    <n v="0.5"/>
    <n v="0.5"/>
    <n v="0.5"/>
    <s v="2"/>
    <s v="1"/>
    <s v="2"/>
    <n v="0.5"/>
    <s v="2"/>
    <s v="1"/>
    <s v="2"/>
    <s v="1"/>
    <s v="1"/>
    <s v="1"/>
    <s v="1"/>
    <s v="1"/>
    <s v="1"/>
  </r>
  <r>
    <s v="Marill"/>
    <s v="183"/>
    <s v="Marill"/>
    <s v="ăžăŞă« (Maril)"/>
    <x v="2"/>
    <s v="Normal"/>
    <s v="Aqua Mouse pokemon"/>
    <s v="2"/>
    <x v="2"/>
    <x v="8"/>
    <s v="Water, Fairy"/>
    <n v="0.4"/>
    <n v="8.5"/>
    <s v="3"/>
    <s v="Thick Fat"/>
    <s v="Huge Power"/>
    <s v="Sap Sipper"/>
    <s v="250"/>
    <n v="250"/>
    <n v="70"/>
    <s v="70"/>
    <n v="20"/>
    <s v="20"/>
    <n v="50"/>
    <s v="50"/>
    <n v="20"/>
    <s v="20"/>
    <n v="50"/>
    <s v="50"/>
    <n v="40"/>
    <s v="40"/>
    <n v="190"/>
    <s v="190"/>
    <s v="70"/>
    <n v="70"/>
    <n v="88"/>
    <s v="88"/>
    <s v="Fast"/>
    <s v="2"/>
    <x v="6"/>
    <x v="1"/>
    <s v="Fairy, Water 1"/>
    <n v="50"/>
    <n v="50"/>
    <n v="0.5"/>
    <n v="0.5"/>
    <s v="10"/>
    <s v="1"/>
    <n v="0.25"/>
    <n v="0.5"/>
    <s v="2"/>
    <s v="2"/>
    <n v="0.25"/>
    <n v="0.5"/>
    <s v="2"/>
    <s v="1"/>
    <s v="1"/>
    <s v="1"/>
    <n v="0.5"/>
    <s v="1"/>
    <s v="1"/>
    <s v="0"/>
    <n v="0.5"/>
    <s v="1"/>
    <s v="1"/>
  </r>
  <r>
    <s v="Azumarill"/>
    <s v="184"/>
    <s v="Azumarill"/>
    <s v="ăžăŞă«ăŞ (Marilli)"/>
    <x v="2"/>
    <s v="Normal"/>
    <s v="Aqua Rabbit pokemon"/>
    <s v="2"/>
    <x v="2"/>
    <x v="8"/>
    <s v="Water, Fairy"/>
    <n v="0.8"/>
    <n v="28.5"/>
    <s v="3"/>
    <s v="Thick Fat"/>
    <s v="Huge Power"/>
    <s v="Sap Sipper"/>
    <s v="420"/>
    <n v="420"/>
    <n v="100"/>
    <s v="100"/>
    <n v="50"/>
    <s v="50"/>
    <n v="80"/>
    <s v="80"/>
    <n v="60"/>
    <s v="60"/>
    <n v="80"/>
    <s v="80"/>
    <n v="50"/>
    <s v="50"/>
    <n v="75"/>
    <s v="75"/>
    <s v="70"/>
    <n v="70"/>
    <n v="189"/>
    <s v="189"/>
    <s v="Fast"/>
    <s v="2"/>
    <x v="6"/>
    <x v="1"/>
    <s v="Fairy, Water 1"/>
    <n v="50"/>
    <n v="50"/>
    <n v="0.5"/>
    <n v="0.5"/>
    <s v="10"/>
    <s v="1"/>
    <n v="0.25"/>
    <n v="0.5"/>
    <s v="2"/>
    <s v="2"/>
    <n v="0.25"/>
    <n v="0.5"/>
    <s v="2"/>
    <s v="1"/>
    <s v="1"/>
    <s v="1"/>
    <n v="0.5"/>
    <s v="1"/>
    <s v="1"/>
    <s v="0"/>
    <n v="0.5"/>
    <s v="1"/>
    <s v="1"/>
  </r>
  <r>
    <s v="Sudowoodo"/>
    <s v="185"/>
    <s v="Mogelbaum"/>
    <s v="ă‚¦ă‚˝ăă‚­ăĽ (Usokkie)"/>
    <x v="2"/>
    <s v="Normal"/>
    <s v="Imitation pokemon"/>
    <s v="1"/>
    <x v="14"/>
    <x v="1"/>
    <s v="Rock"/>
    <n v="1.2"/>
    <n v="38"/>
    <s v="3"/>
    <s v="Sturdy"/>
    <s v="Rock Head"/>
    <s v="Rattled"/>
    <s v="410"/>
    <n v="410"/>
    <n v="70"/>
    <s v="70"/>
    <n v="100"/>
    <s v="100"/>
    <n v="115"/>
    <s v="115"/>
    <n v="30"/>
    <s v="30"/>
    <n v="65"/>
    <s v="65"/>
    <n v="30"/>
    <s v="30"/>
    <n v="65"/>
    <s v="65"/>
    <s v="70"/>
    <n v="70"/>
    <n v="144"/>
    <s v="144"/>
    <s v="Medium Fast"/>
    <s v="1"/>
    <x v="12"/>
    <x v="2"/>
    <s v="Mineral"/>
    <n v="50"/>
    <n v="50"/>
    <n v="0.5"/>
    <n v="0.5"/>
    <s v="20"/>
    <n v="0.5"/>
    <n v="0.5"/>
    <s v="2"/>
    <s v="1"/>
    <s v="2"/>
    <s v="1"/>
    <s v="2"/>
    <n v="0.5"/>
    <s v="2"/>
    <n v="0.5"/>
    <s v="1"/>
    <s v="1"/>
    <s v="1"/>
    <s v="1"/>
    <s v="1"/>
    <s v="1"/>
    <s v="2"/>
    <s v="1"/>
  </r>
  <r>
    <s v="Politoed"/>
    <s v="186"/>
    <s v="Quaxo"/>
    <s v="ă‹ă§ă­ăăŽ (Nyorotono)"/>
    <x v="2"/>
    <s v="Normal"/>
    <s v="Frog pokemon"/>
    <s v="1"/>
    <x v="2"/>
    <x v="1"/>
    <s v="Water"/>
    <n v="1.1000000000000001"/>
    <n v="33.9"/>
    <s v="3"/>
    <s v="Water Absorb"/>
    <s v="Damp"/>
    <s v="Drizzle"/>
    <s v="500"/>
    <n v="500"/>
    <n v="90"/>
    <s v="90"/>
    <n v="75"/>
    <s v="75"/>
    <n v="75"/>
    <s v="75"/>
    <n v="90"/>
    <s v="90"/>
    <n v="100"/>
    <s v="100"/>
    <n v="70"/>
    <s v="70"/>
    <n v="45"/>
    <s v="45"/>
    <s v="70"/>
    <n v="70"/>
    <n v="225"/>
    <s v="225"/>
    <s v="Medium Slow"/>
    <s v="1"/>
    <x v="9"/>
    <x v="2"/>
    <s v="Water 1"/>
    <n v="50"/>
    <n v="50"/>
    <n v="0.5"/>
    <n v="0.5"/>
    <s v="20"/>
    <s v="1"/>
    <n v="0.5"/>
    <s v="0"/>
    <s v="2"/>
    <s v="2"/>
    <n v="0.5"/>
    <s v="1"/>
    <s v="1"/>
    <s v="1"/>
    <s v="1"/>
    <s v="1"/>
    <s v="1"/>
    <s v="1"/>
    <s v="1"/>
    <s v="1"/>
    <s v="1"/>
    <n v="0.5"/>
    <s v="1"/>
  </r>
  <r>
    <s v="Hoppip"/>
    <s v="187"/>
    <s v="Hoppspross"/>
    <s v="ăŹăŤăă‚ł (Hanecco)"/>
    <x v="2"/>
    <s v="Normal"/>
    <s v="Cottonweed pokemon"/>
    <s v="2"/>
    <x v="0"/>
    <x v="2"/>
    <s v="Grass, Flying"/>
    <n v="0.4"/>
    <n v="0.5"/>
    <s v="3"/>
    <s v="Chlorophyll"/>
    <s v="Leaf Guard"/>
    <s v="Infiltrator"/>
    <s v="250"/>
    <n v="250"/>
    <n v="35"/>
    <s v="35"/>
    <n v="35"/>
    <s v="35"/>
    <n v="40"/>
    <s v="40"/>
    <n v="35"/>
    <s v="35"/>
    <n v="55"/>
    <s v="55"/>
    <n v="50"/>
    <s v="50"/>
    <n v="255"/>
    <s v="255"/>
    <s v="70"/>
    <n v="70"/>
    <n v="50"/>
    <s v="50"/>
    <s v="Medium Slow"/>
    <s v="2"/>
    <x v="6"/>
    <x v="4"/>
    <s v="Fairy, Grass"/>
    <n v="50"/>
    <n v="50"/>
    <n v="0.5"/>
    <n v="0.5"/>
    <s v="20"/>
    <s v="1"/>
    <s v="2"/>
    <n v="0.5"/>
    <s v="1"/>
    <n v="0.25"/>
    <s v="4"/>
    <n v="0.5"/>
    <s v="2"/>
    <s v="0"/>
    <s v="2"/>
    <s v="1"/>
    <s v="1"/>
    <s v="2"/>
    <s v="1"/>
    <s v="1"/>
    <s v="1"/>
    <s v="1"/>
    <s v="1"/>
  </r>
  <r>
    <s v="Skiploom"/>
    <s v="188"/>
    <s v="Hubelupf"/>
    <s v="ăťăťăă‚ł (Popocco)"/>
    <x v="2"/>
    <s v="Normal"/>
    <s v="Cottonweed pokemon"/>
    <s v="2"/>
    <x v="0"/>
    <x v="2"/>
    <s v="Grass, Flying"/>
    <n v="0.6"/>
    <n v="1"/>
    <s v="3"/>
    <s v="Chlorophyll"/>
    <s v="Leaf Guard"/>
    <s v="Infiltrator"/>
    <s v="340"/>
    <n v="340"/>
    <n v="55"/>
    <s v="55"/>
    <n v="45"/>
    <s v="45"/>
    <n v="50"/>
    <s v="50"/>
    <n v="45"/>
    <s v="45"/>
    <n v="65"/>
    <s v="65"/>
    <n v="80"/>
    <s v="80"/>
    <n v="120"/>
    <s v="120"/>
    <s v="70"/>
    <n v="70"/>
    <n v="119"/>
    <s v="119"/>
    <s v="Medium Slow"/>
    <s v="2"/>
    <x v="6"/>
    <x v="4"/>
    <s v="Fairy, Grass"/>
    <n v="50"/>
    <n v="50"/>
    <n v="0.5"/>
    <n v="0.5"/>
    <s v="20"/>
    <s v="1"/>
    <s v="2"/>
    <n v="0.5"/>
    <s v="1"/>
    <n v="0.25"/>
    <s v="4"/>
    <n v="0.5"/>
    <s v="2"/>
    <s v="0"/>
    <s v="2"/>
    <s v="1"/>
    <s v="1"/>
    <s v="2"/>
    <s v="1"/>
    <s v="1"/>
    <s v="1"/>
    <s v="1"/>
    <s v="1"/>
  </r>
  <r>
    <s v="Jumpluff"/>
    <s v="189"/>
    <s v="Papungha"/>
    <s v="ăŻă‚żăă‚ł (Watacco)"/>
    <x v="2"/>
    <s v="Normal"/>
    <s v="Cottonweed pokemon"/>
    <s v="2"/>
    <x v="0"/>
    <x v="2"/>
    <s v="Grass, Flying"/>
    <n v="0.8"/>
    <n v="3"/>
    <s v="3"/>
    <s v="Chlorophyll"/>
    <s v="Leaf Guard"/>
    <s v="Infiltrator"/>
    <s v="460"/>
    <n v="460"/>
    <n v="75"/>
    <s v="75"/>
    <n v="55"/>
    <s v="55"/>
    <n v="70"/>
    <s v="70"/>
    <n v="55"/>
    <s v="55"/>
    <n v="95"/>
    <s v="95"/>
    <n v="110"/>
    <s v="110"/>
    <n v="45"/>
    <s v="45"/>
    <s v="70"/>
    <n v="70"/>
    <n v="207"/>
    <s v="207"/>
    <s v="Medium Slow"/>
    <s v="2"/>
    <x v="6"/>
    <x v="4"/>
    <s v="Fairy, Grass"/>
    <n v="50"/>
    <n v="50"/>
    <n v="0.5"/>
    <n v="0.5"/>
    <s v="20"/>
    <s v="1"/>
    <s v="2"/>
    <n v="0.5"/>
    <s v="1"/>
    <n v="0.25"/>
    <s v="4"/>
    <n v="0.5"/>
    <s v="2"/>
    <s v="0"/>
    <s v="2"/>
    <s v="1"/>
    <s v="1"/>
    <s v="2"/>
    <s v="1"/>
    <s v="1"/>
    <s v="1"/>
    <s v="1"/>
    <s v="1"/>
  </r>
  <r>
    <s v="Aipom"/>
    <s v="190"/>
    <s v="Griffel"/>
    <s v="ă‚¨ă‚¤ă‘ă  (Eipam)"/>
    <x v="2"/>
    <s v="Normal"/>
    <s v="Long Tail pokemon"/>
    <s v="1"/>
    <x v="4"/>
    <x v="1"/>
    <s v="Normal"/>
    <n v="0.8"/>
    <n v="11.5"/>
    <s v="3"/>
    <s v="Run Away"/>
    <s v="Pickup"/>
    <s v="Skill Link"/>
    <s v="360"/>
    <n v="360"/>
    <n v="55"/>
    <s v="55"/>
    <n v="70"/>
    <s v="70"/>
    <n v="55"/>
    <s v="55"/>
    <n v="40"/>
    <s v="40"/>
    <n v="55"/>
    <s v="55"/>
    <n v="85"/>
    <s v="85"/>
    <n v="45"/>
    <s v="45"/>
    <s v="70"/>
    <n v="70"/>
    <n v="72"/>
    <s v="72"/>
    <s v="Fast"/>
    <s v="1"/>
    <x v="5"/>
    <x v="2"/>
    <s v="Field"/>
    <n v="50"/>
    <n v="50"/>
    <n v="0.5"/>
    <n v="0.5"/>
    <s v="20"/>
    <s v="1"/>
    <s v="1"/>
    <s v="1"/>
    <s v="1"/>
    <s v="1"/>
    <s v="1"/>
    <s v="2"/>
    <s v="1"/>
    <s v="1"/>
    <s v="1"/>
    <s v="1"/>
    <s v="1"/>
    <s v="1"/>
    <s v="0"/>
    <s v="1"/>
    <s v="1"/>
    <s v="1"/>
    <s v="1"/>
  </r>
  <r>
    <s v="Sunkern"/>
    <s v="191"/>
    <s v="Sonnkern"/>
    <s v="ă’ăžăŠăă„ (Himanuts)"/>
    <x v="2"/>
    <s v="Normal"/>
    <s v="Seed pokemon"/>
    <s v="1"/>
    <x v="0"/>
    <x v="1"/>
    <s v="Grass"/>
    <n v="0.3"/>
    <n v="1.8"/>
    <s v="3"/>
    <s v="Chlorophyll"/>
    <s v="Solar Power"/>
    <s v="Early Bird"/>
    <s v="180"/>
    <n v="180"/>
    <n v="30"/>
    <s v="30"/>
    <n v="30"/>
    <s v="30"/>
    <n v="30"/>
    <s v="30"/>
    <n v="30"/>
    <s v="30"/>
    <n v="30"/>
    <s v="30"/>
    <n v="30"/>
    <s v="30"/>
    <n v="235"/>
    <s v="235"/>
    <s v="70"/>
    <n v="70"/>
    <n v="36"/>
    <s v="36"/>
    <s v="Medium Slow"/>
    <s v="1"/>
    <x v="0"/>
    <x v="2"/>
    <s v="Grass"/>
    <n v="50"/>
    <n v="50"/>
    <n v="0.5"/>
    <n v="0.5"/>
    <s v="20"/>
    <s v="1"/>
    <s v="2"/>
    <n v="0.5"/>
    <n v="0.5"/>
    <n v="0.5"/>
    <s v="2"/>
    <s v="1"/>
    <s v="2"/>
    <n v="0.5"/>
    <s v="2"/>
    <s v="1"/>
    <s v="2"/>
    <s v="1"/>
    <s v="1"/>
    <s v="1"/>
    <s v="1"/>
    <s v="1"/>
    <s v="1"/>
  </r>
  <r>
    <s v="Sunflora"/>
    <s v="192"/>
    <s v="Sonnflora"/>
    <s v="ă‚­ăžăŻăŞ (Kimawari)"/>
    <x v="2"/>
    <s v="Normal"/>
    <s v="Sun pokemon"/>
    <s v="1"/>
    <x v="0"/>
    <x v="1"/>
    <s v="Grass"/>
    <n v="0.8"/>
    <n v="8.5"/>
    <s v="3"/>
    <s v="Chlorophyll"/>
    <s v="Solar Power"/>
    <s v="Early Bird"/>
    <s v="425"/>
    <n v="425"/>
    <n v="75"/>
    <s v="75"/>
    <n v="75"/>
    <s v="75"/>
    <n v="55"/>
    <s v="55"/>
    <n v="105"/>
    <s v="105"/>
    <n v="85"/>
    <s v="85"/>
    <n v="30"/>
    <s v="30"/>
    <n v="120"/>
    <s v="120"/>
    <s v="70"/>
    <n v="70"/>
    <n v="149"/>
    <s v="149"/>
    <s v="Medium Slow"/>
    <s v="1"/>
    <x v="0"/>
    <x v="2"/>
    <s v="Grass"/>
    <n v="50"/>
    <n v="50"/>
    <n v="0.5"/>
    <n v="0.5"/>
    <s v="20"/>
    <s v="1"/>
    <s v="2"/>
    <n v="0.5"/>
    <n v="0.5"/>
    <n v="0.5"/>
    <s v="2"/>
    <s v="1"/>
    <s v="2"/>
    <n v="0.5"/>
    <s v="2"/>
    <s v="1"/>
    <s v="2"/>
    <s v="1"/>
    <s v="1"/>
    <s v="1"/>
    <s v="1"/>
    <s v="1"/>
    <s v="1"/>
  </r>
  <r>
    <s v="Yanma"/>
    <s v="193"/>
    <s v="Yanma"/>
    <s v="ă¤ăłă¤ăłăž (Yanyanma)"/>
    <x v="2"/>
    <s v="Normal"/>
    <s v="Clear Wing pokemon"/>
    <s v="2"/>
    <x v="3"/>
    <x v="2"/>
    <s v="Bug, Flying"/>
    <n v="1.2"/>
    <n v="38"/>
    <s v="3"/>
    <s v="Speed Boost"/>
    <s v="Compound Eyes"/>
    <s v="Frisk"/>
    <s v="390"/>
    <n v="390"/>
    <n v="65"/>
    <s v="65"/>
    <n v="65"/>
    <s v="65"/>
    <n v="45"/>
    <s v="45"/>
    <n v="75"/>
    <s v="75"/>
    <n v="45"/>
    <s v="45"/>
    <n v="95"/>
    <s v="95"/>
    <n v="75"/>
    <s v="75"/>
    <s v="70"/>
    <n v="70"/>
    <n v="78"/>
    <s v="78"/>
    <s v="Medium Fast"/>
    <s v="1"/>
    <x v="3"/>
    <x v="2"/>
    <s v="Bug"/>
    <n v="50"/>
    <n v="50"/>
    <n v="0.5"/>
    <n v="0.5"/>
    <s v="20"/>
    <s v="1"/>
    <s v="2"/>
    <s v="1"/>
    <s v="2"/>
    <n v="0.25"/>
    <s v="2"/>
    <n v="0.25"/>
    <s v="1"/>
    <s v="0"/>
    <s v="2"/>
    <s v="1"/>
    <n v="0.5"/>
    <s v="4"/>
    <s v="1"/>
    <s v="1"/>
    <s v="1"/>
    <s v="1"/>
    <s v="1"/>
  </r>
  <r>
    <s v="Wooper"/>
    <s v="194"/>
    <s v="Felino"/>
    <s v="ă‚¦ă‘ăĽ (Upah)"/>
    <x v="2"/>
    <s v="Normal"/>
    <s v="Water Fish pokemon"/>
    <s v="2"/>
    <x v="2"/>
    <x v="7"/>
    <s v="Water, Ground"/>
    <n v="0.4"/>
    <n v="8.5"/>
    <s v="3"/>
    <s v="Damp"/>
    <s v="Water Absorb"/>
    <s v="Unaware"/>
    <s v="210"/>
    <n v="210"/>
    <n v="55"/>
    <s v="55"/>
    <n v="45"/>
    <s v="45"/>
    <n v="45"/>
    <s v="45"/>
    <n v="25"/>
    <s v="25"/>
    <n v="25"/>
    <s v="25"/>
    <n v="15"/>
    <s v="15"/>
    <n v="255"/>
    <s v="255"/>
    <s v="70"/>
    <n v="70"/>
    <n v="42"/>
    <s v="42"/>
    <s v="Medium Fast"/>
    <s v="2"/>
    <x v="5"/>
    <x v="1"/>
    <s v="Field, Water 1"/>
    <n v="50"/>
    <n v="50"/>
    <n v="0.5"/>
    <n v="0.5"/>
    <s v="20"/>
    <s v="1"/>
    <n v="0.5"/>
    <s v="1"/>
    <s v="0"/>
    <s v="4"/>
    <s v="1"/>
    <s v="1"/>
    <n v="0.5"/>
    <s v="1"/>
    <s v="1"/>
    <s v="1"/>
    <s v="1"/>
    <n v="0.5"/>
    <s v="1"/>
    <s v="1"/>
    <s v="1"/>
    <n v="0.5"/>
    <s v="1"/>
  </r>
  <r>
    <s v="Quagsire"/>
    <s v="195"/>
    <s v="Morlord"/>
    <s v="ăŚă‚ŞăĽ (Nuoh)"/>
    <x v="2"/>
    <s v="Normal"/>
    <s v="Water Fish pokemon"/>
    <s v="2"/>
    <x v="2"/>
    <x v="7"/>
    <s v="Water, Ground"/>
    <n v="1.4"/>
    <n v="75"/>
    <s v="3"/>
    <s v="Damp"/>
    <s v="Water Absorb"/>
    <s v="Unaware"/>
    <s v="430"/>
    <n v="430"/>
    <n v="95"/>
    <s v="95"/>
    <n v="85"/>
    <s v="85"/>
    <n v="85"/>
    <s v="85"/>
    <n v="65"/>
    <s v="65"/>
    <n v="65"/>
    <s v="65"/>
    <n v="35"/>
    <s v="35"/>
    <n v="90"/>
    <s v="90"/>
    <s v="70"/>
    <n v="70"/>
    <n v="151"/>
    <s v="151"/>
    <s v="Medium Fast"/>
    <s v="2"/>
    <x v="5"/>
    <x v="1"/>
    <s v="Field, Water 1"/>
    <n v="50"/>
    <n v="50"/>
    <n v="0.5"/>
    <n v="0.5"/>
    <s v="20"/>
    <s v="1"/>
    <n v="0.5"/>
    <s v="1"/>
    <s v="0"/>
    <s v="4"/>
    <s v="1"/>
    <s v="1"/>
    <n v="0.5"/>
    <s v="1"/>
    <s v="1"/>
    <s v="1"/>
    <s v="1"/>
    <n v="0.5"/>
    <s v="1"/>
    <s v="1"/>
    <s v="1"/>
    <n v="0.5"/>
    <s v="1"/>
  </r>
  <r>
    <s v="Espeon"/>
    <s v="196"/>
    <s v="Psiana"/>
    <s v="ă‚¨ăĽă•ă‚Ł (Eifie)"/>
    <x v="2"/>
    <s v="Normal"/>
    <s v="Sun pokemon"/>
    <s v="1"/>
    <x v="13"/>
    <x v="1"/>
    <s v="Psychic"/>
    <n v="0.9"/>
    <n v="26.5"/>
    <s v="2"/>
    <s v="Synchronize"/>
    <m/>
    <s v="Magic Bounce"/>
    <s v="525"/>
    <n v="525"/>
    <n v="65"/>
    <s v="65"/>
    <n v="65"/>
    <s v="65"/>
    <n v="60"/>
    <s v="60"/>
    <n v="130"/>
    <s v="130"/>
    <n v="95"/>
    <s v="95"/>
    <n v="110"/>
    <s v="110"/>
    <n v="45"/>
    <s v="45"/>
    <s v="70"/>
    <n v="70"/>
    <n v="184"/>
    <s v="184"/>
    <s v="Medium Fast"/>
    <s v="1"/>
    <x v="5"/>
    <x v="2"/>
    <s v="Field"/>
    <n v="87.5"/>
    <n v="12.5"/>
    <n v="0.875"/>
    <n v="0.125"/>
    <s v="35"/>
    <s v="1"/>
    <s v="1"/>
    <s v="1"/>
    <s v="1"/>
    <s v="1"/>
    <s v="1"/>
    <n v="0.5"/>
    <s v="1"/>
    <s v="1"/>
    <s v="1"/>
    <n v="0.5"/>
    <s v="2"/>
    <s v="1"/>
    <s v="2"/>
    <s v="1"/>
    <s v="2"/>
    <s v="1"/>
    <s v="1"/>
  </r>
  <r>
    <s v="Umbreon"/>
    <s v="197"/>
    <s v="Nachtara"/>
    <s v="ă–ă©ăă‚­ăĽ (Blacky)"/>
    <x v="2"/>
    <s v="Normal"/>
    <s v="Moonlight pokemon"/>
    <s v="1"/>
    <x v="5"/>
    <x v="1"/>
    <s v="Dark"/>
    <n v="1"/>
    <n v="27"/>
    <s v="2"/>
    <s v="Synchronize"/>
    <m/>
    <s v="Inner Focus"/>
    <s v="525"/>
    <n v="525"/>
    <n v="95"/>
    <s v="95"/>
    <n v="65"/>
    <s v="65"/>
    <n v="110"/>
    <s v="110"/>
    <n v="60"/>
    <s v="60"/>
    <n v="130"/>
    <s v="130"/>
    <n v="65"/>
    <s v="65"/>
    <n v="45"/>
    <s v="45"/>
    <s v="35"/>
    <n v="35"/>
    <n v="184"/>
    <s v="184"/>
    <s v="Medium Fast"/>
    <s v="1"/>
    <x v="5"/>
    <x v="2"/>
    <s v="Field"/>
    <n v="87.5"/>
    <n v="12.5"/>
    <n v="0.875"/>
    <n v="0.125"/>
    <s v="35"/>
    <s v="1"/>
    <s v="1"/>
    <s v="1"/>
    <s v="1"/>
    <s v="1"/>
    <s v="1"/>
    <s v="2"/>
    <s v="1"/>
    <s v="1"/>
    <s v="1"/>
    <s v="0"/>
    <s v="2"/>
    <s v="1"/>
    <n v="0.5"/>
    <s v="1"/>
    <n v="0.5"/>
    <s v="1"/>
    <s v="2"/>
  </r>
  <r>
    <s v="Murkrow"/>
    <s v="198"/>
    <s v="Kramurx"/>
    <s v="ă¤ăźă‚«ă©ă‚ą (Yamikarasu)"/>
    <x v="2"/>
    <s v="Normal"/>
    <s v="Darkness pokemon"/>
    <s v="2"/>
    <x v="5"/>
    <x v="2"/>
    <s v="Dark, Flying"/>
    <n v="0.5"/>
    <n v="2.1"/>
    <s v="3"/>
    <s v="Insomnia"/>
    <s v="Super Luck"/>
    <s v="Prankster"/>
    <s v="405"/>
    <n v="405"/>
    <n v="60"/>
    <s v="60"/>
    <n v="85"/>
    <s v="85"/>
    <n v="42"/>
    <s v="42"/>
    <n v="85"/>
    <s v="85"/>
    <n v="42"/>
    <s v="42"/>
    <n v="91"/>
    <s v="91"/>
    <n v="30"/>
    <s v="30"/>
    <s v="35"/>
    <n v="35"/>
    <n v="81"/>
    <s v="81"/>
    <s v="Medium Slow"/>
    <s v="1"/>
    <x v="4"/>
    <x v="2"/>
    <s v="Flying"/>
    <n v="50"/>
    <n v="50"/>
    <n v="0.5"/>
    <n v="0.5"/>
    <s v="20"/>
    <s v="1"/>
    <s v="1"/>
    <s v="1"/>
    <s v="2"/>
    <n v="0.5"/>
    <s v="2"/>
    <s v="1"/>
    <s v="1"/>
    <s v="0"/>
    <s v="1"/>
    <s v="0"/>
    <s v="1"/>
    <s v="2"/>
    <n v="0.5"/>
    <s v="1"/>
    <n v="0.5"/>
    <s v="1"/>
    <s v="2"/>
  </r>
  <r>
    <s v="Slowking"/>
    <s v="199"/>
    <s v="Laschoking"/>
    <s v="ă¤ă‰ă‚­ăłă‚° (Yadoking)"/>
    <x v="2"/>
    <s v="Normal"/>
    <s v="Royal pokemon"/>
    <s v="2"/>
    <x v="2"/>
    <x v="5"/>
    <s v="Water, Psychic"/>
    <n v="2"/>
    <n v="79.5"/>
    <s v="3"/>
    <s v="Oblivious"/>
    <s v="Own Tempo"/>
    <s v="Regenerator"/>
    <s v="490"/>
    <n v="490"/>
    <n v="95"/>
    <s v="95"/>
    <n v="75"/>
    <s v="75"/>
    <n v="80"/>
    <s v="80"/>
    <n v="100"/>
    <s v="100"/>
    <n v="110"/>
    <s v="110"/>
    <n v="30"/>
    <s v="30"/>
    <n v="70"/>
    <s v="70"/>
    <s v="70"/>
    <n v="70"/>
    <n v="172"/>
    <s v="172"/>
    <s v="Medium Fast"/>
    <s v="2"/>
    <x v="2"/>
    <x v="1"/>
    <s v="Monster, Water 1"/>
    <n v="50"/>
    <n v="50"/>
    <n v="0.5"/>
    <n v="0.5"/>
    <s v="20"/>
    <s v="1"/>
    <n v="0.5"/>
    <n v="0.5"/>
    <s v="2"/>
    <s v="2"/>
    <n v="0.5"/>
    <n v="0.5"/>
    <s v="1"/>
    <s v="1"/>
    <s v="1"/>
    <n v="0.5"/>
    <s v="2"/>
    <s v="1"/>
    <s v="2"/>
    <s v="1"/>
    <s v="2"/>
    <n v="0.5"/>
    <s v="1"/>
  </r>
  <r>
    <s v="Galarian Slowking"/>
    <s v="199"/>
    <s v="Laschoking"/>
    <s v="ă¤ă‰ă‚­ăłă‚° (Yadoking)"/>
    <x v="1"/>
    <s v="Normal"/>
    <s v="Hexpert pokemon"/>
    <s v="2"/>
    <x v="6"/>
    <x v="5"/>
    <s v="Poison, Psychic"/>
    <n v="1.8"/>
    <n v="79.5"/>
    <s v="3"/>
    <s v="Curious Medicine"/>
    <s v="Own Tempo"/>
    <s v="Regenerator"/>
    <s v="490"/>
    <n v="490"/>
    <n v="95"/>
    <s v="95"/>
    <n v="65"/>
    <s v="65"/>
    <n v="80"/>
    <s v="80"/>
    <n v="110"/>
    <s v="110"/>
    <n v="110"/>
    <s v="110"/>
    <n v="30"/>
    <s v="30"/>
    <n v="70"/>
    <s v="70"/>
    <s v="70"/>
    <n v="70"/>
    <s v=""/>
    <m/>
    <s v="Medium Fast"/>
    <s v="2"/>
    <x v="2"/>
    <x v="1"/>
    <s v="Monster, Water 1"/>
    <n v="50"/>
    <n v="50"/>
    <n v="0.5"/>
    <n v="0.5"/>
    <s v="20"/>
    <s v="1"/>
    <s v="1"/>
    <s v="1"/>
    <s v="1"/>
    <n v="0.5"/>
    <s v="1"/>
    <n v="0.5"/>
    <n v="0.5"/>
    <s v="2"/>
    <s v="1"/>
    <s v="1"/>
    <s v="1"/>
    <s v="1"/>
    <s v="2"/>
    <s v="1"/>
    <s v="2"/>
    <s v="1"/>
    <n v="0.5"/>
  </r>
  <r>
    <s v="Misdreavus"/>
    <s v="200"/>
    <s v="Traunfugil"/>
    <s v="ă ă‚¦ăž (Muma)"/>
    <x v="2"/>
    <s v="Normal"/>
    <s v="Screech pokemon"/>
    <s v="1"/>
    <x v="15"/>
    <x v="1"/>
    <s v="Ghost"/>
    <n v="0.7"/>
    <n v="1"/>
    <s v="1"/>
    <s v="Levitate"/>
    <m/>
    <m/>
    <s v="435"/>
    <n v="435"/>
    <n v="60"/>
    <s v="60"/>
    <n v="60"/>
    <s v="60"/>
    <n v="60"/>
    <s v="60"/>
    <n v="85"/>
    <s v="85"/>
    <n v="85"/>
    <s v="85"/>
    <n v="85"/>
    <s v="85"/>
    <n v="45"/>
    <s v="45"/>
    <s v="35"/>
    <n v="35"/>
    <n v="87"/>
    <s v="87"/>
    <s v="Fast"/>
    <s v="1"/>
    <x v="13"/>
    <x v="2"/>
    <s v="Amorphous"/>
    <n v="50"/>
    <n v="50"/>
    <n v="0.5"/>
    <n v="0.5"/>
    <s v="25"/>
    <s v="0"/>
    <s v="1"/>
    <s v="1"/>
    <s v="1"/>
    <s v="1"/>
    <s v="1"/>
    <s v="0"/>
    <n v="0.5"/>
    <s v="0"/>
    <s v="1"/>
    <s v="1"/>
    <n v="0.5"/>
    <s v="1"/>
    <s v="2"/>
    <s v="1"/>
    <s v="2"/>
    <s v="1"/>
    <s v="1"/>
  </r>
  <r>
    <s v="Unown"/>
    <s v="201"/>
    <s v="Icognito"/>
    <s v="ă‚˘ăłăŽăĽăł (Unknown)"/>
    <x v="2"/>
    <s v="Normal"/>
    <s v="Symbol pokemon"/>
    <s v="1"/>
    <x v="13"/>
    <x v="1"/>
    <s v="Psychic"/>
    <n v="0.5"/>
    <n v="5"/>
    <s v="1"/>
    <s v="Levitate"/>
    <m/>
    <m/>
    <s v="336"/>
    <n v="336"/>
    <n v="48"/>
    <s v="48"/>
    <n v="72"/>
    <s v="72"/>
    <n v="48"/>
    <s v="48"/>
    <n v="72"/>
    <s v="72"/>
    <n v="48"/>
    <s v="48"/>
    <n v="48"/>
    <s v="48"/>
    <n v="225"/>
    <s v="225"/>
    <s v="70"/>
    <n v="70"/>
    <n v="118"/>
    <s v="118"/>
    <s v="Medium Fast"/>
    <s v="1"/>
    <x v="8"/>
    <x v="2"/>
    <s v="Undiscovered"/>
    <m/>
    <n v="100"/>
    <m/>
    <m/>
    <s v="40"/>
    <s v="1"/>
    <s v="1"/>
    <s v="1"/>
    <s v="1"/>
    <s v="1"/>
    <s v="1"/>
    <n v="0.5"/>
    <s v="1"/>
    <s v="0"/>
    <s v="1"/>
    <n v="0.5"/>
    <s v="2"/>
    <s v="1"/>
    <s v="2"/>
    <s v="1"/>
    <s v="2"/>
    <s v="1"/>
    <s v="1"/>
  </r>
  <r>
    <s v="Wobbuffet"/>
    <s v="202"/>
    <s v="Woingenau"/>
    <s v="ă‚˝ăĽăŠăłă‚ą (Sonans)"/>
    <x v="2"/>
    <s v="Normal"/>
    <s v="Patient pokemon"/>
    <s v="1"/>
    <x v="13"/>
    <x v="1"/>
    <s v="Psychic"/>
    <n v="1.3"/>
    <n v="28.5"/>
    <s v="2"/>
    <s v="Shadow Tag"/>
    <m/>
    <s v="Telepathy"/>
    <s v="405"/>
    <n v="405"/>
    <n v="190"/>
    <s v="190"/>
    <n v="33"/>
    <s v="33"/>
    <n v="58"/>
    <s v="58"/>
    <n v="33"/>
    <s v="33"/>
    <n v="58"/>
    <s v="58"/>
    <n v="33"/>
    <s v="33"/>
    <n v="45"/>
    <s v="45"/>
    <s v="70"/>
    <n v="70"/>
    <n v="142"/>
    <s v="142"/>
    <s v="Medium Fast"/>
    <s v="1"/>
    <x v="13"/>
    <x v="2"/>
    <s v="Amorphous"/>
    <n v="50"/>
    <n v="50"/>
    <n v="0.5"/>
    <n v="0.5"/>
    <s v="20"/>
    <s v="1"/>
    <s v="1"/>
    <s v="1"/>
    <s v="1"/>
    <s v="1"/>
    <s v="1"/>
    <n v="0.5"/>
    <s v="1"/>
    <s v="1"/>
    <s v="1"/>
    <n v="0.5"/>
    <s v="2"/>
    <s v="1"/>
    <s v="2"/>
    <s v="1"/>
    <s v="2"/>
    <s v="1"/>
    <s v="1"/>
  </r>
  <r>
    <s v="Girafarig"/>
    <s v="203"/>
    <s v="Girafarig"/>
    <s v="ă‚­ăŞăłăŞă‚­ (Kirinriki)"/>
    <x v="2"/>
    <s v="Normal"/>
    <s v="Long Neck pokemon"/>
    <s v="2"/>
    <x v="4"/>
    <x v="5"/>
    <s v="Normal, Psychic"/>
    <n v="1.5"/>
    <n v="41.5"/>
    <s v="3"/>
    <s v="Inner Focus"/>
    <s v="Early Bird"/>
    <s v="Sap Sipper"/>
    <s v="455"/>
    <n v="455"/>
    <n v="70"/>
    <s v="70"/>
    <n v="80"/>
    <s v="80"/>
    <n v="65"/>
    <s v="65"/>
    <n v="90"/>
    <s v="90"/>
    <n v="65"/>
    <s v="65"/>
    <n v="85"/>
    <s v="85"/>
    <n v="60"/>
    <s v="60"/>
    <s v="70"/>
    <n v="70"/>
    <n v="159"/>
    <s v="159"/>
    <s v="Medium Fast"/>
    <s v="1"/>
    <x v="5"/>
    <x v="2"/>
    <s v="Field"/>
    <n v="50"/>
    <n v="50"/>
    <n v="0.5"/>
    <n v="0.5"/>
    <s v="20"/>
    <s v="1"/>
    <s v="1"/>
    <s v="1"/>
    <s v="1"/>
    <s v="1"/>
    <s v="1"/>
    <s v="1"/>
    <s v="1"/>
    <s v="1"/>
    <s v="1"/>
    <n v="0.5"/>
    <s v="2"/>
    <s v="1"/>
    <s v="0"/>
    <s v="1"/>
    <s v="2"/>
    <s v="1"/>
    <s v="1"/>
  </r>
  <r>
    <s v="Pineco"/>
    <s v="204"/>
    <s v="Tannza"/>
    <s v="ă‚ŻăŚă‚®ă€ăž (Kunugidama)"/>
    <x v="2"/>
    <s v="Normal"/>
    <s v="Bagworm pokemon"/>
    <s v="1"/>
    <x v="3"/>
    <x v="1"/>
    <s v="Bug"/>
    <n v="0.6"/>
    <n v="7.2"/>
    <s v="2"/>
    <s v="Sturdy"/>
    <m/>
    <s v="Overcoat"/>
    <s v="290"/>
    <n v="290"/>
    <n v="50"/>
    <s v="50"/>
    <n v="65"/>
    <s v="65"/>
    <n v="90"/>
    <s v="90"/>
    <n v="35"/>
    <s v="35"/>
    <n v="35"/>
    <s v="35"/>
    <n v="15"/>
    <s v="15"/>
    <n v="190"/>
    <s v="190"/>
    <s v="70"/>
    <n v="70"/>
    <n v="58"/>
    <s v="58"/>
    <s v="Medium Fast"/>
    <s v="1"/>
    <x v="3"/>
    <x v="2"/>
    <s v="Bug"/>
    <n v="50"/>
    <n v="50"/>
    <n v="0.5"/>
    <n v="0.5"/>
    <s v="20"/>
    <s v="1"/>
    <s v="2"/>
    <s v="1"/>
    <s v="1"/>
    <n v="0.5"/>
    <s v="1"/>
    <n v="0.5"/>
    <s v="1"/>
    <n v="0.5"/>
    <s v="2"/>
    <s v="1"/>
    <s v="1"/>
    <s v="2"/>
    <s v="1"/>
    <s v="1"/>
    <s v="1"/>
    <s v="1"/>
    <s v="1"/>
  </r>
  <r>
    <s v="Forretress"/>
    <s v="205"/>
    <s v="Forstellka"/>
    <s v="ă•ă‚©ă¬ăă‚ą (Foretos)"/>
    <x v="2"/>
    <s v="Normal"/>
    <s v="Bagworm pokemon"/>
    <s v="2"/>
    <x v="3"/>
    <x v="6"/>
    <s v="Bug, Steel"/>
    <n v="1.2"/>
    <n v="125.8"/>
    <s v="2"/>
    <s v="Sturdy"/>
    <m/>
    <s v="Overcoat"/>
    <s v="465"/>
    <n v="465"/>
    <n v="75"/>
    <s v="75"/>
    <n v="90"/>
    <s v="90"/>
    <n v="140"/>
    <s v="140"/>
    <n v="60"/>
    <s v="60"/>
    <n v="60"/>
    <s v="60"/>
    <n v="40"/>
    <s v="40"/>
    <n v="75"/>
    <s v="75"/>
    <s v="70"/>
    <n v="70"/>
    <n v="163"/>
    <s v="163"/>
    <s v="Medium Fast"/>
    <s v="1"/>
    <x v="3"/>
    <x v="2"/>
    <s v="Bug"/>
    <n v="50"/>
    <n v="50"/>
    <n v="0.5"/>
    <n v="0.5"/>
    <s v="20"/>
    <n v="0.5"/>
    <s v="4"/>
    <s v="1"/>
    <s v="1"/>
    <n v="0.25"/>
    <n v="0.5"/>
    <s v="1"/>
    <s v="0"/>
    <s v="1"/>
    <s v="1"/>
    <n v="0.5"/>
    <n v="0.5"/>
    <s v="1"/>
    <s v="1"/>
    <n v="0.5"/>
    <s v="1"/>
    <n v="0.5"/>
    <n v="0.5"/>
  </r>
  <r>
    <s v="Dunsparce"/>
    <s v="206"/>
    <s v="Dummisel"/>
    <s v="ăŽă‚łăă (Nokocchi)"/>
    <x v="2"/>
    <s v="Normal"/>
    <s v="Land Snake pokemon"/>
    <s v="1"/>
    <x v="4"/>
    <x v="1"/>
    <s v="Normal"/>
    <n v="1.5"/>
    <n v="14"/>
    <s v="3"/>
    <s v="Serene Grace"/>
    <s v="Run Away"/>
    <s v="Rattled"/>
    <s v="415"/>
    <n v="415"/>
    <n v="100"/>
    <s v="100"/>
    <n v="70"/>
    <s v="70"/>
    <n v="70"/>
    <s v="70"/>
    <n v="65"/>
    <s v="65"/>
    <n v="65"/>
    <s v="65"/>
    <n v="45"/>
    <s v="45"/>
    <n v="190"/>
    <s v="190"/>
    <s v="70"/>
    <n v="70"/>
    <n v="145"/>
    <s v="145"/>
    <s v="Medium Fast"/>
    <s v="1"/>
    <x v="5"/>
    <x v="2"/>
    <s v="Field"/>
    <n v="50"/>
    <n v="50"/>
    <n v="0.5"/>
    <n v="0.5"/>
    <s v="20"/>
    <s v="1"/>
    <s v="1"/>
    <s v="1"/>
    <s v="1"/>
    <s v="1"/>
    <s v="1"/>
    <s v="2"/>
    <s v="1"/>
    <s v="1"/>
    <s v="1"/>
    <s v="1"/>
    <s v="1"/>
    <s v="1"/>
    <s v="0"/>
    <s v="1"/>
    <s v="1"/>
    <s v="1"/>
    <s v="1"/>
  </r>
  <r>
    <s v="Gligar"/>
    <s v="207"/>
    <s v="Skorgla"/>
    <s v="ă‚°ă©ă‚¤ă‚¬ăĽ (Gliger)"/>
    <x v="2"/>
    <s v="Normal"/>
    <s v="FlyScorpion pokemon"/>
    <s v="2"/>
    <x v="8"/>
    <x v="2"/>
    <s v="Ground, Flying"/>
    <n v="1.1000000000000001"/>
    <n v="64.8"/>
    <s v="3"/>
    <s v="Hyper Cutter"/>
    <s v="Sand Veil"/>
    <s v="Immunity"/>
    <s v="430"/>
    <n v="430"/>
    <n v="65"/>
    <s v="65"/>
    <n v="75"/>
    <s v="75"/>
    <n v="105"/>
    <s v="105"/>
    <n v="35"/>
    <s v="35"/>
    <n v="65"/>
    <s v="65"/>
    <n v="85"/>
    <s v="85"/>
    <n v="60"/>
    <s v="60"/>
    <s v="70"/>
    <n v="70"/>
    <n v="86"/>
    <s v="86"/>
    <s v="Medium Slow"/>
    <s v="1"/>
    <x v="3"/>
    <x v="2"/>
    <s v="Bug"/>
    <n v="50"/>
    <n v="50"/>
    <n v="0.5"/>
    <n v="0.5"/>
    <s v="20"/>
    <s v="1"/>
    <s v="1"/>
    <s v="2"/>
    <s v="0"/>
    <s v="1"/>
    <s v="4"/>
    <n v="0.5"/>
    <n v="0.5"/>
    <s v="0"/>
    <s v="1"/>
    <s v="1"/>
    <n v="0.5"/>
    <s v="1"/>
    <s v="1"/>
    <s v="1"/>
    <s v="1"/>
    <s v="1"/>
    <s v="1"/>
  </r>
  <r>
    <s v="Steelix"/>
    <s v="208"/>
    <s v="Stahlos"/>
    <s v="ăŹă‚¬ăŤăĽă« (Haganeil)"/>
    <x v="2"/>
    <s v="Normal"/>
    <s v="Iron Snake pokemon"/>
    <s v="2"/>
    <x v="11"/>
    <x v="7"/>
    <s v="Steel, Ground"/>
    <n v="9.1999999999999993"/>
    <n v="400"/>
    <s v="3"/>
    <s v="Rock Head"/>
    <s v="Sturdy"/>
    <s v="Sheer Force"/>
    <s v="510"/>
    <n v="510"/>
    <n v="75"/>
    <s v="75"/>
    <n v="85"/>
    <s v="85"/>
    <n v="200"/>
    <s v="200"/>
    <n v="55"/>
    <s v="55"/>
    <n v="65"/>
    <s v="65"/>
    <n v="30"/>
    <s v="30"/>
    <n v="25"/>
    <s v="25"/>
    <s v="70"/>
    <n v="70"/>
    <n v="179"/>
    <s v="179"/>
    <s v="Medium Fast"/>
    <s v="1"/>
    <x v="12"/>
    <x v="2"/>
    <s v="Mineral"/>
    <n v="50"/>
    <n v="50"/>
    <n v="0.5"/>
    <n v="0.5"/>
    <s v="25"/>
    <n v="0.5"/>
    <s v="2"/>
    <s v="2"/>
    <s v="0"/>
    <s v="1"/>
    <s v="1"/>
    <s v="2"/>
    <s v="0"/>
    <s v="2"/>
    <n v="0.5"/>
    <n v="0.5"/>
    <n v="0.5"/>
    <n v="0.25"/>
    <s v="1"/>
    <n v="0.5"/>
    <s v="1"/>
    <n v="0.5"/>
    <n v="0.5"/>
  </r>
  <r>
    <s v="Mega Steelix"/>
    <s v="208"/>
    <s v="Stahlos"/>
    <s v="ăŹă‚¬ăŤăĽă« (Haganeil)"/>
    <x v="2"/>
    <s v="Normal"/>
    <s v="Iron Snake pokemon"/>
    <s v="2"/>
    <x v="11"/>
    <x v="7"/>
    <s v="Steel, Ground"/>
    <n v="10.5"/>
    <n v="740"/>
    <s v="1"/>
    <s v="Sand Force"/>
    <m/>
    <m/>
    <s v="610"/>
    <n v="610"/>
    <n v="75"/>
    <s v="75"/>
    <n v="125"/>
    <s v="125"/>
    <n v="230"/>
    <s v="230"/>
    <n v="55"/>
    <s v="55"/>
    <n v="95"/>
    <s v="95"/>
    <n v="30"/>
    <s v="30"/>
    <n v="25"/>
    <s v="25"/>
    <s v="70"/>
    <n v="70"/>
    <n v="214"/>
    <s v="214"/>
    <s v="Medium Fast"/>
    <s v="1"/>
    <x v="12"/>
    <x v="2"/>
    <s v="Mineral"/>
    <n v="50"/>
    <n v="50"/>
    <n v="0.5"/>
    <n v="0.5"/>
    <s v="25"/>
    <n v="0.5"/>
    <s v="2"/>
    <s v="2"/>
    <s v="0"/>
    <s v="1"/>
    <s v="1"/>
    <s v="2"/>
    <s v="0"/>
    <s v="2"/>
    <n v="0.5"/>
    <n v="0.5"/>
    <n v="0.5"/>
    <n v="0.25"/>
    <s v="1"/>
    <n v="0.5"/>
    <s v="1"/>
    <n v="0.5"/>
    <n v="0.5"/>
  </r>
  <r>
    <s v="Snubbull"/>
    <s v="209"/>
    <s v="Snubbull"/>
    <s v="ă–ă«ăĽ (Bulu)"/>
    <x v="2"/>
    <s v="Normal"/>
    <s v="Fairy pokemon"/>
    <s v="1"/>
    <x v="10"/>
    <x v="1"/>
    <s v="Fairy"/>
    <n v="0.6"/>
    <n v="7.8"/>
    <s v="3"/>
    <s v="Intimidate"/>
    <s v="Run Away"/>
    <s v="Rattled"/>
    <s v="300"/>
    <n v="300"/>
    <n v="60"/>
    <s v="60"/>
    <n v="80"/>
    <s v="80"/>
    <n v="50"/>
    <s v="50"/>
    <n v="40"/>
    <s v="40"/>
    <n v="40"/>
    <s v="40"/>
    <n v="30"/>
    <s v="30"/>
    <n v="190"/>
    <s v="190"/>
    <s v="70"/>
    <n v="70"/>
    <n v="60"/>
    <s v="60"/>
    <s v="Fast"/>
    <s v="2"/>
    <x v="6"/>
    <x v="3"/>
    <s v="Fairy, Field"/>
    <n v="25"/>
    <n v="75"/>
    <n v="0.25"/>
    <n v="0.75"/>
    <s v="20"/>
    <s v="1"/>
    <s v="1"/>
    <s v="1"/>
    <s v="1"/>
    <s v="1"/>
    <s v="1"/>
    <n v="0.5"/>
    <s v="2"/>
    <s v="1"/>
    <s v="1"/>
    <s v="1"/>
    <n v="0.5"/>
    <s v="1"/>
    <s v="1"/>
    <s v="0"/>
    <n v="0.5"/>
    <s v="2"/>
    <s v="1"/>
  </r>
  <r>
    <s v="Granbull"/>
    <s v="210"/>
    <s v="Granbull"/>
    <s v="ă‚°ă©ăłă–ă« (Granbulu)"/>
    <x v="2"/>
    <s v="Normal"/>
    <s v="Fairy pokemon"/>
    <s v="1"/>
    <x v="10"/>
    <x v="1"/>
    <s v="Fairy"/>
    <n v="1.4"/>
    <n v="48.7"/>
    <s v="3"/>
    <s v="Intimidate"/>
    <s v="Quick Feet"/>
    <s v="Rattled"/>
    <s v="450"/>
    <n v="450"/>
    <n v="90"/>
    <s v="90"/>
    <n v="120"/>
    <s v="120"/>
    <n v="75"/>
    <s v="75"/>
    <n v="60"/>
    <s v="60"/>
    <n v="60"/>
    <s v="60"/>
    <n v="45"/>
    <s v="45"/>
    <n v="75"/>
    <s v="75"/>
    <s v="70"/>
    <n v="70"/>
    <n v="158"/>
    <s v="158"/>
    <s v="Fast"/>
    <s v="2"/>
    <x v="6"/>
    <x v="3"/>
    <s v="Fairy, Field"/>
    <n v="25"/>
    <n v="75"/>
    <n v="0.25"/>
    <n v="0.75"/>
    <s v="20"/>
    <s v="1"/>
    <s v="1"/>
    <s v="1"/>
    <s v="1"/>
    <s v="1"/>
    <s v="1"/>
    <n v="0.5"/>
    <s v="2"/>
    <s v="1"/>
    <s v="1"/>
    <s v="1"/>
    <n v="0.5"/>
    <s v="1"/>
    <s v="1"/>
    <s v="0"/>
    <n v="0.5"/>
    <s v="2"/>
    <s v="1"/>
  </r>
  <r>
    <s v="Qwilfish"/>
    <s v="211"/>
    <s v="Baldorfish"/>
    <s v="ăŹăŞăĽă‚»ăł (Harysen)"/>
    <x v="2"/>
    <s v="Normal"/>
    <s v="Balloon pokemon"/>
    <s v="2"/>
    <x v="2"/>
    <x v="0"/>
    <s v="Water, Poison"/>
    <n v="0.5"/>
    <n v="3.9"/>
    <s v="3"/>
    <s v="Poison Point"/>
    <s v="Swift Swim"/>
    <s v="Intimidate"/>
    <s v="440"/>
    <n v="440"/>
    <n v="65"/>
    <s v="65"/>
    <n v="95"/>
    <s v="95"/>
    <n v="85"/>
    <s v="85"/>
    <n v="55"/>
    <s v="55"/>
    <n v="55"/>
    <s v="55"/>
    <n v="85"/>
    <s v="85"/>
    <n v="45"/>
    <s v="45"/>
    <s v="70"/>
    <n v="70"/>
    <n v="88"/>
    <s v="88"/>
    <s v="Medium Fast"/>
    <s v="1"/>
    <x v="14"/>
    <x v="2"/>
    <s v="Water 2"/>
    <n v="50"/>
    <n v="50"/>
    <n v="0.5"/>
    <n v="0.5"/>
    <s v="20"/>
    <s v="1"/>
    <n v="0.5"/>
    <n v="0.5"/>
    <s v="2"/>
    <s v="1"/>
    <n v="0.5"/>
    <n v="0.5"/>
    <n v="0.5"/>
    <s v="2"/>
    <s v="1"/>
    <s v="2"/>
    <n v="0.5"/>
    <s v="1"/>
    <s v="1"/>
    <s v="1"/>
    <s v="1"/>
    <n v="0.5"/>
    <n v="0.5"/>
  </r>
  <r>
    <s v="Scizor"/>
    <s v="212"/>
    <s v="Scherox"/>
    <s v="ăŹăă‚µă  (Hassam)"/>
    <x v="2"/>
    <s v="Normal"/>
    <s v="Pincer pokemon"/>
    <s v="2"/>
    <x v="3"/>
    <x v="6"/>
    <s v="Bug, Steel"/>
    <n v="1.8"/>
    <n v="118"/>
    <s v="3"/>
    <s v="Swarm"/>
    <s v="Technician"/>
    <s v="Light Metal"/>
    <s v="500"/>
    <n v="500"/>
    <n v="70"/>
    <s v="70"/>
    <n v="130"/>
    <s v="130"/>
    <n v="100"/>
    <s v="100"/>
    <n v="55"/>
    <s v="55"/>
    <n v="80"/>
    <s v="80"/>
    <n v="65"/>
    <s v="65"/>
    <n v="25"/>
    <s v="25"/>
    <s v="70"/>
    <n v="70"/>
    <n v="175"/>
    <s v="175"/>
    <s v="Medium Fast"/>
    <s v="1"/>
    <x v="3"/>
    <x v="2"/>
    <s v="Bug"/>
    <n v="50"/>
    <n v="50"/>
    <n v="0.5"/>
    <n v="0.5"/>
    <s v="25"/>
    <n v="0.5"/>
    <s v="4"/>
    <s v="1"/>
    <s v="1"/>
    <n v="0.25"/>
    <n v="0.5"/>
    <s v="1"/>
    <s v="0"/>
    <s v="1"/>
    <s v="1"/>
    <n v="0.5"/>
    <n v="0.5"/>
    <s v="1"/>
    <s v="1"/>
    <n v="0.5"/>
    <s v="1"/>
    <n v="0.5"/>
    <n v="0.5"/>
  </r>
  <r>
    <s v="Mega Scizor"/>
    <s v="212"/>
    <s v="Scherox"/>
    <s v="ăŹăă‚µă  (Hassam)"/>
    <x v="2"/>
    <s v="Normal"/>
    <s v="Pincer pokemon"/>
    <s v="2"/>
    <x v="3"/>
    <x v="6"/>
    <s v="Bug, Steel"/>
    <n v="2"/>
    <n v="125"/>
    <s v="1"/>
    <s v="Technician"/>
    <m/>
    <m/>
    <s v="600"/>
    <n v="600"/>
    <n v="70"/>
    <s v="70"/>
    <n v="150"/>
    <s v="150"/>
    <n v="140"/>
    <s v="140"/>
    <n v="65"/>
    <s v="65"/>
    <n v="100"/>
    <s v="100"/>
    <n v="75"/>
    <s v="75"/>
    <n v="25"/>
    <s v="25"/>
    <s v="70"/>
    <n v="70"/>
    <n v="210"/>
    <s v="210"/>
    <s v="Medium Fast"/>
    <s v="1"/>
    <x v="3"/>
    <x v="2"/>
    <s v="Bug"/>
    <n v="50"/>
    <n v="50"/>
    <n v="0.5"/>
    <n v="0.5"/>
    <s v="25"/>
    <n v="0.5"/>
    <s v="4"/>
    <s v="1"/>
    <s v="1"/>
    <n v="0.25"/>
    <n v="0.5"/>
    <s v="1"/>
    <s v="0"/>
    <s v="1"/>
    <s v="1"/>
    <n v="0.5"/>
    <n v="0.5"/>
    <s v="1"/>
    <s v="1"/>
    <n v="0.5"/>
    <s v="1"/>
    <n v="0.5"/>
    <n v="0.5"/>
  </r>
  <r>
    <s v="Shuckle"/>
    <s v="213"/>
    <s v="Pottrott"/>
    <s v="ă„ăśă„ăś (Tsubotsubo)"/>
    <x v="2"/>
    <s v="Normal"/>
    <s v="Mold pokemon"/>
    <s v="2"/>
    <x v="3"/>
    <x v="15"/>
    <s v="Bug, Rock"/>
    <n v="0.6"/>
    <n v="20.5"/>
    <s v="3"/>
    <s v="Sturdy"/>
    <s v="Gluttony"/>
    <s v="Contrary"/>
    <s v="505"/>
    <n v="505"/>
    <n v="20"/>
    <s v="20"/>
    <n v="10"/>
    <s v="10"/>
    <n v="230"/>
    <s v="230"/>
    <n v="10"/>
    <s v="10"/>
    <n v="230"/>
    <s v="230"/>
    <n v="5"/>
    <s v="5"/>
    <n v="190"/>
    <s v="190"/>
    <s v="70"/>
    <n v="70"/>
    <n v="177"/>
    <s v="177"/>
    <s v="Medium Slow"/>
    <s v="1"/>
    <x v="3"/>
    <x v="2"/>
    <s v="Bug"/>
    <n v="50"/>
    <n v="50"/>
    <n v="0.5"/>
    <n v="0.5"/>
    <s v="20"/>
    <n v="0.5"/>
    <s v="1"/>
    <s v="2"/>
    <s v="1"/>
    <s v="1"/>
    <s v="1"/>
    <s v="1"/>
    <n v="0.5"/>
    <s v="1"/>
    <s v="1"/>
    <s v="1"/>
    <s v="1"/>
    <s v="2"/>
    <s v="1"/>
    <s v="1"/>
    <s v="1"/>
    <s v="2"/>
    <s v="1"/>
  </r>
  <r>
    <s v="Heracross"/>
    <s v="214"/>
    <s v="Skaraborn"/>
    <s v="ăă©ă‚Żă­ă‚ą (Heracros)"/>
    <x v="2"/>
    <s v="Normal"/>
    <s v="Single Horn pokemon"/>
    <s v="2"/>
    <x v="3"/>
    <x v="10"/>
    <s v="Bug, Fighting"/>
    <n v="1.5"/>
    <n v="54"/>
    <s v="3"/>
    <s v="Swarm"/>
    <s v="Guts"/>
    <s v="Moxie"/>
    <s v="500"/>
    <n v="500"/>
    <n v="80"/>
    <s v="80"/>
    <n v="125"/>
    <s v="125"/>
    <n v="75"/>
    <s v="75"/>
    <n v="40"/>
    <s v="40"/>
    <n v="95"/>
    <s v="95"/>
    <n v="85"/>
    <s v="85"/>
    <n v="45"/>
    <s v="45"/>
    <s v="70"/>
    <n v="70"/>
    <n v="175"/>
    <s v="175"/>
    <s v="Slow"/>
    <s v="1"/>
    <x v="3"/>
    <x v="2"/>
    <s v="Bug"/>
    <n v="50"/>
    <n v="50"/>
    <n v="0.5"/>
    <n v="0.5"/>
    <s v="25"/>
    <s v="1"/>
    <s v="2"/>
    <s v="1"/>
    <s v="1"/>
    <n v="0.5"/>
    <s v="1"/>
    <n v="0.5"/>
    <s v="1"/>
    <n v="0.5"/>
    <s v="4"/>
    <s v="2"/>
    <n v="0.5"/>
    <s v="1"/>
    <s v="1"/>
    <s v="1"/>
    <n v="0.5"/>
    <s v="1"/>
    <s v="2"/>
  </r>
  <r>
    <s v="Mega Heracross"/>
    <s v="214"/>
    <s v="Skaraborn"/>
    <s v="ăă©ă‚Żă­ă‚ą (Heracros)"/>
    <x v="2"/>
    <s v="Normal"/>
    <s v="Single Horn pokemon"/>
    <s v="2"/>
    <x v="3"/>
    <x v="10"/>
    <s v="Bug, Fighting"/>
    <n v="1.7"/>
    <n v="62.5"/>
    <s v="1"/>
    <s v="Skill Link"/>
    <m/>
    <m/>
    <s v="600"/>
    <n v="600"/>
    <n v="80"/>
    <s v="80"/>
    <n v="185"/>
    <s v="185"/>
    <n v="115"/>
    <s v="115"/>
    <n v="40"/>
    <s v="40"/>
    <n v="105"/>
    <s v="105"/>
    <n v="75"/>
    <s v="75"/>
    <n v="45"/>
    <s v="45"/>
    <s v="70"/>
    <n v="70"/>
    <n v="210"/>
    <s v="210"/>
    <s v="Slow"/>
    <s v="1"/>
    <x v="3"/>
    <x v="2"/>
    <s v="Bug"/>
    <n v="50"/>
    <n v="50"/>
    <n v="0.5"/>
    <n v="0.5"/>
    <s v="25"/>
    <s v="1"/>
    <s v="2"/>
    <s v="1"/>
    <s v="1"/>
    <n v="0.5"/>
    <s v="1"/>
    <n v="0.5"/>
    <s v="1"/>
    <n v="0.5"/>
    <s v="4"/>
    <s v="2"/>
    <n v="0.5"/>
    <s v="1"/>
    <s v="1"/>
    <s v="1"/>
    <n v="0.5"/>
    <s v="1"/>
    <s v="2"/>
  </r>
  <r>
    <s v="Sneasel"/>
    <s v="215"/>
    <s v="Sniebel"/>
    <s v="ă‹ăĄăĽă© (Nyula)"/>
    <x v="2"/>
    <s v="Normal"/>
    <s v="Sharp Claw pokemon"/>
    <s v="2"/>
    <x v="5"/>
    <x v="12"/>
    <s v="Dark, Ice"/>
    <n v="0.9"/>
    <n v="28"/>
    <s v="3"/>
    <s v="Inner Focus"/>
    <s v="Keen Eye"/>
    <s v="Pickpocket"/>
    <s v="430"/>
    <n v="430"/>
    <n v="55"/>
    <s v="55"/>
    <n v="95"/>
    <s v="95"/>
    <n v="55"/>
    <s v="55"/>
    <n v="35"/>
    <s v="35"/>
    <n v="75"/>
    <s v="75"/>
    <n v="115"/>
    <s v="115"/>
    <n v="60"/>
    <s v="60"/>
    <s v="35"/>
    <n v="35"/>
    <n v="86"/>
    <s v="86"/>
    <s v="Medium Slow"/>
    <s v="1"/>
    <x v="5"/>
    <x v="2"/>
    <s v="Field"/>
    <n v="50"/>
    <n v="50"/>
    <n v="0.5"/>
    <n v="0.5"/>
    <s v="20"/>
    <s v="1"/>
    <s v="2"/>
    <s v="1"/>
    <s v="1"/>
    <s v="1"/>
    <n v="0.5"/>
    <s v="4"/>
    <s v="1"/>
    <s v="1"/>
    <s v="1"/>
    <s v="0"/>
    <s v="2"/>
    <s v="2"/>
    <n v="0.5"/>
    <s v="1"/>
    <n v="0.5"/>
    <s v="2"/>
    <s v="2"/>
  </r>
  <r>
    <s v="Teddiursa"/>
    <s v="216"/>
    <s v="Teddiursa"/>
    <s v="ă’ăˇă‚°ăž (Himeguma)"/>
    <x v="2"/>
    <s v="Normal"/>
    <s v="Little Bear pokemon"/>
    <s v="1"/>
    <x v="4"/>
    <x v="1"/>
    <s v="Normal"/>
    <n v="0.6"/>
    <n v="8.8000000000000007"/>
    <s v="3"/>
    <s v="Pickup"/>
    <s v="Quick Feet"/>
    <s v="Honey Gather"/>
    <s v="330"/>
    <n v="330"/>
    <n v="60"/>
    <s v="60"/>
    <n v="80"/>
    <s v="80"/>
    <n v="50"/>
    <s v="50"/>
    <n v="50"/>
    <s v="50"/>
    <n v="50"/>
    <s v="50"/>
    <n v="40"/>
    <s v="40"/>
    <n v="120"/>
    <s v="120"/>
    <s v="70"/>
    <n v="70"/>
    <n v="66"/>
    <s v="66"/>
    <s v="Medium Fast"/>
    <s v="1"/>
    <x v="5"/>
    <x v="2"/>
    <s v="Field"/>
    <n v="50"/>
    <n v="50"/>
    <n v="0.5"/>
    <n v="0.5"/>
    <s v="20"/>
    <s v="1"/>
    <s v="1"/>
    <s v="1"/>
    <s v="1"/>
    <s v="1"/>
    <s v="1"/>
    <s v="2"/>
    <s v="1"/>
    <s v="1"/>
    <s v="1"/>
    <s v="1"/>
    <s v="1"/>
    <s v="1"/>
    <s v="0"/>
    <s v="1"/>
    <s v="1"/>
    <s v="1"/>
    <s v="1"/>
  </r>
  <r>
    <s v="Ursaring"/>
    <s v="217"/>
    <s v="Ursaring"/>
    <s v="ăŞăłă‚°ăž (Ringuma)"/>
    <x v="2"/>
    <s v="Normal"/>
    <s v="Hibernator pokemon"/>
    <s v="1"/>
    <x v="4"/>
    <x v="1"/>
    <s v="Normal"/>
    <n v="1.8"/>
    <n v="125.8"/>
    <s v="3"/>
    <s v="Guts"/>
    <s v="Quick Feet"/>
    <s v="Unnerve"/>
    <s v="500"/>
    <n v="500"/>
    <n v="90"/>
    <s v="90"/>
    <n v="130"/>
    <s v="130"/>
    <n v="75"/>
    <s v="75"/>
    <n v="75"/>
    <s v="75"/>
    <n v="75"/>
    <s v="75"/>
    <n v="55"/>
    <s v="55"/>
    <n v="60"/>
    <s v="60"/>
    <s v="70"/>
    <n v="70"/>
    <n v="175"/>
    <s v="175"/>
    <s v="Medium Fast"/>
    <s v="1"/>
    <x v="5"/>
    <x v="2"/>
    <s v="Field"/>
    <n v="50"/>
    <n v="50"/>
    <n v="0.5"/>
    <n v="0.5"/>
    <s v="20"/>
    <s v="1"/>
    <s v="1"/>
    <s v="1"/>
    <s v="1"/>
    <s v="1"/>
    <s v="1"/>
    <s v="2"/>
    <s v="1"/>
    <s v="1"/>
    <s v="1"/>
    <s v="1"/>
    <s v="1"/>
    <s v="1"/>
    <s v="0"/>
    <s v="1"/>
    <s v="1"/>
    <s v="1"/>
    <s v="1"/>
  </r>
  <r>
    <s v="Slugma"/>
    <s v="218"/>
    <s v="Schneckmag"/>
    <s v="ăžă‚°ăžăă‚° (Magmag)"/>
    <x v="2"/>
    <s v="Normal"/>
    <s v="Lava pokemon"/>
    <s v="1"/>
    <x v="1"/>
    <x v="1"/>
    <s v="Fire"/>
    <n v="0.7"/>
    <n v="35"/>
    <s v="3"/>
    <s v="Magma Armor"/>
    <s v="Flame Body"/>
    <s v="Weak Armor"/>
    <s v="250"/>
    <n v="250"/>
    <n v="40"/>
    <s v="40"/>
    <n v="40"/>
    <s v="40"/>
    <n v="40"/>
    <s v="40"/>
    <n v="70"/>
    <s v="70"/>
    <n v="40"/>
    <s v="40"/>
    <n v="20"/>
    <s v="20"/>
    <n v="190"/>
    <s v="190"/>
    <s v="70"/>
    <n v="70"/>
    <n v="50"/>
    <s v="50"/>
    <s v="Medium Fast"/>
    <s v="1"/>
    <x v="13"/>
    <x v="2"/>
    <s v="Amorphous"/>
    <n v="50"/>
    <n v="50"/>
    <n v="0.5"/>
    <n v="0.5"/>
    <s v="20"/>
    <s v="1"/>
    <n v="0.5"/>
    <s v="2"/>
    <s v="1"/>
    <n v="0.5"/>
    <n v="0.5"/>
    <s v="1"/>
    <s v="1"/>
    <s v="2"/>
    <s v="1"/>
    <s v="1"/>
    <n v="0.5"/>
    <s v="2"/>
    <s v="1"/>
    <s v="1"/>
    <s v="1"/>
    <n v="0.5"/>
    <n v="0.5"/>
  </r>
  <r>
    <s v="Magcargo"/>
    <s v="219"/>
    <s v="Magcargo"/>
    <s v="ăžă‚°ă‚«ă«ă‚´ (Magcargot)"/>
    <x v="2"/>
    <s v="Normal"/>
    <s v="Lava pokemon"/>
    <s v="2"/>
    <x v="1"/>
    <x v="15"/>
    <s v="Fire, Rock"/>
    <n v="0.8"/>
    <n v="55"/>
    <s v="3"/>
    <s v="Magma Armor"/>
    <s v="Flame Body"/>
    <s v="Weak Armor"/>
    <s v="430"/>
    <n v="430"/>
    <n v="60"/>
    <s v="60"/>
    <n v="50"/>
    <s v="50"/>
    <n v="120"/>
    <s v="120"/>
    <n v="90"/>
    <s v="90"/>
    <n v="80"/>
    <s v="80"/>
    <n v="30"/>
    <s v="30"/>
    <n v="75"/>
    <s v="75"/>
    <s v="70"/>
    <n v="70"/>
    <n v="151"/>
    <s v="151"/>
    <s v="Medium Fast"/>
    <s v="1"/>
    <x v="13"/>
    <x v="2"/>
    <s v="Amorphous"/>
    <n v="50"/>
    <n v="50"/>
    <n v="0.5"/>
    <n v="0.5"/>
    <s v="20"/>
    <n v="0.5"/>
    <n v="0.25"/>
    <s v="4"/>
    <s v="1"/>
    <s v="1"/>
    <n v="0.5"/>
    <s v="2"/>
    <n v="0.5"/>
    <s v="4"/>
    <n v="0.5"/>
    <s v="1"/>
    <n v="0.5"/>
    <s v="2"/>
    <s v="1"/>
    <s v="1"/>
    <s v="1"/>
    <s v="1"/>
    <n v="0.5"/>
  </r>
  <r>
    <s v="Swinub"/>
    <s v="220"/>
    <s v="Quiekel"/>
    <s v="ă‚¦ăŞă ăĽ (Urimoo)"/>
    <x v="2"/>
    <s v="Normal"/>
    <s v="Pig pokemon"/>
    <s v="2"/>
    <x v="9"/>
    <x v="7"/>
    <s v="Ice, Ground"/>
    <n v="0.4"/>
    <n v="6.5"/>
    <s v="3"/>
    <s v="Oblivious"/>
    <s v="Snow Cloak"/>
    <s v="Thick Fat"/>
    <s v="250"/>
    <n v="250"/>
    <n v="50"/>
    <s v="50"/>
    <n v="50"/>
    <s v="50"/>
    <n v="40"/>
    <s v="40"/>
    <n v="30"/>
    <s v="30"/>
    <n v="30"/>
    <s v="30"/>
    <n v="50"/>
    <s v="50"/>
    <n v="225"/>
    <s v="225"/>
    <s v="70"/>
    <n v="70"/>
    <n v="50"/>
    <s v="50"/>
    <s v="Slow"/>
    <s v="1"/>
    <x v="5"/>
    <x v="2"/>
    <s v="Field"/>
    <n v="50"/>
    <n v="50"/>
    <n v="0.5"/>
    <n v="0.5"/>
    <s v="20"/>
    <s v="1"/>
    <s v="2"/>
    <s v="2"/>
    <s v="0"/>
    <s v="2"/>
    <s v="1"/>
    <s v="2"/>
    <n v="0.5"/>
    <s v="1"/>
    <s v="1"/>
    <s v="1"/>
    <s v="1"/>
    <s v="1"/>
    <s v="1"/>
    <s v="1"/>
    <s v="1"/>
    <s v="2"/>
    <s v="1"/>
  </r>
  <r>
    <s v="Piloswine"/>
    <s v="221"/>
    <s v="Keifel"/>
    <s v="ă‚¤ăŽă ăĽ (Inomoo)"/>
    <x v="2"/>
    <s v="Normal"/>
    <s v="Swine pokemon"/>
    <s v="2"/>
    <x v="9"/>
    <x v="7"/>
    <s v="Ice, Ground"/>
    <n v="1.1000000000000001"/>
    <n v="55.8"/>
    <s v="3"/>
    <s v="Oblivious"/>
    <s v="Snow Cloak"/>
    <s v="Thick Fat"/>
    <s v="450"/>
    <n v="450"/>
    <n v="100"/>
    <s v="100"/>
    <n v="100"/>
    <s v="100"/>
    <n v="80"/>
    <s v="80"/>
    <n v="60"/>
    <s v="60"/>
    <n v="60"/>
    <s v="60"/>
    <n v="50"/>
    <s v="50"/>
    <n v="75"/>
    <s v="75"/>
    <s v="70"/>
    <n v="70"/>
    <n v="158"/>
    <s v="158"/>
    <s v="Slow"/>
    <s v="1"/>
    <x v="5"/>
    <x v="2"/>
    <s v="Field"/>
    <n v="50"/>
    <n v="50"/>
    <n v="0.5"/>
    <n v="0.5"/>
    <s v="20"/>
    <s v="1"/>
    <s v="2"/>
    <s v="2"/>
    <s v="0"/>
    <s v="2"/>
    <s v="1"/>
    <s v="2"/>
    <n v="0.5"/>
    <s v="1"/>
    <s v="1"/>
    <s v="1"/>
    <s v="1"/>
    <s v="1"/>
    <s v="1"/>
    <s v="1"/>
    <s v="1"/>
    <s v="2"/>
    <s v="1"/>
  </r>
  <r>
    <s v="Corsola"/>
    <s v="222"/>
    <s v="Corasonn"/>
    <s v="ă‚µă‹ăĽă‚´ (Sunnygo)"/>
    <x v="2"/>
    <s v="Normal"/>
    <s v="Coral pokemon"/>
    <s v="2"/>
    <x v="2"/>
    <x v="15"/>
    <s v="Water, Rock"/>
    <n v="0.6"/>
    <n v="5"/>
    <s v="3"/>
    <s v="Hustle"/>
    <s v="Natural Cure"/>
    <s v="Regenerator"/>
    <s v="410"/>
    <n v="410"/>
    <n v="65"/>
    <s v="65"/>
    <n v="55"/>
    <s v="55"/>
    <n v="95"/>
    <s v="95"/>
    <n v="65"/>
    <s v="65"/>
    <n v="95"/>
    <s v="95"/>
    <n v="35"/>
    <s v="35"/>
    <n v="60"/>
    <s v="60"/>
    <s v="70"/>
    <n v="70"/>
    <n v="144"/>
    <s v="144"/>
    <s v="Fast"/>
    <s v="2"/>
    <x v="9"/>
    <x v="7"/>
    <s v="Water 1, Water 3"/>
    <n v="25"/>
    <n v="75"/>
    <n v="0.25"/>
    <n v="0.75"/>
    <s v="20"/>
    <n v="0.5"/>
    <n v="0.25"/>
    <s v="1"/>
    <s v="2"/>
    <s v="4"/>
    <n v="0.5"/>
    <s v="2"/>
    <n v="0.5"/>
    <s v="2"/>
    <n v="0.5"/>
    <s v="1"/>
    <s v="1"/>
    <s v="1"/>
    <s v="1"/>
    <s v="1"/>
    <s v="1"/>
    <s v="1"/>
    <s v="1"/>
  </r>
  <r>
    <s v="Galarian Corsola"/>
    <s v="222"/>
    <s v="Corasonn"/>
    <s v="ă‚µă‹ăĽă‚´ (Sunnygo)"/>
    <x v="2"/>
    <s v="Normal"/>
    <s v="Coral pokemon"/>
    <s v="1"/>
    <x v="15"/>
    <x v="1"/>
    <s v="Ghost"/>
    <n v="0.6"/>
    <n v="0.5"/>
    <s v="2"/>
    <s v="Weak Armor"/>
    <m/>
    <s v="Cursed Body"/>
    <s v="410"/>
    <n v="410"/>
    <n v="60"/>
    <s v="60"/>
    <n v="55"/>
    <s v="55"/>
    <n v="100"/>
    <s v="100"/>
    <n v="65"/>
    <s v="65"/>
    <n v="100"/>
    <s v="100"/>
    <n v="30"/>
    <s v="30"/>
    <s v=""/>
    <m/>
    <m/>
    <s v=""/>
    <s v=""/>
    <m/>
    <s v="Fast"/>
    <s v="2"/>
    <x v="9"/>
    <x v="7"/>
    <s v="Water 1, Water 3"/>
    <m/>
    <n v="100"/>
    <m/>
    <m/>
    <s v="20"/>
    <s v="0"/>
    <s v="1"/>
    <s v="1"/>
    <s v="1"/>
    <s v="1"/>
    <s v="1"/>
    <s v="0"/>
    <n v="0.5"/>
    <s v="1"/>
    <s v="1"/>
    <s v="1"/>
    <n v="0.5"/>
    <s v="1"/>
    <s v="2"/>
    <s v="1"/>
    <s v="2"/>
    <s v="1"/>
    <s v="1"/>
  </r>
  <r>
    <s v="Remoraid"/>
    <s v="223"/>
    <s v="Remoraid"/>
    <s v="ă†ăăťă‚¦ă‚Ş (Teppouo)"/>
    <x v="2"/>
    <s v="Normal"/>
    <s v="Jet pokemon"/>
    <s v="1"/>
    <x v="2"/>
    <x v="1"/>
    <s v="Water"/>
    <n v="0.6"/>
    <n v="12"/>
    <s v="3"/>
    <s v="Hustle"/>
    <s v="Sniper"/>
    <s v="Moody"/>
    <s v="300"/>
    <n v="300"/>
    <n v="35"/>
    <s v="35"/>
    <n v="65"/>
    <s v="65"/>
    <n v="35"/>
    <s v="35"/>
    <n v="65"/>
    <s v="65"/>
    <n v="35"/>
    <s v="35"/>
    <n v="65"/>
    <s v="65"/>
    <n v="190"/>
    <s v="190"/>
    <s v="70"/>
    <n v="70"/>
    <n v="60"/>
    <s v="60"/>
    <s v="Medium Fast"/>
    <s v="2"/>
    <x v="9"/>
    <x v="6"/>
    <s v="Water 1, Water 2"/>
    <n v="50"/>
    <n v="50"/>
    <n v="0.5"/>
    <n v="0.5"/>
    <s v="20"/>
    <s v="1"/>
    <n v="0.5"/>
    <n v="0.5"/>
    <s v="2"/>
    <s v="2"/>
    <n v="0.5"/>
    <s v="1"/>
    <s v="1"/>
    <s v="1"/>
    <s v="1"/>
    <s v="1"/>
    <s v="1"/>
    <s v="1"/>
    <s v="1"/>
    <s v="1"/>
    <s v="1"/>
    <n v="0.5"/>
    <s v="1"/>
  </r>
  <r>
    <s v="Octillery"/>
    <s v="224"/>
    <s v="Octillery"/>
    <s v="ă‚Şă‚Żă‚żăł (Okutank)"/>
    <x v="2"/>
    <s v="Normal"/>
    <s v="Jet pokemon"/>
    <s v="1"/>
    <x v="2"/>
    <x v="1"/>
    <s v="Water"/>
    <n v="0.9"/>
    <n v="28.5"/>
    <s v="3"/>
    <s v="Suction Cups"/>
    <s v="Sniper"/>
    <s v="Moody"/>
    <s v="480"/>
    <n v="480"/>
    <n v="75"/>
    <s v="75"/>
    <n v="105"/>
    <s v="105"/>
    <n v="75"/>
    <s v="75"/>
    <n v="105"/>
    <s v="105"/>
    <n v="75"/>
    <s v="75"/>
    <n v="45"/>
    <s v="45"/>
    <n v="75"/>
    <s v="75"/>
    <s v="70"/>
    <n v="70"/>
    <n v="168"/>
    <s v="168"/>
    <s v="Medium Fast"/>
    <s v="2"/>
    <x v="9"/>
    <x v="6"/>
    <s v="Water 1, Water 2"/>
    <n v="50"/>
    <n v="50"/>
    <n v="0.5"/>
    <n v="0.5"/>
    <s v="20"/>
    <s v="1"/>
    <n v="0.5"/>
    <n v="0.5"/>
    <s v="2"/>
    <s v="2"/>
    <n v="0.5"/>
    <s v="1"/>
    <s v="1"/>
    <s v="1"/>
    <s v="1"/>
    <s v="1"/>
    <s v="1"/>
    <s v="1"/>
    <s v="1"/>
    <s v="1"/>
    <s v="1"/>
    <n v="0.5"/>
    <s v="1"/>
  </r>
  <r>
    <s v="Delibird"/>
    <s v="225"/>
    <s v="Botogel"/>
    <s v="ă‡ăŞăăĽă‰ (Delibird)"/>
    <x v="2"/>
    <s v="Normal"/>
    <s v="Delivery pokemon"/>
    <s v="2"/>
    <x v="9"/>
    <x v="2"/>
    <s v="Ice, Flying"/>
    <n v="0.9"/>
    <n v="16"/>
    <s v="3"/>
    <s v="Vital Spirit"/>
    <s v="Hustle"/>
    <s v="Insomnia"/>
    <s v="330"/>
    <n v="330"/>
    <n v="45"/>
    <s v="45"/>
    <n v="55"/>
    <s v="55"/>
    <n v="45"/>
    <s v="45"/>
    <n v="65"/>
    <s v="65"/>
    <n v="45"/>
    <s v="45"/>
    <n v="75"/>
    <s v="75"/>
    <n v="45"/>
    <s v="45"/>
    <s v="70"/>
    <n v="70"/>
    <n v="116"/>
    <s v="116"/>
    <s v="Fast"/>
    <s v="2"/>
    <x v="5"/>
    <x v="1"/>
    <s v="Field, Water 1"/>
    <n v="50"/>
    <n v="50"/>
    <n v="0.5"/>
    <n v="0.5"/>
    <s v="20"/>
    <s v="1"/>
    <s v="2"/>
    <s v="1"/>
    <s v="2"/>
    <n v="0.5"/>
    <s v="1"/>
    <s v="1"/>
    <s v="1"/>
    <s v="0"/>
    <s v="1"/>
    <s v="1"/>
    <n v="0.5"/>
    <s v="4"/>
    <s v="1"/>
    <s v="1"/>
    <s v="1"/>
    <s v="2"/>
    <s v="1"/>
  </r>
  <r>
    <s v="Mantine"/>
    <s v="226"/>
    <s v="Mantax"/>
    <s v="ăžăłă‚żă‚¤ăł (Mantain)"/>
    <x v="2"/>
    <s v="Normal"/>
    <s v="Kite pokemon"/>
    <s v="2"/>
    <x v="2"/>
    <x v="2"/>
    <s v="Water, Flying"/>
    <n v="2.1"/>
    <n v="220"/>
    <s v="3"/>
    <s v="Swift Swim"/>
    <s v="Water Absorb"/>
    <s v="Water Veil"/>
    <s v="485"/>
    <n v="485"/>
    <n v="85"/>
    <s v="85"/>
    <n v="40"/>
    <s v="40"/>
    <n v="70"/>
    <s v="70"/>
    <n v="80"/>
    <s v="80"/>
    <n v="140"/>
    <s v="140"/>
    <n v="70"/>
    <s v="70"/>
    <n v="25"/>
    <s v="25"/>
    <s v="70"/>
    <n v="70"/>
    <n v="170"/>
    <s v="170"/>
    <s v="Slow"/>
    <s v="1"/>
    <x v="9"/>
    <x v="2"/>
    <s v="Water 1"/>
    <n v="50"/>
    <n v="50"/>
    <n v="0.5"/>
    <n v="0.5"/>
    <s v="25"/>
    <s v="1"/>
    <n v="0.5"/>
    <n v="0.5"/>
    <s v="4"/>
    <s v="1"/>
    <s v="1"/>
    <n v="0.5"/>
    <s v="1"/>
    <s v="0"/>
    <s v="1"/>
    <s v="1"/>
    <n v="0.5"/>
    <s v="2"/>
    <s v="1"/>
    <s v="1"/>
    <s v="1"/>
    <n v="0.5"/>
    <s v="1"/>
  </r>
  <r>
    <s v="Skarmory"/>
    <s v="227"/>
    <s v="Panzaeron"/>
    <s v="ă‚¨ă‚˘ăĽă ă‰ (Airmd)"/>
    <x v="2"/>
    <s v="Normal"/>
    <s v="Armor Bird pokemon"/>
    <s v="2"/>
    <x v="11"/>
    <x v="2"/>
    <s v="Steel, Flying"/>
    <n v="1.7"/>
    <n v="50.5"/>
    <s v="3"/>
    <s v="Keen Eye"/>
    <s v="Sturdy"/>
    <s v="Weak Armor"/>
    <s v="465"/>
    <n v="465"/>
    <n v="65"/>
    <s v="65"/>
    <n v="80"/>
    <s v="80"/>
    <n v="140"/>
    <s v="140"/>
    <n v="40"/>
    <s v="40"/>
    <n v="70"/>
    <s v="70"/>
    <n v="70"/>
    <s v="70"/>
    <n v="25"/>
    <s v="25"/>
    <s v="70"/>
    <n v="70"/>
    <n v="163"/>
    <s v="163"/>
    <s v="Slow"/>
    <s v="1"/>
    <x v="4"/>
    <x v="2"/>
    <s v="Flying"/>
    <n v="50"/>
    <n v="50"/>
    <n v="0.5"/>
    <n v="0.5"/>
    <s v="25"/>
    <n v="0.5"/>
    <s v="2"/>
    <s v="1"/>
    <s v="2"/>
    <n v="0.25"/>
    <s v="1"/>
    <s v="1"/>
    <s v="0"/>
    <s v="0"/>
    <n v="0.5"/>
    <n v="0.5"/>
    <n v="0.25"/>
    <s v="1"/>
    <s v="1"/>
    <n v="0.5"/>
    <s v="1"/>
    <n v="0.5"/>
    <n v="0.5"/>
  </r>
  <r>
    <s v="Houndour"/>
    <s v="228"/>
    <s v="Hunduster"/>
    <s v="ă‡ă«ă“ă« (Delvil)"/>
    <x v="2"/>
    <s v="Normal"/>
    <s v="Dark pokemon"/>
    <s v="2"/>
    <x v="5"/>
    <x v="17"/>
    <s v="Dark, Fire"/>
    <n v="0.6"/>
    <n v="10.8"/>
    <s v="3"/>
    <s v="Early Bird"/>
    <s v="Flash Fire"/>
    <s v="Unnerve"/>
    <s v="330"/>
    <n v="330"/>
    <n v="45"/>
    <s v="45"/>
    <n v="60"/>
    <s v="60"/>
    <n v="30"/>
    <s v="30"/>
    <n v="80"/>
    <s v="80"/>
    <n v="50"/>
    <s v="50"/>
    <n v="65"/>
    <s v="65"/>
    <n v="120"/>
    <s v="120"/>
    <s v="35"/>
    <n v="35"/>
    <n v="66"/>
    <s v="66"/>
    <s v="Slow"/>
    <s v="1"/>
    <x v="5"/>
    <x v="2"/>
    <s v="Field"/>
    <n v="50"/>
    <n v="50"/>
    <n v="0.5"/>
    <n v="0.5"/>
    <s v="20"/>
    <s v="1"/>
    <n v="0.5"/>
    <s v="2"/>
    <s v="1"/>
    <n v="0.5"/>
    <n v="0.5"/>
    <s v="2"/>
    <s v="1"/>
    <s v="2"/>
    <s v="1"/>
    <s v="0"/>
    <s v="1"/>
    <s v="2"/>
    <n v="0.5"/>
    <s v="1"/>
    <n v="0.5"/>
    <n v="0.5"/>
    <s v="1"/>
  </r>
  <r>
    <s v="Houndoom"/>
    <s v="229"/>
    <s v="Hundemon"/>
    <s v="ăă«ă‚¬ăĽ (Hellgar)"/>
    <x v="2"/>
    <s v="Normal"/>
    <s v="Dark pokemon"/>
    <s v="2"/>
    <x v="5"/>
    <x v="17"/>
    <s v="Dark, Fire"/>
    <n v="1.4"/>
    <n v="35"/>
    <s v="3"/>
    <s v="Early Bird"/>
    <s v="Flash Fire"/>
    <s v="Unnerve"/>
    <s v="500"/>
    <n v="500"/>
    <n v="75"/>
    <s v="75"/>
    <n v="90"/>
    <s v="90"/>
    <n v="50"/>
    <s v="50"/>
    <n v="110"/>
    <s v="110"/>
    <n v="80"/>
    <s v="80"/>
    <n v="95"/>
    <s v="95"/>
    <n v="45"/>
    <s v="45"/>
    <s v="35"/>
    <n v="35"/>
    <n v="175"/>
    <s v="175"/>
    <s v="Slow"/>
    <s v="1"/>
    <x v="5"/>
    <x v="2"/>
    <s v="Field"/>
    <n v="50"/>
    <n v="50"/>
    <n v="0.5"/>
    <n v="0.5"/>
    <s v="20"/>
    <s v="1"/>
    <n v="0.5"/>
    <s v="2"/>
    <s v="1"/>
    <n v="0.5"/>
    <n v="0.5"/>
    <s v="2"/>
    <s v="1"/>
    <s v="2"/>
    <s v="1"/>
    <s v="0"/>
    <s v="1"/>
    <s v="2"/>
    <n v="0.5"/>
    <s v="1"/>
    <n v="0.5"/>
    <n v="0.5"/>
    <s v="1"/>
  </r>
  <r>
    <s v="Mega Houndoom"/>
    <s v="229"/>
    <s v="Hundemon"/>
    <s v="ăă«ă‚¬ăĽ (Hellgar)"/>
    <x v="2"/>
    <s v="Normal"/>
    <s v="Dark pokemon"/>
    <s v="2"/>
    <x v="5"/>
    <x v="17"/>
    <s v="Dark, Fire"/>
    <n v="1.9"/>
    <n v="49.5"/>
    <s v="1"/>
    <s v="Solar Power"/>
    <m/>
    <m/>
    <s v="600"/>
    <n v="600"/>
    <n v="75"/>
    <s v="75"/>
    <n v="90"/>
    <s v="90"/>
    <n v="90"/>
    <s v="90"/>
    <n v="140"/>
    <s v="140"/>
    <n v="90"/>
    <s v="90"/>
    <n v="115"/>
    <s v="115"/>
    <n v="45"/>
    <s v="45"/>
    <s v="35"/>
    <n v="35"/>
    <n v="210"/>
    <s v="210"/>
    <s v="Slow"/>
    <s v="1"/>
    <x v="5"/>
    <x v="2"/>
    <s v="Field"/>
    <n v="50"/>
    <n v="50"/>
    <n v="0.5"/>
    <n v="0.5"/>
    <s v="20"/>
    <s v="1"/>
    <s v="0"/>
    <s v="2"/>
    <s v="1"/>
    <n v="0.5"/>
    <n v="0.5"/>
    <s v="2"/>
    <s v="1"/>
    <s v="2"/>
    <s v="1"/>
    <s v="0"/>
    <s v="1"/>
    <s v="2"/>
    <n v="0.5"/>
    <s v="1"/>
    <n v="0.5"/>
    <n v="0.5"/>
    <s v="1"/>
  </r>
  <r>
    <s v="Kingdra"/>
    <s v="230"/>
    <s v="Seedraking"/>
    <s v="ă‚­ăłă‚°ă‰ă© (Kingdra)"/>
    <x v="2"/>
    <s v="Normal"/>
    <s v="Dragon pokemon"/>
    <s v="2"/>
    <x v="2"/>
    <x v="3"/>
    <s v="Water, Dragon"/>
    <n v="1.8"/>
    <n v="152"/>
    <s v="3"/>
    <s v="Swift Swim"/>
    <s v="Sniper"/>
    <s v="Damp"/>
    <s v="540"/>
    <n v="540"/>
    <n v="75"/>
    <s v="75"/>
    <n v="95"/>
    <s v="95"/>
    <n v="95"/>
    <s v="95"/>
    <n v="95"/>
    <s v="95"/>
    <n v="95"/>
    <s v="95"/>
    <n v="85"/>
    <s v="85"/>
    <n v="45"/>
    <s v="45"/>
    <s v="70"/>
    <n v="70"/>
    <n v="243"/>
    <s v="243"/>
    <s v="Medium Fast"/>
    <s v="2"/>
    <x v="1"/>
    <x v="1"/>
    <s v="Dragon, Water 1"/>
    <n v="50"/>
    <n v="50"/>
    <n v="0.5"/>
    <n v="0.5"/>
    <s v="20"/>
    <s v="1"/>
    <n v="0.25"/>
    <n v="0.25"/>
    <s v="1"/>
    <s v="1"/>
    <s v="1"/>
    <s v="1"/>
    <s v="1"/>
    <s v="1"/>
    <s v="1"/>
    <s v="1"/>
    <s v="1"/>
    <s v="1"/>
    <s v="1"/>
    <s v="2"/>
    <s v="1"/>
    <n v="0.5"/>
    <s v="2"/>
  </r>
  <r>
    <s v="Phanpy"/>
    <s v="231"/>
    <s v="Phanpy"/>
    <s v="ă‚´ăžă‚ľă‚¦ (Gomazou)"/>
    <x v="2"/>
    <s v="Normal"/>
    <s v="Long Nose pokemon"/>
    <s v="1"/>
    <x v="8"/>
    <x v="1"/>
    <s v="Ground"/>
    <n v="0.5"/>
    <n v="33.5"/>
    <s v="2"/>
    <s v="Pickup"/>
    <m/>
    <s v="Sand Veil"/>
    <s v="330"/>
    <n v="330"/>
    <n v="90"/>
    <s v="90"/>
    <n v="60"/>
    <s v="60"/>
    <n v="60"/>
    <s v="60"/>
    <n v="40"/>
    <s v="40"/>
    <n v="40"/>
    <s v="40"/>
    <n v="40"/>
    <s v="40"/>
    <n v="120"/>
    <s v="120"/>
    <s v="70"/>
    <n v="70"/>
    <n v="66"/>
    <s v="66"/>
    <s v="Medium Fast"/>
    <s v="1"/>
    <x v="5"/>
    <x v="2"/>
    <s v="Field"/>
    <n v="50"/>
    <n v="50"/>
    <n v="0.5"/>
    <n v="0.5"/>
    <s v="20"/>
    <s v="1"/>
    <s v="1"/>
    <s v="2"/>
    <s v="0"/>
    <s v="2"/>
    <s v="2"/>
    <s v="1"/>
    <n v="0.5"/>
    <s v="1"/>
    <s v="1"/>
    <s v="1"/>
    <s v="1"/>
    <n v="0.5"/>
    <s v="1"/>
    <s v="1"/>
    <s v="1"/>
    <s v="1"/>
    <s v="1"/>
  </r>
  <r>
    <s v="Donphan"/>
    <s v="232"/>
    <s v="Donphan"/>
    <s v="ă‰ăłă•ă‚ˇăł (Donfan)"/>
    <x v="2"/>
    <s v="Normal"/>
    <s v="Armor pokemon"/>
    <s v="1"/>
    <x v="8"/>
    <x v="1"/>
    <s v="Ground"/>
    <n v="1.1000000000000001"/>
    <n v="120"/>
    <s v="2"/>
    <s v="Sturdy"/>
    <m/>
    <s v="Sand Veil"/>
    <s v="500"/>
    <n v="500"/>
    <n v="90"/>
    <s v="90"/>
    <n v="120"/>
    <s v="120"/>
    <n v="120"/>
    <s v="120"/>
    <n v="60"/>
    <s v="60"/>
    <n v="60"/>
    <s v="60"/>
    <n v="50"/>
    <s v="50"/>
    <n v="60"/>
    <s v="60"/>
    <s v="70"/>
    <n v="70"/>
    <n v="175"/>
    <s v="175"/>
    <s v="Medium Fast"/>
    <s v="1"/>
    <x v="5"/>
    <x v="2"/>
    <s v="Field"/>
    <n v="50"/>
    <n v="50"/>
    <n v="0.5"/>
    <n v="0.5"/>
    <s v="20"/>
    <s v="1"/>
    <s v="1"/>
    <s v="2"/>
    <s v="0"/>
    <s v="2"/>
    <s v="2"/>
    <s v="1"/>
    <n v="0.5"/>
    <s v="1"/>
    <s v="1"/>
    <s v="1"/>
    <s v="1"/>
    <n v="0.5"/>
    <s v="1"/>
    <s v="1"/>
    <s v="1"/>
    <s v="1"/>
    <s v="1"/>
  </r>
  <r>
    <s v="Porygon2"/>
    <s v="233"/>
    <s v="Porygon2"/>
    <s v="ăťăŞă‚´ăłďĽ’ (Porygon2)"/>
    <x v="2"/>
    <s v="Normal"/>
    <s v="Virtual pokemon"/>
    <s v="1"/>
    <x v="4"/>
    <x v="1"/>
    <s v="Normal"/>
    <n v="0.6"/>
    <n v="32.5"/>
    <s v="3"/>
    <s v="Trace"/>
    <s v="Download"/>
    <s v="Analytic"/>
    <s v="515"/>
    <n v="515"/>
    <n v="85"/>
    <s v="85"/>
    <n v="80"/>
    <s v="80"/>
    <n v="90"/>
    <s v="90"/>
    <n v="105"/>
    <s v="105"/>
    <n v="95"/>
    <s v="95"/>
    <n v="60"/>
    <s v="60"/>
    <n v="45"/>
    <s v="45"/>
    <s v="70"/>
    <n v="70"/>
    <n v="180"/>
    <s v="180"/>
    <s v="Medium Fast"/>
    <s v="1"/>
    <x v="12"/>
    <x v="2"/>
    <s v="Mineral"/>
    <m/>
    <n v="100"/>
    <m/>
    <m/>
    <s v="20"/>
    <s v="1"/>
    <s v="1"/>
    <s v="1"/>
    <s v="1"/>
    <s v="1"/>
    <s v="1"/>
    <s v="2"/>
    <s v="1"/>
    <s v="1"/>
    <s v="1"/>
    <s v="1"/>
    <s v="1"/>
    <s v="1"/>
    <s v="0"/>
    <s v="1"/>
    <s v="1"/>
    <s v="1"/>
    <s v="1"/>
  </r>
  <r>
    <s v="Stantler"/>
    <s v="234"/>
    <s v="Damhirplex"/>
    <s v="ă‚Şă‰ă‚·ă‚· (Odoshishi)"/>
    <x v="2"/>
    <s v="Normal"/>
    <s v="Big Horn pokemon"/>
    <s v="1"/>
    <x v="4"/>
    <x v="1"/>
    <s v="Normal"/>
    <n v="1.4"/>
    <n v="71.2"/>
    <s v="3"/>
    <s v="Intimidate"/>
    <s v="Frisk"/>
    <s v="Sap Sipper"/>
    <s v="465"/>
    <n v="465"/>
    <n v="73"/>
    <s v="73"/>
    <n v="95"/>
    <s v="95"/>
    <n v="62"/>
    <s v="62"/>
    <n v="85"/>
    <s v="85"/>
    <n v="65"/>
    <s v="65"/>
    <n v="85"/>
    <s v="85"/>
    <n v="45"/>
    <s v="45"/>
    <s v="70"/>
    <n v="70"/>
    <n v="163"/>
    <s v="163"/>
    <s v="Slow"/>
    <s v="1"/>
    <x v="5"/>
    <x v="2"/>
    <s v="Field"/>
    <n v="50"/>
    <n v="50"/>
    <n v="0.5"/>
    <n v="0.5"/>
    <s v="20"/>
    <s v="1"/>
    <s v="1"/>
    <s v="1"/>
    <s v="1"/>
    <s v="1"/>
    <s v="1"/>
    <s v="2"/>
    <s v="1"/>
    <s v="1"/>
    <s v="1"/>
    <s v="1"/>
    <s v="1"/>
    <s v="1"/>
    <s v="0"/>
    <s v="1"/>
    <s v="1"/>
    <s v="1"/>
    <s v="1"/>
  </r>
  <r>
    <s v="Smeargle"/>
    <s v="235"/>
    <s v="Farbeagle"/>
    <s v="ă‰ăĽă–ă« (Doble)"/>
    <x v="2"/>
    <s v="Normal"/>
    <s v="Painter pokemon"/>
    <s v="1"/>
    <x v="4"/>
    <x v="1"/>
    <s v="Normal"/>
    <n v="1.2"/>
    <n v="58"/>
    <s v="3"/>
    <s v="Own Tempo"/>
    <s v="Technician"/>
    <s v="Moody"/>
    <s v="250"/>
    <n v="250"/>
    <n v="55"/>
    <s v="55"/>
    <n v="20"/>
    <s v="20"/>
    <n v="35"/>
    <s v="35"/>
    <n v="20"/>
    <s v="20"/>
    <n v="45"/>
    <s v="45"/>
    <n v="75"/>
    <s v="75"/>
    <n v="45"/>
    <s v="45"/>
    <s v="70"/>
    <n v="70"/>
    <n v="88"/>
    <s v="88"/>
    <s v="Fast"/>
    <s v="1"/>
    <x v="5"/>
    <x v="2"/>
    <s v="Field"/>
    <n v="50"/>
    <n v="50"/>
    <n v="0.5"/>
    <n v="0.5"/>
    <s v="20"/>
    <s v="1"/>
    <s v="1"/>
    <s v="1"/>
    <s v="1"/>
    <s v="1"/>
    <s v="1"/>
    <s v="2"/>
    <s v="1"/>
    <s v="1"/>
    <s v="1"/>
    <s v="1"/>
    <s v="1"/>
    <s v="1"/>
    <s v="0"/>
    <s v="1"/>
    <s v="1"/>
    <s v="1"/>
    <s v="1"/>
  </r>
  <r>
    <s v="Tyrogue"/>
    <s v="236"/>
    <s v="Rabauz"/>
    <s v="ăă«ă‚­ăĽ (Balkie)"/>
    <x v="2"/>
    <s v="Normal"/>
    <s v="Scuffle pokemon"/>
    <s v="1"/>
    <x v="12"/>
    <x v="1"/>
    <s v="Fighting"/>
    <n v="0.7"/>
    <n v="21"/>
    <s v="3"/>
    <s v="Guts"/>
    <s v="Steadfast"/>
    <s v="Vital Spirit"/>
    <s v="210"/>
    <n v="210"/>
    <n v="35"/>
    <s v="35"/>
    <n v="35"/>
    <s v="35"/>
    <n v="35"/>
    <s v="35"/>
    <n v="35"/>
    <s v="35"/>
    <n v="35"/>
    <s v="35"/>
    <n v="35"/>
    <s v="35"/>
    <n v="75"/>
    <s v="75"/>
    <s v="70"/>
    <n v="70"/>
    <n v="42"/>
    <s v="42"/>
    <s v="Medium Fast"/>
    <s v="1"/>
    <x v="8"/>
    <x v="2"/>
    <s v="Undiscovered"/>
    <n v="100"/>
    <n v="0"/>
    <n v="1"/>
    <n v="0"/>
    <s v="25"/>
    <s v="1"/>
    <s v="1"/>
    <s v="1"/>
    <s v="1"/>
    <s v="1"/>
    <s v="1"/>
    <s v="1"/>
    <s v="1"/>
    <s v="1"/>
    <s v="2"/>
    <s v="2"/>
    <n v="0.5"/>
    <n v="0.5"/>
    <s v="1"/>
    <s v="1"/>
    <n v="0.5"/>
    <s v="1"/>
    <s v="2"/>
  </r>
  <r>
    <s v="Hitmontop"/>
    <s v="237"/>
    <s v="Kapoera"/>
    <s v="ă‚«ăťă‚¨ă©ăĽ (Kapoerer)"/>
    <x v="2"/>
    <s v="Normal"/>
    <s v="Handstand pokemon"/>
    <s v="1"/>
    <x v="12"/>
    <x v="1"/>
    <s v="Fighting"/>
    <n v="1.4"/>
    <n v="48"/>
    <s v="3"/>
    <s v="Intimidate"/>
    <s v="Technician"/>
    <s v="Steadfast"/>
    <s v="455"/>
    <n v="455"/>
    <n v="50"/>
    <s v="50"/>
    <n v="95"/>
    <s v="95"/>
    <n v="95"/>
    <s v="95"/>
    <n v="35"/>
    <s v="35"/>
    <n v="110"/>
    <s v="110"/>
    <n v="70"/>
    <s v="70"/>
    <n v="45"/>
    <s v="45"/>
    <s v="70"/>
    <n v="70"/>
    <n v="159"/>
    <s v="159"/>
    <s v="Medium Fast"/>
    <s v="1"/>
    <x v="10"/>
    <x v="2"/>
    <s v="Human-Like"/>
    <n v="100"/>
    <n v="0"/>
    <n v="1"/>
    <n v="0"/>
    <s v="25"/>
    <s v="1"/>
    <s v="1"/>
    <s v="1"/>
    <s v="1"/>
    <s v="1"/>
    <s v="1"/>
    <s v="1"/>
    <s v="1"/>
    <s v="1"/>
    <s v="2"/>
    <s v="2"/>
    <n v="0.5"/>
    <n v="0.5"/>
    <s v="1"/>
    <s v="1"/>
    <n v="0.5"/>
    <s v="1"/>
    <s v="2"/>
  </r>
  <r>
    <s v="Smoochum"/>
    <s v="238"/>
    <s v="Kussilla"/>
    <s v="ă ăăĄăĽă« (Muchul)"/>
    <x v="2"/>
    <s v="Normal"/>
    <s v="Kiss pokemon"/>
    <s v="2"/>
    <x v="9"/>
    <x v="5"/>
    <s v="Ice, Psychic"/>
    <n v="0.4"/>
    <n v="6"/>
    <s v="3"/>
    <s v="Oblivious"/>
    <s v="Forewarn"/>
    <s v="Hydration"/>
    <s v="305"/>
    <n v="305"/>
    <n v="45"/>
    <s v="45"/>
    <n v="30"/>
    <s v="30"/>
    <n v="15"/>
    <s v="15"/>
    <n v="85"/>
    <s v="85"/>
    <n v="65"/>
    <s v="65"/>
    <n v="65"/>
    <s v="65"/>
    <n v="45"/>
    <s v="45"/>
    <s v="70"/>
    <n v="70"/>
    <n v="61"/>
    <s v="61"/>
    <s v="Medium Fast"/>
    <s v="1"/>
    <x v="8"/>
    <x v="2"/>
    <s v="Undiscovered"/>
    <n v="0"/>
    <n v="100"/>
    <n v="0"/>
    <n v="1"/>
    <s v="25"/>
    <s v="1"/>
    <s v="2"/>
    <s v="1"/>
    <s v="1"/>
    <s v="1"/>
    <n v="0.5"/>
    <s v="1"/>
    <s v="1"/>
    <s v="1"/>
    <s v="1"/>
    <n v="0.5"/>
    <s v="2"/>
    <s v="2"/>
    <s v="2"/>
    <s v="1"/>
    <s v="2"/>
    <s v="2"/>
    <s v="1"/>
  </r>
  <r>
    <s v="Elekid"/>
    <s v="239"/>
    <s v="Elekid"/>
    <s v="ă‚¨ă¬ă‚­ăă‰ (Elekid)"/>
    <x v="2"/>
    <s v="Normal"/>
    <s v="Electric pokemon"/>
    <s v="1"/>
    <x v="7"/>
    <x v="1"/>
    <s v="Electric"/>
    <n v="0.6"/>
    <n v="23.5"/>
    <s v="2"/>
    <s v="Static"/>
    <m/>
    <s v="Vital Spirit"/>
    <s v="360"/>
    <n v="360"/>
    <n v="45"/>
    <s v="45"/>
    <n v="63"/>
    <s v="63"/>
    <n v="37"/>
    <s v="37"/>
    <n v="65"/>
    <s v="65"/>
    <n v="55"/>
    <s v="55"/>
    <n v="95"/>
    <s v="95"/>
    <n v="45"/>
    <s v="45"/>
    <s v="70"/>
    <n v="70"/>
    <n v="72"/>
    <s v="72"/>
    <s v="Medium Fast"/>
    <s v="1"/>
    <x v="8"/>
    <x v="2"/>
    <s v="Undiscovered"/>
    <n v="75"/>
    <n v="25"/>
    <n v="0.75"/>
    <n v="0.25"/>
    <s v="25"/>
    <s v="1"/>
    <s v="1"/>
    <s v="1"/>
    <n v="0.5"/>
    <s v="1"/>
    <s v="1"/>
    <s v="1"/>
    <s v="1"/>
    <s v="2"/>
    <n v="0.5"/>
    <s v="1"/>
    <s v="1"/>
    <s v="1"/>
    <s v="1"/>
    <s v="1"/>
    <s v="1"/>
    <n v="0.5"/>
    <s v="1"/>
  </r>
  <r>
    <s v="Magby"/>
    <s v="240"/>
    <s v="Magby"/>
    <s v="ă–ă“ă‚Ł (Buby)"/>
    <x v="2"/>
    <s v="Normal"/>
    <s v="Live Coal pokemon"/>
    <s v="1"/>
    <x v="1"/>
    <x v="1"/>
    <s v="Fire"/>
    <n v="0.7"/>
    <n v="21.4"/>
    <s v="2"/>
    <s v="Flame Body"/>
    <m/>
    <s v="Vital Spirit"/>
    <s v="365"/>
    <n v="365"/>
    <n v="45"/>
    <s v="45"/>
    <n v="75"/>
    <s v="75"/>
    <n v="37"/>
    <s v="37"/>
    <n v="70"/>
    <s v="70"/>
    <n v="55"/>
    <s v="55"/>
    <n v="83"/>
    <s v="83"/>
    <n v="45"/>
    <s v="45"/>
    <s v="70"/>
    <n v="70"/>
    <n v="73"/>
    <s v="73"/>
    <s v="Medium Fast"/>
    <s v="1"/>
    <x v="8"/>
    <x v="2"/>
    <s v="Undiscovered"/>
    <n v="75"/>
    <n v="25"/>
    <n v="0.75"/>
    <n v="0.25"/>
    <s v="25"/>
    <s v="1"/>
    <n v="0.5"/>
    <s v="2"/>
    <s v="1"/>
    <n v="0.5"/>
    <n v="0.5"/>
    <s v="1"/>
    <s v="1"/>
    <s v="2"/>
    <s v="1"/>
    <s v="1"/>
    <n v="0.5"/>
    <s v="2"/>
    <s v="1"/>
    <s v="1"/>
    <s v="1"/>
    <n v="0.5"/>
    <n v="0.5"/>
  </r>
  <r>
    <s v="Miltank"/>
    <s v="241"/>
    <s v="Miltank"/>
    <s v="ăźă«ă‚żăłă‚Ż (Miltank)"/>
    <x v="2"/>
    <s v="Normal"/>
    <s v="Milk Cow pokemon"/>
    <s v="1"/>
    <x v="4"/>
    <x v="1"/>
    <s v="Normal"/>
    <n v="1.2"/>
    <n v="75.5"/>
    <s v="3"/>
    <s v="Thick Fat"/>
    <s v="Scrappy"/>
    <s v="Sap Sipper"/>
    <s v="490"/>
    <n v="490"/>
    <n v="95"/>
    <s v="95"/>
    <n v="80"/>
    <s v="80"/>
    <n v="105"/>
    <s v="105"/>
    <n v="40"/>
    <s v="40"/>
    <n v="70"/>
    <s v="70"/>
    <n v="100"/>
    <s v="100"/>
    <n v="45"/>
    <s v="45"/>
    <s v="70"/>
    <n v="70"/>
    <n v="172"/>
    <s v="172"/>
    <s v="Slow"/>
    <s v="1"/>
    <x v="5"/>
    <x v="2"/>
    <s v="Field"/>
    <n v="0"/>
    <n v="100"/>
    <n v="0"/>
    <n v="1"/>
    <s v="20"/>
    <s v="1"/>
    <n v="0.5"/>
    <s v="1"/>
    <s v="1"/>
    <s v="1"/>
    <n v="0.5"/>
    <s v="2"/>
    <s v="1"/>
    <s v="1"/>
    <s v="1"/>
    <s v="1"/>
    <s v="1"/>
    <s v="1"/>
    <s v="0"/>
    <s v="1"/>
    <s v="1"/>
    <s v="1"/>
    <s v="1"/>
  </r>
  <r>
    <s v="Blissey"/>
    <s v="242"/>
    <s v="Heiteira"/>
    <s v="ăŹă”ăŠă‚ą (Happinas)"/>
    <x v="2"/>
    <s v="Normal"/>
    <s v="Happiness pokemon"/>
    <s v="1"/>
    <x v="4"/>
    <x v="1"/>
    <s v="Normal"/>
    <n v="1.5"/>
    <n v="46.8"/>
    <s v="3"/>
    <s v="Natural Cure"/>
    <s v="Serene Grace"/>
    <s v="Healer"/>
    <s v="540"/>
    <n v="540"/>
    <n v="255"/>
    <s v="255"/>
    <n v="10"/>
    <s v="10"/>
    <n v="10"/>
    <s v="10"/>
    <n v="75"/>
    <s v="75"/>
    <n v="135"/>
    <s v="135"/>
    <n v="55"/>
    <s v="55"/>
    <n v="30"/>
    <s v="30"/>
    <s v="140"/>
    <n v="140"/>
    <n v="608"/>
    <s v="608"/>
    <s v="Fast"/>
    <s v="1"/>
    <x v="6"/>
    <x v="2"/>
    <s v="Fairy"/>
    <n v="0"/>
    <n v="100"/>
    <n v="0"/>
    <n v="1"/>
    <s v="40"/>
    <s v="1"/>
    <s v="1"/>
    <s v="1"/>
    <s v="1"/>
    <s v="1"/>
    <s v="1"/>
    <s v="2"/>
    <s v="1"/>
    <s v="1"/>
    <s v="1"/>
    <s v="1"/>
    <s v="1"/>
    <s v="1"/>
    <s v="0"/>
    <s v="1"/>
    <s v="1"/>
    <s v="1"/>
    <s v="1"/>
  </r>
  <r>
    <s v="Raikou"/>
    <s v="243"/>
    <s v="Raikou"/>
    <s v="ă©ă‚¤ă‚łă‚¦ (Raikou)"/>
    <x v="2"/>
    <s v="Sub Legendary"/>
    <s v="Thunder pokemon"/>
    <s v="1"/>
    <x v="7"/>
    <x v="1"/>
    <s v="Electric"/>
    <n v="1.9"/>
    <n v="178"/>
    <s v="2"/>
    <s v="Pressure"/>
    <m/>
    <s v="Inner Focus"/>
    <s v="580"/>
    <n v="580"/>
    <n v="90"/>
    <s v="90"/>
    <n v="85"/>
    <s v="85"/>
    <n v="75"/>
    <s v="75"/>
    <n v="115"/>
    <s v="115"/>
    <n v="100"/>
    <s v="100"/>
    <n v="115"/>
    <s v="115"/>
    <n v="3"/>
    <s v="3"/>
    <s v="35"/>
    <n v="35"/>
    <n v="261"/>
    <s v="261"/>
    <s v="Slow"/>
    <s v="1"/>
    <x v="8"/>
    <x v="2"/>
    <s v="Undiscovered"/>
    <m/>
    <n v="100"/>
    <m/>
    <m/>
    <s v="80"/>
    <s v="1"/>
    <s v="1"/>
    <s v="1"/>
    <n v="0.5"/>
    <s v="1"/>
    <s v="1"/>
    <s v="1"/>
    <s v="1"/>
    <s v="2"/>
    <n v="0.5"/>
    <s v="1"/>
    <s v="1"/>
    <s v="1"/>
    <s v="1"/>
    <s v="1"/>
    <s v="1"/>
    <n v="0.5"/>
    <s v="1"/>
  </r>
  <r>
    <s v="Entei"/>
    <s v="244"/>
    <s v="Entei"/>
    <s v="ă‚¨ăłă†ă‚¤ (Entei)"/>
    <x v="2"/>
    <s v="Sub Legendary"/>
    <s v="Volcano pokemon"/>
    <s v="1"/>
    <x v="1"/>
    <x v="1"/>
    <s v="Fire"/>
    <n v="2.1"/>
    <n v="198"/>
    <s v="2"/>
    <s v="Pressure"/>
    <m/>
    <s v="Inner Focus"/>
    <s v="580"/>
    <n v="580"/>
    <n v="115"/>
    <s v="115"/>
    <n v="115"/>
    <s v="115"/>
    <n v="85"/>
    <s v="85"/>
    <n v="90"/>
    <s v="90"/>
    <n v="75"/>
    <s v="75"/>
    <n v="100"/>
    <s v="100"/>
    <n v="3"/>
    <s v="3"/>
    <s v="35"/>
    <n v="35"/>
    <n v="261"/>
    <s v="261"/>
    <s v="Slow"/>
    <s v="1"/>
    <x v="8"/>
    <x v="2"/>
    <s v="Undiscovered"/>
    <m/>
    <n v="100"/>
    <m/>
    <m/>
    <s v="80"/>
    <s v="1"/>
    <n v="0.5"/>
    <s v="2"/>
    <s v="1"/>
    <n v="0.5"/>
    <n v="0.5"/>
    <s v="1"/>
    <s v="1"/>
    <s v="2"/>
    <s v="1"/>
    <s v="1"/>
    <n v="0.5"/>
    <s v="2"/>
    <s v="1"/>
    <s v="1"/>
    <s v="1"/>
    <n v="0.5"/>
    <n v="0.5"/>
  </r>
  <r>
    <s v="Suicune"/>
    <s v="245"/>
    <s v="Suicune"/>
    <s v="ă‚ąă‚¤ă‚Żăł (Suicune)"/>
    <x v="2"/>
    <s v="Sub Legendary"/>
    <s v="Aurora pokemon"/>
    <s v="1"/>
    <x v="2"/>
    <x v="1"/>
    <s v="Water"/>
    <n v="2"/>
    <n v="187"/>
    <s v="2"/>
    <s v="Pressure"/>
    <m/>
    <s v="Inner Focus"/>
    <s v="580"/>
    <n v="580"/>
    <n v="100"/>
    <s v="100"/>
    <n v="75"/>
    <s v="75"/>
    <n v="115"/>
    <s v="115"/>
    <n v="90"/>
    <s v="90"/>
    <n v="115"/>
    <s v="115"/>
    <n v="85"/>
    <s v="85"/>
    <n v="3"/>
    <s v="3"/>
    <s v="35"/>
    <n v="35"/>
    <n v="261"/>
    <s v="261"/>
    <s v="Slow"/>
    <s v="1"/>
    <x v="8"/>
    <x v="2"/>
    <s v="Undiscovered"/>
    <m/>
    <n v="100"/>
    <m/>
    <m/>
    <s v="80"/>
    <s v="1"/>
    <n v="0.5"/>
    <n v="0.5"/>
    <s v="2"/>
    <s v="2"/>
    <n v="0.5"/>
    <s v="1"/>
    <s v="1"/>
    <s v="1"/>
    <s v="1"/>
    <s v="1"/>
    <s v="1"/>
    <s v="1"/>
    <s v="1"/>
    <s v="1"/>
    <s v="1"/>
    <n v="0.5"/>
    <s v="1"/>
  </r>
  <r>
    <s v="Larvitar"/>
    <s v="246"/>
    <s v="Larvitar"/>
    <s v="ă¨ăĽă‚®ă©ă‚ą (Yogiras)"/>
    <x v="2"/>
    <s v="Normal"/>
    <s v="Rock Skin pokemon"/>
    <s v="2"/>
    <x v="14"/>
    <x v="7"/>
    <s v="Rock, Ground"/>
    <n v="0.6"/>
    <n v="72"/>
    <s v="2"/>
    <s v="Guts"/>
    <m/>
    <s v="Sand Veil"/>
    <s v="300"/>
    <n v="300"/>
    <n v="50"/>
    <s v="50"/>
    <n v="64"/>
    <s v="64"/>
    <n v="50"/>
    <s v="50"/>
    <n v="45"/>
    <s v="45"/>
    <n v="50"/>
    <s v="50"/>
    <n v="41"/>
    <s v="41"/>
    <n v="45"/>
    <s v="45"/>
    <s v="35"/>
    <n v="35"/>
    <n v="60"/>
    <s v="60"/>
    <s v="Slow"/>
    <s v="1"/>
    <x v="2"/>
    <x v="2"/>
    <s v="Monster"/>
    <n v="50"/>
    <n v="50"/>
    <n v="0.5"/>
    <n v="0.5"/>
    <s v="40"/>
    <n v="0.5"/>
    <n v="0.5"/>
    <s v="4"/>
    <s v="0"/>
    <s v="4"/>
    <s v="2"/>
    <s v="2"/>
    <n v="0.25"/>
    <s v="2"/>
    <n v="0.5"/>
    <s v="1"/>
    <s v="1"/>
    <n v="0.5"/>
    <s v="1"/>
    <s v="1"/>
    <s v="1"/>
    <s v="2"/>
    <s v="1"/>
  </r>
  <r>
    <s v="Pupitar"/>
    <s v="247"/>
    <s v="Pupitar"/>
    <s v="ă‚µăŠă‚®ă©ă‚ą (Sanagiras)"/>
    <x v="2"/>
    <s v="Normal"/>
    <s v="Hard Shell pokemon"/>
    <s v="2"/>
    <x v="14"/>
    <x v="7"/>
    <s v="Rock, Ground"/>
    <n v="1.2"/>
    <n v="152"/>
    <s v="1"/>
    <s v="Shed Skin"/>
    <m/>
    <m/>
    <s v="410"/>
    <n v="410"/>
    <n v="70"/>
    <s v="70"/>
    <n v="84"/>
    <s v="84"/>
    <n v="70"/>
    <s v="70"/>
    <n v="65"/>
    <s v="65"/>
    <n v="70"/>
    <s v="70"/>
    <n v="51"/>
    <s v="51"/>
    <n v="45"/>
    <s v="45"/>
    <s v="35"/>
    <n v="35"/>
    <n v="144"/>
    <s v="144"/>
    <s v="Slow"/>
    <s v="1"/>
    <x v="2"/>
    <x v="2"/>
    <s v="Monster"/>
    <n v="50"/>
    <n v="50"/>
    <n v="0.5"/>
    <n v="0.5"/>
    <s v="40"/>
    <n v="0.5"/>
    <n v="0.5"/>
    <s v="4"/>
    <s v="0"/>
    <s v="4"/>
    <s v="2"/>
    <s v="2"/>
    <n v="0.25"/>
    <s v="2"/>
    <n v="0.5"/>
    <s v="1"/>
    <s v="1"/>
    <n v="0.5"/>
    <s v="1"/>
    <s v="1"/>
    <s v="1"/>
    <s v="2"/>
    <s v="1"/>
  </r>
  <r>
    <s v="Tyranitar"/>
    <s v="248"/>
    <s v="Despotar"/>
    <s v="ăăłă‚®ă©ă‚ą (Bangiras)"/>
    <x v="2"/>
    <s v="Normal"/>
    <s v="Armor pokemon"/>
    <s v="2"/>
    <x v="14"/>
    <x v="13"/>
    <s v="Rock, Dark"/>
    <n v="2"/>
    <n v="202"/>
    <s v="2"/>
    <s v="Sand Stream"/>
    <m/>
    <s v="Unnerve"/>
    <s v="600"/>
    <n v="600"/>
    <n v="100"/>
    <s v="100"/>
    <n v="134"/>
    <s v="134"/>
    <n v="110"/>
    <s v="110"/>
    <n v="95"/>
    <s v="95"/>
    <n v="100"/>
    <s v="100"/>
    <n v="61"/>
    <s v="61"/>
    <n v="45"/>
    <s v="45"/>
    <s v="35"/>
    <n v="35"/>
    <n v="270"/>
    <s v="270"/>
    <s v="Slow"/>
    <s v="1"/>
    <x v="2"/>
    <x v="2"/>
    <s v="Monster"/>
    <n v="50"/>
    <n v="50"/>
    <n v="0.5"/>
    <n v="0.5"/>
    <s v="40"/>
    <n v="0.5"/>
    <n v="0.5"/>
    <s v="2"/>
    <s v="1"/>
    <s v="2"/>
    <s v="1"/>
    <s v="4"/>
    <n v="0.5"/>
    <s v="2"/>
    <n v="0.5"/>
    <s v="0"/>
    <s v="2"/>
    <s v="1"/>
    <n v="0.5"/>
    <s v="1"/>
    <n v="0.5"/>
    <s v="2"/>
    <s v="2"/>
  </r>
  <r>
    <s v="Mega Tyranitar"/>
    <s v="248"/>
    <s v="Despotar"/>
    <s v="ăăłă‚®ă©ă‚ą (Bangiras)"/>
    <x v="2"/>
    <s v="Normal"/>
    <s v="Armor pokemon"/>
    <s v="2"/>
    <x v="14"/>
    <x v="13"/>
    <s v="Rock, Dark"/>
    <n v="2.5"/>
    <n v="255"/>
    <s v="1"/>
    <s v="Sand Stream"/>
    <m/>
    <m/>
    <s v="700"/>
    <n v="700"/>
    <n v="100"/>
    <s v="100"/>
    <n v="164"/>
    <s v="164"/>
    <n v="150"/>
    <s v="150"/>
    <n v="95"/>
    <s v="95"/>
    <n v="120"/>
    <s v="120"/>
    <n v="71"/>
    <s v="71"/>
    <n v="45"/>
    <s v="45"/>
    <s v="35"/>
    <n v="35"/>
    <n v="315"/>
    <s v="315"/>
    <s v="Slow"/>
    <s v="1"/>
    <x v="2"/>
    <x v="2"/>
    <s v="Monster"/>
    <n v="50"/>
    <n v="50"/>
    <n v="0.5"/>
    <n v="0.5"/>
    <s v="40"/>
    <n v="0.5"/>
    <n v="0.5"/>
    <s v="2"/>
    <s v="1"/>
    <s v="2"/>
    <s v="1"/>
    <s v="4"/>
    <n v="0.5"/>
    <s v="2"/>
    <n v="0.5"/>
    <s v="0"/>
    <s v="2"/>
    <s v="1"/>
    <n v="0.5"/>
    <s v="1"/>
    <n v="0.5"/>
    <s v="2"/>
    <s v="2"/>
  </r>
  <r>
    <s v="Lugia"/>
    <s v="249"/>
    <s v="Lugia"/>
    <s v="ă«ă‚®ă‚˘ (Lugia)"/>
    <x v="2"/>
    <s v="Legendary"/>
    <s v="Diving pokemon"/>
    <s v="2"/>
    <x v="13"/>
    <x v="2"/>
    <s v="Psychic, Flying"/>
    <n v="5.2"/>
    <n v="216"/>
    <s v="2"/>
    <s v="Pressure"/>
    <m/>
    <s v="Multiscale"/>
    <s v="680"/>
    <n v="680"/>
    <n v="106"/>
    <s v="106"/>
    <n v="90"/>
    <s v="90"/>
    <n v="130"/>
    <s v="130"/>
    <n v="90"/>
    <s v="90"/>
    <n v="154"/>
    <s v="154"/>
    <n v="110"/>
    <s v="110"/>
    <n v="3"/>
    <s v="3"/>
    <s v="0"/>
    <n v="0"/>
    <n v="306"/>
    <s v="306"/>
    <s v="Slow"/>
    <s v="1"/>
    <x v="8"/>
    <x v="2"/>
    <s v="Undiscovered"/>
    <m/>
    <n v="100"/>
    <m/>
    <m/>
    <s v="120"/>
    <s v="1"/>
    <s v="1"/>
    <s v="1"/>
    <s v="2"/>
    <n v="0.5"/>
    <s v="2"/>
    <n v="0.25"/>
    <s v="1"/>
    <s v="0"/>
    <s v="1"/>
    <n v="0.5"/>
    <s v="1"/>
    <s v="2"/>
    <s v="2"/>
    <s v="1"/>
    <s v="2"/>
    <s v="1"/>
    <s v="1"/>
  </r>
  <r>
    <s v="Ho-oh"/>
    <s v="250"/>
    <s v="Ho-Oh"/>
    <s v="ă›ă‚¦ă‚Şă‚¦ (Houou)"/>
    <x v="2"/>
    <s v="Legendary"/>
    <s v="Rainbow pokemon"/>
    <s v="2"/>
    <x v="1"/>
    <x v="2"/>
    <s v="Fire, Flying"/>
    <n v="3.8"/>
    <n v="199"/>
    <s v="2"/>
    <s v="Pressure"/>
    <m/>
    <s v="Regenerator"/>
    <s v="680"/>
    <n v="680"/>
    <n v="106"/>
    <s v="106"/>
    <n v="130"/>
    <s v="130"/>
    <n v="90"/>
    <s v="90"/>
    <n v="110"/>
    <s v="110"/>
    <n v="154"/>
    <s v="154"/>
    <n v="90"/>
    <s v="90"/>
    <n v="3"/>
    <s v="3"/>
    <s v="0"/>
    <n v="0"/>
    <n v="306"/>
    <s v="306"/>
    <s v="Slow"/>
    <s v="1"/>
    <x v="8"/>
    <x v="2"/>
    <s v="Undiscovered"/>
    <m/>
    <n v="100"/>
    <m/>
    <m/>
    <s v="120"/>
    <s v="1"/>
    <n v="0.5"/>
    <s v="2"/>
    <s v="2"/>
    <n v="0.25"/>
    <s v="1"/>
    <n v="0.5"/>
    <s v="1"/>
    <s v="0"/>
    <s v="1"/>
    <s v="1"/>
    <n v="0.25"/>
    <s v="4"/>
    <s v="1"/>
    <s v="1"/>
    <s v="1"/>
    <n v="0.5"/>
    <n v="0.5"/>
  </r>
  <r>
    <s v="Celebi"/>
    <s v="251"/>
    <s v="Celebi"/>
    <s v="ă‚»ă¬ă“ă‚Ł (Celebi)"/>
    <x v="2"/>
    <s v="Mythical"/>
    <s v="Time Travel pokemon"/>
    <s v="2"/>
    <x v="13"/>
    <x v="9"/>
    <s v="Psychic, Grass"/>
    <n v="0.6"/>
    <n v="5"/>
    <s v="1"/>
    <s v="Natural Cure"/>
    <m/>
    <m/>
    <s v="600"/>
    <n v="600"/>
    <n v="100"/>
    <s v="100"/>
    <n v="100"/>
    <s v="100"/>
    <n v="100"/>
    <s v="100"/>
    <n v="100"/>
    <s v="100"/>
    <n v="100"/>
    <s v="100"/>
    <n v="100"/>
    <s v="100"/>
    <n v="45"/>
    <s v="45"/>
    <s v="100"/>
    <n v="100"/>
    <n v="270"/>
    <s v="270"/>
    <s v="Medium Slow"/>
    <s v="1"/>
    <x v="8"/>
    <x v="2"/>
    <s v="Undiscovered"/>
    <m/>
    <n v="100"/>
    <m/>
    <m/>
    <s v="120"/>
    <s v="1"/>
    <s v="2"/>
    <n v="0.5"/>
    <n v="0.5"/>
    <n v="0.5"/>
    <s v="2"/>
    <n v="0.5"/>
    <s v="2"/>
    <n v="0.5"/>
    <s v="2"/>
    <n v="0.5"/>
    <s v="4"/>
    <s v="1"/>
    <s v="2"/>
    <s v="1"/>
    <s v="2"/>
    <s v="1"/>
    <s v="1"/>
  </r>
  <r>
    <s v="Treecko"/>
    <s v="252"/>
    <s v="Geckarbor"/>
    <s v="ă‚­ă˘ăŞ (Kimori)"/>
    <x v="3"/>
    <s v="Normal"/>
    <s v="Wood Gecko pokemon"/>
    <s v="1"/>
    <x v="0"/>
    <x v="1"/>
    <s v="Grass"/>
    <n v="0.5"/>
    <n v="5"/>
    <s v="2"/>
    <s v="Overgrow"/>
    <m/>
    <s v="Unburden"/>
    <s v="310"/>
    <n v="310"/>
    <n v="40"/>
    <s v="40"/>
    <n v="45"/>
    <s v="45"/>
    <n v="35"/>
    <s v="35"/>
    <n v="65"/>
    <s v="65"/>
    <n v="55"/>
    <s v="55"/>
    <n v="70"/>
    <s v="70"/>
    <n v="45"/>
    <s v="45"/>
    <s v="70"/>
    <n v="70"/>
    <n v="62"/>
    <s v="62"/>
    <s v="Medium Slow"/>
    <s v="2"/>
    <x v="1"/>
    <x v="0"/>
    <s v="Dragon, Monster"/>
    <n v="87.5"/>
    <n v="12.5"/>
    <n v="0.875"/>
    <n v="0.125"/>
    <s v="20"/>
    <s v="1"/>
    <s v="2"/>
    <n v="0.5"/>
    <n v="0.5"/>
    <n v="0.5"/>
    <s v="2"/>
    <s v="1"/>
    <s v="2"/>
    <n v="0.5"/>
    <s v="2"/>
    <s v="1"/>
    <s v="2"/>
    <s v="1"/>
    <s v="1"/>
    <s v="1"/>
    <s v="1"/>
    <s v="1"/>
    <s v="1"/>
  </r>
  <r>
    <s v="Grovyle"/>
    <s v="253"/>
    <s v="Reptain"/>
    <s v="ă‚¸ăĄă—ăă« (Juptile)"/>
    <x v="3"/>
    <s v="Normal"/>
    <s v="Wood Gecko pokemon"/>
    <s v="1"/>
    <x v="0"/>
    <x v="1"/>
    <s v="Grass"/>
    <n v="0.9"/>
    <n v="21.6"/>
    <s v="2"/>
    <s v="Overgrow"/>
    <m/>
    <s v="Unburden"/>
    <s v="405"/>
    <n v="405"/>
    <n v="50"/>
    <s v="50"/>
    <n v="65"/>
    <s v="65"/>
    <n v="45"/>
    <s v="45"/>
    <n v="85"/>
    <s v="85"/>
    <n v="65"/>
    <s v="65"/>
    <n v="95"/>
    <s v="95"/>
    <n v="45"/>
    <s v="45"/>
    <s v="70"/>
    <n v="70"/>
    <n v="142"/>
    <s v="142"/>
    <s v="Medium Slow"/>
    <s v="2"/>
    <x v="1"/>
    <x v="0"/>
    <s v="Dragon, Monster"/>
    <n v="87.5"/>
    <n v="12.5"/>
    <n v="0.875"/>
    <n v="0.125"/>
    <s v="20"/>
    <s v="1"/>
    <s v="2"/>
    <n v="0.5"/>
    <n v="0.5"/>
    <n v="0.5"/>
    <s v="2"/>
    <s v="1"/>
    <s v="2"/>
    <n v="0.5"/>
    <s v="2"/>
    <s v="1"/>
    <s v="2"/>
    <s v="1"/>
    <s v="1"/>
    <s v="1"/>
    <s v="1"/>
    <s v="1"/>
    <s v="1"/>
  </r>
  <r>
    <s v="Sceptile"/>
    <s v="254"/>
    <s v="Gewaldro"/>
    <s v="ă‚¸ăĄă‚«ă‚¤ăł (Jukain)"/>
    <x v="3"/>
    <s v="Normal"/>
    <s v="Forest pokemon"/>
    <s v="1"/>
    <x v="0"/>
    <x v="1"/>
    <s v="Grass"/>
    <n v="1.7"/>
    <n v="52.2"/>
    <s v="2"/>
    <s v="Overgrow"/>
    <m/>
    <s v="Unburden"/>
    <s v="530"/>
    <n v="530"/>
    <n v="70"/>
    <s v="70"/>
    <n v="85"/>
    <s v="85"/>
    <n v="65"/>
    <s v="65"/>
    <n v="105"/>
    <s v="105"/>
    <n v="85"/>
    <s v="85"/>
    <n v="120"/>
    <s v="120"/>
    <n v="45"/>
    <s v="45"/>
    <s v="70"/>
    <n v="70"/>
    <n v="239"/>
    <s v="239"/>
    <s v="Medium Slow"/>
    <s v="2"/>
    <x v="1"/>
    <x v="0"/>
    <s v="Dragon, Monster"/>
    <n v="87.5"/>
    <n v="12.5"/>
    <n v="0.875"/>
    <n v="0.125"/>
    <s v="20"/>
    <s v="1"/>
    <s v="2"/>
    <n v="0.5"/>
    <n v="0.5"/>
    <n v="0.5"/>
    <s v="2"/>
    <s v="1"/>
    <s v="2"/>
    <n v="0.5"/>
    <s v="2"/>
    <s v="1"/>
    <s v="2"/>
    <s v="1"/>
    <s v="1"/>
    <s v="1"/>
    <s v="1"/>
    <s v="1"/>
    <s v="1"/>
  </r>
  <r>
    <s v="Mega Sceptile"/>
    <s v="254"/>
    <s v="Gewaldro"/>
    <s v="ă‚¸ăĄă‚«ă‚¤ăł (Jukain)"/>
    <x v="3"/>
    <s v="Normal"/>
    <s v="Forest pokemon"/>
    <s v="2"/>
    <x v="0"/>
    <x v="3"/>
    <s v="Grass, Dragon"/>
    <n v="1.9"/>
    <n v="55.2"/>
    <s v="1"/>
    <s v="Lightning Rod"/>
    <m/>
    <m/>
    <s v="630"/>
    <n v="630"/>
    <n v="70"/>
    <s v="70"/>
    <n v="110"/>
    <s v="110"/>
    <n v="75"/>
    <s v="75"/>
    <n v="145"/>
    <s v="145"/>
    <n v="85"/>
    <s v="85"/>
    <n v="145"/>
    <s v="145"/>
    <n v="45"/>
    <s v="45"/>
    <s v="70"/>
    <n v="70"/>
    <n v="284"/>
    <s v="284"/>
    <s v="Medium Slow"/>
    <s v="2"/>
    <x v="1"/>
    <x v="0"/>
    <s v="Dragon, Monster"/>
    <n v="87.5"/>
    <n v="12.5"/>
    <n v="0.875"/>
    <n v="0.125"/>
    <s v="20"/>
    <s v="1"/>
    <s v="1"/>
    <n v="0.25"/>
    <s v="0"/>
    <n v="0.25"/>
    <s v="4"/>
    <s v="1"/>
    <s v="2"/>
    <n v="0.5"/>
    <s v="2"/>
    <s v="1"/>
    <s v="2"/>
    <s v="1"/>
    <s v="1"/>
    <s v="2"/>
    <s v="1"/>
    <s v="1"/>
    <s v="2"/>
  </r>
  <r>
    <s v="Torchic"/>
    <s v="255"/>
    <s v="Flemmli"/>
    <s v="ă‚˘ăăŁă˘ (Achamo)"/>
    <x v="3"/>
    <s v="Normal"/>
    <s v="Chick pokemon"/>
    <s v="1"/>
    <x v="1"/>
    <x v="1"/>
    <s v="Fire"/>
    <n v="0.4"/>
    <n v="2.5"/>
    <s v="2"/>
    <s v="Blaze"/>
    <m/>
    <s v="Speed Boost"/>
    <s v="310"/>
    <n v="310"/>
    <n v="45"/>
    <s v="45"/>
    <n v="60"/>
    <s v="60"/>
    <n v="40"/>
    <s v="40"/>
    <n v="70"/>
    <s v="70"/>
    <n v="50"/>
    <s v="50"/>
    <n v="45"/>
    <s v="45"/>
    <n v="45"/>
    <s v="45"/>
    <s v="70"/>
    <n v="70"/>
    <n v="62"/>
    <s v="62"/>
    <s v="Medium Slow"/>
    <s v="1"/>
    <x v="5"/>
    <x v="2"/>
    <s v="Field"/>
    <n v="87.5"/>
    <n v="12.5"/>
    <n v="0.875"/>
    <n v="0.125"/>
    <s v="20"/>
    <s v="1"/>
    <n v="0.5"/>
    <s v="2"/>
    <s v="1"/>
    <n v="0.5"/>
    <n v="0.5"/>
    <s v="1"/>
    <s v="1"/>
    <s v="2"/>
    <s v="1"/>
    <s v="1"/>
    <n v="0.5"/>
    <s v="2"/>
    <s v="1"/>
    <s v="1"/>
    <s v="1"/>
    <n v="0.5"/>
    <n v="0.5"/>
  </r>
  <r>
    <s v="Combusken"/>
    <s v="256"/>
    <s v="Jungglut"/>
    <s v="ăŻă‚«ă‚·ăŁă˘ (Wakasyamo)"/>
    <x v="3"/>
    <s v="Normal"/>
    <s v="Young Fowl pokemon"/>
    <s v="2"/>
    <x v="1"/>
    <x v="10"/>
    <s v="Fire, Fighting"/>
    <n v="0.9"/>
    <n v="19.5"/>
    <s v="2"/>
    <s v="Blaze"/>
    <m/>
    <s v="Speed Boost"/>
    <s v="405"/>
    <n v="405"/>
    <n v="60"/>
    <s v="60"/>
    <n v="85"/>
    <s v="85"/>
    <n v="60"/>
    <s v="60"/>
    <n v="85"/>
    <s v="85"/>
    <n v="60"/>
    <s v="60"/>
    <n v="55"/>
    <s v="55"/>
    <n v="45"/>
    <s v="45"/>
    <s v="70"/>
    <n v="70"/>
    <n v="142"/>
    <s v="142"/>
    <s v="Medium Slow"/>
    <s v="1"/>
    <x v="5"/>
    <x v="2"/>
    <s v="Field"/>
    <n v="87.5"/>
    <n v="12.5"/>
    <n v="0.875"/>
    <n v="0.125"/>
    <s v="20"/>
    <s v="1"/>
    <n v="0.5"/>
    <s v="2"/>
    <s v="1"/>
    <n v="0.5"/>
    <n v="0.5"/>
    <s v="1"/>
    <s v="1"/>
    <s v="2"/>
    <s v="2"/>
    <s v="2"/>
    <n v="0.25"/>
    <s v="1"/>
    <s v="1"/>
    <s v="1"/>
    <n v="0.5"/>
    <n v="0.5"/>
    <s v="1"/>
  </r>
  <r>
    <s v="Blaziken"/>
    <s v="257"/>
    <s v="Lohgock"/>
    <s v="ăă‚·ăŁăĽă˘ (Bursyamo)"/>
    <x v="3"/>
    <s v="Normal"/>
    <s v="Blaze pokemon"/>
    <s v="2"/>
    <x v="1"/>
    <x v="10"/>
    <s v="Fire, Fighting"/>
    <n v="1.9"/>
    <n v="52"/>
    <s v="2"/>
    <s v="Blaze"/>
    <m/>
    <s v="Speed Boost"/>
    <s v="530"/>
    <n v="530"/>
    <n v="80"/>
    <s v="80"/>
    <n v="120"/>
    <s v="120"/>
    <n v="70"/>
    <s v="70"/>
    <n v="110"/>
    <s v="110"/>
    <n v="70"/>
    <s v="70"/>
    <n v="80"/>
    <s v="80"/>
    <n v="45"/>
    <s v="45"/>
    <s v="70"/>
    <n v="70"/>
    <n v="239"/>
    <s v="239"/>
    <s v="Medium Slow"/>
    <s v="1"/>
    <x v="5"/>
    <x v="2"/>
    <s v="Field"/>
    <n v="87.5"/>
    <n v="12.5"/>
    <n v="0.875"/>
    <n v="0.125"/>
    <s v="20"/>
    <s v="1"/>
    <n v="0.5"/>
    <s v="2"/>
    <s v="1"/>
    <n v="0.5"/>
    <n v="0.5"/>
    <s v="1"/>
    <s v="1"/>
    <s v="2"/>
    <s v="2"/>
    <s v="2"/>
    <n v="0.25"/>
    <s v="1"/>
    <s v="1"/>
    <s v="1"/>
    <n v="0.5"/>
    <n v="0.5"/>
    <s v="1"/>
  </r>
  <r>
    <s v="Mega Blaziken"/>
    <s v="257"/>
    <s v="Lohgock"/>
    <s v="ăă‚·ăŁăĽă˘ (Bursyamo)"/>
    <x v="3"/>
    <s v="Normal"/>
    <s v="Blaze pokemon"/>
    <s v="2"/>
    <x v="1"/>
    <x v="10"/>
    <s v="Fire, Fighting"/>
    <n v="1.9"/>
    <n v="52"/>
    <s v="1"/>
    <s v="Speed Boost"/>
    <m/>
    <m/>
    <s v="630"/>
    <n v="630"/>
    <n v="80"/>
    <s v="80"/>
    <n v="160"/>
    <s v="160"/>
    <n v="80"/>
    <s v="80"/>
    <n v="130"/>
    <s v="130"/>
    <n v="80"/>
    <s v="80"/>
    <n v="100"/>
    <s v="100"/>
    <n v="45"/>
    <s v="45"/>
    <s v="70"/>
    <n v="70"/>
    <n v="284"/>
    <s v="284"/>
    <s v="Medium Slow"/>
    <s v="1"/>
    <x v="5"/>
    <x v="2"/>
    <s v="Field"/>
    <n v="87.5"/>
    <n v="12.5"/>
    <n v="0.875"/>
    <n v="0.125"/>
    <s v="20"/>
    <s v="1"/>
    <n v="0.5"/>
    <s v="2"/>
    <s v="1"/>
    <n v="0.5"/>
    <n v="0.5"/>
    <s v="1"/>
    <s v="1"/>
    <s v="2"/>
    <s v="2"/>
    <s v="2"/>
    <n v="0.25"/>
    <s v="1"/>
    <s v="1"/>
    <s v="1"/>
    <n v="0.5"/>
    <n v="0.5"/>
    <s v="1"/>
  </r>
  <r>
    <s v="Mudkip"/>
    <s v="258"/>
    <s v="Hydropi"/>
    <s v="ăźă‚şă‚´ă­ă‚¦ (Mizugorou)"/>
    <x v="3"/>
    <s v="Normal"/>
    <s v="Mud Fish pokemon"/>
    <s v="1"/>
    <x v="2"/>
    <x v="1"/>
    <s v="Water"/>
    <n v="0.4"/>
    <n v="7.6"/>
    <s v="2"/>
    <s v="Torrent"/>
    <m/>
    <s v="Damp"/>
    <s v="310"/>
    <n v="310"/>
    <n v="50"/>
    <s v="50"/>
    <n v="70"/>
    <s v="70"/>
    <n v="50"/>
    <s v="50"/>
    <n v="50"/>
    <s v="50"/>
    <n v="50"/>
    <s v="50"/>
    <n v="40"/>
    <s v="40"/>
    <n v="45"/>
    <s v="45"/>
    <s v="70"/>
    <n v="70"/>
    <n v="62"/>
    <s v="62"/>
    <s v="Medium Slow"/>
    <s v="2"/>
    <x v="2"/>
    <x v="1"/>
    <s v="Monster, Water 1"/>
    <n v="87.5"/>
    <n v="12.5"/>
    <n v="0.875"/>
    <n v="0.125"/>
    <s v="20"/>
    <s v="1"/>
    <n v="0.5"/>
    <n v="0.5"/>
    <s v="2"/>
    <s v="2"/>
    <n v="0.5"/>
    <s v="1"/>
    <s v="1"/>
    <s v="1"/>
    <s v="1"/>
    <s v="1"/>
    <s v="1"/>
    <s v="1"/>
    <s v="1"/>
    <s v="1"/>
    <s v="1"/>
    <n v="0.5"/>
    <s v="1"/>
  </r>
  <r>
    <s v="Marshtomp"/>
    <s v="259"/>
    <s v="Moorabbel"/>
    <s v="ăŚăžă‚Żă­ăĽ (Numacraw)"/>
    <x v="3"/>
    <s v="Normal"/>
    <s v="Mud Fish pokemon"/>
    <s v="2"/>
    <x v="2"/>
    <x v="7"/>
    <s v="Water, Ground"/>
    <n v="0.7"/>
    <n v="28"/>
    <s v="2"/>
    <s v="Torrent"/>
    <m/>
    <s v="Damp"/>
    <s v="405"/>
    <n v="405"/>
    <n v="70"/>
    <s v="70"/>
    <n v="85"/>
    <s v="85"/>
    <n v="70"/>
    <s v="70"/>
    <n v="60"/>
    <s v="60"/>
    <n v="70"/>
    <s v="70"/>
    <n v="50"/>
    <s v="50"/>
    <n v="45"/>
    <s v="45"/>
    <s v="70"/>
    <n v="70"/>
    <n v="142"/>
    <s v="142"/>
    <s v="Medium Slow"/>
    <s v="2"/>
    <x v="2"/>
    <x v="1"/>
    <s v="Monster, Water 1"/>
    <n v="87.5"/>
    <n v="12.5"/>
    <n v="0.875"/>
    <n v="0.125"/>
    <s v="20"/>
    <s v="1"/>
    <n v="0.5"/>
    <s v="1"/>
    <s v="0"/>
    <s v="4"/>
    <s v="1"/>
    <s v="1"/>
    <n v="0.5"/>
    <s v="1"/>
    <s v="1"/>
    <s v="1"/>
    <s v="1"/>
    <n v="0.5"/>
    <s v="1"/>
    <s v="1"/>
    <s v="1"/>
    <n v="0.5"/>
    <s v="1"/>
  </r>
  <r>
    <s v="Swampert"/>
    <s v="260"/>
    <s v="Sumpex"/>
    <s v="ă©ă‚°ă©ăĽă‚¸ (Laglarge)"/>
    <x v="3"/>
    <s v="Normal"/>
    <s v="Mud Fish pokemon"/>
    <s v="2"/>
    <x v="2"/>
    <x v="7"/>
    <s v="Water, Ground"/>
    <n v="1.5"/>
    <n v="81.900000000000006"/>
    <s v="2"/>
    <s v="Torrent"/>
    <m/>
    <s v="Damp"/>
    <s v="535"/>
    <n v="535"/>
    <n v="100"/>
    <s v="100"/>
    <n v="110"/>
    <s v="110"/>
    <n v="90"/>
    <s v="90"/>
    <n v="85"/>
    <s v="85"/>
    <n v="90"/>
    <s v="90"/>
    <n v="60"/>
    <s v="60"/>
    <n v="45"/>
    <s v="45"/>
    <s v="70"/>
    <n v="70"/>
    <n v="241"/>
    <s v="241"/>
    <s v="Medium Slow"/>
    <s v="2"/>
    <x v="2"/>
    <x v="1"/>
    <s v="Monster, Water 1"/>
    <n v="87.5"/>
    <n v="12.5"/>
    <n v="0.875"/>
    <n v="0.125"/>
    <s v="20"/>
    <s v="1"/>
    <n v="0.5"/>
    <s v="1"/>
    <s v="0"/>
    <s v="4"/>
    <s v="1"/>
    <s v="1"/>
    <n v="0.5"/>
    <s v="1"/>
    <s v="1"/>
    <s v="1"/>
    <s v="1"/>
    <n v="0.5"/>
    <s v="1"/>
    <s v="1"/>
    <s v="1"/>
    <n v="0.5"/>
    <s v="1"/>
  </r>
  <r>
    <s v="Mega Swampert"/>
    <s v="260"/>
    <s v="Sumpex"/>
    <s v="ă©ă‚°ă©ăĽă‚¸ (Laglarge)"/>
    <x v="3"/>
    <s v="Normal"/>
    <s v="Mud Fish pokemon"/>
    <s v="2"/>
    <x v="2"/>
    <x v="7"/>
    <s v="Water, Ground"/>
    <n v="1.9"/>
    <n v="102"/>
    <s v="1"/>
    <s v="Swift Swim"/>
    <m/>
    <m/>
    <s v="635"/>
    <n v="635"/>
    <n v="100"/>
    <s v="100"/>
    <n v="150"/>
    <s v="150"/>
    <n v="110"/>
    <s v="110"/>
    <n v="95"/>
    <s v="95"/>
    <n v="110"/>
    <s v="110"/>
    <n v="70"/>
    <s v="70"/>
    <n v="45"/>
    <s v="45"/>
    <s v="70"/>
    <n v="70"/>
    <n v="286"/>
    <s v="286"/>
    <s v="Medium Slow"/>
    <s v="2"/>
    <x v="2"/>
    <x v="1"/>
    <s v="Monster, Water 1"/>
    <n v="87.5"/>
    <n v="12.5"/>
    <n v="0.875"/>
    <n v="0.125"/>
    <s v="20"/>
    <s v="1"/>
    <n v="0.5"/>
    <s v="1"/>
    <s v="0"/>
    <s v="4"/>
    <s v="1"/>
    <s v="1"/>
    <n v="0.5"/>
    <s v="1"/>
    <s v="1"/>
    <s v="1"/>
    <s v="1"/>
    <n v="0.5"/>
    <s v="1"/>
    <s v="1"/>
    <s v="1"/>
    <n v="0.5"/>
    <s v="1"/>
  </r>
  <r>
    <s v="Poochyena"/>
    <s v="261"/>
    <s v="Fiffyen"/>
    <s v="ăťăă‚¨ăŠ (Pochiena)"/>
    <x v="3"/>
    <s v="Normal"/>
    <s v="Bite pokemon"/>
    <s v="1"/>
    <x v="5"/>
    <x v="1"/>
    <s v="Dark"/>
    <n v="0.5"/>
    <n v="13.6"/>
    <s v="3"/>
    <s v="Run Away"/>
    <s v="Quick Feet"/>
    <s v="Rattled"/>
    <s v="220"/>
    <n v="220"/>
    <n v="35"/>
    <s v="35"/>
    <n v="55"/>
    <s v="55"/>
    <n v="35"/>
    <s v="35"/>
    <n v="30"/>
    <s v="30"/>
    <n v="30"/>
    <s v="30"/>
    <n v="35"/>
    <s v="35"/>
    <n v="255"/>
    <s v="255"/>
    <s v="70"/>
    <n v="70"/>
    <n v="56"/>
    <s v="56"/>
    <s v="Medium Fast"/>
    <s v="1"/>
    <x v="5"/>
    <x v="2"/>
    <s v="Field"/>
    <n v="50"/>
    <n v="50"/>
    <n v="0.5"/>
    <n v="0.5"/>
    <s v="15"/>
    <s v="1"/>
    <s v="1"/>
    <s v="1"/>
    <s v="1"/>
    <s v="1"/>
    <s v="1"/>
    <s v="2"/>
    <s v="1"/>
    <s v="1"/>
    <s v="1"/>
    <s v="0"/>
    <s v="2"/>
    <s v="1"/>
    <n v="0.5"/>
    <s v="1"/>
    <n v="0.5"/>
    <s v="1"/>
    <s v="2"/>
  </r>
  <r>
    <s v="Mightyena"/>
    <s v="262"/>
    <s v="Magnayen"/>
    <s v="ă‚°ă©ă‚¨ăŠ (Graena)"/>
    <x v="3"/>
    <s v="Normal"/>
    <s v="Bite pokemon"/>
    <s v="1"/>
    <x v="5"/>
    <x v="1"/>
    <s v="Dark"/>
    <n v="1"/>
    <n v="37"/>
    <s v="3"/>
    <s v="Intimidate"/>
    <s v="Quick Feet"/>
    <s v="Moxie"/>
    <s v="420"/>
    <n v="420"/>
    <n v="70"/>
    <s v="70"/>
    <n v="90"/>
    <s v="90"/>
    <n v="70"/>
    <s v="70"/>
    <n v="60"/>
    <s v="60"/>
    <n v="60"/>
    <s v="60"/>
    <n v="70"/>
    <s v="70"/>
    <n v="127"/>
    <s v="127"/>
    <s v="70"/>
    <n v="70"/>
    <n v="147"/>
    <s v="147"/>
    <s v="Medium Fast"/>
    <s v="1"/>
    <x v="5"/>
    <x v="2"/>
    <s v="Field"/>
    <n v="50"/>
    <n v="50"/>
    <n v="0.5"/>
    <n v="0.5"/>
    <s v="15"/>
    <s v="1"/>
    <s v="1"/>
    <s v="1"/>
    <s v="1"/>
    <s v="1"/>
    <s v="1"/>
    <s v="2"/>
    <s v="1"/>
    <s v="1"/>
    <s v="1"/>
    <s v="0"/>
    <s v="2"/>
    <s v="1"/>
    <n v="0.5"/>
    <s v="1"/>
    <n v="0.5"/>
    <s v="1"/>
    <s v="2"/>
  </r>
  <r>
    <s v="Zigzagoon"/>
    <s v="263"/>
    <s v="Zigzachs"/>
    <s v="ă‚¸ă‚°ă‚¶ă‚°ăž (Jiguzaguma)"/>
    <x v="3"/>
    <s v="Normal"/>
    <s v="TinyRaccoon pokemon"/>
    <s v="1"/>
    <x v="4"/>
    <x v="1"/>
    <s v="Normal"/>
    <n v="0.4"/>
    <n v="17.5"/>
    <s v="3"/>
    <s v="Pickup"/>
    <s v="Gluttony"/>
    <s v="Quick Feet"/>
    <s v="240"/>
    <n v="240"/>
    <n v="38"/>
    <s v="38"/>
    <n v="30"/>
    <s v="30"/>
    <n v="41"/>
    <s v="41"/>
    <n v="30"/>
    <s v="30"/>
    <n v="41"/>
    <s v="41"/>
    <n v="60"/>
    <s v="60"/>
    <n v="255"/>
    <s v="255"/>
    <s v="70"/>
    <n v="70"/>
    <n v="56"/>
    <s v="56"/>
    <s v="Medium Fast"/>
    <s v="1"/>
    <x v="5"/>
    <x v="2"/>
    <s v="Field"/>
    <n v="50"/>
    <n v="50"/>
    <n v="0.5"/>
    <n v="0.5"/>
    <s v="15"/>
    <s v="1"/>
    <s v="1"/>
    <s v="1"/>
    <s v="1"/>
    <s v="1"/>
    <s v="1"/>
    <s v="2"/>
    <s v="1"/>
    <s v="1"/>
    <s v="1"/>
    <s v="1"/>
    <s v="1"/>
    <s v="1"/>
    <s v="0"/>
    <s v="1"/>
    <s v="1"/>
    <s v="1"/>
    <s v="1"/>
  </r>
  <r>
    <s v="Galarian Zigzagoon"/>
    <s v="263"/>
    <s v="Zigzachs"/>
    <s v="ă‚¸ă‚°ă‚¶ă‚°ăž (Jiguzaguma)"/>
    <x v="3"/>
    <s v="Normal"/>
    <s v="Tiny Raccoon pokemon"/>
    <s v="2"/>
    <x v="5"/>
    <x v="4"/>
    <s v="Dark, Normal"/>
    <n v="0.4"/>
    <n v="17.5"/>
    <s v="3"/>
    <s v="Pickup"/>
    <s v="Gluttony"/>
    <s v="Quick Feet"/>
    <s v="240"/>
    <n v="240"/>
    <n v="38"/>
    <s v="38"/>
    <n v="30"/>
    <s v="30"/>
    <n v="41"/>
    <s v="41"/>
    <n v="30"/>
    <s v="30"/>
    <n v="41"/>
    <s v="41"/>
    <n v="60"/>
    <s v="60"/>
    <s v=""/>
    <m/>
    <m/>
    <s v=""/>
    <s v=""/>
    <m/>
    <s v="Medium Fast"/>
    <s v="1"/>
    <x v="5"/>
    <x v="2"/>
    <s v="Field"/>
    <m/>
    <n v="100"/>
    <m/>
    <m/>
    <s v="15"/>
    <s v="1"/>
    <s v="1"/>
    <s v="1"/>
    <s v="1"/>
    <s v="1"/>
    <s v="1"/>
    <s v="4"/>
    <s v="1"/>
    <s v="1"/>
    <s v="1"/>
    <s v="0"/>
    <s v="2"/>
    <s v="1"/>
    <s v="0"/>
    <s v="1"/>
    <n v="0.5"/>
    <s v="1"/>
    <s v="2"/>
  </r>
  <r>
    <s v="Linoone"/>
    <s v="264"/>
    <s v="Geradaks"/>
    <s v="ăžăă‚ąă‚°ăž (Massuguma)"/>
    <x v="3"/>
    <s v="Normal"/>
    <s v="Rushing pokemon"/>
    <s v="1"/>
    <x v="4"/>
    <x v="1"/>
    <s v="Normal"/>
    <n v="0.5"/>
    <n v="32.5"/>
    <s v="3"/>
    <s v="Pickup"/>
    <s v="Gluttony"/>
    <s v="Quick Feet"/>
    <s v="420"/>
    <n v="420"/>
    <n v="78"/>
    <s v="78"/>
    <n v="70"/>
    <s v="70"/>
    <n v="61"/>
    <s v="61"/>
    <n v="50"/>
    <s v="50"/>
    <n v="61"/>
    <s v="61"/>
    <n v="100"/>
    <s v="100"/>
    <n v="90"/>
    <s v="90"/>
    <s v="70"/>
    <n v="70"/>
    <n v="147"/>
    <s v="147"/>
    <s v="Medium Fast"/>
    <s v="1"/>
    <x v="5"/>
    <x v="2"/>
    <s v="Field"/>
    <n v="50"/>
    <n v="50"/>
    <n v="0.5"/>
    <n v="0.5"/>
    <s v="15"/>
    <s v="1"/>
    <s v="1"/>
    <s v="1"/>
    <s v="1"/>
    <s v="1"/>
    <s v="1"/>
    <s v="2"/>
    <s v="1"/>
    <s v="1"/>
    <s v="1"/>
    <s v="1"/>
    <s v="1"/>
    <s v="1"/>
    <s v="0"/>
    <s v="1"/>
    <s v="1"/>
    <s v="1"/>
    <s v="1"/>
  </r>
  <r>
    <s v="Galarian Linoone"/>
    <s v="264"/>
    <s v="Geradaks"/>
    <s v="ăžăă‚ąă‚°ăž (Massuguma)"/>
    <x v="3"/>
    <s v="Normal"/>
    <s v="Rushing pokemon"/>
    <s v="2"/>
    <x v="5"/>
    <x v="4"/>
    <s v="Dark, Normal"/>
    <n v="0.5"/>
    <n v="32.5"/>
    <s v="3"/>
    <s v="Pickup"/>
    <s v="Gluttony"/>
    <s v="Quick Feet"/>
    <s v="420"/>
    <n v="420"/>
    <n v="78"/>
    <s v="78"/>
    <n v="70"/>
    <s v="70"/>
    <n v="61"/>
    <s v="61"/>
    <n v="50"/>
    <s v="50"/>
    <n v="61"/>
    <s v="61"/>
    <n v="100"/>
    <s v="100"/>
    <s v=""/>
    <m/>
    <m/>
    <s v=""/>
    <s v=""/>
    <m/>
    <s v="Medium Fast"/>
    <s v="1"/>
    <x v="5"/>
    <x v="2"/>
    <s v="Field"/>
    <m/>
    <n v="100"/>
    <m/>
    <m/>
    <s v="15"/>
    <s v="1"/>
    <s v="1"/>
    <s v="1"/>
    <s v="1"/>
    <s v="1"/>
    <s v="1"/>
    <s v="4"/>
    <s v="1"/>
    <s v="1"/>
    <s v="1"/>
    <s v="0"/>
    <s v="2"/>
    <s v="1"/>
    <s v="0"/>
    <s v="1"/>
    <n v="0.5"/>
    <s v="1"/>
    <s v="2"/>
  </r>
  <r>
    <s v="Wurmple"/>
    <s v="265"/>
    <s v="Waumpel"/>
    <s v="ă‚±ă ăă‚˝ (Kemusso)"/>
    <x v="3"/>
    <s v="Normal"/>
    <s v="Worm pokemon"/>
    <s v="1"/>
    <x v="3"/>
    <x v="1"/>
    <s v="Bug"/>
    <n v="0.3"/>
    <n v="3.6"/>
    <s v="2"/>
    <s v="Shield Dust"/>
    <m/>
    <s v="Run Away"/>
    <s v="195"/>
    <n v="195"/>
    <n v="45"/>
    <s v="45"/>
    <n v="45"/>
    <s v="45"/>
    <n v="35"/>
    <s v="35"/>
    <n v="20"/>
    <s v="20"/>
    <n v="30"/>
    <s v="30"/>
    <n v="20"/>
    <s v="20"/>
    <n v="255"/>
    <s v="255"/>
    <s v="70"/>
    <n v="70"/>
    <n v="56"/>
    <s v="56"/>
    <s v="Medium Fast"/>
    <s v="1"/>
    <x v="3"/>
    <x v="2"/>
    <s v="Bug"/>
    <n v="50"/>
    <n v="50"/>
    <n v="0.5"/>
    <n v="0.5"/>
    <s v="15"/>
    <s v="1"/>
    <s v="2"/>
    <s v="1"/>
    <s v="1"/>
    <n v="0.5"/>
    <s v="1"/>
    <n v="0.5"/>
    <s v="1"/>
    <n v="0.5"/>
    <s v="2"/>
    <s v="1"/>
    <s v="1"/>
    <s v="2"/>
    <s v="1"/>
    <s v="1"/>
    <s v="1"/>
    <s v="1"/>
    <s v="1"/>
  </r>
  <r>
    <s v="Silcoon"/>
    <s v="266"/>
    <s v="Schaloko"/>
    <s v="ă‚«ă©ă‚µăŞă‚ą (Karasalis)"/>
    <x v="3"/>
    <s v="Normal"/>
    <s v="Cocoon pokemon"/>
    <s v="1"/>
    <x v="3"/>
    <x v="1"/>
    <s v="Bug"/>
    <n v="0.6"/>
    <n v="10"/>
    <s v="1"/>
    <s v="Shed Skin"/>
    <m/>
    <m/>
    <s v="205"/>
    <n v="205"/>
    <n v="50"/>
    <s v="50"/>
    <n v="35"/>
    <s v="35"/>
    <n v="55"/>
    <s v="55"/>
    <n v="25"/>
    <s v="25"/>
    <n v="25"/>
    <s v="25"/>
    <n v="15"/>
    <s v="15"/>
    <n v="120"/>
    <s v="120"/>
    <s v="70"/>
    <n v="70"/>
    <n v="72"/>
    <s v="72"/>
    <s v="Medium Fast"/>
    <s v="1"/>
    <x v="3"/>
    <x v="2"/>
    <s v="Bug"/>
    <n v="50"/>
    <n v="50"/>
    <n v="0.5"/>
    <n v="0.5"/>
    <s v="15"/>
    <s v="1"/>
    <s v="2"/>
    <s v="1"/>
    <s v="1"/>
    <n v="0.5"/>
    <s v="1"/>
    <n v="0.5"/>
    <s v="1"/>
    <n v="0.5"/>
    <s v="2"/>
    <s v="1"/>
    <s v="1"/>
    <s v="2"/>
    <s v="1"/>
    <s v="1"/>
    <s v="1"/>
    <s v="1"/>
    <s v="1"/>
  </r>
  <r>
    <s v="Beautifly"/>
    <s v="267"/>
    <s v="Papinella"/>
    <s v="ă‚˘ă‚˛ăŹăłă (Agehunt)"/>
    <x v="3"/>
    <s v="Normal"/>
    <s v="Butterfly pokemon"/>
    <s v="2"/>
    <x v="3"/>
    <x v="2"/>
    <s v="Bug, Flying"/>
    <n v="1"/>
    <n v="28.4"/>
    <s v="2"/>
    <s v="Swarm"/>
    <m/>
    <s v="Rivalry"/>
    <s v="395"/>
    <n v="395"/>
    <n v="60"/>
    <s v="60"/>
    <n v="70"/>
    <s v="70"/>
    <n v="50"/>
    <s v="50"/>
    <n v="100"/>
    <s v="100"/>
    <n v="50"/>
    <s v="50"/>
    <n v="65"/>
    <s v="65"/>
    <n v="45"/>
    <s v="45"/>
    <s v="70"/>
    <n v="70"/>
    <n v="178"/>
    <s v="178"/>
    <s v="Medium Fast"/>
    <s v="1"/>
    <x v="3"/>
    <x v="2"/>
    <s v="Bug"/>
    <n v="50"/>
    <n v="50"/>
    <n v="0.5"/>
    <n v="0.5"/>
    <s v="15"/>
    <s v="1"/>
    <s v="2"/>
    <s v="1"/>
    <s v="2"/>
    <n v="0.25"/>
    <s v="2"/>
    <n v="0.25"/>
    <s v="1"/>
    <s v="0"/>
    <s v="2"/>
    <s v="1"/>
    <n v="0.5"/>
    <s v="4"/>
    <s v="1"/>
    <s v="1"/>
    <s v="1"/>
    <s v="1"/>
    <s v="1"/>
  </r>
  <r>
    <s v="Cascoon"/>
    <s v="268"/>
    <s v="Panekon"/>
    <s v="ăžă¦ă«ă‰ (Mayuld)"/>
    <x v="3"/>
    <s v="Normal"/>
    <s v="Cocoon pokemon"/>
    <s v="1"/>
    <x v="3"/>
    <x v="1"/>
    <s v="Bug"/>
    <n v="0.7"/>
    <n v="11.5"/>
    <s v="1"/>
    <s v="Shed Skin"/>
    <m/>
    <m/>
    <s v="205"/>
    <n v="205"/>
    <n v="50"/>
    <s v="50"/>
    <n v="35"/>
    <s v="35"/>
    <n v="55"/>
    <s v="55"/>
    <n v="25"/>
    <s v="25"/>
    <n v="25"/>
    <s v="25"/>
    <n v="15"/>
    <s v="15"/>
    <n v="120"/>
    <s v="120"/>
    <s v="70"/>
    <n v="70"/>
    <n v="72"/>
    <s v="72"/>
    <s v="Medium Fast"/>
    <s v="1"/>
    <x v="3"/>
    <x v="2"/>
    <s v="Bug"/>
    <n v="50"/>
    <n v="50"/>
    <n v="0.5"/>
    <n v="0.5"/>
    <s v="15"/>
    <s v="1"/>
    <s v="2"/>
    <s v="1"/>
    <s v="1"/>
    <n v="0.5"/>
    <s v="1"/>
    <n v="0.5"/>
    <s v="1"/>
    <n v="0.5"/>
    <s v="2"/>
    <s v="1"/>
    <s v="1"/>
    <s v="2"/>
    <s v="1"/>
    <s v="1"/>
    <s v="1"/>
    <s v="1"/>
    <s v="1"/>
  </r>
  <r>
    <s v="Dustox"/>
    <s v="269"/>
    <s v="Pudox"/>
    <s v="ă‰ă‚Żă‚±ă‚¤ă« (Dokucale)"/>
    <x v="3"/>
    <s v="Normal"/>
    <s v="Poison Moth pokemon"/>
    <s v="2"/>
    <x v="3"/>
    <x v="0"/>
    <s v="Bug, Poison"/>
    <n v="1.2"/>
    <n v="31.6"/>
    <s v="2"/>
    <s v="Shield Dust"/>
    <m/>
    <s v="Compound Eyes"/>
    <s v="385"/>
    <n v="385"/>
    <n v="60"/>
    <s v="60"/>
    <n v="50"/>
    <s v="50"/>
    <n v="70"/>
    <s v="70"/>
    <n v="50"/>
    <s v="50"/>
    <n v="90"/>
    <s v="90"/>
    <n v="65"/>
    <s v="65"/>
    <n v="45"/>
    <s v="45"/>
    <s v="70"/>
    <n v="70"/>
    <n v="173"/>
    <s v="173"/>
    <s v="Medium Fast"/>
    <s v="1"/>
    <x v="3"/>
    <x v="2"/>
    <s v="Bug"/>
    <n v="50"/>
    <n v="50"/>
    <n v="0.5"/>
    <n v="0.5"/>
    <s v="15"/>
    <s v="1"/>
    <s v="2"/>
    <s v="1"/>
    <s v="1"/>
    <n v="0.25"/>
    <s v="1"/>
    <n v="0.25"/>
    <n v="0.5"/>
    <s v="1"/>
    <s v="2"/>
    <s v="2"/>
    <n v="0.5"/>
    <s v="2"/>
    <s v="1"/>
    <s v="1"/>
    <s v="1"/>
    <s v="1"/>
    <n v="0.5"/>
  </r>
  <r>
    <s v="Lotad"/>
    <s v="270"/>
    <s v="Loturzel"/>
    <s v="ăŹă‚ąăśăĽ (Hassboh)"/>
    <x v="3"/>
    <s v="Normal"/>
    <s v="Water Weed pokemon"/>
    <s v="2"/>
    <x v="2"/>
    <x v="9"/>
    <s v="Water, Grass"/>
    <n v="0.5"/>
    <n v="2.6"/>
    <s v="3"/>
    <s v="Swift Swim"/>
    <s v="Rain Dish"/>
    <s v="Own Tempo"/>
    <s v="220"/>
    <n v="220"/>
    <n v="40"/>
    <s v="40"/>
    <n v="30"/>
    <s v="30"/>
    <n v="30"/>
    <s v="30"/>
    <n v="40"/>
    <s v="40"/>
    <n v="50"/>
    <s v="50"/>
    <n v="30"/>
    <s v="30"/>
    <n v="255"/>
    <s v="255"/>
    <s v="70"/>
    <n v="70"/>
    <n v="44"/>
    <s v="44"/>
    <s v="Medium Slow"/>
    <s v="2"/>
    <x v="0"/>
    <x v="1"/>
    <s v="Grass, Water 1"/>
    <n v="50"/>
    <n v="50"/>
    <n v="0.5"/>
    <n v="0.5"/>
    <s v="15"/>
    <s v="1"/>
    <s v="1"/>
    <n v="0.25"/>
    <s v="1"/>
    <s v="1"/>
    <s v="1"/>
    <s v="1"/>
    <s v="2"/>
    <n v="0.5"/>
    <s v="2"/>
    <s v="1"/>
    <s v="2"/>
    <s v="1"/>
    <s v="1"/>
    <s v="1"/>
    <s v="1"/>
    <n v="0.5"/>
    <s v="1"/>
  </r>
  <r>
    <s v="Lombre"/>
    <s v="271"/>
    <s v="Lombrero"/>
    <s v="ăŹă‚ąă–ă¬ă­ (Hasubrero)"/>
    <x v="3"/>
    <s v="Normal"/>
    <s v="Jolly pokemon"/>
    <s v="2"/>
    <x v="2"/>
    <x v="9"/>
    <s v="Water, Grass"/>
    <n v="1.2"/>
    <n v="32.5"/>
    <s v="3"/>
    <s v="Swift Swim"/>
    <s v="Rain Dish"/>
    <s v="Own Tempo"/>
    <s v="340"/>
    <n v="340"/>
    <n v="60"/>
    <s v="60"/>
    <n v="50"/>
    <s v="50"/>
    <n v="50"/>
    <s v="50"/>
    <n v="60"/>
    <s v="60"/>
    <n v="70"/>
    <s v="70"/>
    <n v="50"/>
    <s v="50"/>
    <n v="120"/>
    <s v="120"/>
    <s v="70"/>
    <n v="70"/>
    <n v="119"/>
    <s v="119"/>
    <s v="Medium Slow"/>
    <s v="2"/>
    <x v="0"/>
    <x v="1"/>
    <s v="Grass, Water 1"/>
    <n v="50"/>
    <n v="50"/>
    <n v="0.5"/>
    <n v="0.5"/>
    <s v="15"/>
    <s v="1"/>
    <s v="1"/>
    <n v="0.25"/>
    <s v="1"/>
    <s v="1"/>
    <s v="1"/>
    <s v="1"/>
    <s v="2"/>
    <n v="0.5"/>
    <s v="2"/>
    <s v="1"/>
    <s v="2"/>
    <s v="1"/>
    <s v="1"/>
    <s v="1"/>
    <s v="1"/>
    <n v="0.5"/>
    <s v="1"/>
  </r>
  <r>
    <s v="Ludicolo"/>
    <s v="272"/>
    <s v="Kappalores"/>
    <s v="ă«ăłă‘ăă‘ (Runpappa)"/>
    <x v="3"/>
    <s v="Normal"/>
    <s v="Carefree pokemon"/>
    <s v="2"/>
    <x v="2"/>
    <x v="9"/>
    <s v="Water, Grass"/>
    <n v="1.5"/>
    <n v="55"/>
    <s v="3"/>
    <s v="Swift Swim"/>
    <s v="Rain Dish"/>
    <s v="Own Tempo"/>
    <s v="480"/>
    <n v="480"/>
    <n v="80"/>
    <s v="80"/>
    <n v="70"/>
    <s v="70"/>
    <n v="70"/>
    <s v="70"/>
    <n v="90"/>
    <s v="90"/>
    <n v="100"/>
    <s v="100"/>
    <n v="70"/>
    <s v="70"/>
    <n v="45"/>
    <s v="45"/>
    <s v="70"/>
    <n v="70"/>
    <n v="216"/>
    <s v="216"/>
    <s v="Medium Slow"/>
    <s v="2"/>
    <x v="0"/>
    <x v="1"/>
    <s v="Grass, Water 1"/>
    <n v="50"/>
    <n v="50"/>
    <n v="0.5"/>
    <n v="0.5"/>
    <s v="15"/>
    <s v="1"/>
    <s v="1"/>
    <n v="0.25"/>
    <s v="1"/>
    <s v="1"/>
    <s v="1"/>
    <s v="1"/>
    <s v="2"/>
    <n v="0.5"/>
    <s v="2"/>
    <s v="1"/>
    <s v="2"/>
    <s v="1"/>
    <s v="1"/>
    <s v="1"/>
    <s v="1"/>
    <n v="0.5"/>
    <s v="1"/>
  </r>
  <r>
    <s v="Seedot"/>
    <s v="273"/>
    <s v="Samurzel"/>
    <s v="ă‚żăŤăśăĽ (Taneboh)"/>
    <x v="3"/>
    <s v="Normal"/>
    <s v="Acorn pokemon"/>
    <s v="1"/>
    <x v="0"/>
    <x v="1"/>
    <s v="Grass"/>
    <n v="0.5"/>
    <n v="4"/>
    <s v="3"/>
    <s v="Chlorophyll"/>
    <s v="Early Bird"/>
    <s v="Pickpocket"/>
    <s v="220"/>
    <n v="220"/>
    <n v="40"/>
    <s v="40"/>
    <n v="40"/>
    <s v="40"/>
    <n v="50"/>
    <s v="50"/>
    <n v="30"/>
    <s v="30"/>
    <n v="30"/>
    <s v="30"/>
    <n v="30"/>
    <s v="30"/>
    <n v="255"/>
    <s v="255"/>
    <s v="70"/>
    <n v="70"/>
    <n v="44"/>
    <s v="44"/>
    <s v="Medium Slow"/>
    <s v="2"/>
    <x v="5"/>
    <x v="4"/>
    <s v="Field, Grass"/>
    <n v="50"/>
    <n v="50"/>
    <n v="0.5"/>
    <n v="0.5"/>
    <s v="15"/>
    <s v="1"/>
    <s v="2"/>
    <n v="0.5"/>
    <n v="0.5"/>
    <n v="0.5"/>
    <s v="2"/>
    <s v="1"/>
    <s v="2"/>
    <n v="0.5"/>
    <s v="2"/>
    <s v="1"/>
    <s v="2"/>
    <s v="1"/>
    <s v="1"/>
    <s v="1"/>
    <s v="1"/>
    <s v="1"/>
    <s v="1"/>
  </r>
  <r>
    <s v="Nuzleaf"/>
    <s v="274"/>
    <s v="Blanas"/>
    <s v="ă‚łăŽăŹăŠ (Konohana)"/>
    <x v="3"/>
    <s v="Normal"/>
    <s v="Wily pokemon"/>
    <s v="2"/>
    <x v="0"/>
    <x v="13"/>
    <s v="Grass, Dark"/>
    <n v="1"/>
    <n v="28"/>
    <s v="3"/>
    <s v="Chlorophyll"/>
    <s v="Early Bird"/>
    <s v="Pickpocket"/>
    <s v="340"/>
    <n v="340"/>
    <n v="70"/>
    <s v="70"/>
    <n v="70"/>
    <s v="70"/>
    <n v="40"/>
    <s v="40"/>
    <n v="60"/>
    <s v="60"/>
    <n v="40"/>
    <s v="40"/>
    <n v="60"/>
    <s v="60"/>
    <n v="120"/>
    <s v="120"/>
    <s v="70"/>
    <n v="70"/>
    <n v="119"/>
    <s v="119"/>
    <s v="Medium Slow"/>
    <s v="2"/>
    <x v="5"/>
    <x v="4"/>
    <s v="Field, Grass"/>
    <n v="50"/>
    <n v="50"/>
    <n v="0.5"/>
    <n v="0.5"/>
    <s v="15"/>
    <s v="1"/>
    <s v="2"/>
    <n v="0.5"/>
    <n v="0.5"/>
    <n v="0.5"/>
    <s v="2"/>
    <s v="2"/>
    <s v="2"/>
    <n v="0.5"/>
    <s v="2"/>
    <s v="0"/>
    <s v="4"/>
    <s v="1"/>
    <n v="0.5"/>
    <s v="1"/>
    <n v="0.5"/>
    <s v="1"/>
    <s v="2"/>
  </r>
  <r>
    <s v="Shiftry"/>
    <s v="275"/>
    <s v="Tengulist"/>
    <s v="ă€ăĽă†ăłă‚° (Dirteng)"/>
    <x v="3"/>
    <s v="Normal"/>
    <s v="Wicked pokemon"/>
    <s v="2"/>
    <x v="0"/>
    <x v="13"/>
    <s v="Grass, Dark"/>
    <n v="1.3"/>
    <n v="59.6"/>
    <s v="3"/>
    <s v="Chlorophyll"/>
    <s v="Early Bird"/>
    <s v="Pickpocket"/>
    <s v="480"/>
    <n v="480"/>
    <n v="90"/>
    <s v="90"/>
    <n v="100"/>
    <s v="100"/>
    <n v="60"/>
    <s v="60"/>
    <n v="90"/>
    <s v="90"/>
    <n v="60"/>
    <s v="60"/>
    <n v="80"/>
    <s v="80"/>
    <n v="45"/>
    <s v="45"/>
    <s v="70"/>
    <n v="70"/>
    <n v="216"/>
    <s v="216"/>
    <s v="Medium Slow"/>
    <s v="2"/>
    <x v="5"/>
    <x v="4"/>
    <s v="Field, Grass"/>
    <n v="50"/>
    <n v="50"/>
    <n v="0.5"/>
    <n v="0.5"/>
    <s v="15"/>
    <s v="1"/>
    <s v="2"/>
    <n v="0.5"/>
    <n v="0.5"/>
    <n v="0.5"/>
    <s v="2"/>
    <s v="2"/>
    <s v="2"/>
    <n v="0.5"/>
    <s v="2"/>
    <s v="0"/>
    <s v="4"/>
    <s v="1"/>
    <n v="0.5"/>
    <s v="1"/>
    <n v="0.5"/>
    <s v="1"/>
    <s v="2"/>
  </r>
  <r>
    <s v="Taillow"/>
    <s v="276"/>
    <s v="Schwalbini"/>
    <s v="ă‚ąăăˇ (Subame)"/>
    <x v="3"/>
    <s v="Normal"/>
    <s v="TinySwallow pokemon"/>
    <s v="2"/>
    <x v="4"/>
    <x v="2"/>
    <s v="Normal, Flying"/>
    <n v="0.3"/>
    <n v="2.2999999999999998"/>
    <s v="2"/>
    <s v="Guts"/>
    <m/>
    <s v="Scrappy"/>
    <s v="270"/>
    <n v="270"/>
    <n v="40"/>
    <s v="40"/>
    <n v="55"/>
    <s v="55"/>
    <n v="30"/>
    <s v="30"/>
    <n v="30"/>
    <s v="30"/>
    <n v="30"/>
    <s v="30"/>
    <n v="85"/>
    <s v="85"/>
    <n v="200"/>
    <s v="200"/>
    <s v="70"/>
    <n v="70"/>
    <n v="54"/>
    <s v="54"/>
    <s v="Medium Slow"/>
    <s v="1"/>
    <x v="4"/>
    <x v="2"/>
    <s v="Flying"/>
    <n v="50"/>
    <n v="50"/>
    <n v="0.5"/>
    <n v="0.5"/>
    <s v="15"/>
    <s v="1"/>
    <s v="1"/>
    <s v="1"/>
    <s v="2"/>
    <n v="0.5"/>
    <s v="2"/>
    <s v="1"/>
    <s v="1"/>
    <s v="0"/>
    <s v="1"/>
    <s v="1"/>
    <n v="0.5"/>
    <s v="2"/>
    <s v="0"/>
    <s v="1"/>
    <s v="1"/>
    <s v="1"/>
    <s v="1"/>
  </r>
  <r>
    <s v="Swellow"/>
    <s v="277"/>
    <s v="Schwalboss"/>
    <s v="ă‚Şă‚Şă‚ąăăˇ (Ohsubame)"/>
    <x v="3"/>
    <s v="Normal"/>
    <s v="Swallow pokemon"/>
    <s v="2"/>
    <x v="4"/>
    <x v="2"/>
    <s v="Normal, Flying"/>
    <n v="0.7"/>
    <n v="19.8"/>
    <s v="2"/>
    <s v="Guts"/>
    <m/>
    <s v="Scrappy"/>
    <s v="455"/>
    <n v="455"/>
    <n v="60"/>
    <s v="60"/>
    <n v="85"/>
    <s v="85"/>
    <n v="60"/>
    <s v="60"/>
    <n v="75"/>
    <s v="75"/>
    <n v="50"/>
    <s v="50"/>
    <n v="125"/>
    <s v="125"/>
    <n v="45"/>
    <s v="45"/>
    <s v="70"/>
    <n v="70"/>
    <n v="159"/>
    <s v="159"/>
    <s v="Medium Slow"/>
    <s v="1"/>
    <x v="4"/>
    <x v="2"/>
    <s v="Flying"/>
    <n v="50"/>
    <n v="50"/>
    <n v="0.5"/>
    <n v="0.5"/>
    <s v="15"/>
    <s v="1"/>
    <s v="1"/>
    <s v="1"/>
    <s v="2"/>
    <n v="0.5"/>
    <s v="2"/>
    <s v="1"/>
    <s v="1"/>
    <s v="0"/>
    <s v="1"/>
    <s v="1"/>
    <n v="0.5"/>
    <s v="2"/>
    <s v="0"/>
    <s v="1"/>
    <s v="1"/>
    <s v="1"/>
    <s v="1"/>
  </r>
  <r>
    <s v="Wingull"/>
    <s v="278"/>
    <s v="Wingull"/>
    <s v="ă‚­ăŁă˘ăˇ (Camome)"/>
    <x v="3"/>
    <s v="Normal"/>
    <s v="Seagull pokemon"/>
    <s v="2"/>
    <x v="2"/>
    <x v="2"/>
    <s v="Water, Flying"/>
    <n v="0.6"/>
    <n v="9.5"/>
    <s v="3"/>
    <s v="Keen Eye"/>
    <s v="Hydration"/>
    <s v="Rain Dish"/>
    <s v="270"/>
    <n v="270"/>
    <n v="40"/>
    <s v="40"/>
    <n v="30"/>
    <s v="30"/>
    <n v="30"/>
    <s v="30"/>
    <n v="55"/>
    <s v="55"/>
    <n v="30"/>
    <s v="30"/>
    <n v="85"/>
    <s v="85"/>
    <n v="190"/>
    <s v="190"/>
    <s v="70"/>
    <n v="70"/>
    <n v="54"/>
    <s v="54"/>
    <s v="Medium Fast"/>
    <s v="2"/>
    <x v="4"/>
    <x v="1"/>
    <s v="Flying, Water 1"/>
    <n v="50"/>
    <n v="50"/>
    <n v="0.5"/>
    <n v="0.5"/>
    <s v="20"/>
    <s v="1"/>
    <n v="0.5"/>
    <n v="0.5"/>
    <s v="4"/>
    <s v="1"/>
    <s v="1"/>
    <n v="0.5"/>
    <s v="1"/>
    <s v="0"/>
    <s v="1"/>
    <s v="1"/>
    <n v="0.5"/>
    <s v="2"/>
    <s v="1"/>
    <s v="1"/>
    <s v="1"/>
    <n v="0.5"/>
    <s v="1"/>
  </r>
  <r>
    <s v="Pelipper"/>
    <s v="279"/>
    <s v="Pelipper"/>
    <s v="ăšăŞăă‘ăĽ (Pelipper)"/>
    <x v="3"/>
    <s v="Normal"/>
    <s v="Water Bird pokemon"/>
    <s v="2"/>
    <x v="2"/>
    <x v="2"/>
    <s v="Water, Flying"/>
    <n v="1.2"/>
    <n v="28"/>
    <s v="3"/>
    <s v="Keen Eye"/>
    <s v="Drizzle"/>
    <s v="Rain Dish"/>
    <s v="440"/>
    <n v="440"/>
    <n v="60"/>
    <s v="60"/>
    <n v="50"/>
    <s v="50"/>
    <n v="100"/>
    <s v="100"/>
    <n v="95"/>
    <s v="95"/>
    <n v="70"/>
    <s v="70"/>
    <n v="65"/>
    <s v="65"/>
    <n v="45"/>
    <s v="45"/>
    <s v="70"/>
    <n v="70"/>
    <n v="154"/>
    <s v="154"/>
    <s v="Medium Fast"/>
    <s v="2"/>
    <x v="4"/>
    <x v="1"/>
    <s v="Flying, Water 1"/>
    <n v="50"/>
    <n v="50"/>
    <n v="0.5"/>
    <n v="0.5"/>
    <s v="20"/>
    <s v="1"/>
    <n v="0.5"/>
    <n v="0.5"/>
    <s v="4"/>
    <s v="1"/>
    <s v="1"/>
    <n v="0.5"/>
    <s v="1"/>
    <s v="0"/>
    <s v="1"/>
    <s v="1"/>
    <n v="0.5"/>
    <s v="2"/>
    <s v="1"/>
    <s v="1"/>
    <s v="1"/>
    <n v="0.5"/>
    <s v="1"/>
  </r>
  <r>
    <s v="Ralts"/>
    <s v="280"/>
    <s v="Trasla"/>
    <s v="ă©ă«ăă‚ą (Ralts)"/>
    <x v="3"/>
    <s v="Normal"/>
    <s v="Feeling pokemon"/>
    <s v="2"/>
    <x v="13"/>
    <x v="8"/>
    <s v="Psychic, Fairy"/>
    <n v="0.4"/>
    <n v="6.6"/>
    <s v="3"/>
    <s v="Synchronize"/>
    <s v="Trace"/>
    <s v="Telepathy"/>
    <s v="198"/>
    <n v="198"/>
    <n v="28"/>
    <s v="28"/>
    <n v="25"/>
    <s v="25"/>
    <n v="25"/>
    <s v="25"/>
    <n v="45"/>
    <s v="45"/>
    <n v="35"/>
    <s v="35"/>
    <n v="40"/>
    <s v="40"/>
    <n v="235"/>
    <s v="235"/>
    <s v="35"/>
    <n v="35"/>
    <n v="40"/>
    <s v="40"/>
    <s v="Slow"/>
    <s v="2"/>
    <x v="13"/>
    <x v="8"/>
    <s v="Amorphous, Human-Like"/>
    <n v="50"/>
    <n v="50"/>
    <n v="0.5"/>
    <n v="0.5"/>
    <s v="20"/>
    <s v="1"/>
    <s v="1"/>
    <s v="1"/>
    <s v="1"/>
    <s v="1"/>
    <s v="1"/>
    <n v="0.25"/>
    <s v="2"/>
    <s v="1"/>
    <s v="1"/>
    <n v="0.5"/>
    <s v="1"/>
    <s v="1"/>
    <s v="2"/>
    <s v="0"/>
    <s v="1"/>
    <s v="2"/>
    <s v="1"/>
  </r>
  <r>
    <s v="Kirlia"/>
    <s v="281"/>
    <s v="Kirlia"/>
    <s v="ă‚­ă«ăŞă‚˘ (Kirlia)"/>
    <x v="3"/>
    <s v="Normal"/>
    <s v="Emotion pokemon"/>
    <s v="2"/>
    <x v="13"/>
    <x v="8"/>
    <s v="Psychic, Fairy"/>
    <n v="0.8"/>
    <n v="20.2"/>
    <s v="3"/>
    <s v="Synchronize"/>
    <s v="Trace"/>
    <s v="Telepathy"/>
    <s v="278"/>
    <n v="278"/>
    <n v="38"/>
    <s v="38"/>
    <n v="35"/>
    <s v="35"/>
    <n v="35"/>
    <s v="35"/>
    <n v="65"/>
    <s v="65"/>
    <n v="55"/>
    <s v="55"/>
    <n v="50"/>
    <s v="50"/>
    <n v="120"/>
    <s v="120"/>
    <s v="35"/>
    <n v="35"/>
    <n v="97"/>
    <s v="97"/>
    <s v="Slow"/>
    <s v="2"/>
    <x v="13"/>
    <x v="8"/>
    <s v="Amorphous, Human-Like"/>
    <n v="50"/>
    <n v="50"/>
    <n v="0.5"/>
    <n v="0.5"/>
    <s v="20"/>
    <s v="1"/>
    <s v="1"/>
    <s v="1"/>
    <s v="1"/>
    <s v="1"/>
    <s v="1"/>
    <n v="0.25"/>
    <s v="2"/>
    <s v="1"/>
    <s v="1"/>
    <n v="0.5"/>
    <s v="1"/>
    <s v="1"/>
    <s v="2"/>
    <s v="0"/>
    <s v="1"/>
    <s v="2"/>
    <s v="1"/>
  </r>
  <r>
    <s v="Gardevoir"/>
    <s v="282"/>
    <s v="Guardevoir"/>
    <s v="ă‚µăĽăŠă‚¤ă (Sirnight)"/>
    <x v="3"/>
    <s v="Normal"/>
    <s v="Embrace pokemon"/>
    <s v="2"/>
    <x v="13"/>
    <x v="8"/>
    <s v="Psychic, Fairy"/>
    <n v="1.6"/>
    <n v="48.4"/>
    <s v="3"/>
    <s v="Synchronize"/>
    <s v="Trace"/>
    <s v="Telepathy"/>
    <s v="518"/>
    <n v="518"/>
    <n v="68"/>
    <s v="68"/>
    <n v="65"/>
    <s v="65"/>
    <n v="65"/>
    <s v="65"/>
    <n v="125"/>
    <s v="125"/>
    <n v="115"/>
    <s v="115"/>
    <n v="80"/>
    <s v="80"/>
    <n v="45"/>
    <s v="45"/>
    <s v="35"/>
    <n v="35"/>
    <n v="233"/>
    <s v="233"/>
    <s v="Slow"/>
    <s v="2"/>
    <x v="13"/>
    <x v="8"/>
    <s v="Amorphous, Human-Like"/>
    <n v="50"/>
    <n v="50"/>
    <n v="0.5"/>
    <n v="0.5"/>
    <s v="20"/>
    <s v="1"/>
    <s v="1"/>
    <s v="1"/>
    <s v="1"/>
    <s v="1"/>
    <s v="1"/>
    <n v="0.25"/>
    <s v="2"/>
    <s v="1"/>
    <s v="1"/>
    <n v="0.5"/>
    <s v="1"/>
    <s v="1"/>
    <s v="2"/>
    <s v="0"/>
    <s v="1"/>
    <s v="2"/>
    <s v="1"/>
  </r>
  <r>
    <s v="Mega Gardevoir"/>
    <s v="282"/>
    <s v="Guardevoir"/>
    <s v="ă‚µăĽăŠă‚¤ă (Sirnight)"/>
    <x v="3"/>
    <s v="Normal"/>
    <s v="Embrace pokemon"/>
    <s v="2"/>
    <x v="13"/>
    <x v="8"/>
    <s v="Psychic, Fairy"/>
    <n v="1.6"/>
    <n v="48.4"/>
    <s v="1"/>
    <s v="Pixilate"/>
    <m/>
    <m/>
    <s v="618"/>
    <n v="618"/>
    <n v="68"/>
    <s v="68"/>
    <n v="85"/>
    <s v="85"/>
    <n v="65"/>
    <s v="65"/>
    <n v="165"/>
    <s v="165"/>
    <n v="135"/>
    <s v="135"/>
    <n v="100"/>
    <s v="100"/>
    <n v="45"/>
    <s v="45"/>
    <s v="35"/>
    <n v="35"/>
    <n v="278"/>
    <s v="278"/>
    <s v="Slow"/>
    <s v="1"/>
    <x v="13"/>
    <x v="2"/>
    <s v="Amorphous"/>
    <n v="50"/>
    <n v="50"/>
    <n v="0.5"/>
    <n v="0.5"/>
    <s v="20"/>
    <s v="1"/>
    <s v="1"/>
    <s v="1"/>
    <s v="1"/>
    <s v="1"/>
    <s v="1"/>
    <n v="0.25"/>
    <s v="2"/>
    <s v="1"/>
    <s v="1"/>
    <n v="0.5"/>
    <s v="1"/>
    <s v="1"/>
    <s v="2"/>
    <s v="0"/>
    <s v="1"/>
    <s v="2"/>
    <s v="1"/>
  </r>
  <r>
    <s v="Surskit"/>
    <s v="283"/>
    <s v="Gehweiher"/>
    <s v="ă‚˘ăˇă‚żăž (Ametama)"/>
    <x v="3"/>
    <s v="Normal"/>
    <s v="Pond Skater pokemon"/>
    <s v="2"/>
    <x v="3"/>
    <x v="16"/>
    <s v="Bug, Water"/>
    <n v="0.5"/>
    <n v="1.7"/>
    <s v="2"/>
    <s v="Swift Swim"/>
    <m/>
    <s v="Rain Dish"/>
    <s v="269"/>
    <n v="269"/>
    <n v="40"/>
    <s v="40"/>
    <n v="30"/>
    <s v="30"/>
    <n v="32"/>
    <s v="32"/>
    <n v="50"/>
    <s v="50"/>
    <n v="52"/>
    <s v="52"/>
    <n v="65"/>
    <s v="65"/>
    <n v="200"/>
    <s v="200"/>
    <s v="70"/>
    <n v="70"/>
    <n v="54"/>
    <s v="54"/>
    <s v="Medium Fast"/>
    <s v="2"/>
    <x v="3"/>
    <x v="1"/>
    <s v="Bug, Water 1"/>
    <n v="50"/>
    <n v="50"/>
    <n v="0.5"/>
    <n v="0.5"/>
    <s v="15"/>
    <s v="1"/>
    <s v="1"/>
    <n v="0.5"/>
    <s v="2"/>
    <s v="1"/>
    <n v="0.5"/>
    <n v="0.5"/>
    <s v="1"/>
    <n v="0.5"/>
    <s v="2"/>
    <s v="1"/>
    <s v="1"/>
    <s v="2"/>
    <s v="1"/>
    <s v="1"/>
    <s v="1"/>
    <n v="0.5"/>
    <s v="1"/>
  </r>
  <r>
    <s v="Masquerain"/>
    <s v="284"/>
    <s v="Maskeregen"/>
    <s v="ă‚˘ăˇă˘ăĽă‚ą (Amemoth)"/>
    <x v="3"/>
    <s v="Normal"/>
    <s v="Eyeball pokemon"/>
    <s v="2"/>
    <x v="3"/>
    <x v="2"/>
    <s v="Bug, Flying"/>
    <n v="0.8"/>
    <n v="3.6"/>
    <s v="2"/>
    <s v="Intimidate"/>
    <m/>
    <s v="Unnerve"/>
    <s v="454"/>
    <n v="454"/>
    <n v="70"/>
    <s v="70"/>
    <n v="60"/>
    <s v="60"/>
    <n v="62"/>
    <s v="62"/>
    <n v="100"/>
    <s v="100"/>
    <n v="82"/>
    <s v="82"/>
    <n v="80"/>
    <s v="80"/>
    <n v="75"/>
    <s v="75"/>
    <s v="70"/>
    <n v="70"/>
    <n v="159"/>
    <s v="159"/>
    <s v="Medium Fast"/>
    <s v="2"/>
    <x v="3"/>
    <x v="1"/>
    <s v="Bug, Water 1"/>
    <n v="50"/>
    <n v="50"/>
    <n v="0.5"/>
    <n v="0.5"/>
    <s v="15"/>
    <s v="1"/>
    <s v="2"/>
    <s v="1"/>
    <s v="2"/>
    <n v="0.25"/>
    <s v="2"/>
    <n v="0.25"/>
    <s v="1"/>
    <s v="0"/>
    <s v="2"/>
    <s v="1"/>
    <n v="0.5"/>
    <s v="4"/>
    <s v="1"/>
    <s v="1"/>
    <s v="1"/>
    <s v="1"/>
    <s v="1"/>
  </r>
  <r>
    <s v="Shroomish"/>
    <s v="285"/>
    <s v="Knilz"/>
    <s v="ă‚­ăŽă‚łă‚ł (Kinococo)"/>
    <x v="3"/>
    <s v="Normal"/>
    <s v="Mushroom pokemon"/>
    <s v="1"/>
    <x v="0"/>
    <x v="1"/>
    <s v="Grass"/>
    <n v="0.4"/>
    <n v="4.5"/>
    <s v="3"/>
    <s v="Effect Spore"/>
    <s v="Poison Heal"/>
    <s v="Quick Feet"/>
    <s v="295"/>
    <n v="295"/>
    <n v="60"/>
    <s v="60"/>
    <n v="40"/>
    <s v="40"/>
    <n v="60"/>
    <s v="60"/>
    <n v="40"/>
    <s v="40"/>
    <n v="60"/>
    <s v="60"/>
    <n v="35"/>
    <s v="35"/>
    <n v="255"/>
    <s v="255"/>
    <s v="70"/>
    <n v="70"/>
    <n v="59"/>
    <s v="59"/>
    <s v="Fluctuating"/>
    <s v="2"/>
    <x v="6"/>
    <x v="4"/>
    <s v="Fairy, Grass"/>
    <n v="50"/>
    <n v="50"/>
    <n v="0.5"/>
    <n v="0.5"/>
    <s v="15"/>
    <s v="1"/>
    <s v="2"/>
    <n v="0.5"/>
    <n v="0.5"/>
    <n v="0.5"/>
    <s v="2"/>
    <s v="1"/>
    <s v="2"/>
    <n v="0.5"/>
    <s v="2"/>
    <s v="1"/>
    <s v="2"/>
    <s v="1"/>
    <s v="1"/>
    <s v="1"/>
    <s v="1"/>
    <s v="1"/>
    <s v="1"/>
  </r>
  <r>
    <s v="Breloom"/>
    <s v="286"/>
    <s v="Kapilz"/>
    <s v="ă‚­ăŽă‚¬ăă‚µ (Kinogassa)"/>
    <x v="3"/>
    <s v="Normal"/>
    <s v="Mushroom pokemon"/>
    <s v="2"/>
    <x v="0"/>
    <x v="10"/>
    <s v="Grass, Fighting"/>
    <n v="1.2"/>
    <n v="39.200000000000003"/>
    <s v="3"/>
    <s v="Effect Spore"/>
    <s v="Poison Heal"/>
    <s v="Technician"/>
    <s v="460"/>
    <n v="460"/>
    <n v="60"/>
    <s v="60"/>
    <n v="130"/>
    <s v="130"/>
    <n v="80"/>
    <s v="80"/>
    <n v="60"/>
    <s v="60"/>
    <n v="60"/>
    <s v="60"/>
    <n v="70"/>
    <s v="70"/>
    <n v="90"/>
    <s v="90"/>
    <s v="70"/>
    <n v="70"/>
    <n v="161"/>
    <s v="161"/>
    <s v="Fluctuating"/>
    <s v="2"/>
    <x v="6"/>
    <x v="4"/>
    <s v="Fairy, Grass"/>
    <n v="50"/>
    <n v="50"/>
    <n v="0.5"/>
    <n v="0.5"/>
    <s v="15"/>
    <s v="1"/>
    <s v="2"/>
    <n v="0.5"/>
    <n v="0.5"/>
    <n v="0.5"/>
    <s v="2"/>
    <s v="1"/>
    <s v="2"/>
    <n v="0.5"/>
    <s v="4"/>
    <s v="2"/>
    <s v="1"/>
    <n v="0.5"/>
    <s v="1"/>
    <s v="1"/>
    <n v="0.5"/>
    <s v="1"/>
    <s v="2"/>
  </r>
  <r>
    <s v="Slakoth"/>
    <s v="287"/>
    <s v="Bummelz"/>
    <s v="ăŠăžă‚±ă­ (Namakero)"/>
    <x v="3"/>
    <s v="Normal"/>
    <s v="Slacker pokemon"/>
    <s v="1"/>
    <x v="4"/>
    <x v="1"/>
    <s v="Normal"/>
    <n v="0.8"/>
    <n v="24"/>
    <s v="1"/>
    <s v="Truant"/>
    <m/>
    <m/>
    <s v="280"/>
    <n v="280"/>
    <n v="60"/>
    <s v="60"/>
    <n v="60"/>
    <s v="60"/>
    <n v="60"/>
    <s v="60"/>
    <n v="35"/>
    <s v="35"/>
    <n v="35"/>
    <s v="35"/>
    <n v="30"/>
    <s v="30"/>
    <n v="255"/>
    <s v="255"/>
    <s v="70"/>
    <n v="70"/>
    <n v="56"/>
    <s v="56"/>
    <s v="Slow"/>
    <s v="1"/>
    <x v="5"/>
    <x v="2"/>
    <s v="Field"/>
    <n v="50"/>
    <n v="50"/>
    <n v="0.5"/>
    <n v="0.5"/>
    <s v="15"/>
    <s v="1"/>
    <s v="1"/>
    <s v="1"/>
    <s v="1"/>
    <s v="1"/>
    <s v="1"/>
    <s v="2"/>
    <s v="1"/>
    <s v="1"/>
    <s v="1"/>
    <s v="1"/>
    <s v="1"/>
    <s v="1"/>
    <s v="0"/>
    <s v="1"/>
    <s v="1"/>
    <s v="1"/>
    <s v="1"/>
  </r>
  <r>
    <s v="Vigoroth"/>
    <s v="288"/>
    <s v="Muntier"/>
    <s v="ă¤ă«ă‚­ă˘ăŽ (Yarukimono)"/>
    <x v="3"/>
    <s v="Normal"/>
    <s v="Wild Monkey pokemon"/>
    <s v="1"/>
    <x v="4"/>
    <x v="1"/>
    <s v="Normal"/>
    <n v="1.4"/>
    <n v="46.5"/>
    <s v="1"/>
    <s v="Vital Spirit"/>
    <m/>
    <m/>
    <s v="440"/>
    <n v="440"/>
    <n v="80"/>
    <s v="80"/>
    <n v="80"/>
    <s v="80"/>
    <n v="80"/>
    <s v="80"/>
    <n v="55"/>
    <s v="55"/>
    <n v="55"/>
    <s v="55"/>
    <n v="90"/>
    <s v="90"/>
    <n v="120"/>
    <s v="120"/>
    <s v="70"/>
    <n v="70"/>
    <n v="154"/>
    <s v="154"/>
    <s v="Slow"/>
    <s v="1"/>
    <x v="5"/>
    <x v="2"/>
    <s v="Field"/>
    <n v="50"/>
    <n v="50"/>
    <n v="0.5"/>
    <n v="0.5"/>
    <s v="15"/>
    <s v="1"/>
    <s v="1"/>
    <s v="1"/>
    <s v="1"/>
    <s v="1"/>
    <s v="1"/>
    <s v="2"/>
    <s v="1"/>
    <s v="1"/>
    <s v="1"/>
    <s v="1"/>
    <s v="1"/>
    <s v="1"/>
    <s v="0"/>
    <s v="1"/>
    <s v="1"/>
    <s v="1"/>
    <s v="1"/>
  </r>
  <r>
    <s v="Slaking"/>
    <s v="289"/>
    <s v="Letarking"/>
    <s v="ă‚±ăă‚­ăłă‚° (Kekking)"/>
    <x v="3"/>
    <s v="Normal"/>
    <s v="Lazy pokemon"/>
    <s v="1"/>
    <x v="4"/>
    <x v="1"/>
    <s v="Normal"/>
    <n v="2"/>
    <n v="130.5"/>
    <s v="1"/>
    <s v="Truant"/>
    <m/>
    <m/>
    <s v="670"/>
    <n v="670"/>
    <n v="150"/>
    <s v="150"/>
    <n v="160"/>
    <s v="160"/>
    <n v="100"/>
    <s v="100"/>
    <n v="95"/>
    <s v="95"/>
    <n v="65"/>
    <s v="65"/>
    <n v="100"/>
    <s v="100"/>
    <n v="45"/>
    <s v="45"/>
    <s v="70"/>
    <n v="70"/>
    <n v="252"/>
    <s v="252"/>
    <s v="Slow"/>
    <s v="1"/>
    <x v="5"/>
    <x v="2"/>
    <s v="Field"/>
    <n v="50"/>
    <n v="50"/>
    <n v="0.5"/>
    <n v="0.5"/>
    <s v="15"/>
    <s v="1"/>
    <s v="1"/>
    <s v="1"/>
    <s v="1"/>
    <s v="1"/>
    <s v="1"/>
    <s v="2"/>
    <s v="1"/>
    <s v="1"/>
    <s v="1"/>
    <s v="1"/>
    <s v="1"/>
    <s v="1"/>
    <s v="0"/>
    <s v="1"/>
    <s v="1"/>
    <s v="1"/>
    <s v="1"/>
  </r>
  <r>
    <s v="Nincada"/>
    <s v="290"/>
    <s v="Nincada"/>
    <s v="ă„ăă‹ăł (Tutinin)"/>
    <x v="3"/>
    <s v="Normal"/>
    <s v="Trainee pokemon"/>
    <s v="2"/>
    <x v="3"/>
    <x v="7"/>
    <s v="Bug, Ground"/>
    <n v="0.5"/>
    <n v="5.5"/>
    <s v="2"/>
    <s v="Compound Eyes"/>
    <m/>
    <s v="Run Away"/>
    <s v="266"/>
    <n v="266"/>
    <n v="31"/>
    <s v="31"/>
    <n v="45"/>
    <s v="45"/>
    <n v="90"/>
    <s v="90"/>
    <n v="30"/>
    <s v="30"/>
    <n v="30"/>
    <s v="30"/>
    <n v="40"/>
    <s v="40"/>
    <n v="255"/>
    <s v="255"/>
    <s v="70"/>
    <n v="70"/>
    <n v="53"/>
    <s v="53"/>
    <s v="Erratic"/>
    <s v="1"/>
    <x v="3"/>
    <x v="2"/>
    <s v="Bug"/>
    <n v="50"/>
    <n v="50"/>
    <n v="0.5"/>
    <n v="0.5"/>
    <s v="15"/>
    <s v="1"/>
    <s v="2"/>
    <s v="2"/>
    <s v="0"/>
    <s v="1"/>
    <s v="2"/>
    <n v="0.5"/>
    <n v="0.5"/>
    <n v="0.5"/>
    <s v="2"/>
    <s v="1"/>
    <s v="1"/>
    <s v="1"/>
    <s v="1"/>
    <s v="1"/>
    <s v="1"/>
    <s v="1"/>
    <s v="1"/>
  </r>
  <r>
    <s v="Ninjask"/>
    <s v="291"/>
    <s v="Ninjask"/>
    <s v="ă†ăă‚«ă‹ăł (Tekkanin)"/>
    <x v="3"/>
    <s v="Normal"/>
    <s v="Ninja pokemon"/>
    <s v="2"/>
    <x v="3"/>
    <x v="2"/>
    <s v="Bug, Flying"/>
    <n v="0.8"/>
    <n v="12"/>
    <s v="2"/>
    <s v="Speed Boost"/>
    <m/>
    <s v="Infiltrator"/>
    <s v="456"/>
    <n v="456"/>
    <n v="61"/>
    <s v="61"/>
    <n v="90"/>
    <s v="90"/>
    <n v="45"/>
    <s v="45"/>
    <n v="50"/>
    <s v="50"/>
    <n v="50"/>
    <s v="50"/>
    <n v="160"/>
    <s v="160"/>
    <n v="120"/>
    <s v="120"/>
    <s v="70"/>
    <n v="70"/>
    <n v="160"/>
    <s v="160"/>
    <s v="Erratic"/>
    <s v="1"/>
    <x v="3"/>
    <x v="2"/>
    <s v="Bug"/>
    <n v="50"/>
    <n v="50"/>
    <n v="0.5"/>
    <n v="0.5"/>
    <s v="15"/>
    <s v="1"/>
    <s v="2"/>
    <s v="1"/>
    <s v="2"/>
    <n v="0.25"/>
    <s v="2"/>
    <n v="0.25"/>
    <s v="1"/>
    <s v="0"/>
    <s v="2"/>
    <s v="1"/>
    <n v="0.5"/>
    <s v="4"/>
    <s v="1"/>
    <s v="1"/>
    <s v="1"/>
    <s v="1"/>
    <s v="1"/>
  </r>
  <r>
    <s v="Shedinja"/>
    <s v="292"/>
    <s v="Ninjatom"/>
    <s v="ăŚă‚±ă‹ăł (Nukenin)"/>
    <x v="3"/>
    <s v="Normal"/>
    <s v="Shed pokemon"/>
    <s v="2"/>
    <x v="3"/>
    <x v="14"/>
    <s v="Bug, Ghost"/>
    <n v="0.8"/>
    <n v="1.2"/>
    <s v="1"/>
    <s v="Wonder Guard"/>
    <m/>
    <m/>
    <s v="236"/>
    <n v="236"/>
    <n v="1"/>
    <s v="1"/>
    <n v="90"/>
    <s v="90"/>
    <n v="45"/>
    <s v="45"/>
    <n v="30"/>
    <s v="30"/>
    <n v="30"/>
    <s v="30"/>
    <n v="40"/>
    <s v="40"/>
    <n v="45"/>
    <s v="45"/>
    <s v="70"/>
    <n v="70"/>
    <n v="83"/>
    <s v="83"/>
    <s v="Erratic"/>
    <s v="1"/>
    <x v="12"/>
    <x v="2"/>
    <s v="Mineral"/>
    <m/>
    <n v="100"/>
    <m/>
    <m/>
    <s v="15"/>
    <s v="0"/>
    <s v="2"/>
    <s v="0"/>
    <s v="0"/>
    <s v="0"/>
    <s v="0"/>
    <s v="0"/>
    <s v="0"/>
    <s v="0"/>
    <s v="2"/>
    <s v="0"/>
    <s v="0"/>
    <s v="2"/>
    <s v="2"/>
    <s v="0"/>
    <s v="2"/>
    <s v="0"/>
    <s v="0"/>
  </r>
  <r>
    <s v="Whismur"/>
    <s v="293"/>
    <s v="Flurmel"/>
    <s v="ă‚´ă‹ă§ă‹ă§ (Gonyonyo)"/>
    <x v="3"/>
    <s v="Normal"/>
    <s v="Whisper pokemon"/>
    <s v="1"/>
    <x v="4"/>
    <x v="1"/>
    <s v="Normal"/>
    <n v="0.6"/>
    <n v="16.3"/>
    <s v="2"/>
    <s v="Soundproof"/>
    <m/>
    <s v="Rattled"/>
    <s v="240"/>
    <n v="240"/>
    <n v="64"/>
    <s v="64"/>
    <n v="51"/>
    <s v="51"/>
    <n v="23"/>
    <s v="23"/>
    <n v="51"/>
    <s v="51"/>
    <n v="23"/>
    <s v="23"/>
    <n v="28"/>
    <s v="28"/>
    <n v="190"/>
    <s v="190"/>
    <s v="70"/>
    <n v="70"/>
    <n v="48"/>
    <s v="48"/>
    <s v="Medium Slow"/>
    <s v="2"/>
    <x v="5"/>
    <x v="0"/>
    <s v="Field, Monster"/>
    <n v="50"/>
    <n v="50"/>
    <n v="0.5"/>
    <n v="0.5"/>
    <s v="20"/>
    <s v="1"/>
    <s v="1"/>
    <s v="1"/>
    <s v="1"/>
    <s v="1"/>
    <s v="1"/>
    <s v="2"/>
    <s v="1"/>
    <s v="1"/>
    <s v="1"/>
    <s v="1"/>
    <s v="1"/>
    <s v="1"/>
    <s v="0"/>
    <s v="1"/>
    <s v="1"/>
    <s v="1"/>
    <s v="1"/>
  </r>
  <r>
    <s v="Loudred"/>
    <s v="294"/>
    <s v="Krakeelo"/>
    <s v="ă‰ă‚´ăĽă  (Dogohmb)"/>
    <x v="3"/>
    <s v="Normal"/>
    <s v="Big Voice pokemon"/>
    <s v="1"/>
    <x v="4"/>
    <x v="1"/>
    <s v="Normal"/>
    <n v="1"/>
    <n v="40.5"/>
    <s v="2"/>
    <s v="Soundproof"/>
    <m/>
    <s v="Scrappy"/>
    <s v="360"/>
    <n v="360"/>
    <n v="84"/>
    <s v="84"/>
    <n v="71"/>
    <s v="71"/>
    <n v="43"/>
    <s v="43"/>
    <n v="71"/>
    <s v="71"/>
    <n v="43"/>
    <s v="43"/>
    <n v="48"/>
    <s v="48"/>
    <n v="120"/>
    <s v="120"/>
    <s v="70"/>
    <n v="70"/>
    <n v="126"/>
    <s v="126"/>
    <s v="Medium Slow"/>
    <s v="2"/>
    <x v="5"/>
    <x v="0"/>
    <s v="Field, Monster"/>
    <n v="50"/>
    <n v="50"/>
    <n v="0.5"/>
    <n v="0.5"/>
    <s v="20"/>
    <s v="1"/>
    <s v="1"/>
    <s v="1"/>
    <s v="1"/>
    <s v="1"/>
    <s v="1"/>
    <s v="2"/>
    <s v="1"/>
    <s v="1"/>
    <s v="1"/>
    <s v="1"/>
    <s v="1"/>
    <s v="1"/>
    <s v="0"/>
    <s v="1"/>
    <s v="1"/>
    <s v="1"/>
    <s v="1"/>
  </r>
  <r>
    <s v="Exploud"/>
    <s v="295"/>
    <s v="Krawumms"/>
    <s v="ăă‚Żă‚Şăłă‚° (Bakuong)"/>
    <x v="3"/>
    <s v="Normal"/>
    <s v="Loud Noise pokemon"/>
    <s v="1"/>
    <x v="4"/>
    <x v="1"/>
    <s v="Normal"/>
    <n v="1.5"/>
    <n v="84"/>
    <s v="2"/>
    <s v="Soundproof"/>
    <m/>
    <s v="Scrappy"/>
    <s v="490"/>
    <n v="490"/>
    <n v="104"/>
    <s v="104"/>
    <n v="91"/>
    <s v="91"/>
    <n v="63"/>
    <s v="63"/>
    <n v="91"/>
    <s v="91"/>
    <n v="73"/>
    <s v="73"/>
    <n v="68"/>
    <s v="68"/>
    <n v="45"/>
    <s v="45"/>
    <s v="70"/>
    <n v="70"/>
    <n v="221"/>
    <s v="221"/>
    <s v="Medium Slow"/>
    <s v="2"/>
    <x v="5"/>
    <x v="0"/>
    <s v="Field, Monster"/>
    <n v="50"/>
    <n v="50"/>
    <n v="0.5"/>
    <n v="0.5"/>
    <s v="20"/>
    <s v="1"/>
    <s v="1"/>
    <s v="1"/>
    <s v="1"/>
    <s v="1"/>
    <s v="1"/>
    <s v="2"/>
    <s v="1"/>
    <s v="1"/>
    <s v="1"/>
    <s v="1"/>
    <s v="1"/>
    <s v="1"/>
    <s v="0"/>
    <s v="1"/>
    <s v="1"/>
    <s v="1"/>
    <s v="1"/>
  </r>
  <r>
    <s v="Makuhita"/>
    <s v="296"/>
    <s v="Makuhita"/>
    <s v="ăžă‚ŻăŽă‚·ă‚ż (Makunoshita)"/>
    <x v="3"/>
    <s v="Normal"/>
    <s v="Guts pokemon"/>
    <s v="1"/>
    <x v="12"/>
    <x v="1"/>
    <s v="Fighting"/>
    <n v="1"/>
    <n v="86.4"/>
    <s v="3"/>
    <s v="Thick Fat"/>
    <s v="Guts"/>
    <s v="Sheer Force"/>
    <s v="237"/>
    <n v="237"/>
    <n v="72"/>
    <s v="72"/>
    <n v="60"/>
    <s v="60"/>
    <n v="30"/>
    <s v="30"/>
    <n v="20"/>
    <s v="20"/>
    <n v="30"/>
    <s v="30"/>
    <n v="25"/>
    <s v="25"/>
    <n v="180"/>
    <s v="180"/>
    <s v="70"/>
    <n v="70"/>
    <n v="47"/>
    <s v="47"/>
    <s v="Fluctuating"/>
    <s v="1"/>
    <x v="10"/>
    <x v="2"/>
    <s v="Human-Like"/>
    <n v="75"/>
    <n v="25"/>
    <n v="0.75"/>
    <n v="0.25"/>
    <s v="20"/>
    <s v="1"/>
    <n v="0.5"/>
    <s v="1"/>
    <s v="1"/>
    <s v="1"/>
    <n v="0.5"/>
    <s v="1"/>
    <s v="1"/>
    <s v="1"/>
    <s v="2"/>
    <s v="2"/>
    <n v="0.5"/>
    <n v="0.5"/>
    <s v="1"/>
    <s v="1"/>
    <n v="0.5"/>
    <s v="1"/>
    <s v="2"/>
  </r>
  <r>
    <s v="Hariyama"/>
    <s v="297"/>
    <s v="Hariyama"/>
    <s v="ăŹăŞă†ă¤ăž (Hariteyama)"/>
    <x v="3"/>
    <s v="Normal"/>
    <s v="Arm Thrust pokemon"/>
    <s v="1"/>
    <x v="12"/>
    <x v="1"/>
    <s v="Fighting"/>
    <n v="2.2999999999999998"/>
    <n v="253.8"/>
    <s v="3"/>
    <s v="Thick Fat"/>
    <s v="Guts"/>
    <s v="Sheer Force"/>
    <s v="474"/>
    <n v="474"/>
    <n v="144"/>
    <s v="144"/>
    <n v="120"/>
    <s v="120"/>
    <n v="60"/>
    <s v="60"/>
    <n v="40"/>
    <s v="40"/>
    <n v="60"/>
    <s v="60"/>
    <n v="50"/>
    <s v="50"/>
    <n v="200"/>
    <s v="200"/>
    <s v="70"/>
    <n v="70"/>
    <n v="166"/>
    <s v="166"/>
    <s v="Fluctuating"/>
    <s v="1"/>
    <x v="10"/>
    <x v="2"/>
    <s v="Human-Like"/>
    <n v="75"/>
    <n v="25"/>
    <n v="0.75"/>
    <n v="0.25"/>
    <s v="20"/>
    <s v="1"/>
    <n v="0.5"/>
    <s v="1"/>
    <s v="1"/>
    <s v="1"/>
    <n v="0.5"/>
    <s v="1"/>
    <s v="1"/>
    <s v="1"/>
    <s v="2"/>
    <s v="2"/>
    <n v="0.5"/>
    <n v="0.5"/>
    <s v="1"/>
    <s v="1"/>
    <n v="0.5"/>
    <s v="1"/>
    <s v="2"/>
  </r>
  <r>
    <s v="Azurill"/>
    <s v="298"/>
    <s v="Azurill"/>
    <s v="ă«ăŞăŞ (Ruriri)"/>
    <x v="3"/>
    <s v="Normal"/>
    <s v="Polka Dot pokemon"/>
    <s v="2"/>
    <x v="4"/>
    <x v="8"/>
    <s v="Normal, Fairy"/>
    <n v="0.2"/>
    <n v="2"/>
    <s v="3"/>
    <s v="Thick Fat"/>
    <s v="Huge Power"/>
    <s v="Sap Sipper"/>
    <s v="190"/>
    <n v="190"/>
    <n v="50"/>
    <s v="50"/>
    <n v="20"/>
    <s v="20"/>
    <n v="40"/>
    <s v="40"/>
    <n v="20"/>
    <s v="20"/>
    <n v="40"/>
    <s v="40"/>
    <n v="20"/>
    <s v="20"/>
    <n v="150"/>
    <s v="150"/>
    <s v="70"/>
    <n v="70"/>
    <n v="38"/>
    <s v="38"/>
    <s v="Fast"/>
    <s v="1"/>
    <x v="8"/>
    <x v="2"/>
    <s v="Undiscovered"/>
    <n v="25"/>
    <n v="75"/>
    <n v="0.25"/>
    <n v="0.75"/>
    <s v="10"/>
    <s v="1"/>
    <n v="0.5"/>
    <s v="1"/>
    <s v="1"/>
    <s v="1"/>
    <n v="0.5"/>
    <s v="1"/>
    <s v="2"/>
    <s v="1"/>
    <s v="1"/>
    <s v="1"/>
    <n v="0.5"/>
    <s v="1"/>
    <s v="0"/>
    <s v="0"/>
    <n v="0.5"/>
    <s v="2"/>
    <s v="1"/>
  </r>
  <r>
    <s v="Nosepass"/>
    <s v="299"/>
    <s v="Nasgnet"/>
    <s v="ăŽă‚şă‘ă‚ą (Nosepass)"/>
    <x v="3"/>
    <s v="Normal"/>
    <s v="Compass pokemon"/>
    <s v="1"/>
    <x v="14"/>
    <x v="1"/>
    <s v="Rock"/>
    <n v="1"/>
    <n v="97"/>
    <s v="3"/>
    <s v="Sturdy"/>
    <s v="Magnet Pull"/>
    <s v="Sand Force"/>
    <s v="375"/>
    <n v="375"/>
    <n v="30"/>
    <s v="30"/>
    <n v="45"/>
    <s v="45"/>
    <n v="135"/>
    <s v="135"/>
    <n v="45"/>
    <s v="45"/>
    <n v="90"/>
    <s v="90"/>
    <n v="30"/>
    <s v="30"/>
    <n v="255"/>
    <s v="255"/>
    <s v="70"/>
    <n v="70"/>
    <n v="75"/>
    <s v="75"/>
    <s v="Medium Fast"/>
    <s v="1"/>
    <x v="12"/>
    <x v="2"/>
    <s v="Mineral"/>
    <n v="50"/>
    <n v="50"/>
    <n v="0.5"/>
    <n v="0.5"/>
    <s v="20"/>
    <n v="0.5"/>
    <n v="0.5"/>
    <s v="2"/>
    <s v="1"/>
    <s v="2"/>
    <s v="1"/>
    <s v="2"/>
    <n v="0.5"/>
    <s v="2"/>
    <n v="0.5"/>
    <s v="1"/>
    <s v="1"/>
    <s v="1"/>
    <s v="1"/>
    <s v="1"/>
    <s v="1"/>
    <s v="2"/>
    <s v="1"/>
  </r>
  <r>
    <s v="Skitty"/>
    <s v="300"/>
    <s v="Eneco"/>
    <s v="ă‚¨ăŤă‚ł (Eneco)"/>
    <x v="3"/>
    <s v="Normal"/>
    <s v="Kitten pokemon"/>
    <s v="1"/>
    <x v="4"/>
    <x v="1"/>
    <s v="Normal"/>
    <n v="0.6"/>
    <n v="11"/>
    <s v="3"/>
    <s v="Cute Charm"/>
    <s v="Normalize"/>
    <s v="Wonder Skin"/>
    <s v="260"/>
    <n v="260"/>
    <n v="50"/>
    <s v="50"/>
    <n v="45"/>
    <s v="45"/>
    <n v="45"/>
    <s v="45"/>
    <n v="35"/>
    <s v="35"/>
    <n v="35"/>
    <s v="35"/>
    <n v="50"/>
    <s v="50"/>
    <n v="255"/>
    <s v="255"/>
    <s v="70"/>
    <n v="70"/>
    <n v="52"/>
    <s v="52"/>
    <s v="Fast"/>
    <s v="2"/>
    <x v="6"/>
    <x v="3"/>
    <s v="Fairy, Field"/>
    <n v="25"/>
    <n v="75"/>
    <n v="0.25"/>
    <n v="0.75"/>
    <s v="15"/>
    <s v="1"/>
    <s v="1"/>
    <s v="1"/>
    <s v="1"/>
    <s v="1"/>
    <s v="1"/>
    <s v="2"/>
    <s v="1"/>
    <s v="1"/>
    <s v="1"/>
    <s v="1"/>
    <s v="1"/>
    <s v="1"/>
    <s v="0"/>
    <s v="1"/>
    <s v="1"/>
    <s v="1"/>
    <s v="1"/>
  </r>
  <r>
    <s v="Delcatty"/>
    <s v="301"/>
    <s v="Enekoro"/>
    <s v="ă‚¨ăŤă‚łă­ă­ (Enekororo)"/>
    <x v="3"/>
    <s v="Normal"/>
    <s v="Prim pokemon"/>
    <s v="1"/>
    <x v="4"/>
    <x v="1"/>
    <s v="Normal"/>
    <n v="1.1000000000000001"/>
    <n v="32.6"/>
    <s v="3"/>
    <s v="Cute Charm"/>
    <s v="Normalize"/>
    <s v="Wonder Skin"/>
    <s v="400"/>
    <n v="400"/>
    <n v="70"/>
    <s v="70"/>
    <n v="65"/>
    <s v="65"/>
    <n v="65"/>
    <s v="65"/>
    <n v="55"/>
    <s v="55"/>
    <n v="55"/>
    <s v="55"/>
    <n v="90"/>
    <s v="90"/>
    <n v="60"/>
    <s v="60"/>
    <s v="70"/>
    <n v="70"/>
    <n v="140"/>
    <s v="140"/>
    <s v="Fast"/>
    <s v="2"/>
    <x v="6"/>
    <x v="3"/>
    <s v="Fairy, Field"/>
    <n v="25"/>
    <n v="75"/>
    <n v="0.25"/>
    <n v="0.75"/>
    <s v="15"/>
    <s v="1"/>
    <s v="1"/>
    <s v="1"/>
    <s v="1"/>
    <s v="1"/>
    <s v="1"/>
    <s v="2"/>
    <s v="1"/>
    <s v="1"/>
    <s v="1"/>
    <s v="1"/>
    <s v="1"/>
    <s v="1"/>
    <s v="0"/>
    <s v="1"/>
    <s v="1"/>
    <s v="1"/>
    <s v="1"/>
  </r>
  <r>
    <s v="Sableye"/>
    <s v="302"/>
    <s v="Zobiris"/>
    <s v="ă¤ăźă©ăź (Yamirami)"/>
    <x v="3"/>
    <s v="Normal"/>
    <s v="Darkness pokemon"/>
    <s v="2"/>
    <x v="5"/>
    <x v="14"/>
    <s v="Dark, Ghost"/>
    <n v="0.5"/>
    <n v="11"/>
    <s v="3"/>
    <s v="Keen Eye"/>
    <s v="Stall"/>
    <s v="Prankster"/>
    <s v="380"/>
    <n v="380"/>
    <n v="50"/>
    <s v="50"/>
    <n v="75"/>
    <s v="75"/>
    <n v="75"/>
    <s v="75"/>
    <n v="65"/>
    <s v="65"/>
    <n v="65"/>
    <s v="65"/>
    <n v="50"/>
    <s v="50"/>
    <n v="45"/>
    <s v="45"/>
    <s v="35"/>
    <n v="35"/>
    <n v="133"/>
    <s v="133"/>
    <s v="Medium Slow"/>
    <s v="1"/>
    <x v="10"/>
    <x v="2"/>
    <s v="Human-Like"/>
    <n v="50"/>
    <n v="50"/>
    <n v="0.5"/>
    <n v="0.5"/>
    <s v="25"/>
    <s v="0"/>
    <s v="1"/>
    <s v="1"/>
    <s v="1"/>
    <s v="1"/>
    <s v="1"/>
    <s v="0"/>
    <n v="0.5"/>
    <s v="1"/>
    <s v="1"/>
    <s v="0"/>
    <s v="1"/>
    <s v="1"/>
    <s v="1"/>
    <s v="1"/>
    <s v="1"/>
    <s v="1"/>
    <s v="2"/>
  </r>
  <r>
    <s v="Mega Sableye"/>
    <s v="302"/>
    <s v="Zobiris"/>
    <s v="ă¤ăźă©ăź (Yamirami)"/>
    <x v="3"/>
    <s v="Normal"/>
    <s v="Darkness pokemon"/>
    <s v="2"/>
    <x v="5"/>
    <x v="14"/>
    <s v="Dark, Ghost"/>
    <n v="0.5"/>
    <n v="161"/>
    <s v="1"/>
    <s v="Magic Bounce"/>
    <m/>
    <m/>
    <s v="480"/>
    <n v="480"/>
    <n v="50"/>
    <s v="50"/>
    <n v="85"/>
    <s v="85"/>
    <n v="125"/>
    <s v="125"/>
    <n v="85"/>
    <s v="85"/>
    <n v="115"/>
    <s v="115"/>
    <n v="20"/>
    <s v="20"/>
    <n v="45"/>
    <s v="45"/>
    <s v="35"/>
    <n v="35"/>
    <n v="168"/>
    <s v="168"/>
    <s v="Medium Slow"/>
    <s v="1"/>
    <x v="10"/>
    <x v="2"/>
    <s v="Human-Like"/>
    <n v="50"/>
    <n v="50"/>
    <n v="0.5"/>
    <n v="0.5"/>
    <s v="25"/>
    <s v="0"/>
    <s v="1"/>
    <s v="1"/>
    <s v="1"/>
    <s v="1"/>
    <s v="1"/>
    <s v="0"/>
    <n v="0.5"/>
    <s v="1"/>
    <s v="1"/>
    <s v="0"/>
    <s v="1"/>
    <s v="1"/>
    <s v="1"/>
    <s v="1"/>
    <s v="1"/>
    <s v="1"/>
    <s v="2"/>
  </r>
  <r>
    <s v="Mawile"/>
    <s v="303"/>
    <s v="Flunkifer"/>
    <s v="ă‚ŻăăĽă (Kucheat)"/>
    <x v="3"/>
    <s v="Normal"/>
    <s v="Deceiver pokemon"/>
    <s v="2"/>
    <x v="11"/>
    <x v="8"/>
    <s v="Steel, Fairy"/>
    <n v="0.6"/>
    <n v="11.5"/>
    <s v="3"/>
    <s v="Hyper Cutter"/>
    <s v="Intimidate"/>
    <s v="Sheer Force"/>
    <s v="380"/>
    <n v="380"/>
    <n v="50"/>
    <s v="50"/>
    <n v="85"/>
    <s v="85"/>
    <n v="85"/>
    <s v="85"/>
    <n v="55"/>
    <s v="55"/>
    <n v="55"/>
    <s v="55"/>
    <n v="50"/>
    <s v="50"/>
    <n v="45"/>
    <s v="45"/>
    <s v="70"/>
    <n v="70"/>
    <n v="133"/>
    <s v="133"/>
    <s v="Fast"/>
    <s v="2"/>
    <x v="6"/>
    <x v="3"/>
    <s v="Fairy, Field"/>
    <n v="50"/>
    <n v="50"/>
    <n v="0.5"/>
    <n v="0.5"/>
    <s v="20"/>
    <n v="0.5"/>
    <s v="2"/>
    <s v="1"/>
    <s v="1"/>
    <n v="0.5"/>
    <n v="0.5"/>
    <s v="1"/>
    <s v="0"/>
    <s v="2"/>
    <n v="0.5"/>
    <n v="0.5"/>
    <n v="0.25"/>
    <n v="0.5"/>
    <s v="1"/>
    <s v="0"/>
    <n v="0.5"/>
    <s v="1"/>
    <n v="0.5"/>
  </r>
  <r>
    <s v="Mega Mawile"/>
    <s v="303"/>
    <s v="Flunkifer"/>
    <s v="ă‚ŻăăĽă (Kucheat)"/>
    <x v="3"/>
    <s v="Normal"/>
    <s v="Deceiver pokemon"/>
    <s v="2"/>
    <x v="11"/>
    <x v="8"/>
    <s v="Steel, Fairy"/>
    <n v="1"/>
    <n v="23.5"/>
    <s v="1"/>
    <s v="Huge Power"/>
    <m/>
    <m/>
    <s v="480"/>
    <n v="480"/>
    <n v="50"/>
    <s v="50"/>
    <n v="105"/>
    <s v="105"/>
    <n v="125"/>
    <s v="125"/>
    <n v="55"/>
    <s v="55"/>
    <n v="95"/>
    <s v="95"/>
    <n v="50"/>
    <s v="50"/>
    <n v="45"/>
    <s v="45"/>
    <s v="70"/>
    <n v="70"/>
    <n v="168"/>
    <s v="168"/>
    <s v="Fast"/>
    <s v="2"/>
    <x v="6"/>
    <x v="3"/>
    <s v="Fairy, Field"/>
    <n v="50"/>
    <n v="50"/>
    <n v="0.5"/>
    <n v="0.5"/>
    <s v="20"/>
    <n v="0.5"/>
    <s v="2"/>
    <s v="1"/>
    <s v="1"/>
    <n v="0.5"/>
    <n v="0.5"/>
    <s v="1"/>
    <s v="0"/>
    <s v="2"/>
    <n v="0.5"/>
    <n v="0.5"/>
    <n v="0.25"/>
    <n v="0.5"/>
    <s v="1"/>
    <s v="0"/>
    <n v="0.5"/>
    <s v="1"/>
    <n v="0.5"/>
  </r>
  <r>
    <s v="Aron"/>
    <s v="304"/>
    <s v="Stollunior"/>
    <s v="ă‚łă‚łă‰ă© (Cokodora)"/>
    <x v="3"/>
    <s v="Normal"/>
    <s v="Iron Armor pokemon"/>
    <s v="2"/>
    <x v="11"/>
    <x v="15"/>
    <s v="Steel, Rock"/>
    <n v="0.4"/>
    <n v="60"/>
    <s v="3"/>
    <s v="Sturdy"/>
    <s v="Rock Head"/>
    <s v="Heavy Metal"/>
    <s v="330"/>
    <n v="330"/>
    <n v="50"/>
    <s v="50"/>
    <n v="70"/>
    <s v="70"/>
    <n v="100"/>
    <s v="100"/>
    <n v="40"/>
    <s v="40"/>
    <n v="40"/>
    <s v="40"/>
    <n v="30"/>
    <s v="30"/>
    <n v="180"/>
    <s v="180"/>
    <s v="35"/>
    <n v="35"/>
    <n v="66"/>
    <s v="66"/>
    <s v="Slow"/>
    <s v="1"/>
    <x v="2"/>
    <x v="2"/>
    <s v="Monster"/>
    <n v="50"/>
    <n v="50"/>
    <n v="0.5"/>
    <n v="0.5"/>
    <s v="35"/>
    <n v="0.25"/>
    <s v="1"/>
    <s v="2"/>
    <s v="1"/>
    <s v="1"/>
    <n v="0.5"/>
    <s v="4"/>
    <s v="0"/>
    <s v="4"/>
    <n v="0.25"/>
    <n v="0.5"/>
    <n v="0.5"/>
    <n v="0.5"/>
    <s v="1"/>
    <n v="0.5"/>
    <s v="1"/>
    <s v="1"/>
    <n v="0.5"/>
  </r>
  <r>
    <s v="Lairon"/>
    <s v="305"/>
    <s v="Stollrak"/>
    <s v="ă‚łă‰ă© (Kodora)"/>
    <x v="3"/>
    <s v="Normal"/>
    <s v="Iron Armor pokemon"/>
    <s v="2"/>
    <x v="11"/>
    <x v="15"/>
    <s v="Steel, Rock"/>
    <n v="0.9"/>
    <n v="120"/>
    <s v="3"/>
    <s v="Sturdy"/>
    <s v="Rock Head"/>
    <s v="Heavy Metal"/>
    <s v="430"/>
    <n v="430"/>
    <n v="60"/>
    <s v="60"/>
    <n v="90"/>
    <s v="90"/>
    <n v="140"/>
    <s v="140"/>
    <n v="50"/>
    <s v="50"/>
    <n v="50"/>
    <s v="50"/>
    <n v="40"/>
    <s v="40"/>
    <n v="90"/>
    <s v="90"/>
    <s v="35"/>
    <n v="35"/>
    <n v="151"/>
    <s v="151"/>
    <s v="Slow"/>
    <s v="1"/>
    <x v="2"/>
    <x v="2"/>
    <s v="Monster"/>
    <n v="50"/>
    <n v="50"/>
    <n v="0.5"/>
    <n v="0.5"/>
    <s v="35"/>
    <n v="0.25"/>
    <s v="1"/>
    <s v="2"/>
    <s v="1"/>
    <s v="1"/>
    <n v="0.5"/>
    <s v="4"/>
    <s v="0"/>
    <s v="4"/>
    <n v="0.25"/>
    <n v="0.5"/>
    <n v="0.5"/>
    <n v="0.5"/>
    <s v="1"/>
    <n v="0.5"/>
    <s v="1"/>
    <s v="1"/>
    <n v="0.5"/>
  </r>
  <r>
    <s v="Aggron"/>
    <s v="306"/>
    <s v="Stolloss"/>
    <s v="ăśă‚ąă‚´ă‰ă© (Bossgodora)"/>
    <x v="3"/>
    <s v="Normal"/>
    <s v="Iron Armor pokemon"/>
    <s v="2"/>
    <x v="11"/>
    <x v="15"/>
    <s v="Steel, Rock"/>
    <n v="2.1"/>
    <n v="360"/>
    <s v="3"/>
    <s v="Sturdy"/>
    <s v="Rock Head"/>
    <s v="Heavy Metal"/>
    <s v="530"/>
    <n v="530"/>
    <n v="70"/>
    <s v="70"/>
    <n v="110"/>
    <s v="110"/>
    <n v="180"/>
    <s v="180"/>
    <n v="60"/>
    <s v="60"/>
    <n v="60"/>
    <s v="60"/>
    <n v="50"/>
    <s v="50"/>
    <n v="45"/>
    <s v="45"/>
    <s v="35"/>
    <n v="35"/>
    <n v="239"/>
    <s v="239"/>
    <s v="Slow"/>
    <s v="1"/>
    <x v="2"/>
    <x v="2"/>
    <s v="Monster"/>
    <n v="50"/>
    <n v="50"/>
    <n v="0.5"/>
    <n v="0.5"/>
    <s v="35"/>
    <n v="0.25"/>
    <s v="1"/>
    <s v="2"/>
    <s v="1"/>
    <s v="1"/>
    <n v="0.5"/>
    <s v="4"/>
    <s v="0"/>
    <s v="4"/>
    <n v="0.25"/>
    <n v="0.5"/>
    <n v="0.5"/>
    <n v="0.5"/>
    <s v="1"/>
    <n v="0.5"/>
    <s v="1"/>
    <s v="1"/>
    <n v="0.5"/>
  </r>
  <r>
    <s v="Mega Aggron"/>
    <s v="306"/>
    <s v="Stolloss"/>
    <s v="ăśă‚ąă‚´ă‰ă© (Bossgodora)"/>
    <x v="3"/>
    <s v="Normal"/>
    <s v="Iron Armor pokemon"/>
    <s v="1"/>
    <x v="11"/>
    <x v="1"/>
    <s v="Steel"/>
    <n v="2.2000000000000002"/>
    <n v="395"/>
    <s v="1"/>
    <s v="Filter"/>
    <m/>
    <m/>
    <s v="630"/>
    <n v="630"/>
    <n v="70"/>
    <s v="70"/>
    <n v="140"/>
    <s v="140"/>
    <n v="230"/>
    <s v="230"/>
    <n v="60"/>
    <s v="60"/>
    <n v="80"/>
    <s v="80"/>
    <n v="50"/>
    <s v="50"/>
    <n v="45"/>
    <s v="45"/>
    <s v="35"/>
    <n v="35"/>
    <n v="284"/>
    <s v="284"/>
    <s v="Slow"/>
    <s v="1"/>
    <x v="2"/>
    <x v="2"/>
    <s v="Monster"/>
    <n v="50"/>
    <n v="50"/>
    <n v="0.5"/>
    <n v="0.5"/>
    <s v="35"/>
    <n v="0.5"/>
    <n v="1.5"/>
    <s v="1"/>
    <s v="1"/>
    <n v="0.5"/>
    <n v="0.5"/>
    <n v="1.5"/>
    <s v="0"/>
    <n v="1.5"/>
    <n v="0.5"/>
    <n v="0.5"/>
    <n v="0.5"/>
    <n v="0.5"/>
    <s v="1"/>
    <n v="0.5"/>
    <s v="1"/>
    <n v="0.5"/>
    <n v="0.5"/>
  </r>
  <r>
    <s v="Meditite"/>
    <s v="307"/>
    <s v="Meditie"/>
    <s v="ă‚˘ă‚µăŠăł (Asanan)"/>
    <x v="3"/>
    <s v="Normal"/>
    <s v="Meditate pokemon"/>
    <s v="2"/>
    <x v="12"/>
    <x v="5"/>
    <s v="Fighting, Psychic"/>
    <n v="0.6"/>
    <n v="11.2"/>
    <s v="2"/>
    <s v="Pure Power"/>
    <m/>
    <s v="Telepathy"/>
    <s v="280"/>
    <n v="280"/>
    <n v="30"/>
    <s v="30"/>
    <n v="40"/>
    <s v="40"/>
    <n v="55"/>
    <s v="55"/>
    <n v="40"/>
    <s v="40"/>
    <n v="55"/>
    <s v="55"/>
    <n v="60"/>
    <s v="60"/>
    <n v="180"/>
    <s v="180"/>
    <s v="70"/>
    <n v="70"/>
    <n v="56"/>
    <s v="56"/>
    <s v="Medium Fast"/>
    <s v="1"/>
    <x v="10"/>
    <x v="2"/>
    <s v="Human-Like"/>
    <n v="50"/>
    <n v="50"/>
    <n v="0.5"/>
    <n v="0.5"/>
    <s v="20"/>
    <s v="1"/>
    <s v="1"/>
    <s v="1"/>
    <s v="1"/>
    <s v="1"/>
    <s v="1"/>
    <n v="0.5"/>
    <s v="1"/>
    <s v="1"/>
    <s v="2"/>
    <s v="1"/>
    <s v="1"/>
    <n v="0.5"/>
    <s v="2"/>
    <s v="1"/>
    <s v="1"/>
    <s v="1"/>
    <s v="2"/>
  </r>
  <r>
    <s v="Medicham"/>
    <s v="308"/>
    <s v="Meditalis"/>
    <s v="ăăŁăĽă¬ă  (Charem)"/>
    <x v="3"/>
    <s v="Normal"/>
    <s v="Meditate pokemon"/>
    <s v="2"/>
    <x v="12"/>
    <x v="5"/>
    <s v="Fighting, Psychic"/>
    <n v="1.3"/>
    <n v="31.5"/>
    <s v="2"/>
    <s v="Pure Power"/>
    <m/>
    <s v="Telepathy"/>
    <s v="410"/>
    <n v="410"/>
    <n v="60"/>
    <s v="60"/>
    <n v="60"/>
    <s v="60"/>
    <n v="75"/>
    <s v="75"/>
    <n v="60"/>
    <s v="60"/>
    <n v="75"/>
    <s v="75"/>
    <n v="80"/>
    <s v="80"/>
    <n v="90"/>
    <s v="90"/>
    <s v="70"/>
    <n v="70"/>
    <n v="144"/>
    <s v="144"/>
    <s v="Medium Fast"/>
    <s v="1"/>
    <x v="10"/>
    <x v="2"/>
    <s v="Human-Like"/>
    <n v="50"/>
    <n v="50"/>
    <n v="0.5"/>
    <n v="0.5"/>
    <s v="20"/>
    <s v="1"/>
    <s v="1"/>
    <s v="1"/>
    <s v="1"/>
    <s v="1"/>
    <s v="1"/>
    <n v="0.5"/>
    <s v="1"/>
    <s v="1"/>
    <s v="2"/>
    <s v="1"/>
    <s v="1"/>
    <n v="0.5"/>
    <s v="2"/>
    <s v="1"/>
    <s v="1"/>
    <s v="1"/>
    <s v="2"/>
  </r>
  <r>
    <s v="Mega Medicham"/>
    <s v="308"/>
    <s v="Meditalis"/>
    <s v="ăăŁăĽă¬ă  (Charem)"/>
    <x v="3"/>
    <s v="Normal"/>
    <s v="Meditate pokemon"/>
    <s v="2"/>
    <x v="12"/>
    <x v="5"/>
    <s v="Fighting, Psychic"/>
    <n v="1.3"/>
    <n v="31.5"/>
    <s v="1"/>
    <s v="Pure Power"/>
    <m/>
    <m/>
    <s v="510"/>
    <n v="510"/>
    <n v="60"/>
    <s v="60"/>
    <n v="100"/>
    <s v="100"/>
    <n v="85"/>
    <s v="85"/>
    <n v="80"/>
    <s v="80"/>
    <n v="85"/>
    <s v="85"/>
    <n v="100"/>
    <s v="100"/>
    <n v="90"/>
    <s v="90"/>
    <s v="70"/>
    <n v="70"/>
    <n v="179"/>
    <s v="179"/>
    <s v="Medium Fast"/>
    <s v="1"/>
    <x v="10"/>
    <x v="2"/>
    <s v="Human-Like"/>
    <n v="50"/>
    <n v="50"/>
    <n v="0.5"/>
    <n v="0.5"/>
    <s v="20"/>
    <s v="1"/>
    <s v="1"/>
    <s v="1"/>
    <s v="1"/>
    <s v="1"/>
    <s v="1"/>
    <n v="0.5"/>
    <s v="1"/>
    <s v="1"/>
    <s v="2"/>
    <s v="1"/>
    <s v="1"/>
    <n v="0.5"/>
    <s v="2"/>
    <s v="1"/>
    <s v="1"/>
    <s v="1"/>
    <s v="2"/>
  </r>
  <r>
    <s v="Electrike"/>
    <s v="309"/>
    <s v="Frizelbliz"/>
    <s v="ă©ă‚Żă©ă‚¤ (Rakurai)"/>
    <x v="3"/>
    <s v="Normal"/>
    <s v="Lightning pokemon"/>
    <s v="1"/>
    <x v="7"/>
    <x v="1"/>
    <s v="Electric"/>
    <n v="0.6"/>
    <n v="15.2"/>
    <s v="3"/>
    <s v="Static"/>
    <s v="Lightning Rod"/>
    <s v="Minus"/>
    <s v="295"/>
    <n v="295"/>
    <n v="40"/>
    <s v="40"/>
    <n v="45"/>
    <s v="45"/>
    <n v="40"/>
    <s v="40"/>
    <n v="65"/>
    <s v="65"/>
    <n v="40"/>
    <s v="40"/>
    <n v="65"/>
    <s v="65"/>
    <n v="120"/>
    <s v="120"/>
    <s v="70"/>
    <n v="70"/>
    <n v="59"/>
    <s v="59"/>
    <s v="Slow"/>
    <s v="1"/>
    <x v="5"/>
    <x v="2"/>
    <s v="Field"/>
    <n v="50"/>
    <n v="50"/>
    <n v="0.5"/>
    <n v="0.5"/>
    <s v="20"/>
    <s v="1"/>
    <s v="1"/>
    <s v="1"/>
    <n v="0.5"/>
    <s v="1"/>
    <s v="1"/>
    <s v="1"/>
    <s v="1"/>
    <s v="2"/>
    <n v="0.5"/>
    <s v="1"/>
    <s v="1"/>
    <s v="1"/>
    <s v="1"/>
    <s v="1"/>
    <s v="1"/>
    <n v="0.5"/>
    <s v="1"/>
  </r>
  <r>
    <s v="Manectric"/>
    <s v="310"/>
    <s v="Voltenso"/>
    <s v="ă©ă‚¤ăśă«ă (Livolt)"/>
    <x v="3"/>
    <s v="Normal"/>
    <s v="Discharge pokemon"/>
    <s v="1"/>
    <x v="7"/>
    <x v="1"/>
    <s v="Electric"/>
    <n v="1.5"/>
    <n v="40.200000000000003"/>
    <s v="3"/>
    <s v="Static"/>
    <s v="Lightning Rod"/>
    <s v="Minus"/>
    <s v="475"/>
    <n v="475"/>
    <n v="70"/>
    <s v="70"/>
    <n v="75"/>
    <s v="75"/>
    <n v="60"/>
    <s v="60"/>
    <n v="105"/>
    <s v="105"/>
    <n v="60"/>
    <s v="60"/>
    <n v="105"/>
    <s v="105"/>
    <n v="45"/>
    <s v="45"/>
    <s v="70"/>
    <n v="70"/>
    <n v="166"/>
    <s v="166"/>
    <s v="Slow"/>
    <s v="1"/>
    <x v="5"/>
    <x v="2"/>
    <s v="Field"/>
    <n v="50"/>
    <n v="50"/>
    <n v="0.5"/>
    <n v="0.5"/>
    <s v="20"/>
    <s v="1"/>
    <s v="1"/>
    <s v="1"/>
    <n v="0.5"/>
    <s v="1"/>
    <s v="1"/>
    <s v="1"/>
    <s v="1"/>
    <s v="2"/>
    <n v="0.5"/>
    <s v="1"/>
    <s v="1"/>
    <s v="1"/>
    <s v="1"/>
    <s v="1"/>
    <s v="1"/>
    <n v="0.5"/>
    <s v="1"/>
  </r>
  <r>
    <s v="Mega Manectric"/>
    <s v="310"/>
    <s v="Voltenso"/>
    <s v="ă©ă‚¤ăśă«ă (Livolt)"/>
    <x v="3"/>
    <s v="Normal"/>
    <s v="Discharge pokemon"/>
    <s v="1"/>
    <x v="7"/>
    <x v="1"/>
    <s v="Electric"/>
    <n v="1.8"/>
    <n v="44"/>
    <s v="1"/>
    <s v="Intimidate"/>
    <m/>
    <m/>
    <s v="575"/>
    <n v="575"/>
    <n v="70"/>
    <s v="70"/>
    <n v="75"/>
    <s v="75"/>
    <n v="80"/>
    <s v="80"/>
    <n v="135"/>
    <s v="135"/>
    <n v="80"/>
    <s v="80"/>
    <n v="135"/>
    <s v="135"/>
    <n v="45"/>
    <s v="45"/>
    <s v="70"/>
    <n v="70"/>
    <n v="201"/>
    <s v="201"/>
    <s v="Slow"/>
    <s v="1"/>
    <x v="5"/>
    <x v="2"/>
    <s v="Field"/>
    <n v="50"/>
    <n v="50"/>
    <n v="0.5"/>
    <n v="0.5"/>
    <s v="20"/>
    <s v="1"/>
    <s v="1"/>
    <s v="1"/>
    <s v="0"/>
    <s v="1"/>
    <s v="1"/>
    <s v="1"/>
    <s v="1"/>
    <s v="2"/>
    <n v="0.5"/>
    <s v="1"/>
    <s v="1"/>
    <s v="1"/>
    <s v="1"/>
    <s v="1"/>
    <s v="1"/>
    <n v="0.5"/>
    <s v="1"/>
  </r>
  <r>
    <s v="Plusle"/>
    <s v="311"/>
    <s v="Plusle"/>
    <s v="ă—ă©ă‚ąă« (Prasle)"/>
    <x v="3"/>
    <s v="Normal"/>
    <s v="Cheering pokemon"/>
    <s v="1"/>
    <x v="7"/>
    <x v="1"/>
    <s v="Electric"/>
    <n v="0.4"/>
    <n v="4.2"/>
    <s v="2"/>
    <s v="Plus"/>
    <m/>
    <s v="Lightning Rod"/>
    <s v="405"/>
    <n v="405"/>
    <n v="60"/>
    <s v="60"/>
    <n v="50"/>
    <s v="50"/>
    <n v="40"/>
    <s v="40"/>
    <n v="85"/>
    <s v="85"/>
    <n v="75"/>
    <s v="75"/>
    <n v="95"/>
    <s v="95"/>
    <n v="200"/>
    <s v="200"/>
    <s v="70"/>
    <n v="70"/>
    <n v="142"/>
    <s v="142"/>
    <s v="Medium Fast"/>
    <s v="1"/>
    <x v="6"/>
    <x v="2"/>
    <s v="Fairy"/>
    <n v="50"/>
    <n v="50"/>
    <n v="0.5"/>
    <n v="0.5"/>
    <s v="20"/>
    <s v="1"/>
    <s v="1"/>
    <s v="1"/>
    <n v="0.5"/>
    <s v="1"/>
    <s v="1"/>
    <s v="1"/>
    <s v="1"/>
    <s v="2"/>
    <n v="0.5"/>
    <s v="1"/>
    <s v="1"/>
    <s v="1"/>
    <s v="1"/>
    <s v="1"/>
    <s v="1"/>
    <n v="0.5"/>
    <s v="1"/>
  </r>
  <r>
    <s v="Minun"/>
    <s v="312"/>
    <s v="Minun"/>
    <s v="ăžă‚¤ăŠăł (Minun)"/>
    <x v="3"/>
    <s v="Normal"/>
    <s v="Cheering pokemon"/>
    <s v="1"/>
    <x v="7"/>
    <x v="1"/>
    <s v="Electric"/>
    <n v="0.4"/>
    <n v="4.2"/>
    <s v="2"/>
    <s v="Minus"/>
    <m/>
    <s v="Volt Absorb"/>
    <s v="405"/>
    <n v="405"/>
    <n v="60"/>
    <s v="60"/>
    <n v="40"/>
    <s v="40"/>
    <n v="50"/>
    <s v="50"/>
    <n v="75"/>
    <s v="75"/>
    <n v="85"/>
    <s v="85"/>
    <n v="95"/>
    <s v="95"/>
    <n v="200"/>
    <s v="200"/>
    <s v="70"/>
    <n v="70"/>
    <n v="142"/>
    <s v="142"/>
    <s v="Medium Fast"/>
    <s v="1"/>
    <x v="6"/>
    <x v="2"/>
    <s v="Fairy"/>
    <n v="50"/>
    <n v="50"/>
    <n v="0.5"/>
    <n v="0.5"/>
    <s v="20"/>
    <s v="1"/>
    <s v="1"/>
    <s v="1"/>
    <n v="0.5"/>
    <s v="1"/>
    <s v="1"/>
    <s v="1"/>
    <s v="1"/>
    <s v="2"/>
    <n v="0.5"/>
    <s v="1"/>
    <s v="1"/>
    <s v="1"/>
    <s v="1"/>
    <s v="1"/>
    <s v="1"/>
    <n v="0.5"/>
    <s v="1"/>
  </r>
  <r>
    <s v="Volbeat"/>
    <s v="313"/>
    <s v="Volbeat"/>
    <s v="ăă«ă“ăĽă (Barubeat)"/>
    <x v="3"/>
    <s v="Normal"/>
    <s v="Firefly pokemon"/>
    <s v="1"/>
    <x v="3"/>
    <x v="1"/>
    <s v="Bug"/>
    <n v="0.7"/>
    <n v="17.7"/>
    <s v="3"/>
    <s v="Illuminate"/>
    <s v="Swarm"/>
    <s v="Prankster"/>
    <s v="430"/>
    <n v="430"/>
    <n v="65"/>
    <s v="65"/>
    <n v="73"/>
    <s v="73"/>
    <n v="75"/>
    <s v="75"/>
    <n v="47"/>
    <s v="47"/>
    <n v="85"/>
    <s v="85"/>
    <n v="85"/>
    <s v="85"/>
    <n v="150"/>
    <s v="150"/>
    <s v="70"/>
    <n v="70"/>
    <n v="151"/>
    <s v="151"/>
    <s v="Erratic"/>
    <s v="2"/>
    <x v="3"/>
    <x v="8"/>
    <s v="Bug, Human-Like"/>
    <n v="100"/>
    <n v="0"/>
    <n v="1"/>
    <n v="0"/>
    <s v="15"/>
    <s v="1"/>
    <s v="2"/>
    <s v="1"/>
    <s v="1"/>
    <n v="0.5"/>
    <s v="1"/>
    <n v="0.5"/>
    <s v="1"/>
    <n v="0.5"/>
    <s v="2"/>
    <s v="1"/>
    <s v="1"/>
    <s v="2"/>
    <s v="1"/>
    <s v="1"/>
    <s v="1"/>
    <s v="1"/>
    <s v="1"/>
  </r>
  <r>
    <s v="Illumise"/>
    <s v="314"/>
    <s v="Illumise"/>
    <s v="ă‚¤ă«ăźăĽă‚Ľ (Illumise)"/>
    <x v="3"/>
    <s v="Normal"/>
    <s v="Firefly pokemon"/>
    <s v="1"/>
    <x v="3"/>
    <x v="1"/>
    <s v="Bug"/>
    <n v="0.6"/>
    <n v="17.7"/>
    <s v="3"/>
    <s v="Oblivious"/>
    <s v="Tinted Lens"/>
    <s v="Prankster"/>
    <s v="430"/>
    <n v="430"/>
    <n v="65"/>
    <s v="65"/>
    <n v="47"/>
    <s v="47"/>
    <n v="75"/>
    <s v="75"/>
    <n v="73"/>
    <s v="73"/>
    <n v="85"/>
    <s v="85"/>
    <n v="85"/>
    <s v="85"/>
    <n v="150"/>
    <s v="150"/>
    <s v="70"/>
    <n v="70"/>
    <n v="151"/>
    <s v="151"/>
    <s v="Fluctuating"/>
    <s v="2"/>
    <x v="3"/>
    <x v="8"/>
    <s v="Bug, Human-Like"/>
    <n v="0"/>
    <n v="100"/>
    <n v="0"/>
    <n v="1"/>
    <s v="15"/>
    <s v="1"/>
    <s v="2"/>
    <s v="1"/>
    <s v="1"/>
    <n v="0.5"/>
    <s v="1"/>
    <n v="0.5"/>
    <s v="1"/>
    <n v="0.5"/>
    <s v="2"/>
    <s v="1"/>
    <s v="1"/>
    <s v="2"/>
    <s v="1"/>
    <s v="1"/>
    <s v="1"/>
    <s v="1"/>
    <s v="1"/>
  </r>
  <r>
    <s v="Roselia"/>
    <s v="315"/>
    <s v="Roselia"/>
    <s v="ă­ă‚ĽăŞă‚˘ (Roselia)"/>
    <x v="3"/>
    <s v="Normal"/>
    <s v="Thorn pokemon"/>
    <s v="2"/>
    <x v="0"/>
    <x v="0"/>
    <s v="Grass, Poison"/>
    <n v="0.3"/>
    <n v="2"/>
    <s v="3"/>
    <s v="Natural Cure"/>
    <s v="Poison Point"/>
    <s v="Leaf Guard"/>
    <s v="400"/>
    <n v="400"/>
    <n v="50"/>
    <s v="50"/>
    <n v="60"/>
    <s v="60"/>
    <n v="45"/>
    <s v="45"/>
    <n v="100"/>
    <s v="100"/>
    <n v="80"/>
    <s v="80"/>
    <n v="65"/>
    <s v="65"/>
    <n v="150"/>
    <s v="150"/>
    <s v="70"/>
    <n v="70"/>
    <n v="140"/>
    <s v="140"/>
    <s v="Medium Slow"/>
    <s v="2"/>
    <x v="6"/>
    <x v="4"/>
    <s v="Fairy, Grass"/>
    <n v="50"/>
    <n v="50"/>
    <n v="0.5"/>
    <n v="0.5"/>
    <s v="20"/>
    <s v="1"/>
    <s v="2"/>
    <n v="0.5"/>
    <n v="0.5"/>
    <n v="0.25"/>
    <s v="2"/>
    <n v="0.5"/>
    <s v="1"/>
    <s v="1"/>
    <s v="2"/>
    <s v="2"/>
    <s v="1"/>
    <s v="1"/>
    <s v="1"/>
    <s v="1"/>
    <s v="1"/>
    <s v="1"/>
    <n v="0.5"/>
  </r>
  <r>
    <s v="Gulpin"/>
    <s v="316"/>
    <s v="Schluppuck"/>
    <s v="ă‚´ă‚ŻăŞăł (Gokulin)"/>
    <x v="3"/>
    <s v="Normal"/>
    <s v="Stomach pokemon"/>
    <s v="1"/>
    <x v="6"/>
    <x v="1"/>
    <s v="Poison"/>
    <n v="0.4"/>
    <n v="10.3"/>
    <s v="3"/>
    <s v="Liquid Ooze"/>
    <s v="Sticky Hold"/>
    <s v="Gluttony"/>
    <s v="302"/>
    <n v="302"/>
    <n v="70"/>
    <s v="70"/>
    <n v="43"/>
    <s v="43"/>
    <n v="53"/>
    <s v="53"/>
    <n v="43"/>
    <s v="43"/>
    <n v="53"/>
    <s v="53"/>
    <n v="40"/>
    <s v="40"/>
    <n v="225"/>
    <s v="225"/>
    <s v="70"/>
    <n v="70"/>
    <n v="60"/>
    <s v="60"/>
    <s v="Fluctuating"/>
    <s v="1"/>
    <x v="13"/>
    <x v="2"/>
    <s v="Amorphous"/>
    <n v="50"/>
    <n v="50"/>
    <n v="0.5"/>
    <n v="0.5"/>
    <s v="20"/>
    <s v="1"/>
    <s v="1"/>
    <s v="1"/>
    <s v="1"/>
    <n v="0.5"/>
    <s v="1"/>
    <n v="0.5"/>
    <n v="0.5"/>
    <s v="2"/>
    <s v="1"/>
    <s v="2"/>
    <n v="0.5"/>
    <s v="1"/>
    <s v="1"/>
    <s v="1"/>
    <s v="1"/>
    <s v="1"/>
    <n v="0.5"/>
  </r>
  <r>
    <s v="Swalot"/>
    <s v="317"/>
    <s v="Schlukwech"/>
    <s v="ăžă«ăŽăĽă  (Marunoom)"/>
    <x v="3"/>
    <s v="Normal"/>
    <s v="Poison Bag pokemon"/>
    <s v="1"/>
    <x v="6"/>
    <x v="1"/>
    <s v="Poison"/>
    <n v="1.7"/>
    <n v="80"/>
    <s v="3"/>
    <s v="Liquid Ooze"/>
    <s v="Sticky Hold"/>
    <s v="Gluttony"/>
    <s v="467"/>
    <n v="467"/>
    <n v="100"/>
    <s v="100"/>
    <n v="73"/>
    <s v="73"/>
    <n v="83"/>
    <s v="83"/>
    <n v="73"/>
    <s v="73"/>
    <n v="83"/>
    <s v="83"/>
    <n v="55"/>
    <s v="55"/>
    <n v="75"/>
    <s v="75"/>
    <s v="70"/>
    <n v="70"/>
    <n v="163"/>
    <s v="163"/>
    <s v="Fluctuating"/>
    <s v="1"/>
    <x v="13"/>
    <x v="2"/>
    <s v="Amorphous"/>
    <n v="50"/>
    <n v="50"/>
    <n v="0.5"/>
    <n v="0.5"/>
    <s v="20"/>
    <s v="1"/>
    <s v="1"/>
    <s v="1"/>
    <s v="1"/>
    <n v="0.5"/>
    <s v="1"/>
    <n v="0.5"/>
    <n v="0.5"/>
    <s v="2"/>
    <s v="1"/>
    <s v="2"/>
    <n v="0.5"/>
    <s v="1"/>
    <s v="1"/>
    <s v="1"/>
    <s v="1"/>
    <s v="1"/>
    <n v="0.5"/>
  </r>
  <r>
    <s v="Carvanha"/>
    <s v="318"/>
    <s v="Kanivanha"/>
    <s v="ă‚­ăă‹ă‚˘ (Kibanha)"/>
    <x v="3"/>
    <s v="Normal"/>
    <s v="Savage pokemon"/>
    <s v="2"/>
    <x v="2"/>
    <x v="13"/>
    <s v="Water, Dark"/>
    <n v="0.8"/>
    <n v="20.8"/>
    <s v="2"/>
    <s v="Rough Skin"/>
    <m/>
    <s v="Speed Boost"/>
    <s v="305"/>
    <n v="305"/>
    <n v="45"/>
    <s v="45"/>
    <n v="90"/>
    <s v="90"/>
    <n v="20"/>
    <s v="20"/>
    <n v="65"/>
    <s v="65"/>
    <n v="20"/>
    <s v="20"/>
    <n v="65"/>
    <s v="65"/>
    <n v="225"/>
    <s v="225"/>
    <s v="35"/>
    <n v="35"/>
    <n v="61"/>
    <s v="61"/>
    <s v="Slow"/>
    <s v="1"/>
    <x v="14"/>
    <x v="2"/>
    <s v="Water 2"/>
    <n v="50"/>
    <n v="50"/>
    <n v="0.5"/>
    <n v="0.5"/>
    <s v="20"/>
    <s v="1"/>
    <n v="0.5"/>
    <n v="0.5"/>
    <s v="2"/>
    <s v="2"/>
    <n v="0.5"/>
    <s v="2"/>
    <s v="1"/>
    <s v="1"/>
    <s v="1"/>
    <s v="0"/>
    <s v="2"/>
    <s v="1"/>
    <n v="0.5"/>
    <s v="1"/>
    <n v="0.5"/>
    <n v="0.5"/>
    <s v="2"/>
  </r>
  <r>
    <s v="Sharpedo"/>
    <s v="319"/>
    <s v="Tohaido"/>
    <s v="ă‚µăˇăŹă€ăĽ (Samehader)"/>
    <x v="3"/>
    <s v="Normal"/>
    <s v="Brutal pokemon"/>
    <s v="2"/>
    <x v="2"/>
    <x v="13"/>
    <s v="Water, Dark"/>
    <n v="1.8"/>
    <n v="88.8"/>
    <s v="2"/>
    <s v="Rough Skin"/>
    <m/>
    <s v="Speed Boost"/>
    <s v="460"/>
    <n v="460"/>
    <n v="70"/>
    <s v="70"/>
    <n v="120"/>
    <s v="120"/>
    <n v="40"/>
    <s v="40"/>
    <n v="95"/>
    <s v="95"/>
    <n v="40"/>
    <s v="40"/>
    <n v="95"/>
    <s v="95"/>
    <n v="60"/>
    <s v="60"/>
    <s v="35"/>
    <n v="35"/>
    <n v="161"/>
    <s v="161"/>
    <s v="Slow"/>
    <s v="1"/>
    <x v="14"/>
    <x v="2"/>
    <s v="Water 2"/>
    <n v="50"/>
    <n v="50"/>
    <n v="0.5"/>
    <n v="0.5"/>
    <s v="20"/>
    <s v="1"/>
    <n v="0.5"/>
    <n v="0.5"/>
    <s v="2"/>
    <s v="2"/>
    <n v="0.5"/>
    <s v="2"/>
    <s v="1"/>
    <s v="1"/>
    <s v="1"/>
    <s v="0"/>
    <s v="2"/>
    <s v="1"/>
    <n v="0.5"/>
    <s v="1"/>
    <n v="0.5"/>
    <n v="0.5"/>
    <s v="2"/>
  </r>
  <r>
    <s v="Mega Sharpedo"/>
    <s v="319"/>
    <s v="Tohaido"/>
    <s v="ă‚µăˇăŹă€ăĽ (Samehader)"/>
    <x v="3"/>
    <s v="Normal"/>
    <s v="Brutal pokemon"/>
    <s v="2"/>
    <x v="2"/>
    <x v="13"/>
    <s v="Water, Dark"/>
    <n v="2.5"/>
    <n v="130.30000000000001"/>
    <s v="1"/>
    <s v="Strong Jaw"/>
    <m/>
    <m/>
    <s v="560"/>
    <n v="560"/>
    <n v="70"/>
    <s v="70"/>
    <n v="140"/>
    <s v="140"/>
    <n v="70"/>
    <s v="70"/>
    <n v="110"/>
    <s v="110"/>
    <n v="65"/>
    <s v="65"/>
    <n v="105"/>
    <s v="105"/>
    <n v="60"/>
    <s v="60"/>
    <s v="35"/>
    <n v="35"/>
    <n v="196"/>
    <s v="196"/>
    <s v="Slow"/>
    <s v="1"/>
    <x v="14"/>
    <x v="2"/>
    <s v="Water 2"/>
    <n v="50"/>
    <n v="50"/>
    <n v="0.5"/>
    <n v="0.5"/>
    <s v="20"/>
    <s v="1"/>
    <n v="0.5"/>
    <n v="0.5"/>
    <s v="2"/>
    <s v="2"/>
    <n v="0.5"/>
    <s v="2"/>
    <s v="1"/>
    <s v="1"/>
    <s v="1"/>
    <s v="0"/>
    <s v="2"/>
    <s v="1"/>
    <n v="0.5"/>
    <s v="1"/>
    <n v="0.5"/>
    <n v="0.5"/>
    <s v="2"/>
  </r>
  <r>
    <s v="Wailmer"/>
    <s v="320"/>
    <s v="Wailmer"/>
    <s v="ă›ă‚¨ă«ă‚ł (Hoeruko)"/>
    <x v="3"/>
    <s v="Normal"/>
    <s v="Ball Whale pokemon"/>
    <s v="1"/>
    <x v="2"/>
    <x v="1"/>
    <s v="Water"/>
    <n v="2"/>
    <n v="130"/>
    <s v="3"/>
    <s v="Water Veil"/>
    <s v="Oblivious"/>
    <s v="Pressure"/>
    <s v="400"/>
    <n v="400"/>
    <n v="130"/>
    <s v="130"/>
    <n v="70"/>
    <s v="70"/>
    <n v="35"/>
    <s v="35"/>
    <n v="70"/>
    <s v="70"/>
    <n v="35"/>
    <s v="35"/>
    <n v="60"/>
    <s v="60"/>
    <n v="125"/>
    <s v="125"/>
    <s v="70"/>
    <n v="70"/>
    <n v="80"/>
    <s v="80"/>
    <s v="Fluctuating"/>
    <s v="2"/>
    <x v="5"/>
    <x v="6"/>
    <s v="Field, Water 2"/>
    <n v="50"/>
    <n v="50"/>
    <n v="0.5"/>
    <n v="0.5"/>
    <s v="40"/>
    <s v="1"/>
    <n v="0.5"/>
    <n v="0.5"/>
    <s v="2"/>
    <s v="2"/>
    <n v="0.5"/>
    <s v="1"/>
    <s v="1"/>
    <s v="1"/>
    <s v="1"/>
    <s v="1"/>
    <s v="1"/>
    <s v="1"/>
    <s v="1"/>
    <s v="1"/>
    <s v="1"/>
    <n v="0.5"/>
    <s v="1"/>
  </r>
  <r>
    <s v="Wailord"/>
    <s v="321"/>
    <s v="Wailord"/>
    <s v="ă›ă‚¨ă«ă‚ŞăĽ (Whaloh)"/>
    <x v="3"/>
    <s v="Normal"/>
    <s v="Float Whale pokemon"/>
    <s v="1"/>
    <x v="2"/>
    <x v="1"/>
    <s v="Water"/>
    <n v="14.5"/>
    <n v="398"/>
    <s v="3"/>
    <s v="Water Veil"/>
    <s v="Oblivious"/>
    <s v="Pressure"/>
    <s v="500"/>
    <n v="500"/>
    <n v="170"/>
    <s v="170"/>
    <n v="90"/>
    <s v="90"/>
    <n v="45"/>
    <s v="45"/>
    <n v="90"/>
    <s v="90"/>
    <n v="45"/>
    <s v="45"/>
    <n v="60"/>
    <s v="60"/>
    <n v="60"/>
    <s v="60"/>
    <s v="70"/>
    <n v="70"/>
    <n v="175"/>
    <s v="175"/>
    <s v="Fluctuating"/>
    <s v="2"/>
    <x v="5"/>
    <x v="6"/>
    <s v="Field, Water 2"/>
    <n v="50"/>
    <n v="50"/>
    <n v="0.5"/>
    <n v="0.5"/>
    <s v="40"/>
    <s v="1"/>
    <n v="0.5"/>
    <n v="0.5"/>
    <s v="2"/>
    <s v="2"/>
    <n v="0.5"/>
    <s v="1"/>
    <s v="1"/>
    <s v="1"/>
    <s v="1"/>
    <s v="1"/>
    <s v="1"/>
    <s v="1"/>
    <s v="1"/>
    <s v="1"/>
    <s v="1"/>
    <n v="0.5"/>
    <s v="1"/>
  </r>
  <r>
    <s v="Numel"/>
    <s v="322"/>
    <s v="Camaub"/>
    <s v="ă‰ăłăˇă« (Donmel)"/>
    <x v="3"/>
    <s v="Normal"/>
    <s v="Numb pokemon"/>
    <s v="2"/>
    <x v="1"/>
    <x v="7"/>
    <s v="Fire, Ground"/>
    <n v="0.7"/>
    <n v="24"/>
    <s v="3"/>
    <s v="Oblivious"/>
    <s v="Simple"/>
    <s v="Own Tempo"/>
    <s v="305"/>
    <n v="305"/>
    <n v="60"/>
    <s v="60"/>
    <n v="60"/>
    <s v="60"/>
    <n v="40"/>
    <s v="40"/>
    <n v="65"/>
    <s v="65"/>
    <n v="45"/>
    <s v="45"/>
    <n v="35"/>
    <s v="35"/>
    <n v="255"/>
    <s v="255"/>
    <s v="70"/>
    <n v="70"/>
    <n v="61"/>
    <s v="61"/>
    <s v="Medium Fast"/>
    <s v="1"/>
    <x v="5"/>
    <x v="2"/>
    <s v="Field"/>
    <n v="50"/>
    <n v="50"/>
    <n v="0.5"/>
    <n v="0.5"/>
    <s v="20"/>
    <s v="1"/>
    <n v="0.5"/>
    <s v="4"/>
    <s v="0"/>
    <s v="1"/>
    <s v="1"/>
    <s v="1"/>
    <n v="0.5"/>
    <s v="2"/>
    <s v="1"/>
    <s v="1"/>
    <n v="0.5"/>
    <s v="1"/>
    <s v="1"/>
    <s v="1"/>
    <s v="1"/>
    <n v="0.5"/>
    <n v="0.5"/>
  </r>
  <r>
    <s v="Camerupt"/>
    <s v="323"/>
    <s v="Camerupt"/>
    <s v="ăă‚ŻăĽă€ (Bakuuda)"/>
    <x v="3"/>
    <s v="Normal"/>
    <s v="Eruption pokemon"/>
    <s v="2"/>
    <x v="1"/>
    <x v="7"/>
    <s v="Fire, Ground"/>
    <n v="1.9"/>
    <n v="220"/>
    <s v="3"/>
    <s v="Magma Armor"/>
    <s v="Solid Rock"/>
    <s v="Anger Point"/>
    <s v="460"/>
    <n v="460"/>
    <n v="70"/>
    <s v="70"/>
    <n v="100"/>
    <s v="100"/>
    <n v="70"/>
    <s v="70"/>
    <n v="105"/>
    <s v="105"/>
    <n v="75"/>
    <s v="75"/>
    <n v="40"/>
    <s v="40"/>
    <n v="150"/>
    <s v="150"/>
    <s v="70"/>
    <n v="70"/>
    <n v="161"/>
    <s v="161"/>
    <s v="Medium Fast"/>
    <s v="1"/>
    <x v="5"/>
    <x v="2"/>
    <s v="Field"/>
    <n v="50"/>
    <n v="50"/>
    <n v="0.5"/>
    <n v="0.5"/>
    <s v="20"/>
    <s v="1"/>
    <n v="0.5"/>
    <s v="4"/>
    <s v="0"/>
    <s v="1"/>
    <s v="1"/>
    <s v="1"/>
    <n v="0.5"/>
    <s v="2"/>
    <s v="1"/>
    <s v="1"/>
    <n v="0.5"/>
    <s v="1"/>
    <s v="1"/>
    <s v="1"/>
    <s v="1"/>
    <n v="0.5"/>
    <n v="0.5"/>
  </r>
  <r>
    <s v="Mega Camerupt"/>
    <s v="323"/>
    <s v="Camerupt"/>
    <s v="ăă‚ŻăĽă€ (Bakuuda)"/>
    <x v="3"/>
    <s v="Normal"/>
    <s v="Eruption pokemon"/>
    <s v="2"/>
    <x v="1"/>
    <x v="7"/>
    <s v="Fire, Ground"/>
    <n v="2.5"/>
    <n v="320.5"/>
    <s v="1"/>
    <s v="Sheer Force"/>
    <m/>
    <m/>
    <s v="560"/>
    <n v="560"/>
    <n v="70"/>
    <s v="70"/>
    <n v="120"/>
    <s v="120"/>
    <n v="100"/>
    <s v="100"/>
    <n v="145"/>
    <s v="145"/>
    <n v="105"/>
    <s v="105"/>
    <n v="20"/>
    <s v="20"/>
    <n v="150"/>
    <s v="150"/>
    <s v="70"/>
    <n v="70"/>
    <n v="196"/>
    <s v="196"/>
    <s v="Medium Fast"/>
    <s v="1"/>
    <x v="5"/>
    <x v="2"/>
    <s v="Field"/>
    <n v="50"/>
    <n v="50"/>
    <n v="0.5"/>
    <n v="0.5"/>
    <s v="20"/>
    <s v="1"/>
    <n v="0.5"/>
    <s v="3"/>
    <s v="0"/>
    <s v="1"/>
    <s v="1"/>
    <s v="1"/>
    <n v="0.5"/>
    <n v="1.5"/>
    <s v="1"/>
    <s v="1"/>
    <n v="0.5"/>
    <s v="1"/>
    <s v="1"/>
    <s v="1"/>
    <s v="1"/>
    <n v="0.5"/>
    <n v="0.5"/>
  </r>
  <r>
    <s v="Torkoal"/>
    <s v="324"/>
    <s v="Qurtel"/>
    <s v="ă‚łăĽă‚żă‚ą (Cotoise)"/>
    <x v="3"/>
    <s v="Normal"/>
    <s v="Coal pokemon"/>
    <s v="1"/>
    <x v="1"/>
    <x v="1"/>
    <s v="Fire"/>
    <n v="0.5"/>
    <n v="80.400000000000006"/>
    <s v="3"/>
    <s v="White Smoke"/>
    <s v="Drought"/>
    <s v="Shell Armor"/>
    <s v="470"/>
    <n v="470"/>
    <n v="70"/>
    <s v="70"/>
    <n v="85"/>
    <s v="85"/>
    <n v="140"/>
    <s v="140"/>
    <n v="85"/>
    <s v="85"/>
    <n v="70"/>
    <s v="70"/>
    <n v="20"/>
    <s v="20"/>
    <n v="90"/>
    <s v="90"/>
    <s v="70"/>
    <n v="70"/>
    <n v="165"/>
    <s v="165"/>
    <s v="Medium Fast"/>
    <s v="1"/>
    <x v="5"/>
    <x v="2"/>
    <s v="Field"/>
    <n v="50"/>
    <n v="50"/>
    <n v="0.5"/>
    <n v="0.5"/>
    <s v="20"/>
    <s v="1"/>
    <n v="0.5"/>
    <s v="2"/>
    <s v="1"/>
    <n v="0.5"/>
    <n v="0.5"/>
    <s v="1"/>
    <s v="1"/>
    <s v="2"/>
    <s v="1"/>
    <s v="1"/>
    <n v="0.5"/>
    <s v="2"/>
    <s v="1"/>
    <s v="1"/>
    <s v="1"/>
    <n v="0.5"/>
    <n v="0.5"/>
  </r>
  <r>
    <s v="Spoink"/>
    <s v="325"/>
    <s v="Spoink"/>
    <s v="ăăŤă–ăĽ (Baneboo)"/>
    <x v="3"/>
    <s v="Normal"/>
    <s v="Bounce pokemon"/>
    <s v="1"/>
    <x v="13"/>
    <x v="1"/>
    <s v="Psychic"/>
    <n v="0.7"/>
    <n v="30.6"/>
    <s v="3"/>
    <s v="Thick Fat"/>
    <s v="Own Tempo"/>
    <s v="Gluttony"/>
    <s v="330"/>
    <n v="330"/>
    <n v="60"/>
    <s v="60"/>
    <n v="25"/>
    <s v="25"/>
    <n v="35"/>
    <s v="35"/>
    <n v="70"/>
    <s v="70"/>
    <n v="80"/>
    <s v="80"/>
    <n v="60"/>
    <s v="60"/>
    <n v="255"/>
    <s v="255"/>
    <s v="70"/>
    <n v="70"/>
    <n v="66"/>
    <s v="66"/>
    <s v="Fast"/>
    <s v="1"/>
    <x v="5"/>
    <x v="2"/>
    <s v="Field"/>
    <n v="50"/>
    <n v="50"/>
    <n v="0.5"/>
    <n v="0.5"/>
    <s v="20"/>
    <s v="1"/>
    <n v="0.5"/>
    <s v="1"/>
    <s v="1"/>
    <s v="1"/>
    <n v="0.5"/>
    <n v="0.5"/>
    <s v="1"/>
    <s v="1"/>
    <s v="1"/>
    <n v="0.5"/>
    <s v="2"/>
    <s v="1"/>
    <s v="2"/>
    <s v="1"/>
    <s v="2"/>
    <s v="1"/>
    <s v="1"/>
  </r>
  <r>
    <s v="Grumpig"/>
    <s v="326"/>
    <s v="Groink"/>
    <s v="ă–ăĽă”ăă‚° (Boopig)"/>
    <x v="3"/>
    <s v="Normal"/>
    <s v="Manipulate pokemon"/>
    <s v="1"/>
    <x v="13"/>
    <x v="1"/>
    <s v="Psychic"/>
    <n v="0.9"/>
    <n v="71.5"/>
    <s v="3"/>
    <s v="Thick Fat"/>
    <s v="Own Tempo"/>
    <s v="Gluttony"/>
    <s v="470"/>
    <n v="470"/>
    <n v="80"/>
    <s v="80"/>
    <n v="45"/>
    <s v="45"/>
    <n v="65"/>
    <s v="65"/>
    <n v="90"/>
    <s v="90"/>
    <n v="110"/>
    <s v="110"/>
    <n v="80"/>
    <s v="80"/>
    <n v="60"/>
    <s v="60"/>
    <s v="70"/>
    <n v="70"/>
    <n v="165"/>
    <s v="165"/>
    <s v="Fast"/>
    <s v="1"/>
    <x v="5"/>
    <x v="2"/>
    <s v="Field"/>
    <n v="50"/>
    <n v="50"/>
    <n v="0.5"/>
    <n v="0.5"/>
    <s v="20"/>
    <s v="1"/>
    <n v="0.5"/>
    <s v="1"/>
    <s v="1"/>
    <s v="1"/>
    <n v="0.5"/>
    <n v="0.5"/>
    <s v="1"/>
    <s v="1"/>
    <s v="1"/>
    <n v="0.5"/>
    <s v="2"/>
    <s v="1"/>
    <s v="2"/>
    <s v="1"/>
    <s v="2"/>
    <s v="1"/>
    <s v="1"/>
  </r>
  <r>
    <s v="Spinda"/>
    <s v="327"/>
    <s v="Pandir"/>
    <s v="ă‘ăăăĽă« (Patcheel)"/>
    <x v="3"/>
    <s v="Normal"/>
    <s v="Spot Panda pokemon"/>
    <s v="1"/>
    <x v="4"/>
    <x v="1"/>
    <s v="Normal"/>
    <n v="1.1000000000000001"/>
    <n v="5"/>
    <s v="3"/>
    <s v="Own Tempo"/>
    <s v="Tangled Feet"/>
    <s v="Contrary"/>
    <s v="360"/>
    <n v="360"/>
    <n v="60"/>
    <s v="60"/>
    <n v="60"/>
    <s v="60"/>
    <n v="60"/>
    <s v="60"/>
    <n v="60"/>
    <s v="60"/>
    <n v="60"/>
    <s v="60"/>
    <n v="60"/>
    <s v="60"/>
    <n v="255"/>
    <s v="255"/>
    <s v="70"/>
    <n v="70"/>
    <n v="126"/>
    <s v="126"/>
    <s v="Fast"/>
    <s v="2"/>
    <x v="5"/>
    <x v="8"/>
    <s v="Field, Human-Like"/>
    <n v="50"/>
    <n v="50"/>
    <n v="0.5"/>
    <n v="0.5"/>
    <s v="15"/>
    <s v="1"/>
    <s v="1"/>
    <s v="1"/>
    <s v="1"/>
    <s v="1"/>
    <s v="1"/>
    <s v="2"/>
    <s v="1"/>
    <s v="1"/>
    <s v="1"/>
    <s v="1"/>
    <s v="1"/>
    <s v="1"/>
    <s v="0"/>
    <s v="1"/>
    <s v="1"/>
    <s v="1"/>
    <s v="1"/>
  </r>
  <r>
    <s v="Trapinch"/>
    <s v="328"/>
    <s v="Knacklion"/>
    <s v="ăŠăă‚Żă©ăĽ (Nuckrar)"/>
    <x v="3"/>
    <s v="Normal"/>
    <s v="Ant Pit pokemon"/>
    <s v="1"/>
    <x v="8"/>
    <x v="1"/>
    <s v="Ground"/>
    <n v="0.7"/>
    <n v="15"/>
    <s v="3"/>
    <s v="Hyper Cutter"/>
    <s v="Arena Trap"/>
    <s v="Sheer Force"/>
    <s v="290"/>
    <n v="290"/>
    <n v="45"/>
    <s v="45"/>
    <n v="100"/>
    <s v="100"/>
    <n v="45"/>
    <s v="45"/>
    <n v="45"/>
    <s v="45"/>
    <n v="45"/>
    <s v="45"/>
    <n v="10"/>
    <s v="10"/>
    <n v="255"/>
    <s v="255"/>
    <s v="70"/>
    <n v="70"/>
    <n v="58"/>
    <s v="58"/>
    <s v="Medium Slow"/>
    <s v="2"/>
    <x v="3"/>
    <x v="9"/>
    <s v="Bug, Dragon"/>
    <n v="50"/>
    <n v="50"/>
    <n v="0.5"/>
    <n v="0.5"/>
    <s v="20"/>
    <s v="1"/>
    <s v="1"/>
    <s v="2"/>
    <s v="0"/>
    <s v="2"/>
    <s v="2"/>
    <s v="1"/>
    <n v="0.5"/>
    <s v="1"/>
    <s v="1"/>
    <s v="1"/>
    <s v="1"/>
    <n v="0.5"/>
    <s v="1"/>
    <s v="1"/>
    <s v="1"/>
    <s v="1"/>
    <s v="1"/>
  </r>
  <r>
    <s v="Vibrava"/>
    <s v="329"/>
    <s v="Vibrava"/>
    <s v="ă“ă–ă©ăĽă (Vibrava)"/>
    <x v="3"/>
    <s v="Normal"/>
    <s v="Vibration pokemon"/>
    <s v="2"/>
    <x v="8"/>
    <x v="3"/>
    <s v="Ground, Dragon"/>
    <n v="1.1000000000000001"/>
    <n v="15.3"/>
    <s v="1"/>
    <s v="Levitate"/>
    <m/>
    <m/>
    <s v="340"/>
    <n v="340"/>
    <n v="50"/>
    <s v="50"/>
    <n v="70"/>
    <s v="70"/>
    <n v="50"/>
    <s v="50"/>
    <n v="50"/>
    <s v="50"/>
    <n v="50"/>
    <s v="50"/>
    <n v="70"/>
    <s v="70"/>
    <n v="120"/>
    <s v="120"/>
    <s v="70"/>
    <n v="70"/>
    <n v="119"/>
    <s v="119"/>
    <s v="Medium Slow"/>
    <s v="2"/>
    <x v="3"/>
    <x v="9"/>
    <s v="Bug, Dragon"/>
    <n v="50"/>
    <n v="50"/>
    <n v="0.5"/>
    <n v="0.5"/>
    <s v="20"/>
    <s v="1"/>
    <n v="0.5"/>
    <s v="1"/>
    <s v="0"/>
    <s v="1"/>
    <s v="4"/>
    <s v="1"/>
    <n v="0.5"/>
    <s v="0"/>
    <s v="1"/>
    <s v="1"/>
    <s v="1"/>
    <n v="0.5"/>
    <s v="1"/>
    <s v="2"/>
    <s v="1"/>
    <s v="1"/>
    <s v="2"/>
  </r>
  <r>
    <s v="Flygon"/>
    <s v="330"/>
    <s v="Libelldra"/>
    <s v="ă•ă©ă‚¤ă‚´ăł (Flygon)"/>
    <x v="3"/>
    <s v="Normal"/>
    <s v="Mystic pokemon"/>
    <s v="2"/>
    <x v="8"/>
    <x v="3"/>
    <s v="Ground, Dragon"/>
    <n v="2"/>
    <n v="82"/>
    <s v="1"/>
    <s v="Levitate"/>
    <m/>
    <m/>
    <s v="520"/>
    <n v="520"/>
    <n v="80"/>
    <s v="80"/>
    <n v="100"/>
    <s v="100"/>
    <n v="80"/>
    <s v="80"/>
    <n v="80"/>
    <s v="80"/>
    <n v="80"/>
    <s v="80"/>
    <n v="100"/>
    <s v="100"/>
    <n v="45"/>
    <s v="45"/>
    <s v="70"/>
    <n v="70"/>
    <n v="234"/>
    <s v="234"/>
    <s v="Medium Slow"/>
    <s v="2"/>
    <x v="3"/>
    <x v="9"/>
    <s v="Bug, Dragon"/>
    <n v="50"/>
    <n v="50"/>
    <n v="0.5"/>
    <n v="0.5"/>
    <s v="20"/>
    <s v="1"/>
    <n v="0.5"/>
    <s v="1"/>
    <s v="0"/>
    <s v="1"/>
    <s v="4"/>
    <s v="1"/>
    <n v="0.5"/>
    <s v="0"/>
    <s v="1"/>
    <s v="1"/>
    <s v="1"/>
    <n v="0.5"/>
    <s v="1"/>
    <s v="2"/>
    <s v="1"/>
    <s v="1"/>
    <s v="2"/>
  </r>
  <r>
    <s v="Cacnea"/>
    <s v="331"/>
    <s v="Tuska"/>
    <s v="ă‚µăśăŤă‚˘ (Sabonea)"/>
    <x v="3"/>
    <s v="Normal"/>
    <s v="Cactus pokemon"/>
    <s v="1"/>
    <x v="0"/>
    <x v="1"/>
    <s v="Grass"/>
    <n v="0.4"/>
    <n v="51.3"/>
    <s v="2"/>
    <s v="Sand Veil"/>
    <m/>
    <s v="Water Absorb"/>
    <s v="335"/>
    <n v="335"/>
    <n v="50"/>
    <s v="50"/>
    <n v="85"/>
    <s v="85"/>
    <n v="40"/>
    <s v="40"/>
    <n v="85"/>
    <s v="85"/>
    <n v="40"/>
    <s v="40"/>
    <n v="35"/>
    <s v="35"/>
    <n v="190"/>
    <s v="190"/>
    <s v="35"/>
    <n v="35"/>
    <n v="67"/>
    <s v="67"/>
    <s v="Medium Slow"/>
    <s v="2"/>
    <x v="0"/>
    <x v="8"/>
    <s v="Grass, Human-Like"/>
    <n v="50"/>
    <n v="50"/>
    <n v="0.5"/>
    <n v="0.5"/>
    <s v="20"/>
    <s v="1"/>
    <s v="2"/>
    <n v="0.5"/>
    <n v="0.5"/>
    <n v="0.5"/>
    <s v="2"/>
    <s v="1"/>
    <s v="2"/>
    <n v="0.5"/>
    <s v="2"/>
    <s v="1"/>
    <s v="2"/>
    <s v="1"/>
    <s v="1"/>
    <s v="1"/>
    <s v="1"/>
    <s v="1"/>
    <s v="1"/>
  </r>
  <r>
    <s v="Cacturne"/>
    <s v="332"/>
    <s v="Noktuska"/>
    <s v="ăŽă‚Żă‚żă‚ą (Noctus)"/>
    <x v="3"/>
    <s v="Normal"/>
    <s v="Scarecrow pokemon"/>
    <s v="2"/>
    <x v="0"/>
    <x v="13"/>
    <s v="Grass, Dark"/>
    <n v="1.3"/>
    <n v="77.400000000000006"/>
    <s v="2"/>
    <s v="Sand Veil"/>
    <m/>
    <s v="Water Absorb"/>
    <s v="475"/>
    <n v="475"/>
    <n v="70"/>
    <s v="70"/>
    <n v="115"/>
    <s v="115"/>
    <n v="60"/>
    <s v="60"/>
    <n v="115"/>
    <s v="115"/>
    <n v="60"/>
    <s v="60"/>
    <n v="55"/>
    <s v="55"/>
    <n v="60"/>
    <s v="60"/>
    <s v="35"/>
    <n v="35"/>
    <n v="166"/>
    <s v="166"/>
    <s v="Medium Slow"/>
    <s v="2"/>
    <x v="0"/>
    <x v="8"/>
    <s v="Grass, Human-Like"/>
    <n v="50"/>
    <n v="50"/>
    <n v="0.5"/>
    <n v="0.5"/>
    <s v="20"/>
    <s v="1"/>
    <s v="2"/>
    <n v="0.5"/>
    <n v="0.5"/>
    <n v="0.5"/>
    <s v="2"/>
    <s v="2"/>
    <s v="2"/>
    <n v="0.5"/>
    <s v="2"/>
    <s v="0"/>
    <s v="4"/>
    <s v="1"/>
    <n v="0.5"/>
    <s v="1"/>
    <n v="0.5"/>
    <s v="1"/>
    <s v="2"/>
  </r>
  <r>
    <s v="Swablu"/>
    <s v="333"/>
    <s v="Wablu"/>
    <s v="ăă«ăă (Tyltto)"/>
    <x v="3"/>
    <s v="Normal"/>
    <s v="Cotton Bird pokemon"/>
    <s v="2"/>
    <x v="4"/>
    <x v="2"/>
    <s v="Normal, Flying"/>
    <n v="0.4"/>
    <n v="1.2"/>
    <s v="2"/>
    <s v="Natural Cure"/>
    <m/>
    <s v="Cloud Nine"/>
    <s v="310"/>
    <n v="310"/>
    <n v="45"/>
    <s v="45"/>
    <n v="40"/>
    <s v="40"/>
    <n v="60"/>
    <s v="60"/>
    <n v="40"/>
    <s v="40"/>
    <n v="75"/>
    <s v="75"/>
    <n v="50"/>
    <s v="50"/>
    <n v="255"/>
    <s v="255"/>
    <s v="70"/>
    <n v="70"/>
    <n v="62"/>
    <s v="62"/>
    <s v="Erratic"/>
    <s v="2"/>
    <x v="1"/>
    <x v="5"/>
    <s v="Dragon, Flying"/>
    <n v="50"/>
    <n v="50"/>
    <n v="0.5"/>
    <n v="0.5"/>
    <s v="20"/>
    <s v="1"/>
    <s v="1"/>
    <s v="1"/>
    <s v="2"/>
    <n v="0.5"/>
    <s v="2"/>
    <s v="1"/>
    <s v="1"/>
    <s v="0"/>
    <s v="1"/>
    <s v="1"/>
    <n v="0.5"/>
    <s v="2"/>
    <s v="0"/>
    <s v="1"/>
    <s v="1"/>
    <s v="1"/>
    <s v="1"/>
  </r>
  <r>
    <s v="Altaria"/>
    <s v="334"/>
    <s v="Altaria"/>
    <s v="ăă«ă‚żăŞă‚ą (Tyltalis)"/>
    <x v="3"/>
    <s v="Normal"/>
    <s v="Humming pokemon"/>
    <s v="2"/>
    <x v="16"/>
    <x v="2"/>
    <s v="Dragon, Flying"/>
    <n v="1.1000000000000001"/>
    <n v="20.6"/>
    <s v="2"/>
    <s v="Natural Cure"/>
    <m/>
    <s v="Cloud Nine"/>
    <s v="490"/>
    <n v="490"/>
    <n v="75"/>
    <s v="75"/>
    <n v="70"/>
    <s v="70"/>
    <n v="90"/>
    <s v="90"/>
    <n v="70"/>
    <s v="70"/>
    <n v="105"/>
    <s v="105"/>
    <n v="80"/>
    <s v="80"/>
    <n v="45"/>
    <s v="45"/>
    <s v="70"/>
    <n v="70"/>
    <n v="172"/>
    <s v="172"/>
    <s v="Erratic"/>
    <s v="2"/>
    <x v="1"/>
    <x v="5"/>
    <s v="Dragon, Flying"/>
    <n v="50"/>
    <n v="50"/>
    <n v="0.5"/>
    <n v="0.5"/>
    <s v="20"/>
    <s v="1"/>
    <n v="0.5"/>
    <n v="0.5"/>
    <s v="1"/>
    <n v="0.25"/>
    <s v="4"/>
    <n v="0.5"/>
    <s v="1"/>
    <s v="0"/>
    <s v="1"/>
    <s v="1"/>
    <n v="0.5"/>
    <s v="2"/>
    <s v="1"/>
    <s v="2"/>
    <s v="1"/>
    <s v="1"/>
    <s v="2"/>
  </r>
  <r>
    <s v="Mega Altaria"/>
    <s v="334"/>
    <s v="Altaria"/>
    <s v="ăă«ă‚żăŞă‚ą (Tyltalis)"/>
    <x v="3"/>
    <s v="Normal"/>
    <s v="Humming pokemon"/>
    <s v="2"/>
    <x v="16"/>
    <x v="8"/>
    <s v="Dragon, Fairy"/>
    <n v="1.5"/>
    <n v="20.6"/>
    <s v="1"/>
    <s v="Pixilate"/>
    <m/>
    <m/>
    <s v="590"/>
    <n v="590"/>
    <n v="75"/>
    <s v="75"/>
    <n v="110"/>
    <s v="110"/>
    <n v="110"/>
    <s v="110"/>
    <n v="110"/>
    <s v="110"/>
    <n v="105"/>
    <s v="105"/>
    <n v="80"/>
    <s v="80"/>
    <n v="45"/>
    <s v="45"/>
    <s v="70"/>
    <n v="70"/>
    <n v="207"/>
    <s v="207"/>
    <s v="Erratic"/>
    <s v="2"/>
    <x v="1"/>
    <x v="5"/>
    <s v="Dragon, Flying"/>
    <n v="50"/>
    <n v="50"/>
    <n v="0.5"/>
    <n v="0.5"/>
    <s v="20"/>
    <s v="1"/>
    <n v="0.5"/>
    <n v="0.5"/>
    <n v="0.5"/>
    <n v="0.5"/>
    <s v="2"/>
    <n v="0.5"/>
    <s v="2"/>
    <s v="1"/>
    <s v="1"/>
    <s v="1"/>
    <n v="0.5"/>
    <s v="1"/>
    <s v="1"/>
    <s v="0"/>
    <n v="0.5"/>
    <s v="2"/>
    <s v="2"/>
  </r>
  <r>
    <s v="Zangoose"/>
    <s v="335"/>
    <s v="Sengo"/>
    <s v="ă‚¶ăłă‚°ăĽă‚ą (Zangoose)"/>
    <x v="3"/>
    <s v="Normal"/>
    <s v="Cat Ferret pokemon"/>
    <s v="1"/>
    <x v="4"/>
    <x v="1"/>
    <s v="Normal"/>
    <n v="1.3"/>
    <n v="40.299999999999997"/>
    <s v="2"/>
    <s v="Immunity"/>
    <m/>
    <s v="Toxic Boost"/>
    <s v="458"/>
    <n v="458"/>
    <n v="73"/>
    <s v="73"/>
    <n v="115"/>
    <s v="115"/>
    <n v="60"/>
    <s v="60"/>
    <n v="60"/>
    <s v="60"/>
    <n v="60"/>
    <s v="60"/>
    <n v="90"/>
    <s v="90"/>
    <n v="90"/>
    <s v="90"/>
    <s v="70"/>
    <n v="70"/>
    <n v="160"/>
    <s v="160"/>
    <s v="Erratic"/>
    <s v="1"/>
    <x v="5"/>
    <x v="2"/>
    <s v="Field"/>
    <n v="50"/>
    <n v="50"/>
    <n v="0.5"/>
    <n v="0.5"/>
    <s v="20"/>
    <s v="1"/>
    <s v="1"/>
    <s v="1"/>
    <s v="1"/>
    <s v="1"/>
    <s v="1"/>
    <s v="2"/>
    <s v="1"/>
    <s v="1"/>
    <s v="1"/>
    <s v="1"/>
    <s v="1"/>
    <s v="1"/>
    <s v="0"/>
    <s v="1"/>
    <s v="1"/>
    <s v="1"/>
    <s v="1"/>
  </r>
  <r>
    <s v="Seviper"/>
    <s v="336"/>
    <s v="Vipitis"/>
    <s v="ăŹă–ăŤăĽă‚Ż (Habunake)"/>
    <x v="3"/>
    <s v="Normal"/>
    <s v="Fang Snake pokemon"/>
    <s v="1"/>
    <x v="6"/>
    <x v="1"/>
    <s v="Poison"/>
    <n v="2.7"/>
    <n v="52.5"/>
    <s v="2"/>
    <s v="Shed Skin"/>
    <m/>
    <s v="Infiltrator"/>
    <s v="458"/>
    <n v="458"/>
    <n v="73"/>
    <s v="73"/>
    <n v="100"/>
    <s v="100"/>
    <n v="60"/>
    <s v="60"/>
    <n v="100"/>
    <s v="100"/>
    <n v="60"/>
    <s v="60"/>
    <n v="65"/>
    <s v="65"/>
    <n v="90"/>
    <s v="90"/>
    <s v="70"/>
    <n v="70"/>
    <n v="160"/>
    <s v="160"/>
    <s v="Fluctuating"/>
    <s v="2"/>
    <x v="1"/>
    <x v="3"/>
    <s v="Dragon, Field"/>
    <n v="50"/>
    <n v="50"/>
    <n v="0.5"/>
    <n v="0.5"/>
    <s v="20"/>
    <s v="1"/>
    <s v="1"/>
    <s v="1"/>
    <s v="1"/>
    <n v="0.5"/>
    <s v="1"/>
    <n v="0.5"/>
    <n v="0.5"/>
    <s v="2"/>
    <s v="1"/>
    <s v="2"/>
    <n v="0.5"/>
    <s v="1"/>
    <s v="1"/>
    <s v="1"/>
    <s v="1"/>
    <s v="1"/>
    <n v="0.5"/>
  </r>
  <r>
    <s v="Lunatone"/>
    <s v="337"/>
    <s v="Lunastein"/>
    <s v="ă«ăŠăăĽăł (Lunatone)"/>
    <x v="3"/>
    <s v="Normal"/>
    <s v="Meteorite pokemon"/>
    <s v="2"/>
    <x v="14"/>
    <x v="5"/>
    <s v="Rock, Psychic"/>
    <n v="1"/>
    <n v="168"/>
    <s v="1"/>
    <s v="Levitate"/>
    <m/>
    <m/>
    <s v="460"/>
    <n v="460"/>
    <n v="90"/>
    <s v="90"/>
    <n v="55"/>
    <s v="55"/>
    <n v="65"/>
    <s v="65"/>
    <n v="95"/>
    <s v="95"/>
    <n v="85"/>
    <s v="85"/>
    <n v="70"/>
    <s v="70"/>
    <n v="45"/>
    <s v="45"/>
    <s v="70"/>
    <n v="70"/>
    <n v="161"/>
    <s v="161"/>
    <s v="Fast"/>
    <s v="1"/>
    <x v="12"/>
    <x v="2"/>
    <s v="Mineral"/>
    <m/>
    <n v="100"/>
    <m/>
    <m/>
    <s v="25"/>
    <n v="0.5"/>
    <n v="0.5"/>
    <s v="2"/>
    <s v="1"/>
    <s v="2"/>
    <s v="1"/>
    <s v="1"/>
    <n v="0.5"/>
    <s v="0"/>
    <n v="0.5"/>
    <n v="0.5"/>
    <s v="2"/>
    <s v="1"/>
    <s v="2"/>
    <s v="1"/>
    <s v="2"/>
    <s v="2"/>
    <s v="1"/>
  </r>
  <r>
    <s v="Solrock"/>
    <s v="338"/>
    <s v="Sonnfel"/>
    <s v="ă‚˝ă«ă­ăă‚Ż (Solrock)"/>
    <x v="3"/>
    <s v="Normal"/>
    <s v="Meteorite pokemon"/>
    <s v="2"/>
    <x v="14"/>
    <x v="5"/>
    <s v="Rock, Psychic"/>
    <n v="1.2"/>
    <n v="154"/>
    <s v="1"/>
    <s v="Levitate"/>
    <m/>
    <m/>
    <s v="460"/>
    <n v="460"/>
    <n v="90"/>
    <s v="90"/>
    <n v="95"/>
    <s v="95"/>
    <n v="85"/>
    <s v="85"/>
    <n v="55"/>
    <s v="55"/>
    <n v="65"/>
    <s v="65"/>
    <n v="70"/>
    <s v="70"/>
    <n v="45"/>
    <s v="45"/>
    <s v="70"/>
    <n v="70"/>
    <n v="161"/>
    <s v="161"/>
    <s v="Fast"/>
    <s v="1"/>
    <x v="12"/>
    <x v="2"/>
    <s v="Mineral"/>
    <m/>
    <n v="100"/>
    <m/>
    <m/>
    <s v="25"/>
    <n v="0.5"/>
    <n v="0.5"/>
    <s v="2"/>
    <s v="1"/>
    <s v="2"/>
    <s v="1"/>
    <s v="1"/>
    <n v="0.5"/>
    <s v="0"/>
    <n v="0.5"/>
    <n v="0.5"/>
    <s v="2"/>
    <s v="1"/>
    <s v="2"/>
    <s v="1"/>
    <s v="2"/>
    <s v="2"/>
    <s v="1"/>
  </r>
  <r>
    <s v="Barboach"/>
    <s v="339"/>
    <s v="Schmerbe"/>
    <s v="ă‰ă‚¸ă§ăă (Dojoach)"/>
    <x v="3"/>
    <s v="Normal"/>
    <s v="Whiskers pokemon"/>
    <s v="2"/>
    <x v="2"/>
    <x v="7"/>
    <s v="Water, Ground"/>
    <n v="0.4"/>
    <n v="1.9"/>
    <s v="3"/>
    <s v="Oblivious"/>
    <s v="Anticipation"/>
    <s v="Hydration"/>
    <s v="288"/>
    <n v="288"/>
    <n v="50"/>
    <s v="50"/>
    <n v="48"/>
    <s v="48"/>
    <n v="43"/>
    <s v="43"/>
    <n v="46"/>
    <s v="46"/>
    <n v="41"/>
    <s v="41"/>
    <n v="60"/>
    <s v="60"/>
    <n v="190"/>
    <s v="190"/>
    <s v="70"/>
    <n v="70"/>
    <n v="58"/>
    <s v="58"/>
    <s v="Medium Fast"/>
    <s v="1"/>
    <x v="14"/>
    <x v="2"/>
    <s v="Water 2"/>
    <n v="50"/>
    <n v="50"/>
    <n v="0.5"/>
    <n v="0.5"/>
    <s v="20"/>
    <s v="1"/>
    <n v="0.5"/>
    <s v="1"/>
    <s v="0"/>
    <s v="4"/>
    <s v="1"/>
    <s v="1"/>
    <n v="0.5"/>
    <s v="1"/>
    <s v="1"/>
    <s v="1"/>
    <s v="1"/>
    <n v="0.5"/>
    <s v="1"/>
    <s v="1"/>
    <s v="1"/>
    <n v="0.5"/>
    <s v="1"/>
  </r>
  <r>
    <s v="Whiscash"/>
    <s v="340"/>
    <s v="Welsar"/>
    <s v="ăŠăžă‚şăł (Namazun)"/>
    <x v="3"/>
    <s v="Normal"/>
    <s v="Whiskers pokemon"/>
    <s v="2"/>
    <x v="2"/>
    <x v="7"/>
    <s v="Water, Ground"/>
    <n v="0.9"/>
    <n v="23.6"/>
    <s v="3"/>
    <s v="Oblivious"/>
    <s v="Anticipation"/>
    <s v="Hydration"/>
    <s v="468"/>
    <n v="468"/>
    <n v="110"/>
    <s v="110"/>
    <n v="78"/>
    <s v="78"/>
    <n v="73"/>
    <s v="73"/>
    <n v="76"/>
    <s v="76"/>
    <n v="71"/>
    <s v="71"/>
    <n v="60"/>
    <s v="60"/>
    <n v="75"/>
    <s v="75"/>
    <s v="70"/>
    <n v="70"/>
    <n v="164"/>
    <s v="164"/>
    <s v="Medium Fast"/>
    <s v="1"/>
    <x v="14"/>
    <x v="2"/>
    <s v="Water 2"/>
    <n v="50"/>
    <n v="50"/>
    <n v="0.5"/>
    <n v="0.5"/>
    <s v="20"/>
    <s v="1"/>
    <n v="0.5"/>
    <s v="1"/>
    <s v="0"/>
    <s v="4"/>
    <s v="1"/>
    <s v="1"/>
    <n v="0.5"/>
    <s v="1"/>
    <s v="1"/>
    <s v="1"/>
    <s v="1"/>
    <n v="0.5"/>
    <s v="1"/>
    <s v="1"/>
    <s v="1"/>
    <n v="0.5"/>
    <s v="1"/>
  </r>
  <r>
    <s v="Corphish"/>
    <s v="341"/>
    <s v="Krebscorps"/>
    <s v="ăă‚¤ă‚¬ă‹ (Heigani)"/>
    <x v="3"/>
    <s v="Normal"/>
    <s v="Ruffian pokemon"/>
    <s v="1"/>
    <x v="2"/>
    <x v="1"/>
    <s v="Water"/>
    <n v="0.6"/>
    <n v="11.5"/>
    <s v="3"/>
    <s v="Hyper Cutter"/>
    <s v="Shell Armor"/>
    <s v="Adaptability"/>
    <s v="308"/>
    <n v="308"/>
    <n v="43"/>
    <s v="43"/>
    <n v="80"/>
    <s v="80"/>
    <n v="65"/>
    <s v="65"/>
    <n v="50"/>
    <s v="50"/>
    <n v="35"/>
    <s v="35"/>
    <n v="35"/>
    <s v="35"/>
    <n v="205"/>
    <s v="205"/>
    <s v="70"/>
    <n v="70"/>
    <n v="62"/>
    <s v="62"/>
    <s v="Fluctuating"/>
    <s v="2"/>
    <x v="9"/>
    <x v="7"/>
    <s v="Water 1, Water 3"/>
    <n v="50"/>
    <n v="50"/>
    <n v="0.5"/>
    <n v="0.5"/>
    <s v="15"/>
    <s v="1"/>
    <n v="0.5"/>
    <n v="0.5"/>
    <s v="2"/>
    <s v="2"/>
    <n v="0.5"/>
    <s v="1"/>
    <s v="1"/>
    <s v="1"/>
    <s v="1"/>
    <s v="1"/>
    <s v="1"/>
    <s v="1"/>
    <s v="1"/>
    <s v="1"/>
    <s v="1"/>
    <n v="0.5"/>
    <s v="1"/>
  </r>
  <r>
    <s v="Crawdaunt"/>
    <s v="342"/>
    <s v="Krebutack"/>
    <s v="ă‚·ă‚¶ăŞă‚¬ăĽ (Shizariger)"/>
    <x v="3"/>
    <s v="Normal"/>
    <s v="Rogue pokemon"/>
    <s v="2"/>
    <x v="2"/>
    <x v="13"/>
    <s v="Water, Dark"/>
    <n v="1.1000000000000001"/>
    <n v="32.799999999999997"/>
    <s v="3"/>
    <s v="Hyper Cutter"/>
    <s v="Shell Armor"/>
    <s v="Adaptability"/>
    <s v="468"/>
    <n v="468"/>
    <n v="63"/>
    <s v="63"/>
    <n v="120"/>
    <s v="120"/>
    <n v="85"/>
    <s v="85"/>
    <n v="90"/>
    <s v="90"/>
    <n v="55"/>
    <s v="55"/>
    <n v="55"/>
    <s v="55"/>
    <n v="155"/>
    <s v="155"/>
    <s v="70"/>
    <n v="70"/>
    <n v="164"/>
    <s v="164"/>
    <s v="Fluctuating"/>
    <s v="2"/>
    <x v="9"/>
    <x v="7"/>
    <s v="Water 1, Water 3"/>
    <n v="50"/>
    <n v="50"/>
    <n v="0.5"/>
    <n v="0.5"/>
    <s v="15"/>
    <s v="1"/>
    <n v="0.5"/>
    <n v="0.5"/>
    <s v="2"/>
    <s v="2"/>
    <n v="0.5"/>
    <s v="2"/>
    <s v="1"/>
    <s v="1"/>
    <s v="1"/>
    <s v="0"/>
    <s v="2"/>
    <s v="1"/>
    <n v="0.5"/>
    <s v="1"/>
    <n v="0.5"/>
    <n v="0.5"/>
    <s v="2"/>
  </r>
  <r>
    <s v="Baltoy"/>
    <s v="343"/>
    <s v="Puppance"/>
    <s v="ă¤ă‚¸ă­ăł (Yajilon)"/>
    <x v="3"/>
    <s v="Normal"/>
    <s v="Clay Doll pokemon"/>
    <s v="2"/>
    <x v="8"/>
    <x v="5"/>
    <s v="Ground, Psychic"/>
    <n v="0.5"/>
    <n v="21.5"/>
    <s v="1"/>
    <s v="Levitate"/>
    <m/>
    <m/>
    <s v="300"/>
    <n v="300"/>
    <n v="40"/>
    <s v="40"/>
    <n v="40"/>
    <s v="40"/>
    <n v="55"/>
    <s v="55"/>
    <n v="40"/>
    <s v="40"/>
    <n v="70"/>
    <s v="70"/>
    <n v="55"/>
    <s v="55"/>
    <n v="255"/>
    <s v="255"/>
    <s v="70"/>
    <n v="70"/>
    <n v="60"/>
    <s v="60"/>
    <s v="Medium Fast"/>
    <s v="1"/>
    <x v="12"/>
    <x v="2"/>
    <s v="Mineral"/>
    <m/>
    <n v="100"/>
    <m/>
    <m/>
    <s v="20"/>
    <s v="1"/>
    <s v="1"/>
    <s v="2"/>
    <s v="0"/>
    <s v="2"/>
    <s v="2"/>
    <n v="0.5"/>
    <n v="0.5"/>
    <s v="0"/>
    <s v="1"/>
    <n v="0.5"/>
    <s v="2"/>
    <n v="0.5"/>
    <s v="2"/>
    <s v="1"/>
    <s v="2"/>
    <s v="1"/>
    <s v="1"/>
  </r>
  <r>
    <s v="Claydol"/>
    <s v="344"/>
    <s v="Lepumentas"/>
    <s v="ăŤăłă‰ăĽă« (Nendoll)"/>
    <x v="3"/>
    <s v="Normal"/>
    <s v="Clay Doll pokemon"/>
    <s v="2"/>
    <x v="8"/>
    <x v="5"/>
    <s v="Ground, Psychic"/>
    <n v="1.5"/>
    <n v="108"/>
    <s v="1"/>
    <s v="Levitate"/>
    <m/>
    <m/>
    <s v="500"/>
    <n v="500"/>
    <n v="60"/>
    <s v="60"/>
    <n v="70"/>
    <s v="70"/>
    <n v="105"/>
    <s v="105"/>
    <n v="70"/>
    <s v="70"/>
    <n v="120"/>
    <s v="120"/>
    <n v="75"/>
    <s v="75"/>
    <n v="90"/>
    <s v="90"/>
    <s v="70"/>
    <n v="70"/>
    <n v="175"/>
    <s v="175"/>
    <s v="Medium Fast"/>
    <s v="1"/>
    <x v="12"/>
    <x v="2"/>
    <s v="Mineral"/>
    <m/>
    <n v="100"/>
    <m/>
    <m/>
    <s v="20"/>
    <s v="1"/>
    <s v="1"/>
    <s v="2"/>
    <s v="0"/>
    <s v="2"/>
    <s v="2"/>
    <n v="0.5"/>
    <n v="0.5"/>
    <s v="0"/>
    <s v="1"/>
    <n v="0.5"/>
    <s v="2"/>
    <n v="0.5"/>
    <s v="2"/>
    <s v="1"/>
    <s v="2"/>
    <s v="1"/>
    <s v="1"/>
  </r>
  <r>
    <s v="Lileep"/>
    <s v="345"/>
    <s v="Liliep"/>
    <s v="ăŞăŞăĽă© (Lilyla)"/>
    <x v="3"/>
    <s v="Normal"/>
    <s v="Sea Lily pokemon"/>
    <s v="2"/>
    <x v="14"/>
    <x v="9"/>
    <s v="Rock, Grass"/>
    <n v="1"/>
    <n v="23.8"/>
    <s v="2"/>
    <s v="Suction Cups"/>
    <m/>
    <s v="Storm Drain"/>
    <s v="355"/>
    <n v="355"/>
    <n v="66"/>
    <s v="66"/>
    <n v="41"/>
    <s v="41"/>
    <n v="77"/>
    <s v="77"/>
    <n v="61"/>
    <s v="61"/>
    <n v="87"/>
    <s v="87"/>
    <n v="23"/>
    <s v="23"/>
    <n v="45"/>
    <s v="45"/>
    <s v="70"/>
    <n v="70"/>
    <n v="71"/>
    <s v="71"/>
    <s v="Erratic"/>
    <s v="1"/>
    <x v="11"/>
    <x v="2"/>
    <s v="Water 3"/>
    <n v="87.5"/>
    <n v="12.5"/>
    <n v="0.875"/>
    <n v="0.125"/>
    <s v="30"/>
    <n v="0.5"/>
    <s v="1"/>
    <s v="1"/>
    <n v="0.5"/>
    <s v="1"/>
    <s v="2"/>
    <s v="2"/>
    <s v="1"/>
    <s v="1"/>
    <s v="1"/>
    <s v="1"/>
    <s v="2"/>
    <s v="1"/>
    <s v="1"/>
    <s v="1"/>
    <s v="1"/>
    <s v="2"/>
    <s v="1"/>
  </r>
  <r>
    <s v="Cradily"/>
    <s v="346"/>
    <s v="Wielie"/>
    <s v="ă¦ă¬ă‚¤ă‰ă« (Yuradle)"/>
    <x v="3"/>
    <s v="Normal"/>
    <s v="Barnacle pokemon"/>
    <s v="2"/>
    <x v="14"/>
    <x v="9"/>
    <s v="Rock, Grass"/>
    <n v="1.5"/>
    <n v="60.4"/>
    <s v="2"/>
    <s v="Suction Cups"/>
    <m/>
    <s v="Storm Drain"/>
    <s v="495"/>
    <n v="495"/>
    <n v="86"/>
    <s v="86"/>
    <n v="81"/>
    <s v="81"/>
    <n v="97"/>
    <s v="97"/>
    <n v="81"/>
    <s v="81"/>
    <n v="107"/>
    <s v="107"/>
    <n v="43"/>
    <s v="43"/>
    <n v="45"/>
    <s v="45"/>
    <s v="70"/>
    <n v="70"/>
    <n v="173"/>
    <s v="173"/>
    <s v="Erratic"/>
    <s v="1"/>
    <x v="11"/>
    <x v="2"/>
    <s v="Water 3"/>
    <n v="87.5"/>
    <n v="12.5"/>
    <n v="0.875"/>
    <n v="0.125"/>
    <s v="30"/>
    <n v="0.5"/>
    <s v="1"/>
    <s v="1"/>
    <n v="0.5"/>
    <s v="1"/>
    <s v="2"/>
    <s v="2"/>
    <s v="1"/>
    <s v="1"/>
    <s v="1"/>
    <s v="1"/>
    <s v="2"/>
    <s v="1"/>
    <s v="1"/>
    <s v="1"/>
    <s v="1"/>
    <s v="2"/>
    <s v="1"/>
  </r>
  <r>
    <s v="Anorith"/>
    <s v="347"/>
    <s v="Anorith"/>
    <s v="ă‚˘ăŽă—ă‚ą (Anopth)"/>
    <x v="3"/>
    <s v="Normal"/>
    <s v="Old Shrimp pokemon"/>
    <s v="2"/>
    <x v="14"/>
    <x v="18"/>
    <s v="Rock, Bug"/>
    <n v="0.7"/>
    <n v="12.5"/>
    <s v="2"/>
    <s v="Battle Armor"/>
    <m/>
    <s v="Swift Swim"/>
    <s v="355"/>
    <n v="355"/>
    <n v="45"/>
    <s v="45"/>
    <n v="95"/>
    <s v="95"/>
    <n v="50"/>
    <s v="50"/>
    <n v="40"/>
    <s v="40"/>
    <n v="50"/>
    <s v="50"/>
    <n v="75"/>
    <s v="75"/>
    <n v="45"/>
    <s v="45"/>
    <s v="70"/>
    <n v="70"/>
    <n v="71"/>
    <s v="71"/>
    <s v="Erratic"/>
    <s v="1"/>
    <x v="11"/>
    <x v="2"/>
    <s v="Water 3"/>
    <n v="87.5"/>
    <n v="12.5"/>
    <n v="0.875"/>
    <n v="0.125"/>
    <s v="30"/>
    <n v="0.5"/>
    <s v="1"/>
    <s v="2"/>
    <s v="1"/>
    <s v="1"/>
    <s v="1"/>
    <s v="1"/>
    <n v="0.5"/>
    <s v="1"/>
    <s v="1"/>
    <s v="1"/>
    <s v="1"/>
    <s v="2"/>
    <s v="1"/>
    <s v="1"/>
    <s v="1"/>
    <s v="2"/>
    <s v="1"/>
  </r>
  <r>
    <s v="Armaldo"/>
    <s v="348"/>
    <s v="Armaldo"/>
    <s v="ă‚˘ăĽăžă«ă‰ (Armaldo)"/>
    <x v="3"/>
    <s v="Normal"/>
    <s v="Plate pokemon"/>
    <s v="2"/>
    <x v="14"/>
    <x v="18"/>
    <s v="Rock, Bug"/>
    <n v="1.5"/>
    <n v="68.2"/>
    <s v="2"/>
    <s v="Battle Armor"/>
    <m/>
    <s v="Swift Swim"/>
    <s v="495"/>
    <n v="495"/>
    <n v="75"/>
    <s v="75"/>
    <n v="125"/>
    <s v="125"/>
    <n v="100"/>
    <s v="100"/>
    <n v="70"/>
    <s v="70"/>
    <n v="80"/>
    <s v="80"/>
    <n v="45"/>
    <s v="45"/>
    <n v="45"/>
    <s v="45"/>
    <s v="70"/>
    <n v="70"/>
    <n v="173"/>
    <s v="173"/>
    <s v="Erratic"/>
    <s v="1"/>
    <x v="11"/>
    <x v="2"/>
    <s v="Water 3"/>
    <n v="87.5"/>
    <n v="12.5"/>
    <n v="0.875"/>
    <n v="0.125"/>
    <s v="30"/>
    <n v="0.5"/>
    <s v="1"/>
    <s v="2"/>
    <s v="1"/>
    <s v="1"/>
    <s v="1"/>
    <s v="1"/>
    <n v="0.5"/>
    <s v="1"/>
    <s v="1"/>
    <s v="1"/>
    <s v="1"/>
    <s v="2"/>
    <s v="1"/>
    <s v="1"/>
    <s v="1"/>
    <s v="2"/>
    <s v="1"/>
  </r>
  <r>
    <s v="Feebas"/>
    <s v="349"/>
    <s v="Barschwa"/>
    <s v="ă’ăłăă‚ą (Hinbass)"/>
    <x v="3"/>
    <s v="Normal"/>
    <s v="Fish pokemon"/>
    <s v="1"/>
    <x v="2"/>
    <x v="1"/>
    <s v="Water"/>
    <n v="0.6"/>
    <n v="7.4"/>
    <s v="3"/>
    <s v="Swift Swim"/>
    <s v="Oblivious"/>
    <s v="Adaptability"/>
    <s v="200"/>
    <n v="200"/>
    <n v="20"/>
    <s v="20"/>
    <n v="15"/>
    <s v="15"/>
    <n v="20"/>
    <s v="20"/>
    <n v="10"/>
    <s v="10"/>
    <n v="55"/>
    <s v="55"/>
    <n v="80"/>
    <s v="80"/>
    <n v="255"/>
    <s v="255"/>
    <s v="70"/>
    <n v="70"/>
    <n v="40"/>
    <s v="40"/>
    <s v="Erratic"/>
    <s v="2"/>
    <x v="1"/>
    <x v="1"/>
    <s v="Dragon, Water 1"/>
    <n v="50"/>
    <n v="50"/>
    <n v="0.5"/>
    <n v="0.5"/>
    <s v="20"/>
    <s v="1"/>
    <n v="0.5"/>
    <n v="0.5"/>
    <s v="2"/>
    <s v="2"/>
    <n v="0.5"/>
    <s v="1"/>
    <s v="1"/>
    <s v="1"/>
    <s v="1"/>
    <s v="1"/>
    <s v="1"/>
    <s v="1"/>
    <s v="1"/>
    <s v="1"/>
    <s v="1"/>
    <n v="0.5"/>
    <s v="1"/>
  </r>
  <r>
    <s v="Milotic"/>
    <s v="350"/>
    <s v="Milotic"/>
    <s v="ăźă­ă‚«ă­ă‚ą (Milokaross)"/>
    <x v="3"/>
    <s v="Normal"/>
    <s v="Tender pokemon"/>
    <s v="1"/>
    <x v="2"/>
    <x v="1"/>
    <s v="Water"/>
    <n v="6.2"/>
    <n v="162"/>
    <s v="3"/>
    <s v="Marvel Scale"/>
    <s v="Competitive"/>
    <s v="Cute Charm"/>
    <s v="540"/>
    <n v="540"/>
    <n v="95"/>
    <s v="95"/>
    <n v="60"/>
    <s v="60"/>
    <n v="79"/>
    <s v="79"/>
    <n v="100"/>
    <s v="100"/>
    <n v="125"/>
    <s v="125"/>
    <n v="81"/>
    <s v="81"/>
    <n v="60"/>
    <s v="60"/>
    <s v="70"/>
    <n v="70"/>
    <n v="189"/>
    <s v="189"/>
    <s v="Erratic"/>
    <s v="2"/>
    <x v="1"/>
    <x v="1"/>
    <s v="Dragon, Water 1"/>
    <n v="50"/>
    <n v="50"/>
    <n v="0.5"/>
    <n v="0.5"/>
    <s v="20"/>
    <s v="1"/>
    <n v="0.5"/>
    <n v="0.5"/>
    <s v="2"/>
    <s v="2"/>
    <n v="0.5"/>
    <s v="1"/>
    <s v="1"/>
    <s v="1"/>
    <s v="1"/>
    <s v="1"/>
    <s v="1"/>
    <s v="1"/>
    <s v="1"/>
    <s v="1"/>
    <s v="1"/>
    <n v="0.5"/>
    <s v="1"/>
  </r>
  <r>
    <s v="Castform"/>
    <s v="351"/>
    <s v="Formeo"/>
    <s v="ăťăŻă«ăł (Powalen)"/>
    <x v="3"/>
    <s v="Normal"/>
    <s v="Weather pokemon"/>
    <s v="1"/>
    <x v="4"/>
    <x v="1"/>
    <s v="Normal"/>
    <n v="0.3"/>
    <n v="0.8"/>
    <s v="1"/>
    <s v="Forecast"/>
    <m/>
    <m/>
    <s v="420"/>
    <n v="420"/>
    <n v="70"/>
    <s v="70"/>
    <n v="70"/>
    <s v="70"/>
    <n v="70"/>
    <s v="70"/>
    <n v="70"/>
    <s v="70"/>
    <n v="70"/>
    <s v="70"/>
    <n v="70"/>
    <s v="70"/>
    <n v="45"/>
    <s v="45"/>
    <s v="70"/>
    <n v="70"/>
    <n v="147"/>
    <s v="147"/>
    <s v="Medium Fast"/>
    <s v="2"/>
    <x v="13"/>
    <x v="10"/>
    <s v="Amorphous, Fairy"/>
    <n v="50"/>
    <n v="50"/>
    <n v="0.5"/>
    <n v="0.5"/>
    <s v="25"/>
    <s v="1"/>
    <s v="1"/>
    <s v="1"/>
    <s v="1"/>
    <s v="1"/>
    <s v="1"/>
    <s v="2"/>
    <s v="1"/>
    <s v="1"/>
    <s v="1"/>
    <s v="1"/>
    <s v="1"/>
    <s v="1"/>
    <s v="0"/>
    <s v="1"/>
    <s v="1"/>
    <s v="1"/>
    <s v="1"/>
  </r>
  <r>
    <s v="Castform Sunny Form"/>
    <s v="351"/>
    <s v="Formeo"/>
    <s v="ăťăŻă«ăł (Powalen)"/>
    <x v="3"/>
    <s v="Normal"/>
    <s v="Weather pokemon"/>
    <s v="1"/>
    <x v="1"/>
    <x v="1"/>
    <s v="Fire"/>
    <n v="0.3"/>
    <n v="0.8"/>
    <s v="1"/>
    <s v="Forecast"/>
    <m/>
    <m/>
    <s v="420"/>
    <n v="420"/>
    <n v="70"/>
    <s v="70"/>
    <n v="70"/>
    <s v="70"/>
    <n v="70"/>
    <s v="70"/>
    <n v="70"/>
    <s v="70"/>
    <n v="70"/>
    <s v="70"/>
    <n v="70"/>
    <s v="70"/>
    <n v="45"/>
    <s v="45"/>
    <s v="70"/>
    <n v="70"/>
    <n v="147"/>
    <s v="147"/>
    <s v="Medium Fast"/>
    <s v="2"/>
    <x v="13"/>
    <x v="10"/>
    <s v="Amorphous, Fairy"/>
    <n v="50"/>
    <n v="50"/>
    <n v="0.5"/>
    <n v="0.5"/>
    <s v="25"/>
    <s v="1"/>
    <n v="0.5"/>
    <s v="2"/>
    <s v="1"/>
    <n v="0.5"/>
    <n v="0.5"/>
    <s v="1"/>
    <s v="1"/>
    <s v="2"/>
    <s v="1"/>
    <s v="1"/>
    <n v="0.5"/>
    <s v="2"/>
    <s v="1"/>
    <s v="1"/>
    <s v="1"/>
    <n v="0.5"/>
    <n v="0.5"/>
  </r>
  <r>
    <s v="Castform Rainy Form"/>
    <s v="351"/>
    <s v="Formeo"/>
    <s v="ăťăŻă«ăł (Powalen)"/>
    <x v="3"/>
    <s v="Normal"/>
    <s v="Weather pokemon"/>
    <s v="1"/>
    <x v="2"/>
    <x v="1"/>
    <s v="Water"/>
    <n v="0.3"/>
    <n v="0.8"/>
    <s v="1"/>
    <s v="Forecast"/>
    <m/>
    <m/>
    <s v="420"/>
    <n v="420"/>
    <n v="70"/>
    <s v="70"/>
    <n v="70"/>
    <s v="70"/>
    <n v="70"/>
    <s v="70"/>
    <n v="70"/>
    <s v="70"/>
    <n v="70"/>
    <s v="70"/>
    <n v="70"/>
    <s v="70"/>
    <n v="45"/>
    <s v="45"/>
    <s v="70"/>
    <n v="70"/>
    <n v="147"/>
    <s v="147"/>
    <s v="Medium Fast"/>
    <s v="2"/>
    <x v="13"/>
    <x v="10"/>
    <s v="Amorphous, Fairy"/>
    <n v="50"/>
    <n v="50"/>
    <n v="0.5"/>
    <n v="0.5"/>
    <s v="25"/>
    <s v="1"/>
    <n v="0.5"/>
    <n v="0.5"/>
    <s v="2"/>
    <s v="2"/>
    <n v="0.5"/>
    <s v="1"/>
    <s v="1"/>
    <s v="1"/>
    <s v="1"/>
    <s v="1"/>
    <s v="1"/>
    <s v="1"/>
    <s v="1"/>
    <s v="1"/>
    <s v="1"/>
    <n v="0.5"/>
    <s v="1"/>
  </r>
  <r>
    <s v="Castform Snowy Form"/>
    <s v="351"/>
    <s v="Formeo"/>
    <s v="ăťăŻă«ăł (Powalen)"/>
    <x v="3"/>
    <s v="Normal"/>
    <s v="Weather pokemon"/>
    <s v="1"/>
    <x v="9"/>
    <x v="1"/>
    <s v="Ice"/>
    <n v="0.3"/>
    <n v="0.8"/>
    <s v="1"/>
    <s v="Forecast"/>
    <m/>
    <m/>
    <s v="420"/>
    <n v="420"/>
    <n v="70"/>
    <s v="70"/>
    <n v="70"/>
    <s v="70"/>
    <n v="70"/>
    <s v="70"/>
    <n v="70"/>
    <s v="70"/>
    <n v="70"/>
    <s v="70"/>
    <n v="70"/>
    <s v="70"/>
    <n v="45"/>
    <s v="45"/>
    <s v="70"/>
    <n v="70"/>
    <n v="147"/>
    <s v="147"/>
    <s v="Medium Fast"/>
    <s v="2"/>
    <x v="13"/>
    <x v="10"/>
    <s v="Amorphous, Fairy"/>
    <n v="50"/>
    <n v="50"/>
    <n v="0.5"/>
    <n v="0.5"/>
    <s v="25"/>
    <s v="1"/>
    <s v="2"/>
    <s v="1"/>
    <s v="1"/>
    <s v="1"/>
    <n v="0.5"/>
    <s v="2"/>
    <s v="1"/>
    <s v="1"/>
    <s v="1"/>
    <s v="1"/>
    <s v="1"/>
    <s v="2"/>
    <s v="1"/>
    <s v="1"/>
    <s v="1"/>
    <s v="2"/>
    <s v="1"/>
  </r>
  <r>
    <s v="Kecleon"/>
    <s v="352"/>
    <s v="Kecleon"/>
    <s v="ă‚«ă‚Żă¬ă‚Şăł (Kakureon)"/>
    <x v="3"/>
    <s v="Normal"/>
    <s v="Color Swap pokemon"/>
    <s v="1"/>
    <x v="4"/>
    <x v="1"/>
    <s v="Normal"/>
    <n v="1"/>
    <n v="22"/>
    <s v="2"/>
    <s v="Color Change"/>
    <m/>
    <s v="Protean"/>
    <s v="440"/>
    <n v="440"/>
    <n v="60"/>
    <s v="60"/>
    <n v="90"/>
    <s v="90"/>
    <n v="70"/>
    <s v="70"/>
    <n v="60"/>
    <s v="60"/>
    <n v="120"/>
    <s v="120"/>
    <n v="40"/>
    <s v="40"/>
    <n v="200"/>
    <s v="200"/>
    <s v="70"/>
    <n v="70"/>
    <n v="154"/>
    <s v="154"/>
    <s v="Medium Slow"/>
    <s v="1"/>
    <x v="5"/>
    <x v="2"/>
    <s v="Field"/>
    <n v="50"/>
    <n v="50"/>
    <n v="0.5"/>
    <n v="0.5"/>
    <s v="20"/>
    <s v="1"/>
    <s v="1"/>
    <s v="1"/>
    <s v="1"/>
    <s v="1"/>
    <s v="1"/>
    <s v="2"/>
    <s v="1"/>
    <s v="1"/>
    <s v="1"/>
    <s v="1"/>
    <s v="1"/>
    <s v="1"/>
    <s v="0"/>
    <s v="1"/>
    <s v="1"/>
    <s v="1"/>
    <s v="1"/>
  </r>
  <r>
    <s v="Shuppet"/>
    <s v="353"/>
    <s v="Shuppet"/>
    <s v="ă‚«ă‚˛ăśă‚¦ă‚ş (Kagebouzu)"/>
    <x v="3"/>
    <s v="Normal"/>
    <s v="Puppet pokemon"/>
    <s v="1"/>
    <x v="15"/>
    <x v="1"/>
    <s v="Ghost"/>
    <n v="0.6"/>
    <n v="2.2999999999999998"/>
    <s v="3"/>
    <s v="Insomnia"/>
    <s v="Frisk"/>
    <s v="Cursed Body"/>
    <s v="295"/>
    <n v="295"/>
    <n v="44"/>
    <s v="44"/>
    <n v="75"/>
    <s v="75"/>
    <n v="35"/>
    <s v="35"/>
    <n v="63"/>
    <s v="63"/>
    <n v="33"/>
    <s v="33"/>
    <n v="45"/>
    <s v="45"/>
    <n v="225"/>
    <s v="225"/>
    <s v="35"/>
    <n v="35"/>
    <n v="59"/>
    <s v="59"/>
    <s v="Fast"/>
    <s v="1"/>
    <x v="13"/>
    <x v="2"/>
    <s v="Amorphous"/>
    <n v="50"/>
    <n v="50"/>
    <n v="0.5"/>
    <n v="0.5"/>
    <s v="25"/>
    <s v="0"/>
    <s v="1"/>
    <s v="1"/>
    <s v="1"/>
    <s v="1"/>
    <s v="1"/>
    <s v="0"/>
    <n v="0.5"/>
    <s v="1"/>
    <s v="1"/>
    <s v="1"/>
    <n v="0.5"/>
    <s v="1"/>
    <s v="2"/>
    <s v="1"/>
    <s v="2"/>
    <s v="1"/>
    <s v="1"/>
  </r>
  <r>
    <s v="Banette"/>
    <s v="354"/>
    <s v="Banette"/>
    <s v="ă‚¸ăĄăšăă‚ż (Juppeta)"/>
    <x v="3"/>
    <s v="Normal"/>
    <s v="Marionette pokemon"/>
    <s v="1"/>
    <x v="15"/>
    <x v="1"/>
    <s v="Ghost"/>
    <n v="1.1000000000000001"/>
    <n v="12.5"/>
    <s v="3"/>
    <s v="Insomnia"/>
    <s v="Frisk"/>
    <s v="Cursed Body"/>
    <s v="455"/>
    <n v="455"/>
    <n v="64"/>
    <s v="64"/>
    <n v="115"/>
    <s v="115"/>
    <n v="65"/>
    <s v="65"/>
    <n v="83"/>
    <s v="83"/>
    <n v="63"/>
    <s v="63"/>
    <n v="65"/>
    <s v="65"/>
    <n v="45"/>
    <s v="45"/>
    <s v="35"/>
    <n v="35"/>
    <n v="159"/>
    <s v="159"/>
    <s v="Fast"/>
    <s v="1"/>
    <x v="13"/>
    <x v="2"/>
    <s v="Amorphous"/>
    <n v="50"/>
    <n v="50"/>
    <n v="0.5"/>
    <n v="0.5"/>
    <s v="25"/>
    <s v="0"/>
    <s v="1"/>
    <s v="1"/>
    <s v="1"/>
    <s v="1"/>
    <s v="1"/>
    <s v="0"/>
    <n v="0.5"/>
    <s v="1"/>
    <s v="1"/>
    <s v="1"/>
    <n v="0.5"/>
    <s v="1"/>
    <s v="2"/>
    <s v="1"/>
    <s v="2"/>
    <s v="1"/>
    <s v="1"/>
  </r>
  <r>
    <s v="Mega Banette"/>
    <s v="354"/>
    <s v="Banette"/>
    <s v="ă‚¸ăĄăšăă‚ż (Juppeta)"/>
    <x v="3"/>
    <s v="Normal"/>
    <s v="Marionette pokemon"/>
    <s v="1"/>
    <x v="15"/>
    <x v="1"/>
    <s v="Ghost"/>
    <n v="1.2"/>
    <n v="13"/>
    <s v="1"/>
    <s v="Prankster"/>
    <m/>
    <m/>
    <s v="555"/>
    <n v="555"/>
    <n v="64"/>
    <s v="64"/>
    <n v="165"/>
    <s v="165"/>
    <n v="75"/>
    <s v="75"/>
    <n v="93"/>
    <s v="93"/>
    <n v="83"/>
    <s v="83"/>
    <n v="75"/>
    <s v="75"/>
    <n v="45"/>
    <s v="45"/>
    <s v="35"/>
    <n v="35"/>
    <n v="194"/>
    <s v="194"/>
    <s v="Fast"/>
    <s v="1"/>
    <x v="13"/>
    <x v="2"/>
    <s v="Amorphous"/>
    <n v="50"/>
    <n v="50"/>
    <n v="0.5"/>
    <n v="0.5"/>
    <s v="25"/>
    <s v="0"/>
    <s v="1"/>
    <s v="1"/>
    <s v="1"/>
    <s v="1"/>
    <s v="1"/>
    <s v="0"/>
    <n v="0.5"/>
    <s v="1"/>
    <s v="1"/>
    <s v="1"/>
    <n v="0.5"/>
    <s v="1"/>
    <s v="2"/>
    <s v="1"/>
    <s v="2"/>
    <s v="1"/>
    <s v="1"/>
  </r>
  <r>
    <s v="Duskull"/>
    <s v="355"/>
    <s v="Zwirrlicht"/>
    <s v="ă¨ăžăŻă« (Yomawaru)"/>
    <x v="3"/>
    <s v="Normal"/>
    <s v="Requiem pokemon"/>
    <s v="1"/>
    <x v="15"/>
    <x v="1"/>
    <s v="Ghost"/>
    <n v="0.8"/>
    <n v="15"/>
    <s v="2"/>
    <s v="Levitate"/>
    <m/>
    <s v="Frisk"/>
    <s v="295"/>
    <n v="295"/>
    <n v="20"/>
    <s v="20"/>
    <n v="40"/>
    <s v="40"/>
    <n v="90"/>
    <s v="90"/>
    <n v="30"/>
    <s v="30"/>
    <n v="90"/>
    <s v="90"/>
    <n v="25"/>
    <s v="25"/>
    <n v="190"/>
    <s v="190"/>
    <s v="35"/>
    <n v="35"/>
    <n v="59"/>
    <s v="59"/>
    <s v="Fast"/>
    <s v="1"/>
    <x v="13"/>
    <x v="2"/>
    <s v="Amorphous"/>
    <n v="50"/>
    <n v="50"/>
    <n v="0.5"/>
    <n v="0.5"/>
    <s v="25"/>
    <s v="0"/>
    <s v="1"/>
    <s v="1"/>
    <s v="1"/>
    <s v="1"/>
    <s v="1"/>
    <s v="0"/>
    <n v="0.5"/>
    <s v="0"/>
    <s v="1"/>
    <s v="1"/>
    <n v="0.5"/>
    <s v="1"/>
    <s v="2"/>
    <s v="1"/>
    <s v="2"/>
    <s v="1"/>
    <s v="1"/>
  </r>
  <r>
    <s v="Dusclops"/>
    <s v="356"/>
    <s v="Zwirrklop"/>
    <s v="ă‚µăžă¨ăĽă« (Samayouru)"/>
    <x v="3"/>
    <s v="Normal"/>
    <s v="Beckon pokemon"/>
    <s v="1"/>
    <x v="15"/>
    <x v="1"/>
    <s v="Ghost"/>
    <n v="1.6"/>
    <n v="30.6"/>
    <s v="2"/>
    <s v="Pressure"/>
    <m/>
    <s v="Frisk"/>
    <s v="455"/>
    <n v="455"/>
    <n v="40"/>
    <s v="40"/>
    <n v="70"/>
    <s v="70"/>
    <n v="130"/>
    <s v="130"/>
    <n v="60"/>
    <s v="60"/>
    <n v="130"/>
    <s v="130"/>
    <n v="25"/>
    <s v="25"/>
    <n v="90"/>
    <s v="90"/>
    <s v="35"/>
    <n v="35"/>
    <n v="159"/>
    <s v="159"/>
    <s v="Fast"/>
    <s v="1"/>
    <x v="13"/>
    <x v="2"/>
    <s v="Amorphous"/>
    <n v="50"/>
    <n v="50"/>
    <n v="0.5"/>
    <n v="0.5"/>
    <s v="25"/>
    <s v="0"/>
    <s v="1"/>
    <s v="1"/>
    <s v="1"/>
    <s v="1"/>
    <s v="1"/>
    <s v="0"/>
    <n v="0.5"/>
    <s v="1"/>
    <s v="1"/>
    <s v="1"/>
    <n v="0.5"/>
    <s v="1"/>
    <s v="2"/>
    <s v="1"/>
    <s v="2"/>
    <s v="1"/>
    <s v="1"/>
  </r>
  <r>
    <s v="Tropius"/>
    <s v="357"/>
    <s v="Tropius"/>
    <s v="ăă­ă”ă‚¦ă‚ą (Tropius)"/>
    <x v="3"/>
    <s v="Normal"/>
    <s v="Fruit pokemon"/>
    <s v="2"/>
    <x v="0"/>
    <x v="2"/>
    <s v="Grass, Flying"/>
    <n v="2"/>
    <n v="100"/>
    <s v="3"/>
    <s v="Chlorophyll"/>
    <s v="Solar Power"/>
    <s v="Harvest"/>
    <s v="460"/>
    <n v="460"/>
    <n v="99"/>
    <s v="99"/>
    <n v="68"/>
    <s v="68"/>
    <n v="83"/>
    <s v="83"/>
    <n v="72"/>
    <s v="72"/>
    <n v="87"/>
    <s v="87"/>
    <n v="51"/>
    <s v="51"/>
    <n v="200"/>
    <s v="200"/>
    <s v="70"/>
    <n v="70"/>
    <n v="161"/>
    <s v="161"/>
    <s v="Slow"/>
    <s v="2"/>
    <x v="0"/>
    <x v="0"/>
    <s v="Grass, Monster"/>
    <n v="50"/>
    <n v="50"/>
    <n v="0.5"/>
    <n v="0.5"/>
    <s v="25"/>
    <s v="1"/>
    <s v="2"/>
    <n v="0.5"/>
    <s v="1"/>
    <n v="0.25"/>
    <s v="4"/>
    <n v="0.5"/>
    <s v="2"/>
    <s v="0"/>
    <s v="2"/>
    <s v="1"/>
    <s v="1"/>
    <s v="2"/>
    <s v="1"/>
    <s v="1"/>
    <s v="1"/>
    <s v="1"/>
    <s v="1"/>
  </r>
  <r>
    <s v="Chimecho"/>
    <s v="358"/>
    <s v="Palimpalim"/>
    <s v="ăăŞăĽăł (Chirean)"/>
    <x v="3"/>
    <s v="Normal"/>
    <s v="Wind Chime pokemon"/>
    <s v="1"/>
    <x v="13"/>
    <x v="1"/>
    <s v="Psychic"/>
    <n v="0.6"/>
    <n v="1"/>
    <s v="1"/>
    <s v="Levitate"/>
    <m/>
    <m/>
    <s v="455"/>
    <n v="455"/>
    <n v="75"/>
    <s v="75"/>
    <n v="50"/>
    <s v="50"/>
    <n v="80"/>
    <s v="80"/>
    <n v="95"/>
    <s v="95"/>
    <n v="90"/>
    <s v="90"/>
    <n v="65"/>
    <s v="65"/>
    <n v="45"/>
    <s v="45"/>
    <s v="70"/>
    <n v="70"/>
    <n v="159"/>
    <s v="159"/>
    <s v="Fast"/>
    <s v="1"/>
    <x v="13"/>
    <x v="2"/>
    <s v="Amorphous"/>
    <n v="50"/>
    <n v="50"/>
    <n v="0.5"/>
    <n v="0.5"/>
    <s v="25"/>
    <s v="1"/>
    <s v="1"/>
    <s v="1"/>
    <s v="1"/>
    <s v="1"/>
    <s v="1"/>
    <n v="0.5"/>
    <s v="1"/>
    <s v="0"/>
    <s v="1"/>
    <n v="0.5"/>
    <s v="2"/>
    <s v="1"/>
    <s v="2"/>
    <s v="1"/>
    <s v="2"/>
    <s v="1"/>
    <s v="1"/>
  </r>
  <r>
    <s v="Absol"/>
    <s v="359"/>
    <s v="Absol"/>
    <s v="ă‚˘ă–ă‚˝ă« (Absol)"/>
    <x v="3"/>
    <s v="Normal"/>
    <s v="Disaster pokemon"/>
    <s v="1"/>
    <x v="5"/>
    <x v="1"/>
    <s v="Dark"/>
    <n v="1.2"/>
    <n v="47"/>
    <s v="3"/>
    <s v="Pressure"/>
    <s v="Super Luck"/>
    <s v="Justified"/>
    <s v="465"/>
    <n v="465"/>
    <n v="65"/>
    <s v="65"/>
    <n v="130"/>
    <s v="130"/>
    <n v="60"/>
    <s v="60"/>
    <n v="75"/>
    <s v="75"/>
    <n v="60"/>
    <s v="60"/>
    <n v="75"/>
    <s v="75"/>
    <n v="30"/>
    <s v="30"/>
    <s v="35"/>
    <n v="35"/>
    <n v="163"/>
    <s v="163"/>
    <s v="Medium Slow"/>
    <s v="1"/>
    <x v="5"/>
    <x v="2"/>
    <s v="Field"/>
    <n v="50"/>
    <n v="50"/>
    <n v="0.5"/>
    <n v="0.5"/>
    <s v="25"/>
    <s v="1"/>
    <s v="1"/>
    <s v="1"/>
    <s v="1"/>
    <s v="1"/>
    <s v="1"/>
    <s v="2"/>
    <s v="1"/>
    <s v="1"/>
    <s v="1"/>
    <s v="0"/>
    <s v="2"/>
    <s v="1"/>
    <n v="0.5"/>
    <s v="1"/>
    <n v="0.5"/>
    <s v="1"/>
    <s v="2"/>
  </r>
  <r>
    <s v="Mega Absol"/>
    <s v="359"/>
    <s v="Absol"/>
    <s v="ă‚˘ă–ă‚˝ă« (Absol)"/>
    <x v="3"/>
    <s v="Normal"/>
    <s v="Disaster pokemon"/>
    <s v="1"/>
    <x v="5"/>
    <x v="1"/>
    <s v="Dark"/>
    <n v="1.2"/>
    <n v="49"/>
    <s v="1"/>
    <s v="Magic Bounce"/>
    <m/>
    <m/>
    <s v="565"/>
    <n v="565"/>
    <n v="65"/>
    <s v="65"/>
    <n v="150"/>
    <s v="150"/>
    <n v="60"/>
    <s v="60"/>
    <n v="115"/>
    <s v="115"/>
    <n v="60"/>
    <s v="60"/>
    <n v="115"/>
    <s v="115"/>
    <n v="30"/>
    <s v="30"/>
    <s v="35"/>
    <n v="35"/>
    <n v="198"/>
    <s v="198"/>
    <s v="Medium Slow"/>
    <s v="1"/>
    <x v="5"/>
    <x v="2"/>
    <s v="Field"/>
    <n v="50"/>
    <n v="50"/>
    <n v="0.5"/>
    <n v="0.5"/>
    <s v="25"/>
    <s v="1"/>
    <s v="1"/>
    <s v="1"/>
    <s v="1"/>
    <s v="1"/>
    <s v="1"/>
    <s v="2"/>
    <s v="1"/>
    <s v="1"/>
    <s v="1"/>
    <s v="0"/>
    <s v="2"/>
    <s v="1"/>
    <n v="0.5"/>
    <s v="1"/>
    <n v="0.5"/>
    <s v="1"/>
    <s v="2"/>
  </r>
  <r>
    <s v="Wynaut"/>
    <s v="360"/>
    <s v="Isso"/>
    <s v="ă‚˝ăĽăŠăŽ (Sohnano)"/>
    <x v="3"/>
    <s v="Normal"/>
    <s v="Bright pokemon"/>
    <s v="1"/>
    <x v="13"/>
    <x v="1"/>
    <s v="Psychic"/>
    <n v="0.6"/>
    <n v="14"/>
    <s v="2"/>
    <s v="Shadow Tag"/>
    <m/>
    <s v="Telepathy"/>
    <s v="260"/>
    <n v="260"/>
    <n v="95"/>
    <s v="95"/>
    <n v="23"/>
    <s v="23"/>
    <n v="48"/>
    <s v="48"/>
    <n v="23"/>
    <s v="23"/>
    <n v="48"/>
    <s v="48"/>
    <n v="23"/>
    <s v="23"/>
    <n v="125"/>
    <s v="125"/>
    <s v="70"/>
    <n v="70"/>
    <n v="52"/>
    <s v="52"/>
    <s v="Medium Fast"/>
    <s v="1"/>
    <x v="8"/>
    <x v="2"/>
    <s v="Undiscovered"/>
    <n v="50"/>
    <n v="50"/>
    <n v="0.5"/>
    <n v="0.5"/>
    <s v="20"/>
    <s v="1"/>
    <s v="1"/>
    <s v="1"/>
    <s v="1"/>
    <s v="1"/>
    <s v="1"/>
    <n v="0.5"/>
    <s v="1"/>
    <s v="1"/>
    <s v="1"/>
    <n v="0.5"/>
    <s v="2"/>
    <s v="1"/>
    <s v="2"/>
    <s v="1"/>
    <s v="2"/>
    <s v="1"/>
    <s v="1"/>
  </r>
  <r>
    <s v="Snorunt"/>
    <s v="361"/>
    <s v="Schneppke"/>
    <s v="ă¦ă‚­ăŻă©ă‚· (Yukiwarashi)"/>
    <x v="3"/>
    <s v="Normal"/>
    <s v="Snow Hat pokemon"/>
    <s v="1"/>
    <x v="9"/>
    <x v="1"/>
    <s v="Ice"/>
    <n v="0.7"/>
    <n v="16.8"/>
    <s v="3"/>
    <s v="Inner Focus"/>
    <s v="Ice Body"/>
    <s v="Moody"/>
    <s v="300"/>
    <n v="300"/>
    <n v="50"/>
    <s v="50"/>
    <n v="50"/>
    <s v="50"/>
    <n v="50"/>
    <s v="50"/>
    <n v="50"/>
    <s v="50"/>
    <n v="50"/>
    <s v="50"/>
    <n v="50"/>
    <s v="50"/>
    <n v="190"/>
    <s v="190"/>
    <s v="70"/>
    <n v="70"/>
    <n v="60"/>
    <s v="60"/>
    <s v="Medium Fast"/>
    <s v="2"/>
    <x v="6"/>
    <x v="11"/>
    <s v="Fairy, Mineral"/>
    <n v="50"/>
    <n v="50"/>
    <n v="0.5"/>
    <n v="0.5"/>
    <s v="20"/>
    <s v="1"/>
    <s v="2"/>
    <s v="1"/>
    <s v="1"/>
    <s v="1"/>
    <n v="0.5"/>
    <s v="2"/>
    <s v="1"/>
    <s v="1"/>
    <s v="1"/>
    <s v="1"/>
    <s v="1"/>
    <s v="2"/>
    <s v="1"/>
    <s v="1"/>
    <s v="1"/>
    <s v="2"/>
    <s v="1"/>
  </r>
  <r>
    <s v="Glalie"/>
    <s v="362"/>
    <s v="Firnontor"/>
    <s v="ă‚Şă‹ă‚´ăĽăŞ (Onigohri)"/>
    <x v="3"/>
    <s v="Normal"/>
    <s v="Face pokemon"/>
    <s v="1"/>
    <x v="9"/>
    <x v="1"/>
    <s v="Ice"/>
    <n v="1.5"/>
    <n v="256.5"/>
    <s v="3"/>
    <s v="Inner Focus"/>
    <s v="Ice Body"/>
    <s v="Moody"/>
    <s v="480"/>
    <n v="480"/>
    <n v="80"/>
    <s v="80"/>
    <n v="80"/>
    <s v="80"/>
    <n v="80"/>
    <s v="80"/>
    <n v="80"/>
    <s v="80"/>
    <n v="80"/>
    <s v="80"/>
    <n v="80"/>
    <s v="80"/>
    <n v="75"/>
    <s v="75"/>
    <s v="70"/>
    <n v="70"/>
    <n v="168"/>
    <s v="168"/>
    <s v="Medium Fast"/>
    <s v="2"/>
    <x v="6"/>
    <x v="11"/>
    <s v="Fairy, Mineral"/>
    <n v="50"/>
    <n v="50"/>
    <n v="0.5"/>
    <n v="0.5"/>
    <s v="20"/>
    <s v="1"/>
    <s v="2"/>
    <s v="1"/>
    <s v="1"/>
    <s v="1"/>
    <n v="0.5"/>
    <s v="2"/>
    <s v="1"/>
    <s v="1"/>
    <s v="1"/>
    <s v="1"/>
    <s v="1"/>
    <s v="2"/>
    <s v="1"/>
    <s v="1"/>
    <s v="1"/>
    <s v="2"/>
    <s v="1"/>
  </r>
  <r>
    <s v="Mega Glalie"/>
    <s v="362"/>
    <s v="Firnontor"/>
    <s v="ă‚Şă‹ă‚´ăĽăŞ (Onigohri)"/>
    <x v="3"/>
    <s v="Normal"/>
    <s v="Face pokemon"/>
    <s v="1"/>
    <x v="9"/>
    <x v="1"/>
    <s v="Ice"/>
    <n v="2.1"/>
    <n v="350.2"/>
    <s v="1"/>
    <s v="Refrigerate"/>
    <m/>
    <m/>
    <s v="580"/>
    <n v="580"/>
    <n v="80"/>
    <s v="80"/>
    <n v="120"/>
    <s v="120"/>
    <n v="80"/>
    <s v="80"/>
    <n v="120"/>
    <s v="120"/>
    <n v="80"/>
    <s v="80"/>
    <n v="100"/>
    <s v="100"/>
    <n v="75"/>
    <s v="75"/>
    <s v="70"/>
    <n v="70"/>
    <n v="203"/>
    <s v="203"/>
    <s v="Medium Fast"/>
    <s v="2"/>
    <x v="6"/>
    <x v="11"/>
    <s v="Fairy, Mineral"/>
    <n v="50"/>
    <n v="50"/>
    <n v="0.5"/>
    <n v="0.5"/>
    <s v="20"/>
    <s v="1"/>
    <s v="2"/>
    <s v="1"/>
    <s v="1"/>
    <s v="1"/>
    <n v="0.5"/>
    <s v="2"/>
    <s v="1"/>
    <s v="1"/>
    <s v="1"/>
    <s v="1"/>
    <s v="1"/>
    <s v="2"/>
    <s v="1"/>
    <s v="1"/>
    <s v="1"/>
    <s v="2"/>
    <s v="1"/>
  </r>
  <r>
    <s v="Spheal"/>
    <s v="363"/>
    <s v="Seemops"/>
    <s v="ă‚żăžă‚¶ă©ă‚· (Tamazarashi)"/>
    <x v="3"/>
    <s v="Normal"/>
    <s v="Clap pokemon"/>
    <s v="2"/>
    <x v="9"/>
    <x v="16"/>
    <s v="Ice, Water"/>
    <n v="0.8"/>
    <n v="39.5"/>
    <s v="3"/>
    <s v="Thick Fat"/>
    <s v="Ice Body"/>
    <s v="Oblivious"/>
    <s v="290"/>
    <n v="290"/>
    <n v="70"/>
    <s v="70"/>
    <n v="40"/>
    <s v="40"/>
    <n v="50"/>
    <s v="50"/>
    <n v="55"/>
    <s v="55"/>
    <n v="50"/>
    <s v="50"/>
    <n v="25"/>
    <s v="25"/>
    <n v="255"/>
    <s v="255"/>
    <s v="70"/>
    <n v="70"/>
    <n v="58"/>
    <s v="58"/>
    <s v="Medium Slow"/>
    <s v="2"/>
    <x v="5"/>
    <x v="1"/>
    <s v="Field, Water 1"/>
    <n v="50"/>
    <n v="50"/>
    <n v="0.5"/>
    <n v="0.5"/>
    <s v="20"/>
    <s v="1"/>
    <n v="0.5"/>
    <n v="0.5"/>
    <s v="2"/>
    <s v="2"/>
    <s v="125"/>
    <s v="2"/>
    <s v="1"/>
    <s v="1"/>
    <s v="1"/>
    <s v="1"/>
    <s v="1"/>
    <s v="2"/>
    <s v="1"/>
    <s v="1"/>
    <s v="1"/>
    <s v="1"/>
    <s v="1"/>
  </r>
  <r>
    <s v="Sealeo"/>
    <s v="364"/>
    <s v="Seejong"/>
    <s v="ăă‰ă‚°ă©ăĽ (Todoggler)"/>
    <x v="3"/>
    <s v="Normal"/>
    <s v="Ball Roll pokemon"/>
    <s v="2"/>
    <x v="9"/>
    <x v="16"/>
    <s v="Ice, Water"/>
    <n v="1.1000000000000001"/>
    <n v="87.6"/>
    <s v="3"/>
    <s v="Thick Fat"/>
    <s v="Ice Body"/>
    <s v="Oblivious"/>
    <s v="410"/>
    <n v="410"/>
    <n v="90"/>
    <s v="90"/>
    <n v="60"/>
    <s v="60"/>
    <n v="70"/>
    <s v="70"/>
    <n v="75"/>
    <s v="75"/>
    <n v="70"/>
    <s v="70"/>
    <n v="45"/>
    <s v="45"/>
    <n v="120"/>
    <s v="120"/>
    <s v="70"/>
    <n v="70"/>
    <n v="144"/>
    <s v="144"/>
    <s v="Medium Slow"/>
    <s v="2"/>
    <x v="5"/>
    <x v="1"/>
    <s v="Field, Water 1"/>
    <n v="50"/>
    <n v="50"/>
    <n v="0.5"/>
    <n v="0.5"/>
    <s v="20"/>
    <s v="1"/>
    <n v="0.5"/>
    <n v="0.5"/>
    <s v="2"/>
    <s v="2"/>
    <s v="125"/>
    <s v="2"/>
    <s v="1"/>
    <s v="1"/>
    <s v="1"/>
    <s v="1"/>
    <s v="1"/>
    <s v="2"/>
    <s v="1"/>
    <s v="1"/>
    <s v="1"/>
    <s v="1"/>
    <s v="1"/>
  </r>
  <r>
    <s v="Walrein"/>
    <s v="365"/>
    <s v="Walraisa"/>
    <s v="ăă‰ă‚Ľă«ă‚¬ (Todoseruga)"/>
    <x v="3"/>
    <s v="Normal"/>
    <s v="Ice Break pokemon"/>
    <s v="2"/>
    <x v="9"/>
    <x v="16"/>
    <s v="Ice, Water"/>
    <n v="1.4"/>
    <n v="150.6"/>
    <s v="3"/>
    <s v="Thick Fat"/>
    <s v="Ice Body"/>
    <s v="Oblivious"/>
    <s v="530"/>
    <n v="530"/>
    <n v="110"/>
    <s v="110"/>
    <n v="80"/>
    <s v="80"/>
    <n v="90"/>
    <s v="90"/>
    <n v="95"/>
    <s v="95"/>
    <n v="90"/>
    <s v="90"/>
    <n v="65"/>
    <s v="65"/>
    <n v="45"/>
    <s v="45"/>
    <s v="70"/>
    <n v="70"/>
    <n v="239"/>
    <s v="239"/>
    <s v="Medium Slow"/>
    <s v="2"/>
    <x v="5"/>
    <x v="1"/>
    <s v="Field, Water 1"/>
    <n v="50"/>
    <n v="50"/>
    <n v="0.5"/>
    <n v="0.5"/>
    <s v="20"/>
    <s v="1"/>
    <n v="0.5"/>
    <n v="0.5"/>
    <s v="2"/>
    <s v="2"/>
    <s v="125"/>
    <s v="2"/>
    <s v="1"/>
    <s v="1"/>
    <s v="1"/>
    <s v="1"/>
    <s v="1"/>
    <s v="2"/>
    <s v="1"/>
    <s v="1"/>
    <s v="1"/>
    <s v="1"/>
    <s v="1"/>
  </r>
  <r>
    <s v="Clamperl"/>
    <s v="366"/>
    <s v="Perlu"/>
    <s v="ă‘ăĽă«ă« (Pearlulu)"/>
    <x v="3"/>
    <s v="Normal"/>
    <s v="Bivalve pokemon"/>
    <s v="1"/>
    <x v="2"/>
    <x v="1"/>
    <s v="Water"/>
    <n v="0.4"/>
    <n v="52.5"/>
    <s v="2"/>
    <s v="Shell Armor"/>
    <m/>
    <s v="Rattled"/>
    <s v="345"/>
    <n v="345"/>
    <n v="35"/>
    <s v="35"/>
    <n v="64"/>
    <s v="64"/>
    <n v="85"/>
    <s v="85"/>
    <n v="74"/>
    <s v="74"/>
    <n v="55"/>
    <s v="55"/>
    <n v="32"/>
    <s v="32"/>
    <n v="255"/>
    <s v="255"/>
    <s v="70"/>
    <n v="70"/>
    <n v="69"/>
    <s v="69"/>
    <s v="Erratic"/>
    <s v="1"/>
    <x v="9"/>
    <x v="2"/>
    <s v="Water 1"/>
    <n v="50"/>
    <n v="50"/>
    <n v="0.5"/>
    <n v="0.5"/>
    <s v="20"/>
    <s v="1"/>
    <n v="0.5"/>
    <n v="0.5"/>
    <s v="2"/>
    <s v="2"/>
    <n v="0.5"/>
    <s v="1"/>
    <s v="1"/>
    <s v="1"/>
    <s v="1"/>
    <s v="1"/>
    <s v="1"/>
    <s v="1"/>
    <s v="1"/>
    <s v="1"/>
    <s v="1"/>
    <n v="0.5"/>
    <s v="1"/>
  </r>
  <r>
    <s v="Huntail"/>
    <s v="367"/>
    <s v="Aalabyss"/>
    <s v="ăŹăłă†ăĽă« (Huntail)"/>
    <x v="3"/>
    <s v="Normal"/>
    <s v="Deep Sea pokemon"/>
    <s v="1"/>
    <x v="2"/>
    <x v="1"/>
    <s v="Water"/>
    <n v="1.7"/>
    <n v="27"/>
    <s v="2"/>
    <s v="Swift Swim"/>
    <m/>
    <s v="Water Veil"/>
    <s v="485"/>
    <n v="485"/>
    <n v="55"/>
    <s v="55"/>
    <n v="104"/>
    <s v="104"/>
    <n v="105"/>
    <s v="105"/>
    <n v="94"/>
    <s v="94"/>
    <n v="75"/>
    <s v="75"/>
    <n v="52"/>
    <s v="52"/>
    <n v="60"/>
    <s v="60"/>
    <s v="70"/>
    <n v="70"/>
    <n v="170"/>
    <s v="170"/>
    <s v="Erratic"/>
    <s v="1"/>
    <x v="9"/>
    <x v="2"/>
    <s v="Water 1"/>
    <n v="50"/>
    <n v="50"/>
    <n v="0.5"/>
    <n v="0.5"/>
    <s v="20"/>
    <s v="1"/>
    <n v="0.5"/>
    <n v="0.5"/>
    <s v="2"/>
    <s v="2"/>
    <n v="0.5"/>
    <s v="1"/>
    <s v="1"/>
    <s v="1"/>
    <s v="1"/>
    <s v="1"/>
    <s v="1"/>
    <s v="1"/>
    <s v="1"/>
    <s v="1"/>
    <s v="1"/>
    <n v="0.5"/>
    <s v="1"/>
  </r>
  <r>
    <s v="Gorebyss"/>
    <s v="368"/>
    <s v="Saganabyss"/>
    <s v="ă‚µă‚Żă©ă“ă‚ą (Sakurabyss)"/>
    <x v="3"/>
    <s v="Normal"/>
    <s v="South Sea pokemon"/>
    <s v="1"/>
    <x v="2"/>
    <x v="1"/>
    <s v="Water"/>
    <n v="1.8"/>
    <n v="22.6"/>
    <s v="2"/>
    <s v="Swift Swim"/>
    <m/>
    <s v="Hydration"/>
    <s v="485"/>
    <n v="485"/>
    <n v="55"/>
    <s v="55"/>
    <n v="84"/>
    <s v="84"/>
    <n v="105"/>
    <s v="105"/>
    <n v="114"/>
    <s v="114"/>
    <n v="75"/>
    <s v="75"/>
    <n v="52"/>
    <s v="52"/>
    <n v="60"/>
    <s v="60"/>
    <s v="70"/>
    <n v="70"/>
    <n v="170"/>
    <s v="170"/>
    <s v="Erratic"/>
    <s v="1"/>
    <x v="9"/>
    <x v="2"/>
    <s v="Water 1"/>
    <n v="50"/>
    <n v="50"/>
    <n v="0.5"/>
    <n v="0.5"/>
    <s v="20"/>
    <s v="1"/>
    <n v="0.5"/>
    <n v="0.5"/>
    <s v="2"/>
    <s v="2"/>
    <n v="0.5"/>
    <s v="1"/>
    <s v="1"/>
    <s v="1"/>
    <s v="1"/>
    <s v="1"/>
    <s v="1"/>
    <s v="1"/>
    <s v="1"/>
    <s v="1"/>
    <s v="1"/>
    <n v="0.5"/>
    <s v="1"/>
  </r>
  <r>
    <s v="Relicanth"/>
    <s v="369"/>
    <s v="Relicanth"/>
    <s v="ă‚¸ăĽă©ăłă‚ą (Glanth)"/>
    <x v="3"/>
    <s v="Normal"/>
    <s v="Longevity pokemon"/>
    <s v="2"/>
    <x v="2"/>
    <x v="15"/>
    <s v="Water, Rock"/>
    <n v="1"/>
    <n v="23.4"/>
    <s v="3"/>
    <s v="Swift Swim"/>
    <s v="Rock Head"/>
    <s v="Sturdy"/>
    <s v="485"/>
    <n v="485"/>
    <n v="100"/>
    <s v="100"/>
    <n v="90"/>
    <s v="90"/>
    <n v="130"/>
    <s v="130"/>
    <n v="45"/>
    <s v="45"/>
    <n v="65"/>
    <s v="65"/>
    <n v="55"/>
    <s v="55"/>
    <n v="25"/>
    <s v="25"/>
    <s v="70"/>
    <n v="70"/>
    <n v="170"/>
    <s v="170"/>
    <s v="Slow"/>
    <s v="2"/>
    <x v="9"/>
    <x v="6"/>
    <s v="Water 1, Water 2"/>
    <n v="87.5"/>
    <n v="12.5"/>
    <n v="0.875"/>
    <n v="0.125"/>
    <s v="40"/>
    <n v="0.5"/>
    <n v="0.25"/>
    <s v="1"/>
    <s v="2"/>
    <s v="4"/>
    <n v="0.5"/>
    <s v="2"/>
    <n v="0.5"/>
    <s v="2"/>
    <n v="0.5"/>
    <s v="1"/>
    <s v="1"/>
    <s v="1"/>
    <s v="1"/>
    <s v="1"/>
    <s v="1"/>
    <s v="1"/>
    <s v="1"/>
  </r>
  <r>
    <s v="Luvdisc"/>
    <s v="370"/>
    <s v="Liebiskus"/>
    <s v="ă©ă–ă‚«ă‚ą (Lovecus)"/>
    <x v="3"/>
    <s v="Normal"/>
    <s v="Rendezvous pokemon"/>
    <s v="1"/>
    <x v="2"/>
    <x v="1"/>
    <s v="Water"/>
    <n v="0.6"/>
    <n v="8.6999999999999993"/>
    <s v="2"/>
    <s v="Swift Swim"/>
    <m/>
    <s v="Hydration"/>
    <s v="330"/>
    <n v="330"/>
    <n v="43"/>
    <s v="43"/>
    <n v="30"/>
    <s v="30"/>
    <n v="55"/>
    <s v="55"/>
    <n v="40"/>
    <s v="40"/>
    <n v="65"/>
    <s v="65"/>
    <n v="97"/>
    <s v="97"/>
    <n v="225"/>
    <s v="225"/>
    <s v="70"/>
    <n v="70"/>
    <n v="116"/>
    <s v="116"/>
    <s v="Fast"/>
    <s v="1"/>
    <x v="14"/>
    <x v="2"/>
    <s v="Water 2"/>
    <n v="25"/>
    <n v="75"/>
    <n v="0.25"/>
    <n v="0.75"/>
    <s v="20"/>
    <s v="1"/>
    <n v="0.5"/>
    <n v="0.5"/>
    <s v="2"/>
    <s v="2"/>
    <n v="0.5"/>
    <s v="1"/>
    <s v="1"/>
    <s v="1"/>
    <s v="1"/>
    <s v="1"/>
    <s v="1"/>
    <s v="1"/>
    <s v="1"/>
    <s v="1"/>
    <s v="1"/>
    <n v="0.5"/>
    <s v="1"/>
  </r>
  <r>
    <s v="Bagon"/>
    <s v="371"/>
    <s v="Kindwurm"/>
    <s v="ă‚żă„ă™ă‚¤ (Tatsubay)"/>
    <x v="3"/>
    <s v="Normal"/>
    <s v="Rock Head pokemon"/>
    <s v="1"/>
    <x v="16"/>
    <x v="1"/>
    <s v="Dragon"/>
    <n v="0.6"/>
    <n v="42.1"/>
    <s v="2"/>
    <s v="Rock Head"/>
    <m/>
    <s v="Sheer Force"/>
    <s v="300"/>
    <n v="300"/>
    <n v="45"/>
    <s v="45"/>
    <n v="75"/>
    <s v="75"/>
    <n v="60"/>
    <s v="60"/>
    <n v="40"/>
    <s v="40"/>
    <n v="30"/>
    <s v="30"/>
    <n v="50"/>
    <s v="50"/>
    <n v="45"/>
    <s v="45"/>
    <s v="35"/>
    <n v="35"/>
    <n v="60"/>
    <s v="60"/>
    <s v="Slow"/>
    <s v="1"/>
    <x v="1"/>
    <x v="2"/>
    <s v="Dragon"/>
    <n v="50"/>
    <n v="50"/>
    <n v="0.5"/>
    <n v="0.5"/>
    <s v="40"/>
    <s v="1"/>
    <n v="0.5"/>
    <n v="0.5"/>
    <n v="0.5"/>
    <n v="0.5"/>
    <s v="2"/>
    <s v="1"/>
    <s v="1"/>
    <s v="1"/>
    <s v="1"/>
    <s v="1"/>
    <s v="1"/>
    <s v="1"/>
    <s v="1"/>
    <s v="2"/>
    <s v="1"/>
    <s v="1"/>
    <s v="2"/>
  </r>
  <r>
    <s v="Shelgon"/>
    <s v="372"/>
    <s v="Draschel"/>
    <s v="ă‚łă˘ă«ăĽ (Komoruu)"/>
    <x v="3"/>
    <s v="Normal"/>
    <s v="Endurance pokemon"/>
    <s v="1"/>
    <x v="16"/>
    <x v="1"/>
    <s v="Dragon"/>
    <n v="1.1000000000000001"/>
    <n v="110.5"/>
    <s v="2"/>
    <s v="Rock Head"/>
    <m/>
    <s v="Overcoat"/>
    <s v="420"/>
    <n v="420"/>
    <n v="65"/>
    <s v="65"/>
    <n v="95"/>
    <s v="95"/>
    <n v="100"/>
    <s v="100"/>
    <n v="60"/>
    <s v="60"/>
    <n v="50"/>
    <s v="50"/>
    <n v="50"/>
    <s v="50"/>
    <n v="45"/>
    <s v="45"/>
    <s v="35"/>
    <n v="35"/>
    <n v="147"/>
    <s v="147"/>
    <s v="Slow"/>
    <s v="1"/>
    <x v="1"/>
    <x v="2"/>
    <s v="Dragon"/>
    <n v="50"/>
    <n v="50"/>
    <n v="0.5"/>
    <n v="0.5"/>
    <s v="40"/>
    <s v="1"/>
    <n v="0.5"/>
    <n v="0.5"/>
    <n v="0.5"/>
    <n v="0.5"/>
    <s v="2"/>
    <s v="1"/>
    <s v="1"/>
    <s v="1"/>
    <s v="1"/>
    <s v="1"/>
    <s v="1"/>
    <s v="1"/>
    <s v="1"/>
    <s v="2"/>
    <s v="1"/>
    <s v="1"/>
    <s v="2"/>
  </r>
  <r>
    <s v="Salamence"/>
    <s v="373"/>
    <s v="Brutalanda"/>
    <s v="ăśăĽăžăłă€ (Bohmander)"/>
    <x v="3"/>
    <s v="Normal"/>
    <s v="Dragon pokemon"/>
    <s v="2"/>
    <x v="16"/>
    <x v="2"/>
    <s v="Dragon, Flying"/>
    <n v="1.5"/>
    <n v="102.6"/>
    <s v="2"/>
    <s v="Intimidate"/>
    <m/>
    <s v="Moxie"/>
    <s v="600"/>
    <n v="600"/>
    <n v="95"/>
    <s v="95"/>
    <n v="135"/>
    <s v="135"/>
    <n v="80"/>
    <s v="80"/>
    <n v="110"/>
    <s v="110"/>
    <n v="80"/>
    <s v="80"/>
    <n v="100"/>
    <s v="100"/>
    <n v="45"/>
    <s v="45"/>
    <s v="35"/>
    <n v="35"/>
    <n v="270"/>
    <s v="270"/>
    <s v="Slow"/>
    <s v="1"/>
    <x v="1"/>
    <x v="2"/>
    <s v="Dragon"/>
    <n v="50"/>
    <n v="50"/>
    <n v="0.5"/>
    <n v="0.5"/>
    <s v="40"/>
    <s v="1"/>
    <n v="0.5"/>
    <n v="0.5"/>
    <s v="1"/>
    <n v="0.25"/>
    <s v="4"/>
    <n v="0.5"/>
    <s v="1"/>
    <s v="0"/>
    <s v="1"/>
    <s v="1"/>
    <n v="0.5"/>
    <s v="2"/>
    <s v="1"/>
    <s v="2"/>
    <s v="1"/>
    <s v="1"/>
    <s v="2"/>
  </r>
  <r>
    <s v="Mega Salamence"/>
    <s v="373"/>
    <s v="Brutalanda"/>
    <s v="ăśăĽăžăłă€ (Bohmander)"/>
    <x v="3"/>
    <s v="Normal"/>
    <s v="Dragon pokemon"/>
    <s v="2"/>
    <x v="16"/>
    <x v="2"/>
    <s v="Dragon, Flying"/>
    <n v="1.8"/>
    <n v="112.6"/>
    <s v="1"/>
    <s v="Aerilate"/>
    <m/>
    <m/>
    <s v="700"/>
    <n v="700"/>
    <n v="95"/>
    <s v="95"/>
    <n v="145"/>
    <s v="145"/>
    <n v="130"/>
    <s v="130"/>
    <n v="120"/>
    <s v="120"/>
    <n v="90"/>
    <s v="90"/>
    <n v="120"/>
    <s v="120"/>
    <n v="45"/>
    <s v="45"/>
    <s v="35"/>
    <n v="35"/>
    <n v="315"/>
    <s v="315"/>
    <s v="Slow"/>
    <s v="1"/>
    <x v="1"/>
    <x v="2"/>
    <s v="Dragon"/>
    <n v="50"/>
    <n v="50"/>
    <n v="0.5"/>
    <n v="0.5"/>
    <s v="40"/>
    <s v="1"/>
    <n v="0.5"/>
    <n v="0.5"/>
    <s v="1"/>
    <n v="0.25"/>
    <s v="4"/>
    <n v="0.5"/>
    <s v="1"/>
    <s v="0"/>
    <s v="1"/>
    <s v="1"/>
    <n v="0.5"/>
    <s v="2"/>
    <s v="1"/>
    <s v="2"/>
    <s v="1"/>
    <s v="1"/>
    <s v="2"/>
  </r>
  <r>
    <s v="Beldum"/>
    <s v="374"/>
    <s v="Tanhel"/>
    <s v="ă€ăłăă« (Dumbber)"/>
    <x v="3"/>
    <s v="Normal"/>
    <s v="Iron Ball pokemon"/>
    <s v="2"/>
    <x v="11"/>
    <x v="5"/>
    <s v="Steel, Psychic"/>
    <n v="0.6"/>
    <n v="95.2"/>
    <s v="2"/>
    <s v="Clear Body"/>
    <m/>
    <s v="Light Metal"/>
    <s v="300"/>
    <n v="300"/>
    <n v="40"/>
    <s v="40"/>
    <n v="55"/>
    <s v="55"/>
    <n v="80"/>
    <s v="80"/>
    <n v="35"/>
    <s v="35"/>
    <n v="60"/>
    <s v="60"/>
    <n v="30"/>
    <s v="30"/>
    <n v="3"/>
    <s v="3"/>
    <s v="35"/>
    <n v="35"/>
    <n v="60"/>
    <s v="60"/>
    <s v="Slow"/>
    <s v="1"/>
    <x v="12"/>
    <x v="2"/>
    <s v="Mineral"/>
    <m/>
    <n v="100"/>
    <m/>
    <m/>
    <s v="40"/>
    <n v="0.5"/>
    <s v="2"/>
    <s v="1"/>
    <s v="1"/>
    <n v="0.5"/>
    <n v="0.5"/>
    <s v="1"/>
    <s v="0"/>
    <s v="2"/>
    <n v="0.5"/>
    <n v="0.25"/>
    <s v="1"/>
    <n v="0.5"/>
    <s v="2"/>
    <n v="0.5"/>
    <s v="2"/>
    <n v="0.5"/>
    <n v="0.5"/>
  </r>
  <r>
    <s v="Metang"/>
    <s v="375"/>
    <s v="Metang"/>
    <s v="ăˇă‚żăłă‚° (Metang)"/>
    <x v="3"/>
    <s v="Normal"/>
    <s v="Iron Claw pokemon"/>
    <s v="2"/>
    <x v="11"/>
    <x v="5"/>
    <s v="Steel, Psychic"/>
    <n v="1.2"/>
    <n v="202.5"/>
    <s v="2"/>
    <s v="Clear Body"/>
    <m/>
    <s v="Light Metal"/>
    <s v="420"/>
    <n v="420"/>
    <n v="60"/>
    <s v="60"/>
    <n v="75"/>
    <s v="75"/>
    <n v="100"/>
    <s v="100"/>
    <n v="55"/>
    <s v="55"/>
    <n v="80"/>
    <s v="80"/>
    <n v="50"/>
    <s v="50"/>
    <n v="3"/>
    <s v="3"/>
    <s v="35"/>
    <n v="35"/>
    <n v="147"/>
    <s v="147"/>
    <s v="Slow"/>
    <s v="1"/>
    <x v="12"/>
    <x v="2"/>
    <s v="Mineral"/>
    <m/>
    <n v="100"/>
    <m/>
    <m/>
    <s v="40"/>
    <n v="0.5"/>
    <s v="2"/>
    <s v="1"/>
    <s v="1"/>
    <n v="0.5"/>
    <n v="0.5"/>
    <s v="1"/>
    <s v="0"/>
    <s v="2"/>
    <n v="0.5"/>
    <n v="0.25"/>
    <s v="1"/>
    <n v="0.5"/>
    <s v="2"/>
    <n v="0.5"/>
    <s v="2"/>
    <n v="0.5"/>
    <n v="0.5"/>
  </r>
  <r>
    <s v="Metagross"/>
    <s v="376"/>
    <s v="Metagross"/>
    <s v="ăˇă‚żă‚°ă­ă‚ą (Metagross)"/>
    <x v="3"/>
    <s v="Normal"/>
    <s v="Iron Leg pokemon"/>
    <s v="2"/>
    <x v="11"/>
    <x v="5"/>
    <s v="Steel, Psychic"/>
    <n v="1.6"/>
    <n v="550"/>
    <s v="2"/>
    <s v="Clear Body"/>
    <m/>
    <s v="Light Metal"/>
    <s v="600"/>
    <n v="600"/>
    <n v="80"/>
    <s v="80"/>
    <n v="135"/>
    <s v="135"/>
    <n v="130"/>
    <s v="130"/>
    <n v="95"/>
    <s v="95"/>
    <n v="90"/>
    <s v="90"/>
    <n v="70"/>
    <s v="70"/>
    <n v="3"/>
    <s v="3"/>
    <s v="35"/>
    <n v="35"/>
    <n v="270"/>
    <s v="270"/>
    <s v="Slow"/>
    <s v="1"/>
    <x v="12"/>
    <x v="2"/>
    <s v="Mineral"/>
    <m/>
    <n v="100"/>
    <m/>
    <m/>
    <s v="40"/>
    <n v="0.5"/>
    <s v="2"/>
    <s v="1"/>
    <s v="1"/>
    <n v="0.5"/>
    <n v="0.5"/>
    <s v="1"/>
    <s v="0"/>
    <s v="2"/>
    <n v="0.5"/>
    <n v="0.25"/>
    <s v="1"/>
    <n v="0.5"/>
    <s v="2"/>
    <n v="0.5"/>
    <s v="2"/>
    <n v="0.5"/>
    <n v="0.5"/>
  </r>
  <r>
    <s v="Mega Metagross"/>
    <s v="376"/>
    <s v="Metagross"/>
    <s v="ăˇă‚żă‚°ă­ă‚ą (Metagross)"/>
    <x v="3"/>
    <s v="Normal"/>
    <s v="Iron Leg pokemon"/>
    <s v="2"/>
    <x v="11"/>
    <x v="5"/>
    <s v="Steel, Psychic"/>
    <n v="2.5"/>
    <n v="942.9"/>
    <s v="1"/>
    <s v="Tough Claws"/>
    <m/>
    <m/>
    <s v="700"/>
    <n v="700"/>
    <n v="80"/>
    <s v="80"/>
    <n v="145"/>
    <s v="145"/>
    <n v="150"/>
    <s v="150"/>
    <n v="105"/>
    <s v="105"/>
    <n v="110"/>
    <s v="110"/>
    <n v="110"/>
    <s v="110"/>
    <n v="3"/>
    <s v="3"/>
    <s v="35"/>
    <n v="35"/>
    <n v="315"/>
    <s v="315"/>
    <s v="Slow"/>
    <s v="1"/>
    <x v="12"/>
    <x v="2"/>
    <s v="Mineral"/>
    <m/>
    <n v="100"/>
    <m/>
    <m/>
    <s v="40"/>
    <n v="0.5"/>
    <s v="2"/>
    <s v="1"/>
    <s v="1"/>
    <n v="0.5"/>
    <n v="0.5"/>
    <s v="1"/>
    <s v="0"/>
    <s v="2"/>
    <n v="0.5"/>
    <n v="0.25"/>
    <s v="1"/>
    <n v="0.5"/>
    <s v="2"/>
    <n v="0.5"/>
    <s v="2"/>
    <n v="0.5"/>
    <n v="0.5"/>
  </r>
  <r>
    <s v="Regirock"/>
    <s v="377"/>
    <s v="Regirock"/>
    <s v="ă¬ă‚¸ă­ăă‚Ż (Regirock)"/>
    <x v="3"/>
    <s v="Sub Legendary"/>
    <s v="Rock Peak pokemon"/>
    <s v="1"/>
    <x v="14"/>
    <x v="1"/>
    <s v="Rock"/>
    <n v="1.7"/>
    <n v="230"/>
    <s v="2"/>
    <s v="Clear Body"/>
    <m/>
    <s v="Sturdy"/>
    <s v="580"/>
    <n v="580"/>
    <n v="80"/>
    <s v="80"/>
    <n v="100"/>
    <s v="100"/>
    <n v="200"/>
    <s v="200"/>
    <n v="50"/>
    <s v="50"/>
    <n v="100"/>
    <s v="100"/>
    <n v="50"/>
    <s v="50"/>
    <n v="3"/>
    <s v="3"/>
    <s v="35"/>
    <n v="35"/>
    <n v="261"/>
    <s v="261"/>
    <s v="Slow"/>
    <s v="1"/>
    <x v="8"/>
    <x v="2"/>
    <s v="Undiscovered"/>
    <m/>
    <n v="100"/>
    <m/>
    <m/>
    <s v="80"/>
    <n v="0.5"/>
    <n v="0.5"/>
    <s v="2"/>
    <s v="1"/>
    <s v="2"/>
    <s v="1"/>
    <s v="2"/>
    <n v="0.5"/>
    <s v="2"/>
    <n v="0.5"/>
    <s v="1"/>
    <s v="1"/>
    <s v="1"/>
    <s v="1"/>
    <s v="1"/>
    <s v="1"/>
    <s v="2"/>
    <s v="1"/>
  </r>
  <r>
    <s v="Regice"/>
    <s v="378"/>
    <s v="Regice"/>
    <s v="ă¬ă‚¸ă‚˘ă‚¤ă‚ą (Regice)"/>
    <x v="3"/>
    <s v="Sub Legendary"/>
    <s v="Iceberg pokemon"/>
    <s v="1"/>
    <x v="9"/>
    <x v="1"/>
    <s v="Ice"/>
    <n v="1.8"/>
    <n v="175"/>
    <s v="2"/>
    <s v="Clear Body"/>
    <m/>
    <s v="Ice Body"/>
    <s v="580"/>
    <n v="580"/>
    <n v="80"/>
    <s v="80"/>
    <n v="50"/>
    <s v="50"/>
    <n v="100"/>
    <s v="100"/>
    <n v="100"/>
    <s v="100"/>
    <n v="200"/>
    <s v="200"/>
    <n v="50"/>
    <s v="50"/>
    <n v="3"/>
    <s v="3"/>
    <s v="35"/>
    <n v="35"/>
    <n v="261"/>
    <s v="261"/>
    <s v="Slow"/>
    <s v="1"/>
    <x v="8"/>
    <x v="2"/>
    <s v="Undiscovered"/>
    <m/>
    <n v="100"/>
    <m/>
    <m/>
    <s v="80"/>
    <s v="1"/>
    <s v="2"/>
    <s v="1"/>
    <s v="1"/>
    <s v="1"/>
    <n v="0.5"/>
    <s v="2"/>
    <s v="1"/>
    <s v="1"/>
    <s v="1"/>
    <s v="1"/>
    <s v="1"/>
    <s v="2"/>
    <s v="1"/>
    <s v="1"/>
    <s v="1"/>
    <s v="2"/>
    <s v="1"/>
  </r>
  <r>
    <s v="Registeel"/>
    <s v="379"/>
    <s v="Registeel"/>
    <s v="ă¬ă‚¸ă‚ąăă« (Registeel)"/>
    <x v="3"/>
    <s v="Sub Legendary"/>
    <s v="Iron pokemon"/>
    <s v="1"/>
    <x v="11"/>
    <x v="1"/>
    <s v="Steel"/>
    <n v="1.9"/>
    <n v="205"/>
    <s v="2"/>
    <s v="Clear Body"/>
    <m/>
    <s v="Light Metal"/>
    <s v="580"/>
    <n v="580"/>
    <n v="80"/>
    <s v="80"/>
    <n v="75"/>
    <s v="75"/>
    <n v="150"/>
    <s v="150"/>
    <n v="75"/>
    <s v="75"/>
    <n v="150"/>
    <s v="150"/>
    <n v="50"/>
    <s v="50"/>
    <n v="3"/>
    <s v="3"/>
    <s v="35"/>
    <n v="35"/>
    <n v="261"/>
    <s v="261"/>
    <s v="Slow"/>
    <s v="1"/>
    <x v="8"/>
    <x v="2"/>
    <s v="Undiscovered"/>
    <m/>
    <n v="100"/>
    <m/>
    <m/>
    <s v="80"/>
    <n v="0.5"/>
    <s v="2"/>
    <s v="1"/>
    <s v="1"/>
    <n v="0.5"/>
    <n v="0.5"/>
    <s v="2"/>
    <s v="0"/>
    <s v="2"/>
    <n v="0.5"/>
    <n v="0.5"/>
    <n v="0.5"/>
    <n v="0.5"/>
    <s v="1"/>
    <n v="0.5"/>
    <s v="1"/>
    <n v="0.5"/>
    <n v="0.5"/>
  </r>
  <r>
    <s v="Latias"/>
    <s v="380"/>
    <s v="Latias"/>
    <s v="ă©ă†ă‚Łă‚˘ă‚ą (Latias)"/>
    <x v="3"/>
    <s v="Sub Legendary"/>
    <s v="Eon pokemon"/>
    <s v="2"/>
    <x v="16"/>
    <x v="5"/>
    <s v="Dragon, Psychic"/>
    <n v="1.4"/>
    <n v="40"/>
    <s v="1"/>
    <s v="Levitate"/>
    <m/>
    <m/>
    <s v="600"/>
    <n v="600"/>
    <n v="80"/>
    <s v="80"/>
    <n v="80"/>
    <s v="80"/>
    <n v="90"/>
    <s v="90"/>
    <n v="110"/>
    <s v="110"/>
    <n v="130"/>
    <s v="130"/>
    <n v="110"/>
    <s v="110"/>
    <n v="3"/>
    <s v="3"/>
    <s v="90"/>
    <n v="90"/>
    <n v="270"/>
    <s v="270"/>
    <s v="Slow"/>
    <s v="1"/>
    <x v="8"/>
    <x v="2"/>
    <s v="Undiscovered"/>
    <n v="0"/>
    <n v="100"/>
    <n v="0"/>
    <n v="1"/>
    <s v="120"/>
    <s v="1"/>
    <n v="0.5"/>
    <n v="0.5"/>
    <n v="0.5"/>
    <n v="0.5"/>
    <s v="2"/>
    <n v="0.5"/>
    <s v="1"/>
    <s v="0"/>
    <s v="1"/>
    <n v="0.5"/>
    <s v="2"/>
    <s v="1"/>
    <s v="2"/>
    <s v="2"/>
    <s v="2"/>
    <s v="1"/>
    <s v="2"/>
  </r>
  <r>
    <s v="Mega Latias"/>
    <s v="380"/>
    <s v="Latias"/>
    <s v="ă©ă†ă‚Łă‚˘ă‚ą (Latias)"/>
    <x v="3"/>
    <s v="Sub Legendary"/>
    <s v="Eon pokemon"/>
    <s v="2"/>
    <x v="16"/>
    <x v="5"/>
    <s v="Dragon, Psychic"/>
    <n v="1.8"/>
    <n v="52"/>
    <s v="1"/>
    <s v="Levitate"/>
    <m/>
    <m/>
    <s v="700"/>
    <n v="700"/>
    <n v="80"/>
    <s v="80"/>
    <n v="100"/>
    <s v="100"/>
    <n v="120"/>
    <s v="120"/>
    <n v="140"/>
    <s v="140"/>
    <n v="150"/>
    <s v="150"/>
    <n v="110"/>
    <s v="110"/>
    <n v="3"/>
    <s v="3"/>
    <s v="90"/>
    <n v="90"/>
    <n v="315"/>
    <s v="315"/>
    <s v="Slow"/>
    <s v="1"/>
    <x v="8"/>
    <x v="2"/>
    <s v="Undiscovered"/>
    <n v="0"/>
    <n v="100"/>
    <n v="0"/>
    <n v="1"/>
    <s v="120"/>
    <s v="1"/>
    <n v="0.5"/>
    <n v="0.5"/>
    <n v="0.5"/>
    <n v="0.5"/>
    <s v="2"/>
    <n v="0.5"/>
    <s v="1"/>
    <s v="0"/>
    <s v="1"/>
    <n v="0.5"/>
    <s v="2"/>
    <s v="1"/>
    <s v="2"/>
    <s v="2"/>
    <s v="2"/>
    <s v="1"/>
    <s v="2"/>
  </r>
  <r>
    <s v="Latios"/>
    <s v="381"/>
    <s v="Latios"/>
    <s v="ă©ă†ă‚Łă‚Şă‚ą (Latios)"/>
    <x v="3"/>
    <s v="Sub Legendary"/>
    <s v="Eon pokemon"/>
    <s v="2"/>
    <x v="16"/>
    <x v="5"/>
    <s v="Dragon, Psychic"/>
    <n v="2"/>
    <n v="60"/>
    <s v="1"/>
    <s v="Levitate"/>
    <m/>
    <m/>
    <s v="600"/>
    <n v="600"/>
    <n v="80"/>
    <s v="80"/>
    <n v="90"/>
    <s v="90"/>
    <n v="80"/>
    <s v="80"/>
    <n v="130"/>
    <s v="130"/>
    <n v="110"/>
    <s v="110"/>
    <n v="110"/>
    <s v="110"/>
    <n v="3"/>
    <s v="3"/>
    <s v="90"/>
    <n v="90"/>
    <n v="270"/>
    <s v="270"/>
    <s v="Slow"/>
    <s v="1"/>
    <x v="8"/>
    <x v="2"/>
    <s v="Undiscovered"/>
    <n v="100"/>
    <n v="0"/>
    <n v="1"/>
    <n v="0"/>
    <s v="120"/>
    <s v="1"/>
    <n v="0.5"/>
    <n v="0.5"/>
    <n v="0.5"/>
    <n v="0.5"/>
    <s v="2"/>
    <n v="0.5"/>
    <s v="1"/>
    <s v="0"/>
    <s v="1"/>
    <n v="0.5"/>
    <s v="2"/>
    <s v="1"/>
    <s v="2"/>
    <s v="2"/>
    <s v="2"/>
    <s v="1"/>
    <s v="2"/>
  </r>
  <r>
    <s v="Mega Latios"/>
    <s v="381"/>
    <s v="Latios"/>
    <s v="ă©ă†ă‚Łă‚Şă‚ą (Latios)"/>
    <x v="3"/>
    <s v="Sub Legendary"/>
    <s v="Eon pokemon"/>
    <s v="2"/>
    <x v="16"/>
    <x v="5"/>
    <s v="Dragon, Psychic"/>
    <n v="2.2999999999999998"/>
    <n v="70"/>
    <s v="1"/>
    <s v="Levitate"/>
    <m/>
    <m/>
    <s v="700"/>
    <n v="700"/>
    <n v="80"/>
    <s v="80"/>
    <n v="130"/>
    <s v="130"/>
    <n v="100"/>
    <s v="100"/>
    <n v="160"/>
    <s v="160"/>
    <n v="120"/>
    <s v="120"/>
    <n v="110"/>
    <s v="110"/>
    <n v="3"/>
    <s v="3"/>
    <s v="90"/>
    <n v="90"/>
    <n v="315"/>
    <s v="315"/>
    <s v="Slow"/>
    <s v="1"/>
    <x v="8"/>
    <x v="2"/>
    <s v="Undiscovered"/>
    <n v="100"/>
    <n v="0"/>
    <n v="1"/>
    <n v="0"/>
    <s v="120"/>
    <s v="1"/>
    <n v="0.5"/>
    <n v="0.5"/>
    <n v="0.5"/>
    <n v="0.5"/>
    <s v="2"/>
    <n v="0.5"/>
    <s v="1"/>
    <s v="0"/>
    <s v="1"/>
    <n v="0.5"/>
    <s v="2"/>
    <s v="1"/>
    <s v="2"/>
    <s v="2"/>
    <s v="2"/>
    <s v="1"/>
    <s v="2"/>
  </r>
  <r>
    <s v="Kyogre"/>
    <s v="382"/>
    <s v="Kyogre"/>
    <s v="ă‚«ă‚¤ă‚ŞăĽă‚¬ (Kyogre)"/>
    <x v="3"/>
    <s v="Legendary"/>
    <s v="Sea Basin pokemon"/>
    <s v="1"/>
    <x v="2"/>
    <x v="1"/>
    <s v="Water"/>
    <n v="4.5"/>
    <n v="352"/>
    <s v="1"/>
    <s v="Drizzle"/>
    <m/>
    <m/>
    <s v="670"/>
    <n v="670"/>
    <n v="100"/>
    <s v="100"/>
    <n v="100"/>
    <s v="100"/>
    <n v="90"/>
    <s v="90"/>
    <n v="150"/>
    <s v="150"/>
    <n v="140"/>
    <s v="140"/>
    <n v="90"/>
    <s v="90"/>
    <n v="3"/>
    <s v="3"/>
    <s v="0"/>
    <n v="0"/>
    <n v="302"/>
    <s v="302"/>
    <s v="Slow"/>
    <s v="1"/>
    <x v="8"/>
    <x v="2"/>
    <s v="Undiscovered"/>
    <m/>
    <n v="100"/>
    <m/>
    <m/>
    <s v="120"/>
    <s v="1"/>
    <n v="0.5"/>
    <n v="0.5"/>
    <s v="2"/>
    <s v="2"/>
    <n v="0.5"/>
    <s v="1"/>
    <s v="1"/>
    <s v="1"/>
    <s v="1"/>
    <s v="1"/>
    <s v="1"/>
    <s v="1"/>
    <s v="1"/>
    <s v="1"/>
    <s v="1"/>
    <n v="0.5"/>
    <s v="1"/>
  </r>
  <r>
    <s v="Primal Kyogre"/>
    <s v="382"/>
    <s v="Kyogre"/>
    <s v="ă‚«ă‚¤ă‚ŞăĽă‚¬ (Kyogre)"/>
    <x v="3"/>
    <s v="Legendary"/>
    <s v="Sea Basin pokemon"/>
    <s v="1"/>
    <x v="2"/>
    <x v="1"/>
    <s v="Water"/>
    <n v="9.8000000000000007"/>
    <n v="430"/>
    <s v="1"/>
    <s v="Primordial Sea"/>
    <m/>
    <m/>
    <s v="770"/>
    <n v="770"/>
    <n v="100"/>
    <s v="100"/>
    <n v="150"/>
    <s v="150"/>
    <n v="90"/>
    <s v="90"/>
    <n v="180"/>
    <s v="180"/>
    <n v="160"/>
    <s v="160"/>
    <n v="90"/>
    <s v="90"/>
    <n v="5"/>
    <s v="5"/>
    <s v="0"/>
    <n v="0"/>
    <n v="347"/>
    <s v="347"/>
    <s v="Slow"/>
    <s v="1"/>
    <x v="8"/>
    <x v="2"/>
    <s v="Undiscovered"/>
    <m/>
    <n v="100"/>
    <m/>
    <m/>
    <s v="120"/>
    <s v="1"/>
    <s v="0"/>
    <n v="0.5"/>
    <s v="2"/>
    <s v="2"/>
    <n v="0.5"/>
    <s v="1"/>
    <s v="1"/>
    <s v="1"/>
    <s v="1"/>
    <s v="1"/>
    <s v="1"/>
    <s v="1"/>
    <s v="1"/>
    <s v="1"/>
    <s v="1"/>
    <n v="0.5"/>
    <s v="1"/>
  </r>
  <r>
    <s v="Groudon"/>
    <s v="383"/>
    <s v="Groudon"/>
    <s v="ă‚°ă©ăĽă‰ăł (Groudon)"/>
    <x v="3"/>
    <s v="Legendary"/>
    <s v="Continent pokemon"/>
    <s v="1"/>
    <x v="8"/>
    <x v="1"/>
    <s v="Ground"/>
    <n v="3.5"/>
    <n v="950"/>
    <s v="1"/>
    <s v="Drought"/>
    <m/>
    <m/>
    <s v="670"/>
    <n v="670"/>
    <n v="100"/>
    <s v="100"/>
    <n v="150"/>
    <s v="150"/>
    <n v="140"/>
    <s v="140"/>
    <n v="100"/>
    <s v="100"/>
    <n v="90"/>
    <s v="90"/>
    <n v="90"/>
    <s v="90"/>
    <n v="3"/>
    <s v="3"/>
    <s v="0"/>
    <n v="0"/>
    <n v="302"/>
    <s v="302"/>
    <s v="Slow"/>
    <s v="1"/>
    <x v="8"/>
    <x v="2"/>
    <s v="Undiscovered"/>
    <m/>
    <n v="100"/>
    <m/>
    <m/>
    <s v="120"/>
    <s v="1"/>
    <s v="1"/>
    <s v="2"/>
    <s v="0"/>
    <s v="2"/>
    <s v="2"/>
    <s v="1"/>
    <n v="0.5"/>
    <s v="1"/>
    <s v="1"/>
    <s v="1"/>
    <s v="1"/>
    <n v="0.5"/>
    <s v="1"/>
    <s v="1"/>
    <s v="1"/>
    <s v="1"/>
    <s v="1"/>
  </r>
  <r>
    <s v="Primal Groudon"/>
    <s v="383"/>
    <s v="Groudon"/>
    <s v="ă‚°ă©ăĽă‰ăł (Groudon)"/>
    <x v="3"/>
    <s v="Legendary"/>
    <s v="Continent pokemon"/>
    <s v="2"/>
    <x v="8"/>
    <x v="17"/>
    <s v="Ground, Fire"/>
    <n v="5"/>
    <n v="999.7"/>
    <s v="1"/>
    <s v="Desolate Land"/>
    <m/>
    <m/>
    <s v="770"/>
    <n v="770"/>
    <n v="100"/>
    <s v="100"/>
    <n v="180"/>
    <s v="180"/>
    <n v="160"/>
    <s v="160"/>
    <n v="150"/>
    <s v="150"/>
    <n v="90"/>
    <s v="90"/>
    <n v="90"/>
    <s v="90"/>
    <n v="5"/>
    <s v="5"/>
    <s v="0"/>
    <n v="0"/>
    <n v="347"/>
    <s v="347"/>
    <s v="Slow"/>
    <s v="1"/>
    <x v="8"/>
    <x v="2"/>
    <s v="Undiscovered"/>
    <m/>
    <n v="100"/>
    <m/>
    <m/>
    <s v="120"/>
    <s v="1"/>
    <n v="0.5"/>
    <s v="0"/>
    <s v="0"/>
    <s v="1"/>
    <s v="1"/>
    <s v="1"/>
    <n v="0.5"/>
    <s v="2"/>
    <s v="1"/>
    <s v="1"/>
    <n v="0.5"/>
    <s v="1"/>
    <s v="1"/>
    <s v="1"/>
    <s v="1"/>
    <n v="0.5"/>
    <n v="0.5"/>
  </r>
  <r>
    <s v="Rayquaza"/>
    <s v="384"/>
    <s v="Rayquaza"/>
    <s v="ă¬ăă‚Żă‚¦ă‚¶ (Rayquaza)"/>
    <x v="3"/>
    <s v="Legendary"/>
    <s v="Sky High pokemon"/>
    <s v="2"/>
    <x v="16"/>
    <x v="2"/>
    <s v="Dragon, Flying"/>
    <n v="7"/>
    <n v="206.5"/>
    <s v="1"/>
    <s v="Air Lock"/>
    <m/>
    <m/>
    <s v="680"/>
    <n v="680"/>
    <n v="105"/>
    <s v="105"/>
    <n v="150"/>
    <s v="150"/>
    <n v="90"/>
    <s v="90"/>
    <n v="150"/>
    <s v="150"/>
    <n v="90"/>
    <s v="90"/>
    <n v="95"/>
    <s v="95"/>
    <n v="45"/>
    <s v="45"/>
    <s v="0"/>
    <n v="0"/>
    <n v="306"/>
    <s v="306"/>
    <s v="Slow"/>
    <s v="1"/>
    <x v="8"/>
    <x v="2"/>
    <s v="Undiscovered"/>
    <m/>
    <n v="100"/>
    <m/>
    <m/>
    <s v="120"/>
    <s v="1"/>
    <n v="0.5"/>
    <n v="0.5"/>
    <s v="1"/>
    <n v="0.25"/>
    <s v="4"/>
    <n v="0.5"/>
    <s v="1"/>
    <s v="0"/>
    <s v="1"/>
    <s v="1"/>
    <n v="0.5"/>
    <s v="2"/>
    <s v="1"/>
    <s v="2"/>
    <s v="1"/>
    <s v="1"/>
    <s v="2"/>
  </r>
  <r>
    <s v="Mega Rayquaza"/>
    <s v="384"/>
    <s v="Rayquaza"/>
    <s v="ă¬ăă‚Żă‚¦ă‚¶ (Rayquaza)"/>
    <x v="3"/>
    <s v="Legendary"/>
    <s v="Sky High pokemon"/>
    <s v="2"/>
    <x v="16"/>
    <x v="2"/>
    <s v="Dragon, Flying"/>
    <n v="10.8"/>
    <n v="392"/>
    <s v="1"/>
    <s v="Delta Stream"/>
    <m/>
    <m/>
    <s v="780"/>
    <n v="780"/>
    <n v="105"/>
    <s v="105"/>
    <n v="180"/>
    <s v="180"/>
    <n v="100"/>
    <s v="100"/>
    <n v="180"/>
    <s v="180"/>
    <n v="100"/>
    <s v="100"/>
    <n v="115"/>
    <s v="115"/>
    <n v="3"/>
    <s v="3"/>
    <s v="0"/>
    <n v="0"/>
    <n v="351"/>
    <s v="351"/>
    <s v="Slow"/>
    <s v="1"/>
    <x v="8"/>
    <x v="2"/>
    <s v="Undiscovered"/>
    <m/>
    <n v="100"/>
    <m/>
    <m/>
    <s v="120"/>
    <s v="1"/>
    <n v="0.5"/>
    <n v="0.5"/>
    <n v="0.5"/>
    <n v="0.25"/>
    <s v="2"/>
    <n v="0.5"/>
    <s v="1"/>
    <s v="0"/>
    <s v="1"/>
    <s v="1"/>
    <n v="0.5"/>
    <s v="1"/>
    <s v="1"/>
    <s v="2"/>
    <s v="1"/>
    <s v="1"/>
    <s v="2"/>
  </r>
  <r>
    <s v="Jirachi"/>
    <s v="385"/>
    <s v="Jirachi"/>
    <s v="ă‚¸ă©ăĽă (Jirachi)"/>
    <x v="3"/>
    <s v="Mythical"/>
    <s v="Wish pokemon"/>
    <s v="2"/>
    <x v="11"/>
    <x v="5"/>
    <s v="Steel, Psychic"/>
    <n v="0.3"/>
    <n v="1.1000000000000001"/>
    <s v="1"/>
    <s v="Serene Grace"/>
    <m/>
    <m/>
    <s v="600"/>
    <n v="600"/>
    <n v="100"/>
    <s v="100"/>
    <n v="100"/>
    <s v="100"/>
    <n v="100"/>
    <s v="100"/>
    <n v="100"/>
    <s v="100"/>
    <n v="100"/>
    <s v="100"/>
    <n v="100"/>
    <s v="100"/>
    <n v="3"/>
    <s v="3"/>
    <s v="100"/>
    <n v="100"/>
    <n v="270"/>
    <s v="270"/>
    <s v="Slow"/>
    <s v="1"/>
    <x v="8"/>
    <x v="2"/>
    <s v="Undiscovered"/>
    <m/>
    <n v="100"/>
    <m/>
    <m/>
    <s v="120"/>
    <n v="0.5"/>
    <s v="2"/>
    <s v="1"/>
    <s v="1"/>
    <n v="0.5"/>
    <n v="0.5"/>
    <s v="1"/>
    <s v="0"/>
    <s v="2"/>
    <n v="0.5"/>
    <n v="0.25"/>
    <s v="1"/>
    <n v="0.5"/>
    <s v="2"/>
    <n v="0.5"/>
    <s v="2"/>
    <n v="0.5"/>
    <n v="0.5"/>
  </r>
  <r>
    <s v="Deoxys Normal Forme"/>
    <s v="386"/>
    <s v="Deoxys"/>
    <s v="ă‡ă‚Şă‚­ă‚·ă‚ą (Deoxys)"/>
    <x v="3"/>
    <s v="Mythical"/>
    <s v="DNA pokemon"/>
    <s v="1"/>
    <x v="13"/>
    <x v="1"/>
    <s v="Psychic"/>
    <n v="1.7"/>
    <n v="60.8"/>
    <s v="1"/>
    <s v="Pressure"/>
    <m/>
    <m/>
    <s v="600"/>
    <n v="600"/>
    <n v="50"/>
    <s v="50"/>
    <n v="150"/>
    <s v="150"/>
    <n v="50"/>
    <s v="50"/>
    <n v="150"/>
    <s v="150"/>
    <n v="50"/>
    <s v="50"/>
    <n v="150"/>
    <s v="150"/>
    <n v="3"/>
    <s v="3"/>
    <s v="0"/>
    <n v="0"/>
    <n v="270"/>
    <s v="270"/>
    <s v="Slow"/>
    <s v="1"/>
    <x v="8"/>
    <x v="2"/>
    <s v="Undiscovered"/>
    <m/>
    <n v="100"/>
    <m/>
    <m/>
    <s v="120"/>
    <s v="1"/>
    <s v="1"/>
    <s v="1"/>
    <s v="1"/>
    <s v="1"/>
    <s v="1"/>
    <n v="0.5"/>
    <s v="1"/>
    <s v="1"/>
    <s v="1"/>
    <n v="0.5"/>
    <s v="2"/>
    <s v="1"/>
    <s v="2"/>
    <s v="1"/>
    <s v="2"/>
    <s v="1"/>
    <s v="1"/>
  </r>
  <r>
    <s v="Deoxys Attack Forme"/>
    <s v="386"/>
    <s v="Deoxys"/>
    <s v="ă‡ă‚Şă‚­ă‚·ă‚ą (Deoxys)"/>
    <x v="3"/>
    <s v="Mythical"/>
    <s v="DNA pokemon"/>
    <s v="1"/>
    <x v="13"/>
    <x v="1"/>
    <s v="Psychic"/>
    <n v="1.7"/>
    <n v="60.8"/>
    <s v="1"/>
    <s v="Pressure"/>
    <m/>
    <m/>
    <s v="600"/>
    <n v="600"/>
    <n v="50"/>
    <s v="50"/>
    <n v="180"/>
    <s v="180"/>
    <n v="20"/>
    <s v="20"/>
    <n v="180"/>
    <s v="180"/>
    <n v="20"/>
    <s v="20"/>
    <n v="150"/>
    <s v="150"/>
    <n v="3"/>
    <s v="3"/>
    <s v="0"/>
    <n v="0"/>
    <n v="270"/>
    <s v="270"/>
    <s v="Slow"/>
    <s v="1"/>
    <x v="8"/>
    <x v="2"/>
    <s v="Undiscovered"/>
    <m/>
    <n v="100"/>
    <m/>
    <m/>
    <s v="120"/>
    <s v="1"/>
    <s v="1"/>
    <s v="1"/>
    <s v="1"/>
    <s v="1"/>
    <s v="1"/>
    <n v="0.5"/>
    <s v="1"/>
    <s v="1"/>
    <s v="1"/>
    <n v="0.5"/>
    <s v="2"/>
    <s v="1"/>
    <s v="2"/>
    <s v="1"/>
    <s v="2"/>
    <s v="1"/>
    <s v="1"/>
  </r>
  <r>
    <s v="Deoxys Defense Forme"/>
    <s v="386"/>
    <s v="Deoxys"/>
    <s v="ă‡ă‚Şă‚­ă‚·ă‚ą (Deoxys)"/>
    <x v="3"/>
    <s v="Mythical"/>
    <s v="DNA pokemon"/>
    <s v="1"/>
    <x v="13"/>
    <x v="1"/>
    <s v="Psychic"/>
    <n v="1.7"/>
    <n v="60.8"/>
    <s v="1"/>
    <s v="Pressure"/>
    <m/>
    <m/>
    <s v="600"/>
    <n v="600"/>
    <n v="50"/>
    <s v="50"/>
    <n v="70"/>
    <s v="70"/>
    <n v="160"/>
    <s v="160"/>
    <n v="70"/>
    <s v="70"/>
    <n v="160"/>
    <s v="160"/>
    <n v="90"/>
    <s v="90"/>
    <n v="3"/>
    <s v="3"/>
    <s v="0"/>
    <n v="0"/>
    <n v="270"/>
    <s v="270"/>
    <s v="Slow"/>
    <s v="1"/>
    <x v="8"/>
    <x v="2"/>
    <s v="Undiscovered"/>
    <m/>
    <n v="100"/>
    <m/>
    <m/>
    <s v="120"/>
    <s v="1"/>
    <s v="1"/>
    <s v="1"/>
    <s v="1"/>
    <s v="1"/>
    <s v="1"/>
    <n v="0.5"/>
    <s v="1"/>
    <s v="1"/>
    <s v="1"/>
    <n v="0.5"/>
    <s v="2"/>
    <s v="1"/>
    <s v="2"/>
    <s v="1"/>
    <s v="2"/>
    <s v="1"/>
    <s v="1"/>
  </r>
  <r>
    <s v="Deoxys Speed Forme"/>
    <s v="386"/>
    <s v="Deoxys"/>
    <s v="ă‡ă‚Şă‚­ă‚·ă‚ą (Deoxys)"/>
    <x v="3"/>
    <s v="Mythical"/>
    <s v="DNA pokemon"/>
    <s v="1"/>
    <x v="13"/>
    <x v="1"/>
    <s v="Psychic"/>
    <n v="1.7"/>
    <n v="60.8"/>
    <s v="1"/>
    <s v="Pressure"/>
    <m/>
    <m/>
    <s v="600"/>
    <n v="600"/>
    <n v="50"/>
    <s v="50"/>
    <n v="95"/>
    <s v="95"/>
    <n v="90"/>
    <s v="90"/>
    <n v="95"/>
    <s v="95"/>
    <n v="90"/>
    <s v="90"/>
    <n v="180"/>
    <s v="180"/>
    <n v="3"/>
    <s v="3"/>
    <s v="0"/>
    <n v="0"/>
    <n v="270"/>
    <s v="270"/>
    <s v="Slow"/>
    <s v="1"/>
    <x v="8"/>
    <x v="2"/>
    <s v="Undiscovered"/>
    <m/>
    <n v="100"/>
    <m/>
    <m/>
    <s v="120"/>
    <s v="1"/>
    <s v="1"/>
    <s v="1"/>
    <s v="1"/>
    <s v="1"/>
    <s v="1"/>
    <n v="0.5"/>
    <s v="1"/>
    <s v="1"/>
    <s v="1"/>
    <n v="0.5"/>
    <s v="2"/>
    <s v="1"/>
    <s v="2"/>
    <s v="1"/>
    <s v="2"/>
    <s v="1"/>
    <s v="1"/>
  </r>
  <r>
    <s v="Turtwig"/>
    <s v="387"/>
    <s v="Chelast"/>
    <s v="ăŠă‚¨ăă« (Naetle)"/>
    <x v="4"/>
    <s v="Normal"/>
    <s v="Tiny Leaf pokemon"/>
    <s v="1"/>
    <x v="0"/>
    <x v="1"/>
    <s v="Grass"/>
    <n v="0.4"/>
    <n v="10.199999999999999"/>
    <s v="2"/>
    <s v="Overgrow"/>
    <m/>
    <s v="Shell Armor"/>
    <s v="318"/>
    <n v="318"/>
    <n v="55"/>
    <s v="55"/>
    <n v="68"/>
    <s v="68"/>
    <n v="64"/>
    <s v="64"/>
    <n v="45"/>
    <s v="45"/>
    <n v="55"/>
    <s v="55"/>
    <n v="31"/>
    <s v="31"/>
    <n v="45"/>
    <s v="45"/>
    <s v="70"/>
    <n v="70"/>
    <n v="64"/>
    <s v="64"/>
    <s v="Medium Slow"/>
    <s v="2"/>
    <x v="0"/>
    <x v="0"/>
    <s v="Grass, Monster"/>
    <n v="87.5"/>
    <n v="12.5"/>
    <n v="0.875"/>
    <n v="0.125"/>
    <s v="20"/>
    <s v="1"/>
    <s v="2"/>
    <n v="0.5"/>
    <n v="0.5"/>
    <n v="0.5"/>
    <s v="2"/>
    <s v="1"/>
    <s v="2"/>
    <n v="0.5"/>
    <s v="2"/>
    <s v="1"/>
    <s v="2"/>
    <s v="1"/>
    <s v="1"/>
    <s v="1"/>
    <s v="1"/>
    <s v="1"/>
    <s v="1"/>
  </r>
  <r>
    <s v="Grotle"/>
    <s v="388"/>
    <s v="Chelcarain"/>
    <s v="ăŹă¤ă‚·ă‚¬ăˇ (Hayashigame)"/>
    <x v="4"/>
    <s v="Normal"/>
    <s v="Grove pokemon"/>
    <s v="1"/>
    <x v="0"/>
    <x v="1"/>
    <s v="Grass"/>
    <n v="1.1000000000000001"/>
    <n v="97"/>
    <s v="2"/>
    <s v="Overgrow"/>
    <m/>
    <s v="Shell Armor"/>
    <s v="405"/>
    <n v="405"/>
    <n v="75"/>
    <s v="75"/>
    <n v="89"/>
    <s v="89"/>
    <n v="85"/>
    <s v="85"/>
    <n v="55"/>
    <s v="55"/>
    <n v="65"/>
    <s v="65"/>
    <n v="36"/>
    <s v="36"/>
    <n v="45"/>
    <s v="45"/>
    <s v="70"/>
    <n v="70"/>
    <n v="142"/>
    <s v="142"/>
    <s v="Medium Slow"/>
    <s v="2"/>
    <x v="0"/>
    <x v="0"/>
    <s v="Grass, Monster"/>
    <n v="87.5"/>
    <n v="12.5"/>
    <n v="0.875"/>
    <n v="0.125"/>
    <s v="20"/>
    <s v="1"/>
    <s v="2"/>
    <n v="0.5"/>
    <n v="0.5"/>
    <n v="0.5"/>
    <s v="2"/>
    <s v="1"/>
    <s v="2"/>
    <n v="0.5"/>
    <s v="2"/>
    <s v="1"/>
    <s v="2"/>
    <s v="1"/>
    <s v="1"/>
    <s v="1"/>
    <s v="1"/>
    <s v="1"/>
    <s v="1"/>
  </r>
  <r>
    <s v="Torterra"/>
    <s v="389"/>
    <s v="Chelterrar"/>
    <s v="ă‰ă€ă‚¤ăă‚ą (Dodaitose)"/>
    <x v="4"/>
    <s v="Normal"/>
    <s v="Continent pokemon"/>
    <s v="2"/>
    <x v="0"/>
    <x v="7"/>
    <s v="Grass, Ground"/>
    <n v="2.2000000000000002"/>
    <n v="310"/>
    <s v="2"/>
    <s v="Overgrow"/>
    <m/>
    <s v="Shell Armor"/>
    <s v="525"/>
    <n v="525"/>
    <n v="95"/>
    <s v="95"/>
    <n v="109"/>
    <s v="109"/>
    <n v="105"/>
    <s v="105"/>
    <n v="75"/>
    <s v="75"/>
    <n v="85"/>
    <s v="85"/>
    <n v="56"/>
    <s v="56"/>
    <n v="45"/>
    <s v="45"/>
    <s v="70"/>
    <n v="70"/>
    <n v="236"/>
    <s v="236"/>
    <s v="Medium Slow"/>
    <s v="2"/>
    <x v="0"/>
    <x v="0"/>
    <s v="Grass, Monster"/>
    <n v="87.5"/>
    <n v="12.5"/>
    <n v="0.875"/>
    <n v="0.125"/>
    <s v="20"/>
    <s v="1"/>
    <s v="2"/>
    <s v="1"/>
    <s v="0"/>
    <s v="1"/>
    <s v="4"/>
    <s v="1"/>
    <s v="1"/>
    <n v="0.5"/>
    <s v="2"/>
    <s v="1"/>
    <s v="2"/>
    <n v="0.5"/>
    <s v="1"/>
    <s v="1"/>
    <s v="1"/>
    <s v="1"/>
    <s v="1"/>
  </r>
  <r>
    <s v="Chimchar"/>
    <s v="390"/>
    <s v="Panflam"/>
    <s v="ă’ă‚łă‚¶ă« (Hikozaru)"/>
    <x v="4"/>
    <s v="Normal"/>
    <s v="Chimp pokemon"/>
    <s v="1"/>
    <x v="1"/>
    <x v="1"/>
    <s v="Fire"/>
    <n v="0.5"/>
    <n v="6.2"/>
    <s v="2"/>
    <s v="Blaze"/>
    <m/>
    <s v="Iron Fist"/>
    <s v="309"/>
    <n v="309"/>
    <n v="44"/>
    <s v="44"/>
    <n v="58"/>
    <s v="58"/>
    <n v="44"/>
    <s v="44"/>
    <n v="58"/>
    <s v="58"/>
    <n v="44"/>
    <s v="44"/>
    <n v="61"/>
    <s v="61"/>
    <n v="45"/>
    <s v="45"/>
    <s v="70"/>
    <n v="70"/>
    <n v="62"/>
    <s v="62"/>
    <s v="Medium Slow"/>
    <s v="2"/>
    <x v="5"/>
    <x v="8"/>
    <s v="Field, Human-Like"/>
    <n v="87.5"/>
    <n v="12.5"/>
    <n v="0.875"/>
    <n v="0.125"/>
    <s v="20"/>
    <s v="1"/>
    <n v="0.5"/>
    <s v="2"/>
    <s v="1"/>
    <n v="0.5"/>
    <n v="0.5"/>
    <s v="1"/>
    <s v="1"/>
    <s v="2"/>
    <s v="1"/>
    <s v="1"/>
    <n v="0.5"/>
    <s v="2"/>
    <s v="1"/>
    <s v="1"/>
    <s v="1"/>
    <n v="0.5"/>
    <n v="0.5"/>
  </r>
  <r>
    <s v="Monferno"/>
    <s v="391"/>
    <s v="Panpyro"/>
    <s v="ă˘ă‚¦ă‚«ă‚¶ă« (Moukazaru)"/>
    <x v="4"/>
    <s v="Normal"/>
    <s v="Playful pokemon"/>
    <s v="2"/>
    <x v="1"/>
    <x v="10"/>
    <s v="Fire, Fighting"/>
    <n v="0.9"/>
    <n v="22"/>
    <s v="2"/>
    <s v="Blaze"/>
    <m/>
    <s v="Iron Fist"/>
    <s v="405"/>
    <n v="405"/>
    <n v="64"/>
    <s v="64"/>
    <n v="78"/>
    <s v="78"/>
    <n v="52"/>
    <s v="52"/>
    <n v="78"/>
    <s v="78"/>
    <n v="52"/>
    <s v="52"/>
    <n v="81"/>
    <s v="81"/>
    <n v="45"/>
    <s v="45"/>
    <s v="70"/>
    <n v="70"/>
    <n v="142"/>
    <s v="142"/>
    <s v="Medium Slow"/>
    <s v="2"/>
    <x v="5"/>
    <x v="8"/>
    <s v="Field, Human-Like"/>
    <n v="87.5"/>
    <n v="12.5"/>
    <n v="0.875"/>
    <n v="0.125"/>
    <s v="20"/>
    <s v="1"/>
    <n v="0.5"/>
    <s v="2"/>
    <s v="1"/>
    <n v="0.5"/>
    <n v="0.5"/>
    <s v="1"/>
    <s v="1"/>
    <s v="2"/>
    <s v="2"/>
    <s v="2"/>
    <n v="0.25"/>
    <s v="1"/>
    <s v="1"/>
    <s v="1"/>
    <n v="0.5"/>
    <n v="0.5"/>
    <s v="1"/>
  </r>
  <r>
    <s v="Infernape"/>
    <s v="392"/>
    <s v="Panferno"/>
    <s v="ă‚´ă‚¦ă‚«ă‚¶ă« (Goukazaru)"/>
    <x v="4"/>
    <s v="Normal"/>
    <s v="Flame pokemon"/>
    <s v="2"/>
    <x v="1"/>
    <x v="10"/>
    <s v="Fire, Fighting"/>
    <n v="1.2"/>
    <n v="55"/>
    <s v="2"/>
    <s v="Blaze"/>
    <m/>
    <s v="Iron Fist"/>
    <s v="534"/>
    <n v="534"/>
    <n v="76"/>
    <s v="76"/>
    <n v="104"/>
    <s v="104"/>
    <n v="71"/>
    <s v="71"/>
    <n v="104"/>
    <s v="104"/>
    <n v="71"/>
    <s v="71"/>
    <n v="108"/>
    <s v="108"/>
    <n v="45"/>
    <s v="45"/>
    <s v="70"/>
    <n v="70"/>
    <n v="240"/>
    <s v="240"/>
    <s v="Medium Slow"/>
    <s v="2"/>
    <x v="5"/>
    <x v="8"/>
    <s v="Field, Human-Like"/>
    <n v="87.5"/>
    <n v="12.5"/>
    <n v="0.875"/>
    <n v="0.125"/>
    <s v="20"/>
    <s v="1"/>
    <n v="0.5"/>
    <s v="2"/>
    <s v="1"/>
    <n v="0.5"/>
    <n v="0.5"/>
    <s v="1"/>
    <s v="1"/>
    <s v="2"/>
    <s v="2"/>
    <s v="2"/>
    <n v="0.25"/>
    <s v="1"/>
    <s v="1"/>
    <s v="1"/>
    <n v="0.5"/>
    <n v="0.5"/>
    <s v="1"/>
  </r>
  <r>
    <s v="Piplup"/>
    <s v="393"/>
    <s v="Plinfa"/>
    <s v="ăťăăăŁăž (Pochama)"/>
    <x v="4"/>
    <s v="Normal"/>
    <s v="Penguin pokemon"/>
    <s v="1"/>
    <x v="2"/>
    <x v="1"/>
    <s v="Water"/>
    <n v="0.4"/>
    <n v="5.2"/>
    <s v="2"/>
    <s v="Torrent"/>
    <m/>
    <s v="Defiant"/>
    <s v="314"/>
    <n v="314"/>
    <n v="53"/>
    <s v="53"/>
    <n v="51"/>
    <s v="51"/>
    <n v="53"/>
    <s v="53"/>
    <n v="61"/>
    <s v="61"/>
    <n v="56"/>
    <s v="56"/>
    <n v="40"/>
    <s v="40"/>
    <n v="45"/>
    <s v="45"/>
    <s v="70"/>
    <n v="70"/>
    <n v="63"/>
    <s v="63"/>
    <s v="Medium Slow"/>
    <s v="2"/>
    <x v="5"/>
    <x v="1"/>
    <s v="Field, Water 1"/>
    <n v="87.5"/>
    <n v="12.5"/>
    <n v="0.875"/>
    <n v="0.125"/>
    <s v="20"/>
    <s v="1"/>
    <n v="0.5"/>
    <n v="0.5"/>
    <s v="2"/>
    <s v="2"/>
    <n v="0.5"/>
    <s v="1"/>
    <s v="1"/>
    <s v="1"/>
    <s v="1"/>
    <s v="1"/>
    <s v="1"/>
    <s v="1"/>
    <s v="1"/>
    <s v="1"/>
    <s v="1"/>
    <n v="0.5"/>
    <s v="1"/>
  </r>
  <r>
    <s v="Prinplup"/>
    <s v="394"/>
    <s v="Pliprin"/>
    <s v="ăťăă‚żă‚¤ă‚· (Pottaishi)"/>
    <x v="4"/>
    <s v="Normal"/>
    <s v="Penguin pokemon"/>
    <s v="1"/>
    <x v="2"/>
    <x v="1"/>
    <s v="Water"/>
    <n v="0.8"/>
    <n v="23"/>
    <s v="2"/>
    <s v="Torrent"/>
    <m/>
    <s v="Defiant"/>
    <s v="405"/>
    <n v="405"/>
    <n v="64"/>
    <s v="64"/>
    <n v="66"/>
    <s v="66"/>
    <n v="68"/>
    <s v="68"/>
    <n v="81"/>
    <s v="81"/>
    <n v="76"/>
    <s v="76"/>
    <n v="50"/>
    <s v="50"/>
    <n v="45"/>
    <s v="45"/>
    <s v="70"/>
    <n v="70"/>
    <n v="142"/>
    <s v="142"/>
    <s v="Medium Slow"/>
    <s v="2"/>
    <x v="5"/>
    <x v="1"/>
    <s v="Field, Water 1"/>
    <n v="87.5"/>
    <n v="12.5"/>
    <n v="0.875"/>
    <n v="0.125"/>
    <s v="20"/>
    <s v="1"/>
    <n v="0.5"/>
    <n v="0.5"/>
    <s v="2"/>
    <s v="2"/>
    <n v="0.5"/>
    <s v="1"/>
    <s v="1"/>
    <s v="1"/>
    <s v="1"/>
    <s v="1"/>
    <s v="1"/>
    <s v="1"/>
    <s v="1"/>
    <s v="1"/>
    <s v="1"/>
    <n v="0.5"/>
    <s v="1"/>
  </r>
  <r>
    <s v="Empoleon"/>
    <s v="395"/>
    <s v="Impoleon"/>
    <s v="ă‚¨ăłăšă«ă (Emperte)"/>
    <x v="4"/>
    <s v="Normal"/>
    <s v="Emperor pokemon"/>
    <s v="2"/>
    <x v="2"/>
    <x v="6"/>
    <s v="Water, Steel"/>
    <n v="1.7"/>
    <n v="84.5"/>
    <s v="2"/>
    <s v="Torrent"/>
    <m/>
    <s v="Defiant"/>
    <s v="530"/>
    <n v="530"/>
    <n v="84"/>
    <s v="84"/>
    <n v="86"/>
    <s v="86"/>
    <n v="88"/>
    <s v="88"/>
    <n v="111"/>
    <s v="111"/>
    <n v="101"/>
    <s v="101"/>
    <n v="60"/>
    <s v="60"/>
    <n v="45"/>
    <s v="45"/>
    <s v="70"/>
    <n v="70"/>
    <n v="239"/>
    <s v="239"/>
    <s v="Medium Slow"/>
    <s v="2"/>
    <x v="5"/>
    <x v="1"/>
    <s v="Field, Water 1"/>
    <n v="87.5"/>
    <n v="12.5"/>
    <n v="0.875"/>
    <n v="0.125"/>
    <s v="20"/>
    <n v="0.5"/>
    <s v="1"/>
    <n v="0.5"/>
    <s v="2"/>
    <s v="1"/>
    <n v="0.25"/>
    <s v="2"/>
    <s v="0"/>
    <s v="2"/>
    <n v="0.5"/>
    <n v="0.5"/>
    <n v="0.5"/>
    <n v="0.5"/>
    <s v="1"/>
    <n v="0.5"/>
    <s v="1"/>
    <n v="0.25"/>
    <n v="0.5"/>
  </r>
  <r>
    <s v="Starly"/>
    <s v="396"/>
    <s v="Staralili"/>
    <s v="ă ăă‚Żă« (Mukkuru)"/>
    <x v="4"/>
    <s v="Normal"/>
    <s v="Starling pokemon"/>
    <s v="2"/>
    <x v="4"/>
    <x v="2"/>
    <s v="Normal, Flying"/>
    <n v="0.3"/>
    <n v="2"/>
    <s v="2"/>
    <s v="Keen Eye"/>
    <m/>
    <s v="Reckless"/>
    <s v="245"/>
    <n v="245"/>
    <n v="40"/>
    <s v="40"/>
    <n v="55"/>
    <s v="55"/>
    <n v="30"/>
    <s v="30"/>
    <n v="30"/>
    <s v="30"/>
    <n v="30"/>
    <s v="30"/>
    <n v="60"/>
    <s v="60"/>
    <n v="255"/>
    <s v="255"/>
    <s v="70"/>
    <n v="70"/>
    <n v="49"/>
    <s v="49"/>
    <s v="Medium Slow"/>
    <s v="1"/>
    <x v="4"/>
    <x v="2"/>
    <s v="Flying"/>
    <n v="50"/>
    <n v="50"/>
    <n v="0.5"/>
    <n v="0.5"/>
    <s v="15"/>
    <s v="1"/>
    <s v="1"/>
    <s v="1"/>
    <s v="2"/>
    <n v="0.5"/>
    <s v="2"/>
    <s v="1"/>
    <s v="1"/>
    <s v="0"/>
    <s v="1"/>
    <s v="1"/>
    <n v="0.5"/>
    <s v="2"/>
    <s v="0"/>
    <s v="1"/>
    <s v="1"/>
    <s v="1"/>
    <s v="1"/>
  </r>
  <r>
    <s v="Staravia"/>
    <s v="397"/>
    <s v="Staravia"/>
    <s v="ă ă‚ŻăăĽă‰ (Mukubird)"/>
    <x v="4"/>
    <s v="Normal"/>
    <s v="Starling pokemon"/>
    <s v="2"/>
    <x v="4"/>
    <x v="2"/>
    <s v="Normal, Flying"/>
    <n v="0.6"/>
    <n v="15.5"/>
    <s v="2"/>
    <s v="Intimidate"/>
    <m/>
    <s v="Reckless"/>
    <s v="340"/>
    <n v="340"/>
    <n v="55"/>
    <s v="55"/>
    <n v="75"/>
    <s v="75"/>
    <n v="50"/>
    <s v="50"/>
    <n v="40"/>
    <s v="40"/>
    <n v="40"/>
    <s v="40"/>
    <n v="80"/>
    <s v="80"/>
    <n v="120"/>
    <s v="120"/>
    <s v="70"/>
    <n v="70"/>
    <n v="119"/>
    <s v="119"/>
    <s v="Medium Slow"/>
    <s v="1"/>
    <x v="4"/>
    <x v="2"/>
    <s v="Flying"/>
    <n v="50"/>
    <n v="50"/>
    <n v="0.5"/>
    <n v="0.5"/>
    <s v="15"/>
    <s v="1"/>
    <s v="1"/>
    <s v="1"/>
    <s v="2"/>
    <n v="0.5"/>
    <s v="2"/>
    <s v="1"/>
    <s v="1"/>
    <s v="0"/>
    <s v="1"/>
    <s v="1"/>
    <n v="0.5"/>
    <s v="2"/>
    <s v="0"/>
    <s v="1"/>
    <s v="1"/>
    <s v="1"/>
    <s v="1"/>
  </r>
  <r>
    <s v="Staraptor"/>
    <s v="398"/>
    <s v="Staraptor"/>
    <s v="ă ă‚Żă›ăĽă‚Ż (Mukuhawk)"/>
    <x v="4"/>
    <s v="Normal"/>
    <s v="Predator pokemon"/>
    <s v="2"/>
    <x v="4"/>
    <x v="2"/>
    <s v="Normal, Flying"/>
    <n v="1.2"/>
    <n v="24.9"/>
    <s v="2"/>
    <s v="Intimidate"/>
    <m/>
    <s v="Reckless"/>
    <s v="485"/>
    <n v="485"/>
    <n v="85"/>
    <s v="85"/>
    <n v="120"/>
    <s v="120"/>
    <n v="70"/>
    <s v="70"/>
    <n v="50"/>
    <s v="50"/>
    <n v="60"/>
    <s v="60"/>
    <n v="100"/>
    <s v="100"/>
    <n v="45"/>
    <s v="45"/>
    <s v="70"/>
    <n v="70"/>
    <n v="218"/>
    <s v="218"/>
    <s v="Medium Slow"/>
    <s v="1"/>
    <x v="4"/>
    <x v="2"/>
    <s v="Flying"/>
    <n v="50"/>
    <n v="50"/>
    <n v="0.5"/>
    <n v="0.5"/>
    <s v="15"/>
    <s v="1"/>
    <s v="1"/>
    <s v="1"/>
    <s v="2"/>
    <n v="0.5"/>
    <s v="2"/>
    <s v="1"/>
    <s v="1"/>
    <s v="0"/>
    <s v="1"/>
    <s v="1"/>
    <n v="0.5"/>
    <s v="2"/>
    <s v="0"/>
    <s v="1"/>
    <s v="1"/>
    <s v="1"/>
    <s v="1"/>
  </r>
  <r>
    <s v="Bidoof"/>
    <s v="399"/>
    <s v="Bidiza"/>
    <s v="ă“ăă‘ (Bippa)"/>
    <x v="4"/>
    <s v="Normal"/>
    <s v="Plump Mouse pokemon"/>
    <s v="1"/>
    <x v="4"/>
    <x v="1"/>
    <s v="Normal"/>
    <n v="0.5"/>
    <n v="20"/>
    <s v="3"/>
    <s v="Simple"/>
    <s v="Unaware"/>
    <s v="Moody"/>
    <s v="250"/>
    <n v="250"/>
    <n v="59"/>
    <s v="59"/>
    <n v="45"/>
    <s v="45"/>
    <n v="40"/>
    <s v="40"/>
    <n v="35"/>
    <s v="35"/>
    <n v="40"/>
    <s v="40"/>
    <n v="31"/>
    <s v="31"/>
    <n v="255"/>
    <s v="255"/>
    <s v="70"/>
    <n v="70"/>
    <n v="50"/>
    <s v="50"/>
    <s v="Medium Fast"/>
    <s v="2"/>
    <x v="5"/>
    <x v="1"/>
    <s v="Field, Water 1"/>
    <n v="50"/>
    <n v="50"/>
    <n v="0.5"/>
    <n v="0.5"/>
    <s v="15"/>
    <s v="1"/>
    <s v="1"/>
    <s v="1"/>
    <s v="1"/>
    <s v="1"/>
    <s v="1"/>
    <s v="2"/>
    <s v="1"/>
    <s v="1"/>
    <s v="1"/>
    <s v="1"/>
    <s v="1"/>
    <s v="1"/>
    <s v="0"/>
    <s v="1"/>
    <s v="1"/>
    <s v="1"/>
    <s v="1"/>
  </r>
  <r>
    <s v="Bibarel"/>
    <s v="400"/>
    <s v="Bidifas"/>
    <s v="ă“ăĽă€ă« (Beadaru)"/>
    <x v="4"/>
    <s v="Normal"/>
    <s v="Beaver pokemon"/>
    <s v="2"/>
    <x v="4"/>
    <x v="16"/>
    <s v="Normal, Water"/>
    <n v="1"/>
    <n v="31.5"/>
    <s v="3"/>
    <s v="Simple"/>
    <s v="Unaware"/>
    <s v="Moody"/>
    <s v="410"/>
    <n v="410"/>
    <n v="79"/>
    <s v="79"/>
    <n v="85"/>
    <s v="85"/>
    <n v="60"/>
    <s v="60"/>
    <n v="55"/>
    <s v="55"/>
    <n v="60"/>
    <s v="60"/>
    <n v="71"/>
    <s v="71"/>
    <n v="127"/>
    <s v="127"/>
    <s v="70"/>
    <n v="70"/>
    <n v="144"/>
    <s v="144"/>
    <s v="Medium Fast"/>
    <s v="2"/>
    <x v="5"/>
    <x v="1"/>
    <s v="Field, Water 1"/>
    <n v="50"/>
    <n v="50"/>
    <n v="0.5"/>
    <n v="0.5"/>
    <s v="15"/>
    <s v="1"/>
    <n v="0.5"/>
    <n v="0.5"/>
    <s v="2"/>
    <s v="2"/>
    <n v="0.5"/>
    <s v="2"/>
    <s v="1"/>
    <s v="1"/>
    <s v="1"/>
    <s v="1"/>
    <s v="1"/>
    <s v="1"/>
    <s v="0"/>
    <s v="1"/>
    <s v="1"/>
    <n v="0.5"/>
    <s v="1"/>
  </r>
  <r>
    <s v="Kricketot"/>
    <s v="401"/>
    <s v="Zirpurze"/>
    <s v="ă‚łă­ăśăĽă‚· (Korobohshi)"/>
    <x v="4"/>
    <s v="Normal"/>
    <s v="Cricket pokemon"/>
    <s v="1"/>
    <x v="3"/>
    <x v="1"/>
    <s v="Bug"/>
    <n v="0.3"/>
    <n v="2.2000000000000002"/>
    <s v="2"/>
    <s v="Shed Skin"/>
    <m/>
    <s v="Run Away"/>
    <s v="194"/>
    <n v="194"/>
    <n v="37"/>
    <s v="37"/>
    <n v="25"/>
    <s v="25"/>
    <n v="41"/>
    <s v="41"/>
    <n v="25"/>
    <s v="25"/>
    <n v="41"/>
    <s v="41"/>
    <n v="25"/>
    <s v="25"/>
    <n v="255"/>
    <s v="255"/>
    <s v="70"/>
    <n v="70"/>
    <n v="39"/>
    <s v="39"/>
    <s v="Medium Slow"/>
    <s v="1"/>
    <x v="3"/>
    <x v="2"/>
    <s v="Bug"/>
    <n v="50"/>
    <n v="50"/>
    <n v="0.5"/>
    <n v="0.5"/>
    <s v="15"/>
    <s v="1"/>
    <s v="2"/>
    <s v="1"/>
    <s v="1"/>
    <n v="0.5"/>
    <s v="1"/>
    <n v="0.5"/>
    <s v="1"/>
    <n v="0.5"/>
    <s v="2"/>
    <s v="1"/>
    <s v="1"/>
    <s v="2"/>
    <s v="1"/>
    <s v="1"/>
    <s v="1"/>
    <s v="1"/>
    <s v="1"/>
  </r>
  <r>
    <s v="Kricketune"/>
    <s v="402"/>
    <s v="Zirpeise"/>
    <s v="ă‚łă­ăăă‚Ż (Korotock)"/>
    <x v="4"/>
    <s v="Normal"/>
    <s v="Cricket pokemon"/>
    <s v="1"/>
    <x v="3"/>
    <x v="1"/>
    <s v="Bug"/>
    <n v="1"/>
    <n v="25.5"/>
    <s v="2"/>
    <s v="Swarm"/>
    <m/>
    <s v="Technician"/>
    <s v="384"/>
    <n v="384"/>
    <n v="77"/>
    <s v="77"/>
    <n v="85"/>
    <s v="85"/>
    <n v="51"/>
    <s v="51"/>
    <n v="55"/>
    <s v="55"/>
    <n v="51"/>
    <s v="51"/>
    <n v="65"/>
    <s v="65"/>
    <n v="45"/>
    <s v="45"/>
    <s v="70"/>
    <n v="70"/>
    <n v="134"/>
    <s v="134"/>
    <s v="Medium Slow"/>
    <s v="1"/>
    <x v="3"/>
    <x v="2"/>
    <s v="Bug"/>
    <n v="50"/>
    <n v="50"/>
    <n v="0.5"/>
    <n v="0.5"/>
    <s v="15"/>
    <s v="1"/>
    <s v="2"/>
    <s v="1"/>
    <s v="1"/>
    <n v="0.5"/>
    <s v="1"/>
    <n v="0.5"/>
    <s v="1"/>
    <n v="0.5"/>
    <s v="2"/>
    <s v="1"/>
    <s v="1"/>
    <s v="2"/>
    <s v="1"/>
    <s v="1"/>
    <s v="1"/>
    <s v="1"/>
    <s v="1"/>
  </r>
  <r>
    <s v="Shinx"/>
    <s v="403"/>
    <s v="Sheinux"/>
    <s v="ă‚łăŞăłă‚Ż (Kolink)"/>
    <x v="4"/>
    <s v="Normal"/>
    <s v="Flash pokemon"/>
    <s v="1"/>
    <x v="7"/>
    <x v="1"/>
    <s v="Electric"/>
    <n v="0.5"/>
    <n v="9.5"/>
    <s v="3"/>
    <s v="Rivalry"/>
    <s v="Intimidate"/>
    <s v="Guts"/>
    <s v="263"/>
    <n v="263"/>
    <n v="45"/>
    <s v="45"/>
    <n v="65"/>
    <s v="65"/>
    <n v="34"/>
    <s v="34"/>
    <n v="40"/>
    <s v="40"/>
    <n v="34"/>
    <s v="34"/>
    <n v="45"/>
    <s v="45"/>
    <n v="235"/>
    <s v="235"/>
    <s v="70"/>
    <n v="70"/>
    <n v="53"/>
    <s v="53"/>
    <s v="Medium Slow"/>
    <s v="1"/>
    <x v="5"/>
    <x v="2"/>
    <s v="Field"/>
    <n v="50"/>
    <n v="50"/>
    <n v="0.5"/>
    <n v="0.5"/>
    <s v="20"/>
    <s v="1"/>
    <s v="1"/>
    <s v="1"/>
    <n v="0.5"/>
    <s v="1"/>
    <s v="1"/>
    <s v="1"/>
    <s v="1"/>
    <s v="2"/>
    <n v="0.5"/>
    <s v="1"/>
    <s v="1"/>
    <s v="1"/>
    <s v="1"/>
    <s v="1"/>
    <s v="1"/>
    <n v="0.5"/>
    <s v="1"/>
  </r>
  <r>
    <s v="Luxio"/>
    <s v="404"/>
    <s v="Luxio"/>
    <s v="ă«ă‚Żă‚·ă‚Ş (Luxio)"/>
    <x v="4"/>
    <s v="Normal"/>
    <s v="Spark pokemon"/>
    <s v="1"/>
    <x v="7"/>
    <x v="1"/>
    <s v="Electric"/>
    <n v="0.9"/>
    <n v="30.5"/>
    <s v="3"/>
    <s v="Rivalry"/>
    <s v="Intimidate"/>
    <s v="Guts"/>
    <s v="363"/>
    <n v="363"/>
    <n v="60"/>
    <s v="60"/>
    <n v="85"/>
    <s v="85"/>
    <n v="49"/>
    <s v="49"/>
    <n v="60"/>
    <s v="60"/>
    <n v="49"/>
    <s v="49"/>
    <n v="60"/>
    <s v="60"/>
    <n v="120"/>
    <s v="120"/>
    <s v="100"/>
    <n v="100"/>
    <n v="127"/>
    <s v="127"/>
    <s v="Medium Slow"/>
    <s v="1"/>
    <x v="5"/>
    <x v="2"/>
    <s v="Field"/>
    <n v="50"/>
    <n v="50"/>
    <n v="0.5"/>
    <n v="0.5"/>
    <s v="20"/>
    <s v="1"/>
    <s v="1"/>
    <s v="1"/>
    <n v="0.5"/>
    <s v="1"/>
    <s v="1"/>
    <s v="1"/>
    <s v="1"/>
    <s v="2"/>
    <n v="0.5"/>
    <s v="1"/>
    <s v="1"/>
    <s v="1"/>
    <s v="1"/>
    <s v="1"/>
    <s v="1"/>
    <n v="0.5"/>
    <s v="1"/>
  </r>
  <r>
    <s v="Luxray"/>
    <s v="405"/>
    <s v="Luxtra"/>
    <s v="ă¬ăłăă©ăĽ (Rentorar)"/>
    <x v="4"/>
    <s v="Normal"/>
    <s v="Gleam Eyes pokemon"/>
    <s v="1"/>
    <x v="7"/>
    <x v="1"/>
    <s v="Electric"/>
    <n v="1.4"/>
    <n v="42"/>
    <s v="3"/>
    <s v="Rivalry"/>
    <s v="Intimidate"/>
    <s v="Guts"/>
    <s v="523"/>
    <n v="523"/>
    <n v="80"/>
    <s v="80"/>
    <n v="120"/>
    <s v="120"/>
    <n v="79"/>
    <s v="79"/>
    <n v="95"/>
    <s v="95"/>
    <n v="79"/>
    <s v="79"/>
    <n v="70"/>
    <s v="70"/>
    <n v="45"/>
    <s v="45"/>
    <s v="70"/>
    <n v="70"/>
    <n v="235"/>
    <s v="235"/>
    <s v="Medium Slow"/>
    <s v="1"/>
    <x v="5"/>
    <x v="2"/>
    <s v="Field"/>
    <n v="50"/>
    <n v="50"/>
    <n v="0.5"/>
    <n v="0.5"/>
    <s v="20"/>
    <s v="1"/>
    <s v="1"/>
    <s v="1"/>
    <n v="0.5"/>
    <s v="1"/>
    <s v="1"/>
    <s v="1"/>
    <s v="1"/>
    <s v="2"/>
    <n v="0.5"/>
    <s v="1"/>
    <s v="1"/>
    <s v="1"/>
    <s v="1"/>
    <s v="1"/>
    <s v="1"/>
    <n v="0.5"/>
    <s v="1"/>
  </r>
  <r>
    <s v="Budew"/>
    <s v="406"/>
    <s v="Knospi"/>
    <s v="ă‚ąăśăźăĽ (Subomie)"/>
    <x v="4"/>
    <s v="Normal"/>
    <s v="Bud pokemon"/>
    <s v="2"/>
    <x v="0"/>
    <x v="0"/>
    <s v="Grass, Poison"/>
    <n v="0.2"/>
    <n v="1.2"/>
    <s v="3"/>
    <s v="Natural Cure"/>
    <s v="Poison Point"/>
    <s v="Leaf Guard"/>
    <s v="280"/>
    <n v="280"/>
    <n v="40"/>
    <s v="40"/>
    <n v="30"/>
    <s v="30"/>
    <n v="35"/>
    <s v="35"/>
    <n v="50"/>
    <s v="50"/>
    <n v="70"/>
    <s v="70"/>
    <n v="55"/>
    <s v="55"/>
    <n v="255"/>
    <s v="255"/>
    <s v="70"/>
    <n v="70"/>
    <n v="56"/>
    <s v="56"/>
    <s v="Medium Slow"/>
    <s v="1"/>
    <x v="8"/>
    <x v="2"/>
    <s v="Undiscovered"/>
    <n v="50"/>
    <n v="50"/>
    <n v="0.5"/>
    <n v="0.5"/>
    <s v="20"/>
    <s v="1"/>
    <s v="2"/>
    <n v="0.5"/>
    <n v="0.5"/>
    <n v="0.25"/>
    <s v="2"/>
    <n v="0.5"/>
    <s v="1"/>
    <s v="1"/>
    <s v="2"/>
    <s v="2"/>
    <s v="1"/>
    <s v="1"/>
    <s v="1"/>
    <s v="1"/>
    <s v="1"/>
    <s v="1"/>
    <n v="0.5"/>
  </r>
  <r>
    <s v="Roserade"/>
    <s v="407"/>
    <s v="Roserade"/>
    <s v="ă­ă‚şă¬ă‚¤ă‰ (Roserade)"/>
    <x v="4"/>
    <s v="Normal"/>
    <s v="Bouquet pokemon"/>
    <s v="2"/>
    <x v="0"/>
    <x v="0"/>
    <s v="Grass, Poison"/>
    <n v="0.9"/>
    <n v="14.5"/>
    <s v="3"/>
    <s v="Natural Cure"/>
    <s v="Poison Point"/>
    <s v="Technician"/>
    <s v="515"/>
    <n v="515"/>
    <n v="60"/>
    <s v="60"/>
    <n v="70"/>
    <s v="70"/>
    <n v="65"/>
    <s v="65"/>
    <n v="125"/>
    <s v="125"/>
    <n v="105"/>
    <s v="105"/>
    <n v="90"/>
    <s v="90"/>
    <n v="75"/>
    <s v="75"/>
    <s v="70"/>
    <n v="70"/>
    <n v="232"/>
    <s v="232"/>
    <s v="Medium Slow"/>
    <s v="2"/>
    <x v="6"/>
    <x v="4"/>
    <s v="Fairy, Grass"/>
    <n v="50"/>
    <n v="50"/>
    <n v="0.5"/>
    <n v="0.5"/>
    <s v="20"/>
    <s v="1"/>
    <s v="2"/>
    <n v="0.5"/>
    <n v="0.5"/>
    <n v="0.25"/>
    <s v="2"/>
    <n v="0.5"/>
    <s v="1"/>
    <s v="1"/>
    <s v="2"/>
    <s v="2"/>
    <s v="1"/>
    <s v="1"/>
    <s v="1"/>
    <s v="1"/>
    <s v="1"/>
    <s v="1"/>
    <n v="0.5"/>
  </r>
  <r>
    <s v="Cranidos"/>
    <s v="408"/>
    <s v="Koknodon"/>
    <s v="ă‚şă‚¬ă‚¤ă‰ă‚ą (Zugaidos)"/>
    <x v="4"/>
    <s v="Normal"/>
    <s v="Head Butt pokemon"/>
    <s v="1"/>
    <x v="14"/>
    <x v="1"/>
    <s v="Rock"/>
    <n v="0.9"/>
    <n v="31.5"/>
    <s v="2"/>
    <s v="Mold Breaker"/>
    <m/>
    <s v="Sheer Force"/>
    <s v="350"/>
    <n v="350"/>
    <n v="67"/>
    <s v="67"/>
    <n v="125"/>
    <s v="125"/>
    <n v="40"/>
    <s v="40"/>
    <n v="30"/>
    <s v="30"/>
    <n v="30"/>
    <s v="30"/>
    <n v="58"/>
    <s v="58"/>
    <n v="45"/>
    <s v="45"/>
    <s v="70"/>
    <n v="70"/>
    <n v="70"/>
    <s v="70"/>
    <s v="Erratic"/>
    <s v="1"/>
    <x v="2"/>
    <x v="2"/>
    <s v="Monster"/>
    <n v="87.5"/>
    <n v="12.5"/>
    <n v="0.875"/>
    <n v="0.125"/>
    <s v="30"/>
    <n v="0.5"/>
    <n v="0.5"/>
    <s v="2"/>
    <s v="1"/>
    <s v="2"/>
    <s v="1"/>
    <s v="2"/>
    <n v="0.5"/>
    <s v="2"/>
    <n v="0.5"/>
    <s v="1"/>
    <s v="1"/>
    <s v="1"/>
    <s v="1"/>
    <s v="1"/>
    <s v="1"/>
    <s v="2"/>
    <s v="1"/>
  </r>
  <r>
    <s v="Rampardos"/>
    <s v="409"/>
    <s v="Rameidon"/>
    <s v="ă©ă ă‘ă«ă‰ (Rampald)"/>
    <x v="4"/>
    <s v="Normal"/>
    <s v="Head Butt pokemon"/>
    <s v="1"/>
    <x v="14"/>
    <x v="1"/>
    <s v="Rock"/>
    <n v="1.6"/>
    <n v="102.5"/>
    <s v="2"/>
    <s v="Mold Breaker"/>
    <m/>
    <s v="Sheer Force"/>
    <s v="495"/>
    <n v="495"/>
    <n v="97"/>
    <s v="97"/>
    <n v="165"/>
    <s v="165"/>
    <n v="60"/>
    <s v="60"/>
    <n v="65"/>
    <s v="65"/>
    <n v="50"/>
    <s v="50"/>
    <n v="58"/>
    <s v="58"/>
    <n v="45"/>
    <s v="45"/>
    <s v="70"/>
    <n v="70"/>
    <n v="173"/>
    <s v="173"/>
    <s v="Erratic"/>
    <s v="1"/>
    <x v="2"/>
    <x v="2"/>
    <s v="Monster"/>
    <n v="87.5"/>
    <n v="12.5"/>
    <n v="0.875"/>
    <n v="0.125"/>
    <s v="30"/>
    <n v="0.5"/>
    <n v="0.5"/>
    <s v="2"/>
    <s v="1"/>
    <s v="2"/>
    <s v="1"/>
    <s v="2"/>
    <n v="0.5"/>
    <s v="2"/>
    <n v="0.5"/>
    <s v="1"/>
    <s v="1"/>
    <s v="1"/>
    <s v="1"/>
    <s v="1"/>
    <s v="1"/>
    <s v="2"/>
    <s v="1"/>
  </r>
  <r>
    <s v="Shieldon"/>
    <s v="410"/>
    <s v="Schilterus"/>
    <s v="ă‚żă†ăă—ă‚ą (Tatetops)"/>
    <x v="4"/>
    <s v="Normal"/>
    <s v="Shield pokemon"/>
    <s v="2"/>
    <x v="14"/>
    <x v="6"/>
    <s v="Rock, Steel"/>
    <n v="0.5"/>
    <n v="57"/>
    <s v="2"/>
    <s v="Sturdy"/>
    <m/>
    <s v="Soundproof"/>
    <s v="350"/>
    <n v="350"/>
    <n v="30"/>
    <s v="30"/>
    <n v="42"/>
    <s v="42"/>
    <n v="118"/>
    <s v="118"/>
    <n v="42"/>
    <s v="42"/>
    <n v="88"/>
    <s v="88"/>
    <n v="30"/>
    <s v="30"/>
    <n v="45"/>
    <s v="45"/>
    <s v="70"/>
    <n v="70"/>
    <n v="70"/>
    <s v="70"/>
    <s v="Erratic"/>
    <s v="1"/>
    <x v="2"/>
    <x v="2"/>
    <s v="Monster"/>
    <n v="87.5"/>
    <n v="12.5"/>
    <n v="0.875"/>
    <n v="0.125"/>
    <s v="30"/>
    <n v="0.25"/>
    <s v="1"/>
    <s v="2"/>
    <s v="1"/>
    <s v="1"/>
    <n v="0.5"/>
    <s v="4"/>
    <s v="0"/>
    <s v="4"/>
    <n v="0.25"/>
    <n v="0.5"/>
    <n v="0.5"/>
    <n v="0.5"/>
    <s v="1"/>
    <n v="0.5"/>
    <s v="1"/>
    <s v="1"/>
    <n v="0.5"/>
  </r>
  <r>
    <s v="Bastiodon"/>
    <s v="411"/>
    <s v="Bollterus"/>
    <s v="ăăŞă‡ă—ă‚ą (Torideps)"/>
    <x v="4"/>
    <s v="Normal"/>
    <s v="Shield pokemon"/>
    <s v="2"/>
    <x v="14"/>
    <x v="6"/>
    <s v="Rock, Steel"/>
    <n v="1.3"/>
    <n v="149.5"/>
    <s v="2"/>
    <s v="Sturdy"/>
    <m/>
    <s v="Soundproof"/>
    <s v="495"/>
    <n v="495"/>
    <n v="60"/>
    <s v="60"/>
    <n v="52"/>
    <s v="52"/>
    <n v="168"/>
    <s v="168"/>
    <n v="47"/>
    <s v="47"/>
    <n v="138"/>
    <s v="138"/>
    <n v="30"/>
    <s v="30"/>
    <n v="45"/>
    <s v="45"/>
    <s v="70"/>
    <n v="70"/>
    <n v="173"/>
    <s v="173"/>
    <s v="Erratic"/>
    <s v="1"/>
    <x v="2"/>
    <x v="2"/>
    <s v="Monster"/>
    <n v="87.5"/>
    <n v="12.5"/>
    <n v="0.875"/>
    <n v="0.125"/>
    <s v="30"/>
    <n v="0.25"/>
    <s v="1"/>
    <s v="2"/>
    <s v="1"/>
    <s v="1"/>
    <n v="0.5"/>
    <s v="4"/>
    <s v="0"/>
    <s v="4"/>
    <n v="0.25"/>
    <n v="0.5"/>
    <n v="0.5"/>
    <n v="0.5"/>
    <s v="1"/>
    <n v="0.5"/>
    <s v="1"/>
    <s v="1"/>
    <n v="0.5"/>
  </r>
  <r>
    <s v="Burmy"/>
    <s v="412"/>
    <s v="Burmy"/>
    <s v="ăźăŽă ăă (Minomucchi)"/>
    <x v="4"/>
    <s v="Normal"/>
    <s v="Bagworm pokemon"/>
    <s v="1"/>
    <x v="3"/>
    <x v="1"/>
    <s v="Bug"/>
    <n v="0.2"/>
    <n v="3.4"/>
    <s v="2"/>
    <s v="Shed Skin"/>
    <m/>
    <s v="Overcoat"/>
    <s v="224"/>
    <n v="224"/>
    <n v="40"/>
    <s v="40"/>
    <n v="29"/>
    <s v="29"/>
    <n v="45"/>
    <s v="45"/>
    <n v="29"/>
    <s v="29"/>
    <n v="45"/>
    <s v="45"/>
    <n v="36"/>
    <s v="36"/>
    <n v="120"/>
    <s v="120"/>
    <s v="70"/>
    <n v="70"/>
    <n v="45"/>
    <s v="45"/>
    <s v="Medium Fast"/>
    <s v="1"/>
    <x v="3"/>
    <x v="2"/>
    <s v="Bug"/>
    <n v="50"/>
    <n v="50"/>
    <n v="0.5"/>
    <n v="0.5"/>
    <s v="15"/>
    <s v="1"/>
    <s v="2"/>
    <s v="1"/>
    <s v="1"/>
    <n v="0.5"/>
    <s v="1"/>
    <n v="0.5"/>
    <s v="1"/>
    <n v="0.5"/>
    <s v="2"/>
    <s v="1"/>
    <s v="1"/>
    <s v="2"/>
    <s v="1"/>
    <s v="1"/>
    <s v="1"/>
    <s v="1"/>
    <s v="1"/>
  </r>
  <r>
    <s v="Wormadam Plant Cloak"/>
    <s v="413"/>
    <s v="Burmadame"/>
    <s v="ăźăŽăžă€ă  (Minomadam)"/>
    <x v="4"/>
    <s v="Normal"/>
    <s v="Bagworm pokemon"/>
    <s v="2"/>
    <x v="3"/>
    <x v="9"/>
    <s v="Bug, Grass"/>
    <n v="0.5"/>
    <n v="6.5"/>
    <s v="2"/>
    <s v="Anticipation"/>
    <m/>
    <s v="Overcoat"/>
    <s v="424"/>
    <n v="424"/>
    <n v="60"/>
    <s v="60"/>
    <n v="59"/>
    <s v="59"/>
    <n v="85"/>
    <s v="85"/>
    <n v="79"/>
    <s v="79"/>
    <n v="105"/>
    <s v="105"/>
    <n v="36"/>
    <s v="36"/>
    <n v="45"/>
    <s v="45"/>
    <s v="70"/>
    <n v="70"/>
    <n v="148"/>
    <s v="148"/>
    <s v="Medium Fast"/>
    <s v="1"/>
    <x v="3"/>
    <x v="2"/>
    <s v="Bug"/>
    <n v="0"/>
    <n v="100"/>
    <n v="0"/>
    <n v="1"/>
    <s v="15"/>
    <s v="1"/>
    <s v="4"/>
    <n v="0.5"/>
    <n v="0.5"/>
    <n v="0.25"/>
    <s v="2"/>
    <n v="0.5"/>
    <s v="2"/>
    <n v="0.25"/>
    <s v="4"/>
    <s v="1"/>
    <s v="2"/>
    <s v="2"/>
    <s v="1"/>
    <s v="1"/>
    <s v="1"/>
    <s v="1"/>
    <s v="1"/>
  </r>
  <r>
    <s v="Wormadam Sandy Cloak"/>
    <s v="413"/>
    <s v="Burmadame"/>
    <s v="ăźăŽăžă€ă  (Minomadam)"/>
    <x v="4"/>
    <s v="Normal"/>
    <s v="Bagworm pokemon"/>
    <s v="2"/>
    <x v="3"/>
    <x v="7"/>
    <s v="Bug, Ground"/>
    <n v="0.5"/>
    <n v="6.5"/>
    <s v="2"/>
    <s v="Anticipation"/>
    <m/>
    <s v="Overcoat"/>
    <s v="424"/>
    <n v="424"/>
    <n v="60"/>
    <s v="60"/>
    <n v="79"/>
    <s v="79"/>
    <n v="105"/>
    <s v="105"/>
    <n v="59"/>
    <s v="59"/>
    <n v="85"/>
    <s v="85"/>
    <n v="36"/>
    <s v="36"/>
    <n v="45"/>
    <s v="45"/>
    <s v="70"/>
    <n v="70"/>
    <n v="148"/>
    <s v="148"/>
    <s v="Medium Fast"/>
    <s v="1"/>
    <x v="3"/>
    <x v="2"/>
    <s v="Bug"/>
    <n v="0"/>
    <n v="100"/>
    <n v="0"/>
    <n v="1"/>
    <s v="15"/>
    <s v="1"/>
    <s v="2"/>
    <s v="2"/>
    <s v="0"/>
    <s v="1"/>
    <s v="2"/>
    <n v="0.5"/>
    <n v="0.5"/>
    <n v="0.5"/>
    <s v="2"/>
    <s v="1"/>
    <s v="1"/>
    <s v="1"/>
    <s v="1"/>
    <s v="1"/>
    <s v="1"/>
    <s v="1"/>
    <s v="1"/>
  </r>
  <r>
    <s v="Wormadam Trash Cloak"/>
    <s v="413"/>
    <s v="Burmadame"/>
    <s v="ăźăŽăžă€ă  (Minomadam)"/>
    <x v="4"/>
    <s v="Normal"/>
    <s v="Bagworm pokemon"/>
    <s v="2"/>
    <x v="3"/>
    <x v="6"/>
    <s v="Bug, Steel"/>
    <n v="0.5"/>
    <n v="6.5"/>
    <s v="2"/>
    <s v="Anticipation"/>
    <m/>
    <s v="Overcoat"/>
    <s v="424"/>
    <n v="424"/>
    <n v="60"/>
    <s v="60"/>
    <n v="69"/>
    <s v="69"/>
    <n v="95"/>
    <s v="95"/>
    <n v="69"/>
    <s v="69"/>
    <n v="95"/>
    <s v="95"/>
    <n v="36"/>
    <s v="36"/>
    <n v="45"/>
    <s v="45"/>
    <s v="70"/>
    <n v="70"/>
    <n v="148"/>
    <s v="148"/>
    <s v="Medium Fast"/>
    <s v="1"/>
    <x v="3"/>
    <x v="2"/>
    <s v="Bug"/>
    <n v="0"/>
    <n v="100"/>
    <n v="0"/>
    <n v="1"/>
    <s v="15"/>
    <n v="0.5"/>
    <s v="4"/>
    <s v="1"/>
    <s v="1"/>
    <n v="0.25"/>
    <n v="0.5"/>
    <s v="1"/>
    <s v="0"/>
    <s v="1"/>
    <s v="1"/>
    <n v="0.5"/>
    <n v="0.5"/>
    <s v="1"/>
    <s v="1"/>
    <n v="0.5"/>
    <s v="1"/>
    <n v="0.5"/>
    <n v="0.5"/>
  </r>
  <r>
    <s v="Mothim"/>
    <s v="414"/>
    <s v="Moterpel"/>
    <s v="ă‚¬ăĽăˇă‚¤ă« (Gamale)"/>
    <x v="4"/>
    <s v="Normal"/>
    <s v="Moth pokemon"/>
    <s v="2"/>
    <x v="3"/>
    <x v="2"/>
    <s v="Bug, Flying"/>
    <n v="0.9"/>
    <n v="23.3"/>
    <s v="2"/>
    <s v="Swarm"/>
    <m/>
    <s v="Tinted Lens"/>
    <s v="424"/>
    <n v="424"/>
    <n v="70"/>
    <s v="70"/>
    <n v="94"/>
    <s v="94"/>
    <n v="50"/>
    <s v="50"/>
    <n v="94"/>
    <s v="94"/>
    <n v="50"/>
    <s v="50"/>
    <n v="66"/>
    <s v="66"/>
    <n v="45"/>
    <s v="45"/>
    <s v="70"/>
    <n v="70"/>
    <n v="148"/>
    <s v="148"/>
    <s v="Medium Fast"/>
    <s v="1"/>
    <x v="3"/>
    <x v="2"/>
    <s v="Bug"/>
    <n v="100"/>
    <n v="0"/>
    <n v="1"/>
    <n v="0"/>
    <s v="15"/>
    <s v="1"/>
    <s v="2"/>
    <s v="1"/>
    <s v="2"/>
    <n v="0.25"/>
    <s v="2"/>
    <n v="0.25"/>
    <s v="1"/>
    <s v="0"/>
    <s v="2"/>
    <s v="1"/>
    <n v="0.5"/>
    <s v="4"/>
    <s v="1"/>
    <s v="1"/>
    <s v="1"/>
    <s v="1"/>
    <s v="1"/>
  </r>
  <r>
    <s v="Combee"/>
    <s v="415"/>
    <s v="Wadribie"/>
    <s v="ăźă„ăŹă‹ăĽ (Mitsuhoney)"/>
    <x v="4"/>
    <s v="Normal"/>
    <s v="Tiny Bee pokemon"/>
    <s v="2"/>
    <x v="3"/>
    <x v="2"/>
    <s v="Bug, Flying"/>
    <n v="0.3"/>
    <n v="5.5"/>
    <s v="2"/>
    <s v="Honey Gather"/>
    <m/>
    <s v="Hustle"/>
    <s v="244"/>
    <n v="244"/>
    <n v="30"/>
    <s v="30"/>
    <n v="30"/>
    <s v="30"/>
    <n v="42"/>
    <s v="42"/>
    <n v="30"/>
    <s v="30"/>
    <n v="42"/>
    <s v="42"/>
    <n v="70"/>
    <s v="70"/>
    <n v="120"/>
    <s v="120"/>
    <s v="70"/>
    <n v="70"/>
    <n v="49"/>
    <s v="49"/>
    <s v="Medium Slow"/>
    <s v="1"/>
    <x v="3"/>
    <x v="2"/>
    <s v="Bug"/>
    <n v="87.5"/>
    <n v="12.5"/>
    <n v="0.875"/>
    <n v="0.125"/>
    <s v="15"/>
    <s v="1"/>
    <s v="2"/>
    <s v="1"/>
    <s v="2"/>
    <n v="0.25"/>
    <s v="2"/>
    <n v="0.25"/>
    <s v="1"/>
    <s v="0"/>
    <s v="2"/>
    <s v="1"/>
    <n v="0.5"/>
    <s v="4"/>
    <s v="1"/>
    <s v="1"/>
    <s v="1"/>
    <s v="1"/>
    <s v="1"/>
  </r>
  <r>
    <s v="Vespiquen"/>
    <s v="416"/>
    <s v="Honweisel"/>
    <s v="ă“ăĽă‚Żă‚¤ăł (Beequen)"/>
    <x v="4"/>
    <s v="Normal"/>
    <s v="Beehive pokemon"/>
    <s v="2"/>
    <x v="3"/>
    <x v="2"/>
    <s v="Bug, Flying"/>
    <n v="1.2"/>
    <n v="38.5"/>
    <s v="2"/>
    <s v="Pressure"/>
    <m/>
    <s v="Unnerve"/>
    <s v="474"/>
    <n v="474"/>
    <n v="70"/>
    <s v="70"/>
    <n v="80"/>
    <s v="80"/>
    <n v="102"/>
    <s v="102"/>
    <n v="80"/>
    <s v="80"/>
    <n v="102"/>
    <s v="102"/>
    <n v="40"/>
    <s v="40"/>
    <n v="45"/>
    <s v="45"/>
    <s v="70"/>
    <n v="70"/>
    <n v="166"/>
    <s v="166"/>
    <s v="Medium Slow"/>
    <s v="1"/>
    <x v="3"/>
    <x v="2"/>
    <s v="Bug"/>
    <n v="0"/>
    <n v="100"/>
    <n v="0"/>
    <n v="1"/>
    <s v="15"/>
    <s v="1"/>
    <s v="2"/>
    <s v="1"/>
    <s v="2"/>
    <n v="0.25"/>
    <s v="2"/>
    <n v="0.25"/>
    <s v="1"/>
    <s v="0"/>
    <s v="2"/>
    <s v="1"/>
    <n v="0.5"/>
    <s v="4"/>
    <s v="1"/>
    <s v="1"/>
    <s v="1"/>
    <s v="1"/>
    <s v="1"/>
  </r>
  <r>
    <s v="Pachirisu"/>
    <s v="417"/>
    <s v="Pachirisu"/>
    <s v="ă‘ăăŞă‚ą (Pachirisu)"/>
    <x v="4"/>
    <s v="Normal"/>
    <s v="EleSquirrel pokemon"/>
    <s v="1"/>
    <x v="7"/>
    <x v="1"/>
    <s v="Electric"/>
    <n v="0.4"/>
    <n v="3.9"/>
    <s v="3"/>
    <s v="Run Away"/>
    <s v="Pickup"/>
    <s v="Volt Absorb"/>
    <s v="405"/>
    <n v="405"/>
    <n v="60"/>
    <s v="60"/>
    <n v="45"/>
    <s v="45"/>
    <n v="70"/>
    <s v="70"/>
    <n v="45"/>
    <s v="45"/>
    <n v="90"/>
    <s v="90"/>
    <n v="95"/>
    <s v="95"/>
    <n v="200"/>
    <s v="200"/>
    <s v="100"/>
    <n v="100"/>
    <n v="142"/>
    <s v="142"/>
    <s v="Medium Fast"/>
    <s v="2"/>
    <x v="6"/>
    <x v="3"/>
    <s v="Fairy, Field"/>
    <n v="50"/>
    <n v="50"/>
    <n v="0.5"/>
    <n v="0.5"/>
    <s v="10"/>
    <s v="1"/>
    <s v="1"/>
    <s v="1"/>
    <n v="0.5"/>
    <s v="1"/>
    <s v="1"/>
    <s v="1"/>
    <s v="1"/>
    <s v="2"/>
    <n v="0.5"/>
    <s v="1"/>
    <s v="1"/>
    <s v="1"/>
    <s v="1"/>
    <s v="1"/>
    <s v="1"/>
    <n v="0.5"/>
    <s v="1"/>
  </r>
  <r>
    <s v="Buizel"/>
    <s v="418"/>
    <s v="Bamelin"/>
    <s v="ă–ă‚¤ă‚Ľă« (Buoysel)"/>
    <x v="4"/>
    <s v="Normal"/>
    <s v="Sea Weasel pokemon"/>
    <s v="1"/>
    <x v="2"/>
    <x v="1"/>
    <s v="Water"/>
    <n v="0.7"/>
    <n v="29.5"/>
    <s v="2"/>
    <s v="Swift Swim"/>
    <m/>
    <s v="Water Veil"/>
    <s v="330"/>
    <n v="330"/>
    <n v="55"/>
    <s v="55"/>
    <n v="65"/>
    <s v="65"/>
    <n v="35"/>
    <s v="35"/>
    <n v="60"/>
    <s v="60"/>
    <n v="30"/>
    <s v="30"/>
    <n v="85"/>
    <s v="85"/>
    <n v="190"/>
    <s v="190"/>
    <s v="70"/>
    <n v="70"/>
    <n v="66"/>
    <s v="66"/>
    <s v="Medium Fast"/>
    <s v="2"/>
    <x v="5"/>
    <x v="1"/>
    <s v="Field, Water 1"/>
    <n v="50"/>
    <n v="50"/>
    <n v="0.5"/>
    <n v="0.5"/>
    <s v="20"/>
    <s v="1"/>
    <n v="0.5"/>
    <n v="0.5"/>
    <s v="2"/>
    <s v="2"/>
    <n v="0.5"/>
    <s v="1"/>
    <s v="1"/>
    <s v="1"/>
    <s v="1"/>
    <s v="1"/>
    <s v="1"/>
    <s v="1"/>
    <s v="1"/>
    <s v="1"/>
    <s v="1"/>
    <n v="0.5"/>
    <s v="1"/>
  </r>
  <r>
    <s v="Floatzel"/>
    <s v="419"/>
    <s v="Bojelin"/>
    <s v="ă•ă­ăĽă‚Ľă« (Floazel)"/>
    <x v="4"/>
    <s v="Normal"/>
    <s v="Sea Weasel pokemon"/>
    <s v="1"/>
    <x v="2"/>
    <x v="1"/>
    <s v="Water"/>
    <n v="1.1000000000000001"/>
    <n v="33.5"/>
    <s v="2"/>
    <s v="Swift Swim"/>
    <m/>
    <s v="Water Veil"/>
    <s v="495"/>
    <n v="495"/>
    <n v="85"/>
    <s v="85"/>
    <n v="105"/>
    <s v="105"/>
    <n v="55"/>
    <s v="55"/>
    <n v="85"/>
    <s v="85"/>
    <n v="50"/>
    <s v="50"/>
    <n v="115"/>
    <s v="115"/>
    <n v="75"/>
    <s v="75"/>
    <s v="70"/>
    <n v="70"/>
    <n v="173"/>
    <s v="173"/>
    <s v="Medium Fast"/>
    <s v="2"/>
    <x v="5"/>
    <x v="1"/>
    <s v="Field, Water 1"/>
    <n v="50"/>
    <n v="50"/>
    <n v="0.5"/>
    <n v="0.5"/>
    <s v="20"/>
    <s v="1"/>
    <n v="0.5"/>
    <n v="0.5"/>
    <s v="2"/>
    <s v="2"/>
    <n v="0.5"/>
    <s v="1"/>
    <s v="1"/>
    <s v="1"/>
    <s v="1"/>
    <s v="1"/>
    <s v="1"/>
    <s v="1"/>
    <s v="1"/>
    <s v="1"/>
    <s v="1"/>
    <n v="0.5"/>
    <s v="1"/>
  </r>
  <r>
    <s v="Cherubi"/>
    <s v="420"/>
    <s v="Kikugi"/>
    <s v="ăă‚§ăŞăłăś (Cherinbo)"/>
    <x v="4"/>
    <s v="Normal"/>
    <s v="Cherry pokemon"/>
    <s v="1"/>
    <x v="0"/>
    <x v="1"/>
    <s v="Grass"/>
    <n v="0.4"/>
    <n v="3.3"/>
    <s v="1"/>
    <s v="Chlorophyll"/>
    <m/>
    <m/>
    <s v="275"/>
    <n v="275"/>
    <n v="45"/>
    <s v="45"/>
    <n v="35"/>
    <s v="35"/>
    <n v="45"/>
    <s v="45"/>
    <n v="62"/>
    <s v="62"/>
    <n v="53"/>
    <s v="53"/>
    <n v="35"/>
    <s v="35"/>
    <n v="190"/>
    <s v="190"/>
    <s v="70"/>
    <n v="70"/>
    <n v="55"/>
    <s v="55"/>
    <s v="Medium Fast"/>
    <s v="2"/>
    <x v="6"/>
    <x v="4"/>
    <s v="Fairy, Grass"/>
    <n v="50"/>
    <n v="50"/>
    <n v="0.5"/>
    <n v="0.5"/>
    <s v="20"/>
    <s v="1"/>
    <s v="2"/>
    <n v="0.5"/>
    <n v="0.5"/>
    <n v="0.5"/>
    <s v="2"/>
    <s v="1"/>
    <s v="2"/>
    <n v="0.5"/>
    <s v="2"/>
    <s v="1"/>
    <s v="2"/>
    <s v="1"/>
    <s v="1"/>
    <s v="1"/>
    <s v="1"/>
    <s v="1"/>
    <s v="1"/>
  </r>
  <r>
    <s v="Cherrim"/>
    <s v="421"/>
    <s v="Kinoso"/>
    <s v="ăă‚§ăŞă  (Cherrim)"/>
    <x v="4"/>
    <s v="Normal"/>
    <s v="Blossom pokemon"/>
    <s v="1"/>
    <x v="0"/>
    <x v="1"/>
    <s v="Grass"/>
    <n v="0.5"/>
    <n v="9.3000000000000007"/>
    <s v="1"/>
    <s v="Flower Gift"/>
    <m/>
    <m/>
    <s v="450"/>
    <n v="450"/>
    <n v="70"/>
    <s v="70"/>
    <n v="60"/>
    <s v="60"/>
    <n v="70"/>
    <s v="70"/>
    <n v="87"/>
    <s v="87"/>
    <n v="78"/>
    <s v="78"/>
    <n v="85"/>
    <s v="85"/>
    <n v="75"/>
    <s v="75"/>
    <s v="70"/>
    <n v="70"/>
    <n v="158"/>
    <s v="158"/>
    <s v="Medium Fast"/>
    <s v="2"/>
    <x v="6"/>
    <x v="4"/>
    <s v="Fairy, Grass"/>
    <n v="50"/>
    <n v="50"/>
    <n v="0.5"/>
    <n v="0.5"/>
    <s v="20"/>
    <s v="1"/>
    <s v="2"/>
    <n v="0.5"/>
    <n v="0.5"/>
    <n v="0.5"/>
    <s v="2"/>
    <s v="1"/>
    <s v="2"/>
    <n v="0.5"/>
    <s v="2"/>
    <s v="1"/>
    <s v="2"/>
    <s v="1"/>
    <s v="1"/>
    <s v="1"/>
    <s v="1"/>
    <s v="1"/>
    <s v="1"/>
  </r>
  <r>
    <s v="Shellos"/>
    <s v="422"/>
    <s v="Schalellos"/>
    <s v="ă‚«ă©ăŠă‚Żă‚· (Karanakushi)"/>
    <x v="4"/>
    <s v="Normal"/>
    <s v="Sea Slug pokemon"/>
    <s v="1"/>
    <x v="2"/>
    <x v="1"/>
    <s v="Water"/>
    <n v="0.3"/>
    <n v="6.3"/>
    <s v="3"/>
    <s v="Sticky Hold"/>
    <s v="Storm Drain"/>
    <s v="Sand Force"/>
    <s v="325"/>
    <n v="325"/>
    <n v="76"/>
    <s v="76"/>
    <n v="48"/>
    <s v="48"/>
    <n v="48"/>
    <s v="48"/>
    <n v="57"/>
    <s v="57"/>
    <n v="62"/>
    <s v="62"/>
    <n v="34"/>
    <s v="34"/>
    <n v="190"/>
    <s v="190"/>
    <s v="70"/>
    <n v="70"/>
    <n v="65"/>
    <s v="65"/>
    <s v="Medium Fast"/>
    <s v="2"/>
    <x v="13"/>
    <x v="1"/>
    <s v="Amorphous, Water 1"/>
    <n v="50"/>
    <n v="50"/>
    <n v="0.5"/>
    <n v="0.5"/>
    <s v="20"/>
    <s v="1"/>
    <n v="0.5"/>
    <n v="0.5"/>
    <s v="2"/>
    <s v="2"/>
    <n v="0.5"/>
    <s v="1"/>
    <s v="1"/>
    <s v="1"/>
    <s v="1"/>
    <s v="1"/>
    <s v="1"/>
    <s v="1"/>
    <s v="1"/>
    <s v="1"/>
    <s v="1"/>
    <n v="0.5"/>
    <s v="1"/>
  </r>
  <r>
    <s v="Gastrodon"/>
    <s v="423"/>
    <s v="Gastrodon"/>
    <s v="ăăŞăă‰ăł (Tritodon)"/>
    <x v="4"/>
    <s v="Normal"/>
    <s v="Sea Slug pokemon"/>
    <s v="2"/>
    <x v="2"/>
    <x v="7"/>
    <s v="Water, Ground"/>
    <n v="0.9"/>
    <n v="29.9"/>
    <s v="3"/>
    <s v="Sticky Hold"/>
    <s v="Storm Drain"/>
    <s v="Sand Force"/>
    <s v="475"/>
    <n v="475"/>
    <n v="111"/>
    <s v="111"/>
    <n v="83"/>
    <s v="83"/>
    <n v="68"/>
    <s v="68"/>
    <n v="92"/>
    <s v="92"/>
    <n v="82"/>
    <s v="82"/>
    <n v="39"/>
    <s v="39"/>
    <n v="75"/>
    <s v="75"/>
    <s v="70"/>
    <n v="70"/>
    <n v="166"/>
    <s v="166"/>
    <s v="Medium Fast"/>
    <s v="2"/>
    <x v="13"/>
    <x v="1"/>
    <s v="Amorphous, Water 1"/>
    <n v="50"/>
    <n v="50"/>
    <n v="0.5"/>
    <n v="0.5"/>
    <s v="20"/>
    <s v="1"/>
    <n v="0.5"/>
    <s v="1"/>
    <s v="0"/>
    <s v="4"/>
    <s v="1"/>
    <s v="1"/>
    <n v="0.5"/>
    <s v="1"/>
    <s v="1"/>
    <s v="1"/>
    <s v="1"/>
    <n v="0.5"/>
    <s v="1"/>
    <s v="1"/>
    <s v="1"/>
    <n v="0.5"/>
    <s v="1"/>
  </r>
  <r>
    <s v="Ambipom"/>
    <s v="424"/>
    <s v="Ambidiffel"/>
    <s v="ă‚¨ă†ăśăĽă‚ą (Eteboth)"/>
    <x v="4"/>
    <s v="Normal"/>
    <s v="Long Tail pokemon"/>
    <s v="1"/>
    <x v="4"/>
    <x v="1"/>
    <s v="Normal"/>
    <n v="1.2"/>
    <n v="20.3"/>
    <s v="3"/>
    <s v="Technician"/>
    <s v="Pickup"/>
    <s v="Skill Link"/>
    <s v="482"/>
    <n v="482"/>
    <n v="75"/>
    <s v="75"/>
    <n v="100"/>
    <s v="100"/>
    <n v="66"/>
    <s v="66"/>
    <n v="60"/>
    <s v="60"/>
    <n v="66"/>
    <s v="66"/>
    <n v="115"/>
    <s v="115"/>
    <n v="45"/>
    <s v="45"/>
    <s v="100"/>
    <n v="100"/>
    <n v="169"/>
    <s v="169"/>
    <s v="Fast"/>
    <s v="1"/>
    <x v="5"/>
    <x v="2"/>
    <s v="Field"/>
    <n v="50"/>
    <n v="50"/>
    <n v="0.5"/>
    <n v="0.5"/>
    <s v="20"/>
    <s v="1"/>
    <s v="1"/>
    <s v="1"/>
    <s v="1"/>
    <s v="1"/>
    <s v="1"/>
    <s v="2"/>
    <s v="1"/>
    <s v="1"/>
    <s v="1"/>
    <s v="1"/>
    <s v="1"/>
    <s v="1"/>
    <s v="0"/>
    <s v="1"/>
    <s v="1"/>
    <s v="1"/>
    <s v="1"/>
  </r>
  <r>
    <s v="Drifloon"/>
    <s v="425"/>
    <s v="Driftlon"/>
    <s v="ă•ăŻăłă† (Fuwante)"/>
    <x v="4"/>
    <s v="Normal"/>
    <s v="Balloon pokemon"/>
    <s v="2"/>
    <x v="15"/>
    <x v="2"/>
    <s v="Ghost, Flying"/>
    <n v="0.4"/>
    <n v="1.2"/>
    <s v="3"/>
    <s v="Aftermath"/>
    <s v="Unburden"/>
    <s v="Flare Boost"/>
    <s v="348"/>
    <n v="348"/>
    <n v="90"/>
    <s v="90"/>
    <n v="50"/>
    <s v="50"/>
    <n v="34"/>
    <s v="34"/>
    <n v="60"/>
    <s v="60"/>
    <n v="44"/>
    <s v="44"/>
    <n v="70"/>
    <s v="70"/>
    <n v="125"/>
    <s v="125"/>
    <s v="70"/>
    <n v="70"/>
    <n v="70"/>
    <s v="70"/>
    <s v="Fluctuating"/>
    <s v="1"/>
    <x v="13"/>
    <x v="2"/>
    <s v="Amorphous"/>
    <n v="50"/>
    <n v="50"/>
    <n v="0.5"/>
    <n v="0.5"/>
    <s v="30"/>
    <s v="0"/>
    <s v="1"/>
    <s v="1"/>
    <s v="2"/>
    <n v="0.5"/>
    <s v="2"/>
    <s v="0"/>
    <n v="0.5"/>
    <s v="0"/>
    <s v="1"/>
    <s v="1"/>
    <n v="0.25"/>
    <s v="2"/>
    <s v="2"/>
    <s v="1"/>
    <s v="2"/>
    <s v="1"/>
    <s v="1"/>
  </r>
  <r>
    <s v="Drifblim"/>
    <s v="426"/>
    <s v="Drifzepeli"/>
    <s v="ă•ăŻă©ă‚¤ă‰ (Fuwaride)"/>
    <x v="4"/>
    <s v="Normal"/>
    <s v="Blimp pokemon"/>
    <s v="2"/>
    <x v="15"/>
    <x v="2"/>
    <s v="Ghost, Flying"/>
    <n v="1.2"/>
    <n v="15"/>
    <s v="3"/>
    <s v="Aftermath"/>
    <s v="Unburden"/>
    <s v="Flare Boost"/>
    <s v="498"/>
    <n v="498"/>
    <n v="150"/>
    <s v="150"/>
    <n v="80"/>
    <s v="80"/>
    <n v="44"/>
    <s v="44"/>
    <n v="90"/>
    <s v="90"/>
    <n v="54"/>
    <s v="54"/>
    <n v="80"/>
    <s v="80"/>
    <n v="60"/>
    <s v="60"/>
    <s v="70"/>
    <n v="70"/>
    <n v="174"/>
    <s v="174"/>
    <s v="Fluctuating"/>
    <s v="1"/>
    <x v="13"/>
    <x v="2"/>
    <s v="Amorphous"/>
    <n v="50"/>
    <n v="50"/>
    <n v="0.5"/>
    <n v="0.5"/>
    <s v="30"/>
    <s v="0"/>
    <s v="1"/>
    <s v="1"/>
    <s v="2"/>
    <n v="0.5"/>
    <s v="2"/>
    <s v="0"/>
    <n v="0.5"/>
    <s v="0"/>
    <s v="1"/>
    <s v="1"/>
    <n v="0.25"/>
    <s v="2"/>
    <s v="2"/>
    <s v="1"/>
    <s v="2"/>
    <s v="1"/>
    <s v="1"/>
  </r>
  <r>
    <s v="Buneary"/>
    <s v="427"/>
    <s v="Haspiror"/>
    <s v="ăźăźă­ă« (Mimirol)"/>
    <x v="4"/>
    <s v="Normal"/>
    <s v="Rabbit pokemon"/>
    <s v="1"/>
    <x v="4"/>
    <x v="1"/>
    <s v="Normal"/>
    <n v="0.4"/>
    <n v="5.5"/>
    <s v="3"/>
    <s v="Run Away"/>
    <s v="Klutz"/>
    <s v="Limber"/>
    <s v="350"/>
    <n v="350"/>
    <n v="55"/>
    <s v="55"/>
    <n v="66"/>
    <s v="66"/>
    <n v="44"/>
    <s v="44"/>
    <n v="44"/>
    <s v="44"/>
    <n v="56"/>
    <s v="56"/>
    <n v="85"/>
    <s v="85"/>
    <n v="190"/>
    <s v="190"/>
    <s v="0"/>
    <n v="0"/>
    <n v="70"/>
    <s v="70"/>
    <s v="Medium Fast"/>
    <s v="2"/>
    <x v="5"/>
    <x v="8"/>
    <s v="Field, Human-Like"/>
    <n v="50"/>
    <n v="50"/>
    <n v="0.5"/>
    <n v="0.5"/>
    <s v="20"/>
    <s v="1"/>
    <s v="1"/>
    <s v="1"/>
    <s v="1"/>
    <s v="1"/>
    <s v="1"/>
    <s v="2"/>
    <s v="1"/>
    <s v="1"/>
    <s v="1"/>
    <s v="1"/>
    <s v="1"/>
    <s v="1"/>
    <s v="0"/>
    <s v="1"/>
    <s v="1"/>
    <s v="1"/>
    <s v="1"/>
  </r>
  <r>
    <s v="Lopunny"/>
    <s v="428"/>
    <s v="Schlapor"/>
    <s v="ăźăźă­ăă— (Mimilop)"/>
    <x v="4"/>
    <s v="Normal"/>
    <s v="Rabbit pokemon"/>
    <s v="1"/>
    <x v="4"/>
    <x v="1"/>
    <s v="Normal"/>
    <n v="1.2"/>
    <n v="33.299999999999997"/>
    <s v="3"/>
    <s v="Cute Charm"/>
    <s v="Klutz"/>
    <s v="Limber"/>
    <s v="480"/>
    <n v="480"/>
    <n v="65"/>
    <s v="65"/>
    <n v="76"/>
    <s v="76"/>
    <n v="84"/>
    <s v="84"/>
    <n v="54"/>
    <s v="54"/>
    <n v="96"/>
    <s v="96"/>
    <n v="105"/>
    <s v="105"/>
    <n v="60"/>
    <s v="60"/>
    <s v="140"/>
    <n v="140"/>
    <n v="168"/>
    <s v="168"/>
    <s v="Medium Fast"/>
    <s v="2"/>
    <x v="5"/>
    <x v="8"/>
    <s v="Field, Human-Like"/>
    <n v="50"/>
    <n v="50"/>
    <n v="0.5"/>
    <n v="0.5"/>
    <s v="20"/>
    <s v="1"/>
    <s v="1"/>
    <s v="1"/>
    <s v="1"/>
    <s v="1"/>
    <s v="1"/>
    <s v="2"/>
    <s v="1"/>
    <s v="1"/>
    <s v="1"/>
    <s v="1"/>
    <s v="1"/>
    <s v="1"/>
    <s v="0"/>
    <s v="1"/>
    <s v="1"/>
    <s v="1"/>
    <s v="1"/>
  </r>
  <r>
    <s v="Mega Lopunny"/>
    <s v="428"/>
    <s v="Schlapor"/>
    <s v="ăźăźă­ăă— (Mimilop)"/>
    <x v="4"/>
    <s v="Normal"/>
    <s v="Rabbit pokemon"/>
    <s v="2"/>
    <x v="4"/>
    <x v="10"/>
    <s v="Normal, Fighting"/>
    <n v="1.3"/>
    <n v="28.3"/>
    <s v="1"/>
    <s v="Scrappy"/>
    <m/>
    <m/>
    <s v="580"/>
    <n v="580"/>
    <n v="65"/>
    <s v="65"/>
    <n v="136"/>
    <s v="136"/>
    <n v="94"/>
    <s v="94"/>
    <n v="54"/>
    <s v="54"/>
    <n v="96"/>
    <s v="96"/>
    <n v="135"/>
    <s v="135"/>
    <n v="60"/>
    <s v="60"/>
    <s v="140"/>
    <n v="140"/>
    <n v="203"/>
    <s v="203"/>
    <s v="Medium Fast"/>
    <s v="2"/>
    <x v="5"/>
    <x v="8"/>
    <s v="Field, Human-Like"/>
    <n v="50"/>
    <n v="50"/>
    <n v="0.5"/>
    <n v="0.5"/>
    <s v="20"/>
    <s v="1"/>
    <s v="1"/>
    <s v="1"/>
    <s v="1"/>
    <s v="1"/>
    <s v="1"/>
    <s v="2"/>
    <s v="1"/>
    <s v="1"/>
    <s v="2"/>
    <s v="2"/>
    <n v="0.5"/>
    <n v="0.5"/>
    <s v="0"/>
    <s v="1"/>
    <n v="0.5"/>
    <s v="1"/>
    <s v="2"/>
  </r>
  <r>
    <s v="Mismagius"/>
    <s v="429"/>
    <s v="Traunmagil"/>
    <s v="ă ă‚¦ăžăĽă‚¸ (Mumargi)"/>
    <x v="4"/>
    <s v="Normal"/>
    <s v="Magical pokemon"/>
    <s v="1"/>
    <x v="15"/>
    <x v="1"/>
    <s v="Ghost"/>
    <n v="0.9"/>
    <n v="4.4000000000000004"/>
    <s v="1"/>
    <s v="Levitate"/>
    <m/>
    <m/>
    <s v="495"/>
    <n v="495"/>
    <n v="60"/>
    <s v="60"/>
    <n v="60"/>
    <s v="60"/>
    <n v="60"/>
    <s v="60"/>
    <n v="105"/>
    <s v="105"/>
    <n v="105"/>
    <s v="105"/>
    <n v="105"/>
    <s v="105"/>
    <n v="45"/>
    <s v="45"/>
    <s v="35"/>
    <n v="35"/>
    <n v="173"/>
    <s v="173"/>
    <s v="Fast"/>
    <s v="1"/>
    <x v="13"/>
    <x v="2"/>
    <s v="Amorphous"/>
    <n v="50"/>
    <n v="50"/>
    <n v="0.5"/>
    <n v="0.5"/>
    <s v="25"/>
    <s v="0"/>
    <s v="1"/>
    <s v="1"/>
    <s v="1"/>
    <s v="1"/>
    <s v="1"/>
    <s v="0"/>
    <n v="0.5"/>
    <s v="0"/>
    <s v="1"/>
    <s v="1"/>
    <n v="0.5"/>
    <s v="1"/>
    <s v="2"/>
    <s v="1"/>
    <s v="2"/>
    <s v="1"/>
    <s v="1"/>
  </r>
  <r>
    <s v="Honchkrow"/>
    <s v="430"/>
    <s v="Kramshef"/>
    <s v="ă‰ăłă‚«ă©ă‚ą (Dongkarasu)"/>
    <x v="4"/>
    <s v="Normal"/>
    <s v="Big Boss pokemon"/>
    <s v="2"/>
    <x v="5"/>
    <x v="2"/>
    <s v="Dark, Flying"/>
    <n v="0.9"/>
    <n v="27.3"/>
    <s v="3"/>
    <s v="Insomnia"/>
    <s v="Super Luck"/>
    <s v="Moxie"/>
    <s v="505"/>
    <n v="505"/>
    <n v="100"/>
    <s v="100"/>
    <n v="125"/>
    <s v="125"/>
    <n v="52"/>
    <s v="52"/>
    <n v="105"/>
    <s v="105"/>
    <n v="52"/>
    <s v="52"/>
    <n v="71"/>
    <s v="71"/>
    <n v="30"/>
    <s v="30"/>
    <s v="35"/>
    <n v="35"/>
    <n v="177"/>
    <s v="177"/>
    <s v="Medium Slow"/>
    <s v="1"/>
    <x v="4"/>
    <x v="2"/>
    <s v="Flying"/>
    <n v="50"/>
    <n v="50"/>
    <n v="0.5"/>
    <n v="0.5"/>
    <s v="20"/>
    <s v="1"/>
    <s v="1"/>
    <s v="1"/>
    <s v="2"/>
    <n v="0.5"/>
    <s v="2"/>
    <s v="1"/>
    <s v="1"/>
    <s v="0"/>
    <s v="1"/>
    <s v="0"/>
    <s v="1"/>
    <s v="2"/>
    <n v="0.5"/>
    <s v="1"/>
    <n v="0.5"/>
    <s v="1"/>
    <s v="2"/>
  </r>
  <r>
    <s v="Glameow"/>
    <s v="431"/>
    <s v="Charmian"/>
    <s v="ă‹ăŁă«ăžăĽ (Nyarmar)"/>
    <x v="4"/>
    <s v="Normal"/>
    <s v="Catty pokemon"/>
    <s v="1"/>
    <x v="4"/>
    <x v="1"/>
    <s v="Normal"/>
    <n v="0.5"/>
    <n v="3.9"/>
    <s v="3"/>
    <s v="Limber"/>
    <s v="Own Tempo"/>
    <s v="Keen Eye"/>
    <s v="310"/>
    <n v="310"/>
    <n v="49"/>
    <s v="49"/>
    <n v="55"/>
    <s v="55"/>
    <n v="42"/>
    <s v="42"/>
    <n v="42"/>
    <s v="42"/>
    <n v="37"/>
    <s v="37"/>
    <n v="85"/>
    <s v="85"/>
    <n v="190"/>
    <s v="190"/>
    <s v="70"/>
    <n v="70"/>
    <n v="62"/>
    <s v="62"/>
    <s v="Fast"/>
    <s v="1"/>
    <x v="5"/>
    <x v="2"/>
    <s v="Field"/>
    <n v="25"/>
    <n v="75"/>
    <n v="0.25"/>
    <n v="0.75"/>
    <s v="20"/>
    <s v="1"/>
    <s v="1"/>
    <s v="1"/>
    <s v="1"/>
    <s v="1"/>
    <s v="1"/>
    <s v="2"/>
    <s v="1"/>
    <s v="1"/>
    <s v="1"/>
    <s v="1"/>
    <s v="1"/>
    <s v="1"/>
    <s v="0"/>
    <s v="1"/>
    <s v="1"/>
    <s v="1"/>
    <s v="1"/>
  </r>
  <r>
    <s v="Purugly"/>
    <s v="432"/>
    <s v="Shnurgarst"/>
    <s v="ă–ă‹ăŁăă (Bunyatto)"/>
    <x v="4"/>
    <s v="Normal"/>
    <s v="Tiger Cat pokemon"/>
    <s v="1"/>
    <x v="4"/>
    <x v="1"/>
    <s v="Normal"/>
    <n v="1"/>
    <n v="43.8"/>
    <s v="3"/>
    <s v="Thick Fat"/>
    <s v="Own Tempo"/>
    <s v="Defiant"/>
    <s v="452"/>
    <n v="452"/>
    <n v="71"/>
    <s v="71"/>
    <n v="82"/>
    <s v="82"/>
    <n v="64"/>
    <s v="64"/>
    <n v="64"/>
    <s v="64"/>
    <n v="59"/>
    <s v="59"/>
    <n v="112"/>
    <s v="112"/>
    <n v="75"/>
    <s v="75"/>
    <s v="70"/>
    <n v="70"/>
    <n v="158"/>
    <s v="158"/>
    <s v="Fast"/>
    <s v="1"/>
    <x v="5"/>
    <x v="2"/>
    <s v="Field"/>
    <n v="25"/>
    <n v="75"/>
    <n v="0.25"/>
    <n v="0.75"/>
    <s v="20"/>
    <s v="1"/>
    <n v="0.5"/>
    <s v="1"/>
    <s v="1"/>
    <s v="1"/>
    <n v="0.5"/>
    <s v="2"/>
    <s v="1"/>
    <s v="1"/>
    <s v="1"/>
    <s v="1"/>
    <s v="1"/>
    <s v="1"/>
    <s v="0"/>
    <s v="1"/>
    <s v="1"/>
    <s v="1"/>
    <s v="1"/>
  </r>
  <r>
    <s v="Chingling"/>
    <s v="433"/>
    <s v="Klingplim"/>
    <s v="ăŞăĽă‚·ăŁăł (Lisyan)"/>
    <x v="4"/>
    <s v="Normal"/>
    <s v="Bell pokemon"/>
    <s v="1"/>
    <x v="13"/>
    <x v="1"/>
    <s v="Psychic"/>
    <n v="0.2"/>
    <n v="0.6"/>
    <s v="1"/>
    <s v="Levitate"/>
    <m/>
    <m/>
    <s v="285"/>
    <n v="285"/>
    <n v="45"/>
    <s v="45"/>
    <n v="30"/>
    <s v="30"/>
    <n v="50"/>
    <s v="50"/>
    <n v="65"/>
    <s v="65"/>
    <n v="50"/>
    <s v="50"/>
    <n v="45"/>
    <s v="45"/>
    <n v="120"/>
    <s v="120"/>
    <s v="70"/>
    <n v="70"/>
    <n v="57"/>
    <s v="57"/>
    <s v="Fast"/>
    <s v="1"/>
    <x v="8"/>
    <x v="2"/>
    <s v="Undiscovered"/>
    <n v="50"/>
    <n v="50"/>
    <n v="0.5"/>
    <n v="0.5"/>
    <s v="25"/>
    <s v="1"/>
    <s v="1"/>
    <s v="1"/>
    <s v="1"/>
    <s v="1"/>
    <s v="1"/>
    <n v="0.5"/>
    <s v="1"/>
    <s v="0"/>
    <s v="1"/>
    <n v="0.5"/>
    <s v="2"/>
    <s v="1"/>
    <s v="2"/>
    <s v="1"/>
    <s v="2"/>
    <s v="1"/>
    <s v="1"/>
  </r>
  <r>
    <s v="Stunky"/>
    <s v="434"/>
    <s v="Skunkapuh"/>
    <s v="ă‚ąă‚«ăłă—ăĽ (Skunpuu)"/>
    <x v="4"/>
    <s v="Normal"/>
    <s v="Skunk pokemon"/>
    <s v="2"/>
    <x v="6"/>
    <x v="13"/>
    <s v="Poison, Dark"/>
    <n v="0.4"/>
    <n v="19.2"/>
    <s v="3"/>
    <s v="Stench"/>
    <s v="Aftermath"/>
    <s v="Keen Eye"/>
    <s v="329"/>
    <n v="329"/>
    <n v="63"/>
    <s v="63"/>
    <n v="63"/>
    <s v="63"/>
    <n v="47"/>
    <s v="47"/>
    <n v="41"/>
    <s v="41"/>
    <n v="41"/>
    <s v="41"/>
    <n v="74"/>
    <s v="74"/>
    <n v="225"/>
    <s v="225"/>
    <s v="70"/>
    <n v="70"/>
    <n v="66"/>
    <s v="66"/>
    <s v="Medium Fast"/>
    <s v="1"/>
    <x v="5"/>
    <x v="2"/>
    <s v="Field"/>
    <n v="50"/>
    <n v="50"/>
    <n v="0.5"/>
    <n v="0.5"/>
    <s v="20"/>
    <s v="1"/>
    <s v="1"/>
    <s v="1"/>
    <s v="1"/>
    <n v="0.5"/>
    <s v="1"/>
    <s v="1"/>
    <n v="0.5"/>
    <s v="2"/>
    <s v="1"/>
    <s v="0"/>
    <s v="1"/>
    <s v="1"/>
    <n v="0.5"/>
    <s v="1"/>
    <n v="0.5"/>
    <s v="1"/>
    <s v="1"/>
  </r>
  <r>
    <s v="Skuntank"/>
    <s v="435"/>
    <s v="Skuntank"/>
    <s v="ă‚ąă‚«ă‚żăłă‚Ż (Skutank)"/>
    <x v="4"/>
    <s v="Normal"/>
    <s v="Skunk pokemon"/>
    <s v="2"/>
    <x v="6"/>
    <x v="13"/>
    <s v="Poison, Dark"/>
    <n v="1"/>
    <n v="38"/>
    <s v="3"/>
    <s v="Stench"/>
    <s v="Aftermath"/>
    <s v="Keen Eye"/>
    <s v="479"/>
    <n v="479"/>
    <n v="103"/>
    <s v="103"/>
    <n v="93"/>
    <s v="93"/>
    <n v="67"/>
    <s v="67"/>
    <n v="71"/>
    <s v="71"/>
    <n v="61"/>
    <s v="61"/>
    <n v="84"/>
    <s v="84"/>
    <n v="60"/>
    <s v="60"/>
    <s v="70"/>
    <n v="70"/>
    <n v="168"/>
    <s v="168"/>
    <s v="Medium Fast"/>
    <s v="1"/>
    <x v="5"/>
    <x v="2"/>
    <s v="Field"/>
    <n v="50"/>
    <n v="50"/>
    <n v="0.5"/>
    <n v="0.5"/>
    <s v="20"/>
    <s v="1"/>
    <s v="1"/>
    <s v="1"/>
    <s v="1"/>
    <n v="0.5"/>
    <s v="1"/>
    <s v="1"/>
    <n v="0.5"/>
    <s v="2"/>
    <s v="1"/>
    <s v="0"/>
    <s v="1"/>
    <s v="1"/>
    <n v="0.5"/>
    <s v="1"/>
    <n v="0.5"/>
    <s v="1"/>
    <s v="1"/>
  </r>
  <r>
    <s v="Bronzor"/>
    <s v="436"/>
    <s v="Bronzel"/>
    <s v="ă‰ăĽăźă©ăĽ (Dohmirror)"/>
    <x v="4"/>
    <s v="Normal"/>
    <s v="Bronze pokemon"/>
    <s v="2"/>
    <x v="11"/>
    <x v="5"/>
    <s v="Steel, Psychic"/>
    <n v="0.5"/>
    <n v="60.5"/>
    <s v="3"/>
    <s v="Levitate"/>
    <s v="Heatproof"/>
    <s v="Heavy Metal"/>
    <s v="300"/>
    <n v="300"/>
    <n v="57"/>
    <s v="57"/>
    <n v="24"/>
    <s v="24"/>
    <n v="86"/>
    <s v="86"/>
    <n v="24"/>
    <s v="24"/>
    <n v="86"/>
    <s v="86"/>
    <n v="23"/>
    <s v="23"/>
    <n v="255"/>
    <s v="255"/>
    <s v="70"/>
    <n v="70"/>
    <n v="60"/>
    <s v="60"/>
    <s v="Medium Fast"/>
    <s v="1"/>
    <x v="12"/>
    <x v="2"/>
    <s v="Mineral"/>
    <m/>
    <n v="100"/>
    <m/>
    <m/>
    <s v="20"/>
    <n v="0.5"/>
    <s v="2"/>
    <s v="1"/>
    <s v="1"/>
    <n v="0.5"/>
    <n v="0.5"/>
    <s v="1"/>
    <s v="0"/>
    <s v="0"/>
    <n v="0.5"/>
    <n v="0.25"/>
    <s v="1"/>
    <n v="0.5"/>
    <s v="2"/>
    <n v="0.5"/>
    <s v="2"/>
    <n v="0.5"/>
    <n v="0.5"/>
  </r>
  <r>
    <s v="Bronzong"/>
    <s v="437"/>
    <s v="Bronzong"/>
    <s v="ă‰ăĽă‚żă‚Żăł (Dohtakun)"/>
    <x v="4"/>
    <s v="Normal"/>
    <s v="Bronze Bell pokemon"/>
    <s v="2"/>
    <x v="11"/>
    <x v="5"/>
    <s v="Steel, Psychic"/>
    <n v="1.3"/>
    <n v="187"/>
    <s v="3"/>
    <s v="Levitate"/>
    <s v="Heatproof"/>
    <s v="Heavy Metal"/>
    <s v="500"/>
    <n v="500"/>
    <n v="67"/>
    <s v="67"/>
    <n v="89"/>
    <s v="89"/>
    <n v="116"/>
    <s v="116"/>
    <n v="79"/>
    <s v="79"/>
    <n v="116"/>
    <s v="116"/>
    <n v="33"/>
    <s v="33"/>
    <n v="90"/>
    <s v="90"/>
    <s v="70"/>
    <n v="70"/>
    <n v="175"/>
    <s v="175"/>
    <s v="Medium Fast"/>
    <s v="1"/>
    <x v="12"/>
    <x v="2"/>
    <s v="Mineral"/>
    <m/>
    <n v="100"/>
    <m/>
    <m/>
    <s v="20"/>
    <n v="0.5"/>
    <s v="2"/>
    <s v="1"/>
    <s v="1"/>
    <n v="0.5"/>
    <n v="0.5"/>
    <s v="1"/>
    <s v="0"/>
    <s v="0"/>
    <n v="0.5"/>
    <n v="0.25"/>
    <s v="1"/>
    <n v="0.5"/>
    <s v="2"/>
    <n v="0.5"/>
    <s v="2"/>
    <n v="0.5"/>
    <n v="0.5"/>
  </r>
  <r>
    <s v="Bonsly"/>
    <s v="438"/>
    <s v="Mobai"/>
    <s v="ă‚¦ă‚˝ăŹă (Usohachi)"/>
    <x v="4"/>
    <s v="Normal"/>
    <s v="Bonsai pokemon"/>
    <s v="1"/>
    <x v="14"/>
    <x v="1"/>
    <s v="Rock"/>
    <n v="0.5"/>
    <n v="15"/>
    <s v="3"/>
    <s v="Sturdy"/>
    <s v="Rock Head"/>
    <s v="Rattled"/>
    <s v="290"/>
    <n v="290"/>
    <n v="50"/>
    <s v="50"/>
    <n v="80"/>
    <s v="80"/>
    <n v="95"/>
    <s v="95"/>
    <n v="10"/>
    <s v="10"/>
    <n v="45"/>
    <s v="45"/>
    <n v="10"/>
    <s v="10"/>
    <n v="255"/>
    <s v="255"/>
    <s v="70"/>
    <n v="70"/>
    <n v="58"/>
    <s v="58"/>
    <s v="Medium Fast"/>
    <s v="1"/>
    <x v="8"/>
    <x v="2"/>
    <s v="Undiscovered"/>
    <n v="50"/>
    <n v="50"/>
    <n v="0.5"/>
    <n v="0.5"/>
    <s v="20"/>
    <n v="0.5"/>
    <n v="0.5"/>
    <s v="2"/>
    <s v="1"/>
    <s v="2"/>
    <s v="1"/>
    <s v="2"/>
    <n v="0.5"/>
    <s v="2"/>
    <n v="0.5"/>
    <s v="1"/>
    <s v="1"/>
    <s v="1"/>
    <s v="1"/>
    <s v="1"/>
    <s v="1"/>
    <s v="2"/>
    <s v="1"/>
  </r>
  <r>
    <s v="Mime Jr,"/>
    <s v="439"/>
    <s v="Pantimimi"/>
    <s v="ăžăŤăŤ (Manene)"/>
    <x v="4"/>
    <s v="Normal"/>
    <s v="Mime pokemon"/>
    <s v="2"/>
    <x v="13"/>
    <x v="8"/>
    <s v="Psychic, Fairy"/>
    <n v="0.6"/>
    <n v="13"/>
    <s v="3"/>
    <s v="Soundproof"/>
    <s v="Filter"/>
    <s v="Technician"/>
    <s v="310"/>
    <n v="310"/>
    <n v="20"/>
    <s v="20"/>
    <n v="25"/>
    <s v="25"/>
    <n v="45"/>
    <s v="45"/>
    <n v="70"/>
    <s v="70"/>
    <n v="90"/>
    <s v="90"/>
    <n v="60"/>
    <s v="60"/>
    <n v="145"/>
    <s v="145"/>
    <s v="70"/>
    <n v="70"/>
    <n v="62"/>
    <s v="62"/>
    <s v="Medium Fast"/>
    <s v="1"/>
    <x v="8"/>
    <x v="2"/>
    <s v="Undiscovered"/>
    <n v="50"/>
    <n v="50"/>
    <n v="0.5"/>
    <n v="0.5"/>
    <s v="25"/>
    <s v="1"/>
    <s v="1"/>
    <s v="1"/>
    <s v="1"/>
    <s v="1"/>
    <s v="1"/>
    <n v="0.25"/>
    <s v="2"/>
    <s v="1"/>
    <s v="1"/>
    <n v="0.5"/>
    <s v="1"/>
    <s v="1"/>
    <s v="2"/>
    <s v="0"/>
    <s v="1"/>
    <s v="2"/>
    <s v="1"/>
  </r>
  <r>
    <s v="Happiny"/>
    <s v="440"/>
    <s v="Wonneira"/>
    <s v="ă”ăłă—ă‚Ż (Pinpuku)"/>
    <x v="4"/>
    <s v="Normal"/>
    <s v="Playhouse pokemon"/>
    <s v="1"/>
    <x v="4"/>
    <x v="1"/>
    <s v="Normal"/>
    <n v="0.6"/>
    <n v="24.4"/>
    <s v="3"/>
    <s v="Natural Cure"/>
    <s v="Serene Grace"/>
    <s v="Friend Guard"/>
    <s v="220"/>
    <n v="220"/>
    <n v="100"/>
    <s v="100"/>
    <n v="5"/>
    <s v="5"/>
    <n v="5"/>
    <s v="5"/>
    <n v="15"/>
    <s v="15"/>
    <n v="65"/>
    <s v="65"/>
    <n v="30"/>
    <s v="30"/>
    <n v="130"/>
    <s v="130"/>
    <s v="140"/>
    <n v="140"/>
    <n v="110"/>
    <s v="110"/>
    <s v="Fast"/>
    <s v="1"/>
    <x v="8"/>
    <x v="2"/>
    <s v="Undiscovered"/>
    <n v="0"/>
    <n v="100"/>
    <n v="0"/>
    <n v="1"/>
    <s v="40"/>
    <s v="1"/>
    <s v="1"/>
    <s v="1"/>
    <s v="1"/>
    <s v="1"/>
    <s v="1"/>
    <s v="2"/>
    <s v="1"/>
    <s v="1"/>
    <s v="1"/>
    <s v="1"/>
    <s v="1"/>
    <s v="1"/>
    <s v="0"/>
    <s v="1"/>
    <s v="1"/>
    <s v="1"/>
    <s v="1"/>
  </r>
  <r>
    <s v="Chatot"/>
    <s v="441"/>
    <s v="Plaudagei"/>
    <s v="ăšă©ăă— (Perap)"/>
    <x v="4"/>
    <s v="Normal"/>
    <s v="Music Note pokemon"/>
    <s v="2"/>
    <x v="4"/>
    <x v="2"/>
    <s v="Normal, Flying"/>
    <n v="0.5"/>
    <n v="1.9"/>
    <s v="3"/>
    <s v="Keen Eye"/>
    <s v="Tangled Feet"/>
    <s v="Big Pecks"/>
    <s v="411"/>
    <n v="411"/>
    <n v="76"/>
    <s v="76"/>
    <n v="65"/>
    <s v="65"/>
    <n v="45"/>
    <s v="45"/>
    <n v="92"/>
    <s v="92"/>
    <n v="42"/>
    <s v="42"/>
    <n v="91"/>
    <s v="91"/>
    <n v="30"/>
    <s v="30"/>
    <s v="35"/>
    <n v="35"/>
    <n v="144"/>
    <s v="144"/>
    <s v="Medium Slow"/>
    <s v="1"/>
    <x v="4"/>
    <x v="2"/>
    <s v="Flying"/>
    <n v="50"/>
    <n v="50"/>
    <n v="0.5"/>
    <n v="0.5"/>
    <s v="20"/>
    <s v="1"/>
    <s v="1"/>
    <s v="1"/>
    <s v="2"/>
    <n v="0.5"/>
    <s v="2"/>
    <s v="1"/>
    <s v="1"/>
    <s v="0"/>
    <s v="1"/>
    <s v="1"/>
    <n v="0.5"/>
    <s v="2"/>
    <s v="0"/>
    <s v="1"/>
    <s v="1"/>
    <s v="1"/>
    <s v="1"/>
  </r>
  <r>
    <s v="Spiritomb"/>
    <s v="442"/>
    <s v="Kryppuk"/>
    <s v="ăźă‚«ă«ă‚˛ (Mikaruge)"/>
    <x v="4"/>
    <s v="Normal"/>
    <s v="Forbidden pokemon"/>
    <s v="2"/>
    <x v="15"/>
    <x v="13"/>
    <s v="Ghost, Dark"/>
    <n v="1"/>
    <n v="108"/>
    <s v="2"/>
    <s v="Pressure"/>
    <m/>
    <s v="Infiltrator"/>
    <s v="485"/>
    <n v="485"/>
    <n v="50"/>
    <s v="50"/>
    <n v="92"/>
    <s v="92"/>
    <n v="108"/>
    <s v="108"/>
    <n v="92"/>
    <s v="92"/>
    <n v="108"/>
    <s v="108"/>
    <n v="35"/>
    <s v="35"/>
    <n v="100"/>
    <s v="100"/>
    <s v="70"/>
    <n v="70"/>
    <n v="170"/>
    <s v="170"/>
    <s v="Medium Fast"/>
    <s v="1"/>
    <x v="13"/>
    <x v="2"/>
    <s v="Amorphous"/>
    <n v="50"/>
    <n v="50"/>
    <n v="0.5"/>
    <n v="0.5"/>
    <s v="30"/>
    <s v="0"/>
    <s v="1"/>
    <s v="1"/>
    <s v="1"/>
    <s v="1"/>
    <s v="1"/>
    <s v="0"/>
    <n v="0.5"/>
    <s v="1"/>
    <s v="1"/>
    <s v="0"/>
    <s v="1"/>
    <s v="1"/>
    <s v="1"/>
    <s v="1"/>
    <s v="1"/>
    <s v="1"/>
    <s v="2"/>
  </r>
  <r>
    <s v="Gible"/>
    <s v="443"/>
    <s v="Kaumalat"/>
    <s v="ă•ă‚«ăžă« (Fukamaru)"/>
    <x v="4"/>
    <s v="Normal"/>
    <s v="Land Shark pokemon"/>
    <s v="2"/>
    <x v="16"/>
    <x v="7"/>
    <s v="Dragon, Ground"/>
    <n v="0.7"/>
    <n v="20.5"/>
    <s v="2"/>
    <s v="Sand Veil"/>
    <m/>
    <s v="Rough Skin"/>
    <s v="300"/>
    <n v="300"/>
    <n v="58"/>
    <s v="58"/>
    <n v="70"/>
    <s v="70"/>
    <n v="45"/>
    <s v="45"/>
    <n v="40"/>
    <s v="40"/>
    <n v="45"/>
    <s v="45"/>
    <n v="42"/>
    <s v="42"/>
    <n v="45"/>
    <s v="45"/>
    <s v="70"/>
    <n v="70"/>
    <n v="60"/>
    <s v="60"/>
    <s v="Slow"/>
    <s v="2"/>
    <x v="1"/>
    <x v="0"/>
    <s v="Dragon, Monster"/>
    <n v="50"/>
    <n v="50"/>
    <n v="0.5"/>
    <n v="0.5"/>
    <s v="40"/>
    <s v="1"/>
    <n v="0.5"/>
    <s v="1"/>
    <s v="0"/>
    <s v="1"/>
    <s v="4"/>
    <s v="1"/>
    <n v="0.5"/>
    <s v="1"/>
    <s v="1"/>
    <s v="1"/>
    <s v="1"/>
    <n v="0.5"/>
    <s v="1"/>
    <s v="2"/>
    <s v="1"/>
    <s v="1"/>
    <s v="2"/>
  </r>
  <r>
    <s v="Gabite"/>
    <s v="444"/>
    <s v="Knarksel"/>
    <s v="ă‚¬ăă‚¤ă (Gabite)"/>
    <x v="4"/>
    <s v="Normal"/>
    <s v="Cave pokemon"/>
    <s v="2"/>
    <x v="16"/>
    <x v="7"/>
    <s v="Dragon, Ground"/>
    <n v="1.4"/>
    <n v="56"/>
    <s v="2"/>
    <s v="Sand Veil"/>
    <m/>
    <s v="Rough Skin"/>
    <s v="410"/>
    <n v="410"/>
    <n v="68"/>
    <s v="68"/>
    <n v="90"/>
    <s v="90"/>
    <n v="65"/>
    <s v="65"/>
    <n v="50"/>
    <s v="50"/>
    <n v="55"/>
    <s v="55"/>
    <n v="82"/>
    <s v="82"/>
    <n v="45"/>
    <s v="45"/>
    <s v="70"/>
    <n v="70"/>
    <n v="144"/>
    <s v="144"/>
    <s v="Slow"/>
    <s v="2"/>
    <x v="1"/>
    <x v="0"/>
    <s v="Dragon, Monster"/>
    <n v="50"/>
    <n v="50"/>
    <n v="0.5"/>
    <n v="0.5"/>
    <s v="40"/>
    <s v="1"/>
    <n v="0.5"/>
    <s v="1"/>
    <s v="0"/>
    <s v="1"/>
    <s v="4"/>
    <s v="1"/>
    <n v="0.5"/>
    <s v="1"/>
    <s v="1"/>
    <s v="1"/>
    <s v="1"/>
    <n v="0.5"/>
    <s v="1"/>
    <s v="2"/>
    <s v="1"/>
    <s v="1"/>
    <s v="2"/>
  </r>
  <r>
    <s v="Garchomp"/>
    <s v="445"/>
    <s v="Knakrack"/>
    <s v="ă‚¬ă–ăŞă‚˘ă‚ą (Gaburias)"/>
    <x v="4"/>
    <s v="Normal"/>
    <s v="Mach pokemon"/>
    <s v="2"/>
    <x v="16"/>
    <x v="7"/>
    <s v="Dragon, Ground"/>
    <n v="1.9"/>
    <n v="95"/>
    <s v="2"/>
    <s v="Sand Veil"/>
    <m/>
    <s v="Rough Skin"/>
    <s v="600"/>
    <n v="600"/>
    <n v="108"/>
    <s v="108"/>
    <n v="130"/>
    <s v="130"/>
    <n v="95"/>
    <s v="95"/>
    <n v="80"/>
    <s v="80"/>
    <n v="85"/>
    <s v="85"/>
    <n v="102"/>
    <s v="102"/>
    <n v="45"/>
    <s v="45"/>
    <s v="70"/>
    <n v="70"/>
    <n v="270"/>
    <s v="270"/>
    <s v="Slow"/>
    <s v="2"/>
    <x v="1"/>
    <x v="0"/>
    <s v="Dragon, Monster"/>
    <n v="50"/>
    <n v="50"/>
    <n v="0.5"/>
    <n v="0.5"/>
    <s v="40"/>
    <s v="1"/>
    <n v="0.5"/>
    <s v="1"/>
    <s v="0"/>
    <s v="1"/>
    <s v="4"/>
    <s v="1"/>
    <n v="0.5"/>
    <s v="1"/>
    <s v="1"/>
    <s v="1"/>
    <s v="1"/>
    <n v="0.5"/>
    <s v="1"/>
    <s v="2"/>
    <s v="1"/>
    <s v="1"/>
    <s v="2"/>
  </r>
  <r>
    <s v="Mega Garchomp"/>
    <s v="445"/>
    <s v="Knakrack"/>
    <s v="ă‚¬ă–ăŞă‚˘ă‚ą (Gaburias)"/>
    <x v="4"/>
    <s v="Normal"/>
    <s v="Mach pokemon"/>
    <s v="2"/>
    <x v="16"/>
    <x v="7"/>
    <s v="Dragon, Ground"/>
    <n v="1.9"/>
    <n v="95"/>
    <s v="1"/>
    <s v="Sand Force"/>
    <m/>
    <m/>
    <s v="700"/>
    <n v="700"/>
    <n v="108"/>
    <s v="108"/>
    <n v="170"/>
    <s v="170"/>
    <n v="115"/>
    <s v="115"/>
    <n v="120"/>
    <s v="120"/>
    <n v="95"/>
    <s v="95"/>
    <n v="92"/>
    <s v="92"/>
    <n v="45"/>
    <s v="45"/>
    <s v="70"/>
    <n v="70"/>
    <n v="315"/>
    <s v="315"/>
    <s v="Slow"/>
    <s v="2"/>
    <x v="1"/>
    <x v="0"/>
    <s v="Dragon, Monster"/>
    <n v="50"/>
    <n v="50"/>
    <n v="0.5"/>
    <n v="0.5"/>
    <s v="40"/>
    <s v="1"/>
    <n v="0.5"/>
    <s v="1"/>
    <s v="0"/>
    <s v="1"/>
    <s v="4"/>
    <s v="1"/>
    <n v="0.5"/>
    <s v="1"/>
    <s v="1"/>
    <s v="1"/>
    <s v="1"/>
    <n v="0.5"/>
    <s v="1"/>
    <s v="2"/>
    <s v="1"/>
    <s v="1"/>
    <s v="2"/>
  </r>
  <r>
    <s v="Munchlax"/>
    <s v="446"/>
    <s v="Mampfaxo"/>
    <s v="ă‚´ăłă™ (Gonbe)"/>
    <x v="4"/>
    <s v="Normal"/>
    <s v="Big Eater pokemon"/>
    <s v="1"/>
    <x v="4"/>
    <x v="1"/>
    <s v="Normal"/>
    <n v="0.6"/>
    <n v="105"/>
    <s v="3"/>
    <s v="Pickup"/>
    <s v="Thick Fat"/>
    <s v="Gluttony"/>
    <s v="390"/>
    <n v="390"/>
    <n v="135"/>
    <s v="135"/>
    <n v="85"/>
    <s v="85"/>
    <n v="40"/>
    <s v="40"/>
    <n v="40"/>
    <s v="40"/>
    <n v="85"/>
    <s v="85"/>
    <n v="5"/>
    <s v="5"/>
    <n v="50"/>
    <s v="50"/>
    <s v="70"/>
    <n v="70"/>
    <n v="78"/>
    <s v="78"/>
    <s v="Slow"/>
    <s v="1"/>
    <x v="8"/>
    <x v="2"/>
    <s v="Undiscovered"/>
    <n v="87.5"/>
    <n v="12.5"/>
    <n v="0.875"/>
    <n v="0.125"/>
    <s v="40"/>
    <s v="1"/>
    <s v="1"/>
    <s v="1"/>
    <s v="1"/>
    <s v="1"/>
    <s v="1"/>
    <s v="2"/>
    <s v="1"/>
    <s v="1"/>
    <s v="1"/>
    <s v="1"/>
    <s v="1"/>
    <s v="1"/>
    <s v="0"/>
    <s v="1"/>
    <s v="1"/>
    <s v="1"/>
    <s v="1"/>
  </r>
  <r>
    <s v="Riolu"/>
    <s v="447"/>
    <s v="Riolu"/>
    <s v="ăŞă‚Şă« (Riolu)"/>
    <x v="4"/>
    <s v="Normal"/>
    <s v="Emanation pokemon"/>
    <s v="1"/>
    <x v="12"/>
    <x v="1"/>
    <s v="Fighting"/>
    <n v="0.7"/>
    <n v="20.2"/>
    <s v="3"/>
    <s v="Steadfast"/>
    <s v="Inner Focus"/>
    <s v="Prankster"/>
    <s v="285"/>
    <n v="285"/>
    <n v="40"/>
    <s v="40"/>
    <n v="70"/>
    <s v="70"/>
    <n v="40"/>
    <s v="40"/>
    <n v="35"/>
    <s v="35"/>
    <n v="40"/>
    <s v="40"/>
    <n v="60"/>
    <s v="60"/>
    <n v="75"/>
    <s v="75"/>
    <s v="70"/>
    <n v="70"/>
    <n v="57"/>
    <s v="57"/>
    <s v="Medium Slow"/>
    <s v="1"/>
    <x v="8"/>
    <x v="2"/>
    <s v="Undiscovered"/>
    <n v="87.5"/>
    <n v="12.5"/>
    <n v="0.875"/>
    <n v="0.125"/>
    <s v="25"/>
    <s v="1"/>
    <s v="1"/>
    <s v="1"/>
    <s v="1"/>
    <s v="1"/>
    <s v="1"/>
    <s v="1"/>
    <s v="1"/>
    <s v="1"/>
    <s v="2"/>
    <s v="2"/>
    <n v="0.5"/>
    <n v="0.5"/>
    <s v="1"/>
    <s v="1"/>
    <n v="0.5"/>
    <s v="1"/>
    <s v="2"/>
  </r>
  <r>
    <s v="Lucario"/>
    <s v="448"/>
    <s v="Lucario"/>
    <s v="ă«ă‚«ăŞă‚Ş (Lucario)"/>
    <x v="4"/>
    <s v="Normal"/>
    <s v="Aura pokemon"/>
    <s v="2"/>
    <x v="12"/>
    <x v="6"/>
    <s v="Fighting, Steel"/>
    <n v="1.2"/>
    <n v="54"/>
    <s v="3"/>
    <s v="Steadfast"/>
    <s v="Inner Focus"/>
    <s v="Justified"/>
    <s v="525"/>
    <n v="525"/>
    <n v="70"/>
    <s v="70"/>
    <n v="110"/>
    <s v="110"/>
    <n v="70"/>
    <s v="70"/>
    <n v="115"/>
    <s v="115"/>
    <n v="70"/>
    <s v="70"/>
    <n v="90"/>
    <s v="90"/>
    <n v="45"/>
    <s v="45"/>
    <s v="70"/>
    <n v="70"/>
    <n v="184"/>
    <s v="184"/>
    <s v="Medium Slow"/>
    <s v="2"/>
    <x v="5"/>
    <x v="8"/>
    <s v="Field, Human-Like"/>
    <n v="87.5"/>
    <n v="12.5"/>
    <n v="0.875"/>
    <n v="0.125"/>
    <s v="25"/>
    <n v="0.5"/>
    <s v="2"/>
    <s v="1"/>
    <s v="1"/>
    <n v="0.5"/>
    <n v="0.5"/>
    <s v="2"/>
    <s v="0"/>
    <s v="2"/>
    <s v="1"/>
    <s v="1"/>
    <n v="0.25"/>
    <n v="0.25"/>
    <s v="1"/>
    <n v="0.5"/>
    <n v="0.5"/>
    <n v="0.5"/>
    <s v="1"/>
  </r>
  <r>
    <s v="Mega Lucario"/>
    <s v="448"/>
    <s v="Lucario"/>
    <s v="ă«ă‚«ăŞă‚Ş (Lucario)"/>
    <x v="4"/>
    <s v="Normal"/>
    <s v="Aura pokemon"/>
    <s v="2"/>
    <x v="12"/>
    <x v="6"/>
    <s v="Fighting, Steel"/>
    <n v="1.3"/>
    <n v="57.5"/>
    <s v="1"/>
    <s v="Adaptability"/>
    <m/>
    <m/>
    <s v="625"/>
    <n v="625"/>
    <n v="70"/>
    <s v="70"/>
    <n v="145"/>
    <s v="145"/>
    <n v="88"/>
    <s v="88"/>
    <n v="140"/>
    <s v="140"/>
    <n v="70"/>
    <s v="70"/>
    <n v="112"/>
    <s v="112"/>
    <n v="45"/>
    <s v="45"/>
    <s v="70"/>
    <n v="70"/>
    <n v="219"/>
    <s v="219"/>
    <s v="Medium Slow"/>
    <s v="2"/>
    <x v="5"/>
    <x v="8"/>
    <s v="Field, Human-Like"/>
    <n v="87.5"/>
    <n v="12.5"/>
    <n v="0.875"/>
    <n v="0.125"/>
    <s v="25"/>
    <n v="0.5"/>
    <s v="2"/>
    <s v="1"/>
    <s v="1"/>
    <n v="0.5"/>
    <n v="0.5"/>
    <s v="2"/>
    <s v="0"/>
    <s v="2"/>
    <s v="1"/>
    <s v="1"/>
    <n v="0.25"/>
    <n v="0.25"/>
    <s v="1"/>
    <n v="0.5"/>
    <n v="0.5"/>
    <n v="0.5"/>
    <s v="1"/>
  </r>
  <r>
    <s v="Hippopotas"/>
    <s v="449"/>
    <s v="Hippopotas"/>
    <s v="ă’ăťăťă‚żă‚ą (Hippopotas)"/>
    <x v="4"/>
    <s v="Normal"/>
    <s v="Hippo pokemon"/>
    <s v="1"/>
    <x v="8"/>
    <x v="1"/>
    <s v="Ground"/>
    <n v="0.8"/>
    <n v="49.5"/>
    <s v="2"/>
    <s v="Sand Stream"/>
    <m/>
    <s v="Sand Force"/>
    <s v="330"/>
    <n v="330"/>
    <n v="68"/>
    <s v="68"/>
    <n v="72"/>
    <s v="72"/>
    <n v="78"/>
    <s v="78"/>
    <n v="38"/>
    <s v="38"/>
    <n v="42"/>
    <s v="42"/>
    <n v="32"/>
    <s v="32"/>
    <n v="140"/>
    <s v="140"/>
    <s v="70"/>
    <n v="70"/>
    <n v="66"/>
    <s v="66"/>
    <s v="Slow"/>
    <s v="1"/>
    <x v="5"/>
    <x v="2"/>
    <s v="Field"/>
    <n v="50"/>
    <n v="50"/>
    <n v="0.5"/>
    <n v="0.5"/>
    <s v="30"/>
    <s v="1"/>
    <s v="1"/>
    <s v="2"/>
    <s v="0"/>
    <s v="2"/>
    <s v="2"/>
    <s v="1"/>
    <n v="0.5"/>
    <s v="1"/>
    <s v="1"/>
    <s v="1"/>
    <s v="1"/>
    <n v="0.5"/>
    <s v="1"/>
    <s v="1"/>
    <s v="1"/>
    <s v="1"/>
    <s v="1"/>
  </r>
  <r>
    <s v="Hippowdon"/>
    <s v="450"/>
    <s v="Hippoterus"/>
    <s v="ă‚«ăă«ă‰ăł (Kabaldon)"/>
    <x v="4"/>
    <s v="Normal"/>
    <s v="Heavyweight pokemon"/>
    <s v="1"/>
    <x v="8"/>
    <x v="1"/>
    <s v="Ground"/>
    <n v="2"/>
    <n v="300"/>
    <s v="2"/>
    <s v="Sand Stream"/>
    <m/>
    <s v="Sand Force"/>
    <s v="525"/>
    <n v="525"/>
    <n v="108"/>
    <s v="108"/>
    <n v="112"/>
    <s v="112"/>
    <n v="118"/>
    <s v="118"/>
    <n v="68"/>
    <s v="68"/>
    <n v="72"/>
    <s v="72"/>
    <n v="47"/>
    <s v="47"/>
    <n v="60"/>
    <s v="60"/>
    <s v="70"/>
    <n v="70"/>
    <n v="184"/>
    <s v="184"/>
    <s v="Slow"/>
    <s v="1"/>
    <x v="5"/>
    <x v="2"/>
    <s v="Field"/>
    <n v="50"/>
    <n v="50"/>
    <n v="0.5"/>
    <n v="0.5"/>
    <s v="30"/>
    <s v="1"/>
    <s v="1"/>
    <s v="2"/>
    <s v="0"/>
    <s v="2"/>
    <s v="2"/>
    <s v="1"/>
    <n v="0.5"/>
    <s v="1"/>
    <s v="1"/>
    <s v="1"/>
    <s v="1"/>
    <n v="0.5"/>
    <s v="1"/>
    <s v="1"/>
    <s v="1"/>
    <s v="1"/>
    <s v="1"/>
  </r>
  <r>
    <s v="Skorupi"/>
    <s v="451"/>
    <s v="Pionskora"/>
    <s v="ă‚ąă‚łă«ă” (Scorupi)"/>
    <x v="4"/>
    <s v="Normal"/>
    <s v="Scorpion pokemon"/>
    <s v="2"/>
    <x v="6"/>
    <x v="18"/>
    <s v="Poison, Bug"/>
    <n v="0.8"/>
    <n v="12"/>
    <s v="3"/>
    <s v="Battle Armor"/>
    <s v="Sniper"/>
    <s v="Keen Eye"/>
    <s v="330"/>
    <n v="330"/>
    <n v="40"/>
    <s v="40"/>
    <n v="50"/>
    <s v="50"/>
    <n v="90"/>
    <s v="90"/>
    <n v="30"/>
    <s v="30"/>
    <n v="55"/>
    <s v="55"/>
    <n v="65"/>
    <s v="65"/>
    <n v="120"/>
    <s v="120"/>
    <s v="70"/>
    <n v="70"/>
    <n v="66"/>
    <s v="66"/>
    <s v="Slow"/>
    <s v="2"/>
    <x v="3"/>
    <x v="7"/>
    <s v="Bug, Water 3"/>
    <n v="50"/>
    <n v="50"/>
    <n v="0.5"/>
    <n v="0.5"/>
    <s v="20"/>
    <s v="1"/>
    <s v="2"/>
    <s v="1"/>
    <s v="1"/>
    <n v="0.25"/>
    <s v="1"/>
    <n v="0.25"/>
    <n v="0.5"/>
    <s v="1"/>
    <s v="2"/>
    <s v="2"/>
    <n v="0.5"/>
    <s v="2"/>
    <s v="1"/>
    <s v="1"/>
    <s v="1"/>
    <s v="1"/>
    <n v="0.5"/>
  </r>
  <r>
    <s v="Drapion"/>
    <s v="452"/>
    <s v="Piondragi"/>
    <s v="ă‰ă©ă”ă‚Şăł (Dorapion)"/>
    <x v="4"/>
    <s v="Normal"/>
    <s v="Ogre Scorp pokemon"/>
    <s v="2"/>
    <x v="6"/>
    <x v="13"/>
    <s v="Poison, Dark"/>
    <n v="1.3"/>
    <n v="61.5"/>
    <s v="3"/>
    <s v="Battle Armor"/>
    <s v="Sniper"/>
    <s v="Keen Eye"/>
    <s v="500"/>
    <n v="500"/>
    <n v="70"/>
    <s v="70"/>
    <n v="90"/>
    <s v="90"/>
    <n v="110"/>
    <s v="110"/>
    <n v="60"/>
    <s v="60"/>
    <n v="75"/>
    <s v="75"/>
    <n v="95"/>
    <s v="95"/>
    <n v="45"/>
    <s v="45"/>
    <s v="70"/>
    <n v="70"/>
    <n v="175"/>
    <s v="175"/>
    <s v="Slow"/>
    <s v="2"/>
    <x v="3"/>
    <x v="7"/>
    <s v="Bug, Water 3"/>
    <n v="50"/>
    <n v="50"/>
    <n v="0.5"/>
    <n v="0.5"/>
    <s v="20"/>
    <s v="1"/>
    <s v="1"/>
    <s v="1"/>
    <s v="1"/>
    <n v="0.5"/>
    <s v="1"/>
    <s v="1"/>
    <n v="0.5"/>
    <s v="2"/>
    <s v="1"/>
    <s v="0"/>
    <s v="1"/>
    <s v="1"/>
    <n v="0.5"/>
    <s v="1"/>
    <n v="0.5"/>
    <s v="1"/>
    <s v="1"/>
  </r>
  <r>
    <s v="Croagunk"/>
    <s v="453"/>
    <s v="Glibunkel"/>
    <s v="ă‚°ă¬ăă‚°ă« (Gureggru)"/>
    <x v="4"/>
    <s v="Normal"/>
    <s v="Toxic Mouth pokemon"/>
    <s v="2"/>
    <x v="6"/>
    <x v="10"/>
    <s v="Poison, Fighting"/>
    <n v="0.7"/>
    <n v="23"/>
    <s v="3"/>
    <s v="Anticipation"/>
    <s v="Dry Skin"/>
    <s v="Poison Touch"/>
    <s v="300"/>
    <n v="300"/>
    <n v="48"/>
    <s v="48"/>
    <n v="61"/>
    <s v="61"/>
    <n v="40"/>
    <s v="40"/>
    <n v="61"/>
    <s v="61"/>
    <n v="40"/>
    <s v="40"/>
    <n v="50"/>
    <s v="50"/>
    <n v="140"/>
    <s v="140"/>
    <s v="100"/>
    <n v="100"/>
    <n v="60"/>
    <s v="60"/>
    <s v="Medium Fast"/>
    <s v="1"/>
    <x v="10"/>
    <x v="2"/>
    <s v="Human-Like"/>
    <n v="50"/>
    <n v="50"/>
    <n v="0.5"/>
    <n v="0.5"/>
    <s v="10"/>
    <s v="1"/>
    <s v="1"/>
    <s v="1"/>
    <s v="1"/>
    <n v="0.5"/>
    <s v="1"/>
    <n v="0.5"/>
    <n v="0.5"/>
    <s v="2"/>
    <s v="2"/>
    <s v="4"/>
    <n v="0.25"/>
    <n v="0.5"/>
    <s v="1"/>
    <s v="1"/>
    <n v="0.5"/>
    <s v="1"/>
    <s v="1"/>
  </r>
  <r>
    <s v="Toxicroak"/>
    <s v="454"/>
    <s v="Toxiquak"/>
    <s v="ă‰ă‚Żă­ăă‚° (Dokurog)"/>
    <x v="4"/>
    <s v="Normal"/>
    <s v="Toxic Mouth pokemon"/>
    <s v="2"/>
    <x v="6"/>
    <x v="10"/>
    <s v="Poison, Fighting"/>
    <n v="1.3"/>
    <n v="44.4"/>
    <s v="3"/>
    <s v="Anticipation"/>
    <s v="Dry Skin"/>
    <s v="Poison Touch"/>
    <s v="490"/>
    <n v="490"/>
    <n v="83"/>
    <s v="83"/>
    <n v="106"/>
    <s v="106"/>
    <n v="65"/>
    <s v="65"/>
    <n v="86"/>
    <s v="86"/>
    <n v="65"/>
    <s v="65"/>
    <n v="85"/>
    <s v="85"/>
    <n v="75"/>
    <s v="75"/>
    <s v="70"/>
    <n v="70"/>
    <n v="172"/>
    <s v="172"/>
    <s v="Medium Fast"/>
    <s v="1"/>
    <x v="10"/>
    <x v="2"/>
    <s v="Human-Like"/>
    <n v="50"/>
    <n v="50"/>
    <n v="0.5"/>
    <n v="0.5"/>
    <s v="20"/>
    <s v="1"/>
    <s v="1"/>
    <s v="1"/>
    <s v="1"/>
    <n v="0.5"/>
    <s v="1"/>
    <n v="0.5"/>
    <n v="0.5"/>
    <s v="2"/>
    <s v="2"/>
    <s v="4"/>
    <n v="0.25"/>
    <n v="0.5"/>
    <s v="1"/>
    <s v="1"/>
    <n v="0.5"/>
    <s v="1"/>
    <s v="1"/>
  </r>
  <r>
    <s v="Carnivine"/>
    <s v="455"/>
    <s v="Venuflibis"/>
    <s v="ăžă‚ąă‚­ăă‘ (Muskippa)"/>
    <x v="4"/>
    <s v="Normal"/>
    <s v="Bug Catcher pokemon"/>
    <s v="1"/>
    <x v="0"/>
    <x v="1"/>
    <s v="Grass"/>
    <n v="1.4"/>
    <n v="27"/>
    <s v="1"/>
    <s v="Levitate"/>
    <m/>
    <m/>
    <s v="454"/>
    <n v="454"/>
    <n v="74"/>
    <s v="74"/>
    <n v="100"/>
    <s v="100"/>
    <n v="72"/>
    <s v="72"/>
    <n v="90"/>
    <s v="90"/>
    <n v="72"/>
    <s v="72"/>
    <n v="46"/>
    <s v="46"/>
    <n v="200"/>
    <s v="200"/>
    <s v="70"/>
    <n v="70"/>
    <n v="159"/>
    <s v="159"/>
    <s v="Slow"/>
    <s v="1"/>
    <x v="0"/>
    <x v="2"/>
    <s v="Grass"/>
    <n v="50"/>
    <n v="50"/>
    <n v="0.5"/>
    <n v="0.5"/>
    <s v="25"/>
    <s v="1"/>
    <s v="2"/>
    <n v="0.5"/>
    <n v="0.5"/>
    <n v="0.5"/>
    <s v="2"/>
    <s v="1"/>
    <s v="2"/>
    <s v="0"/>
    <s v="2"/>
    <s v="1"/>
    <s v="2"/>
    <s v="1"/>
    <s v="1"/>
    <s v="1"/>
    <s v="1"/>
    <s v="1"/>
    <s v="1"/>
  </r>
  <r>
    <s v="Finneon"/>
    <s v="456"/>
    <s v="Finneon"/>
    <s v="ă‚±ă‚¤ă‚łă‚¦ă‚Ş (Keikouo)"/>
    <x v="4"/>
    <s v="Normal"/>
    <s v="Wing Fish pokemon"/>
    <s v="1"/>
    <x v="2"/>
    <x v="1"/>
    <s v="Water"/>
    <n v="0.4"/>
    <n v="7"/>
    <s v="3"/>
    <s v="Swift Swim"/>
    <s v="Storm Drain"/>
    <s v="Water Veil"/>
    <s v="330"/>
    <n v="330"/>
    <n v="49"/>
    <s v="49"/>
    <n v="49"/>
    <s v="49"/>
    <n v="56"/>
    <s v="56"/>
    <n v="49"/>
    <s v="49"/>
    <n v="61"/>
    <s v="61"/>
    <n v="66"/>
    <s v="66"/>
    <n v="190"/>
    <s v="190"/>
    <s v="70"/>
    <n v="70"/>
    <n v="66"/>
    <s v="66"/>
    <s v="Erratic"/>
    <s v="1"/>
    <x v="14"/>
    <x v="2"/>
    <s v="Water 2"/>
    <n v="50"/>
    <n v="50"/>
    <n v="0.5"/>
    <n v="0.5"/>
    <s v="20"/>
    <s v="1"/>
    <n v="0.5"/>
    <n v="0.5"/>
    <s v="2"/>
    <s v="2"/>
    <n v="0.5"/>
    <s v="1"/>
    <s v="1"/>
    <s v="1"/>
    <s v="1"/>
    <s v="1"/>
    <s v="1"/>
    <s v="1"/>
    <s v="1"/>
    <s v="1"/>
    <s v="1"/>
    <n v="0.5"/>
    <s v="1"/>
  </r>
  <r>
    <s v="Lumineon"/>
    <s v="457"/>
    <s v="Lumineon"/>
    <s v="ăŤă‚Şă©ăłă (Neolant)"/>
    <x v="4"/>
    <s v="Normal"/>
    <s v="Neon pokemon"/>
    <s v="1"/>
    <x v="2"/>
    <x v="1"/>
    <s v="Water"/>
    <n v="1.2"/>
    <n v="24"/>
    <s v="3"/>
    <s v="Swift Swim"/>
    <s v="Storm Drain"/>
    <s v="Water Veil"/>
    <s v="460"/>
    <n v="460"/>
    <n v="69"/>
    <s v="69"/>
    <n v="69"/>
    <s v="69"/>
    <n v="76"/>
    <s v="76"/>
    <n v="69"/>
    <s v="69"/>
    <n v="86"/>
    <s v="86"/>
    <n v="91"/>
    <s v="91"/>
    <n v="75"/>
    <s v="75"/>
    <s v="70"/>
    <n v="70"/>
    <n v="161"/>
    <s v="161"/>
    <s v="Erratic"/>
    <s v="1"/>
    <x v="14"/>
    <x v="2"/>
    <s v="Water 2"/>
    <n v="50"/>
    <n v="50"/>
    <n v="0.5"/>
    <n v="0.5"/>
    <s v="20"/>
    <s v="1"/>
    <n v="0.5"/>
    <n v="0.5"/>
    <s v="2"/>
    <s v="2"/>
    <n v="0.5"/>
    <s v="1"/>
    <s v="1"/>
    <s v="1"/>
    <s v="1"/>
    <s v="1"/>
    <s v="1"/>
    <s v="1"/>
    <s v="1"/>
    <s v="1"/>
    <s v="1"/>
    <n v="0.5"/>
    <s v="1"/>
  </r>
  <r>
    <s v="Mantyke"/>
    <s v="458"/>
    <s v="Mantirps"/>
    <s v="ă‚żăžăłă‚ż (Tamanta)"/>
    <x v="4"/>
    <s v="Normal"/>
    <s v="Kite pokemon"/>
    <s v="2"/>
    <x v="2"/>
    <x v="2"/>
    <s v="Water, Flying"/>
    <n v="1"/>
    <n v="65"/>
    <s v="3"/>
    <s v="Swift Swim"/>
    <s v="Water Absorb"/>
    <s v="Water Veil"/>
    <s v="345"/>
    <n v="345"/>
    <n v="45"/>
    <s v="45"/>
    <n v="20"/>
    <s v="20"/>
    <n v="50"/>
    <s v="50"/>
    <n v="60"/>
    <s v="60"/>
    <n v="120"/>
    <s v="120"/>
    <n v="50"/>
    <s v="50"/>
    <n v="25"/>
    <s v="25"/>
    <s v="70"/>
    <n v="70"/>
    <n v="69"/>
    <s v="69"/>
    <s v="Slow"/>
    <s v="1"/>
    <x v="8"/>
    <x v="2"/>
    <s v="Undiscovered"/>
    <n v="50"/>
    <n v="50"/>
    <n v="0.5"/>
    <n v="0.5"/>
    <s v="25"/>
    <s v="1"/>
    <n v="0.5"/>
    <n v="0.5"/>
    <s v="4"/>
    <s v="1"/>
    <s v="1"/>
    <n v="0.5"/>
    <s v="1"/>
    <s v="0"/>
    <s v="1"/>
    <s v="1"/>
    <n v="0.5"/>
    <s v="2"/>
    <s v="1"/>
    <s v="1"/>
    <s v="1"/>
    <n v="0.5"/>
    <s v="1"/>
  </r>
  <r>
    <s v="Snover"/>
    <s v="459"/>
    <s v="Shnebedeck"/>
    <s v="ă¦ă‚­ă‚«ă–ăŞ (Yukikaburi)"/>
    <x v="4"/>
    <s v="Normal"/>
    <s v="Frost Tree pokemon"/>
    <s v="2"/>
    <x v="0"/>
    <x v="12"/>
    <s v="Grass, Ice"/>
    <n v="1"/>
    <n v="50.5"/>
    <s v="2"/>
    <s v="Snow Warning"/>
    <m/>
    <s v="Soundproof"/>
    <s v="334"/>
    <n v="334"/>
    <n v="60"/>
    <s v="60"/>
    <n v="62"/>
    <s v="62"/>
    <n v="50"/>
    <s v="50"/>
    <n v="62"/>
    <s v="62"/>
    <n v="60"/>
    <s v="60"/>
    <n v="40"/>
    <s v="40"/>
    <n v="120"/>
    <s v="120"/>
    <s v="70"/>
    <n v="70"/>
    <n v="67"/>
    <s v="67"/>
    <s v="Slow"/>
    <s v="2"/>
    <x v="0"/>
    <x v="0"/>
    <s v="Grass, Monster"/>
    <n v="50"/>
    <n v="50"/>
    <n v="0.5"/>
    <n v="0.5"/>
    <s v="20"/>
    <s v="1"/>
    <s v="4"/>
    <n v="0.5"/>
    <n v="0.5"/>
    <n v="0.5"/>
    <s v="1"/>
    <s v="2"/>
    <s v="2"/>
    <n v="0.5"/>
    <s v="2"/>
    <s v="1"/>
    <s v="2"/>
    <s v="2"/>
    <s v="1"/>
    <s v="1"/>
    <s v="1"/>
    <s v="2"/>
    <s v="1"/>
  </r>
  <r>
    <s v="Abomasnow"/>
    <s v="460"/>
    <s v="Rexblisar"/>
    <s v="ă¦ă‚­ăŽă‚ŞăĽ (Yukinooh)"/>
    <x v="4"/>
    <s v="Normal"/>
    <s v="Frost Tree pokemon"/>
    <s v="2"/>
    <x v="0"/>
    <x v="12"/>
    <s v="Grass, Ice"/>
    <n v="2.2000000000000002"/>
    <n v="135.5"/>
    <s v="2"/>
    <s v="Snow Warning"/>
    <m/>
    <s v="Soundproof"/>
    <s v="494"/>
    <n v="494"/>
    <n v="90"/>
    <s v="90"/>
    <n v="92"/>
    <s v="92"/>
    <n v="75"/>
    <s v="75"/>
    <n v="92"/>
    <s v="92"/>
    <n v="85"/>
    <s v="85"/>
    <n v="60"/>
    <s v="60"/>
    <n v="60"/>
    <s v="60"/>
    <s v="70"/>
    <n v="70"/>
    <n v="173"/>
    <s v="173"/>
    <s v="Slow"/>
    <s v="2"/>
    <x v="0"/>
    <x v="0"/>
    <s v="Grass, Monster"/>
    <n v="50"/>
    <n v="50"/>
    <n v="0.5"/>
    <n v="0.5"/>
    <s v="20"/>
    <s v="1"/>
    <s v="4"/>
    <n v="0.5"/>
    <n v="0.5"/>
    <n v="0.5"/>
    <s v="1"/>
    <s v="2"/>
    <s v="2"/>
    <n v="0.5"/>
    <s v="2"/>
    <s v="1"/>
    <s v="2"/>
    <s v="2"/>
    <s v="1"/>
    <s v="1"/>
    <s v="1"/>
    <s v="2"/>
    <s v="1"/>
  </r>
  <r>
    <s v="Mega Abomasnow"/>
    <s v="460"/>
    <s v="Rexblisar"/>
    <s v="ă¦ă‚­ăŽă‚ŞăĽ (Yukinooh)"/>
    <x v="4"/>
    <s v="Normal"/>
    <s v="Frost Tree pokemon"/>
    <s v="2"/>
    <x v="0"/>
    <x v="12"/>
    <s v="Grass, Ice"/>
    <n v="2.7"/>
    <n v="185"/>
    <s v="1"/>
    <s v="Snow Warning"/>
    <m/>
    <m/>
    <s v="594"/>
    <n v="594"/>
    <n v="90"/>
    <s v="90"/>
    <n v="132"/>
    <s v="132"/>
    <n v="105"/>
    <s v="105"/>
    <n v="132"/>
    <s v="132"/>
    <n v="105"/>
    <s v="105"/>
    <n v="30"/>
    <s v="30"/>
    <n v="60"/>
    <s v="60"/>
    <s v="70"/>
    <n v="70"/>
    <n v="208"/>
    <s v="208"/>
    <s v="Slow"/>
    <s v="2"/>
    <x v="0"/>
    <x v="0"/>
    <s v="Grass, Monster"/>
    <n v="50"/>
    <n v="50"/>
    <n v="0.5"/>
    <n v="0.5"/>
    <s v="20"/>
    <s v="1"/>
    <s v="4"/>
    <n v="0.5"/>
    <n v="0.5"/>
    <n v="0.5"/>
    <s v="1"/>
    <s v="2"/>
    <s v="2"/>
    <n v="0.5"/>
    <s v="2"/>
    <s v="1"/>
    <s v="2"/>
    <s v="2"/>
    <s v="1"/>
    <s v="1"/>
    <s v="1"/>
    <s v="2"/>
    <s v="1"/>
  </r>
  <r>
    <s v="Weavile"/>
    <s v="461"/>
    <s v="Snibunna"/>
    <s v="ăžă‹ăĄăĽă© (Manyula)"/>
    <x v="4"/>
    <s v="Normal"/>
    <s v="Sharp Claw pokemon"/>
    <s v="2"/>
    <x v="5"/>
    <x v="12"/>
    <s v="Dark, Ice"/>
    <n v="1.1000000000000001"/>
    <n v="34"/>
    <s v="2"/>
    <s v="Pressure"/>
    <m/>
    <s v="Pickpocket"/>
    <s v="510"/>
    <n v="510"/>
    <n v="70"/>
    <s v="70"/>
    <n v="120"/>
    <s v="120"/>
    <n v="65"/>
    <s v="65"/>
    <n v="45"/>
    <s v="45"/>
    <n v="85"/>
    <s v="85"/>
    <n v="125"/>
    <s v="125"/>
    <n v="45"/>
    <s v="45"/>
    <s v="35"/>
    <n v="35"/>
    <n v="179"/>
    <s v="179"/>
    <s v="Medium Slow"/>
    <s v="1"/>
    <x v="5"/>
    <x v="2"/>
    <s v="Field"/>
    <n v="50"/>
    <n v="50"/>
    <n v="0.5"/>
    <n v="0.5"/>
    <s v="20"/>
    <s v="1"/>
    <s v="2"/>
    <s v="1"/>
    <s v="1"/>
    <s v="1"/>
    <n v="0.5"/>
    <s v="4"/>
    <s v="1"/>
    <s v="1"/>
    <s v="1"/>
    <s v="0"/>
    <s v="2"/>
    <s v="2"/>
    <n v="0.5"/>
    <s v="1"/>
    <n v="0.5"/>
    <s v="2"/>
    <s v="2"/>
  </r>
  <r>
    <s v="Magnezone"/>
    <s v="462"/>
    <s v="Magnezone"/>
    <s v="ă‚¸ăă‚łă‚¤ă« (Jibacoil)"/>
    <x v="4"/>
    <s v="Normal"/>
    <s v="Magnet Area pokemon"/>
    <s v="2"/>
    <x v="7"/>
    <x v="6"/>
    <s v="Electric, Steel"/>
    <n v="1.2"/>
    <n v="180"/>
    <s v="3"/>
    <s v="Magnet Pull"/>
    <s v="Sturdy"/>
    <s v="Analytic"/>
    <s v="535"/>
    <n v="535"/>
    <n v="70"/>
    <s v="70"/>
    <n v="70"/>
    <s v="70"/>
    <n v="115"/>
    <s v="115"/>
    <n v="130"/>
    <s v="130"/>
    <n v="90"/>
    <s v="90"/>
    <n v="60"/>
    <s v="60"/>
    <n v="30"/>
    <s v="30"/>
    <s v="70"/>
    <n v="70"/>
    <n v="241"/>
    <s v="241"/>
    <s v="Medium Fast"/>
    <s v="1"/>
    <x v="12"/>
    <x v="2"/>
    <s v="Mineral"/>
    <m/>
    <n v="100"/>
    <m/>
    <m/>
    <s v="20"/>
    <n v="0.5"/>
    <s v="2"/>
    <s v="1"/>
    <n v="0.5"/>
    <n v="0.5"/>
    <n v="0.5"/>
    <s v="2"/>
    <s v="0"/>
    <s v="4"/>
    <n v="0.25"/>
    <n v="0.5"/>
    <n v="0.5"/>
    <n v="0.5"/>
    <s v="1"/>
    <n v="0.5"/>
    <s v="1"/>
    <n v="0.25"/>
    <n v="0.5"/>
  </r>
  <r>
    <s v="Lickilicky"/>
    <s v="463"/>
    <s v="Schlurplek"/>
    <s v="ă™ă­ă™ă«ă (Berobelt)"/>
    <x v="4"/>
    <s v="Normal"/>
    <s v="Licking pokemon"/>
    <s v="1"/>
    <x v="4"/>
    <x v="1"/>
    <s v="Normal"/>
    <n v="1.7"/>
    <n v="140"/>
    <s v="3"/>
    <s v="Own Tempo"/>
    <s v="Oblivious"/>
    <s v="Cloud Nine"/>
    <s v="515"/>
    <n v="515"/>
    <n v="110"/>
    <s v="110"/>
    <n v="85"/>
    <s v="85"/>
    <n v="95"/>
    <s v="95"/>
    <n v="80"/>
    <s v="80"/>
    <n v="95"/>
    <s v="95"/>
    <n v="50"/>
    <s v="50"/>
    <n v="30"/>
    <s v="30"/>
    <s v="70"/>
    <n v="70"/>
    <n v="180"/>
    <s v="180"/>
    <s v="Medium Fast"/>
    <s v="1"/>
    <x v="2"/>
    <x v="2"/>
    <s v="Monster"/>
    <n v="50"/>
    <n v="50"/>
    <n v="0.5"/>
    <n v="0.5"/>
    <s v="20"/>
    <s v="1"/>
    <s v="1"/>
    <s v="1"/>
    <s v="1"/>
    <s v="1"/>
    <s v="1"/>
    <s v="2"/>
    <s v="1"/>
    <s v="1"/>
    <s v="1"/>
    <s v="1"/>
    <s v="1"/>
    <s v="1"/>
    <s v="0"/>
    <s v="1"/>
    <s v="1"/>
    <s v="1"/>
    <s v="1"/>
  </r>
  <r>
    <s v="Rhyperior"/>
    <s v="464"/>
    <s v="Rihornior"/>
    <s v="ă‰ă‚µă‚¤ă‰ăł (Dosidon)"/>
    <x v="4"/>
    <s v="Normal"/>
    <s v="Drill pokemon"/>
    <s v="2"/>
    <x v="8"/>
    <x v="15"/>
    <s v="Ground, Rock"/>
    <n v="2.4"/>
    <n v="282.8"/>
    <s v="3"/>
    <s v="Lightning Rod"/>
    <s v="Solid Rock"/>
    <s v="Reckless"/>
    <s v="535"/>
    <n v="535"/>
    <n v="115"/>
    <s v="115"/>
    <n v="140"/>
    <s v="140"/>
    <n v="130"/>
    <s v="130"/>
    <n v="55"/>
    <s v="55"/>
    <n v="55"/>
    <s v="55"/>
    <n v="40"/>
    <s v="40"/>
    <n v="30"/>
    <s v="30"/>
    <s v="70"/>
    <n v="70"/>
    <n v="241"/>
    <s v="241"/>
    <s v="Slow"/>
    <s v="2"/>
    <x v="5"/>
    <x v="0"/>
    <s v="Field, Monster"/>
    <n v="50"/>
    <n v="50"/>
    <n v="0.5"/>
    <n v="0.5"/>
    <s v="20"/>
    <n v="0.5"/>
    <n v="0.5"/>
    <s v="4"/>
    <s v="0"/>
    <s v="4"/>
    <s v="2"/>
    <s v="2"/>
    <n v="0.25"/>
    <s v="2"/>
    <n v="0.5"/>
    <s v="1"/>
    <s v="1"/>
    <n v="0.5"/>
    <s v="1"/>
    <s v="1"/>
    <s v="1"/>
    <s v="2"/>
    <s v="1"/>
  </r>
  <r>
    <s v="Tangrowth"/>
    <s v="465"/>
    <s v="Tangoloss"/>
    <s v="ă˘ă‚¸ăŁăłăś (Mojumbo)"/>
    <x v="4"/>
    <s v="Normal"/>
    <s v="Vine pokemon"/>
    <s v="1"/>
    <x v="0"/>
    <x v="1"/>
    <s v="Grass"/>
    <n v="2"/>
    <n v="128.6"/>
    <s v="3"/>
    <s v="Chlorophyll"/>
    <s v="Leaf Guard"/>
    <s v="Regenerator"/>
    <s v="535"/>
    <n v="535"/>
    <n v="100"/>
    <s v="100"/>
    <n v="100"/>
    <s v="100"/>
    <n v="125"/>
    <s v="125"/>
    <n v="110"/>
    <s v="110"/>
    <n v="50"/>
    <s v="50"/>
    <n v="50"/>
    <s v="50"/>
    <n v="30"/>
    <s v="30"/>
    <s v="70"/>
    <n v="70"/>
    <n v="187"/>
    <s v="187"/>
    <s v="Medium Fast"/>
    <s v="1"/>
    <x v="0"/>
    <x v="2"/>
    <s v="Grass"/>
    <n v="50"/>
    <n v="50"/>
    <n v="0.5"/>
    <n v="0.5"/>
    <s v="20"/>
    <s v="1"/>
    <s v="2"/>
    <n v="0.5"/>
    <n v="0.5"/>
    <n v="0.5"/>
    <s v="2"/>
    <s v="1"/>
    <s v="2"/>
    <n v="0.5"/>
    <s v="2"/>
    <s v="1"/>
    <s v="2"/>
    <s v="1"/>
    <s v="1"/>
    <s v="1"/>
    <s v="1"/>
    <s v="1"/>
    <s v="1"/>
  </r>
  <r>
    <s v="Electivire"/>
    <s v="466"/>
    <s v="Elevoltek"/>
    <s v="ă‚¨ă¬ă‚­ă–ă« (Elekible)"/>
    <x v="4"/>
    <s v="Normal"/>
    <s v="Thunderbolt pokemon"/>
    <s v="1"/>
    <x v="7"/>
    <x v="1"/>
    <s v="Electric"/>
    <n v="1.8"/>
    <n v="138.6"/>
    <s v="2"/>
    <s v="Motor Drive"/>
    <m/>
    <s v="Vital Spirit"/>
    <s v="540"/>
    <n v="540"/>
    <n v="75"/>
    <s v="75"/>
    <n v="123"/>
    <s v="123"/>
    <n v="67"/>
    <s v="67"/>
    <n v="95"/>
    <s v="95"/>
    <n v="85"/>
    <s v="85"/>
    <n v="95"/>
    <s v="95"/>
    <n v="30"/>
    <s v="30"/>
    <s v="70"/>
    <n v="70"/>
    <n v="243"/>
    <s v="243"/>
    <s v="Medium Fast"/>
    <s v="1"/>
    <x v="10"/>
    <x v="2"/>
    <s v="Human-Like"/>
    <n v="75"/>
    <n v="25"/>
    <n v="0.75"/>
    <n v="0.25"/>
    <s v="25"/>
    <s v="1"/>
    <s v="1"/>
    <s v="1"/>
    <s v="0"/>
    <s v="1"/>
    <s v="1"/>
    <s v="1"/>
    <s v="1"/>
    <s v="2"/>
    <n v="0.5"/>
    <s v="1"/>
    <s v="1"/>
    <s v="1"/>
    <s v="1"/>
    <s v="1"/>
    <s v="1"/>
    <n v="0.5"/>
    <s v="1"/>
  </r>
  <r>
    <s v="Magmortar"/>
    <s v="467"/>
    <s v="Magbrant"/>
    <s v="ă–ăĽăăĽăł (Booburn)"/>
    <x v="4"/>
    <s v="Normal"/>
    <s v="Blast pokemon"/>
    <s v="1"/>
    <x v="1"/>
    <x v="1"/>
    <s v="Fire"/>
    <n v="1.6"/>
    <n v="68"/>
    <s v="2"/>
    <s v="Flame Body"/>
    <m/>
    <s v="Vital Spirit"/>
    <s v="540"/>
    <n v="540"/>
    <n v="75"/>
    <s v="75"/>
    <n v="95"/>
    <s v="95"/>
    <n v="67"/>
    <s v="67"/>
    <n v="125"/>
    <s v="125"/>
    <n v="95"/>
    <s v="95"/>
    <n v="83"/>
    <s v="83"/>
    <n v="30"/>
    <s v="30"/>
    <s v="70"/>
    <n v="70"/>
    <n v="243"/>
    <s v="243"/>
    <s v="Medium Fast"/>
    <s v="1"/>
    <x v="10"/>
    <x v="2"/>
    <s v="Human-Like"/>
    <n v="75"/>
    <n v="25"/>
    <n v="0.75"/>
    <n v="0.25"/>
    <s v="25"/>
    <s v="1"/>
    <n v="0.5"/>
    <s v="2"/>
    <s v="1"/>
    <n v="0.5"/>
    <n v="0.5"/>
    <s v="1"/>
    <s v="1"/>
    <s v="2"/>
    <s v="1"/>
    <s v="1"/>
    <n v="0.5"/>
    <s v="2"/>
    <s v="1"/>
    <s v="1"/>
    <s v="1"/>
    <n v="0.5"/>
    <n v="0.5"/>
  </r>
  <r>
    <s v="Togekiss"/>
    <s v="468"/>
    <s v="Togekiss"/>
    <s v="ăă‚˛ă‚­ăă‚ą (Togekiss)"/>
    <x v="4"/>
    <s v="Normal"/>
    <s v="Jubilee pokemon"/>
    <s v="2"/>
    <x v="10"/>
    <x v="2"/>
    <s v="Fairy, Flying"/>
    <n v="1.5"/>
    <n v="38"/>
    <s v="3"/>
    <s v="Hustle"/>
    <s v="Serene Grace"/>
    <s v="Super Luck"/>
    <s v="545"/>
    <n v="545"/>
    <n v="85"/>
    <s v="85"/>
    <n v="50"/>
    <s v="50"/>
    <n v="95"/>
    <s v="95"/>
    <n v="120"/>
    <s v="120"/>
    <n v="115"/>
    <s v="115"/>
    <n v="80"/>
    <s v="80"/>
    <n v="30"/>
    <s v="30"/>
    <s v="70"/>
    <n v="70"/>
    <n v="245"/>
    <s v="245"/>
    <s v="Fast"/>
    <s v="2"/>
    <x v="6"/>
    <x v="5"/>
    <s v="Fairy, Flying"/>
    <n v="87.5"/>
    <n v="12.5"/>
    <n v="0.875"/>
    <n v="0.125"/>
    <s v="10"/>
    <s v="1"/>
    <s v="1"/>
    <s v="1"/>
    <s v="2"/>
    <n v="0.5"/>
    <s v="2"/>
    <n v="0.25"/>
    <s v="2"/>
    <s v="0"/>
    <s v="1"/>
    <s v="1"/>
    <n v="0.25"/>
    <s v="2"/>
    <s v="1"/>
    <s v="0"/>
    <n v="0.5"/>
    <s v="2"/>
    <s v="1"/>
  </r>
  <r>
    <s v="Yanmega"/>
    <s v="469"/>
    <s v="Yanmega"/>
    <s v="ăˇă‚¬ă¤ăłăž (Megayanma)"/>
    <x v="4"/>
    <s v="Normal"/>
    <s v="Ogre Darner pokemon"/>
    <s v="2"/>
    <x v="3"/>
    <x v="2"/>
    <s v="Bug, Flying"/>
    <n v="1.9"/>
    <n v="51.5"/>
    <s v="3"/>
    <s v="Speed Boost"/>
    <s v="Tinted Lens"/>
    <s v="Frisk"/>
    <s v="515"/>
    <n v="515"/>
    <n v="86"/>
    <s v="86"/>
    <n v="76"/>
    <s v="76"/>
    <n v="86"/>
    <s v="86"/>
    <n v="116"/>
    <s v="116"/>
    <n v="56"/>
    <s v="56"/>
    <n v="95"/>
    <s v="95"/>
    <n v="30"/>
    <s v="30"/>
    <s v="70"/>
    <n v="70"/>
    <n v="180"/>
    <s v="180"/>
    <s v="Medium Fast"/>
    <s v="1"/>
    <x v="3"/>
    <x v="2"/>
    <s v="Bug"/>
    <n v="50"/>
    <n v="50"/>
    <n v="0.5"/>
    <n v="0.5"/>
    <s v="20"/>
    <s v="1"/>
    <s v="2"/>
    <s v="1"/>
    <s v="2"/>
    <n v="0.25"/>
    <s v="2"/>
    <n v="0.25"/>
    <s v="1"/>
    <s v="0"/>
    <s v="2"/>
    <s v="1"/>
    <n v="0.5"/>
    <s v="4"/>
    <s v="1"/>
    <s v="1"/>
    <s v="1"/>
    <s v="1"/>
    <s v="1"/>
  </r>
  <r>
    <s v="Leafeon"/>
    <s v="470"/>
    <s v="Folipurba"/>
    <s v="ăŞăĽă•ă‚Łă‚˘ (Leafia)"/>
    <x v="4"/>
    <s v="Normal"/>
    <s v="Verdant pokemon"/>
    <s v="1"/>
    <x v="0"/>
    <x v="1"/>
    <s v="Grass"/>
    <n v="1"/>
    <n v="25.5"/>
    <s v="2"/>
    <s v="Leaf Guard"/>
    <m/>
    <s v="Chlorophyll"/>
    <s v="525"/>
    <n v="525"/>
    <n v="65"/>
    <s v="65"/>
    <n v="110"/>
    <s v="110"/>
    <n v="130"/>
    <s v="130"/>
    <n v="60"/>
    <s v="60"/>
    <n v="65"/>
    <s v="65"/>
    <n v="95"/>
    <s v="95"/>
    <n v="45"/>
    <s v="45"/>
    <s v="35"/>
    <n v="35"/>
    <n v="184"/>
    <s v="184"/>
    <s v="Medium Fast"/>
    <s v="1"/>
    <x v="5"/>
    <x v="2"/>
    <s v="Field"/>
    <n v="87.5"/>
    <n v="12.5"/>
    <n v="0.875"/>
    <n v="0.125"/>
    <s v="35"/>
    <s v="1"/>
    <s v="2"/>
    <n v="0.5"/>
    <n v="0.5"/>
    <n v="0.5"/>
    <s v="2"/>
    <s v="1"/>
    <s v="2"/>
    <n v="0.5"/>
    <s v="2"/>
    <s v="1"/>
    <s v="2"/>
    <s v="1"/>
    <s v="1"/>
    <s v="1"/>
    <s v="1"/>
    <s v="1"/>
    <s v="1"/>
  </r>
  <r>
    <s v="Glaceon"/>
    <s v="471"/>
    <s v="Glaziola"/>
    <s v="ă‚°ă¬ă‚¤ă‚·ă‚˘ (Glacia)"/>
    <x v="4"/>
    <s v="Normal"/>
    <s v="Fresh Snow pokemon"/>
    <s v="1"/>
    <x v="9"/>
    <x v="1"/>
    <s v="Ice"/>
    <n v="0.8"/>
    <n v="25.9"/>
    <s v="2"/>
    <s v="Snow Cloak"/>
    <m/>
    <s v="Ice Body"/>
    <s v="525"/>
    <n v="525"/>
    <n v="65"/>
    <s v="65"/>
    <n v="60"/>
    <s v="60"/>
    <n v="110"/>
    <s v="110"/>
    <n v="130"/>
    <s v="130"/>
    <n v="95"/>
    <s v="95"/>
    <n v="65"/>
    <s v="65"/>
    <n v="45"/>
    <s v="45"/>
    <s v="35"/>
    <n v="35"/>
    <n v="184"/>
    <s v="184"/>
    <s v="Medium Fast"/>
    <s v="1"/>
    <x v="5"/>
    <x v="2"/>
    <s v="Field"/>
    <n v="87.5"/>
    <n v="12.5"/>
    <n v="0.875"/>
    <n v="0.125"/>
    <s v="35"/>
    <s v="1"/>
    <s v="2"/>
    <s v="1"/>
    <s v="1"/>
    <s v="1"/>
    <n v="0.5"/>
    <s v="2"/>
    <s v="1"/>
    <s v="1"/>
    <s v="1"/>
    <s v="1"/>
    <s v="1"/>
    <s v="2"/>
    <s v="1"/>
    <s v="1"/>
    <s v="1"/>
    <s v="2"/>
    <s v="1"/>
  </r>
  <r>
    <s v="Gliscor"/>
    <s v="472"/>
    <s v="Skorgro"/>
    <s v="ă‚°ă©ă‚¤ă‚Şăł (Glion)"/>
    <x v="4"/>
    <s v="Normal"/>
    <s v="Fang Scorp pokemon"/>
    <s v="2"/>
    <x v="8"/>
    <x v="2"/>
    <s v="Ground, Flying"/>
    <n v="2"/>
    <n v="42.5"/>
    <s v="3"/>
    <s v="Hyper Cutter"/>
    <s v="Sand Veil"/>
    <s v="Poison Heal"/>
    <s v="510"/>
    <n v="510"/>
    <n v="75"/>
    <s v="75"/>
    <n v="95"/>
    <s v="95"/>
    <n v="125"/>
    <s v="125"/>
    <n v="45"/>
    <s v="45"/>
    <n v="75"/>
    <s v="75"/>
    <n v="95"/>
    <s v="95"/>
    <n v="30"/>
    <s v="30"/>
    <s v="70"/>
    <n v="70"/>
    <n v="179"/>
    <s v="179"/>
    <s v="Medium Slow"/>
    <s v="1"/>
    <x v="3"/>
    <x v="2"/>
    <s v="Bug"/>
    <n v="50"/>
    <n v="50"/>
    <n v="0.5"/>
    <n v="0.5"/>
    <s v="20"/>
    <s v="1"/>
    <s v="1"/>
    <s v="2"/>
    <s v="0"/>
    <s v="1"/>
    <s v="4"/>
    <n v="0.5"/>
    <n v="0.5"/>
    <s v="0"/>
    <s v="1"/>
    <s v="1"/>
    <n v="0.5"/>
    <s v="1"/>
    <s v="1"/>
    <s v="1"/>
    <s v="1"/>
    <s v="1"/>
    <s v="1"/>
  </r>
  <r>
    <s v="Mamoswine"/>
    <s v="473"/>
    <s v="Mamutel"/>
    <s v="ăžăłă ăĽ (Mammoo)"/>
    <x v="4"/>
    <s v="Normal"/>
    <s v="Twin Tusk pokemon"/>
    <s v="2"/>
    <x v="9"/>
    <x v="7"/>
    <s v="Ice, Ground"/>
    <n v="2.5"/>
    <n v="291"/>
    <s v="3"/>
    <s v="Oblivious"/>
    <s v="Snow Cloak"/>
    <s v="Thick Fat"/>
    <s v="530"/>
    <n v="530"/>
    <n v="110"/>
    <s v="110"/>
    <n v="130"/>
    <s v="130"/>
    <n v="80"/>
    <s v="80"/>
    <n v="70"/>
    <s v="70"/>
    <n v="60"/>
    <s v="60"/>
    <n v="80"/>
    <s v="80"/>
    <n v="50"/>
    <s v="50"/>
    <s v="70"/>
    <n v="70"/>
    <n v="239"/>
    <s v="239"/>
    <s v="Slow"/>
    <s v="1"/>
    <x v="5"/>
    <x v="2"/>
    <s v="Field"/>
    <n v="50"/>
    <n v="50"/>
    <n v="0.5"/>
    <n v="0.5"/>
    <s v="20"/>
    <s v="1"/>
    <s v="2"/>
    <s v="2"/>
    <s v="0"/>
    <s v="2"/>
    <s v="1"/>
    <s v="2"/>
    <n v="0.5"/>
    <s v="1"/>
    <s v="1"/>
    <s v="1"/>
    <s v="1"/>
    <s v="1"/>
    <s v="1"/>
    <s v="1"/>
    <s v="1"/>
    <s v="2"/>
    <s v="1"/>
  </r>
  <r>
    <s v="Porygon-Z"/>
    <s v="474"/>
    <s v="Porygon-Z"/>
    <s v="ăťăŞă‚´ăłďĽş (Porygon-Z)"/>
    <x v="4"/>
    <s v="Normal"/>
    <s v="Virtual pokemon"/>
    <s v="1"/>
    <x v="4"/>
    <x v="1"/>
    <s v="Normal"/>
    <n v="0.9"/>
    <n v="34"/>
    <s v="3"/>
    <s v="Adaptability"/>
    <s v="Download"/>
    <s v="Analytic"/>
    <s v="535"/>
    <n v="535"/>
    <n v="85"/>
    <s v="85"/>
    <n v="80"/>
    <s v="80"/>
    <n v="70"/>
    <s v="70"/>
    <n v="135"/>
    <s v="135"/>
    <n v="75"/>
    <s v="75"/>
    <n v="90"/>
    <s v="90"/>
    <n v="30"/>
    <s v="30"/>
    <s v="70"/>
    <n v="70"/>
    <n v="241"/>
    <s v="241"/>
    <s v="Medium Fast"/>
    <s v="1"/>
    <x v="12"/>
    <x v="2"/>
    <s v="Mineral"/>
    <m/>
    <n v="100"/>
    <m/>
    <m/>
    <s v="20"/>
    <s v="1"/>
    <s v="1"/>
    <s v="1"/>
    <s v="1"/>
    <s v="1"/>
    <s v="1"/>
    <s v="2"/>
    <s v="1"/>
    <s v="1"/>
    <s v="1"/>
    <s v="1"/>
    <s v="1"/>
    <s v="1"/>
    <s v="0"/>
    <s v="1"/>
    <s v="1"/>
    <s v="1"/>
    <s v="1"/>
  </r>
  <r>
    <s v="Gallade"/>
    <s v="475"/>
    <s v="Galagladi"/>
    <s v="ă‚¨ă«ă¬ă‚¤ă‰ (Erureido)"/>
    <x v="4"/>
    <s v="Normal"/>
    <s v="Blade pokemon"/>
    <s v="2"/>
    <x v="13"/>
    <x v="10"/>
    <s v="Psychic, Fighting"/>
    <n v="1.6"/>
    <n v="52"/>
    <s v="2"/>
    <s v="Steadfast"/>
    <m/>
    <s v="Justified"/>
    <s v="518"/>
    <n v="518"/>
    <n v="68"/>
    <s v="68"/>
    <n v="125"/>
    <s v="125"/>
    <n v="65"/>
    <s v="65"/>
    <n v="65"/>
    <s v="65"/>
    <n v="115"/>
    <s v="115"/>
    <n v="80"/>
    <s v="80"/>
    <n v="45"/>
    <s v="45"/>
    <s v="35"/>
    <n v="35"/>
    <n v="233"/>
    <s v="233"/>
    <s v="Slow"/>
    <s v="2"/>
    <x v="13"/>
    <x v="8"/>
    <s v="Amorphous, Human-Like"/>
    <n v="100"/>
    <n v="0"/>
    <n v="1"/>
    <n v="0"/>
    <s v="20"/>
    <s v="1"/>
    <s v="1"/>
    <s v="1"/>
    <s v="1"/>
    <s v="1"/>
    <s v="1"/>
    <n v="0.5"/>
    <s v="1"/>
    <s v="1"/>
    <s v="2"/>
    <s v="1"/>
    <s v="1"/>
    <n v="0.5"/>
    <s v="2"/>
    <s v="1"/>
    <s v="1"/>
    <s v="1"/>
    <s v="2"/>
  </r>
  <r>
    <s v="Mega Gallade"/>
    <s v="475"/>
    <s v="Galagladi"/>
    <s v="ă‚¨ă«ă¬ă‚¤ă‰ (Erureido)"/>
    <x v="4"/>
    <s v="Normal"/>
    <s v="Blade pokemon"/>
    <s v="2"/>
    <x v="13"/>
    <x v="10"/>
    <s v="Psychic, Fighting"/>
    <n v="1.6"/>
    <n v="56.4"/>
    <s v="1"/>
    <s v="Inner Focus"/>
    <m/>
    <m/>
    <s v="618"/>
    <n v="618"/>
    <n v="68"/>
    <s v="68"/>
    <n v="165"/>
    <s v="165"/>
    <n v="95"/>
    <s v="95"/>
    <n v="65"/>
    <s v="65"/>
    <n v="115"/>
    <s v="115"/>
    <n v="110"/>
    <s v="110"/>
    <n v="45"/>
    <s v="45"/>
    <s v="35"/>
    <n v="35"/>
    <n v="278"/>
    <s v="278"/>
    <s v="Slow"/>
    <s v="1"/>
    <x v="13"/>
    <x v="2"/>
    <s v="Amorphous"/>
    <n v="100"/>
    <n v="0"/>
    <n v="1"/>
    <n v="0"/>
    <s v="20"/>
    <s v="1"/>
    <s v="1"/>
    <s v="1"/>
    <s v="1"/>
    <s v="1"/>
    <s v="1"/>
    <n v="0.5"/>
    <s v="1"/>
    <s v="1"/>
    <s v="2"/>
    <s v="1"/>
    <s v="1"/>
    <n v="0.5"/>
    <s v="2"/>
    <s v="1"/>
    <s v="1"/>
    <s v="1"/>
    <s v="2"/>
  </r>
  <r>
    <s v="Probopass"/>
    <s v="476"/>
    <s v="Voluminas"/>
    <s v="ă€ă‚¤ăŽăĽă‚ş (Dainose)"/>
    <x v="4"/>
    <s v="Normal"/>
    <s v="Compass pokemon"/>
    <s v="2"/>
    <x v="14"/>
    <x v="6"/>
    <s v="Rock, Steel"/>
    <n v="1.4"/>
    <n v="340"/>
    <s v="3"/>
    <s v="Sturdy"/>
    <s v="Magnet Pull"/>
    <s v="Sand Force"/>
    <s v="525"/>
    <n v="525"/>
    <n v="60"/>
    <s v="60"/>
    <n v="55"/>
    <s v="55"/>
    <n v="145"/>
    <s v="145"/>
    <n v="75"/>
    <s v="75"/>
    <n v="150"/>
    <s v="150"/>
    <n v="40"/>
    <s v="40"/>
    <n v="60"/>
    <s v="60"/>
    <s v="70"/>
    <n v="70"/>
    <n v="184"/>
    <s v="184"/>
    <s v="Medium Fast"/>
    <s v="1"/>
    <x v="12"/>
    <x v="2"/>
    <s v="Mineral"/>
    <n v="50"/>
    <n v="50"/>
    <n v="0.5"/>
    <n v="0.5"/>
    <s v="20"/>
    <n v="0.25"/>
    <s v="1"/>
    <s v="2"/>
    <s v="1"/>
    <s v="1"/>
    <n v="0.5"/>
    <s v="4"/>
    <s v="0"/>
    <s v="4"/>
    <n v="0.25"/>
    <n v="0.5"/>
    <n v="0.5"/>
    <n v="0.5"/>
    <s v="1"/>
    <n v="0.5"/>
    <s v="1"/>
    <s v="1"/>
    <n v="0.5"/>
  </r>
  <r>
    <s v="Dusknoir"/>
    <s v="477"/>
    <s v="Zwirrfinst"/>
    <s v="ă¨ăŽăŻăĽă« (Yonoir)"/>
    <x v="4"/>
    <s v="Normal"/>
    <s v="Gripper pokemon"/>
    <s v="1"/>
    <x v="15"/>
    <x v="1"/>
    <s v="Ghost"/>
    <n v="2.2000000000000002"/>
    <n v="106.6"/>
    <s v="2"/>
    <s v="Pressure"/>
    <m/>
    <s v="Frisk"/>
    <s v="525"/>
    <n v="525"/>
    <n v="45"/>
    <s v="45"/>
    <n v="100"/>
    <s v="100"/>
    <n v="135"/>
    <s v="135"/>
    <n v="65"/>
    <s v="65"/>
    <n v="135"/>
    <s v="135"/>
    <n v="45"/>
    <s v="45"/>
    <n v="45"/>
    <s v="45"/>
    <s v="35"/>
    <n v="35"/>
    <n v="236"/>
    <s v="236"/>
    <s v="Fast"/>
    <s v="1"/>
    <x v="13"/>
    <x v="2"/>
    <s v="Amorphous"/>
    <n v="50"/>
    <n v="50"/>
    <n v="0.5"/>
    <n v="0.5"/>
    <s v="25"/>
    <s v="0"/>
    <s v="1"/>
    <s v="1"/>
    <s v="1"/>
    <s v="1"/>
    <s v="1"/>
    <s v="0"/>
    <n v="0.5"/>
    <s v="1"/>
    <s v="1"/>
    <s v="1"/>
    <n v="0.5"/>
    <s v="1"/>
    <s v="2"/>
    <s v="1"/>
    <s v="2"/>
    <s v="1"/>
    <s v="1"/>
  </r>
  <r>
    <s v="Froslass"/>
    <s v="478"/>
    <s v="Frosdedje"/>
    <s v="ă¦ă‚­ăˇăŽă‚ł (Yukimenoko)"/>
    <x v="4"/>
    <s v="Normal"/>
    <s v="Snow Land pokemon"/>
    <s v="2"/>
    <x v="9"/>
    <x v="14"/>
    <s v="Ice, Ghost"/>
    <n v="1.3"/>
    <n v="26.6"/>
    <s v="2"/>
    <s v="Snow Cloak"/>
    <m/>
    <s v="Cursed Body"/>
    <s v="480"/>
    <n v="480"/>
    <n v="70"/>
    <s v="70"/>
    <n v="80"/>
    <s v="80"/>
    <n v="70"/>
    <s v="70"/>
    <n v="80"/>
    <s v="80"/>
    <n v="70"/>
    <s v="70"/>
    <n v="110"/>
    <s v="110"/>
    <n v="75"/>
    <s v="75"/>
    <s v="70"/>
    <n v="70"/>
    <n v="168"/>
    <s v="168"/>
    <s v="Medium Fast"/>
    <s v="2"/>
    <x v="6"/>
    <x v="11"/>
    <s v="Fairy, Mineral"/>
    <n v="0"/>
    <n v="100"/>
    <n v="0"/>
    <n v="1"/>
    <s v="20"/>
    <s v="0"/>
    <s v="2"/>
    <s v="1"/>
    <s v="1"/>
    <s v="1"/>
    <n v="0.5"/>
    <s v="0"/>
    <n v="0.5"/>
    <s v="1"/>
    <s v="1"/>
    <s v="1"/>
    <n v="0.5"/>
    <s v="2"/>
    <s v="2"/>
    <s v="1"/>
    <s v="2"/>
    <s v="2"/>
    <s v="1"/>
  </r>
  <r>
    <s v="Rotom"/>
    <s v="479"/>
    <s v="Rotom"/>
    <s v="ă­ăă  (Rotom)"/>
    <x v="4"/>
    <s v="Normal"/>
    <s v="Plasma pokemon"/>
    <s v="2"/>
    <x v="7"/>
    <x v="14"/>
    <s v="Electric, Ghost"/>
    <n v="0.3"/>
    <n v="0.3"/>
    <s v="1"/>
    <s v="Levitate"/>
    <m/>
    <m/>
    <s v="440"/>
    <n v="440"/>
    <n v="50"/>
    <s v="50"/>
    <n v="50"/>
    <s v="50"/>
    <n v="77"/>
    <s v="77"/>
    <n v="95"/>
    <s v="95"/>
    <n v="77"/>
    <s v="77"/>
    <n v="91"/>
    <s v="91"/>
    <n v="45"/>
    <s v="45"/>
    <s v="70"/>
    <n v="70"/>
    <n v="154"/>
    <s v="154"/>
    <s v="Medium Fast"/>
    <s v="1"/>
    <x v="13"/>
    <x v="2"/>
    <s v="Amorphous"/>
    <m/>
    <n v="100"/>
    <m/>
    <m/>
    <s v="20"/>
    <s v="0"/>
    <s v="1"/>
    <s v="1"/>
    <n v="0.5"/>
    <s v="1"/>
    <s v="1"/>
    <s v="0"/>
    <n v="0.5"/>
    <s v="0"/>
    <n v="0.5"/>
    <s v="1"/>
    <n v="0.5"/>
    <s v="1"/>
    <s v="2"/>
    <s v="1"/>
    <s v="2"/>
    <n v="0.5"/>
    <s v="1"/>
  </r>
  <r>
    <s v="Heat Rotom"/>
    <s v="479"/>
    <s v="Rotom"/>
    <s v="ă­ăă  (Rotom)"/>
    <x v="4"/>
    <s v="Normal"/>
    <s v="Plasma pokemon"/>
    <s v="2"/>
    <x v="7"/>
    <x v="17"/>
    <s v="Electric, Fire"/>
    <n v="0.3"/>
    <n v="0.3"/>
    <s v="1"/>
    <s v="Levitate"/>
    <m/>
    <m/>
    <s v="520"/>
    <n v="520"/>
    <n v="50"/>
    <s v="50"/>
    <n v="65"/>
    <s v="65"/>
    <n v="107"/>
    <s v="107"/>
    <n v="105"/>
    <s v="105"/>
    <n v="107"/>
    <s v="107"/>
    <n v="86"/>
    <s v="86"/>
    <n v="45"/>
    <s v="45"/>
    <s v="70"/>
    <n v="70"/>
    <n v="182"/>
    <s v="182"/>
    <s v="Medium Fast"/>
    <s v="1"/>
    <x v="13"/>
    <x v="2"/>
    <s v="Amorphous"/>
    <m/>
    <n v="100"/>
    <m/>
    <m/>
    <s v="20"/>
    <s v="1"/>
    <n v="0.5"/>
    <s v="2"/>
    <n v="0.5"/>
    <n v="0.5"/>
    <n v="0.5"/>
    <s v="1"/>
    <s v="1"/>
    <s v="0"/>
    <n v="0.5"/>
    <s v="1"/>
    <n v="0.5"/>
    <s v="2"/>
    <s v="1"/>
    <s v="1"/>
    <s v="1"/>
    <n v="0.25"/>
    <n v="0.5"/>
  </r>
  <r>
    <s v="Wash Rotom"/>
    <s v="479"/>
    <s v="Rotom"/>
    <s v="ă­ăă  (Rotom)"/>
    <x v="4"/>
    <s v="Normal"/>
    <s v="Plasma pokemon"/>
    <s v="2"/>
    <x v="7"/>
    <x v="16"/>
    <s v="Electric, Water"/>
    <n v="0.3"/>
    <n v="0.3"/>
    <s v="1"/>
    <s v="Levitate"/>
    <m/>
    <m/>
    <s v="520"/>
    <n v="520"/>
    <n v="50"/>
    <s v="50"/>
    <n v="65"/>
    <s v="65"/>
    <n v="107"/>
    <s v="107"/>
    <n v="105"/>
    <s v="105"/>
    <n v="107"/>
    <s v="107"/>
    <n v="86"/>
    <s v="86"/>
    <n v="45"/>
    <s v="45"/>
    <s v="70"/>
    <n v="70"/>
    <n v="182"/>
    <s v="182"/>
    <s v="Medium Fast"/>
    <s v="1"/>
    <x v="13"/>
    <x v="2"/>
    <s v="Amorphous"/>
    <m/>
    <n v="100"/>
    <m/>
    <m/>
    <s v="20"/>
    <s v="1"/>
    <n v="0.5"/>
    <n v="0.5"/>
    <s v="1"/>
    <s v="2"/>
    <n v="0.5"/>
    <s v="1"/>
    <s v="1"/>
    <s v="0"/>
    <n v="0.5"/>
    <s v="1"/>
    <s v="1"/>
    <s v="1"/>
    <s v="1"/>
    <s v="1"/>
    <s v="1"/>
    <n v="0.25"/>
    <s v="1"/>
  </r>
  <r>
    <s v="Frost Rotom"/>
    <s v="479"/>
    <s v="Rotom"/>
    <s v="ă­ăă  (Rotom)"/>
    <x v="4"/>
    <s v="Normal"/>
    <s v="Plasma pokemon"/>
    <s v="2"/>
    <x v="7"/>
    <x v="12"/>
    <s v="Electric, Ice"/>
    <n v="0.3"/>
    <n v="0.3"/>
    <s v="1"/>
    <s v="Levitate"/>
    <m/>
    <m/>
    <s v="520"/>
    <n v="520"/>
    <n v="50"/>
    <s v="50"/>
    <n v="65"/>
    <s v="65"/>
    <n v="107"/>
    <s v="107"/>
    <n v="105"/>
    <s v="105"/>
    <n v="107"/>
    <s v="107"/>
    <n v="86"/>
    <s v="86"/>
    <n v="45"/>
    <s v="45"/>
    <s v="70"/>
    <n v="70"/>
    <n v="182"/>
    <s v="182"/>
    <s v="Medium Fast"/>
    <s v="1"/>
    <x v="13"/>
    <x v="2"/>
    <s v="Amorphous"/>
    <m/>
    <n v="100"/>
    <m/>
    <m/>
    <s v="20"/>
    <s v="1"/>
    <s v="2"/>
    <s v="1"/>
    <n v="0.5"/>
    <s v="1"/>
    <n v="0.5"/>
    <s v="2"/>
    <s v="1"/>
    <s v="0"/>
    <n v="0.5"/>
    <s v="1"/>
    <s v="1"/>
    <s v="2"/>
    <s v="1"/>
    <s v="1"/>
    <s v="1"/>
    <s v="1"/>
    <s v="1"/>
  </r>
  <r>
    <s v="Fan Rotom"/>
    <s v="479"/>
    <s v="Rotom"/>
    <s v="ă­ăă  (Rotom)"/>
    <x v="4"/>
    <s v="Normal"/>
    <s v="Plasma pokemon"/>
    <s v="2"/>
    <x v="7"/>
    <x v="2"/>
    <s v="Electric, Flying"/>
    <n v="0.3"/>
    <n v="0.3"/>
    <s v="1"/>
    <s v="Levitate"/>
    <m/>
    <m/>
    <s v="520"/>
    <n v="520"/>
    <n v="50"/>
    <s v="50"/>
    <n v="65"/>
    <s v="65"/>
    <n v="107"/>
    <s v="107"/>
    <n v="105"/>
    <s v="105"/>
    <n v="107"/>
    <s v="107"/>
    <n v="86"/>
    <s v="86"/>
    <n v="45"/>
    <s v="45"/>
    <s v="70"/>
    <n v="70"/>
    <n v="182"/>
    <s v="182"/>
    <s v="Medium Fast"/>
    <s v="1"/>
    <x v="13"/>
    <x v="2"/>
    <s v="Amorphous"/>
    <m/>
    <n v="100"/>
    <m/>
    <m/>
    <s v="20"/>
    <s v="1"/>
    <s v="1"/>
    <s v="1"/>
    <s v="1"/>
    <n v="0.5"/>
    <s v="2"/>
    <n v="0.5"/>
    <s v="1"/>
    <s v="0"/>
    <n v="0.5"/>
    <s v="1"/>
    <n v="0.5"/>
    <s v="2"/>
    <s v="1"/>
    <s v="1"/>
    <s v="1"/>
    <n v="0.5"/>
    <s v="1"/>
  </r>
  <r>
    <s v="Mow Rotom"/>
    <s v="479"/>
    <s v="Rotom"/>
    <s v="ă­ăă  (Rotom)"/>
    <x v="4"/>
    <s v="Normal"/>
    <s v="Plasma pokemon"/>
    <s v="2"/>
    <x v="7"/>
    <x v="9"/>
    <s v="Electric, Grass"/>
    <n v="0.3"/>
    <n v="0.3"/>
    <s v="1"/>
    <s v="Levitate"/>
    <m/>
    <m/>
    <s v="520"/>
    <n v="520"/>
    <n v="50"/>
    <s v="50"/>
    <n v="65"/>
    <s v="65"/>
    <n v="107"/>
    <s v="107"/>
    <n v="105"/>
    <s v="105"/>
    <n v="107"/>
    <s v="107"/>
    <n v="86"/>
    <s v="86"/>
    <n v="45"/>
    <s v="45"/>
    <s v="70"/>
    <n v="70"/>
    <n v="182"/>
    <s v="182"/>
    <s v="Medium Fast"/>
    <s v="1"/>
    <x v="13"/>
    <x v="2"/>
    <s v="Amorphous"/>
    <m/>
    <n v="100"/>
    <m/>
    <m/>
    <s v="20"/>
    <s v="1"/>
    <s v="2"/>
    <n v="0.5"/>
    <n v="0.25"/>
    <n v="0.5"/>
    <s v="2"/>
    <s v="1"/>
    <s v="2"/>
    <s v="0"/>
    <s v="1"/>
    <s v="1"/>
    <s v="2"/>
    <s v="1"/>
    <s v="1"/>
    <s v="1"/>
    <s v="1"/>
    <n v="0.5"/>
    <s v="1"/>
  </r>
  <r>
    <s v="Uxie"/>
    <s v="480"/>
    <s v="Selfe"/>
    <s v="ă¦ă‚Żă‚·ăĽ (Yuxie)"/>
    <x v="4"/>
    <s v="Sub Legendary"/>
    <s v="Knowledge pokemon"/>
    <s v="1"/>
    <x v="13"/>
    <x v="1"/>
    <s v="Psychic"/>
    <n v="0.3"/>
    <n v="0.3"/>
    <s v="1"/>
    <s v="Levitate"/>
    <m/>
    <m/>
    <s v="580"/>
    <n v="580"/>
    <n v="75"/>
    <s v="75"/>
    <n v="75"/>
    <s v="75"/>
    <n v="130"/>
    <s v="130"/>
    <n v="75"/>
    <s v="75"/>
    <n v="130"/>
    <s v="130"/>
    <n v="95"/>
    <s v="95"/>
    <n v="3"/>
    <s v="3"/>
    <s v="140"/>
    <n v="140"/>
    <n v="261"/>
    <s v="261"/>
    <s v="Slow"/>
    <s v="1"/>
    <x v="8"/>
    <x v="2"/>
    <s v="Undiscovered"/>
    <m/>
    <n v="100"/>
    <m/>
    <m/>
    <s v="80"/>
    <s v="1"/>
    <s v="1"/>
    <s v="1"/>
    <s v="1"/>
    <s v="1"/>
    <s v="1"/>
    <n v="0.5"/>
    <s v="1"/>
    <s v="0"/>
    <s v="1"/>
    <n v="0.5"/>
    <s v="2"/>
    <s v="1"/>
    <s v="2"/>
    <s v="1"/>
    <s v="2"/>
    <s v="1"/>
    <s v="1"/>
  </r>
  <r>
    <s v="Mesprit"/>
    <s v="481"/>
    <s v="Vesprit"/>
    <s v="ă‚¨ă ăŞăă (Emrit)"/>
    <x v="4"/>
    <s v="Sub Legendary"/>
    <s v="Emotion pokemon"/>
    <s v="1"/>
    <x v="13"/>
    <x v="1"/>
    <s v="Psychic"/>
    <n v="0.3"/>
    <n v="0.3"/>
    <s v="1"/>
    <s v="Levitate"/>
    <m/>
    <m/>
    <s v="580"/>
    <n v="580"/>
    <n v="80"/>
    <s v="80"/>
    <n v="105"/>
    <s v="105"/>
    <n v="105"/>
    <s v="105"/>
    <n v="105"/>
    <s v="105"/>
    <n v="105"/>
    <s v="105"/>
    <n v="80"/>
    <s v="80"/>
    <n v="3"/>
    <s v="3"/>
    <s v="140"/>
    <n v="140"/>
    <n v="261"/>
    <s v="261"/>
    <s v="Slow"/>
    <s v="1"/>
    <x v="8"/>
    <x v="2"/>
    <s v="Undiscovered"/>
    <m/>
    <n v="100"/>
    <m/>
    <m/>
    <s v="80"/>
    <s v="1"/>
    <s v="1"/>
    <s v="1"/>
    <s v="1"/>
    <s v="1"/>
    <s v="1"/>
    <n v="0.5"/>
    <s v="1"/>
    <s v="0"/>
    <s v="1"/>
    <n v="0.5"/>
    <s v="2"/>
    <s v="1"/>
    <s v="2"/>
    <s v="1"/>
    <s v="2"/>
    <s v="1"/>
    <s v="1"/>
  </r>
  <r>
    <s v="Azelf"/>
    <s v="482"/>
    <s v="Tobutz"/>
    <s v="ă‚˘ă‚°ăŽă  (Agnome)"/>
    <x v="4"/>
    <s v="Sub Legendary"/>
    <s v="Willpower pokemon"/>
    <s v="1"/>
    <x v="13"/>
    <x v="1"/>
    <s v="Psychic"/>
    <n v="0.3"/>
    <n v="0.3"/>
    <s v="1"/>
    <s v="Levitate"/>
    <m/>
    <m/>
    <s v="580"/>
    <n v="580"/>
    <n v="75"/>
    <s v="75"/>
    <n v="125"/>
    <s v="125"/>
    <n v="70"/>
    <s v="70"/>
    <n v="125"/>
    <s v="125"/>
    <n v="70"/>
    <s v="70"/>
    <n v="115"/>
    <s v="115"/>
    <n v="3"/>
    <s v="3"/>
    <s v="140"/>
    <n v="140"/>
    <n v="261"/>
    <s v="261"/>
    <s v="Slow"/>
    <s v="1"/>
    <x v="8"/>
    <x v="2"/>
    <s v="Undiscovered"/>
    <m/>
    <n v="100"/>
    <m/>
    <m/>
    <s v="80"/>
    <s v="1"/>
    <s v="1"/>
    <s v="1"/>
    <s v="1"/>
    <s v="1"/>
    <s v="1"/>
    <n v="0.5"/>
    <s v="1"/>
    <s v="0"/>
    <s v="1"/>
    <n v="0.5"/>
    <s v="2"/>
    <s v="1"/>
    <s v="2"/>
    <s v="1"/>
    <s v="2"/>
    <s v="1"/>
    <s v="1"/>
  </r>
  <r>
    <s v="Dialga"/>
    <s v="483"/>
    <s v="Dialga"/>
    <s v="ă‡ă‚Łă‚˘ă«ă‚¬ (Dialga)"/>
    <x v="4"/>
    <s v="Legendary"/>
    <s v="Temporal pokemon"/>
    <s v="2"/>
    <x v="11"/>
    <x v="3"/>
    <s v="Steel, Dragon"/>
    <n v="5.4"/>
    <n v="683"/>
    <s v="2"/>
    <s v="Pressure"/>
    <m/>
    <s v="Telepathy"/>
    <s v="680"/>
    <n v="680"/>
    <n v="100"/>
    <s v="100"/>
    <n v="120"/>
    <s v="120"/>
    <n v="120"/>
    <s v="120"/>
    <n v="150"/>
    <s v="150"/>
    <n v="100"/>
    <s v="100"/>
    <n v="90"/>
    <s v="90"/>
    <n v="3"/>
    <s v="3"/>
    <s v="0"/>
    <n v="0"/>
    <n v="306"/>
    <s v="306"/>
    <s v="Slow"/>
    <s v="1"/>
    <x v="8"/>
    <x v="2"/>
    <s v="Undiscovered"/>
    <m/>
    <n v="100"/>
    <m/>
    <m/>
    <s v="120"/>
    <n v="0.5"/>
    <s v="1"/>
    <n v="0.5"/>
    <n v="0.5"/>
    <n v="0.25"/>
    <s v="1"/>
    <s v="2"/>
    <s v="0"/>
    <s v="2"/>
    <n v="0.5"/>
    <n v="0.5"/>
    <n v="0.5"/>
    <n v="0.5"/>
    <s v="1"/>
    <s v="1"/>
    <s v="1"/>
    <n v="0.5"/>
    <s v="1"/>
  </r>
  <r>
    <s v="Palkia"/>
    <s v="484"/>
    <s v="Palkia"/>
    <s v="ă‘ă«ă‚­ă‚˘ (Palkia)"/>
    <x v="4"/>
    <s v="Legendary"/>
    <s v="Spatial pokemon"/>
    <s v="2"/>
    <x v="2"/>
    <x v="3"/>
    <s v="Water, Dragon"/>
    <n v="4.2"/>
    <n v="336"/>
    <s v="2"/>
    <s v="Pressure"/>
    <m/>
    <s v="Telepathy"/>
    <s v="680"/>
    <n v="680"/>
    <n v="90"/>
    <s v="90"/>
    <n v="120"/>
    <s v="120"/>
    <n v="100"/>
    <s v="100"/>
    <n v="150"/>
    <s v="150"/>
    <n v="120"/>
    <s v="120"/>
    <n v="100"/>
    <s v="100"/>
    <n v="3"/>
    <s v="3"/>
    <s v="0"/>
    <n v="0"/>
    <n v="306"/>
    <s v="306"/>
    <s v="Slow"/>
    <s v="1"/>
    <x v="8"/>
    <x v="2"/>
    <s v="Undiscovered"/>
    <m/>
    <n v="100"/>
    <m/>
    <m/>
    <s v="120"/>
    <s v="1"/>
    <n v="0.25"/>
    <n v="0.25"/>
    <s v="1"/>
    <s v="1"/>
    <s v="1"/>
    <s v="1"/>
    <s v="1"/>
    <s v="1"/>
    <s v="1"/>
    <s v="1"/>
    <s v="1"/>
    <s v="1"/>
    <s v="1"/>
    <s v="2"/>
    <s v="1"/>
    <n v="0.5"/>
    <s v="2"/>
  </r>
  <r>
    <s v="Heatran"/>
    <s v="485"/>
    <s v="Heatran"/>
    <s v="ă’ăĽă‰ă©ăł (Heatran)"/>
    <x v="4"/>
    <s v="Sub Legendary"/>
    <s v="Lava Dome pokemon"/>
    <s v="2"/>
    <x v="1"/>
    <x v="6"/>
    <s v="Fire, Steel"/>
    <n v="1.7"/>
    <n v="430"/>
    <s v="2"/>
    <s v="Flash Fire"/>
    <m/>
    <s v="Flame Body"/>
    <s v="600"/>
    <n v="600"/>
    <n v="91"/>
    <s v="91"/>
    <n v="90"/>
    <s v="90"/>
    <n v="106"/>
    <s v="106"/>
    <n v="130"/>
    <s v="130"/>
    <n v="106"/>
    <s v="106"/>
    <n v="77"/>
    <s v="77"/>
    <n v="3"/>
    <s v="3"/>
    <s v="100"/>
    <n v="100"/>
    <n v="270"/>
    <s v="270"/>
    <s v="Slow"/>
    <s v="1"/>
    <x v="8"/>
    <x v="2"/>
    <s v="Undiscovered"/>
    <n v="50"/>
    <n v="50"/>
    <n v="0.5"/>
    <n v="0.5"/>
    <s v="10"/>
    <n v="0.5"/>
    <s v="0"/>
    <s v="2"/>
    <s v="1"/>
    <n v="0.25"/>
    <n v="0.25"/>
    <s v="2"/>
    <s v="0"/>
    <s v="4"/>
    <n v="0.5"/>
    <n v="0.5"/>
    <n v="0.25"/>
    <s v="1"/>
    <s v="1"/>
    <n v="0.5"/>
    <s v="1"/>
    <n v="0.25"/>
    <n v="0.25"/>
  </r>
  <r>
    <s v="Regigigas"/>
    <s v="486"/>
    <s v="Regigigas"/>
    <s v="ă¬ă‚¸ă‚®ă‚¬ă‚ą (Regigigas)"/>
    <x v="4"/>
    <s v="Sub Legendary"/>
    <s v="Colossal pokemon"/>
    <s v="1"/>
    <x v="4"/>
    <x v="1"/>
    <s v="Normal"/>
    <n v="3.7"/>
    <n v="420"/>
    <s v="1"/>
    <s v="Slow Start"/>
    <m/>
    <m/>
    <s v="670"/>
    <n v="670"/>
    <n v="110"/>
    <s v="110"/>
    <n v="160"/>
    <s v="160"/>
    <n v="110"/>
    <s v="110"/>
    <n v="80"/>
    <s v="80"/>
    <n v="110"/>
    <s v="110"/>
    <n v="100"/>
    <s v="100"/>
    <n v="3"/>
    <s v="3"/>
    <s v="0"/>
    <n v="0"/>
    <n v="302"/>
    <s v="302"/>
    <s v="Slow"/>
    <s v="1"/>
    <x v="8"/>
    <x v="2"/>
    <s v="Undiscovered"/>
    <m/>
    <n v="100"/>
    <m/>
    <m/>
    <s v="120"/>
    <s v="1"/>
    <s v="1"/>
    <s v="1"/>
    <s v="1"/>
    <s v="1"/>
    <s v="1"/>
    <s v="2"/>
    <s v="1"/>
    <s v="1"/>
    <s v="1"/>
    <s v="1"/>
    <s v="1"/>
    <s v="1"/>
    <s v="0"/>
    <s v="1"/>
    <s v="1"/>
    <s v="1"/>
    <s v="1"/>
  </r>
  <r>
    <s v="Giratina Altered Forme"/>
    <s v="487"/>
    <s v="Giratina"/>
    <s v="ă‚®ă©ă†ă‚ŁăŠ (Giratina)"/>
    <x v="4"/>
    <s v="Legendary"/>
    <s v="Renegade pokemon"/>
    <s v="2"/>
    <x v="15"/>
    <x v="3"/>
    <s v="Ghost, Dragon"/>
    <n v="4.5"/>
    <n v="750"/>
    <s v="2"/>
    <s v="Pressure"/>
    <m/>
    <s v="Telepathy"/>
    <s v="680"/>
    <n v="680"/>
    <n v="150"/>
    <s v="150"/>
    <n v="100"/>
    <s v="100"/>
    <n v="120"/>
    <s v="120"/>
    <n v="100"/>
    <s v="100"/>
    <n v="120"/>
    <s v="120"/>
    <n v="90"/>
    <s v="90"/>
    <n v="3"/>
    <s v="3"/>
    <s v="0"/>
    <n v="0"/>
    <n v="306"/>
    <s v="306"/>
    <s v="Slow"/>
    <s v="1"/>
    <x v="8"/>
    <x v="2"/>
    <s v="Undiscovered"/>
    <m/>
    <n v="100"/>
    <m/>
    <m/>
    <s v="120"/>
    <s v="0"/>
    <n v="0.5"/>
    <n v="0.5"/>
    <n v="0.5"/>
    <n v="0.5"/>
    <s v="2"/>
    <s v="0"/>
    <n v="0.5"/>
    <s v="1"/>
    <s v="1"/>
    <s v="1"/>
    <n v="0.5"/>
    <s v="1"/>
    <s v="2"/>
    <s v="2"/>
    <s v="2"/>
    <s v="1"/>
    <s v="2"/>
  </r>
  <r>
    <s v="Giratina Origin Forme"/>
    <s v="487"/>
    <s v="Giratina"/>
    <s v="ă‚®ă©ă†ă‚ŁăŠ (Giratina)"/>
    <x v="4"/>
    <s v="Legendary"/>
    <s v="Renegade pokemon"/>
    <s v="2"/>
    <x v="15"/>
    <x v="3"/>
    <s v="Ghost, Dragon"/>
    <n v="6.9"/>
    <n v="650"/>
    <s v="1"/>
    <s v="Levitate"/>
    <m/>
    <m/>
    <s v="680"/>
    <n v="680"/>
    <n v="150"/>
    <s v="150"/>
    <n v="120"/>
    <s v="120"/>
    <n v="100"/>
    <s v="100"/>
    <n v="120"/>
    <s v="120"/>
    <n v="100"/>
    <s v="100"/>
    <n v="90"/>
    <s v="90"/>
    <n v="3"/>
    <s v="3"/>
    <s v="0"/>
    <n v="0"/>
    <n v="306"/>
    <s v="306"/>
    <s v="Slow"/>
    <s v="1"/>
    <x v="8"/>
    <x v="2"/>
    <s v="Undiscovered"/>
    <m/>
    <n v="100"/>
    <m/>
    <m/>
    <s v="120"/>
    <s v="0"/>
    <n v="0.5"/>
    <n v="0.5"/>
    <n v="0.5"/>
    <n v="0.5"/>
    <s v="2"/>
    <s v="0"/>
    <n v="0.5"/>
    <s v="0"/>
    <s v="1"/>
    <s v="1"/>
    <n v="0.5"/>
    <s v="1"/>
    <s v="2"/>
    <s v="2"/>
    <s v="2"/>
    <s v="1"/>
    <s v="2"/>
  </r>
  <r>
    <s v="Cresselia"/>
    <s v="488"/>
    <s v="Cresselia"/>
    <s v="ă‚Żă¬ă‚»ăŞă‚˘ (Cresselia)"/>
    <x v="4"/>
    <s v="Sub Legendary"/>
    <s v="Lunar pokemon"/>
    <s v="1"/>
    <x v="13"/>
    <x v="1"/>
    <s v="Psychic"/>
    <n v="1.5"/>
    <n v="85.6"/>
    <s v="1"/>
    <s v="Levitate"/>
    <m/>
    <m/>
    <s v="600"/>
    <n v="600"/>
    <n v="120"/>
    <s v="120"/>
    <n v="70"/>
    <s v="70"/>
    <n v="120"/>
    <s v="120"/>
    <n v="75"/>
    <s v="75"/>
    <n v="130"/>
    <s v="130"/>
    <n v="85"/>
    <s v="85"/>
    <n v="3"/>
    <s v="3"/>
    <s v="100"/>
    <n v="100"/>
    <n v="270"/>
    <s v="270"/>
    <s v="Slow"/>
    <s v="1"/>
    <x v="8"/>
    <x v="2"/>
    <s v="Undiscovered"/>
    <n v="0"/>
    <n v="100"/>
    <n v="0"/>
    <n v="1"/>
    <s v="120"/>
    <s v="1"/>
    <s v="1"/>
    <s v="1"/>
    <s v="1"/>
    <s v="1"/>
    <s v="1"/>
    <n v="0.5"/>
    <s v="1"/>
    <s v="0"/>
    <s v="1"/>
    <n v="0.5"/>
    <s v="2"/>
    <s v="1"/>
    <s v="2"/>
    <s v="1"/>
    <s v="2"/>
    <s v="1"/>
    <s v="1"/>
  </r>
  <r>
    <s v="Phione"/>
    <s v="489"/>
    <s v="Phione"/>
    <s v="ă•ă‚Łă‚ŞăŤ (Phione)"/>
    <x v="4"/>
    <s v="Mythical"/>
    <s v="Sea Drifter pokemon"/>
    <s v="1"/>
    <x v="2"/>
    <x v="1"/>
    <s v="Water"/>
    <n v="0.4"/>
    <n v="3.1"/>
    <s v="1"/>
    <s v="Hydration"/>
    <m/>
    <m/>
    <s v="480"/>
    <n v="480"/>
    <n v="80"/>
    <s v="80"/>
    <n v="80"/>
    <s v="80"/>
    <n v="80"/>
    <s v="80"/>
    <n v="80"/>
    <s v="80"/>
    <n v="80"/>
    <s v="80"/>
    <n v="80"/>
    <s v="80"/>
    <n v="30"/>
    <s v="30"/>
    <s v="70"/>
    <n v="70"/>
    <n v="216"/>
    <s v="216"/>
    <s v="Slow"/>
    <s v="2"/>
    <x v="6"/>
    <x v="1"/>
    <s v="Fairy, Water 1"/>
    <m/>
    <n v="100"/>
    <m/>
    <m/>
    <s v="40"/>
    <s v="1"/>
    <n v="0.5"/>
    <n v="0.5"/>
    <s v="2"/>
    <s v="2"/>
    <n v="0.5"/>
    <s v="1"/>
    <s v="1"/>
    <s v="1"/>
    <s v="1"/>
    <s v="1"/>
    <s v="1"/>
    <s v="1"/>
    <s v="1"/>
    <s v="1"/>
    <s v="1"/>
    <n v="0.5"/>
    <s v="1"/>
  </r>
  <r>
    <s v="Manaphy"/>
    <s v="490"/>
    <s v="Manaphy"/>
    <s v="ăžăŠă•ă‚Ł (Manaphy)"/>
    <x v="4"/>
    <s v="Mythical"/>
    <s v="Seafaring pokemon"/>
    <s v="1"/>
    <x v="2"/>
    <x v="1"/>
    <s v="Water"/>
    <n v="0.3"/>
    <n v="1.4"/>
    <s v="1"/>
    <s v="Hydration"/>
    <m/>
    <m/>
    <s v="600"/>
    <n v="600"/>
    <n v="100"/>
    <s v="100"/>
    <n v="100"/>
    <s v="100"/>
    <n v="100"/>
    <s v="100"/>
    <n v="100"/>
    <s v="100"/>
    <n v="100"/>
    <s v="100"/>
    <n v="100"/>
    <s v="100"/>
    <n v="3"/>
    <s v="3"/>
    <s v="70"/>
    <n v="70"/>
    <n v="270"/>
    <s v="270"/>
    <s v="Slow"/>
    <s v="2"/>
    <x v="6"/>
    <x v="1"/>
    <s v="Fairy, Water 1"/>
    <m/>
    <n v="100"/>
    <m/>
    <m/>
    <s v="10"/>
    <s v="1"/>
    <n v="0.5"/>
    <n v="0.5"/>
    <s v="2"/>
    <s v="2"/>
    <n v="0.5"/>
    <s v="1"/>
    <s v="1"/>
    <s v="1"/>
    <s v="1"/>
    <s v="1"/>
    <s v="1"/>
    <s v="1"/>
    <s v="1"/>
    <s v="1"/>
    <s v="1"/>
    <n v="0.5"/>
    <s v="1"/>
  </r>
  <r>
    <s v="Darkrai"/>
    <s v="491"/>
    <s v="Darkrai"/>
    <s v="ă€ăĽă‚Żă©ă‚¤ (Darkrai)"/>
    <x v="4"/>
    <s v="Mythical"/>
    <s v="Pitch-Black pokemon"/>
    <s v="1"/>
    <x v="5"/>
    <x v="1"/>
    <s v="Dark"/>
    <n v="1.5"/>
    <n v="50.5"/>
    <s v="1"/>
    <s v="Bad Dreams"/>
    <m/>
    <m/>
    <s v="600"/>
    <n v="600"/>
    <n v="70"/>
    <s v="70"/>
    <n v="90"/>
    <s v="90"/>
    <n v="90"/>
    <s v="90"/>
    <n v="135"/>
    <s v="135"/>
    <n v="90"/>
    <s v="90"/>
    <n v="125"/>
    <s v="125"/>
    <n v="3"/>
    <s v="3"/>
    <s v="0"/>
    <n v="0"/>
    <n v="270"/>
    <s v="270"/>
    <s v="Slow"/>
    <s v="1"/>
    <x v="8"/>
    <x v="2"/>
    <s v="Undiscovered"/>
    <m/>
    <n v="100"/>
    <m/>
    <m/>
    <s v="120"/>
    <s v="1"/>
    <s v="1"/>
    <s v="1"/>
    <s v="1"/>
    <s v="1"/>
    <s v="1"/>
    <s v="2"/>
    <s v="1"/>
    <s v="1"/>
    <s v="1"/>
    <s v="0"/>
    <s v="2"/>
    <s v="1"/>
    <n v="0.5"/>
    <s v="1"/>
    <n v="0.5"/>
    <s v="1"/>
    <s v="2"/>
  </r>
  <r>
    <s v="Shaymin Land Forme"/>
    <s v="492"/>
    <s v="Shaymin"/>
    <s v="ă‚·ă‚§ă‚¤ăź (Shaymin)"/>
    <x v="4"/>
    <s v="Mythical"/>
    <s v="Gratitude pokemon"/>
    <s v="1"/>
    <x v="0"/>
    <x v="1"/>
    <s v="Grass"/>
    <n v="0.2"/>
    <n v="2.1"/>
    <s v="1"/>
    <s v="Natural Cure"/>
    <m/>
    <m/>
    <s v="600"/>
    <n v="600"/>
    <n v="100"/>
    <s v="100"/>
    <n v="100"/>
    <s v="100"/>
    <n v="100"/>
    <s v="100"/>
    <n v="100"/>
    <s v="100"/>
    <n v="100"/>
    <s v="100"/>
    <n v="100"/>
    <s v="100"/>
    <n v="45"/>
    <s v="45"/>
    <s v="100"/>
    <n v="100"/>
    <n v="270"/>
    <s v="270"/>
    <s v="Medium Slow"/>
    <s v="1"/>
    <x v="8"/>
    <x v="2"/>
    <s v="Undiscovered"/>
    <m/>
    <n v="100"/>
    <m/>
    <m/>
    <s v="120"/>
    <s v="1"/>
    <s v="2"/>
    <n v="0.5"/>
    <n v="0.5"/>
    <n v="0.5"/>
    <s v="2"/>
    <s v="1"/>
    <s v="2"/>
    <n v="0.5"/>
    <s v="2"/>
    <s v="1"/>
    <s v="2"/>
    <s v="1"/>
    <s v="1"/>
    <s v="1"/>
    <s v="1"/>
    <s v="1"/>
    <s v="1"/>
  </r>
  <r>
    <s v="Shaymin Sky Forme"/>
    <s v="492"/>
    <s v="Shaymin"/>
    <s v="ă‚·ă‚§ă‚¤ăź (Shaymin)"/>
    <x v="4"/>
    <s v="Mythical"/>
    <s v="Gratitude pokemon"/>
    <s v="2"/>
    <x v="0"/>
    <x v="2"/>
    <s v="Grass, Flying"/>
    <n v="0.4"/>
    <n v="5.2"/>
    <s v="1"/>
    <s v="Serene Grace"/>
    <m/>
    <m/>
    <s v="600"/>
    <n v="600"/>
    <n v="100"/>
    <s v="100"/>
    <n v="103"/>
    <s v="103"/>
    <n v="75"/>
    <s v="75"/>
    <n v="120"/>
    <s v="120"/>
    <n v="75"/>
    <s v="75"/>
    <n v="127"/>
    <s v="127"/>
    <n v="45"/>
    <s v="45"/>
    <s v="100"/>
    <n v="100"/>
    <n v="270"/>
    <s v="270"/>
    <s v="Medium Slow"/>
    <s v="1"/>
    <x v="8"/>
    <x v="2"/>
    <s v="Undiscovered"/>
    <m/>
    <n v="100"/>
    <m/>
    <m/>
    <s v="120"/>
    <s v="1"/>
    <s v="2"/>
    <n v="0.5"/>
    <s v="1"/>
    <n v="0.25"/>
    <s v="4"/>
    <n v="0.5"/>
    <s v="2"/>
    <s v="0"/>
    <s v="2"/>
    <s v="1"/>
    <s v="1"/>
    <s v="2"/>
    <s v="1"/>
    <s v="1"/>
    <s v="1"/>
    <s v="1"/>
    <s v="1"/>
  </r>
  <r>
    <s v="Arceus"/>
    <s v="493"/>
    <s v="Arceus"/>
    <s v="ă‚˘ă«ă‚»ă‚¦ă‚ą (Arceus)"/>
    <x v="4"/>
    <s v="Mythical"/>
    <s v="Alpha pokemon"/>
    <s v="1"/>
    <x v="4"/>
    <x v="1"/>
    <s v="Normal"/>
    <n v="3.2"/>
    <n v="320"/>
    <s v="1"/>
    <s v="Multitype"/>
    <m/>
    <m/>
    <s v="720"/>
    <n v="720"/>
    <n v="120"/>
    <s v="120"/>
    <n v="120"/>
    <s v="120"/>
    <n v="120"/>
    <s v="120"/>
    <n v="120"/>
    <s v="120"/>
    <n v="120"/>
    <s v="120"/>
    <n v="120"/>
    <s v="120"/>
    <n v="3"/>
    <s v="3"/>
    <s v="0"/>
    <n v="0"/>
    <n v="324"/>
    <s v="324"/>
    <s v="Slow"/>
    <s v="1"/>
    <x v="8"/>
    <x v="2"/>
    <s v="Undiscovered"/>
    <m/>
    <n v="100"/>
    <m/>
    <m/>
    <s v="120"/>
    <s v="1"/>
    <s v="1"/>
    <s v="1"/>
    <s v="1"/>
    <s v="1"/>
    <s v="1"/>
    <s v="2"/>
    <s v="1"/>
    <s v="1"/>
    <s v="1"/>
    <s v="1"/>
    <s v="1"/>
    <s v="1"/>
    <s v="0"/>
    <s v="1"/>
    <s v="1"/>
    <s v="1"/>
    <s v="1"/>
  </r>
  <r>
    <s v="Victini"/>
    <s v="494"/>
    <s v="Victini"/>
    <s v="ă“ă‚Żă†ă‚Łă‹ (Victini)"/>
    <x v="5"/>
    <s v="Mythical"/>
    <s v="Victory pokemon"/>
    <s v="2"/>
    <x v="13"/>
    <x v="17"/>
    <s v="Psychic, Fire"/>
    <n v="0.4"/>
    <n v="4"/>
    <s v="1"/>
    <s v="Victory Star"/>
    <m/>
    <m/>
    <s v="600"/>
    <n v="600"/>
    <n v="100"/>
    <s v="100"/>
    <n v="100"/>
    <s v="100"/>
    <n v="100"/>
    <s v="100"/>
    <n v="100"/>
    <s v="100"/>
    <n v="100"/>
    <s v="100"/>
    <n v="100"/>
    <s v="100"/>
    <n v="3"/>
    <s v="3"/>
    <s v="100"/>
    <n v="100"/>
    <n v="270"/>
    <s v="270"/>
    <s v="Slow"/>
    <s v="1"/>
    <x v="8"/>
    <x v="2"/>
    <s v="Undiscovered"/>
    <m/>
    <n v="100"/>
    <m/>
    <m/>
    <s v="120"/>
    <s v="1"/>
    <n v="0.5"/>
    <s v="2"/>
    <s v="1"/>
    <n v="0.5"/>
    <n v="0.5"/>
    <n v="0.5"/>
    <s v="1"/>
    <s v="2"/>
    <s v="1"/>
    <n v="0.5"/>
    <s v="1"/>
    <s v="2"/>
    <s v="2"/>
    <s v="1"/>
    <s v="2"/>
    <n v="0.5"/>
    <n v="0.5"/>
  </r>
  <r>
    <s v="Snivy"/>
    <s v="495"/>
    <s v="Serpifeu"/>
    <s v="ă„ă‚żăĽă‚¸ăŁ (Tsutarja)"/>
    <x v="5"/>
    <s v="Normal"/>
    <s v="Grass Snake pokemon"/>
    <s v="1"/>
    <x v="0"/>
    <x v="1"/>
    <s v="Grass"/>
    <n v="0.6"/>
    <n v="8.1"/>
    <s v="2"/>
    <s v="Overgrow"/>
    <m/>
    <s v="Contrary"/>
    <s v="308"/>
    <n v="308"/>
    <n v="45"/>
    <s v="45"/>
    <n v="45"/>
    <s v="45"/>
    <n v="55"/>
    <s v="55"/>
    <n v="45"/>
    <s v="45"/>
    <n v="55"/>
    <s v="55"/>
    <n v="63"/>
    <s v="63"/>
    <n v="45"/>
    <s v="45"/>
    <s v="70"/>
    <n v="70"/>
    <n v="62"/>
    <s v="62"/>
    <s v="Medium Slow"/>
    <s v="2"/>
    <x v="5"/>
    <x v="4"/>
    <s v="Field, Grass"/>
    <n v="87.5"/>
    <n v="12.5"/>
    <n v="0.875"/>
    <n v="0.125"/>
    <s v="20"/>
    <s v="1"/>
    <s v="2"/>
    <n v="0.5"/>
    <n v="0.5"/>
    <n v="0.5"/>
    <s v="2"/>
    <s v="1"/>
    <s v="2"/>
    <n v="0.5"/>
    <s v="2"/>
    <s v="1"/>
    <s v="2"/>
    <s v="1"/>
    <s v="1"/>
    <s v="1"/>
    <s v="1"/>
    <s v="1"/>
    <s v="1"/>
  </r>
  <r>
    <s v="Servine"/>
    <s v="496"/>
    <s v="Efoserp"/>
    <s v="ă‚¸ăŁăŽă“ăĽ (Janovy)"/>
    <x v="5"/>
    <s v="Normal"/>
    <s v="Grass Snake pokemon"/>
    <s v="1"/>
    <x v="0"/>
    <x v="1"/>
    <s v="Grass"/>
    <n v="0.8"/>
    <n v="16"/>
    <s v="2"/>
    <s v="Overgrow"/>
    <m/>
    <s v="Contrary"/>
    <s v="413"/>
    <n v="413"/>
    <n v="60"/>
    <s v="60"/>
    <n v="60"/>
    <s v="60"/>
    <n v="75"/>
    <s v="75"/>
    <n v="60"/>
    <s v="60"/>
    <n v="75"/>
    <s v="75"/>
    <n v="83"/>
    <s v="83"/>
    <n v="45"/>
    <s v="45"/>
    <s v="70"/>
    <n v="70"/>
    <n v="145"/>
    <s v="145"/>
    <s v="Medium Slow"/>
    <s v="2"/>
    <x v="5"/>
    <x v="4"/>
    <s v="Field, Grass"/>
    <n v="87.5"/>
    <n v="12.5"/>
    <n v="0.875"/>
    <n v="0.125"/>
    <s v="20"/>
    <s v="1"/>
    <s v="2"/>
    <n v="0.5"/>
    <n v="0.5"/>
    <n v="0.5"/>
    <s v="2"/>
    <s v="1"/>
    <s v="2"/>
    <n v="0.5"/>
    <s v="2"/>
    <s v="1"/>
    <s v="2"/>
    <s v="1"/>
    <s v="1"/>
    <s v="1"/>
    <s v="1"/>
    <s v="1"/>
    <s v="1"/>
  </r>
  <r>
    <s v="Serperior"/>
    <s v="497"/>
    <s v="Serpiroyal"/>
    <s v="ă‚¸ăŁă­ăĽă€ (Jalorda)"/>
    <x v="5"/>
    <s v="Normal"/>
    <s v="Regal pokemon"/>
    <s v="1"/>
    <x v="0"/>
    <x v="1"/>
    <s v="Grass"/>
    <n v="3.3"/>
    <n v="63"/>
    <s v="2"/>
    <s v="Overgrow"/>
    <m/>
    <s v="Contrary"/>
    <s v="528"/>
    <n v="528"/>
    <n v="75"/>
    <s v="75"/>
    <n v="75"/>
    <s v="75"/>
    <n v="95"/>
    <s v="95"/>
    <n v="75"/>
    <s v="75"/>
    <n v="95"/>
    <s v="95"/>
    <n v="113"/>
    <s v="113"/>
    <n v="45"/>
    <s v="45"/>
    <s v="70"/>
    <n v="70"/>
    <n v="238"/>
    <s v="238"/>
    <s v="Medium Slow"/>
    <s v="2"/>
    <x v="5"/>
    <x v="4"/>
    <s v="Field, Grass"/>
    <n v="87.5"/>
    <n v="12.5"/>
    <n v="0.875"/>
    <n v="0.125"/>
    <s v="20"/>
    <s v="1"/>
    <s v="2"/>
    <n v="0.5"/>
    <n v="0.5"/>
    <n v="0.5"/>
    <s v="2"/>
    <s v="1"/>
    <s v="2"/>
    <n v="0.5"/>
    <s v="2"/>
    <s v="1"/>
    <s v="2"/>
    <s v="1"/>
    <s v="1"/>
    <s v="1"/>
    <s v="1"/>
    <s v="1"/>
    <s v="1"/>
  </r>
  <r>
    <s v="Tepig"/>
    <s v="498"/>
    <s v="Floink"/>
    <s v="ăťă‚«ă– (Pokabu)"/>
    <x v="5"/>
    <s v="Normal"/>
    <s v="Fire Pig pokemon"/>
    <s v="1"/>
    <x v="1"/>
    <x v="1"/>
    <s v="Fire"/>
    <n v="0.5"/>
    <n v="9.9"/>
    <s v="2"/>
    <s v="Blaze"/>
    <m/>
    <s v="Thick Fat"/>
    <s v="308"/>
    <n v="308"/>
    <n v="65"/>
    <s v="65"/>
    <n v="63"/>
    <s v="63"/>
    <n v="45"/>
    <s v="45"/>
    <n v="45"/>
    <s v="45"/>
    <n v="45"/>
    <s v="45"/>
    <n v="45"/>
    <s v="45"/>
    <n v="45"/>
    <s v="45"/>
    <s v="70"/>
    <n v="70"/>
    <n v="62"/>
    <s v="62"/>
    <s v="Medium Slow"/>
    <s v="1"/>
    <x v="5"/>
    <x v="2"/>
    <s v="Field"/>
    <n v="87.5"/>
    <n v="12.5"/>
    <n v="0.875"/>
    <n v="0.125"/>
    <s v="20"/>
    <s v="1"/>
    <n v="0.5"/>
    <s v="2"/>
    <s v="1"/>
    <n v="0.5"/>
    <n v="0.5"/>
    <s v="1"/>
    <s v="1"/>
    <s v="2"/>
    <s v="1"/>
    <s v="1"/>
    <n v="0.5"/>
    <s v="2"/>
    <s v="1"/>
    <s v="1"/>
    <s v="1"/>
    <n v="0.5"/>
    <n v="0.5"/>
  </r>
  <r>
    <s v="Pignite"/>
    <s v="499"/>
    <s v="Ferkokel"/>
    <s v="ăăŁă‚Şă–ăĽ (Chaoboo)"/>
    <x v="5"/>
    <s v="Normal"/>
    <s v="Fire Pig pokemon"/>
    <s v="2"/>
    <x v="1"/>
    <x v="10"/>
    <s v="Fire, Fighting"/>
    <n v="1"/>
    <n v="55.5"/>
    <s v="2"/>
    <s v="Blaze"/>
    <m/>
    <s v="Thick Fat"/>
    <s v="418"/>
    <n v="418"/>
    <n v="90"/>
    <s v="90"/>
    <n v="93"/>
    <s v="93"/>
    <n v="55"/>
    <s v="55"/>
    <n v="70"/>
    <s v="70"/>
    <n v="55"/>
    <s v="55"/>
    <n v="55"/>
    <s v="55"/>
    <n v="45"/>
    <s v="45"/>
    <s v="70"/>
    <n v="70"/>
    <n v="146"/>
    <s v="146"/>
    <s v="Medium Slow"/>
    <s v="1"/>
    <x v="5"/>
    <x v="2"/>
    <s v="Field"/>
    <n v="87.5"/>
    <n v="12.5"/>
    <n v="0.875"/>
    <n v="0.125"/>
    <s v="20"/>
    <s v="1"/>
    <n v="0.5"/>
    <s v="2"/>
    <s v="1"/>
    <n v="0.5"/>
    <n v="0.5"/>
    <s v="1"/>
    <s v="1"/>
    <s v="2"/>
    <s v="2"/>
    <s v="2"/>
    <n v="0.25"/>
    <s v="1"/>
    <s v="1"/>
    <s v="1"/>
    <n v="0.5"/>
    <n v="0.5"/>
    <s v="1"/>
  </r>
  <r>
    <s v="Emboar"/>
    <s v="500"/>
    <s v="Flambirex"/>
    <s v="ă‚¨ăłă–ă‚ŞăĽ (Enbuoh)"/>
    <x v="5"/>
    <s v="Normal"/>
    <s v="Mega Fire Pig pokemon"/>
    <s v="2"/>
    <x v="1"/>
    <x v="10"/>
    <s v="Fire, Fighting"/>
    <n v="1.6"/>
    <n v="150"/>
    <s v="2"/>
    <s v="Blaze"/>
    <m/>
    <s v="Reckless"/>
    <s v="528"/>
    <n v="528"/>
    <n v="110"/>
    <s v="110"/>
    <n v="123"/>
    <s v="123"/>
    <n v="65"/>
    <s v="65"/>
    <n v="100"/>
    <s v="100"/>
    <n v="65"/>
    <s v="65"/>
    <n v="65"/>
    <s v="65"/>
    <n v="45"/>
    <s v="45"/>
    <s v="70"/>
    <n v="70"/>
    <n v="238"/>
    <s v="238"/>
    <s v="Medium Slow"/>
    <s v="1"/>
    <x v="5"/>
    <x v="2"/>
    <s v="Field"/>
    <n v="87.5"/>
    <n v="12.5"/>
    <n v="0.875"/>
    <n v="0.125"/>
    <s v="20"/>
    <s v="1"/>
    <n v="0.5"/>
    <s v="2"/>
    <s v="1"/>
    <n v="0.5"/>
    <n v="0.5"/>
    <s v="1"/>
    <s v="1"/>
    <s v="2"/>
    <s v="2"/>
    <s v="2"/>
    <n v="0.25"/>
    <s v="1"/>
    <s v="1"/>
    <s v="1"/>
    <n v="0.5"/>
    <n v="0.5"/>
    <s v="1"/>
  </r>
  <r>
    <s v="Oshawott"/>
    <s v="501"/>
    <s v="Ottaro"/>
    <s v="ăźă‚¸ăĄăžă« (Mijumaru)"/>
    <x v="5"/>
    <s v="Normal"/>
    <s v="Sea Otter pokemon"/>
    <s v="1"/>
    <x v="2"/>
    <x v="1"/>
    <s v="Water"/>
    <n v="0.5"/>
    <n v="5.9"/>
    <s v="2"/>
    <s v="Torrent"/>
    <m/>
    <s v="Shell Armor"/>
    <s v="308"/>
    <n v="308"/>
    <n v="55"/>
    <s v="55"/>
    <n v="55"/>
    <s v="55"/>
    <n v="45"/>
    <s v="45"/>
    <n v="63"/>
    <s v="63"/>
    <n v="45"/>
    <s v="45"/>
    <n v="45"/>
    <s v="45"/>
    <n v="45"/>
    <s v="45"/>
    <s v="70"/>
    <n v="70"/>
    <n v="62"/>
    <s v="62"/>
    <s v="Medium Slow"/>
    <s v="1"/>
    <x v="5"/>
    <x v="2"/>
    <s v="Field"/>
    <n v="87.5"/>
    <n v="12.5"/>
    <n v="0.875"/>
    <n v="0.125"/>
    <s v="20"/>
    <s v="1"/>
    <n v="0.5"/>
    <n v="0.5"/>
    <s v="2"/>
    <s v="2"/>
    <n v="0.5"/>
    <s v="1"/>
    <s v="1"/>
    <s v="1"/>
    <s v="1"/>
    <s v="1"/>
    <s v="1"/>
    <s v="1"/>
    <s v="1"/>
    <s v="1"/>
    <s v="1"/>
    <n v="0.5"/>
    <s v="1"/>
  </r>
  <r>
    <s v="Dewott"/>
    <s v="502"/>
    <s v="Zwottronin"/>
    <s v="ă•ă‚żăăžă« (Futachimaru)"/>
    <x v="5"/>
    <s v="Normal"/>
    <s v="Discipline pokemon"/>
    <s v="1"/>
    <x v="2"/>
    <x v="1"/>
    <s v="Water"/>
    <n v="0.8"/>
    <n v="24.5"/>
    <s v="2"/>
    <s v="Torrent"/>
    <m/>
    <s v="Shell Armor"/>
    <s v="413"/>
    <n v="413"/>
    <n v="75"/>
    <s v="75"/>
    <n v="75"/>
    <s v="75"/>
    <n v="60"/>
    <s v="60"/>
    <n v="83"/>
    <s v="83"/>
    <n v="60"/>
    <s v="60"/>
    <n v="60"/>
    <s v="60"/>
    <n v="45"/>
    <s v="45"/>
    <s v="70"/>
    <n v="70"/>
    <n v="145"/>
    <s v="145"/>
    <s v="Medium Slow"/>
    <s v="1"/>
    <x v="5"/>
    <x v="2"/>
    <s v="Field"/>
    <n v="87.5"/>
    <n v="12.5"/>
    <n v="0.875"/>
    <n v="0.125"/>
    <s v="20"/>
    <s v="1"/>
    <n v="0.5"/>
    <n v="0.5"/>
    <s v="2"/>
    <s v="2"/>
    <n v="0.5"/>
    <s v="1"/>
    <s v="1"/>
    <s v="1"/>
    <s v="1"/>
    <s v="1"/>
    <s v="1"/>
    <s v="1"/>
    <s v="1"/>
    <s v="1"/>
    <s v="1"/>
    <n v="0.5"/>
    <s v="1"/>
  </r>
  <r>
    <s v="Samurott"/>
    <s v="503"/>
    <s v="Admurai"/>
    <s v="ă€ă‚¤ă‚±ăłă‚­ (Daikenki)"/>
    <x v="5"/>
    <s v="Normal"/>
    <s v="Formidable pokemon"/>
    <s v="1"/>
    <x v="2"/>
    <x v="1"/>
    <s v="Water"/>
    <n v="1.5"/>
    <n v="94.6"/>
    <s v="2"/>
    <s v="Torrent"/>
    <m/>
    <s v="Shell Armor"/>
    <s v="528"/>
    <n v="528"/>
    <n v="95"/>
    <s v="95"/>
    <n v="100"/>
    <s v="100"/>
    <n v="85"/>
    <s v="85"/>
    <n v="108"/>
    <s v="108"/>
    <n v="70"/>
    <s v="70"/>
    <n v="70"/>
    <s v="70"/>
    <n v="45"/>
    <s v="45"/>
    <s v="70"/>
    <n v="70"/>
    <n v="238"/>
    <s v="238"/>
    <s v="Medium Slow"/>
    <s v="1"/>
    <x v="5"/>
    <x v="2"/>
    <s v="Field"/>
    <n v="87.5"/>
    <n v="12.5"/>
    <n v="0.875"/>
    <n v="0.125"/>
    <s v="20"/>
    <s v="1"/>
    <n v="0.5"/>
    <n v="0.5"/>
    <s v="2"/>
    <s v="2"/>
    <n v="0.5"/>
    <s v="1"/>
    <s v="1"/>
    <s v="1"/>
    <s v="1"/>
    <s v="1"/>
    <s v="1"/>
    <s v="1"/>
    <s v="1"/>
    <s v="1"/>
    <s v="1"/>
    <n v="0.5"/>
    <s v="1"/>
  </r>
  <r>
    <s v="Patrat"/>
    <s v="504"/>
    <s v="Nagelotz"/>
    <s v="ăźăŤă‚şăź (Minezumi)"/>
    <x v="5"/>
    <s v="Normal"/>
    <s v="Scout pokemon"/>
    <s v="1"/>
    <x v="4"/>
    <x v="1"/>
    <s v="Normal"/>
    <n v="0.5"/>
    <n v="11.6"/>
    <s v="3"/>
    <s v="Run Away"/>
    <s v="Keen Eye"/>
    <s v="Analytic"/>
    <s v="255"/>
    <n v="255"/>
    <n v="45"/>
    <s v="45"/>
    <n v="55"/>
    <s v="55"/>
    <n v="39"/>
    <s v="39"/>
    <n v="35"/>
    <s v="35"/>
    <n v="39"/>
    <s v="39"/>
    <n v="42"/>
    <s v="42"/>
    <n v="255"/>
    <s v="255"/>
    <s v="70"/>
    <n v="70"/>
    <n v="51"/>
    <s v="51"/>
    <s v="Medium Fast"/>
    <s v="1"/>
    <x v="5"/>
    <x v="2"/>
    <s v="Field"/>
    <n v="50"/>
    <n v="50"/>
    <n v="0.5"/>
    <n v="0.5"/>
    <s v="15"/>
    <s v="1"/>
    <s v="1"/>
    <s v="1"/>
    <s v="1"/>
    <s v="1"/>
    <s v="1"/>
    <s v="2"/>
    <s v="1"/>
    <s v="1"/>
    <s v="1"/>
    <s v="1"/>
    <s v="1"/>
    <s v="1"/>
    <s v="0"/>
    <s v="1"/>
    <s v="1"/>
    <s v="1"/>
    <s v="1"/>
  </r>
  <r>
    <s v="Watchog"/>
    <s v="505"/>
    <s v="Kukmarda"/>
    <s v="ăźă«ă›ăă‚° (Miruhog)"/>
    <x v="5"/>
    <s v="Normal"/>
    <s v="Lookout pokemon"/>
    <s v="1"/>
    <x v="4"/>
    <x v="1"/>
    <s v="Normal"/>
    <n v="1.1000000000000001"/>
    <n v="27"/>
    <s v="3"/>
    <s v="Illuminate"/>
    <s v="Keen Eye"/>
    <s v="Analytic"/>
    <s v="420"/>
    <n v="420"/>
    <n v="60"/>
    <s v="60"/>
    <n v="85"/>
    <s v="85"/>
    <n v="69"/>
    <s v="69"/>
    <n v="60"/>
    <s v="60"/>
    <n v="69"/>
    <s v="69"/>
    <n v="77"/>
    <s v="77"/>
    <n v="255"/>
    <s v="255"/>
    <s v="70"/>
    <n v="70"/>
    <n v="147"/>
    <s v="147"/>
    <s v="Medium Fast"/>
    <s v="1"/>
    <x v="5"/>
    <x v="2"/>
    <s v="Field"/>
    <n v="50"/>
    <n v="50"/>
    <n v="0.5"/>
    <n v="0.5"/>
    <s v="20"/>
    <s v="1"/>
    <s v="1"/>
    <s v="1"/>
    <s v="1"/>
    <s v="1"/>
    <s v="1"/>
    <s v="2"/>
    <s v="1"/>
    <s v="1"/>
    <s v="1"/>
    <s v="1"/>
    <s v="1"/>
    <s v="1"/>
    <s v="0"/>
    <s v="1"/>
    <s v="1"/>
    <s v="1"/>
    <s v="1"/>
  </r>
  <r>
    <s v="Lillipup"/>
    <s v="506"/>
    <s v="Yorkleff"/>
    <s v="ă¨ăĽă†ăŞăĽ (Yorterrie)"/>
    <x v="5"/>
    <s v="Normal"/>
    <s v="Puppy pokemon"/>
    <s v="1"/>
    <x v="4"/>
    <x v="1"/>
    <s v="Normal"/>
    <n v="0.4"/>
    <n v="4.0999999999999996"/>
    <s v="3"/>
    <s v="Vital Spirit"/>
    <s v="Pickup"/>
    <s v="Run Away"/>
    <s v="275"/>
    <n v="275"/>
    <n v="45"/>
    <s v="45"/>
    <n v="60"/>
    <s v="60"/>
    <n v="45"/>
    <s v="45"/>
    <n v="25"/>
    <s v="25"/>
    <n v="45"/>
    <s v="45"/>
    <n v="55"/>
    <s v="55"/>
    <n v="255"/>
    <s v="255"/>
    <s v="70"/>
    <n v="70"/>
    <n v="55"/>
    <s v="55"/>
    <s v="Medium Slow"/>
    <s v="1"/>
    <x v="5"/>
    <x v="2"/>
    <s v="Field"/>
    <n v="50"/>
    <n v="50"/>
    <n v="0.5"/>
    <n v="0.5"/>
    <s v="15"/>
    <s v="1"/>
    <s v="1"/>
    <s v="1"/>
    <s v="1"/>
    <s v="1"/>
    <s v="1"/>
    <s v="2"/>
    <s v="1"/>
    <s v="1"/>
    <s v="1"/>
    <s v="1"/>
    <s v="1"/>
    <s v="1"/>
    <s v="0"/>
    <s v="1"/>
    <s v="1"/>
    <s v="1"/>
    <s v="1"/>
  </r>
  <r>
    <s v="Herdier"/>
    <s v="507"/>
    <s v="Terribark"/>
    <s v="ăŹăĽă‡ăŞă‚˘ (Herderrie)"/>
    <x v="5"/>
    <s v="Normal"/>
    <s v="Loyal Dog pokemon"/>
    <s v="1"/>
    <x v="4"/>
    <x v="1"/>
    <s v="Normal"/>
    <n v="0.9"/>
    <n v="14.7"/>
    <s v="3"/>
    <s v="Intimidate"/>
    <s v="Sand Rush"/>
    <s v="Scrappy"/>
    <s v="370"/>
    <n v="370"/>
    <n v="65"/>
    <s v="65"/>
    <n v="80"/>
    <s v="80"/>
    <n v="65"/>
    <s v="65"/>
    <n v="35"/>
    <s v="35"/>
    <n v="65"/>
    <s v="65"/>
    <n v="60"/>
    <s v="60"/>
    <n v="120"/>
    <s v="120"/>
    <s v="70"/>
    <n v="70"/>
    <n v="130"/>
    <s v="130"/>
    <s v="Medium Slow"/>
    <s v="1"/>
    <x v="5"/>
    <x v="2"/>
    <s v="Field"/>
    <n v="50"/>
    <n v="50"/>
    <n v="0.5"/>
    <n v="0.5"/>
    <s v="15"/>
    <s v="1"/>
    <s v="1"/>
    <s v="1"/>
    <s v="1"/>
    <s v="1"/>
    <s v="1"/>
    <s v="2"/>
    <s v="1"/>
    <s v="1"/>
    <s v="1"/>
    <s v="1"/>
    <s v="1"/>
    <s v="1"/>
    <s v="0"/>
    <s v="1"/>
    <s v="1"/>
    <s v="1"/>
    <s v="1"/>
  </r>
  <r>
    <s v="Stoutland"/>
    <s v="508"/>
    <s v="Bissbark"/>
    <s v="ă ăĽă©ăłă‰ (Mooland)"/>
    <x v="5"/>
    <s v="Normal"/>
    <s v="Big-Hearted pokemon"/>
    <s v="1"/>
    <x v="4"/>
    <x v="1"/>
    <s v="Normal"/>
    <n v="1.2"/>
    <n v="61"/>
    <s v="3"/>
    <s v="Intimidate"/>
    <s v="Sand Rush"/>
    <s v="Scrappy"/>
    <s v="500"/>
    <n v="500"/>
    <n v="85"/>
    <s v="85"/>
    <n v="110"/>
    <s v="110"/>
    <n v="90"/>
    <s v="90"/>
    <n v="45"/>
    <s v="45"/>
    <n v="90"/>
    <s v="90"/>
    <n v="80"/>
    <s v="80"/>
    <n v="45"/>
    <s v="45"/>
    <s v="70"/>
    <n v="70"/>
    <n v="225"/>
    <s v="225"/>
    <s v="Medium Slow"/>
    <s v="1"/>
    <x v="5"/>
    <x v="2"/>
    <s v="Field"/>
    <n v="50"/>
    <n v="50"/>
    <n v="0.5"/>
    <n v="0.5"/>
    <s v="15"/>
    <s v="1"/>
    <s v="1"/>
    <s v="1"/>
    <s v="1"/>
    <s v="1"/>
    <s v="1"/>
    <s v="2"/>
    <s v="1"/>
    <s v="1"/>
    <s v="1"/>
    <s v="1"/>
    <s v="1"/>
    <s v="1"/>
    <s v="0"/>
    <s v="1"/>
    <s v="1"/>
    <s v="1"/>
    <s v="1"/>
  </r>
  <r>
    <s v="Purrloin"/>
    <s v="509"/>
    <s v="Felilou"/>
    <s v="ăă§ă­ăŤă‚ł (Choroneko)"/>
    <x v="5"/>
    <s v="Normal"/>
    <s v="Devious pokemon"/>
    <s v="1"/>
    <x v="5"/>
    <x v="1"/>
    <s v="Dark"/>
    <n v="0.4"/>
    <n v="10.1"/>
    <s v="3"/>
    <s v="Limber"/>
    <s v="Unburden"/>
    <s v="Prankster"/>
    <s v="281"/>
    <n v="281"/>
    <n v="41"/>
    <s v="41"/>
    <n v="50"/>
    <s v="50"/>
    <n v="37"/>
    <s v="37"/>
    <n v="50"/>
    <s v="50"/>
    <n v="37"/>
    <s v="37"/>
    <n v="66"/>
    <s v="66"/>
    <n v="255"/>
    <s v="255"/>
    <s v="70"/>
    <n v="70"/>
    <n v="56"/>
    <s v="56"/>
    <s v="Medium Fast"/>
    <s v="1"/>
    <x v="5"/>
    <x v="2"/>
    <s v="Field"/>
    <n v="50"/>
    <n v="50"/>
    <n v="0.5"/>
    <n v="0.5"/>
    <s v="20"/>
    <s v="1"/>
    <s v="1"/>
    <s v="1"/>
    <s v="1"/>
    <s v="1"/>
    <s v="1"/>
    <s v="2"/>
    <s v="1"/>
    <s v="1"/>
    <s v="1"/>
    <s v="0"/>
    <s v="2"/>
    <s v="1"/>
    <n v="0.5"/>
    <s v="1"/>
    <n v="0.5"/>
    <s v="1"/>
    <s v="2"/>
  </r>
  <r>
    <s v="Liepard"/>
    <s v="510"/>
    <s v="Kleoparda"/>
    <s v="ă¬ă‘ă«ă€ă‚ą (Lepardas)"/>
    <x v="5"/>
    <s v="Normal"/>
    <s v="Cruel pokemon"/>
    <s v="1"/>
    <x v="5"/>
    <x v="1"/>
    <s v="Dark"/>
    <n v="1.1000000000000001"/>
    <n v="37.5"/>
    <s v="3"/>
    <s v="Limber"/>
    <s v="Unburden"/>
    <s v="Prankster"/>
    <s v="446"/>
    <n v="446"/>
    <n v="64"/>
    <s v="64"/>
    <n v="88"/>
    <s v="88"/>
    <n v="50"/>
    <s v="50"/>
    <n v="88"/>
    <s v="88"/>
    <n v="50"/>
    <s v="50"/>
    <n v="106"/>
    <s v="106"/>
    <n v="90"/>
    <s v="90"/>
    <s v="70"/>
    <n v="70"/>
    <n v="156"/>
    <s v="156"/>
    <s v="Medium Fast"/>
    <s v="1"/>
    <x v="5"/>
    <x v="2"/>
    <s v="Field"/>
    <n v="50"/>
    <n v="50"/>
    <n v="0.5"/>
    <n v="0.5"/>
    <s v="20"/>
    <s v="1"/>
    <s v="1"/>
    <s v="1"/>
    <s v="1"/>
    <s v="1"/>
    <s v="1"/>
    <s v="2"/>
    <s v="1"/>
    <s v="1"/>
    <s v="1"/>
    <s v="0"/>
    <s v="2"/>
    <s v="1"/>
    <n v="0.5"/>
    <s v="1"/>
    <n v="0.5"/>
    <s v="1"/>
    <s v="2"/>
  </r>
  <r>
    <s v="Pansage"/>
    <s v="511"/>
    <s v="Vegimak"/>
    <s v="ă¤ăŠăă— (Yanappu)"/>
    <x v="5"/>
    <s v="Normal"/>
    <s v="Grass Monkey pokemon"/>
    <s v="1"/>
    <x v="0"/>
    <x v="1"/>
    <s v="Grass"/>
    <n v="0.6"/>
    <n v="10.5"/>
    <s v="2"/>
    <s v="Gluttony"/>
    <m/>
    <s v="Overgrow"/>
    <s v="316"/>
    <n v="316"/>
    <n v="50"/>
    <s v="50"/>
    <n v="53"/>
    <s v="53"/>
    <n v="48"/>
    <s v="48"/>
    <n v="53"/>
    <s v="53"/>
    <n v="48"/>
    <s v="48"/>
    <n v="64"/>
    <s v="64"/>
    <n v="190"/>
    <s v="190"/>
    <s v="70"/>
    <n v="70"/>
    <n v="63"/>
    <s v="63"/>
    <s v="Medium Fast"/>
    <s v="1"/>
    <x v="5"/>
    <x v="2"/>
    <s v="Field"/>
    <n v="87.5"/>
    <n v="12.5"/>
    <n v="0.875"/>
    <n v="0.125"/>
    <s v="20"/>
    <s v="1"/>
    <s v="2"/>
    <n v="0.5"/>
    <n v="0.5"/>
    <n v="0.5"/>
    <s v="2"/>
    <s v="1"/>
    <s v="2"/>
    <n v="0.5"/>
    <s v="2"/>
    <s v="1"/>
    <s v="2"/>
    <s v="1"/>
    <s v="1"/>
    <s v="1"/>
    <s v="1"/>
    <s v="1"/>
    <s v="1"/>
  </r>
  <r>
    <s v="Simisage"/>
    <s v="512"/>
    <s v="Vegichita"/>
    <s v="ă¤ăŠăă‚­ăĽ (Yanakkie)"/>
    <x v="5"/>
    <s v="Normal"/>
    <s v="Thorn Monkey pokemon"/>
    <s v="1"/>
    <x v="0"/>
    <x v="1"/>
    <s v="Grass"/>
    <n v="1.1000000000000001"/>
    <n v="30.5"/>
    <s v="2"/>
    <s v="Gluttony"/>
    <m/>
    <s v="Overgrow"/>
    <s v="498"/>
    <n v="498"/>
    <n v="75"/>
    <s v="75"/>
    <n v="98"/>
    <s v="98"/>
    <n v="63"/>
    <s v="63"/>
    <n v="98"/>
    <s v="98"/>
    <n v="63"/>
    <s v="63"/>
    <n v="101"/>
    <s v="101"/>
    <n v="75"/>
    <s v="75"/>
    <s v="70"/>
    <n v="70"/>
    <n v="174"/>
    <s v="174"/>
    <s v="Medium Fast"/>
    <s v="1"/>
    <x v="5"/>
    <x v="2"/>
    <s v="Field"/>
    <n v="87.5"/>
    <n v="12.5"/>
    <n v="0.875"/>
    <n v="0.125"/>
    <s v="20"/>
    <s v="1"/>
    <s v="2"/>
    <n v="0.5"/>
    <n v="0.5"/>
    <n v="0.5"/>
    <s v="2"/>
    <s v="1"/>
    <s v="2"/>
    <n v="0.5"/>
    <s v="2"/>
    <s v="1"/>
    <s v="2"/>
    <s v="1"/>
    <s v="1"/>
    <s v="1"/>
    <s v="1"/>
    <s v="1"/>
    <s v="1"/>
  </r>
  <r>
    <s v="Pansear"/>
    <s v="513"/>
    <s v="Grillmak"/>
    <s v="ăă‚Şăă— (Baoppu)"/>
    <x v="5"/>
    <s v="Normal"/>
    <s v="High Temp pokemon"/>
    <s v="1"/>
    <x v="1"/>
    <x v="1"/>
    <s v="Fire"/>
    <n v="0.6"/>
    <n v="11"/>
    <s v="2"/>
    <s v="Gluttony"/>
    <m/>
    <s v="Blaze"/>
    <s v="316"/>
    <n v="316"/>
    <n v="50"/>
    <s v="50"/>
    <n v="53"/>
    <s v="53"/>
    <n v="48"/>
    <s v="48"/>
    <n v="53"/>
    <s v="53"/>
    <n v="48"/>
    <s v="48"/>
    <n v="64"/>
    <s v="64"/>
    <n v="190"/>
    <s v="190"/>
    <s v="70"/>
    <n v="70"/>
    <n v="63"/>
    <s v="63"/>
    <s v="Medium Fast"/>
    <s v="1"/>
    <x v="5"/>
    <x v="2"/>
    <s v="Field"/>
    <n v="87.5"/>
    <n v="12.5"/>
    <n v="0.875"/>
    <n v="0.125"/>
    <s v="20"/>
    <s v="1"/>
    <n v="0.5"/>
    <s v="2"/>
    <s v="1"/>
    <n v="0.5"/>
    <n v="0.5"/>
    <s v="1"/>
    <s v="1"/>
    <s v="2"/>
    <s v="1"/>
    <s v="1"/>
    <n v="0.5"/>
    <s v="2"/>
    <s v="1"/>
    <s v="1"/>
    <s v="1"/>
    <n v="0.5"/>
    <n v="0.5"/>
  </r>
  <r>
    <s v="Simisear"/>
    <s v="514"/>
    <s v="Grillchita"/>
    <s v="ăă‚Şăă‚­ăĽ (Baokkie)"/>
    <x v="5"/>
    <s v="Normal"/>
    <s v="Ember pokemon"/>
    <s v="1"/>
    <x v="1"/>
    <x v="1"/>
    <s v="Fire"/>
    <n v="1"/>
    <n v="28"/>
    <s v="2"/>
    <s v="Gluttony"/>
    <m/>
    <s v="Blaze"/>
    <s v="498"/>
    <n v="498"/>
    <n v="75"/>
    <s v="75"/>
    <n v="98"/>
    <s v="98"/>
    <n v="63"/>
    <s v="63"/>
    <n v="98"/>
    <s v="98"/>
    <n v="63"/>
    <s v="63"/>
    <n v="101"/>
    <s v="101"/>
    <n v="75"/>
    <s v="75"/>
    <s v="70"/>
    <n v="70"/>
    <n v="174"/>
    <s v="174"/>
    <s v="Medium Fast"/>
    <s v="1"/>
    <x v="5"/>
    <x v="2"/>
    <s v="Field"/>
    <n v="87.5"/>
    <n v="12.5"/>
    <n v="0.875"/>
    <n v="0.125"/>
    <s v="20"/>
    <s v="1"/>
    <n v="0.5"/>
    <s v="2"/>
    <s v="1"/>
    <n v="0.5"/>
    <n v="0.5"/>
    <s v="1"/>
    <s v="1"/>
    <s v="2"/>
    <s v="1"/>
    <s v="1"/>
    <n v="0.5"/>
    <s v="2"/>
    <s v="1"/>
    <s v="1"/>
    <s v="1"/>
    <n v="0.5"/>
    <n v="0.5"/>
  </r>
  <r>
    <s v="Panpour"/>
    <s v="515"/>
    <s v="Sodamak"/>
    <s v="ă’ă¤ăă— (Hiyappu)"/>
    <x v="5"/>
    <s v="Normal"/>
    <s v="Spray pokemon"/>
    <s v="1"/>
    <x v="2"/>
    <x v="1"/>
    <s v="Water"/>
    <n v="0.6"/>
    <n v="13.5"/>
    <s v="2"/>
    <s v="Gluttony"/>
    <m/>
    <s v="Torrent"/>
    <s v="316"/>
    <n v="316"/>
    <n v="50"/>
    <s v="50"/>
    <n v="53"/>
    <s v="53"/>
    <n v="48"/>
    <s v="48"/>
    <n v="53"/>
    <s v="53"/>
    <n v="48"/>
    <s v="48"/>
    <n v="64"/>
    <s v="64"/>
    <n v="190"/>
    <s v="190"/>
    <s v="70"/>
    <n v="70"/>
    <n v="63"/>
    <s v="63"/>
    <s v="Medium Fast"/>
    <s v="1"/>
    <x v="5"/>
    <x v="2"/>
    <s v="Field"/>
    <n v="87.5"/>
    <n v="12.5"/>
    <n v="0.875"/>
    <n v="0.125"/>
    <s v="20"/>
    <s v="1"/>
    <n v="0.5"/>
    <n v="0.5"/>
    <s v="2"/>
    <s v="2"/>
    <n v="0.5"/>
    <s v="1"/>
    <s v="1"/>
    <s v="1"/>
    <s v="1"/>
    <s v="1"/>
    <s v="1"/>
    <s v="1"/>
    <s v="1"/>
    <s v="1"/>
    <s v="1"/>
    <n v="0.5"/>
    <s v="1"/>
  </r>
  <r>
    <s v="Simipour"/>
    <s v="516"/>
    <s v="Sodachita"/>
    <s v="ă’ă¤ăă‚­ăĽ (Hiyakkie)"/>
    <x v="5"/>
    <s v="Normal"/>
    <s v="Geyser pokemon"/>
    <s v="1"/>
    <x v="2"/>
    <x v="1"/>
    <s v="Water"/>
    <n v="1"/>
    <n v="29"/>
    <s v="2"/>
    <s v="Gluttony"/>
    <m/>
    <s v="Torrent"/>
    <s v="498"/>
    <n v="498"/>
    <n v="75"/>
    <s v="75"/>
    <n v="98"/>
    <s v="98"/>
    <n v="63"/>
    <s v="63"/>
    <n v="98"/>
    <s v="98"/>
    <n v="63"/>
    <s v="63"/>
    <n v="101"/>
    <s v="101"/>
    <n v="75"/>
    <s v="75"/>
    <s v="70"/>
    <n v="70"/>
    <n v="174"/>
    <s v="174"/>
    <s v="Medium Fast"/>
    <s v="1"/>
    <x v="5"/>
    <x v="2"/>
    <s v="Field"/>
    <n v="87.5"/>
    <n v="12.5"/>
    <n v="0.875"/>
    <n v="0.125"/>
    <s v="20"/>
    <s v="1"/>
    <n v="0.5"/>
    <n v="0.5"/>
    <s v="2"/>
    <s v="2"/>
    <n v="0.5"/>
    <s v="1"/>
    <s v="1"/>
    <s v="1"/>
    <s v="1"/>
    <s v="1"/>
    <s v="1"/>
    <s v="1"/>
    <s v="1"/>
    <s v="1"/>
    <s v="1"/>
    <n v="0.5"/>
    <s v="1"/>
  </r>
  <r>
    <s v="Munna"/>
    <s v="517"/>
    <s v="Somniam"/>
    <s v="ă ăłăŠ (Munna)"/>
    <x v="5"/>
    <s v="Normal"/>
    <s v="Dream Eater pokemon"/>
    <s v="1"/>
    <x v="13"/>
    <x v="1"/>
    <s v="Psychic"/>
    <n v="0.6"/>
    <n v="23.3"/>
    <s v="3"/>
    <s v="Forewarn"/>
    <s v="Synchronize"/>
    <s v="Telepathy"/>
    <s v="292"/>
    <n v="292"/>
    <n v="76"/>
    <s v="76"/>
    <n v="25"/>
    <s v="25"/>
    <n v="45"/>
    <s v="45"/>
    <n v="67"/>
    <s v="67"/>
    <n v="55"/>
    <s v="55"/>
    <n v="24"/>
    <s v="24"/>
    <n v="190"/>
    <s v="190"/>
    <s v="70"/>
    <n v="70"/>
    <n v="58"/>
    <s v="58"/>
    <s v="Fast"/>
    <s v="1"/>
    <x v="5"/>
    <x v="2"/>
    <s v="Field"/>
    <n v="50"/>
    <n v="50"/>
    <n v="0.5"/>
    <n v="0.5"/>
    <s v="10"/>
    <s v="1"/>
    <s v="1"/>
    <s v="1"/>
    <s v="1"/>
    <s v="1"/>
    <s v="1"/>
    <n v="0.5"/>
    <s v="1"/>
    <s v="1"/>
    <s v="1"/>
    <n v="0.5"/>
    <s v="2"/>
    <s v="1"/>
    <s v="2"/>
    <s v="1"/>
    <s v="2"/>
    <s v="1"/>
    <s v="1"/>
  </r>
  <r>
    <s v="Musharna"/>
    <s v="518"/>
    <s v="Somnivora"/>
    <s v="ă ă‚·ăŁăĽăŠ (Musharna)"/>
    <x v="5"/>
    <s v="Normal"/>
    <s v="Drowsing pokemon"/>
    <s v="1"/>
    <x v="13"/>
    <x v="1"/>
    <s v="Psychic"/>
    <n v="1.1000000000000001"/>
    <n v="60.5"/>
    <s v="3"/>
    <s v="Forewarn"/>
    <s v="Synchronize"/>
    <s v="Telepathy"/>
    <s v="487"/>
    <n v="487"/>
    <n v="116"/>
    <s v="116"/>
    <n v="55"/>
    <s v="55"/>
    <n v="85"/>
    <s v="85"/>
    <n v="107"/>
    <s v="107"/>
    <n v="95"/>
    <s v="95"/>
    <n v="29"/>
    <s v="29"/>
    <n v="75"/>
    <s v="75"/>
    <s v="70"/>
    <n v="70"/>
    <n v="170"/>
    <s v="170"/>
    <s v="Fast"/>
    <s v="1"/>
    <x v="5"/>
    <x v="2"/>
    <s v="Field"/>
    <n v="50"/>
    <n v="50"/>
    <n v="0.5"/>
    <n v="0.5"/>
    <s v="10"/>
    <s v="1"/>
    <s v="1"/>
    <s v="1"/>
    <s v="1"/>
    <s v="1"/>
    <s v="1"/>
    <n v="0.5"/>
    <s v="1"/>
    <s v="1"/>
    <s v="1"/>
    <n v="0.5"/>
    <s v="2"/>
    <s v="1"/>
    <s v="2"/>
    <s v="1"/>
    <s v="2"/>
    <s v="1"/>
    <s v="1"/>
  </r>
  <r>
    <s v="Pidove"/>
    <s v="519"/>
    <s v="Dusselgurr"/>
    <s v="ăžăˇă‘ă (Mamepato)"/>
    <x v="5"/>
    <s v="Normal"/>
    <s v="Tiny Pigeon pokemon"/>
    <s v="2"/>
    <x v="4"/>
    <x v="2"/>
    <s v="Normal, Flying"/>
    <n v="0.3"/>
    <n v="2.1"/>
    <s v="3"/>
    <s v="Big Pecks"/>
    <s v="Super Luck"/>
    <s v="Rivalry"/>
    <s v="264"/>
    <n v="264"/>
    <n v="50"/>
    <s v="50"/>
    <n v="55"/>
    <s v="55"/>
    <n v="50"/>
    <s v="50"/>
    <n v="36"/>
    <s v="36"/>
    <n v="30"/>
    <s v="30"/>
    <n v="43"/>
    <s v="43"/>
    <n v="255"/>
    <s v="255"/>
    <s v="70"/>
    <n v="70"/>
    <n v="53"/>
    <s v="53"/>
    <s v="Medium Slow"/>
    <s v="1"/>
    <x v="4"/>
    <x v="2"/>
    <s v="Flying"/>
    <n v="50"/>
    <n v="50"/>
    <n v="0.5"/>
    <n v="0.5"/>
    <s v="15"/>
    <s v="1"/>
    <s v="1"/>
    <s v="1"/>
    <s v="2"/>
    <n v="0.5"/>
    <s v="2"/>
    <s v="1"/>
    <s v="1"/>
    <s v="0"/>
    <s v="1"/>
    <s v="1"/>
    <n v="0.5"/>
    <s v="2"/>
    <s v="0"/>
    <s v="1"/>
    <s v="1"/>
    <s v="1"/>
    <s v="1"/>
  </r>
  <r>
    <s v="Tranquill"/>
    <s v="520"/>
    <s v="Navitaub"/>
    <s v="ăŹăăĽăśăĽ (Hatoboh)"/>
    <x v="5"/>
    <s v="Normal"/>
    <s v="Wild Pigeon pokemon"/>
    <s v="2"/>
    <x v="4"/>
    <x v="2"/>
    <s v="Normal, Flying"/>
    <n v="0.6"/>
    <n v="15"/>
    <s v="3"/>
    <s v="Big Pecks"/>
    <s v="Super Luck"/>
    <s v="Rivalry"/>
    <s v="358"/>
    <n v="358"/>
    <n v="62"/>
    <s v="62"/>
    <n v="77"/>
    <s v="77"/>
    <n v="62"/>
    <s v="62"/>
    <n v="50"/>
    <s v="50"/>
    <n v="42"/>
    <s v="42"/>
    <n v="65"/>
    <s v="65"/>
    <n v="120"/>
    <s v="120"/>
    <s v="70"/>
    <n v="70"/>
    <n v="125"/>
    <s v="125"/>
    <s v="Medium Slow"/>
    <s v="1"/>
    <x v="4"/>
    <x v="2"/>
    <s v="Flying"/>
    <n v="50"/>
    <n v="50"/>
    <n v="0.5"/>
    <n v="0.5"/>
    <s v="15"/>
    <s v="1"/>
    <s v="1"/>
    <s v="1"/>
    <s v="2"/>
    <n v="0.5"/>
    <s v="2"/>
    <s v="1"/>
    <s v="1"/>
    <s v="0"/>
    <s v="1"/>
    <s v="1"/>
    <n v="0.5"/>
    <s v="2"/>
    <s v="0"/>
    <s v="1"/>
    <s v="1"/>
    <s v="1"/>
    <s v="1"/>
  </r>
  <r>
    <s v="Unfezant"/>
    <s v="521"/>
    <s v="Fasasnob"/>
    <s v="ă‚±ăłă›ă­ă‚¦ (Kenhallow)"/>
    <x v="5"/>
    <s v="Normal"/>
    <s v="Proud pokemon"/>
    <s v="2"/>
    <x v="4"/>
    <x v="2"/>
    <s v="Normal, Flying"/>
    <n v="1.2"/>
    <n v="29"/>
    <s v="3"/>
    <s v="Big Pecks"/>
    <s v="Super Luck"/>
    <s v="Rivalry"/>
    <s v="488"/>
    <n v="488"/>
    <n v="80"/>
    <s v="80"/>
    <n v="115"/>
    <s v="115"/>
    <n v="80"/>
    <s v="80"/>
    <n v="65"/>
    <s v="65"/>
    <n v="55"/>
    <s v="55"/>
    <n v="93"/>
    <s v="93"/>
    <n v="45"/>
    <s v="45"/>
    <s v="70"/>
    <n v="70"/>
    <n v="220"/>
    <s v="220"/>
    <s v="Medium Slow"/>
    <s v="1"/>
    <x v="4"/>
    <x v="2"/>
    <s v="Flying"/>
    <n v="50"/>
    <n v="50"/>
    <n v="0.5"/>
    <n v="0.5"/>
    <s v="15"/>
    <s v="1"/>
    <s v="1"/>
    <s v="1"/>
    <s v="2"/>
    <n v="0.5"/>
    <s v="2"/>
    <s v="1"/>
    <s v="1"/>
    <s v="0"/>
    <s v="1"/>
    <s v="1"/>
    <n v="0.5"/>
    <s v="2"/>
    <s v="0"/>
    <s v="1"/>
    <s v="1"/>
    <s v="1"/>
    <s v="1"/>
  </r>
  <r>
    <s v="Blitzle"/>
    <s v="522"/>
    <s v="Elezeba"/>
    <s v="ă‚·ăžăž (Shimama)"/>
    <x v="5"/>
    <s v="Normal"/>
    <s v="Electrified pokemon"/>
    <s v="1"/>
    <x v="7"/>
    <x v="1"/>
    <s v="Electric"/>
    <n v="0.8"/>
    <n v="29.8"/>
    <s v="3"/>
    <s v="Lightning Rod"/>
    <s v="Motor Drive"/>
    <s v="Sap Sipper"/>
    <s v="295"/>
    <n v="295"/>
    <n v="45"/>
    <s v="45"/>
    <n v="60"/>
    <s v="60"/>
    <n v="32"/>
    <s v="32"/>
    <n v="50"/>
    <s v="50"/>
    <n v="32"/>
    <s v="32"/>
    <n v="76"/>
    <s v="76"/>
    <n v="190"/>
    <s v="190"/>
    <s v="70"/>
    <n v="70"/>
    <n v="59"/>
    <s v="59"/>
    <s v="Medium Fast"/>
    <s v="1"/>
    <x v="5"/>
    <x v="2"/>
    <s v="Field"/>
    <n v="50"/>
    <n v="50"/>
    <n v="0.5"/>
    <n v="0.5"/>
    <s v="20"/>
    <s v="1"/>
    <s v="1"/>
    <s v="1"/>
    <s v="0"/>
    <s v="1"/>
    <s v="1"/>
    <s v="1"/>
    <s v="1"/>
    <s v="2"/>
    <n v="0.5"/>
    <s v="1"/>
    <s v="1"/>
    <s v="1"/>
    <s v="1"/>
    <s v="1"/>
    <s v="1"/>
    <n v="0.5"/>
    <s v="1"/>
  </r>
  <r>
    <s v="Zebstrika"/>
    <s v="523"/>
    <s v="Zebritz"/>
    <s v="ă‚Ľă–ă©ă‚¤ă‚« (Zebraika)"/>
    <x v="5"/>
    <s v="Normal"/>
    <s v="Thunderbolt pokemon"/>
    <s v="1"/>
    <x v="7"/>
    <x v="1"/>
    <s v="Electric"/>
    <n v="1.6"/>
    <n v="79.5"/>
    <s v="3"/>
    <s v="Lightning Rod"/>
    <s v="Motor Drive"/>
    <s v="Sap Sipper"/>
    <s v="497"/>
    <n v="497"/>
    <n v="75"/>
    <s v="75"/>
    <n v="100"/>
    <s v="100"/>
    <n v="63"/>
    <s v="63"/>
    <n v="80"/>
    <s v="80"/>
    <n v="63"/>
    <s v="63"/>
    <n v="116"/>
    <s v="116"/>
    <n v="75"/>
    <s v="75"/>
    <s v="70"/>
    <n v="70"/>
    <n v="174"/>
    <s v="174"/>
    <s v="Medium Fast"/>
    <s v="1"/>
    <x v="5"/>
    <x v="2"/>
    <s v="Field"/>
    <n v="50"/>
    <n v="50"/>
    <n v="0.5"/>
    <n v="0.5"/>
    <s v="20"/>
    <s v="1"/>
    <s v="1"/>
    <s v="1"/>
    <s v="0"/>
    <s v="1"/>
    <s v="1"/>
    <s v="1"/>
    <s v="1"/>
    <s v="2"/>
    <n v="0.5"/>
    <s v="1"/>
    <s v="1"/>
    <s v="1"/>
    <s v="1"/>
    <s v="1"/>
    <s v="1"/>
    <n v="0.5"/>
    <s v="1"/>
  </r>
  <r>
    <s v="Roggenrola"/>
    <s v="524"/>
    <s v="Kiesling"/>
    <s v="ă€ăłă‚´ă­ (Dangoro)"/>
    <x v="5"/>
    <s v="Normal"/>
    <s v="Mantle pokemon"/>
    <s v="1"/>
    <x v="14"/>
    <x v="1"/>
    <s v="Rock"/>
    <n v="0.4"/>
    <n v="18"/>
    <s v="3"/>
    <s v="Sturdy"/>
    <s v="Weak Armor"/>
    <s v="Sand Force"/>
    <s v="280"/>
    <n v="280"/>
    <n v="55"/>
    <s v="55"/>
    <n v="75"/>
    <s v="75"/>
    <n v="85"/>
    <s v="85"/>
    <n v="25"/>
    <s v="25"/>
    <n v="25"/>
    <s v="25"/>
    <n v="15"/>
    <s v="15"/>
    <n v="255"/>
    <s v="255"/>
    <s v="70"/>
    <n v="70"/>
    <n v="56"/>
    <s v="56"/>
    <s v="Medium Slow"/>
    <s v="1"/>
    <x v="12"/>
    <x v="2"/>
    <s v="Mineral"/>
    <n v="50"/>
    <n v="50"/>
    <n v="0.5"/>
    <n v="0.5"/>
    <s v="15"/>
    <n v="0.5"/>
    <n v="0.5"/>
    <s v="2"/>
    <s v="1"/>
    <s v="2"/>
    <s v="1"/>
    <s v="2"/>
    <n v="0.5"/>
    <s v="2"/>
    <n v="0.5"/>
    <s v="1"/>
    <s v="1"/>
    <s v="1"/>
    <s v="1"/>
    <s v="1"/>
    <s v="1"/>
    <s v="2"/>
    <s v="1"/>
  </r>
  <r>
    <s v="Boldore"/>
    <s v="525"/>
    <s v="Sedimantur"/>
    <s v="ă‚¬ăłăă« (Gantle)"/>
    <x v="5"/>
    <s v="Normal"/>
    <s v="Ore pokemon"/>
    <s v="1"/>
    <x v="14"/>
    <x v="1"/>
    <s v="Rock"/>
    <n v="0.9"/>
    <n v="102"/>
    <s v="3"/>
    <s v="Sturdy"/>
    <s v="Weak Armor"/>
    <s v="Sand Force"/>
    <s v="390"/>
    <n v="390"/>
    <n v="70"/>
    <s v="70"/>
    <n v="105"/>
    <s v="105"/>
    <n v="105"/>
    <s v="105"/>
    <n v="50"/>
    <s v="50"/>
    <n v="40"/>
    <s v="40"/>
    <n v="20"/>
    <s v="20"/>
    <n v="120"/>
    <s v="120"/>
    <s v="70"/>
    <n v="70"/>
    <n v="137"/>
    <s v="137"/>
    <s v="Medium Slow"/>
    <s v="1"/>
    <x v="12"/>
    <x v="2"/>
    <s v="Mineral"/>
    <n v="50"/>
    <n v="50"/>
    <n v="0.5"/>
    <n v="0.5"/>
    <s v="15"/>
    <n v="0.5"/>
    <n v="0.5"/>
    <s v="2"/>
    <s v="1"/>
    <s v="2"/>
    <s v="1"/>
    <s v="2"/>
    <n v="0.5"/>
    <s v="2"/>
    <n v="0.5"/>
    <s v="1"/>
    <s v="1"/>
    <s v="1"/>
    <s v="1"/>
    <s v="1"/>
    <s v="1"/>
    <s v="2"/>
    <s v="1"/>
  </r>
  <r>
    <s v="Gigalith"/>
    <s v="526"/>
    <s v="Brockoloss"/>
    <s v="ă‚®ă‚¬ă‚¤ă‚˘ă‚ą (Gigaiath)"/>
    <x v="5"/>
    <s v="Normal"/>
    <s v="Compressed pokemon"/>
    <s v="1"/>
    <x v="14"/>
    <x v="1"/>
    <s v="Rock"/>
    <n v="1.7"/>
    <n v="260"/>
    <s v="3"/>
    <s v="Sturdy"/>
    <s v="Sand Stream"/>
    <s v="Sand Force"/>
    <s v="515"/>
    <n v="515"/>
    <n v="85"/>
    <s v="85"/>
    <n v="135"/>
    <s v="135"/>
    <n v="130"/>
    <s v="130"/>
    <n v="60"/>
    <s v="60"/>
    <n v="80"/>
    <s v="80"/>
    <n v="25"/>
    <s v="25"/>
    <n v="45"/>
    <s v="45"/>
    <s v="70"/>
    <n v="70"/>
    <n v="232"/>
    <s v="232"/>
    <s v="Medium Slow"/>
    <s v="1"/>
    <x v="12"/>
    <x v="2"/>
    <s v="Mineral"/>
    <n v="50"/>
    <n v="50"/>
    <n v="0.5"/>
    <n v="0.5"/>
    <s v="15"/>
    <n v="0.5"/>
    <n v="0.5"/>
    <s v="2"/>
    <s v="1"/>
    <s v="2"/>
    <s v="1"/>
    <s v="2"/>
    <n v="0.5"/>
    <s v="2"/>
    <n v="0.5"/>
    <s v="1"/>
    <s v="1"/>
    <s v="1"/>
    <s v="1"/>
    <s v="1"/>
    <s v="1"/>
    <s v="2"/>
    <s v="1"/>
  </r>
  <r>
    <s v="Woobat"/>
    <s v="527"/>
    <s v="Fleknoil"/>
    <s v="ă‚łă­ă˘ăŞ (Koromori)"/>
    <x v="5"/>
    <s v="Normal"/>
    <s v="Bat pokemon"/>
    <s v="2"/>
    <x v="13"/>
    <x v="2"/>
    <s v="Psychic, Flying"/>
    <n v="0.4"/>
    <n v="2.1"/>
    <s v="3"/>
    <s v="Unaware"/>
    <s v="Klutz"/>
    <s v="Simple"/>
    <s v="323"/>
    <n v="323"/>
    <n v="65"/>
    <s v="65"/>
    <n v="45"/>
    <s v="45"/>
    <n v="43"/>
    <s v="43"/>
    <n v="55"/>
    <s v="55"/>
    <n v="43"/>
    <s v="43"/>
    <n v="72"/>
    <s v="72"/>
    <n v="190"/>
    <s v="190"/>
    <s v="70"/>
    <n v="70"/>
    <n v="65"/>
    <s v="65"/>
    <s v="Medium Fast"/>
    <s v="2"/>
    <x v="5"/>
    <x v="5"/>
    <s v="Field, Flying"/>
    <n v="50"/>
    <n v="50"/>
    <n v="0.5"/>
    <n v="0.5"/>
    <s v="15"/>
    <s v="1"/>
    <s v="1"/>
    <s v="1"/>
    <s v="2"/>
    <n v="0.5"/>
    <s v="2"/>
    <n v="0.25"/>
    <s v="1"/>
    <s v="0"/>
    <s v="1"/>
    <n v="0.5"/>
    <s v="1"/>
    <s v="2"/>
    <s v="2"/>
    <s v="1"/>
    <s v="2"/>
    <s v="1"/>
    <s v="1"/>
  </r>
  <r>
    <s v="Swoobat"/>
    <s v="528"/>
    <s v="Fletiamo"/>
    <s v="ă‚łă‚łă­ă˘ăŞ (Kokoromori)"/>
    <x v="5"/>
    <s v="Normal"/>
    <s v="Courting pokemon"/>
    <s v="2"/>
    <x v="13"/>
    <x v="2"/>
    <s v="Psychic, Flying"/>
    <n v="0.9"/>
    <n v="10.5"/>
    <s v="3"/>
    <s v="Unaware"/>
    <s v="Klutz"/>
    <s v="Simple"/>
    <s v="425"/>
    <n v="425"/>
    <n v="67"/>
    <s v="67"/>
    <n v="57"/>
    <s v="57"/>
    <n v="55"/>
    <s v="55"/>
    <n v="77"/>
    <s v="77"/>
    <n v="55"/>
    <s v="55"/>
    <n v="114"/>
    <s v="114"/>
    <n v="45"/>
    <s v="45"/>
    <s v="70"/>
    <n v="70"/>
    <n v="149"/>
    <s v="149"/>
    <s v="Medium Fast"/>
    <s v="2"/>
    <x v="5"/>
    <x v="5"/>
    <s v="Field, Flying"/>
    <n v="50"/>
    <n v="50"/>
    <n v="0.5"/>
    <n v="0.5"/>
    <s v="15"/>
    <s v="1"/>
    <s v="1"/>
    <s v="1"/>
    <s v="2"/>
    <n v="0.5"/>
    <s v="2"/>
    <n v="0.25"/>
    <s v="1"/>
    <s v="0"/>
    <s v="1"/>
    <n v="0.5"/>
    <s v="1"/>
    <s v="2"/>
    <s v="2"/>
    <s v="1"/>
    <s v="2"/>
    <s v="1"/>
    <s v="1"/>
  </r>
  <r>
    <s v="Drilbur"/>
    <s v="529"/>
    <s v="Rotomurf"/>
    <s v="ă˘ă‚°ăŞăĄăĽ (Mogurew)"/>
    <x v="5"/>
    <s v="Normal"/>
    <s v="Mole pokemon"/>
    <s v="1"/>
    <x v="8"/>
    <x v="1"/>
    <s v="Ground"/>
    <n v="0.3"/>
    <n v="8.5"/>
    <s v="3"/>
    <s v="Sand Rush"/>
    <s v="Sand Force"/>
    <s v="Mold Breaker"/>
    <s v="328"/>
    <n v="328"/>
    <n v="60"/>
    <s v="60"/>
    <n v="85"/>
    <s v="85"/>
    <n v="40"/>
    <s v="40"/>
    <n v="30"/>
    <s v="30"/>
    <n v="45"/>
    <s v="45"/>
    <n v="68"/>
    <s v="68"/>
    <n v="120"/>
    <s v="120"/>
    <s v="70"/>
    <n v="70"/>
    <n v="66"/>
    <s v="66"/>
    <s v="Medium Fast"/>
    <s v="1"/>
    <x v="5"/>
    <x v="2"/>
    <s v="Field"/>
    <n v="50"/>
    <n v="50"/>
    <n v="0.5"/>
    <n v="0.5"/>
    <s v="20"/>
    <s v="1"/>
    <s v="1"/>
    <s v="2"/>
    <s v="0"/>
    <s v="2"/>
    <s v="2"/>
    <s v="1"/>
    <n v="0.5"/>
    <s v="1"/>
    <s v="1"/>
    <s v="1"/>
    <s v="1"/>
    <n v="0.5"/>
    <s v="1"/>
    <s v="1"/>
    <s v="1"/>
    <s v="1"/>
    <s v="1"/>
  </r>
  <r>
    <s v="Excadrill"/>
    <s v="530"/>
    <s v="Stalobor"/>
    <s v="ă‰ăŞăĄă‚¦ă‚ş (Doryuzu)"/>
    <x v="5"/>
    <s v="Normal"/>
    <s v="Subterrene pokemon"/>
    <s v="2"/>
    <x v="8"/>
    <x v="6"/>
    <s v="Ground, Steel"/>
    <n v="0.7"/>
    <n v="40.4"/>
    <s v="3"/>
    <s v="Sand Rush"/>
    <s v="Sand Force"/>
    <s v="Mold Breaker"/>
    <s v="508"/>
    <n v="508"/>
    <n v="110"/>
    <s v="110"/>
    <n v="135"/>
    <s v="135"/>
    <n v="60"/>
    <s v="60"/>
    <n v="50"/>
    <s v="50"/>
    <n v="65"/>
    <s v="65"/>
    <n v="88"/>
    <s v="88"/>
    <n v="60"/>
    <s v="60"/>
    <s v="70"/>
    <n v="70"/>
    <n v="178"/>
    <s v="178"/>
    <s v="Medium Fast"/>
    <s v="1"/>
    <x v="5"/>
    <x v="2"/>
    <s v="Field"/>
    <n v="50"/>
    <n v="50"/>
    <n v="0.5"/>
    <n v="0.5"/>
    <s v="20"/>
    <n v="0.5"/>
    <s v="2"/>
    <s v="2"/>
    <s v="0"/>
    <s v="1"/>
    <s v="1"/>
    <s v="2"/>
    <s v="0"/>
    <s v="2"/>
    <n v="0.5"/>
    <n v="0.5"/>
    <n v="0.5"/>
    <n v="0.25"/>
    <s v="1"/>
    <n v="0.5"/>
    <s v="1"/>
    <n v="0.5"/>
    <n v="0.5"/>
  </r>
  <r>
    <s v="Audino"/>
    <s v="531"/>
    <s v="Ohrdoch"/>
    <s v="ă‚żă–ăłăŤ (Tabunne)"/>
    <x v="5"/>
    <s v="Normal"/>
    <s v="Hearing pokemon"/>
    <s v="1"/>
    <x v="4"/>
    <x v="1"/>
    <s v="Normal"/>
    <n v="1.1000000000000001"/>
    <n v="31"/>
    <s v="3"/>
    <s v="Healer"/>
    <s v="Regenerator"/>
    <s v="Klutz"/>
    <s v="445"/>
    <n v="445"/>
    <n v="103"/>
    <s v="103"/>
    <n v="60"/>
    <s v="60"/>
    <n v="86"/>
    <s v="86"/>
    <n v="60"/>
    <s v="60"/>
    <n v="86"/>
    <s v="86"/>
    <n v="50"/>
    <s v="50"/>
    <n v="255"/>
    <s v="255"/>
    <s v="70"/>
    <n v="70"/>
    <n v="390"/>
    <s v="390"/>
    <s v="Fast"/>
    <s v="1"/>
    <x v="6"/>
    <x v="2"/>
    <s v="Fairy"/>
    <n v="50"/>
    <n v="50"/>
    <n v="0.5"/>
    <n v="0.5"/>
    <s v="20"/>
    <s v="1"/>
    <s v="1"/>
    <s v="1"/>
    <s v="1"/>
    <s v="1"/>
    <s v="1"/>
    <s v="2"/>
    <s v="1"/>
    <s v="1"/>
    <s v="1"/>
    <s v="1"/>
    <s v="1"/>
    <s v="1"/>
    <s v="0"/>
    <s v="1"/>
    <s v="1"/>
    <s v="1"/>
    <s v="1"/>
  </r>
  <r>
    <s v="Mega Audino"/>
    <s v="531"/>
    <s v="Ohrdoch"/>
    <s v="ă‚żă–ăłăŤ (Tabunne)"/>
    <x v="5"/>
    <s v="Normal"/>
    <s v="Hearing pokemon"/>
    <s v="2"/>
    <x v="4"/>
    <x v="8"/>
    <s v="Normal, Fairy"/>
    <n v="1.5"/>
    <n v="32"/>
    <s v="1"/>
    <s v="Healer"/>
    <m/>
    <m/>
    <s v="545"/>
    <n v="545"/>
    <n v="103"/>
    <s v="103"/>
    <n v="60"/>
    <s v="60"/>
    <n v="126"/>
    <s v="126"/>
    <n v="80"/>
    <s v="80"/>
    <n v="126"/>
    <s v="126"/>
    <n v="50"/>
    <s v="50"/>
    <n v="255"/>
    <s v="255"/>
    <s v="70"/>
    <n v="70"/>
    <n v="425"/>
    <s v="425"/>
    <s v="Fast"/>
    <s v="1"/>
    <x v="6"/>
    <x v="2"/>
    <s v="Fairy"/>
    <n v="50"/>
    <n v="50"/>
    <n v="0.5"/>
    <n v="0.5"/>
    <s v="20"/>
    <s v="1"/>
    <s v="1"/>
    <s v="1"/>
    <s v="1"/>
    <s v="1"/>
    <s v="1"/>
    <s v="1"/>
    <s v="2"/>
    <s v="1"/>
    <s v="1"/>
    <s v="1"/>
    <n v="0.5"/>
    <s v="1"/>
    <s v="0"/>
    <s v="0"/>
    <n v="0.5"/>
    <s v="2"/>
    <s v="1"/>
  </r>
  <r>
    <s v="Timburr"/>
    <s v="532"/>
    <s v="Praktibalk"/>
    <s v="ă‰ăă‚łă©ăĽ (Dokkorer)"/>
    <x v="5"/>
    <s v="Normal"/>
    <s v="Muscular pokemon"/>
    <s v="1"/>
    <x v="12"/>
    <x v="1"/>
    <s v="Fighting"/>
    <n v="0.6"/>
    <n v="12.5"/>
    <s v="3"/>
    <s v="Guts"/>
    <s v="Sheer Force"/>
    <s v="Iron Fist"/>
    <s v="305"/>
    <n v="305"/>
    <n v="75"/>
    <s v="75"/>
    <n v="80"/>
    <s v="80"/>
    <n v="55"/>
    <s v="55"/>
    <n v="25"/>
    <s v="25"/>
    <n v="35"/>
    <s v="35"/>
    <n v="35"/>
    <s v="35"/>
    <n v="180"/>
    <s v="180"/>
    <s v="70"/>
    <n v="70"/>
    <n v="61"/>
    <s v="61"/>
    <s v="Medium Slow"/>
    <s v="1"/>
    <x v="10"/>
    <x v="2"/>
    <s v="Human-Like"/>
    <n v="75"/>
    <n v="25"/>
    <n v="0.75"/>
    <n v="0.25"/>
    <s v="20"/>
    <s v="1"/>
    <s v="1"/>
    <s v="1"/>
    <s v="1"/>
    <s v="1"/>
    <s v="1"/>
    <s v="1"/>
    <s v="1"/>
    <s v="1"/>
    <s v="2"/>
    <s v="2"/>
    <n v="0.5"/>
    <n v="0.5"/>
    <s v="1"/>
    <s v="1"/>
    <n v="0.5"/>
    <s v="1"/>
    <s v="2"/>
  </r>
  <r>
    <s v="Gurdurr"/>
    <s v="533"/>
    <s v="Strepoli"/>
    <s v="ă‰ă†ăă‚łă„ (Dotekkotsu)"/>
    <x v="5"/>
    <s v="Normal"/>
    <s v="Muscular pokemon"/>
    <s v="1"/>
    <x v="12"/>
    <x v="1"/>
    <s v="Fighting"/>
    <n v="1.2"/>
    <n v="40"/>
    <s v="3"/>
    <s v="Guts"/>
    <s v="Sheer Force"/>
    <s v="Iron Fist"/>
    <s v="405"/>
    <n v="405"/>
    <n v="85"/>
    <s v="85"/>
    <n v="105"/>
    <s v="105"/>
    <n v="85"/>
    <s v="85"/>
    <n v="40"/>
    <s v="40"/>
    <n v="50"/>
    <s v="50"/>
    <n v="40"/>
    <s v="40"/>
    <n v="90"/>
    <s v="90"/>
    <s v="70"/>
    <n v="70"/>
    <n v="142"/>
    <s v="142"/>
    <s v="Medium Slow"/>
    <s v="1"/>
    <x v="10"/>
    <x v="2"/>
    <s v="Human-Like"/>
    <n v="75"/>
    <n v="25"/>
    <n v="0.75"/>
    <n v="0.25"/>
    <s v="20"/>
    <s v="1"/>
    <s v="1"/>
    <s v="1"/>
    <s v="1"/>
    <s v="1"/>
    <s v="1"/>
    <s v="1"/>
    <s v="1"/>
    <s v="1"/>
    <s v="2"/>
    <s v="2"/>
    <n v="0.5"/>
    <n v="0.5"/>
    <s v="1"/>
    <s v="1"/>
    <n v="0.5"/>
    <s v="1"/>
    <s v="2"/>
  </r>
  <r>
    <s v="Conkeldurr"/>
    <s v="534"/>
    <s v="Meistagrif"/>
    <s v="ă­ăĽă–ă‚·ăł (Roubushin)"/>
    <x v="5"/>
    <s v="Normal"/>
    <s v="Muscular pokemon"/>
    <s v="1"/>
    <x v="12"/>
    <x v="1"/>
    <s v="Fighting"/>
    <n v="1.4"/>
    <n v="87"/>
    <s v="3"/>
    <s v="Guts"/>
    <s v="Sheer Force"/>
    <s v="Iron Fist"/>
    <s v="505"/>
    <n v="505"/>
    <n v="105"/>
    <s v="105"/>
    <n v="140"/>
    <s v="140"/>
    <n v="95"/>
    <s v="95"/>
    <n v="55"/>
    <s v="55"/>
    <n v="65"/>
    <s v="65"/>
    <n v="45"/>
    <s v="45"/>
    <n v="45"/>
    <s v="45"/>
    <s v="70"/>
    <n v="70"/>
    <n v="227"/>
    <s v="227"/>
    <s v="Medium Slow"/>
    <s v="1"/>
    <x v="10"/>
    <x v="2"/>
    <s v="Human-Like"/>
    <n v="75"/>
    <n v="25"/>
    <n v="0.75"/>
    <n v="0.25"/>
    <s v="20"/>
    <s v="1"/>
    <s v="1"/>
    <s v="1"/>
    <s v="1"/>
    <s v="1"/>
    <s v="1"/>
    <s v="1"/>
    <s v="1"/>
    <s v="1"/>
    <s v="2"/>
    <s v="2"/>
    <n v="0.5"/>
    <n v="0.5"/>
    <s v="1"/>
    <s v="1"/>
    <n v="0.5"/>
    <s v="1"/>
    <s v="2"/>
  </r>
  <r>
    <s v="Tympole"/>
    <s v="535"/>
    <s v="Schallquap"/>
    <s v="ă‚Şă‚żăžă­ (Otamaro)"/>
    <x v="5"/>
    <s v="Normal"/>
    <s v="Tadpole pokemon"/>
    <s v="1"/>
    <x v="2"/>
    <x v="1"/>
    <s v="Water"/>
    <n v="0.5"/>
    <n v="4.5"/>
    <s v="3"/>
    <s v="Swift Swim"/>
    <s v="Hydration"/>
    <s v="Water Absorb"/>
    <s v="294"/>
    <n v="294"/>
    <n v="50"/>
    <s v="50"/>
    <n v="50"/>
    <s v="50"/>
    <n v="40"/>
    <s v="40"/>
    <n v="50"/>
    <s v="50"/>
    <n v="40"/>
    <s v="40"/>
    <n v="64"/>
    <s v="64"/>
    <n v="255"/>
    <s v="255"/>
    <s v="70"/>
    <n v="70"/>
    <n v="59"/>
    <s v="59"/>
    <s v="Medium Slow"/>
    <s v="1"/>
    <x v="9"/>
    <x v="2"/>
    <s v="Water 1"/>
    <n v="50"/>
    <n v="50"/>
    <n v="0.5"/>
    <n v="0.5"/>
    <s v="20"/>
    <s v="1"/>
    <n v="0.5"/>
    <n v="0.5"/>
    <s v="2"/>
    <s v="2"/>
    <n v="0.5"/>
    <s v="1"/>
    <s v="1"/>
    <s v="1"/>
    <s v="1"/>
    <s v="1"/>
    <s v="1"/>
    <s v="1"/>
    <s v="1"/>
    <s v="1"/>
    <s v="1"/>
    <n v="0.5"/>
    <s v="1"/>
  </r>
  <r>
    <s v="Palpitoad"/>
    <s v="536"/>
    <s v="Mebrana"/>
    <s v="ă‚¬ăžă‚¬ă« (Gamagaru)"/>
    <x v="5"/>
    <s v="Normal"/>
    <s v="Vibration pokemon"/>
    <s v="2"/>
    <x v="2"/>
    <x v="7"/>
    <s v="Water, Ground"/>
    <n v="0.8"/>
    <n v="17"/>
    <s v="3"/>
    <s v="Swift Swim"/>
    <s v="Hydration"/>
    <s v="Water Absorb"/>
    <s v="384"/>
    <n v="384"/>
    <n v="75"/>
    <s v="75"/>
    <n v="65"/>
    <s v="65"/>
    <n v="55"/>
    <s v="55"/>
    <n v="65"/>
    <s v="65"/>
    <n v="55"/>
    <s v="55"/>
    <n v="69"/>
    <s v="69"/>
    <n v="120"/>
    <s v="120"/>
    <s v="70"/>
    <n v="70"/>
    <n v="134"/>
    <s v="134"/>
    <s v="Medium Slow"/>
    <s v="1"/>
    <x v="9"/>
    <x v="2"/>
    <s v="Water 1"/>
    <n v="50"/>
    <n v="50"/>
    <n v="0.5"/>
    <n v="0.5"/>
    <s v="20"/>
    <s v="1"/>
    <n v="0.5"/>
    <s v="1"/>
    <s v="0"/>
    <s v="4"/>
    <s v="1"/>
    <s v="1"/>
    <n v="0.5"/>
    <s v="1"/>
    <s v="1"/>
    <s v="1"/>
    <s v="1"/>
    <n v="0.5"/>
    <s v="1"/>
    <s v="1"/>
    <s v="1"/>
    <n v="0.5"/>
    <s v="1"/>
  </r>
  <r>
    <s v="Seismitoad"/>
    <s v="537"/>
    <s v="Branawarz"/>
    <s v="ă‚¬ăžă‚˛ă­ă‚˛ (Gamageroge)"/>
    <x v="5"/>
    <s v="Normal"/>
    <s v="Vibration pokemon"/>
    <s v="2"/>
    <x v="2"/>
    <x v="7"/>
    <s v="Water, Ground"/>
    <n v="1.5"/>
    <n v="62"/>
    <s v="3"/>
    <s v="Swift Swim"/>
    <s v="Poison Touch"/>
    <s v="Water Absorb"/>
    <s v="509"/>
    <n v="509"/>
    <n v="105"/>
    <s v="105"/>
    <n v="95"/>
    <s v="95"/>
    <n v="75"/>
    <s v="75"/>
    <n v="85"/>
    <s v="85"/>
    <n v="75"/>
    <s v="75"/>
    <n v="74"/>
    <s v="74"/>
    <n v="45"/>
    <s v="45"/>
    <s v="70"/>
    <n v="70"/>
    <n v="229"/>
    <s v="229"/>
    <s v="Medium Slow"/>
    <s v="1"/>
    <x v="9"/>
    <x v="2"/>
    <s v="Water 1"/>
    <n v="50"/>
    <n v="50"/>
    <n v="0.5"/>
    <n v="0.5"/>
    <s v="20"/>
    <s v="1"/>
    <n v="0.5"/>
    <s v="1"/>
    <s v="0"/>
    <s v="4"/>
    <s v="1"/>
    <s v="1"/>
    <n v="0.5"/>
    <s v="1"/>
    <s v="1"/>
    <s v="1"/>
    <s v="1"/>
    <n v="0.5"/>
    <s v="1"/>
    <s v="1"/>
    <s v="1"/>
    <n v="0.5"/>
    <s v="1"/>
  </r>
  <r>
    <s v="Throh"/>
    <s v="538"/>
    <s v="Jiutesto"/>
    <s v="ăŠă‚˛ă‚­ (Nageki)"/>
    <x v="5"/>
    <s v="Normal"/>
    <s v="Judo pokemon"/>
    <s v="1"/>
    <x v="12"/>
    <x v="1"/>
    <s v="Fighting"/>
    <n v="1.3"/>
    <n v="55.5"/>
    <s v="3"/>
    <s v="Guts"/>
    <s v="Inner Focus"/>
    <s v="Mold Breaker"/>
    <s v="465"/>
    <n v="465"/>
    <n v="120"/>
    <s v="120"/>
    <n v="100"/>
    <s v="100"/>
    <n v="85"/>
    <s v="85"/>
    <n v="30"/>
    <s v="30"/>
    <n v="85"/>
    <s v="85"/>
    <n v="45"/>
    <s v="45"/>
    <n v="45"/>
    <s v="45"/>
    <s v="70"/>
    <n v="70"/>
    <n v="163"/>
    <s v="163"/>
    <s v="Medium Fast"/>
    <s v="1"/>
    <x v="10"/>
    <x v="2"/>
    <s v="Human-Like"/>
    <n v="100"/>
    <n v="0"/>
    <n v="1"/>
    <n v="0"/>
    <s v="20"/>
    <s v="1"/>
    <s v="1"/>
    <s v="1"/>
    <s v="1"/>
    <s v="1"/>
    <s v="1"/>
    <s v="1"/>
    <s v="1"/>
    <s v="1"/>
    <s v="2"/>
    <s v="2"/>
    <n v="0.5"/>
    <n v="0.5"/>
    <s v="1"/>
    <s v="1"/>
    <n v="0.5"/>
    <s v="1"/>
    <s v="2"/>
  </r>
  <r>
    <s v="Sawk"/>
    <s v="539"/>
    <s v="Karadonis"/>
    <s v="ă€ă‚˛ă‚­ (Dageki)"/>
    <x v="5"/>
    <s v="Normal"/>
    <s v="Karate pokemon"/>
    <s v="1"/>
    <x v="12"/>
    <x v="1"/>
    <s v="Fighting"/>
    <n v="1.4"/>
    <n v="51"/>
    <s v="3"/>
    <s v="Sturdy"/>
    <s v="Inner Focus"/>
    <s v="Mold Breaker"/>
    <s v="465"/>
    <n v="465"/>
    <n v="75"/>
    <s v="75"/>
    <n v="125"/>
    <s v="125"/>
    <n v="75"/>
    <s v="75"/>
    <n v="30"/>
    <s v="30"/>
    <n v="75"/>
    <s v="75"/>
    <n v="85"/>
    <s v="85"/>
    <n v="45"/>
    <s v="45"/>
    <s v="70"/>
    <n v="70"/>
    <n v="163"/>
    <s v="163"/>
    <s v="Medium Fast"/>
    <s v="1"/>
    <x v="10"/>
    <x v="2"/>
    <s v="Human-Like"/>
    <n v="100"/>
    <n v="0"/>
    <n v="1"/>
    <n v="0"/>
    <s v="20"/>
    <s v="1"/>
    <s v="1"/>
    <s v="1"/>
    <s v="1"/>
    <s v="1"/>
    <s v="1"/>
    <s v="1"/>
    <s v="1"/>
    <s v="1"/>
    <s v="2"/>
    <s v="2"/>
    <n v="0.5"/>
    <n v="0.5"/>
    <s v="1"/>
    <s v="1"/>
    <n v="0.5"/>
    <s v="1"/>
    <s v="2"/>
  </r>
  <r>
    <s v="Sewaddle"/>
    <s v="540"/>
    <s v="Strawickl"/>
    <s v="ă‚Żă«ăźă« (Kurumiru)"/>
    <x v="5"/>
    <s v="Normal"/>
    <s v="Sewing pokemon"/>
    <s v="2"/>
    <x v="3"/>
    <x v="9"/>
    <s v="Bug, Grass"/>
    <n v="0.3"/>
    <n v="2.5"/>
    <s v="3"/>
    <s v="Swarm"/>
    <s v="Chlorophyll"/>
    <s v="Overcoat"/>
    <s v="310"/>
    <n v="310"/>
    <n v="45"/>
    <s v="45"/>
    <n v="53"/>
    <s v="53"/>
    <n v="70"/>
    <s v="70"/>
    <n v="40"/>
    <s v="40"/>
    <n v="60"/>
    <s v="60"/>
    <n v="42"/>
    <s v="42"/>
    <n v="255"/>
    <s v="255"/>
    <s v="70"/>
    <n v="70"/>
    <n v="62"/>
    <s v="62"/>
    <s v="Medium Slow"/>
    <s v="1"/>
    <x v="3"/>
    <x v="2"/>
    <s v="Bug"/>
    <n v="50"/>
    <n v="50"/>
    <n v="0.5"/>
    <n v="0.5"/>
    <s v="15"/>
    <s v="1"/>
    <s v="4"/>
    <n v="0.5"/>
    <n v="0.5"/>
    <n v="0.25"/>
    <s v="2"/>
    <n v="0.5"/>
    <s v="2"/>
    <n v="0.25"/>
    <s v="4"/>
    <s v="1"/>
    <s v="2"/>
    <s v="2"/>
    <s v="1"/>
    <s v="1"/>
    <s v="1"/>
    <s v="1"/>
    <s v="1"/>
  </r>
  <r>
    <s v="Swadloon"/>
    <s v="541"/>
    <s v="Folikon"/>
    <s v="ă‚Żă«ăžă¦ (Kurumayu)"/>
    <x v="5"/>
    <s v="Normal"/>
    <s v="Leaf-Wrapped pokemon"/>
    <s v="2"/>
    <x v="3"/>
    <x v="9"/>
    <s v="Bug, Grass"/>
    <n v="0.5"/>
    <n v="7.3"/>
    <s v="3"/>
    <s v="Leaf Guard"/>
    <s v="Chlorophyll"/>
    <s v="Overcoat"/>
    <s v="380"/>
    <n v="380"/>
    <n v="55"/>
    <s v="55"/>
    <n v="63"/>
    <s v="63"/>
    <n v="90"/>
    <s v="90"/>
    <n v="50"/>
    <s v="50"/>
    <n v="80"/>
    <s v="80"/>
    <n v="42"/>
    <s v="42"/>
    <n v="120"/>
    <s v="120"/>
    <s v="70"/>
    <n v="70"/>
    <n v="133"/>
    <s v="133"/>
    <s v="Medium Slow"/>
    <s v="1"/>
    <x v="3"/>
    <x v="2"/>
    <s v="Bug"/>
    <n v="50"/>
    <n v="50"/>
    <n v="0.5"/>
    <n v="0.5"/>
    <s v="15"/>
    <s v="1"/>
    <s v="4"/>
    <n v="0.5"/>
    <n v="0.5"/>
    <n v="0.25"/>
    <s v="2"/>
    <n v="0.5"/>
    <s v="2"/>
    <n v="0.25"/>
    <s v="4"/>
    <s v="1"/>
    <s v="2"/>
    <s v="2"/>
    <s v="1"/>
    <s v="1"/>
    <s v="1"/>
    <s v="1"/>
    <s v="1"/>
  </r>
  <r>
    <s v="Leavanny"/>
    <s v="542"/>
    <s v="Matrifol"/>
    <s v="ăŹăŹă‚łă˘ăŞ (Hahakomori)"/>
    <x v="5"/>
    <s v="Normal"/>
    <s v="Nurturing pokemon"/>
    <s v="2"/>
    <x v="3"/>
    <x v="9"/>
    <s v="Bug, Grass"/>
    <n v="1.2"/>
    <n v="20.5"/>
    <s v="3"/>
    <s v="Swarm"/>
    <s v="Chlorophyll"/>
    <s v="Overcoat"/>
    <s v="500"/>
    <n v="500"/>
    <n v="75"/>
    <s v="75"/>
    <n v="103"/>
    <s v="103"/>
    <n v="80"/>
    <s v="80"/>
    <n v="70"/>
    <s v="70"/>
    <n v="80"/>
    <s v="80"/>
    <n v="92"/>
    <s v="92"/>
    <n v="45"/>
    <s v="45"/>
    <s v="70"/>
    <n v="70"/>
    <n v="225"/>
    <s v="225"/>
    <s v="Medium Slow"/>
    <s v="1"/>
    <x v="3"/>
    <x v="2"/>
    <s v="Bug"/>
    <n v="50"/>
    <n v="50"/>
    <n v="0.5"/>
    <n v="0.5"/>
    <s v="15"/>
    <s v="1"/>
    <s v="4"/>
    <n v="0.5"/>
    <n v="0.5"/>
    <n v="0.25"/>
    <s v="2"/>
    <n v="0.5"/>
    <s v="2"/>
    <n v="0.25"/>
    <s v="4"/>
    <s v="1"/>
    <s v="2"/>
    <s v="2"/>
    <s v="1"/>
    <s v="1"/>
    <s v="1"/>
    <s v="1"/>
    <s v="1"/>
  </r>
  <r>
    <s v="Venipede"/>
    <s v="543"/>
    <s v="Toxiped"/>
    <s v="ă•ă‚·ă‡ (Fushide)"/>
    <x v="5"/>
    <s v="Normal"/>
    <s v="Centipede pokemon"/>
    <s v="2"/>
    <x v="3"/>
    <x v="0"/>
    <s v="Bug, Poison"/>
    <n v="0.4"/>
    <n v="5.3"/>
    <s v="3"/>
    <s v="Poison Point"/>
    <s v="Swarm"/>
    <s v="Speed Boost"/>
    <s v="260"/>
    <n v="260"/>
    <n v="30"/>
    <s v="30"/>
    <n v="45"/>
    <s v="45"/>
    <n v="59"/>
    <s v="59"/>
    <n v="30"/>
    <s v="30"/>
    <n v="39"/>
    <s v="39"/>
    <n v="57"/>
    <s v="57"/>
    <n v="255"/>
    <s v="255"/>
    <s v="70"/>
    <n v="70"/>
    <n v="52"/>
    <s v="52"/>
    <s v="Medium Slow"/>
    <s v="1"/>
    <x v="3"/>
    <x v="2"/>
    <s v="Bug"/>
    <n v="50"/>
    <n v="50"/>
    <n v="0.5"/>
    <n v="0.5"/>
    <s v="15"/>
    <s v="1"/>
    <s v="2"/>
    <s v="1"/>
    <s v="1"/>
    <n v="0.25"/>
    <s v="1"/>
    <n v="0.25"/>
    <n v="0.5"/>
    <s v="1"/>
    <s v="2"/>
    <s v="2"/>
    <n v="0.5"/>
    <s v="2"/>
    <s v="1"/>
    <s v="1"/>
    <s v="1"/>
    <s v="1"/>
    <n v="0.5"/>
  </r>
  <r>
    <s v="Whirlipede"/>
    <s v="544"/>
    <s v="Rollum"/>
    <s v="ă›ă‚¤ăĽă‚¬ (Wheega)"/>
    <x v="5"/>
    <s v="Normal"/>
    <s v="Curlipede pokemon"/>
    <s v="2"/>
    <x v="3"/>
    <x v="0"/>
    <s v="Bug, Poison"/>
    <n v="1.2"/>
    <n v="58.5"/>
    <s v="3"/>
    <s v="Poison Point"/>
    <s v="Swarm"/>
    <s v="Speed Boost"/>
    <s v="360"/>
    <n v="360"/>
    <n v="40"/>
    <s v="40"/>
    <n v="55"/>
    <s v="55"/>
    <n v="99"/>
    <s v="99"/>
    <n v="40"/>
    <s v="40"/>
    <n v="79"/>
    <s v="79"/>
    <n v="47"/>
    <s v="47"/>
    <n v="120"/>
    <s v="120"/>
    <s v="70"/>
    <n v="70"/>
    <n v="126"/>
    <s v="126"/>
    <s v="Medium Slow"/>
    <s v="1"/>
    <x v="3"/>
    <x v="2"/>
    <s v="Bug"/>
    <n v="50"/>
    <n v="50"/>
    <n v="0.5"/>
    <n v="0.5"/>
    <s v="15"/>
    <s v="1"/>
    <s v="2"/>
    <s v="1"/>
    <s v="1"/>
    <n v="0.25"/>
    <s v="1"/>
    <n v="0.25"/>
    <n v="0.5"/>
    <s v="1"/>
    <s v="2"/>
    <s v="2"/>
    <n v="0.5"/>
    <s v="2"/>
    <s v="1"/>
    <s v="1"/>
    <s v="1"/>
    <s v="1"/>
    <n v="0.5"/>
  </r>
  <r>
    <s v="Scolipede"/>
    <s v="545"/>
    <s v="Cerapendra"/>
    <s v="ăšăłă‰ă©ăĽ (Pendror)"/>
    <x v="5"/>
    <s v="Normal"/>
    <s v="Megapede pokemon"/>
    <s v="2"/>
    <x v="3"/>
    <x v="0"/>
    <s v="Bug, Poison"/>
    <n v="2.5"/>
    <n v="200.5"/>
    <s v="3"/>
    <s v="Poison Point"/>
    <s v="Swarm"/>
    <s v="Speed Boost"/>
    <s v="485"/>
    <n v="485"/>
    <n v="60"/>
    <s v="60"/>
    <n v="100"/>
    <s v="100"/>
    <n v="89"/>
    <s v="89"/>
    <n v="55"/>
    <s v="55"/>
    <n v="69"/>
    <s v="69"/>
    <n v="112"/>
    <s v="112"/>
    <n v="45"/>
    <s v="45"/>
    <s v="70"/>
    <n v="70"/>
    <n v="218"/>
    <s v="218"/>
    <s v="Medium Slow"/>
    <s v="1"/>
    <x v="3"/>
    <x v="2"/>
    <s v="Bug"/>
    <n v="50"/>
    <n v="50"/>
    <n v="0.5"/>
    <n v="0.5"/>
    <s v="20"/>
    <s v="1"/>
    <s v="2"/>
    <s v="1"/>
    <s v="1"/>
    <n v="0.25"/>
    <s v="1"/>
    <n v="0.25"/>
    <n v="0.5"/>
    <s v="1"/>
    <s v="2"/>
    <s v="2"/>
    <n v="0.5"/>
    <s v="2"/>
    <s v="1"/>
    <s v="1"/>
    <s v="1"/>
    <s v="1"/>
    <n v="0.5"/>
  </r>
  <r>
    <s v="Cottonee"/>
    <s v="546"/>
    <s v="Waumboll"/>
    <s v="ă˘ăłăˇăł (Monmen)"/>
    <x v="5"/>
    <s v="Normal"/>
    <s v="Cotton Puff pokemon"/>
    <s v="2"/>
    <x v="0"/>
    <x v="8"/>
    <s v="Grass, Fairy"/>
    <n v="0.3"/>
    <n v="0.6"/>
    <s v="3"/>
    <s v="Prankster"/>
    <s v="Infiltrator"/>
    <s v="Chlorophyll"/>
    <s v="280"/>
    <n v="280"/>
    <n v="40"/>
    <s v="40"/>
    <n v="27"/>
    <s v="27"/>
    <n v="60"/>
    <s v="60"/>
    <n v="37"/>
    <s v="37"/>
    <n v="50"/>
    <s v="50"/>
    <n v="66"/>
    <s v="66"/>
    <n v="190"/>
    <s v="190"/>
    <s v="70"/>
    <n v="70"/>
    <n v="56"/>
    <s v="56"/>
    <s v="Medium Fast"/>
    <s v="2"/>
    <x v="6"/>
    <x v="4"/>
    <s v="Fairy, Grass"/>
    <n v="50"/>
    <n v="50"/>
    <n v="0.5"/>
    <n v="0.5"/>
    <s v="20"/>
    <s v="1"/>
    <s v="2"/>
    <n v="0.5"/>
    <n v="0.5"/>
    <n v="0.5"/>
    <s v="2"/>
    <n v="0.5"/>
    <s v="4"/>
    <n v="0.5"/>
    <s v="2"/>
    <s v="1"/>
    <s v="1"/>
    <s v="1"/>
    <s v="1"/>
    <s v="0"/>
    <n v="0.5"/>
    <s v="2"/>
    <s v="1"/>
  </r>
  <r>
    <s v="Whimsicott"/>
    <s v="547"/>
    <s v="Elfun"/>
    <s v="ă‚¨ă«ă•ăĽăł (Elfuun)"/>
    <x v="5"/>
    <s v="Normal"/>
    <s v="Windveiled pokemon"/>
    <s v="2"/>
    <x v="0"/>
    <x v="8"/>
    <s v="Grass, Fairy"/>
    <n v="0.7"/>
    <n v="6.6"/>
    <s v="3"/>
    <s v="Prankster"/>
    <s v="Infiltrator"/>
    <s v="Chlorophyll"/>
    <s v="480"/>
    <n v="480"/>
    <n v="60"/>
    <s v="60"/>
    <n v="67"/>
    <s v="67"/>
    <n v="85"/>
    <s v="85"/>
    <n v="77"/>
    <s v="77"/>
    <n v="75"/>
    <s v="75"/>
    <n v="116"/>
    <s v="116"/>
    <n v="75"/>
    <s v="75"/>
    <s v="70"/>
    <n v="70"/>
    <n v="168"/>
    <s v="168"/>
    <s v="Medium Fast"/>
    <s v="2"/>
    <x v="6"/>
    <x v="4"/>
    <s v="Fairy, Grass"/>
    <n v="50"/>
    <n v="50"/>
    <n v="0.5"/>
    <n v="0.5"/>
    <s v="20"/>
    <s v="1"/>
    <s v="2"/>
    <n v="0.5"/>
    <n v="0.5"/>
    <n v="0.5"/>
    <s v="2"/>
    <n v="0.5"/>
    <s v="4"/>
    <n v="0.5"/>
    <s v="2"/>
    <s v="1"/>
    <s v="1"/>
    <s v="1"/>
    <s v="1"/>
    <s v="0"/>
    <n v="0.5"/>
    <s v="2"/>
    <s v="1"/>
  </r>
  <r>
    <s v="Petilil"/>
    <s v="548"/>
    <s v="Lilminip"/>
    <s v="ăăĄăŞăŤ (Churine)"/>
    <x v="5"/>
    <s v="Normal"/>
    <s v="Bulb pokemon"/>
    <s v="1"/>
    <x v="0"/>
    <x v="1"/>
    <s v="Grass"/>
    <n v="0.5"/>
    <n v="6.6"/>
    <s v="3"/>
    <s v="Chlorophyll"/>
    <s v="Own Tempo"/>
    <s v="Leaf Guard"/>
    <s v="280"/>
    <n v="280"/>
    <n v="45"/>
    <s v="45"/>
    <n v="35"/>
    <s v="35"/>
    <n v="50"/>
    <s v="50"/>
    <n v="70"/>
    <s v="70"/>
    <n v="50"/>
    <s v="50"/>
    <n v="30"/>
    <s v="30"/>
    <n v="190"/>
    <s v="190"/>
    <s v="70"/>
    <n v="70"/>
    <n v="56"/>
    <s v="56"/>
    <s v="Medium Fast"/>
    <s v="1"/>
    <x v="0"/>
    <x v="2"/>
    <s v="Grass"/>
    <n v="0"/>
    <n v="100"/>
    <n v="0"/>
    <n v="1"/>
    <s v="20"/>
    <s v="1"/>
    <s v="2"/>
    <n v="0.5"/>
    <n v="0.5"/>
    <n v="0.5"/>
    <s v="2"/>
    <s v="1"/>
    <s v="2"/>
    <n v="0.5"/>
    <s v="2"/>
    <s v="1"/>
    <s v="2"/>
    <s v="1"/>
    <s v="1"/>
    <s v="1"/>
    <s v="1"/>
    <s v="1"/>
    <s v="1"/>
  </r>
  <r>
    <s v="Lilligant"/>
    <s v="549"/>
    <s v="Dressella"/>
    <s v="ă‰ă¬ă‡ă‚Łă‚˘ (Dredear)"/>
    <x v="5"/>
    <s v="Normal"/>
    <s v="Flowering pokemon"/>
    <s v="1"/>
    <x v="0"/>
    <x v="1"/>
    <s v="Grass"/>
    <n v="1.1000000000000001"/>
    <n v="16.3"/>
    <s v="3"/>
    <s v="Chlorophyll"/>
    <s v="Own Tempo"/>
    <s v="Leaf Guard"/>
    <s v="480"/>
    <n v="480"/>
    <n v="70"/>
    <s v="70"/>
    <n v="60"/>
    <s v="60"/>
    <n v="75"/>
    <s v="75"/>
    <n v="110"/>
    <s v="110"/>
    <n v="75"/>
    <s v="75"/>
    <n v="90"/>
    <s v="90"/>
    <n v="75"/>
    <s v="75"/>
    <s v="70"/>
    <n v="70"/>
    <n v="168"/>
    <s v="168"/>
    <s v="Medium Fast"/>
    <s v="1"/>
    <x v="0"/>
    <x v="2"/>
    <s v="Grass"/>
    <n v="0"/>
    <n v="100"/>
    <n v="0"/>
    <n v="1"/>
    <s v="20"/>
    <s v="1"/>
    <s v="2"/>
    <n v="0.5"/>
    <n v="0.5"/>
    <n v="0.5"/>
    <s v="2"/>
    <s v="1"/>
    <s v="2"/>
    <n v="0.5"/>
    <s v="2"/>
    <s v="1"/>
    <s v="2"/>
    <s v="1"/>
    <s v="1"/>
    <s v="1"/>
    <s v="1"/>
    <s v="1"/>
    <s v="1"/>
  </r>
  <r>
    <s v="Basculin Red-Striped Form"/>
    <s v="550"/>
    <s v="Barschuft"/>
    <s v="ăă‚ąă©ă‚Ş (Bassrao)"/>
    <x v="5"/>
    <s v="Normal"/>
    <s v="Hostile pokemon"/>
    <s v="1"/>
    <x v="2"/>
    <x v="1"/>
    <s v="Water"/>
    <n v="1"/>
    <n v="18"/>
    <s v="3"/>
    <s v="Reckless"/>
    <s v="Adaptability"/>
    <s v="Mold Breaker"/>
    <s v="460"/>
    <n v="460"/>
    <n v="70"/>
    <s v="70"/>
    <n v="92"/>
    <s v="92"/>
    <n v="65"/>
    <s v="65"/>
    <n v="80"/>
    <s v="80"/>
    <n v="55"/>
    <s v="55"/>
    <n v="98"/>
    <s v="98"/>
    <n v="25"/>
    <s v="25"/>
    <s v="70"/>
    <n v="70"/>
    <n v="161"/>
    <s v="161"/>
    <s v="Medium Fast"/>
    <s v="1"/>
    <x v="14"/>
    <x v="2"/>
    <s v="Water 2"/>
    <n v="50"/>
    <n v="50"/>
    <n v="0.5"/>
    <n v="0.5"/>
    <s v="40"/>
    <s v="1"/>
    <n v="0.5"/>
    <n v="0.5"/>
    <s v="2"/>
    <s v="2"/>
    <n v="0.5"/>
    <s v="1"/>
    <s v="1"/>
    <s v="1"/>
    <s v="1"/>
    <s v="1"/>
    <s v="1"/>
    <s v="1"/>
    <s v="1"/>
    <s v="1"/>
    <s v="1"/>
    <n v="0.5"/>
    <s v="1"/>
  </r>
  <r>
    <s v="Basculin Blue-Striped Form"/>
    <s v="550"/>
    <s v="Barschuft"/>
    <s v="ăă‚ąă©ă‚Ş (Bassrao)"/>
    <x v="5"/>
    <s v="Normal"/>
    <s v="Hostile pokemon"/>
    <s v="1"/>
    <x v="2"/>
    <x v="1"/>
    <s v="Water"/>
    <n v="1"/>
    <n v="18"/>
    <s v="3"/>
    <s v="Rock Head"/>
    <s v="Adaptability"/>
    <s v="Mold Breaker"/>
    <s v="460"/>
    <n v="460"/>
    <n v="70"/>
    <s v="70"/>
    <n v="92"/>
    <s v="92"/>
    <n v="65"/>
    <s v="65"/>
    <n v="80"/>
    <s v="80"/>
    <n v="55"/>
    <s v="55"/>
    <n v="98"/>
    <s v="98"/>
    <n v="25"/>
    <s v="25"/>
    <s v="70"/>
    <n v="70"/>
    <n v="161"/>
    <s v="161"/>
    <s v="Medium Fast"/>
    <s v="1"/>
    <x v="14"/>
    <x v="2"/>
    <s v="Water 2"/>
    <n v="50"/>
    <n v="50"/>
    <n v="0.5"/>
    <n v="0.5"/>
    <s v="40"/>
    <s v="1"/>
    <n v="0.5"/>
    <n v="0.5"/>
    <s v="2"/>
    <s v="2"/>
    <n v="0.5"/>
    <s v="1"/>
    <s v="1"/>
    <s v="1"/>
    <s v="1"/>
    <s v="1"/>
    <s v="1"/>
    <s v="1"/>
    <s v="1"/>
    <s v="1"/>
    <s v="1"/>
    <n v="0.5"/>
    <s v="1"/>
  </r>
  <r>
    <s v="Sandile"/>
    <s v="551"/>
    <s v="Ganovil"/>
    <s v="ăˇă‚°ă­ă‚ł (Meguroco)"/>
    <x v="5"/>
    <s v="Normal"/>
    <s v="Desert Croc pokemon"/>
    <s v="2"/>
    <x v="8"/>
    <x v="13"/>
    <s v="Ground, Dark"/>
    <n v="0.7"/>
    <n v="15.2"/>
    <s v="3"/>
    <s v="Intimidate"/>
    <s v="Moxie"/>
    <s v="Anger Point"/>
    <s v="292"/>
    <n v="292"/>
    <n v="50"/>
    <s v="50"/>
    <n v="72"/>
    <s v="72"/>
    <n v="35"/>
    <s v="35"/>
    <n v="35"/>
    <s v="35"/>
    <n v="35"/>
    <s v="35"/>
    <n v="65"/>
    <s v="65"/>
    <n v="180"/>
    <s v="180"/>
    <s v="70"/>
    <n v="70"/>
    <n v="58"/>
    <s v="58"/>
    <s v="Medium Slow"/>
    <s v="1"/>
    <x v="5"/>
    <x v="2"/>
    <s v="Field"/>
    <n v="50"/>
    <n v="50"/>
    <n v="0.5"/>
    <n v="0.5"/>
    <s v="20"/>
    <s v="1"/>
    <s v="1"/>
    <s v="2"/>
    <s v="0"/>
    <s v="2"/>
    <s v="2"/>
    <s v="2"/>
    <n v="0.5"/>
    <s v="1"/>
    <s v="1"/>
    <s v="0"/>
    <s v="2"/>
    <n v="0.5"/>
    <n v="0.5"/>
    <s v="1"/>
    <n v="0.5"/>
    <s v="1"/>
    <s v="2"/>
  </r>
  <r>
    <s v="Krokorok"/>
    <s v="552"/>
    <s v="Rokkaiman"/>
    <s v="ăŻă«ă“ă« (Waruvile)"/>
    <x v="5"/>
    <s v="Normal"/>
    <s v="Desert Croc pokemon"/>
    <s v="2"/>
    <x v="8"/>
    <x v="13"/>
    <s v="Ground, Dark"/>
    <n v="1"/>
    <n v="33.4"/>
    <s v="3"/>
    <s v="Intimidate"/>
    <s v="Moxie"/>
    <s v="Anger Point"/>
    <s v="351"/>
    <n v="351"/>
    <n v="60"/>
    <s v="60"/>
    <n v="82"/>
    <s v="82"/>
    <n v="45"/>
    <s v="45"/>
    <n v="45"/>
    <s v="45"/>
    <n v="45"/>
    <s v="45"/>
    <n v="74"/>
    <s v="74"/>
    <n v="90"/>
    <s v="90"/>
    <s v="70"/>
    <n v="70"/>
    <n v="123"/>
    <s v="123"/>
    <s v="Medium Slow"/>
    <s v="1"/>
    <x v="5"/>
    <x v="2"/>
    <s v="Field"/>
    <n v="50"/>
    <n v="50"/>
    <n v="0.5"/>
    <n v="0.5"/>
    <s v="20"/>
    <s v="1"/>
    <s v="1"/>
    <s v="2"/>
    <s v="0"/>
    <s v="2"/>
    <s v="2"/>
    <s v="2"/>
    <n v="0.5"/>
    <s v="1"/>
    <s v="1"/>
    <s v="0"/>
    <s v="2"/>
    <n v="0.5"/>
    <n v="0.5"/>
    <s v="1"/>
    <n v="0.5"/>
    <s v="1"/>
    <s v="2"/>
  </r>
  <r>
    <s v="Krookodile"/>
    <s v="553"/>
    <s v="Rabigator"/>
    <s v="ăŻă«ă“ă‚˘ă« (Waruvial)"/>
    <x v="5"/>
    <s v="Normal"/>
    <s v="Intimidation pokemon"/>
    <s v="2"/>
    <x v="8"/>
    <x v="13"/>
    <s v="Ground, Dark"/>
    <n v="1.5"/>
    <n v="96.3"/>
    <s v="3"/>
    <s v="Intimidate"/>
    <s v="Moxie"/>
    <s v="Anger Point"/>
    <s v="519"/>
    <n v="519"/>
    <n v="95"/>
    <s v="95"/>
    <n v="117"/>
    <s v="117"/>
    <n v="80"/>
    <s v="80"/>
    <n v="65"/>
    <s v="65"/>
    <n v="70"/>
    <s v="70"/>
    <n v="92"/>
    <s v="92"/>
    <n v="45"/>
    <s v="45"/>
    <s v="70"/>
    <n v="70"/>
    <n v="234"/>
    <s v="234"/>
    <s v="Medium Slow"/>
    <s v="1"/>
    <x v="5"/>
    <x v="2"/>
    <s v="Field"/>
    <n v="50"/>
    <n v="50"/>
    <n v="0.5"/>
    <n v="0.5"/>
    <s v="20"/>
    <s v="1"/>
    <s v="1"/>
    <s v="2"/>
    <s v="0"/>
    <s v="2"/>
    <s v="2"/>
    <s v="2"/>
    <n v="0.5"/>
    <s v="1"/>
    <s v="1"/>
    <s v="0"/>
    <s v="2"/>
    <n v="0.5"/>
    <n v="0.5"/>
    <s v="1"/>
    <n v="0.5"/>
    <s v="1"/>
    <s v="2"/>
  </r>
  <r>
    <s v="Darumaka"/>
    <s v="554"/>
    <s v="Flampion"/>
    <s v="ă€ă«ăžăă‚« (Darumakka)"/>
    <x v="5"/>
    <s v="Normal"/>
    <s v="Zen Charm pokemon"/>
    <s v="1"/>
    <x v="1"/>
    <x v="1"/>
    <s v="Fire"/>
    <n v="0.6"/>
    <n v="37.5"/>
    <s v="2"/>
    <s v="Hustle"/>
    <m/>
    <s v="Inner Focus"/>
    <s v="315"/>
    <n v="315"/>
    <n v="70"/>
    <s v="70"/>
    <n v="90"/>
    <s v="90"/>
    <n v="45"/>
    <s v="45"/>
    <n v="15"/>
    <s v="15"/>
    <n v="45"/>
    <s v="45"/>
    <n v="50"/>
    <s v="50"/>
    <n v="120"/>
    <s v="120"/>
    <s v="70"/>
    <n v="70"/>
    <n v="63"/>
    <s v="63"/>
    <s v="Medium Slow"/>
    <s v="1"/>
    <x v="5"/>
    <x v="2"/>
    <s v="Field"/>
    <n v="50"/>
    <n v="50"/>
    <n v="0.5"/>
    <n v="0.5"/>
    <s v="20"/>
    <s v="1"/>
    <n v="0.5"/>
    <s v="2"/>
    <s v="1"/>
    <n v="0.5"/>
    <n v="0.5"/>
    <s v="1"/>
    <s v="1"/>
    <s v="2"/>
    <s v="1"/>
    <s v="1"/>
    <n v="0.5"/>
    <s v="2"/>
    <s v="1"/>
    <s v="1"/>
    <s v="1"/>
    <n v="0.5"/>
    <n v="0.5"/>
  </r>
  <r>
    <s v="Galarian Darumaka"/>
    <s v="554"/>
    <s v="Flampion"/>
    <s v="ă€ă«ăžăă‚« (Darumakka)"/>
    <x v="5"/>
    <s v="Normal"/>
    <s v="Zen Charm pokemon"/>
    <s v="1"/>
    <x v="9"/>
    <x v="1"/>
    <s v="Ice"/>
    <n v="0.7"/>
    <n v="40"/>
    <s v="2"/>
    <s v="Hustle"/>
    <m/>
    <s v="Inner Focus"/>
    <s v="315"/>
    <n v="315"/>
    <n v="70"/>
    <s v="70"/>
    <n v="90"/>
    <s v="90"/>
    <n v="45"/>
    <s v="45"/>
    <n v="15"/>
    <s v="15"/>
    <n v="45"/>
    <s v="45"/>
    <n v="50"/>
    <s v="50"/>
    <s v=""/>
    <m/>
    <m/>
    <s v=""/>
    <s v=""/>
    <m/>
    <s v="Medium Slow"/>
    <s v="1"/>
    <x v="5"/>
    <x v="2"/>
    <s v="Field"/>
    <m/>
    <n v="100"/>
    <m/>
    <m/>
    <s v="20"/>
    <s v="1"/>
    <s v="2"/>
    <s v="1"/>
    <s v="1"/>
    <s v="1"/>
    <n v="0.5"/>
    <s v="2"/>
    <s v="1"/>
    <s v="1"/>
    <s v="1"/>
    <s v="1"/>
    <s v="1"/>
    <s v="2"/>
    <s v="1"/>
    <s v="1"/>
    <s v="1"/>
    <s v="2"/>
    <s v="1"/>
  </r>
  <r>
    <s v="Darmanitan Standard Mode"/>
    <s v="555"/>
    <s v="Flampivian"/>
    <s v="ă’ă’ă€ă«ăž (Hihidaruma)"/>
    <x v="5"/>
    <s v="Normal"/>
    <s v="Blazing pokemon"/>
    <s v="1"/>
    <x v="1"/>
    <x v="1"/>
    <s v="Fire"/>
    <n v="1.3"/>
    <n v="92.9"/>
    <s v="2"/>
    <s v="Sheer Force"/>
    <m/>
    <s v="Zen Mode"/>
    <s v="480"/>
    <n v="480"/>
    <n v="105"/>
    <s v="105"/>
    <n v="140"/>
    <s v="140"/>
    <n v="55"/>
    <s v="55"/>
    <n v="30"/>
    <s v="30"/>
    <n v="55"/>
    <s v="55"/>
    <n v="95"/>
    <s v="95"/>
    <n v="60"/>
    <s v="60"/>
    <s v="70"/>
    <n v="70"/>
    <n v="168"/>
    <s v="168"/>
    <s v="Medium Slow"/>
    <s v="1"/>
    <x v="5"/>
    <x v="2"/>
    <s v="Field"/>
    <n v="50"/>
    <n v="50"/>
    <n v="0.5"/>
    <n v="0.5"/>
    <s v="20"/>
    <s v="1"/>
    <n v="0.5"/>
    <s v="2"/>
    <s v="1"/>
    <n v="0.5"/>
    <n v="0.5"/>
    <s v="1"/>
    <s v="1"/>
    <s v="2"/>
    <s v="1"/>
    <s v="1"/>
    <n v="0.5"/>
    <s v="2"/>
    <s v="1"/>
    <s v="1"/>
    <s v="1"/>
    <n v="0.5"/>
    <n v="0.5"/>
  </r>
  <r>
    <s v="Darmanitan Zen Mode"/>
    <s v="555"/>
    <s v="Flampivian"/>
    <s v="ă’ă’ă€ă«ăž (Hihidaruma)"/>
    <x v="5"/>
    <s v="Normal"/>
    <s v="Blazing pokemon"/>
    <s v="2"/>
    <x v="1"/>
    <x v="5"/>
    <s v="Fire, Psychic"/>
    <n v="1.3"/>
    <n v="92.9"/>
    <s v="2"/>
    <s v="Sheer Force"/>
    <m/>
    <s v="Zen Mode"/>
    <s v="540"/>
    <n v="540"/>
    <n v="105"/>
    <s v="105"/>
    <n v="30"/>
    <s v="30"/>
    <n v="105"/>
    <s v="105"/>
    <n v="140"/>
    <s v="140"/>
    <n v="105"/>
    <s v="105"/>
    <n v="55"/>
    <s v="55"/>
    <n v="60"/>
    <s v="60"/>
    <s v="70"/>
    <n v="70"/>
    <n v="189"/>
    <s v="189"/>
    <s v="Medium Slow"/>
    <s v="1"/>
    <x v="5"/>
    <x v="2"/>
    <s v="Field"/>
    <n v="50"/>
    <n v="50"/>
    <n v="0.5"/>
    <n v="0.5"/>
    <s v="20"/>
    <s v="1"/>
    <n v="0.5"/>
    <s v="2"/>
    <s v="1"/>
    <n v="0.5"/>
    <n v="0.5"/>
    <n v="0.5"/>
    <s v="1"/>
    <s v="2"/>
    <s v="1"/>
    <n v="0.5"/>
    <s v="1"/>
    <s v="2"/>
    <s v="2"/>
    <s v="1"/>
    <s v="2"/>
    <n v="0.5"/>
    <n v="0.5"/>
  </r>
  <r>
    <s v="Galarian Darmanitan Standard Mode"/>
    <s v="555"/>
    <s v="Flampivian"/>
    <s v="ă’ă’ă€ă«ăž (Hihidaruma)"/>
    <x v="5"/>
    <s v="Normal"/>
    <s v="Zen Charm pokemon"/>
    <s v="1"/>
    <x v="9"/>
    <x v="1"/>
    <s v="Ice"/>
    <n v="1.7"/>
    <n v="120"/>
    <s v="2"/>
    <s v="Gorilla Tactics"/>
    <m/>
    <s v="Zen Mode"/>
    <s v="480"/>
    <n v="480"/>
    <n v="105"/>
    <s v="105"/>
    <n v="140"/>
    <s v="140"/>
    <n v="55"/>
    <s v="55"/>
    <n v="30"/>
    <s v="30"/>
    <n v="55"/>
    <s v="55"/>
    <n v="95"/>
    <s v="95"/>
    <s v=""/>
    <m/>
    <m/>
    <s v=""/>
    <s v=""/>
    <m/>
    <s v="Medium Slow"/>
    <s v="1"/>
    <x v="5"/>
    <x v="2"/>
    <s v="Field"/>
    <m/>
    <n v="100"/>
    <m/>
    <m/>
    <s v="20"/>
    <s v="1"/>
    <s v="2"/>
    <s v="1"/>
    <s v="1"/>
    <s v="1"/>
    <n v="0.5"/>
    <s v="2"/>
    <s v="1"/>
    <s v="1"/>
    <s v="1"/>
    <s v="1"/>
    <s v="1"/>
    <s v="2"/>
    <s v="1"/>
    <s v="1"/>
    <s v="1"/>
    <s v="2"/>
    <s v="1"/>
  </r>
  <r>
    <s v="Galarian Darmanitan Zen Mode"/>
    <s v="555"/>
    <s v="Flampivian"/>
    <s v="ă’ă’ă€ă«ăž (Hihidaruma)"/>
    <x v="5"/>
    <s v="Normal"/>
    <s v="Zen Charm pokemon"/>
    <s v="2"/>
    <x v="9"/>
    <x v="17"/>
    <s v="Ice, Fire"/>
    <n v="1.7"/>
    <n v="120"/>
    <s v="2"/>
    <s v="Gorilla Tactics"/>
    <m/>
    <s v="Zen Mode"/>
    <s v="540"/>
    <n v="540"/>
    <n v="105"/>
    <s v="105"/>
    <n v="160"/>
    <s v="160"/>
    <n v="55"/>
    <s v="55"/>
    <n v="30"/>
    <s v="30"/>
    <n v="55"/>
    <s v="55"/>
    <n v="135"/>
    <s v="135"/>
    <s v=""/>
    <m/>
    <m/>
    <s v=""/>
    <s v=""/>
    <m/>
    <m/>
    <s v="0"/>
    <x v="7"/>
    <x v="2"/>
    <s v=""/>
    <m/>
    <n v="100"/>
    <m/>
    <m/>
    <m/>
    <s v="1"/>
    <s v="1"/>
    <s v="2"/>
    <s v="1"/>
    <n v="0.5"/>
    <n v="0.25"/>
    <s v="2"/>
    <s v="1"/>
    <s v="2"/>
    <s v="1"/>
    <s v="1"/>
    <n v="0.5"/>
    <s v="4"/>
    <s v="1"/>
    <s v="1"/>
    <s v="1"/>
    <s v="1"/>
    <n v="0.5"/>
  </r>
  <r>
    <s v="Maractus"/>
    <s v="556"/>
    <s v="Maracamba"/>
    <s v="ăžă©ă‚«ăă (Maracacchi)"/>
    <x v="5"/>
    <s v="Normal"/>
    <s v="Cactus pokemon"/>
    <s v="1"/>
    <x v="0"/>
    <x v="1"/>
    <s v="Grass"/>
    <n v="1"/>
    <n v="28"/>
    <s v="3"/>
    <s v="Water Absorb"/>
    <s v="Chlorophyll"/>
    <s v="Storm Drain"/>
    <s v="461"/>
    <n v="461"/>
    <n v="75"/>
    <s v="75"/>
    <n v="86"/>
    <s v="86"/>
    <n v="67"/>
    <s v="67"/>
    <n v="106"/>
    <s v="106"/>
    <n v="67"/>
    <s v="67"/>
    <n v="60"/>
    <s v="60"/>
    <n v="255"/>
    <s v="255"/>
    <s v="70"/>
    <n v="70"/>
    <n v="161"/>
    <s v="161"/>
    <s v="Medium Fast"/>
    <s v="1"/>
    <x v="0"/>
    <x v="2"/>
    <s v="Grass"/>
    <n v="50"/>
    <n v="50"/>
    <n v="0.5"/>
    <n v="0.5"/>
    <s v="20"/>
    <s v="1"/>
    <s v="2"/>
    <s v="0"/>
    <n v="0.5"/>
    <n v="0.5"/>
    <s v="2"/>
    <s v="1"/>
    <s v="2"/>
    <n v="0.5"/>
    <s v="2"/>
    <s v="1"/>
    <s v="2"/>
    <s v="1"/>
    <s v="1"/>
    <s v="1"/>
    <s v="1"/>
    <s v="1"/>
    <s v="1"/>
  </r>
  <r>
    <s v="Dwebble"/>
    <s v="557"/>
    <s v="Lithomith"/>
    <s v="ă‚¤ă‚·ă‚şăžă‚¤ (Ishizumai)"/>
    <x v="5"/>
    <s v="Normal"/>
    <s v="Rock Inn pokemon"/>
    <s v="2"/>
    <x v="3"/>
    <x v="15"/>
    <s v="Bug, Rock"/>
    <n v="0.3"/>
    <n v="14.5"/>
    <s v="3"/>
    <s v="Sturdy"/>
    <s v="Shell Armor"/>
    <s v="Weak Armor"/>
    <s v="325"/>
    <n v="325"/>
    <n v="50"/>
    <s v="50"/>
    <n v="65"/>
    <s v="65"/>
    <n v="85"/>
    <s v="85"/>
    <n v="35"/>
    <s v="35"/>
    <n v="35"/>
    <s v="35"/>
    <n v="55"/>
    <s v="55"/>
    <n v="190"/>
    <s v="190"/>
    <s v="70"/>
    <n v="70"/>
    <n v="65"/>
    <s v="65"/>
    <s v="Medium Fast"/>
    <s v="2"/>
    <x v="3"/>
    <x v="11"/>
    <s v="Bug, Mineral"/>
    <n v="50"/>
    <n v="50"/>
    <n v="0.5"/>
    <n v="0.5"/>
    <s v="20"/>
    <n v="0.5"/>
    <s v="1"/>
    <s v="2"/>
    <s v="1"/>
    <s v="1"/>
    <s v="1"/>
    <s v="1"/>
    <n v="0.5"/>
    <s v="1"/>
    <s v="1"/>
    <s v="1"/>
    <s v="1"/>
    <s v="2"/>
    <s v="1"/>
    <s v="1"/>
    <s v="1"/>
    <s v="2"/>
    <s v="1"/>
  </r>
  <r>
    <s v="Crustle"/>
    <s v="558"/>
    <s v="Castellith"/>
    <s v="ă‚¤ăŻă‘ă¬ă‚ą (Iwapalace)"/>
    <x v="5"/>
    <s v="Normal"/>
    <s v="Stone Home pokemon"/>
    <s v="2"/>
    <x v="3"/>
    <x v="15"/>
    <s v="Bug, Rock"/>
    <n v="1.4"/>
    <n v="200"/>
    <s v="3"/>
    <s v="Sturdy"/>
    <s v="Shell Armor"/>
    <s v="Weak Armor"/>
    <s v="485"/>
    <n v="485"/>
    <n v="70"/>
    <s v="70"/>
    <n v="105"/>
    <s v="105"/>
    <n v="125"/>
    <s v="125"/>
    <n v="65"/>
    <s v="65"/>
    <n v="75"/>
    <s v="75"/>
    <n v="45"/>
    <s v="45"/>
    <n v="75"/>
    <s v="75"/>
    <s v="70"/>
    <n v="70"/>
    <n v="170"/>
    <s v="170"/>
    <s v="Medium Fast"/>
    <s v="2"/>
    <x v="3"/>
    <x v="11"/>
    <s v="Bug, Mineral"/>
    <n v="50"/>
    <n v="50"/>
    <n v="0.5"/>
    <n v="0.5"/>
    <s v="20"/>
    <n v="0.5"/>
    <s v="1"/>
    <s v="2"/>
    <s v="1"/>
    <s v="1"/>
    <s v="1"/>
    <s v="1"/>
    <n v="0.5"/>
    <s v="1"/>
    <s v="1"/>
    <s v="1"/>
    <s v="1"/>
    <s v="2"/>
    <s v="1"/>
    <s v="1"/>
    <s v="1"/>
    <s v="2"/>
    <s v="1"/>
  </r>
  <r>
    <s v="Scraggy"/>
    <s v="559"/>
    <s v="Zurrokex"/>
    <s v="ă‚şă«ăă‚° (Zuruggu)"/>
    <x v="5"/>
    <s v="Normal"/>
    <s v="Shedding pokemon"/>
    <s v="2"/>
    <x v="5"/>
    <x v="10"/>
    <s v="Dark, Fighting"/>
    <n v="0.6"/>
    <n v="11.8"/>
    <s v="3"/>
    <s v="Shed Skin"/>
    <s v="Moxie"/>
    <s v="Intimidate"/>
    <s v="348"/>
    <n v="348"/>
    <n v="50"/>
    <s v="50"/>
    <n v="75"/>
    <s v="75"/>
    <n v="70"/>
    <s v="70"/>
    <n v="35"/>
    <s v="35"/>
    <n v="70"/>
    <s v="70"/>
    <n v="48"/>
    <s v="48"/>
    <n v="180"/>
    <s v="180"/>
    <s v="35"/>
    <n v="35"/>
    <n v="70"/>
    <s v="70"/>
    <s v="Medium Fast"/>
    <s v="2"/>
    <x v="1"/>
    <x v="3"/>
    <s v="Dragon, Field"/>
    <n v="50"/>
    <n v="50"/>
    <n v="0.5"/>
    <n v="0.5"/>
    <s v="15"/>
    <s v="1"/>
    <s v="1"/>
    <s v="1"/>
    <s v="1"/>
    <s v="1"/>
    <s v="1"/>
    <s v="2"/>
    <s v="1"/>
    <s v="1"/>
    <s v="2"/>
    <s v="0"/>
    <s v="1"/>
    <n v="0.5"/>
    <n v="0.5"/>
    <s v="1"/>
    <n v="0.25"/>
    <s v="1"/>
    <s v="4"/>
  </r>
  <r>
    <s v="Scrafty"/>
    <s v="560"/>
    <s v="Irokex"/>
    <s v="ă‚şă«ă‚şă‚­ăł (Zuruzukin)"/>
    <x v="5"/>
    <s v="Normal"/>
    <s v="Hoodlum pokemon"/>
    <s v="2"/>
    <x v="5"/>
    <x v="10"/>
    <s v="Dark, Fighting"/>
    <n v="1.1000000000000001"/>
    <n v="30"/>
    <s v="3"/>
    <s v="Shed Skin"/>
    <s v="Moxie"/>
    <s v="Intimidate"/>
    <s v="488"/>
    <n v="488"/>
    <n v="65"/>
    <s v="65"/>
    <n v="90"/>
    <s v="90"/>
    <n v="115"/>
    <s v="115"/>
    <n v="45"/>
    <s v="45"/>
    <n v="115"/>
    <s v="115"/>
    <n v="58"/>
    <s v="58"/>
    <n v="90"/>
    <s v="90"/>
    <s v="70"/>
    <n v="70"/>
    <n v="171"/>
    <s v="171"/>
    <s v="Medium Fast"/>
    <s v="2"/>
    <x v="1"/>
    <x v="3"/>
    <s v="Dragon, Field"/>
    <n v="50"/>
    <n v="50"/>
    <n v="0.5"/>
    <n v="0.5"/>
    <s v="15"/>
    <s v="1"/>
    <s v="1"/>
    <s v="1"/>
    <s v="1"/>
    <s v="1"/>
    <s v="1"/>
    <s v="2"/>
    <s v="1"/>
    <s v="1"/>
    <s v="2"/>
    <s v="0"/>
    <s v="1"/>
    <n v="0.5"/>
    <n v="0.5"/>
    <s v="1"/>
    <n v="0.25"/>
    <s v="1"/>
    <s v="4"/>
  </r>
  <r>
    <s v="Sigilyph"/>
    <s v="561"/>
    <s v="Symvolara"/>
    <s v="ă‚·ăłăśă©ăĽ (Symboler)"/>
    <x v="5"/>
    <s v="Normal"/>
    <s v="Avianoid pokemon"/>
    <s v="2"/>
    <x v="13"/>
    <x v="2"/>
    <s v="Psychic, Flying"/>
    <n v="1.4"/>
    <n v="14"/>
    <s v="3"/>
    <s v="Wonder Skin"/>
    <s v="Magic Guard"/>
    <s v="Tinted Lens"/>
    <s v="490"/>
    <n v="490"/>
    <n v="72"/>
    <s v="72"/>
    <n v="58"/>
    <s v="58"/>
    <n v="80"/>
    <s v="80"/>
    <n v="103"/>
    <s v="103"/>
    <n v="80"/>
    <s v="80"/>
    <n v="97"/>
    <s v="97"/>
    <n v="45"/>
    <s v="45"/>
    <s v="70"/>
    <n v="70"/>
    <n v="172"/>
    <s v="172"/>
    <s v="Medium Fast"/>
    <s v="1"/>
    <x v="4"/>
    <x v="2"/>
    <s v="Flying"/>
    <n v="50"/>
    <n v="50"/>
    <n v="0.5"/>
    <n v="0.5"/>
    <s v="20"/>
    <s v="1"/>
    <s v="1"/>
    <s v="1"/>
    <s v="2"/>
    <n v="0.5"/>
    <s v="2"/>
    <n v="0.25"/>
    <s v="1"/>
    <s v="0"/>
    <s v="1"/>
    <n v="0.5"/>
    <s v="1"/>
    <s v="2"/>
    <s v="2"/>
    <s v="1"/>
    <s v="2"/>
    <s v="1"/>
    <s v="1"/>
  </r>
  <r>
    <s v="Yamask"/>
    <s v="562"/>
    <s v="Makabaja"/>
    <s v="ă‡ă‚ąăžă‚ą (Desumasu)"/>
    <x v="5"/>
    <s v="Normal"/>
    <s v="Spirit pokemon"/>
    <s v="1"/>
    <x v="15"/>
    <x v="1"/>
    <s v="Ghost"/>
    <n v="0.5"/>
    <n v="1.5"/>
    <s v="1"/>
    <s v="Mummy"/>
    <m/>
    <m/>
    <s v="303"/>
    <n v="303"/>
    <n v="38"/>
    <s v="38"/>
    <n v="30"/>
    <s v="30"/>
    <n v="85"/>
    <s v="85"/>
    <n v="55"/>
    <s v="55"/>
    <n v="65"/>
    <s v="65"/>
    <n v="30"/>
    <s v="30"/>
    <n v="190"/>
    <s v="190"/>
    <s v="70"/>
    <n v="70"/>
    <n v="61"/>
    <s v="61"/>
    <s v="Medium Fast"/>
    <s v="2"/>
    <x v="13"/>
    <x v="11"/>
    <s v="Amorphous, Mineral"/>
    <n v="50"/>
    <n v="50"/>
    <n v="0.5"/>
    <n v="0.5"/>
    <s v="25"/>
    <s v="0"/>
    <s v="1"/>
    <s v="1"/>
    <s v="1"/>
    <s v="1"/>
    <s v="1"/>
    <s v="0"/>
    <n v="0.5"/>
    <s v="1"/>
    <s v="1"/>
    <s v="1"/>
    <n v="0.5"/>
    <s v="1"/>
    <s v="2"/>
    <s v="1"/>
    <s v="2"/>
    <s v="1"/>
    <s v="1"/>
  </r>
  <r>
    <s v="Galarian Yamask"/>
    <s v="562"/>
    <s v="Makabaja"/>
    <s v="ă‡ă‚ąăžă‚ą (Desumasu)"/>
    <x v="5"/>
    <s v="Normal"/>
    <s v="Spirit pokemon"/>
    <s v="2"/>
    <x v="8"/>
    <x v="14"/>
    <s v="Ground, Ghost"/>
    <n v="0.5"/>
    <n v="1.5"/>
    <s v="1"/>
    <s v="Wandering Spirit"/>
    <m/>
    <m/>
    <s v="303"/>
    <n v="303"/>
    <n v="38"/>
    <s v="38"/>
    <n v="55"/>
    <s v="55"/>
    <n v="85"/>
    <s v="85"/>
    <n v="30"/>
    <s v="30"/>
    <n v="65"/>
    <s v="65"/>
    <n v="30"/>
    <s v="30"/>
    <s v=""/>
    <m/>
    <m/>
    <s v=""/>
    <s v=""/>
    <m/>
    <s v="Medium Fast"/>
    <s v="2"/>
    <x v="13"/>
    <x v="11"/>
    <s v="Amorphous, Mineral"/>
    <m/>
    <n v="100"/>
    <m/>
    <m/>
    <s v="25"/>
    <s v="0"/>
    <s v="1"/>
    <s v="2"/>
    <s v="0"/>
    <s v="2"/>
    <s v="2"/>
    <s v="0"/>
    <n v="0.25"/>
    <s v="1"/>
    <s v="1"/>
    <s v="1"/>
    <n v="0.5"/>
    <n v="0.5"/>
    <s v="2"/>
    <s v="1"/>
    <s v="2"/>
    <s v="1"/>
    <s v="1"/>
  </r>
  <r>
    <s v="Cofagrigus"/>
    <s v="563"/>
    <s v="Echnatoll"/>
    <s v="ă‡ă‚ąă‚«ăĽăł (Desukarn)"/>
    <x v="5"/>
    <s v="Normal"/>
    <s v="Coffin pokemon"/>
    <s v="1"/>
    <x v="15"/>
    <x v="1"/>
    <s v="Ghost"/>
    <n v="1.7"/>
    <n v="76.5"/>
    <s v="1"/>
    <s v="Mummy"/>
    <m/>
    <m/>
    <s v="483"/>
    <n v="483"/>
    <n v="58"/>
    <s v="58"/>
    <n v="50"/>
    <s v="50"/>
    <n v="145"/>
    <s v="145"/>
    <n v="95"/>
    <s v="95"/>
    <n v="105"/>
    <s v="105"/>
    <n v="30"/>
    <s v="30"/>
    <n v="90"/>
    <s v="90"/>
    <s v="70"/>
    <n v="70"/>
    <n v="169"/>
    <s v="169"/>
    <s v="Medium Fast"/>
    <s v="2"/>
    <x v="13"/>
    <x v="11"/>
    <s v="Amorphous, Mineral"/>
    <n v="50"/>
    <n v="50"/>
    <n v="0.5"/>
    <n v="0.5"/>
    <s v="25"/>
    <s v="0"/>
    <s v="1"/>
    <s v="1"/>
    <s v="1"/>
    <s v="1"/>
    <s v="1"/>
    <s v="0"/>
    <n v="0.5"/>
    <s v="1"/>
    <s v="1"/>
    <s v="1"/>
    <n v="0.5"/>
    <s v="1"/>
    <s v="2"/>
    <s v="1"/>
    <s v="2"/>
    <s v="1"/>
    <s v="1"/>
  </r>
  <r>
    <s v="Tirtouga"/>
    <s v="564"/>
    <s v="Galapaflos"/>
    <s v="ă—ă­ăăĽă‚¬ (Protoga)"/>
    <x v="5"/>
    <s v="Normal"/>
    <s v="Prototurtle pokemon"/>
    <s v="2"/>
    <x v="2"/>
    <x v="15"/>
    <s v="Water, Rock"/>
    <n v="0.7"/>
    <n v="16.5"/>
    <s v="3"/>
    <s v="Solid Rock"/>
    <s v="Sturdy"/>
    <s v="Swift Swim"/>
    <s v="355"/>
    <n v="355"/>
    <n v="54"/>
    <s v="54"/>
    <n v="78"/>
    <s v="78"/>
    <n v="103"/>
    <s v="103"/>
    <n v="53"/>
    <s v="53"/>
    <n v="45"/>
    <s v="45"/>
    <n v="22"/>
    <s v="22"/>
    <n v="45"/>
    <s v="45"/>
    <s v="70"/>
    <n v="70"/>
    <n v="71"/>
    <s v="71"/>
    <s v="Medium Fast"/>
    <s v="2"/>
    <x v="9"/>
    <x v="7"/>
    <s v="Water 1, Water 3"/>
    <n v="87.5"/>
    <n v="12.5"/>
    <n v="0.875"/>
    <n v="0.125"/>
    <s v="30"/>
    <n v="0.5"/>
    <n v="0.25"/>
    <s v="1"/>
    <n v="1.5"/>
    <s v="3"/>
    <n v="0.5"/>
    <n v="1.5"/>
    <n v="0.5"/>
    <n v="1.5"/>
    <n v="0.5"/>
    <s v="1"/>
    <s v="1"/>
    <s v="1"/>
    <s v="1"/>
    <s v="1"/>
    <s v="1"/>
    <s v="1"/>
    <s v="1"/>
  </r>
  <r>
    <s v="Carracosta"/>
    <s v="565"/>
    <s v="Karippas"/>
    <s v="ă‚˘ăă‚´ăĽă© (Abagoura)"/>
    <x v="5"/>
    <s v="Normal"/>
    <s v="Prototurtle pokemon"/>
    <s v="2"/>
    <x v="2"/>
    <x v="15"/>
    <s v="Water, Rock"/>
    <n v="1.2"/>
    <n v="81"/>
    <s v="3"/>
    <s v="Solid Rock"/>
    <s v="Sturdy"/>
    <s v="Swift Swim"/>
    <s v="495"/>
    <n v="495"/>
    <n v="74"/>
    <s v="74"/>
    <n v="108"/>
    <s v="108"/>
    <n v="133"/>
    <s v="133"/>
    <n v="83"/>
    <s v="83"/>
    <n v="65"/>
    <s v="65"/>
    <n v="32"/>
    <s v="32"/>
    <n v="45"/>
    <s v="45"/>
    <s v="70"/>
    <n v="70"/>
    <n v="173"/>
    <s v="173"/>
    <s v="Medium Fast"/>
    <s v="2"/>
    <x v="9"/>
    <x v="7"/>
    <s v="Water 1, Water 3"/>
    <n v="87.5"/>
    <n v="12.5"/>
    <n v="0.875"/>
    <n v="0.125"/>
    <s v="30"/>
    <n v="0.5"/>
    <n v="0.25"/>
    <s v="1"/>
    <n v="1.5"/>
    <s v="3"/>
    <n v="0.5"/>
    <n v="1.5"/>
    <n v="0.5"/>
    <n v="1.5"/>
    <n v="0.5"/>
    <s v="1"/>
    <s v="1"/>
    <s v="1"/>
    <s v="1"/>
    <s v="1"/>
    <s v="1"/>
    <s v="1"/>
    <s v="1"/>
  </r>
  <r>
    <s v="Archen"/>
    <s v="566"/>
    <s v="Flapteryx"/>
    <s v="ă‚˘ăĽă‚±ăł (Archen)"/>
    <x v="5"/>
    <s v="Normal"/>
    <s v="First Bird pokemon"/>
    <s v="2"/>
    <x v="14"/>
    <x v="2"/>
    <s v="Rock, Flying"/>
    <n v="0.5"/>
    <n v="9.5"/>
    <s v="1"/>
    <s v="Defeatist"/>
    <m/>
    <m/>
    <s v="401"/>
    <n v="401"/>
    <n v="55"/>
    <s v="55"/>
    <n v="112"/>
    <s v="112"/>
    <n v="45"/>
    <s v="45"/>
    <n v="74"/>
    <s v="74"/>
    <n v="45"/>
    <s v="45"/>
    <n v="70"/>
    <s v="70"/>
    <n v="45"/>
    <s v="45"/>
    <s v="70"/>
    <n v="70"/>
    <n v="71"/>
    <s v="71"/>
    <s v="Medium Fast"/>
    <s v="2"/>
    <x v="4"/>
    <x v="7"/>
    <s v="Flying, Water 3"/>
    <n v="87.5"/>
    <n v="12.5"/>
    <n v="0.875"/>
    <n v="0.125"/>
    <s v="30"/>
    <n v="0.5"/>
    <n v="0.5"/>
    <s v="2"/>
    <s v="2"/>
    <s v="1"/>
    <s v="2"/>
    <s v="1"/>
    <n v="0.5"/>
    <s v="0"/>
    <n v="0.5"/>
    <s v="1"/>
    <n v="0.5"/>
    <s v="2"/>
    <s v="1"/>
    <s v="1"/>
    <s v="1"/>
    <s v="2"/>
    <s v="1"/>
  </r>
  <r>
    <s v="Archeops"/>
    <s v="567"/>
    <s v="Aeropteryx"/>
    <s v="ă‚˘ăĽă‚±ă‚Şă‚ą (Archeos)"/>
    <x v="5"/>
    <s v="Normal"/>
    <s v="First Bird pokemon"/>
    <s v="2"/>
    <x v="14"/>
    <x v="2"/>
    <s v="Rock, Flying"/>
    <n v="1.4"/>
    <n v="32"/>
    <s v="1"/>
    <s v="Defeatist"/>
    <m/>
    <m/>
    <s v="567"/>
    <n v="567"/>
    <n v="75"/>
    <s v="75"/>
    <n v="140"/>
    <s v="140"/>
    <n v="65"/>
    <s v="65"/>
    <n v="112"/>
    <s v="112"/>
    <n v="65"/>
    <s v="65"/>
    <n v="110"/>
    <s v="110"/>
    <n v="45"/>
    <s v="45"/>
    <s v="70"/>
    <n v="70"/>
    <n v="177"/>
    <s v="177"/>
    <s v="Medium Fast"/>
    <s v="2"/>
    <x v="4"/>
    <x v="7"/>
    <s v="Flying, Water 3"/>
    <n v="87.5"/>
    <n v="12.5"/>
    <n v="0.875"/>
    <n v="0.125"/>
    <s v="30"/>
    <n v="0.5"/>
    <n v="0.5"/>
    <s v="2"/>
    <s v="2"/>
    <s v="1"/>
    <s v="2"/>
    <s v="1"/>
    <n v="0.5"/>
    <s v="0"/>
    <n v="0.5"/>
    <s v="1"/>
    <n v="0.5"/>
    <s v="2"/>
    <s v="1"/>
    <s v="1"/>
    <s v="1"/>
    <s v="2"/>
    <s v="1"/>
  </r>
  <r>
    <s v="Trubbish"/>
    <s v="568"/>
    <s v="UnratĂĽtox"/>
    <s v="ă¤ă–ă‚Żă­ăł (Yabukuron)"/>
    <x v="5"/>
    <s v="Normal"/>
    <s v="Trash Bag pokemon"/>
    <s v="1"/>
    <x v="6"/>
    <x v="1"/>
    <s v="Poison"/>
    <n v="0.6"/>
    <n v="31"/>
    <s v="3"/>
    <s v="Stench"/>
    <s v="Sticky Hold"/>
    <s v="Aftermath"/>
    <s v="329"/>
    <n v="329"/>
    <n v="50"/>
    <s v="50"/>
    <n v="50"/>
    <s v="50"/>
    <n v="62"/>
    <s v="62"/>
    <n v="40"/>
    <s v="40"/>
    <n v="62"/>
    <s v="62"/>
    <n v="65"/>
    <s v="65"/>
    <n v="190"/>
    <s v="190"/>
    <s v="70"/>
    <n v="70"/>
    <n v="66"/>
    <s v="66"/>
    <s v="Medium Fast"/>
    <s v="1"/>
    <x v="12"/>
    <x v="2"/>
    <s v="Mineral"/>
    <n v="50"/>
    <n v="50"/>
    <n v="0.5"/>
    <n v="0.5"/>
    <s v="20"/>
    <s v="1"/>
    <s v="1"/>
    <s v="1"/>
    <s v="1"/>
    <n v="0.5"/>
    <s v="1"/>
    <n v="0.5"/>
    <n v="0.5"/>
    <s v="2"/>
    <s v="1"/>
    <s v="2"/>
    <n v="0.5"/>
    <s v="1"/>
    <s v="1"/>
    <s v="1"/>
    <s v="1"/>
    <s v="1"/>
    <n v="0.5"/>
  </r>
  <r>
    <s v="Garbodor"/>
    <s v="569"/>
    <s v="Deponitox"/>
    <s v="ă€ă‚ąăă€ă‚ą (Dustdas)"/>
    <x v="5"/>
    <s v="Normal"/>
    <s v="Trash Heap pokemon"/>
    <s v="1"/>
    <x v="6"/>
    <x v="1"/>
    <s v="Poison"/>
    <n v="1.9"/>
    <n v="107.3"/>
    <s v="3"/>
    <s v="Stench"/>
    <s v="Weak Armor"/>
    <s v="Aftermath"/>
    <s v="474"/>
    <n v="474"/>
    <n v="80"/>
    <s v="80"/>
    <n v="95"/>
    <s v="95"/>
    <n v="82"/>
    <s v="82"/>
    <n v="60"/>
    <s v="60"/>
    <n v="82"/>
    <s v="82"/>
    <n v="75"/>
    <s v="75"/>
    <n v="60"/>
    <s v="60"/>
    <s v="70"/>
    <n v="70"/>
    <n v="166"/>
    <s v="166"/>
    <s v="Medium Fast"/>
    <s v="1"/>
    <x v="12"/>
    <x v="2"/>
    <s v="Mineral"/>
    <n v="50"/>
    <n v="50"/>
    <n v="0.5"/>
    <n v="0.5"/>
    <s v="20"/>
    <s v="1"/>
    <s v="1"/>
    <s v="1"/>
    <s v="1"/>
    <n v="0.5"/>
    <s v="1"/>
    <n v="0.5"/>
    <n v="0.5"/>
    <s v="2"/>
    <s v="1"/>
    <s v="2"/>
    <n v="0.5"/>
    <s v="1"/>
    <s v="1"/>
    <s v="1"/>
    <s v="1"/>
    <s v="1"/>
    <n v="0.5"/>
  </r>
  <r>
    <s v="Zorua"/>
    <s v="570"/>
    <s v="Zorua"/>
    <s v="ă‚ľă­ă‚˘ (Zorua)"/>
    <x v="5"/>
    <s v="Normal"/>
    <s v="Tricky Fox pokemon"/>
    <s v="1"/>
    <x v="5"/>
    <x v="1"/>
    <s v="Dark"/>
    <n v="0.7"/>
    <n v="12.5"/>
    <s v="1"/>
    <s v="Illusion"/>
    <m/>
    <m/>
    <s v="330"/>
    <n v="330"/>
    <n v="40"/>
    <s v="40"/>
    <n v="65"/>
    <s v="65"/>
    <n v="40"/>
    <s v="40"/>
    <n v="80"/>
    <s v="80"/>
    <n v="40"/>
    <s v="40"/>
    <n v="65"/>
    <s v="65"/>
    <n v="75"/>
    <s v="75"/>
    <s v="70"/>
    <n v="70"/>
    <n v="66"/>
    <s v="66"/>
    <s v="Medium Slow"/>
    <s v="1"/>
    <x v="5"/>
    <x v="2"/>
    <s v="Field"/>
    <n v="87.5"/>
    <n v="12.5"/>
    <n v="0.875"/>
    <n v="0.125"/>
    <s v="25"/>
    <s v="1"/>
    <s v="1"/>
    <s v="1"/>
    <s v="1"/>
    <s v="1"/>
    <s v="1"/>
    <s v="2"/>
    <s v="1"/>
    <s v="1"/>
    <s v="1"/>
    <s v="0"/>
    <s v="2"/>
    <s v="1"/>
    <n v="0.5"/>
    <s v="1"/>
    <n v="0.5"/>
    <s v="1"/>
    <s v="2"/>
  </r>
  <r>
    <s v="Zoroark"/>
    <s v="571"/>
    <s v="Zoroark"/>
    <s v="ă‚ľă­ă‚˘ăĽă‚Ż (Zoroark)"/>
    <x v="5"/>
    <s v="Normal"/>
    <s v="Illusion Fox pokemon"/>
    <s v="1"/>
    <x v="5"/>
    <x v="1"/>
    <s v="Dark"/>
    <n v="1.6"/>
    <n v="81.099999999999994"/>
    <s v="1"/>
    <s v="Illusion"/>
    <m/>
    <m/>
    <s v="510"/>
    <n v="510"/>
    <n v="60"/>
    <s v="60"/>
    <n v="105"/>
    <s v="105"/>
    <n v="60"/>
    <s v="60"/>
    <n v="120"/>
    <s v="120"/>
    <n v="60"/>
    <s v="60"/>
    <n v="105"/>
    <s v="105"/>
    <n v="45"/>
    <s v="45"/>
    <s v="70"/>
    <n v="70"/>
    <n v="179"/>
    <s v="179"/>
    <s v="Medium Slow"/>
    <s v="1"/>
    <x v="5"/>
    <x v="2"/>
    <s v="Field"/>
    <n v="87.5"/>
    <n v="12.5"/>
    <n v="0.875"/>
    <n v="0.125"/>
    <s v="20"/>
    <s v="1"/>
    <s v="1"/>
    <s v="1"/>
    <s v="1"/>
    <s v="1"/>
    <s v="1"/>
    <s v="2"/>
    <s v="1"/>
    <s v="1"/>
    <s v="1"/>
    <s v="0"/>
    <s v="2"/>
    <s v="1"/>
    <n v="0.5"/>
    <s v="1"/>
    <n v="0.5"/>
    <s v="1"/>
    <s v="2"/>
  </r>
  <r>
    <s v="Minccino"/>
    <s v="572"/>
    <s v="Picochilla"/>
    <s v="ăă©ăĽăźă‚Ł (Chillarmy)"/>
    <x v="5"/>
    <s v="Normal"/>
    <s v="Chinchilla pokemon"/>
    <s v="1"/>
    <x v="4"/>
    <x v="1"/>
    <s v="Normal"/>
    <n v="0.4"/>
    <n v="5.8"/>
    <s v="3"/>
    <s v="Cute Charm"/>
    <s v="Technician"/>
    <s v="Skill Link"/>
    <s v="300"/>
    <n v="300"/>
    <n v="55"/>
    <s v="55"/>
    <n v="50"/>
    <s v="50"/>
    <n v="40"/>
    <s v="40"/>
    <n v="40"/>
    <s v="40"/>
    <n v="40"/>
    <s v="40"/>
    <n v="75"/>
    <s v="75"/>
    <n v="255"/>
    <s v="255"/>
    <s v="70"/>
    <n v="70"/>
    <n v="60"/>
    <s v="60"/>
    <s v="Fast"/>
    <s v="1"/>
    <x v="5"/>
    <x v="2"/>
    <s v="Field"/>
    <n v="25"/>
    <n v="75"/>
    <n v="0.25"/>
    <n v="0.75"/>
    <s v="15"/>
    <s v="1"/>
    <s v="1"/>
    <s v="1"/>
    <s v="1"/>
    <s v="1"/>
    <s v="1"/>
    <s v="2"/>
    <s v="1"/>
    <s v="1"/>
    <s v="1"/>
    <s v="1"/>
    <s v="1"/>
    <s v="1"/>
    <s v="0"/>
    <s v="1"/>
    <s v="1"/>
    <s v="1"/>
    <s v="1"/>
  </r>
  <r>
    <s v="Cinccino"/>
    <s v="573"/>
    <s v="Chillabell"/>
    <s v="ăă©ăăĽăŽ (Chillaccino)"/>
    <x v="5"/>
    <s v="Normal"/>
    <s v="Scarf pokemon"/>
    <s v="1"/>
    <x v="4"/>
    <x v="1"/>
    <s v="Normal"/>
    <n v="0.5"/>
    <n v="7.5"/>
    <s v="3"/>
    <s v="Cute Charm"/>
    <s v="Technician"/>
    <s v="Skill Link"/>
    <s v="470"/>
    <n v="470"/>
    <n v="75"/>
    <s v="75"/>
    <n v="95"/>
    <s v="95"/>
    <n v="60"/>
    <s v="60"/>
    <n v="65"/>
    <s v="65"/>
    <n v="60"/>
    <s v="60"/>
    <n v="115"/>
    <s v="115"/>
    <n v="60"/>
    <s v="60"/>
    <s v="70"/>
    <n v="70"/>
    <n v="165"/>
    <s v="165"/>
    <s v="Fast"/>
    <s v="1"/>
    <x v="5"/>
    <x v="2"/>
    <s v="Field"/>
    <n v="25"/>
    <n v="75"/>
    <n v="0.25"/>
    <n v="0.75"/>
    <s v="15"/>
    <s v="1"/>
    <s v="1"/>
    <s v="1"/>
    <s v="1"/>
    <s v="1"/>
    <s v="1"/>
    <s v="2"/>
    <s v="1"/>
    <s v="1"/>
    <s v="1"/>
    <s v="1"/>
    <s v="1"/>
    <s v="1"/>
    <s v="0"/>
    <s v="1"/>
    <s v="1"/>
    <s v="1"/>
    <s v="1"/>
  </r>
  <r>
    <s v="Gothita"/>
    <s v="574"/>
    <s v="Mollimorba"/>
    <s v="ă‚´ăă  (Gothimu)"/>
    <x v="5"/>
    <s v="Normal"/>
    <s v="Fixation pokemon"/>
    <s v="1"/>
    <x v="13"/>
    <x v="1"/>
    <s v="Psychic"/>
    <n v="0.4"/>
    <n v="5.8"/>
    <s v="3"/>
    <s v="Frisk"/>
    <s v="Competitive"/>
    <s v="Shadow Tag"/>
    <s v="290"/>
    <n v="290"/>
    <n v="45"/>
    <s v="45"/>
    <n v="30"/>
    <s v="30"/>
    <n v="50"/>
    <s v="50"/>
    <n v="55"/>
    <s v="55"/>
    <n v="65"/>
    <s v="65"/>
    <n v="45"/>
    <s v="45"/>
    <n v="200"/>
    <s v="200"/>
    <s v="70"/>
    <n v="70"/>
    <n v="58"/>
    <s v="58"/>
    <s v="Medium Slow"/>
    <s v="1"/>
    <x v="10"/>
    <x v="2"/>
    <s v="Human-Like"/>
    <n v="25"/>
    <n v="75"/>
    <n v="0.25"/>
    <n v="0.75"/>
    <s v="20"/>
    <s v="1"/>
    <s v="1"/>
    <s v="1"/>
    <s v="1"/>
    <s v="1"/>
    <s v="1"/>
    <n v="0.5"/>
    <s v="1"/>
    <s v="1"/>
    <s v="1"/>
    <n v="0.5"/>
    <s v="2"/>
    <s v="1"/>
    <s v="2"/>
    <s v="1"/>
    <s v="2"/>
    <s v="1"/>
    <s v="1"/>
  </r>
  <r>
    <s v="Gothorita"/>
    <s v="575"/>
    <s v="Hypnomorba"/>
    <s v="ă‚´ăăźă« (Gothimiru)"/>
    <x v="5"/>
    <s v="Normal"/>
    <s v="Manipulate pokemon"/>
    <s v="1"/>
    <x v="13"/>
    <x v="1"/>
    <s v="Psychic"/>
    <n v="0.7"/>
    <n v="18"/>
    <s v="3"/>
    <s v="Frisk"/>
    <s v="Competitive"/>
    <s v="Shadow Tag"/>
    <s v="390"/>
    <n v="390"/>
    <n v="60"/>
    <s v="60"/>
    <n v="45"/>
    <s v="45"/>
    <n v="70"/>
    <s v="70"/>
    <n v="75"/>
    <s v="75"/>
    <n v="85"/>
    <s v="85"/>
    <n v="55"/>
    <s v="55"/>
    <n v="100"/>
    <s v="100"/>
    <s v="70"/>
    <n v="70"/>
    <n v="137"/>
    <s v="137"/>
    <s v="Medium Slow"/>
    <s v="1"/>
    <x v="10"/>
    <x v="2"/>
    <s v="Human-Like"/>
    <n v="25"/>
    <n v="75"/>
    <n v="0.25"/>
    <n v="0.75"/>
    <s v="20"/>
    <s v="1"/>
    <s v="1"/>
    <s v="1"/>
    <s v="1"/>
    <s v="1"/>
    <s v="1"/>
    <n v="0.5"/>
    <s v="1"/>
    <s v="1"/>
    <s v="1"/>
    <n v="0.5"/>
    <s v="2"/>
    <s v="1"/>
    <s v="2"/>
    <s v="1"/>
    <s v="2"/>
    <s v="1"/>
    <s v="1"/>
  </r>
  <r>
    <s v="Gothitelle"/>
    <s v="576"/>
    <s v="Morbitesse"/>
    <s v="ă‚´ăă«ă‚Ľă« (Gothiruselle)"/>
    <x v="5"/>
    <s v="Normal"/>
    <s v="Astral Body pokemon"/>
    <s v="1"/>
    <x v="13"/>
    <x v="1"/>
    <s v="Psychic"/>
    <n v="1.5"/>
    <n v="44"/>
    <s v="3"/>
    <s v="Frisk"/>
    <s v="Competitive"/>
    <s v="Shadow Tag"/>
    <s v="490"/>
    <n v="490"/>
    <n v="70"/>
    <s v="70"/>
    <n v="55"/>
    <s v="55"/>
    <n v="95"/>
    <s v="95"/>
    <n v="95"/>
    <s v="95"/>
    <n v="110"/>
    <s v="110"/>
    <n v="65"/>
    <s v="65"/>
    <n v="50"/>
    <s v="50"/>
    <s v="70"/>
    <n v="70"/>
    <n v="221"/>
    <s v="221"/>
    <s v="Medium Slow"/>
    <s v="1"/>
    <x v="10"/>
    <x v="2"/>
    <s v="Human-Like"/>
    <n v="25"/>
    <n v="75"/>
    <n v="0.25"/>
    <n v="0.75"/>
    <s v="20"/>
    <s v="1"/>
    <s v="1"/>
    <s v="1"/>
    <s v="1"/>
    <s v="1"/>
    <s v="1"/>
    <n v="0.5"/>
    <s v="1"/>
    <s v="1"/>
    <s v="1"/>
    <n v="0.5"/>
    <s v="2"/>
    <s v="1"/>
    <s v="2"/>
    <s v="1"/>
    <s v="2"/>
    <s v="1"/>
    <s v="1"/>
  </r>
  <r>
    <s v="Solosis"/>
    <s v="577"/>
    <s v="Monozyto"/>
    <s v="ă¦ă‹ă©ăł (Uniran)"/>
    <x v="5"/>
    <s v="Normal"/>
    <s v="Cell pokemon"/>
    <s v="1"/>
    <x v="13"/>
    <x v="1"/>
    <s v="Psychic"/>
    <n v="0.3"/>
    <n v="1"/>
    <s v="3"/>
    <s v="Overcoat"/>
    <s v="Magic Guard"/>
    <s v="Regenerator"/>
    <s v="290"/>
    <n v="290"/>
    <n v="45"/>
    <s v="45"/>
    <n v="30"/>
    <s v="30"/>
    <n v="40"/>
    <s v="40"/>
    <n v="105"/>
    <s v="105"/>
    <n v="50"/>
    <s v="50"/>
    <n v="20"/>
    <s v="20"/>
    <n v="200"/>
    <s v="200"/>
    <s v="70"/>
    <n v="70"/>
    <n v="58"/>
    <s v="58"/>
    <s v="Medium Slow"/>
    <s v="1"/>
    <x v="13"/>
    <x v="2"/>
    <s v="Amorphous"/>
    <n v="50"/>
    <n v="50"/>
    <n v="0.5"/>
    <n v="0.5"/>
    <s v="20"/>
    <s v="1"/>
    <s v="1"/>
    <s v="1"/>
    <s v="1"/>
    <s v="1"/>
    <s v="1"/>
    <n v="0.5"/>
    <s v="1"/>
    <s v="1"/>
    <s v="1"/>
    <n v="0.5"/>
    <s v="2"/>
    <s v="1"/>
    <s v="2"/>
    <s v="1"/>
    <s v="2"/>
    <s v="1"/>
    <s v="1"/>
  </r>
  <r>
    <s v="Duosion"/>
    <s v="578"/>
    <s v="Mitodos"/>
    <s v="ă€ă–ă©ăł (Doublan)"/>
    <x v="5"/>
    <s v="Normal"/>
    <s v="Mitosis pokemon"/>
    <s v="1"/>
    <x v="13"/>
    <x v="1"/>
    <s v="Psychic"/>
    <n v="0.6"/>
    <n v="8"/>
    <s v="3"/>
    <s v="Overcoat"/>
    <s v="Magic Guard"/>
    <s v="Regenerator"/>
    <s v="370"/>
    <n v="370"/>
    <n v="65"/>
    <s v="65"/>
    <n v="40"/>
    <s v="40"/>
    <n v="50"/>
    <s v="50"/>
    <n v="125"/>
    <s v="125"/>
    <n v="60"/>
    <s v="60"/>
    <n v="30"/>
    <s v="30"/>
    <n v="100"/>
    <s v="100"/>
    <s v="70"/>
    <n v="70"/>
    <n v="130"/>
    <s v="130"/>
    <s v="Medium Slow"/>
    <s v="1"/>
    <x v="13"/>
    <x v="2"/>
    <s v="Amorphous"/>
    <n v="50"/>
    <n v="50"/>
    <n v="0.5"/>
    <n v="0.5"/>
    <s v="20"/>
    <s v="1"/>
    <s v="1"/>
    <s v="1"/>
    <s v="1"/>
    <s v="1"/>
    <s v="1"/>
    <n v="0.5"/>
    <s v="1"/>
    <s v="1"/>
    <s v="1"/>
    <n v="0.5"/>
    <s v="2"/>
    <s v="1"/>
    <s v="2"/>
    <s v="1"/>
    <s v="2"/>
    <s v="1"/>
    <s v="1"/>
  </r>
  <r>
    <s v="Reuniclus"/>
    <s v="579"/>
    <s v="Zytomega"/>
    <s v="ă©ăłă‚Żă«ă‚ą (Lanculus)"/>
    <x v="5"/>
    <s v="Normal"/>
    <s v="Multiplying pokemon"/>
    <s v="1"/>
    <x v="13"/>
    <x v="1"/>
    <s v="Psychic"/>
    <n v="1"/>
    <n v="20.100000000000001"/>
    <s v="3"/>
    <s v="Overcoat"/>
    <s v="Magic Guard"/>
    <s v="Regenerator"/>
    <s v="490"/>
    <n v="490"/>
    <n v="110"/>
    <s v="110"/>
    <n v="65"/>
    <s v="65"/>
    <n v="75"/>
    <s v="75"/>
    <n v="125"/>
    <s v="125"/>
    <n v="85"/>
    <s v="85"/>
    <n v="30"/>
    <s v="30"/>
    <n v="50"/>
    <s v="50"/>
    <s v="70"/>
    <n v="70"/>
    <n v="221"/>
    <s v="221"/>
    <s v="Medium Slow"/>
    <s v="1"/>
    <x v="13"/>
    <x v="2"/>
    <s v="Amorphous"/>
    <n v="50"/>
    <n v="50"/>
    <n v="0.5"/>
    <n v="0.5"/>
    <s v="20"/>
    <s v="1"/>
    <s v="1"/>
    <s v="1"/>
    <s v="1"/>
    <s v="1"/>
    <s v="1"/>
    <n v="0.5"/>
    <s v="1"/>
    <s v="1"/>
    <s v="1"/>
    <n v="0.5"/>
    <s v="2"/>
    <s v="1"/>
    <s v="2"/>
    <s v="1"/>
    <s v="2"/>
    <s v="1"/>
    <s v="1"/>
  </r>
  <r>
    <s v="Ducklett"/>
    <s v="580"/>
    <s v="Piccolente"/>
    <s v="ă‚łă‚˘ă«ă’ăĽ (Koaruhie)"/>
    <x v="5"/>
    <s v="Normal"/>
    <s v="Water Bird pokemon"/>
    <s v="2"/>
    <x v="2"/>
    <x v="2"/>
    <s v="Water, Flying"/>
    <n v="0.5"/>
    <n v="5.5"/>
    <s v="3"/>
    <s v="Keen Eye"/>
    <s v="Big Pecks"/>
    <s v="Hydration"/>
    <s v="305"/>
    <n v="305"/>
    <n v="62"/>
    <s v="62"/>
    <n v="44"/>
    <s v="44"/>
    <n v="50"/>
    <s v="50"/>
    <n v="44"/>
    <s v="44"/>
    <n v="50"/>
    <s v="50"/>
    <n v="55"/>
    <s v="55"/>
    <n v="190"/>
    <s v="190"/>
    <s v="70"/>
    <n v="70"/>
    <n v="61"/>
    <s v="61"/>
    <s v="Medium Fast"/>
    <s v="2"/>
    <x v="4"/>
    <x v="1"/>
    <s v="Flying, Water 1"/>
    <n v="50"/>
    <n v="50"/>
    <n v="0.5"/>
    <n v="0.5"/>
    <s v="20"/>
    <s v="1"/>
    <n v="0.5"/>
    <n v="0.5"/>
    <s v="4"/>
    <s v="1"/>
    <s v="1"/>
    <n v="0.5"/>
    <s v="1"/>
    <s v="0"/>
    <s v="1"/>
    <s v="1"/>
    <n v="0.5"/>
    <s v="2"/>
    <s v="1"/>
    <s v="1"/>
    <s v="1"/>
    <n v="0.5"/>
    <s v="1"/>
  </r>
  <r>
    <s v="Swanna"/>
    <s v="581"/>
    <s v="Swaroness"/>
    <s v="ă‚ąăŻăłăŠ (Swanna)"/>
    <x v="5"/>
    <s v="Normal"/>
    <s v="White Bird pokemon"/>
    <s v="2"/>
    <x v="2"/>
    <x v="2"/>
    <s v="Water, Flying"/>
    <n v="1.3"/>
    <n v="24.2"/>
    <s v="3"/>
    <s v="Keen Eye"/>
    <s v="Big Pecks"/>
    <s v="Hydration"/>
    <s v="473"/>
    <n v="473"/>
    <n v="75"/>
    <s v="75"/>
    <n v="87"/>
    <s v="87"/>
    <n v="63"/>
    <s v="63"/>
    <n v="87"/>
    <s v="87"/>
    <n v="63"/>
    <s v="63"/>
    <n v="98"/>
    <s v="98"/>
    <n v="45"/>
    <s v="45"/>
    <s v="70"/>
    <n v="70"/>
    <n v="166"/>
    <s v="166"/>
    <s v="Medium Fast"/>
    <s v="2"/>
    <x v="4"/>
    <x v="1"/>
    <s v="Flying, Water 1"/>
    <n v="50"/>
    <n v="50"/>
    <n v="0.5"/>
    <n v="0.5"/>
    <s v="20"/>
    <s v="1"/>
    <n v="0.5"/>
    <n v="0.5"/>
    <s v="4"/>
    <s v="1"/>
    <s v="1"/>
    <n v="0.5"/>
    <s v="1"/>
    <s v="0"/>
    <s v="1"/>
    <s v="1"/>
    <n v="0.5"/>
    <s v="2"/>
    <s v="1"/>
    <s v="1"/>
    <s v="1"/>
    <n v="0.5"/>
    <s v="1"/>
  </r>
  <r>
    <s v="Vanillite"/>
    <s v="582"/>
    <s v="Gelatini"/>
    <s v="ăă‹ă—ăă (Vanipeti)"/>
    <x v="5"/>
    <s v="Normal"/>
    <s v="Fresh Snow pokemon"/>
    <s v="1"/>
    <x v="9"/>
    <x v="1"/>
    <s v="Ice"/>
    <n v="0.4"/>
    <n v="5.7"/>
    <s v="3"/>
    <s v="Ice Body"/>
    <s v="Snow Cloak"/>
    <s v="Weak Armor"/>
    <s v="305"/>
    <n v="305"/>
    <n v="36"/>
    <s v="36"/>
    <n v="50"/>
    <s v="50"/>
    <n v="50"/>
    <s v="50"/>
    <n v="65"/>
    <s v="65"/>
    <n v="60"/>
    <s v="60"/>
    <n v="44"/>
    <s v="44"/>
    <n v="255"/>
    <s v="255"/>
    <s v="70"/>
    <n v="70"/>
    <n v="61"/>
    <s v="61"/>
    <s v="Slow"/>
    <s v="1"/>
    <x v="12"/>
    <x v="2"/>
    <s v="Mineral"/>
    <n v="50"/>
    <n v="50"/>
    <n v="0.5"/>
    <n v="0.5"/>
    <s v="20"/>
    <s v="1"/>
    <s v="2"/>
    <s v="1"/>
    <s v="1"/>
    <s v="1"/>
    <n v="0.5"/>
    <s v="2"/>
    <s v="1"/>
    <s v="1"/>
    <s v="1"/>
    <s v="1"/>
    <s v="1"/>
    <s v="2"/>
    <s v="1"/>
    <s v="1"/>
    <s v="1"/>
    <s v="2"/>
    <s v="1"/>
  </r>
  <r>
    <s v="Vanillish"/>
    <s v="583"/>
    <s v="Gelatroppo"/>
    <s v="ăă‹ăŞăă (Vanirich)"/>
    <x v="5"/>
    <s v="Normal"/>
    <s v="Icy Snow pokemon"/>
    <s v="1"/>
    <x v="9"/>
    <x v="1"/>
    <s v="Ice"/>
    <n v="1.1000000000000001"/>
    <n v="41"/>
    <s v="3"/>
    <s v="Ice Body"/>
    <s v="Snow Cloak"/>
    <s v="Weak Armor"/>
    <s v="395"/>
    <n v="395"/>
    <n v="51"/>
    <s v="51"/>
    <n v="65"/>
    <s v="65"/>
    <n v="65"/>
    <s v="65"/>
    <n v="80"/>
    <s v="80"/>
    <n v="75"/>
    <s v="75"/>
    <n v="59"/>
    <s v="59"/>
    <n v="120"/>
    <s v="120"/>
    <s v="70"/>
    <n v="70"/>
    <n v="138"/>
    <s v="138"/>
    <s v="Slow"/>
    <s v="1"/>
    <x v="12"/>
    <x v="2"/>
    <s v="Mineral"/>
    <n v="50"/>
    <n v="50"/>
    <n v="0.5"/>
    <n v="0.5"/>
    <s v="20"/>
    <s v="1"/>
    <s v="2"/>
    <s v="1"/>
    <s v="1"/>
    <s v="1"/>
    <n v="0.5"/>
    <s v="2"/>
    <s v="1"/>
    <s v="1"/>
    <s v="1"/>
    <s v="1"/>
    <s v="1"/>
    <s v="2"/>
    <s v="1"/>
    <s v="1"/>
    <s v="1"/>
    <s v="2"/>
    <s v="1"/>
  </r>
  <r>
    <s v="Vanilluxe"/>
    <s v="584"/>
    <s v="Gelatwino"/>
    <s v="ăă‚¤ăă‹ă© (Baivanilla)"/>
    <x v="5"/>
    <s v="Normal"/>
    <s v="Snowstorm pokemon"/>
    <s v="1"/>
    <x v="9"/>
    <x v="1"/>
    <s v="Ice"/>
    <n v="1.3"/>
    <n v="57.5"/>
    <s v="3"/>
    <s v="Ice Body"/>
    <s v="Snow Warning"/>
    <s v="Weak Armor"/>
    <s v="535"/>
    <n v="535"/>
    <n v="71"/>
    <s v="71"/>
    <n v="95"/>
    <s v="95"/>
    <n v="85"/>
    <s v="85"/>
    <n v="110"/>
    <s v="110"/>
    <n v="95"/>
    <s v="95"/>
    <n v="79"/>
    <s v="79"/>
    <n v="45"/>
    <s v="45"/>
    <s v="70"/>
    <n v="70"/>
    <n v="241"/>
    <s v="241"/>
    <s v="Slow"/>
    <s v="1"/>
    <x v="12"/>
    <x v="2"/>
    <s v="Mineral"/>
    <n v="50"/>
    <n v="50"/>
    <n v="0.5"/>
    <n v="0.5"/>
    <s v="20"/>
    <s v="1"/>
    <s v="2"/>
    <s v="1"/>
    <s v="1"/>
    <s v="1"/>
    <n v="0.5"/>
    <s v="2"/>
    <s v="1"/>
    <s v="1"/>
    <s v="1"/>
    <s v="1"/>
    <s v="1"/>
    <s v="2"/>
    <s v="1"/>
    <s v="1"/>
    <s v="1"/>
    <s v="2"/>
    <s v="1"/>
  </r>
  <r>
    <s v="Deerling"/>
    <s v="585"/>
    <s v="Sesokitz"/>
    <s v="ă‚·ă‚­ă‚¸ă‚« (Shikijika)"/>
    <x v="5"/>
    <s v="Normal"/>
    <s v="Season pokemon"/>
    <s v="2"/>
    <x v="4"/>
    <x v="9"/>
    <s v="Normal, Grass"/>
    <n v="0.6"/>
    <n v="19.5"/>
    <s v="3"/>
    <s v="Chlorophyll"/>
    <s v="Sap Sipper"/>
    <s v="Serene Grace"/>
    <s v="335"/>
    <n v="335"/>
    <n v="60"/>
    <s v="60"/>
    <n v="60"/>
    <s v="60"/>
    <n v="50"/>
    <s v="50"/>
    <n v="40"/>
    <s v="40"/>
    <n v="50"/>
    <s v="50"/>
    <n v="75"/>
    <s v="75"/>
    <n v="190"/>
    <s v="190"/>
    <s v="70"/>
    <n v="70"/>
    <n v="67"/>
    <s v="67"/>
    <s v="Medium Fast"/>
    <s v="1"/>
    <x v="5"/>
    <x v="2"/>
    <s v="Field"/>
    <n v="50"/>
    <n v="50"/>
    <n v="0.5"/>
    <n v="0.5"/>
    <s v="20"/>
    <s v="1"/>
    <s v="2"/>
    <n v="0.5"/>
    <n v="0.5"/>
    <n v="0.5"/>
    <s v="2"/>
    <s v="2"/>
    <s v="2"/>
    <n v="0.5"/>
    <s v="2"/>
    <s v="1"/>
    <s v="2"/>
    <s v="1"/>
    <s v="0"/>
    <s v="1"/>
    <s v="1"/>
    <s v="1"/>
    <s v="1"/>
  </r>
  <r>
    <s v="Sawsbuck"/>
    <s v="586"/>
    <s v="Kronjuwild"/>
    <s v="ăˇă–ă‚­ă‚¸ă‚« (Mebukijika)"/>
    <x v="5"/>
    <s v="Normal"/>
    <s v="Season pokemon"/>
    <s v="2"/>
    <x v="4"/>
    <x v="9"/>
    <s v="Normal, Grass"/>
    <n v="1.9"/>
    <n v="92.5"/>
    <s v="3"/>
    <s v="Chlorophyll"/>
    <s v="Sap Sipper"/>
    <s v="Serene Grace"/>
    <s v="475"/>
    <n v="475"/>
    <n v="80"/>
    <s v="80"/>
    <n v="100"/>
    <s v="100"/>
    <n v="70"/>
    <s v="70"/>
    <n v="60"/>
    <s v="60"/>
    <n v="70"/>
    <s v="70"/>
    <n v="95"/>
    <s v="95"/>
    <n v="75"/>
    <s v="75"/>
    <s v="70"/>
    <n v="70"/>
    <n v="166"/>
    <s v="166"/>
    <s v="Medium Fast"/>
    <s v="1"/>
    <x v="5"/>
    <x v="2"/>
    <s v="Field"/>
    <n v="50"/>
    <n v="50"/>
    <n v="0.5"/>
    <n v="0.5"/>
    <s v="20"/>
    <s v="1"/>
    <s v="2"/>
    <n v="0.5"/>
    <n v="0.5"/>
    <n v="0.5"/>
    <s v="2"/>
    <s v="2"/>
    <s v="2"/>
    <n v="0.5"/>
    <s v="2"/>
    <s v="1"/>
    <s v="2"/>
    <s v="1"/>
    <s v="0"/>
    <s v="1"/>
    <s v="1"/>
    <s v="1"/>
    <s v="1"/>
  </r>
  <r>
    <s v="Emolga"/>
    <s v="587"/>
    <s v="Emolga"/>
    <s v="ă‚¨ă˘ăłă‚¬ (Emonga)"/>
    <x v="5"/>
    <s v="Normal"/>
    <s v="Sky Squirrel pokemon"/>
    <s v="2"/>
    <x v="7"/>
    <x v="2"/>
    <s v="Electric, Flying"/>
    <n v="0.4"/>
    <n v="5"/>
    <s v="2"/>
    <s v="Static"/>
    <m/>
    <s v="Motor Drive"/>
    <s v="428"/>
    <n v="428"/>
    <n v="55"/>
    <s v="55"/>
    <n v="75"/>
    <s v="75"/>
    <n v="60"/>
    <s v="60"/>
    <n v="75"/>
    <s v="75"/>
    <n v="60"/>
    <s v="60"/>
    <n v="103"/>
    <s v="103"/>
    <n v="200"/>
    <s v="200"/>
    <s v="70"/>
    <n v="70"/>
    <n v="150"/>
    <s v="150"/>
    <s v="Medium Fast"/>
    <s v="1"/>
    <x v="5"/>
    <x v="2"/>
    <s v="Field"/>
    <n v="50"/>
    <n v="50"/>
    <n v="0.5"/>
    <n v="0.5"/>
    <s v="20"/>
    <s v="1"/>
    <s v="1"/>
    <s v="1"/>
    <s v="1"/>
    <n v="0.5"/>
    <s v="2"/>
    <n v="0.5"/>
    <s v="1"/>
    <s v="0"/>
    <n v="0.5"/>
    <s v="1"/>
    <n v="0.5"/>
    <s v="2"/>
    <s v="1"/>
    <s v="1"/>
    <s v="1"/>
    <n v="0.5"/>
    <s v="1"/>
  </r>
  <r>
    <s v="Karrablast"/>
    <s v="588"/>
    <s v="Laukaps"/>
    <s v="ă‚«ă–ă«ă˘ (Kaburumo)"/>
    <x v="5"/>
    <s v="Normal"/>
    <s v="Clamping pokemon"/>
    <s v="1"/>
    <x v="3"/>
    <x v="1"/>
    <s v="Bug"/>
    <n v="0.5"/>
    <n v="5.9"/>
    <s v="3"/>
    <s v="Swarm"/>
    <s v="Shed Skin"/>
    <s v="No Guard"/>
    <s v="315"/>
    <n v="315"/>
    <n v="50"/>
    <s v="50"/>
    <n v="75"/>
    <s v="75"/>
    <n v="45"/>
    <s v="45"/>
    <n v="40"/>
    <s v="40"/>
    <n v="45"/>
    <s v="45"/>
    <n v="60"/>
    <s v="60"/>
    <n v="200"/>
    <s v="200"/>
    <s v="70"/>
    <n v="70"/>
    <n v="63"/>
    <s v="63"/>
    <s v="Medium Fast"/>
    <s v="1"/>
    <x v="3"/>
    <x v="2"/>
    <s v="Bug"/>
    <n v="50"/>
    <n v="50"/>
    <n v="0.5"/>
    <n v="0.5"/>
    <s v="15"/>
    <s v="1"/>
    <s v="2"/>
    <s v="1"/>
    <s v="1"/>
    <n v="0.5"/>
    <s v="1"/>
    <n v="0.5"/>
    <s v="1"/>
    <n v="0.5"/>
    <s v="2"/>
    <s v="1"/>
    <s v="1"/>
    <s v="2"/>
    <s v="1"/>
    <s v="1"/>
    <s v="1"/>
    <s v="1"/>
    <s v="1"/>
  </r>
  <r>
    <s v="Escavalier"/>
    <s v="589"/>
    <s v="Cavalanzas"/>
    <s v="ă‚·ăĄăă«ă‚´ (Chevargo)"/>
    <x v="5"/>
    <s v="Normal"/>
    <s v="Cavalry pokemon"/>
    <s v="2"/>
    <x v="3"/>
    <x v="6"/>
    <s v="Bug, Steel"/>
    <n v="1"/>
    <n v="33"/>
    <s v="3"/>
    <s v="Swarm"/>
    <s v="Shell Armor"/>
    <s v="Overcoat"/>
    <s v="495"/>
    <n v="495"/>
    <n v="70"/>
    <s v="70"/>
    <n v="135"/>
    <s v="135"/>
    <n v="105"/>
    <s v="105"/>
    <n v="60"/>
    <s v="60"/>
    <n v="105"/>
    <s v="105"/>
    <n v="20"/>
    <s v="20"/>
    <n v="75"/>
    <s v="75"/>
    <s v="70"/>
    <n v="70"/>
    <n v="173"/>
    <s v="173"/>
    <s v="Medium Fast"/>
    <s v="1"/>
    <x v="3"/>
    <x v="2"/>
    <s v="Bug"/>
    <n v="50"/>
    <n v="50"/>
    <n v="0.5"/>
    <n v="0.5"/>
    <s v="15"/>
    <n v="0.5"/>
    <s v="4"/>
    <s v="1"/>
    <s v="1"/>
    <n v="0.25"/>
    <n v="0.5"/>
    <s v="1"/>
    <s v="0"/>
    <s v="1"/>
    <s v="1"/>
    <n v="0.5"/>
    <n v="0.5"/>
    <s v="1"/>
    <s v="1"/>
    <n v="0.5"/>
    <s v="1"/>
    <n v="0.5"/>
    <n v="0.5"/>
  </r>
  <r>
    <s v="Foongus"/>
    <s v="590"/>
    <s v="Tarnpignon"/>
    <s v="ă‚żăžă‚˛ă‚żă‚± (Tamagetake)"/>
    <x v="5"/>
    <s v="Normal"/>
    <s v="Mushroom pokemon"/>
    <s v="2"/>
    <x v="0"/>
    <x v="0"/>
    <s v="Grass, Poison"/>
    <n v="0.2"/>
    <n v="1"/>
    <s v="2"/>
    <s v="Effect Spore"/>
    <m/>
    <s v="Regenerator"/>
    <s v="294"/>
    <n v="294"/>
    <n v="69"/>
    <s v="69"/>
    <n v="55"/>
    <s v="55"/>
    <n v="45"/>
    <s v="45"/>
    <n v="55"/>
    <s v="55"/>
    <n v="55"/>
    <s v="55"/>
    <n v="15"/>
    <s v="15"/>
    <n v="190"/>
    <s v="190"/>
    <s v="70"/>
    <n v="70"/>
    <n v="59"/>
    <s v="59"/>
    <s v="Medium Fast"/>
    <s v="1"/>
    <x v="0"/>
    <x v="2"/>
    <s v="Grass"/>
    <n v="50"/>
    <n v="50"/>
    <n v="0.5"/>
    <n v="0.5"/>
    <s v="20"/>
    <s v="1"/>
    <s v="2"/>
    <n v="0.5"/>
    <n v="0.5"/>
    <n v="0.25"/>
    <s v="2"/>
    <n v="0.5"/>
    <s v="1"/>
    <s v="1"/>
    <s v="2"/>
    <s v="2"/>
    <s v="1"/>
    <s v="1"/>
    <s v="1"/>
    <s v="1"/>
    <s v="1"/>
    <s v="1"/>
    <n v="0.5"/>
  </r>
  <r>
    <s v="Amoonguss"/>
    <s v="591"/>
    <s v="Hutsassa"/>
    <s v="ă˘ă­ăă¬ă« (Morobareru)"/>
    <x v="5"/>
    <s v="Normal"/>
    <s v="Mushroom pokemon"/>
    <s v="2"/>
    <x v="0"/>
    <x v="0"/>
    <s v="Grass, Poison"/>
    <n v="0.6"/>
    <n v="10.5"/>
    <s v="2"/>
    <s v="Effect Spore"/>
    <m/>
    <s v="Regenerator"/>
    <s v="464"/>
    <n v="464"/>
    <n v="114"/>
    <s v="114"/>
    <n v="85"/>
    <s v="85"/>
    <n v="70"/>
    <s v="70"/>
    <n v="85"/>
    <s v="85"/>
    <n v="80"/>
    <s v="80"/>
    <n v="30"/>
    <s v="30"/>
    <n v="75"/>
    <s v="75"/>
    <s v="70"/>
    <n v="70"/>
    <n v="162"/>
    <s v="162"/>
    <s v="Medium Fast"/>
    <s v="1"/>
    <x v="0"/>
    <x v="2"/>
    <s v="Grass"/>
    <n v="50"/>
    <n v="50"/>
    <n v="0.5"/>
    <n v="0.5"/>
    <s v="20"/>
    <s v="1"/>
    <s v="2"/>
    <n v="0.5"/>
    <n v="0.5"/>
    <n v="0.25"/>
    <s v="2"/>
    <n v="0.5"/>
    <s v="1"/>
    <s v="1"/>
    <s v="2"/>
    <s v="2"/>
    <s v="1"/>
    <s v="1"/>
    <s v="1"/>
    <s v="1"/>
    <s v="1"/>
    <s v="1"/>
    <n v="0.5"/>
  </r>
  <r>
    <s v="Frillish"/>
    <s v="592"/>
    <s v="Quabbel"/>
    <s v="ă—ă«ăŞă« (Pururill)"/>
    <x v="5"/>
    <s v="Normal"/>
    <s v="Floating pokemon"/>
    <s v="2"/>
    <x v="2"/>
    <x v="14"/>
    <s v="Water, Ghost"/>
    <n v="1.2"/>
    <n v="33"/>
    <s v="3"/>
    <s v="Water Absorb"/>
    <s v="Cursed Body"/>
    <s v="Damp"/>
    <s v="335"/>
    <n v="335"/>
    <n v="55"/>
    <s v="55"/>
    <n v="40"/>
    <s v="40"/>
    <n v="50"/>
    <s v="50"/>
    <n v="65"/>
    <s v="65"/>
    <n v="85"/>
    <s v="85"/>
    <n v="40"/>
    <s v="40"/>
    <n v="190"/>
    <s v="190"/>
    <s v="70"/>
    <n v="70"/>
    <n v="67"/>
    <s v="67"/>
    <s v="Medium Fast"/>
    <s v="1"/>
    <x v="13"/>
    <x v="2"/>
    <s v="Amorphous"/>
    <n v="50"/>
    <n v="50"/>
    <n v="0.5"/>
    <n v="0.5"/>
    <s v="20"/>
    <s v="0"/>
    <n v="0.5"/>
    <s v="0"/>
    <s v="2"/>
    <s v="2"/>
    <n v="0.5"/>
    <s v="0"/>
    <n v="0.5"/>
    <s v="1"/>
    <s v="1"/>
    <s v="1"/>
    <n v="0.5"/>
    <s v="1"/>
    <s v="2"/>
    <s v="1"/>
    <s v="2"/>
    <n v="0.5"/>
    <s v="1"/>
  </r>
  <r>
    <s v="Jellicent"/>
    <s v="593"/>
    <s v="Apoquallyp"/>
    <s v="ă–ă«ăłă‚˛ă« (Burungel)"/>
    <x v="5"/>
    <s v="Normal"/>
    <s v="Floating pokemon"/>
    <s v="2"/>
    <x v="2"/>
    <x v="14"/>
    <s v="Water, Ghost"/>
    <n v="2.2000000000000002"/>
    <n v="135"/>
    <s v="3"/>
    <s v="Water Absorb"/>
    <s v="Cursed Body"/>
    <s v="Damp"/>
    <s v="480"/>
    <n v="480"/>
    <n v="100"/>
    <s v="100"/>
    <n v="60"/>
    <s v="60"/>
    <n v="70"/>
    <s v="70"/>
    <n v="85"/>
    <s v="85"/>
    <n v="105"/>
    <s v="105"/>
    <n v="60"/>
    <s v="60"/>
    <n v="60"/>
    <s v="60"/>
    <s v="70"/>
    <n v="70"/>
    <n v="168"/>
    <s v="168"/>
    <s v="Medium Fast"/>
    <s v="1"/>
    <x v="13"/>
    <x v="2"/>
    <s v="Amorphous"/>
    <n v="50"/>
    <n v="50"/>
    <n v="0.5"/>
    <n v="0.5"/>
    <s v="20"/>
    <s v="0"/>
    <n v="0.5"/>
    <s v="0"/>
    <s v="2"/>
    <s v="2"/>
    <n v="0.5"/>
    <s v="0"/>
    <n v="0.5"/>
    <s v="1"/>
    <s v="1"/>
    <s v="1"/>
    <n v="0.5"/>
    <s v="1"/>
    <s v="2"/>
    <s v="1"/>
    <s v="2"/>
    <n v="0.5"/>
    <s v="1"/>
  </r>
  <r>
    <s v="Alomomola"/>
    <s v="594"/>
    <s v="Mamolida"/>
    <s v="ăžăžăłăśă‚¦ (Mamanbou)"/>
    <x v="5"/>
    <s v="Normal"/>
    <s v="Caring pokemon"/>
    <s v="1"/>
    <x v="2"/>
    <x v="1"/>
    <s v="Water"/>
    <n v="1.2"/>
    <n v="31.6"/>
    <s v="3"/>
    <s v="Healer"/>
    <s v="Hydration"/>
    <s v="Regenerator"/>
    <s v="470"/>
    <n v="470"/>
    <n v="165"/>
    <s v="165"/>
    <n v="75"/>
    <s v="75"/>
    <n v="80"/>
    <s v="80"/>
    <n v="40"/>
    <s v="40"/>
    <n v="45"/>
    <s v="45"/>
    <n v="65"/>
    <s v="65"/>
    <n v="75"/>
    <s v="75"/>
    <s v="70"/>
    <n v="70"/>
    <n v="165"/>
    <s v="165"/>
    <s v="Fast"/>
    <s v="2"/>
    <x v="9"/>
    <x v="6"/>
    <s v="Water 1, Water 2"/>
    <n v="50"/>
    <n v="50"/>
    <n v="0.5"/>
    <n v="0.5"/>
    <s v="40"/>
    <s v="1"/>
    <n v="0.5"/>
    <n v="0.5"/>
    <s v="2"/>
    <s v="2"/>
    <n v="0.5"/>
    <s v="1"/>
    <s v="1"/>
    <s v="1"/>
    <s v="1"/>
    <s v="1"/>
    <s v="1"/>
    <s v="1"/>
    <s v="1"/>
    <s v="1"/>
    <s v="1"/>
    <n v="0.5"/>
    <s v="1"/>
  </r>
  <r>
    <s v="Joltik"/>
    <s v="595"/>
    <s v="Wattzapf"/>
    <s v="ăăăĄă« (Bachuru)"/>
    <x v="5"/>
    <s v="Normal"/>
    <s v="Attaching pokemon"/>
    <s v="2"/>
    <x v="3"/>
    <x v="11"/>
    <s v="Bug, Electric"/>
    <n v="0.1"/>
    <n v="0.6"/>
    <s v="3"/>
    <s v="Compound Eyes"/>
    <s v="Unnerve"/>
    <s v="Swarm"/>
    <s v="319"/>
    <n v="319"/>
    <n v="50"/>
    <s v="50"/>
    <n v="47"/>
    <s v="47"/>
    <n v="50"/>
    <s v="50"/>
    <n v="57"/>
    <s v="57"/>
    <n v="50"/>
    <s v="50"/>
    <n v="65"/>
    <s v="65"/>
    <n v="190"/>
    <s v="190"/>
    <s v="70"/>
    <n v="70"/>
    <n v="64"/>
    <s v="64"/>
    <s v="Medium Fast"/>
    <s v="1"/>
    <x v="3"/>
    <x v="2"/>
    <s v="Bug"/>
    <n v="50"/>
    <n v="50"/>
    <n v="0.5"/>
    <n v="0.5"/>
    <s v="20"/>
    <s v="1"/>
    <s v="2"/>
    <s v="1"/>
    <n v="0.5"/>
    <n v="0.5"/>
    <s v="1"/>
    <n v="0.5"/>
    <s v="1"/>
    <s v="1"/>
    <s v="1"/>
    <s v="1"/>
    <s v="1"/>
    <s v="2"/>
    <s v="1"/>
    <s v="1"/>
    <s v="1"/>
    <n v="0.5"/>
    <s v="1"/>
  </r>
  <r>
    <s v="Galvantula"/>
    <s v="596"/>
    <s v="Voltula"/>
    <s v="ă‡ăłăăĄă© (Dentula)"/>
    <x v="5"/>
    <s v="Normal"/>
    <s v="EleSpider pokemon"/>
    <s v="2"/>
    <x v="3"/>
    <x v="11"/>
    <s v="Bug, Electric"/>
    <n v="0.8"/>
    <n v="14.3"/>
    <s v="3"/>
    <s v="Compound Eyes"/>
    <s v="Unnerve"/>
    <s v="Swarm"/>
    <s v="472"/>
    <n v="472"/>
    <n v="70"/>
    <s v="70"/>
    <n v="77"/>
    <s v="77"/>
    <n v="60"/>
    <s v="60"/>
    <n v="97"/>
    <s v="97"/>
    <n v="60"/>
    <s v="60"/>
    <n v="108"/>
    <s v="108"/>
    <n v="75"/>
    <s v="75"/>
    <s v="70"/>
    <n v="70"/>
    <n v="165"/>
    <s v="165"/>
    <s v="Medium Fast"/>
    <s v="1"/>
    <x v="3"/>
    <x v="2"/>
    <s v="Bug"/>
    <n v="50"/>
    <n v="50"/>
    <n v="0.5"/>
    <n v="0.5"/>
    <s v="20"/>
    <s v="1"/>
    <s v="2"/>
    <s v="1"/>
    <n v="0.5"/>
    <n v="0.5"/>
    <s v="1"/>
    <n v="0.5"/>
    <s v="1"/>
    <s v="1"/>
    <s v="1"/>
    <s v="1"/>
    <s v="1"/>
    <s v="2"/>
    <s v="1"/>
    <s v="1"/>
    <s v="1"/>
    <n v="0.5"/>
    <s v="1"/>
  </r>
  <r>
    <s v="Ferroseed"/>
    <s v="597"/>
    <s v="Kastadur"/>
    <s v="ă†ăă‚·ăĽă‰ (Tesseed)"/>
    <x v="5"/>
    <s v="Normal"/>
    <s v="Thorn Seed pokemon"/>
    <s v="2"/>
    <x v="0"/>
    <x v="6"/>
    <s v="Grass, Steel"/>
    <n v="0.6"/>
    <n v="18.8"/>
    <s v="2"/>
    <s v="Iron Barbs"/>
    <m/>
    <s v="Anticipation"/>
    <s v="305"/>
    <n v="305"/>
    <n v="44"/>
    <s v="44"/>
    <n v="50"/>
    <s v="50"/>
    <n v="91"/>
    <s v="91"/>
    <n v="24"/>
    <s v="24"/>
    <n v="86"/>
    <s v="86"/>
    <n v="10"/>
    <s v="10"/>
    <n v="255"/>
    <s v="255"/>
    <s v="70"/>
    <n v="70"/>
    <n v="61"/>
    <s v="61"/>
    <s v="Medium Fast"/>
    <s v="2"/>
    <x v="0"/>
    <x v="11"/>
    <s v="Grass, Mineral"/>
    <n v="50"/>
    <n v="50"/>
    <n v="0.5"/>
    <n v="0.5"/>
    <s v="20"/>
    <n v="0.5"/>
    <s v="4"/>
    <n v="0.5"/>
    <n v="0.5"/>
    <n v="0.25"/>
    <s v="1"/>
    <s v="2"/>
    <s v="0"/>
    <s v="1"/>
    <s v="1"/>
    <n v="0.5"/>
    <s v="1"/>
    <n v="0.5"/>
    <s v="1"/>
    <n v="0.5"/>
    <s v="1"/>
    <n v="0.5"/>
    <n v="0.5"/>
  </r>
  <r>
    <s v="Ferrothorn"/>
    <s v="598"/>
    <s v="Tentantel"/>
    <s v="ăŠăăă¬ă‚¤ (Nutrey)"/>
    <x v="5"/>
    <s v="Normal"/>
    <s v="Thorn Pod pokemon"/>
    <s v="2"/>
    <x v="0"/>
    <x v="6"/>
    <s v="Grass, Steel"/>
    <n v="1"/>
    <n v="110"/>
    <s v="2"/>
    <s v="Iron Barbs"/>
    <m/>
    <s v="Anticipation"/>
    <s v="489"/>
    <n v="489"/>
    <n v="74"/>
    <s v="74"/>
    <n v="94"/>
    <s v="94"/>
    <n v="131"/>
    <s v="131"/>
    <n v="54"/>
    <s v="54"/>
    <n v="116"/>
    <s v="116"/>
    <n v="20"/>
    <s v="20"/>
    <n v="90"/>
    <s v="90"/>
    <s v="70"/>
    <n v="70"/>
    <n v="171"/>
    <s v="171"/>
    <s v="Medium Fast"/>
    <s v="2"/>
    <x v="0"/>
    <x v="11"/>
    <s v="Grass, Mineral"/>
    <n v="50"/>
    <n v="50"/>
    <n v="0.5"/>
    <n v="0.5"/>
    <s v="20"/>
    <n v="0.5"/>
    <s v="4"/>
    <n v="0.5"/>
    <n v="0.5"/>
    <n v="0.25"/>
    <s v="1"/>
    <s v="2"/>
    <s v="0"/>
    <s v="1"/>
    <s v="1"/>
    <n v="0.5"/>
    <s v="1"/>
    <n v="0.5"/>
    <s v="1"/>
    <n v="0.5"/>
    <s v="1"/>
    <n v="0.5"/>
    <n v="0.5"/>
  </r>
  <r>
    <s v="Klink"/>
    <s v="599"/>
    <s v="Klikk"/>
    <s v="ă‚®ă‚˘ă« (Giaru)"/>
    <x v="5"/>
    <s v="Normal"/>
    <s v="Gear pokemon"/>
    <s v="1"/>
    <x v="11"/>
    <x v="1"/>
    <s v="Steel"/>
    <n v="0.3"/>
    <n v="21"/>
    <s v="3"/>
    <s v="Plus"/>
    <s v="Minus"/>
    <s v="Clear Body"/>
    <s v="300"/>
    <n v="300"/>
    <n v="40"/>
    <s v="40"/>
    <n v="55"/>
    <s v="55"/>
    <n v="70"/>
    <s v="70"/>
    <n v="45"/>
    <s v="45"/>
    <n v="60"/>
    <s v="60"/>
    <n v="30"/>
    <s v="30"/>
    <n v="130"/>
    <s v="130"/>
    <s v="70"/>
    <n v="70"/>
    <n v="60"/>
    <s v="60"/>
    <s v="Medium Slow"/>
    <s v="1"/>
    <x v="12"/>
    <x v="2"/>
    <s v="Mineral"/>
    <m/>
    <n v="100"/>
    <m/>
    <m/>
    <s v="20"/>
    <n v="0.5"/>
    <s v="2"/>
    <s v="1"/>
    <s v="1"/>
    <n v="0.5"/>
    <n v="0.5"/>
    <s v="2"/>
    <s v="0"/>
    <s v="2"/>
    <n v="0.5"/>
    <n v="0.5"/>
    <n v="0.5"/>
    <n v="0.5"/>
    <s v="1"/>
    <n v="0.5"/>
    <s v="1"/>
    <n v="0.5"/>
    <n v="0.5"/>
  </r>
  <r>
    <s v="Klang"/>
    <s v="600"/>
    <s v="Kliklak"/>
    <s v="ă‚®ă‚®ă‚˘ă« (Gigiaru)"/>
    <x v="5"/>
    <s v="Normal"/>
    <s v="Gear pokemon"/>
    <s v="1"/>
    <x v="11"/>
    <x v="1"/>
    <s v="Steel"/>
    <n v="0.6"/>
    <n v="51"/>
    <s v="3"/>
    <s v="Plus"/>
    <s v="Minus"/>
    <s v="Clear Body"/>
    <s v="440"/>
    <n v="440"/>
    <n v="60"/>
    <s v="60"/>
    <n v="80"/>
    <s v="80"/>
    <n v="95"/>
    <s v="95"/>
    <n v="70"/>
    <s v="70"/>
    <n v="85"/>
    <s v="85"/>
    <n v="50"/>
    <s v="50"/>
    <n v="60"/>
    <s v="60"/>
    <s v="70"/>
    <n v="70"/>
    <n v="154"/>
    <s v="154"/>
    <s v="Medium Slow"/>
    <s v="1"/>
    <x v="12"/>
    <x v="2"/>
    <s v="Mineral"/>
    <m/>
    <n v="100"/>
    <m/>
    <m/>
    <s v="20"/>
    <n v="0.5"/>
    <s v="2"/>
    <s v="1"/>
    <s v="1"/>
    <n v="0.5"/>
    <n v="0.5"/>
    <s v="2"/>
    <s v="0"/>
    <s v="2"/>
    <n v="0.5"/>
    <n v="0.5"/>
    <n v="0.5"/>
    <n v="0.5"/>
    <s v="1"/>
    <n v="0.5"/>
    <s v="1"/>
    <n v="0.5"/>
    <n v="0.5"/>
  </r>
  <r>
    <s v="Klinklang"/>
    <s v="601"/>
    <s v="Klikdiklak"/>
    <s v="ă‚®ă‚®ă‚®ă‚˘ă« (Gigigiaru)"/>
    <x v="5"/>
    <s v="Normal"/>
    <s v="Gear pokemon"/>
    <s v="1"/>
    <x v="11"/>
    <x v="1"/>
    <s v="Steel"/>
    <n v="0.6"/>
    <n v="81"/>
    <s v="3"/>
    <s v="Plus"/>
    <s v="Minus"/>
    <s v="Clear Body"/>
    <s v="520"/>
    <n v="520"/>
    <n v="60"/>
    <s v="60"/>
    <n v="100"/>
    <s v="100"/>
    <n v="115"/>
    <s v="115"/>
    <n v="70"/>
    <s v="70"/>
    <n v="85"/>
    <s v="85"/>
    <n v="90"/>
    <s v="90"/>
    <n v="30"/>
    <s v="30"/>
    <s v="70"/>
    <n v="70"/>
    <n v="234"/>
    <s v="234"/>
    <s v="Medium Slow"/>
    <s v="1"/>
    <x v="12"/>
    <x v="2"/>
    <s v="Mineral"/>
    <m/>
    <n v="100"/>
    <m/>
    <m/>
    <s v="20"/>
    <n v="0.5"/>
    <s v="2"/>
    <s v="1"/>
    <s v="1"/>
    <n v="0.5"/>
    <n v="0.5"/>
    <s v="2"/>
    <s v="0"/>
    <s v="2"/>
    <n v="0.5"/>
    <n v="0.5"/>
    <n v="0.5"/>
    <n v="0.5"/>
    <s v="1"/>
    <n v="0.5"/>
    <s v="1"/>
    <n v="0.5"/>
    <n v="0.5"/>
  </r>
  <r>
    <s v="Tynamo"/>
    <s v="602"/>
    <s v="Zapplardin"/>
    <s v="ă‚·ă“ă‚·ă©ă‚ą (Shibishirasu)"/>
    <x v="5"/>
    <s v="Normal"/>
    <s v="EleFish pokemon"/>
    <s v="1"/>
    <x v="7"/>
    <x v="1"/>
    <s v="Electric"/>
    <n v="0.2"/>
    <n v="0.3"/>
    <s v="1"/>
    <s v="Levitate"/>
    <m/>
    <m/>
    <s v="275"/>
    <n v="275"/>
    <n v="35"/>
    <s v="35"/>
    <n v="55"/>
    <s v="55"/>
    <n v="40"/>
    <s v="40"/>
    <n v="45"/>
    <s v="45"/>
    <n v="40"/>
    <s v="40"/>
    <n v="60"/>
    <s v="60"/>
    <n v="190"/>
    <s v="190"/>
    <s v="70"/>
    <n v="70"/>
    <n v="55"/>
    <s v="55"/>
    <s v="Slow"/>
    <s v="1"/>
    <x v="13"/>
    <x v="2"/>
    <s v="Amorphous"/>
    <n v="50"/>
    <n v="50"/>
    <n v="0.5"/>
    <n v="0.5"/>
    <s v="20"/>
    <s v="1"/>
    <s v="1"/>
    <s v="1"/>
    <n v="0.5"/>
    <s v="1"/>
    <s v="1"/>
    <s v="1"/>
    <s v="1"/>
    <s v="0"/>
    <n v="0.5"/>
    <s v="1"/>
    <s v="1"/>
    <s v="1"/>
    <s v="1"/>
    <s v="1"/>
    <s v="1"/>
    <n v="0.5"/>
    <s v="1"/>
  </r>
  <r>
    <s v="Eelektrik"/>
    <s v="603"/>
    <s v="Zapplalek"/>
    <s v="ă‚·ă“ă“ăĽă« (Shibibeel)"/>
    <x v="5"/>
    <s v="Normal"/>
    <s v="EleFish pokemon"/>
    <s v="1"/>
    <x v="7"/>
    <x v="1"/>
    <s v="Electric"/>
    <n v="1.2"/>
    <n v="22"/>
    <s v="1"/>
    <s v="Levitate"/>
    <m/>
    <m/>
    <s v="405"/>
    <n v="405"/>
    <n v="65"/>
    <s v="65"/>
    <n v="85"/>
    <s v="85"/>
    <n v="70"/>
    <s v="70"/>
    <n v="75"/>
    <s v="75"/>
    <n v="70"/>
    <s v="70"/>
    <n v="40"/>
    <s v="40"/>
    <n v="60"/>
    <s v="60"/>
    <s v="70"/>
    <n v="70"/>
    <n v="142"/>
    <s v="142"/>
    <s v="Slow"/>
    <s v="1"/>
    <x v="13"/>
    <x v="2"/>
    <s v="Amorphous"/>
    <n v="50"/>
    <n v="50"/>
    <n v="0.5"/>
    <n v="0.5"/>
    <s v="20"/>
    <s v="1"/>
    <s v="1"/>
    <s v="1"/>
    <n v="0.5"/>
    <s v="1"/>
    <s v="1"/>
    <s v="1"/>
    <s v="1"/>
    <s v="0"/>
    <n v="0.5"/>
    <s v="1"/>
    <s v="1"/>
    <s v="1"/>
    <s v="1"/>
    <s v="1"/>
    <s v="1"/>
    <n v="0.5"/>
    <s v="1"/>
  </r>
  <r>
    <s v="Eelektross"/>
    <s v="604"/>
    <s v="Zapplarang"/>
    <s v="ă‚·ă“ă«ă‰ăł (Shibirudon)"/>
    <x v="5"/>
    <s v="Normal"/>
    <s v="EleFish pokemon"/>
    <s v="1"/>
    <x v="7"/>
    <x v="1"/>
    <s v="Electric"/>
    <n v="2.1"/>
    <n v="80.5"/>
    <s v="1"/>
    <s v="Levitate"/>
    <m/>
    <m/>
    <s v="515"/>
    <n v="515"/>
    <n v="85"/>
    <s v="85"/>
    <n v="115"/>
    <s v="115"/>
    <n v="80"/>
    <s v="80"/>
    <n v="105"/>
    <s v="105"/>
    <n v="80"/>
    <s v="80"/>
    <n v="50"/>
    <s v="50"/>
    <n v="30"/>
    <s v="30"/>
    <s v="70"/>
    <n v="70"/>
    <n v="232"/>
    <s v="232"/>
    <s v="Slow"/>
    <s v="1"/>
    <x v="13"/>
    <x v="2"/>
    <s v="Amorphous"/>
    <n v="50"/>
    <n v="50"/>
    <n v="0.5"/>
    <n v="0.5"/>
    <s v="20"/>
    <s v="1"/>
    <s v="1"/>
    <s v="1"/>
    <n v="0.5"/>
    <s v="1"/>
    <s v="1"/>
    <s v="1"/>
    <s v="1"/>
    <s v="0"/>
    <n v="0.5"/>
    <s v="1"/>
    <s v="1"/>
    <s v="1"/>
    <s v="1"/>
    <s v="1"/>
    <s v="1"/>
    <n v="0.5"/>
    <s v="1"/>
  </r>
  <r>
    <s v="Elgyem"/>
    <s v="605"/>
    <s v="Pygraulon"/>
    <s v="ăŞă‚°ă¬ăĽ (Ligray)"/>
    <x v="5"/>
    <s v="Normal"/>
    <s v="Cerebral pokemon"/>
    <s v="1"/>
    <x v="13"/>
    <x v="1"/>
    <s v="Psychic"/>
    <n v="0.5"/>
    <n v="9"/>
    <s v="3"/>
    <s v="Telepathy"/>
    <s v="Synchronize"/>
    <s v="Analytic"/>
    <s v="335"/>
    <n v="335"/>
    <n v="55"/>
    <s v="55"/>
    <n v="55"/>
    <s v="55"/>
    <n v="55"/>
    <s v="55"/>
    <n v="85"/>
    <s v="85"/>
    <n v="55"/>
    <s v="55"/>
    <n v="30"/>
    <s v="30"/>
    <n v="255"/>
    <s v="255"/>
    <s v="70"/>
    <n v="70"/>
    <n v="67"/>
    <s v="67"/>
    <s v="Medium Fast"/>
    <s v="1"/>
    <x v="10"/>
    <x v="2"/>
    <s v="Human-Like"/>
    <n v="50"/>
    <n v="50"/>
    <n v="0.5"/>
    <n v="0.5"/>
    <s v="20"/>
    <s v="1"/>
    <s v="1"/>
    <s v="1"/>
    <s v="1"/>
    <s v="1"/>
    <s v="1"/>
    <n v="0.5"/>
    <s v="1"/>
    <s v="1"/>
    <s v="1"/>
    <n v="0.5"/>
    <s v="2"/>
    <s v="1"/>
    <s v="2"/>
    <s v="1"/>
    <s v="2"/>
    <s v="1"/>
    <s v="1"/>
  </r>
  <r>
    <s v="Beheeyem"/>
    <s v="606"/>
    <s v="Megalon"/>
    <s v="ă‚ŞăĽă™ă  (Ohbem)"/>
    <x v="5"/>
    <s v="Normal"/>
    <s v="Cerebral pokemon"/>
    <s v="1"/>
    <x v="13"/>
    <x v="1"/>
    <s v="Psychic"/>
    <n v="1"/>
    <n v="34.5"/>
    <s v="3"/>
    <s v="Telepathy"/>
    <s v="Synchronize"/>
    <s v="Analytic"/>
    <s v="485"/>
    <n v="485"/>
    <n v="75"/>
    <s v="75"/>
    <n v="75"/>
    <s v="75"/>
    <n v="75"/>
    <s v="75"/>
    <n v="125"/>
    <s v="125"/>
    <n v="95"/>
    <s v="95"/>
    <n v="40"/>
    <s v="40"/>
    <n v="90"/>
    <s v="90"/>
    <s v="70"/>
    <n v="70"/>
    <n v="170"/>
    <s v="170"/>
    <s v="Medium Fast"/>
    <s v="1"/>
    <x v="10"/>
    <x v="2"/>
    <s v="Human-Like"/>
    <n v="50"/>
    <n v="50"/>
    <n v="0.5"/>
    <n v="0.5"/>
    <s v="20"/>
    <s v="1"/>
    <s v="1"/>
    <s v="1"/>
    <s v="1"/>
    <s v="1"/>
    <s v="1"/>
    <n v="0.5"/>
    <s v="1"/>
    <s v="1"/>
    <s v="1"/>
    <n v="0.5"/>
    <s v="2"/>
    <s v="1"/>
    <s v="2"/>
    <s v="1"/>
    <s v="2"/>
    <s v="1"/>
    <s v="1"/>
  </r>
  <r>
    <s v="Litwick"/>
    <s v="607"/>
    <s v="Lichtel"/>
    <s v="ă’ăă˘ă‚· (Hitomoshi)"/>
    <x v="5"/>
    <s v="Normal"/>
    <s v="Candle pokemon"/>
    <s v="2"/>
    <x v="15"/>
    <x v="17"/>
    <s v="Ghost, Fire"/>
    <n v="0.3"/>
    <n v="3.1"/>
    <s v="3"/>
    <s v="Flash Fire"/>
    <s v="Flame Body"/>
    <s v="Infiltrator"/>
    <s v="275"/>
    <n v="275"/>
    <n v="50"/>
    <s v="50"/>
    <n v="30"/>
    <s v="30"/>
    <n v="55"/>
    <s v="55"/>
    <n v="65"/>
    <s v="65"/>
    <n v="55"/>
    <s v="55"/>
    <n v="20"/>
    <s v="20"/>
    <n v="190"/>
    <s v="190"/>
    <s v="70"/>
    <n v="70"/>
    <n v="55"/>
    <s v="55"/>
    <s v="Medium Slow"/>
    <s v="1"/>
    <x v="13"/>
    <x v="2"/>
    <s v="Amorphous"/>
    <n v="50"/>
    <n v="50"/>
    <n v="0.5"/>
    <n v="0.5"/>
    <s v="20"/>
    <s v="0"/>
    <s v="0"/>
    <s v="2"/>
    <s v="1"/>
    <n v="0.5"/>
    <n v="0.5"/>
    <s v="0"/>
    <n v="0.5"/>
    <s v="2"/>
    <s v="1"/>
    <s v="1"/>
    <n v="0.25"/>
    <s v="2"/>
    <s v="2"/>
    <s v="1"/>
    <s v="2"/>
    <n v="0.5"/>
    <n v="0.5"/>
  </r>
  <r>
    <s v="Lampent"/>
    <s v="608"/>
    <s v="Laternecto"/>
    <s v="ă©ăłă—ă©ăĽ (Lampler)"/>
    <x v="5"/>
    <s v="Normal"/>
    <s v="Lamp pokemon"/>
    <s v="2"/>
    <x v="15"/>
    <x v="17"/>
    <s v="Ghost, Fire"/>
    <n v="0.6"/>
    <n v="13"/>
    <s v="3"/>
    <s v="Flash Fire"/>
    <s v="Flame Body"/>
    <s v="Infiltrator"/>
    <s v="370"/>
    <n v="370"/>
    <n v="60"/>
    <s v="60"/>
    <n v="40"/>
    <s v="40"/>
    <n v="60"/>
    <s v="60"/>
    <n v="95"/>
    <s v="95"/>
    <n v="60"/>
    <s v="60"/>
    <n v="55"/>
    <s v="55"/>
    <n v="90"/>
    <s v="90"/>
    <s v="70"/>
    <n v="70"/>
    <n v="130"/>
    <s v="130"/>
    <s v="Medium Slow"/>
    <s v="1"/>
    <x v="13"/>
    <x v="2"/>
    <s v="Amorphous"/>
    <n v="50"/>
    <n v="50"/>
    <n v="0.5"/>
    <n v="0.5"/>
    <s v="20"/>
    <s v="0"/>
    <s v="0"/>
    <s v="2"/>
    <s v="1"/>
    <n v="0.5"/>
    <n v="0.5"/>
    <s v="0"/>
    <n v="0.5"/>
    <s v="2"/>
    <s v="1"/>
    <s v="1"/>
    <n v="0.25"/>
    <s v="2"/>
    <s v="2"/>
    <s v="1"/>
    <s v="2"/>
    <n v="0.5"/>
    <n v="0.5"/>
  </r>
  <r>
    <s v="Chandelure"/>
    <s v="609"/>
    <s v="Skelabra"/>
    <s v="ă‚·ăŁăłă‡ă© (Chandela)"/>
    <x v="5"/>
    <s v="Normal"/>
    <s v="Luring pokemon"/>
    <s v="2"/>
    <x v="15"/>
    <x v="17"/>
    <s v="Ghost, Fire"/>
    <n v="1"/>
    <n v="34.299999999999997"/>
    <s v="3"/>
    <s v="Flash Fire"/>
    <s v="Flame Body"/>
    <s v="Infiltrator"/>
    <s v="520"/>
    <n v="520"/>
    <n v="60"/>
    <s v="60"/>
    <n v="55"/>
    <s v="55"/>
    <n v="90"/>
    <s v="90"/>
    <n v="145"/>
    <s v="145"/>
    <n v="90"/>
    <s v="90"/>
    <n v="80"/>
    <s v="80"/>
    <n v="45"/>
    <s v="45"/>
    <s v="70"/>
    <n v="70"/>
    <n v="234"/>
    <s v="234"/>
    <s v="Medium Slow"/>
    <s v="1"/>
    <x v="13"/>
    <x v="2"/>
    <s v="Amorphous"/>
    <n v="50"/>
    <n v="50"/>
    <n v="0.5"/>
    <n v="0.5"/>
    <s v="20"/>
    <s v="0"/>
    <s v="0"/>
    <s v="2"/>
    <s v="1"/>
    <n v="0.5"/>
    <n v="0.5"/>
    <s v="0"/>
    <n v="0.5"/>
    <s v="2"/>
    <s v="1"/>
    <s v="1"/>
    <n v="0.25"/>
    <s v="2"/>
    <s v="2"/>
    <s v="1"/>
    <s v="2"/>
    <n v="0.5"/>
    <n v="0.5"/>
  </r>
  <r>
    <s v="Axew"/>
    <s v="610"/>
    <s v="Milza"/>
    <s v="ă‚­ăă‚´ (Kibago)"/>
    <x v="5"/>
    <s v="Normal"/>
    <s v="Tusk pokemon"/>
    <s v="1"/>
    <x v="16"/>
    <x v="1"/>
    <s v="Dragon"/>
    <n v="0.6"/>
    <n v="18"/>
    <s v="3"/>
    <s v="Rivalry"/>
    <s v="Mold Breaker"/>
    <s v="Unnerve"/>
    <s v="320"/>
    <n v="320"/>
    <n v="46"/>
    <s v="46"/>
    <n v="87"/>
    <s v="87"/>
    <n v="60"/>
    <s v="60"/>
    <n v="30"/>
    <s v="30"/>
    <n v="40"/>
    <s v="40"/>
    <n v="57"/>
    <s v="57"/>
    <n v="75"/>
    <s v="75"/>
    <s v="35"/>
    <n v="35"/>
    <n v="64"/>
    <s v="64"/>
    <s v="Slow"/>
    <s v="2"/>
    <x v="1"/>
    <x v="0"/>
    <s v="Dragon, Monster"/>
    <n v="50"/>
    <n v="50"/>
    <n v="0.5"/>
    <n v="0.5"/>
    <s v="40"/>
    <s v="1"/>
    <n v="0.5"/>
    <n v="0.5"/>
    <n v="0.5"/>
    <n v="0.5"/>
    <s v="2"/>
    <s v="1"/>
    <s v="1"/>
    <s v="1"/>
    <s v="1"/>
    <s v="1"/>
    <s v="1"/>
    <s v="1"/>
    <s v="1"/>
    <s v="2"/>
    <s v="1"/>
    <s v="1"/>
    <s v="2"/>
  </r>
  <r>
    <s v="Fraxure"/>
    <s v="611"/>
    <s v="Sharfax"/>
    <s v="ă‚ŞăŽăłă‰ (Onondo)"/>
    <x v="5"/>
    <s v="Normal"/>
    <s v="Axe Jaw pokemon"/>
    <s v="1"/>
    <x v="16"/>
    <x v="1"/>
    <s v="Dragon"/>
    <n v="1"/>
    <n v="36"/>
    <s v="3"/>
    <s v="Rivalry"/>
    <s v="Mold Breaker"/>
    <s v="Unnerve"/>
    <s v="410"/>
    <n v="410"/>
    <n v="66"/>
    <s v="66"/>
    <n v="117"/>
    <s v="117"/>
    <n v="70"/>
    <s v="70"/>
    <n v="40"/>
    <s v="40"/>
    <n v="50"/>
    <s v="50"/>
    <n v="67"/>
    <s v="67"/>
    <n v="60"/>
    <s v="60"/>
    <s v="35"/>
    <n v="35"/>
    <n v="144"/>
    <s v="144"/>
    <s v="Slow"/>
    <s v="2"/>
    <x v="1"/>
    <x v="0"/>
    <s v="Dragon, Monster"/>
    <n v="50"/>
    <n v="50"/>
    <n v="0.5"/>
    <n v="0.5"/>
    <s v="40"/>
    <s v="1"/>
    <n v="0.5"/>
    <n v="0.5"/>
    <n v="0.5"/>
    <n v="0.5"/>
    <s v="2"/>
    <s v="1"/>
    <s v="1"/>
    <s v="1"/>
    <s v="1"/>
    <s v="1"/>
    <s v="1"/>
    <s v="1"/>
    <s v="1"/>
    <s v="2"/>
    <s v="1"/>
    <s v="1"/>
    <s v="2"/>
  </r>
  <r>
    <s v="Haxorus"/>
    <s v="612"/>
    <s v="Maxax"/>
    <s v="ă‚ŞăŽăŽă‚Żă‚ą (Ononokus)"/>
    <x v="5"/>
    <s v="Normal"/>
    <s v="Axe Jaw pokemon"/>
    <s v="1"/>
    <x v="16"/>
    <x v="1"/>
    <s v="Dragon"/>
    <n v="1.8"/>
    <n v="105.5"/>
    <s v="3"/>
    <s v="Rivalry"/>
    <s v="Mold Breaker"/>
    <s v="Unnerve"/>
    <s v="540"/>
    <n v="540"/>
    <n v="76"/>
    <s v="76"/>
    <n v="147"/>
    <s v="147"/>
    <n v="90"/>
    <s v="90"/>
    <n v="60"/>
    <s v="60"/>
    <n v="70"/>
    <s v="70"/>
    <n v="97"/>
    <s v="97"/>
    <n v="45"/>
    <s v="45"/>
    <s v="35"/>
    <n v="35"/>
    <n v="243"/>
    <s v="243"/>
    <s v="Slow"/>
    <s v="2"/>
    <x v="1"/>
    <x v="0"/>
    <s v="Dragon, Monster"/>
    <n v="50"/>
    <n v="50"/>
    <n v="0.5"/>
    <n v="0.5"/>
    <s v="40"/>
    <s v="1"/>
    <n v="0.5"/>
    <n v="0.5"/>
    <n v="0.5"/>
    <n v="0.5"/>
    <s v="2"/>
    <s v="1"/>
    <s v="1"/>
    <s v="1"/>
    <s v="1"/>
    <s v="1"/>
    <s v="1"/>
    <s v="1"/>
    <s v="1"/>
    <s v="2"/>
    <s v="1"/>
    <s v="1"/>
    <s v="2"/>
  </r>
  <r>
    <s v="Cubchoo"/>
    <s v="613"/>
    <s v="Petznief"/>
    <s v="ă‚Żăžă‚·ăĄăł (Kumasyun)"/>
    <x v="5"/>
    <s v="Normal"/>
    <s v="Chill pokemon"/>
    <s v="1"/>
    <x v="9"/>
    <x v="1"/>
    <s v="Ice"/>
    <n v="0.5"/>
    <n v="8.5"/>
    <s v="3"/>
    <s v="Snow Cloak"/>
    <s v="Slush Rush"/>
    <s v="Rattled"/>
    <s v="305"/>
    <n v="305"/>
    <n v="55"/>
    <s v="55"/>
    <n v="70"/>
    <s v="70"/>
    <n v="40"/>
    <s v="40"/>
    <n v="60"/>
    <s v="60"/>
    <n v="40"/>
    <s v="40"/>
    <n v="40"/>
    <s v="40"/>
    <n v="120"/>
    <s v="120"/>
    <s v="70"/>
    <n v="70"/>
    <n v="61"/>
    <s v="61"/>
    <s v="Medium Fast"/>
    <s v="1"/>
    <x v="5"/>
    <x v="2"/>
    <s v="Field"/>
    <n v="50"/>
    <n v="50"/>
    <n v="0.5"/>
    <n v="0.5"/>
    <s v="20"/>
    <s v="1"/>
    <s v="2"/>
    <s v="1"/>
    <s v="1"/>
    <s v="1"/>
    <n v="0.5"/>
    <s v="2"/>
    <s v="1"/>
    <s v="1"/>
    <s v="1"/>
    <s v="1"/>
    <s v="1"/>
    <s v="2"/>
    <s v="1"/>
    <s v="1"/>
    <s v="1"/>
    <s v="2"/>
    <s v="1"/>
  </r>
  <r>
    <s v="Beartic"/>
    <s v="614"/>
    <s v="Siberio"/>
    <s v="ă„ăłă™ă‚˘ăĽ (Tunbear)"/>
    <x v="5"/>
    <s v="Normal"/>
    <s v="Freezing pokemon"/>
    <s v="1"/>
    <x v="9"/>
    <x v="1"/>
    <s v="Ice"/>
    <n v="2.6"/>
    <n v="260"/>
    <s v="3"/>
    <s v="Snow Cloak"/>
    <s v="Slush Rush"/>
    <s v="Swift Swim"/>
    <s v="505"/>
    <n v="505"/>
    <n v="95"/>
    <s v="95"/>
    <n v="130"/>
    <s v="130"/>
    <n v="80"/>
    <s v="80"/>
    <n v="70"/>
    <s v="70"/>
    <n v="80"/>
    <s v="80"/>
    <n v="50"/>
    <s v="50"/>
    <n v="60"/>
    <s v="60"/>
    <s v="70"/>
    <n v="70"/>
    <n v="177"/>
    <s v="177"/>
    <s v="Medium Fast"/>
    <s v="1"/>
    <x v="5"/>
    <x v="2"/>
    <s v="Field"/>
    <n v="50"/>
    <n v="50"/>
    <n v="0.5"/>
    <n v="0.5"/>
    <s v="20"/>
    <s v="1"/>
    <s v="2"/>
    <s v="1"/>
    <s v="1"/>
    <s v="1"/>
    <n v="0.5"/>
    <s v="2"/>
    <s v="1"/>
    <s v="1"/>
    <s v="1"/>
    <s v="1"/>
    <s v="1"/>
    <s v="2"/>
    <s v="1"/>
    <s v="1"/>
    <s v="1"/>
    <s v="2"/>
    <s v="1"/>
  </r>
  <r>
    <s v="Cryogonal"/>
    <s v="615"/>
    <s v="Frigometri"/>
    <s v="ă•ăŞăĽă‚¸ă‚Ş (Freegeo)"/>
    <x v="5"/>
    <s v="Normal"/>
    <s v="Crystallizing pokemon"/>
    <s v="1"/>
    <x v="9"/>
    <x v="1"/>
    <s v="Ice"/>
    <n v="1.1000000000000001"/>
    <n v="148"/>
    <s v="1"/>
    <s v="Levitate"/>
    <m/>
    <m/>
    <s v="515"/>
    <n v="515"/>
    <n v="80"/>
    <s v="80"/>
    <n v="50"/>
    <s v="50"/>
    <n v="50"/>
    <s v="50"/>
    <n v="95"/>
    <s v="95"/>
    <n v="135"/>
    <s v="135"/>
    <n v="105"/>
    <s v="105"/>
    <n v="25"/>
    <s v="25"/>
    <s v="70"/>
    <n v="70"/>
    <n v="180"/>
    <s v="180"/>
    <s v="Medium Fast"/>
    <s v="1"/>
    <x v="12"/>
    <x v="2"/>
    <s v="Mineral"/>
    <m/>
    <n v="100"/>
    <m/>
    <m/>
    <s v="25"/>
    <s v="1"/>
    <s v="2"/>
    <s v="1"/>
    <s v="1"/>
    <s v="1"/>
    <n v="0.5"/>
    <s v="2"/>
    <s v="1"/>
    <s v="0"/>
    <s v="1"/>
    <s v="1"/>
    <s v="1"/>
    <s v="2"/>
    <s v="1"/>
    <s v="1"/>
    <s v="1"/>
    <s v="2"/>
    <s v="1"/>
  </r>
  <r>
    <s v="Shelmet"/>
    <s v="616"/>
    <s v="Schnuthelm"/>
    <s v="ăă§ăśăžă‚­ (Chobomaki)"/>
    <x v="5"/>
    <s v="Normal"/>
    <s v="Snail pokemon"/>
    <s v="1"/>
    <x v="3"/>
    <x v="1"/>
    <s v="Bug"/>
    <n v="0.4"/>
    <n v="7.7"/>
    <s v="3"/>
    <s v="Hydration"/>
    <s v="Shell Armor"/>
    <s v="Overcoat"/>
    <s v="305"/>
    <n v="305"/>
    <n v="50"/>
    <s v="50"/>
    <n v="40"/>
    <s v="40"/>
    <n v="85"/>
    <s v="85"/>
    <n v="40"/>
    <s v="40"/>
    <n v="65"/>
    <s v="65"/>
    <n v="25"/>
    <s v="25"/>
    <n v="200"/>
    <s v="200"/>
    <s v="70"/>
    <n v="70"/>
    <n v="61"/>
    <s v="61"/>
    <s v="Medium Fast"/>
    <s v="1"/>
    <x v="3"/>
    <x v="2"/>
    <s v="Bug"/>
    <n v="50"/>
    <n v="50"/>
    <n v="0.5"/>
    <n v="0.5"/>
    <s v="15"/>
    <s v="1"/>
    <s v="2"/>
    <s v="1"/>
    <s v="1"/>
    <n v="0.5"/>
    <s v="1"/>
    <n v="0.5"/>
    <s v="1"/>
    <n v="0.5"/>
    <s v="2"/>
    <s v="1"/>
    <s v="1"/>
    <s v="2"/>
    <s v="1"/>
    <s v="1"/>
    <s v="1"/>
    <s v="1"/>
    <s v="1"/>
  </r>
  <r>
    <s v="Accelgor"/>
    <s v="617"/>
    <s v="Hydragil"/>
    <s v="ă‚˘ă‚®ă«ă€ăĽ (Agilder)"/>
    <x v="5"/>
    <s v="Normal"/>
    <s v="Shell Out pokemon"/>
    <s v="1"/>
    <x v="3"/>
    <x v="1"/>
    <s v="Bug"/>
    <n v="0.8"/>
    <n v="25.3"/>
    <s v="3"/>
    <s v="Hydration"/>
    <s v="Sticky Hold"/>
    <s v="Unburden"/>
    <s v="495"/>
    <n v="495"/>
    <n v="80"/>
    <s v="80"/>
    <n v="70"/>
    <s v="70"/>
    <n v="40"/>
    <s v="40"/>
    <n v="100"/>
    <s v="100"/>
    <n v="60"/>
    <s v="60"/>
    <n v="145"/>
    <s v="145"/>
    <n v="75"/>
    <s v="75"/>
    <s v="70"/>
    <n v="70"/>
    <n v="173"/>
    <s v="173"/>
    <s v="Medium Fast"/>
    <s v="1"/>
    <x v="3"/>
    <x v="2"/>
    <s v="Bug"/>
    <n v="50"/>
    <n v="50"/>
    <n v="0.5"/>
    <n v="0.5"/>
    <s v="15"/>
    <s v="1"/>
    <s v="2"/>
    <s v="1"/>
    <s v="1"/>
    <n v="0.5"/>
    <s v="1"/>
    <n v="0.5"/>
    <s v="1"/>
    <n v="0.5"/>
    <s v="2"/>
    <s v="1"/>
    <s v="1"/>
    <s v="2"/>
    <s v="1"/>
    <s v="1"/>
    <s v="1"/>
    <s v="1"/>
    <s v="1"/>
  </r>
  <r>
    <s v="Stunfisk"/>
    <s v="618"/>
    <s v="Flunschlik"/>
    <s v="ăžăă‚®ă§ (Maggyo)"/>
    <x v="5"/>
    <s v="Normal"/>
    <s v="Trap pokemon"/>
    <s v="2"/>
    <x v="8"/>
    <x v="11"/>
    <s v="Ground, Electric"/>
    <n v="0.7"/>
    <n v="11"/>
    <s v="3"/>
    <s v="Static"/>
    <s v="Limber"/>
    <s v="Sand Veil"/>
    <s v="471"/>
    <n v="471"/>
    <n v="109"/>
    <s v="109"/>
    <n v="66"/>
    <s v="66"/>
    <n v="84"/>
    <s v="84"/>
    <n v="81"/>
    <s v="81"/>
    <n v="99"/>
    <s v="99"/>
    <n v="32"/>
    <s v="32"/>
    <n v="75"/>
    <s v="75"/>
    <s v="70"/>
    <n v="70"/>
    <n v="165"/>
    <s v="165"/>
    <s v="Medium Fast"/>
    <s v="2"/>
    <x v="13"/>
    <x v="1"/>
    <s v="Amorphous, Water 1"/>
    <n v="50"/>
    <n v="50"/>
    <n v="0.5"/>
    <n v="0.5"/>
    <s v="20"/>
    <s v="1"/>
    <s v="1"/>
    <s v="2"/>
    <s v="0"/>
    <s v="2"/>
    <s v="2"/>
    <s v="1"/>
    <n v="0.5"/>
    <s v="2"/>
    <n v="0.5"/>
    <s v="1"/>
    <s v="1"/>
    <n v="0.5"/>
    <s v="1"/>
    <s v="1"/>
    <s v="1"/>
    <n v="0.5"/>
    <s v="1"/>
  </r>
  <r>
    <s v="Galarian Stunfisk"/>
    <s v="618"/>
    <s v="Flunschlik"/>
    <s v="ăžăă‚®ă§ (Maggyo)"/>
    <x v="5"/>
    <s v="Normal"/>
    <s v="Trap pokemon"/>
    <s v="2"/>
    <x v="8"/>
    <x v="6"/>
    <s v="Ground, Steel"/>
    <n v="0.7"/>
    <n v="20.5"/>
    <s v="1"/>
    <s v="Mimicry"/>
    <m/>
    <m/>
    <s v="471"/>
    <n v="471"/>
    <n v="109"/>
    <s v="109"/>
    <n v="81"/>
    <s v="81"/>
    <n v="99"/>
    <s v="99"/>
    <n v="66"/>
    <s v="66"/>
    <n v="84"/>
    <s v="84"/>
    <n v="32"/>
    <s v="32"/>
    <s v=""/>
    <m/>
    <m/>
    <s v=""/>
    <s v=""/>
    <m/>
    <s v="Medium Fast"/>
    <s v="2"/>
    <x v="13"/>
    <x v="1"/>
    <s v="Amorphous, Water 1"/>
    <m/>
    <n v="100"/>
    <m/>
    <m/>
    <s v="20"/>
    <n v="0.5"/>
    <s v="2"/>
    <s v="2"/>
    <s v="0"/>
    <s v="1"/>
    <s v="1"/>
    <s v="2"/>
    <s v="0"/>
    <s v="2"/>
    <n v="0.5"/>
    <n v="0.5"/>
    <n v="0.5"/>
    <n v="0.25"/>
    <s v="1"/>
    <n v="0.5"/>
    <s v="1"/>
    <n v="0.5"/>
    <n v="0.5"/>
  </r>
  <r>
    <s v="Mienfoo"/>
    <s v="619"/>
    <s v="Lin-Fu"/>
    <s v="ă‚łă‚¸ă§ă•ăĽ (Kojofu)"/>
    <x v="5"/>
    <s v="Normal"/>
    <s v="Martial Arts pokemon"/>
    <s v="1"/>
    <x v="12"/>
    <x v="1"/>
    <s v="Fighting"/>
    <n v="0.9"/>
    <n v="20"/>
    <s v="3"/>
    <s v="Inner Focus"/>
    <s v="Regenerator"/>
    <s v="Reckless"/>
    <s v="350"/>
    <n v="350"/>
    <n v="45"/>
    <s v="45"/>
    <n v="85"/>
    <s v="85"/>
    <n v="50"/>
    <s v="50"/>
    <n v="55"/>
    <s v="55"/>
    <n v="50"/>
    <s v="50"/>
    <n v="65"/>
    <s v="65"/>
    <n v="180"/>
    <s v="180"/>
    <s v="70"/>
    <n v="70"/>
    <n v="70"/>
    <s v="70"/>
    <s v="Medium Slow"/>
    <s v="2"/>
    <x v="5"/>
    <x v="8"/>
    <s v="Field, Human-Like"/>
    <n v="50"/>
    <n v="50"/>
    <n v="0.5"/>
    <n v="0.5"/>
    <s v="25"/>
    <s v="1"/>
    <s v="1"/>
    <s v="1"/>
    <s v="1"/>
    <s v="1"/>
    <s v="1"/>
    <s v="1"/>
    <s v="1"/>
    <s v="1"/>
    <s v="2"/>
    <s v="2"/>
    <n v="0.5"/>
    <n v="0.5"/>
    <s v="1"/>
    <s v="1"/>
    <n v="0.5"/>
    <s v="1"/>
    <s v="2"/>
  </r>
  <r>
    <s v="Mienshao"/>
    <s v="620"/>
    <s v="Wie-Shu"/>
    <s v="ă‚łă‚¸ă§ăłă‰ (Kojondo)"/>
    <x v="5"/>
    <s v="Normal"/>
    <s v="Martial Arts pokemon"/>
    <s v="1"/>
    <x v="12"/>
    <x v="1"/>
    <s v="Fighting"/>
    <n v="1.4"/>
    <n v="35.5"/>
    <s v="3"/>
    <s v="Inner Focus"/>
    <s v="Regenerator"/>
    <s v="Reckless"/>
    <s v="510"/>
    <n v="510"/>
    <n v="65"/>
    <s v="65"/>
    <n v="125"/>
    <s v="125"/>
    <n v="60"/>
    <s v="60"/>
    <n v="95"/>
    <s v="95"/>
    <n v="60"/>
    <s v="60"/>
    <n v="105"/>
    <s v="105"/>
    <n v="45"/>
    <s v="45"/>
    <s v="70"/>
    <n v="70"/>
    <n v="179"/>
    <s v="179"/>
    <s v="Medium Slow"/>
    <s v="2"/>
    <x v="5"/>
    <x v="8"/>
    <s v="Field, Human-Like"/>
    <n v="50"/>
    <n v="50"/>
    <n v="0.5"/>
    <n v="0.5"/>
    <s v="25"/>
    <s v="1"/>
    <s v="1"/>
    <s v="1"/>
    <s v="1"/>
    <s v="1"/>
    <s v="1"/>
    <s v="1"/>
    <s v="1"/>
    <s v="1"/>
    <s v="2"/>
    <s v="2"/>
    <n v="0.5"/>
    <n v="0.5"/>
    <s v="1"/>
    <s v="1"/>
    <n v="0.5"/>
    <s v="1"/>
    <s v="2"/>
  </r>
  <r>
    <s v="Druddigon"/>
    <s v="621"/>
    <s v="Shardrago"/>
    <s v="ă‚ŻăŞă ă‚¬ăł (Crimgan)"/>
    <x v="5"/>
    <s v="Normal"/>
    <s v="Cave pokemon"/>
    <s v="1"/>
    <x v="16"/>
    <x v="1"/>
    <s v="Dragon"/>
    <n v="1.6"/>
    <n v="139"/>
    <s v="3"/>
    <s v="Rough Skin"/>
    <s v="Sheer Force"/>
    <s v="Mold Breaker"/>
    <s v="485"/>
    <n v="485"/>
    <n v="77"/>
    <s v="77"/>
    <n v="120"/>
    <s v="120"/>
    <n v="90"/>
    <s v="90"/>
    <n v="60"/>
    <s v="60"/>
    <n v="90"/>
    <s v="90"/>
    <n v="48"/>
    <s v="48"/>
    <n v="45"/>
    <s v="45"/>
    <s v="70"/>
    <n v="70"/>
    <n v="170"/>
    <s v="170"/>
    <s v="Medium Fast"/>
    <s v="2"/>
    <x v="1"/>
    <x v="0"/>
    <s v="Dragon, Monster"/>
    <n v="50"/>
    <n v="50"/>
    <n v="0.5"/>
    <n v="0.5"/>
    <s v="30"/>
    <s v="1"/>
    <n v="0.5"/>
    <n v="0.5"/>
    <n v="0.5"/>
    <n v="0.5"/>
    <s v="2"/>
    <s v="1"/>
    <s v="1"/>
    <s v="1"/>
    <s v="1"/>
    <s v="1"/>
    <s v="1"/>
    <s v="1"/>
    <s v="1"/>
    <s v="2"/>
    <s v="1"/>
    <s v="1"/>
    <s v="2"/>
  </r>
  <r>
    <s v="Golett"/>
    <s v="622"/>
    <s v="Golbit"/>
    <s v="ă‚´ă“ăă (Gobit)"/>
    <x v="5"/>
    <s v="Normal"/>
    <s v="Automaton pokemon"/>
    <s v="2"/>
    <x v="8"/>
    <x v="14"/>
    <s v="Ground, Ghost"/>
    <n v="1"/>
    <n v="92"/>
    <s v="3"/>
    <s v="Iron Fist"/>
    <s v="Klutz"/>
    <s v="No Guard"/>
    <s v="303"/>
    <n v="303"/>
    <n v="59"/>
    <s v="59"/>
    <n v="74"/>
    <s v="74"/>
    <n v="50"/>
    <s v="50"/>
    <n v="35"/>
    <s v="35"/>
    <n v="50"/>
    <s v="50"/>
    <n v="35"/>
    <s v="35"/>
    <n v="190"/>
    <s v="190"/>
    <s v="70"/>
    <n v="70"/>
    <n v="61"/>
    <s v="61"/>
    <s v="Medium Fast"/>
    <s v="1"/>
    <x v="12"/>
    <x v="2"/>
    <s v="Mineral"/>
    <m/>
    <n v="100"/>
    <m/>
    <m/>
    <s v="25"/>
    <s v="0"/>
    <s v="1"/>
    <s v="2"/>
    <s v="0"/>
    <s v="2"/>
    <s v="2"/>
    <s v="0"/>
    <n v="0.25"/>
    <s v="1"/>
    <s v="1"/>
    <s v="1"/>
    <n v="0.5"/>
    <n v="0.5"/>
    <s v="2"/>
    <s v="1"/>
    <s v="2"/>
    <s v="1"/>
    <s v="1"/>
  </r>
  <r>
    <s v="Golurk"/>
    <s v="623"/>
    <s v="Golgantes"/>
    <s v="ă‚´ă«ăĽă‚° (Goloog)"/>
    <x v="5"/>
    <s v="Normal"/>
    <s v="Automaton pokemon"/>
    <s v="2"/>
    <x v="8"/>
    <x v="14"/>
    <s v="Ground, Ghost"/>
    <n v="2.8"/>
    <n v="330"/>
    <s v="3"/>
    <s v="Iron Fist"/>
    <s v="Klutz"/>
    <s v="No Guard"/>
    <s v="483"/>
    <n v="483"/>
    <n v="89"/>
    <s v="89"/>
    <n v="124"/>
    <s v="124"/>
    <n v="80"/>
    <s v="80"/>
    <n v="55"/>
    <s v="55"/>
    <n v="80"/>
    <s v="80"/>
    <n v="55"/>
    <s v="55"/>
    <n v="90"/>
    <s v="90"/>
    <s v="70"/>
    <n v="70"/>
    <n v="169"/>
    <s v="169"/>
    <s v="Medium Fast"/>
    <s v="1"/>
    <x v="12"/>
    <x v="2"/>
    <s v="Mineral"/>
    <m/>
    <n v="100"/>
    <m/>
    <m/>
    <s v="25"/>
    <s v="0"/>
    <s v="1"/>
    <s v="2"/>
    <s v="0"/>
    <s v="2"/>
    <s v="2"/>
    <s v="0"/>
    <n v="0.25"/>
    <s v="1"/>
    <s v="1"/>
    <s v="1"/>
    <n v="0.5"/>
    <n v="0.5"/>
    <s v="2"/>
    <s v="1"/>
    <s v="2"/>
    <s v="1"/>
    <s v="1"/>
  </r>
  <r>
    <s v="Pawniard"/>
    <s v="624"/>
    <s v="Gladiantri"/>
    <s v="ă‚łăžă‚żăŠ (Komatana)"/>
    <x v="5"/>
    <s v="Normal"/>
    <s v="Sharp Blade pokemon"/>
    <s v="2"/>
    <x v="5"/>
    <x v="6"/>
    <s v="Dark, Steel"/>
    <n v="0.5"/>
    <n v="10.199999999999999"/>
    <s v="3"/>
    <s v="Defiant"/>
    <s v="Inner Focus"/>
    <s v="Pressure"/>
    <s v="340"/>
    <n v="340"/>
    <n v="45"/>
    <s v="45"/>
    <n v="85"/>
    <s v="85"/>
    <n v="70"/>
    <s v="70"/>
    <n v="40"/>
    <s v="40"/>
    <n v="40"/>
    <s v="40"/>
    <n v="60"/>
    <s v="60"/>
    <n v="120"/>
    <s v="120"/>
    <s v="35"/>
    <n v="35"/>
    <n v="68"/>
    <s v="68"/>
    <s v="Medium Fast"/>
    <s v="1"/>
    <x v="10"/>
    <x v="2"/>
    <s v="Human-Like"/>
    <n v="50"/>
    <n v="50"/>
    <n v="0.5"/>
    <n v="0.5"/>
    <s v="20"/>
    <n v="0.5"/>
    <s v="2"/>
    <s v="1"/>
    <s v="1"/>
    <n v="0.5"/>
    <n v="0.5"/>
    <s v="4"/>
    <s v="0"/>
    <s v="2"/>
    <n v="0.5"/>
    <s v="0"/>
    <s v="1"/>
    <n v="0.5"/>
    <n v="0.5"/>
    <n v="0.5"/>
    <n v="0.5"/>
    <n v="0.5"/>
    <s v="1"/>
  </r>
  <r>
    <s v="Bisharp"/>
    <s v="625"/>
    <s v="Caesurio"/>
    <s v="ă‚­ăŞă‚­ă‚¶ăł (Kirikizan)"/>
    <x v="5"/>
    <s v="Normal"/>
    <s v="Sword Blade pokemon"/>
    <s v="2"/>
    <x v="5"/>
    <x v="6"/>
    <s v="Dark, Steel"/>
    <n v="1.6"/>
    <n v="70"/>
    <s v="3"/>
    <s v="Defiant"/>
    <s v="Inner Focus"/>
    <s v="Pressure"/>
    <s v="490"/>
    <n v="490"/>
    <n v="65"/>
    <s v="65"/>
    <n v="125"/>
    <s v="125"/>
    <n v="100"/>
    <s v="100"/>
    <n v="60"/>
    <s v="60"/>
    <n v="70"/>
    <s v="70"/>
    <n v="70"/>
    <s v="70"/>
    <n v="45"/>
    <s v="45"/>
    <s v="35"/>
    <n v="35"/>
    <n v="172"/>
    <s v="172"/>
    <s v="Medium Fast"/>
    <s v="1"/>
    <x v="10"/>
    <x v="2"/>
    <s v="Human-Like"/>
    <n v="50"/>
    <n v="50"/>
    <n v="0.5"/>
    <n v="0.5"/>
    <s v="20"/>
    <n v="0.5"/>
    <s v="2"/>
    <s v="1"/>
    <s v="1"/>
    <n v="0.5"/>
    <n v="0.5"/>
    <s v="4"/>
    <s v="0"/>
    <s v="2"/>
    <n v="0.5"/>
    <s v="0"/>
    <s v="1"/>
    <n v="0.5"/>
    <n v="0.5"/>
    <n v="0.5"/>
    <n v="0.5"/>
    <n v="0.5"/>
    <s v="1"/>
  </r>
  <r>
    <s v="Bouffalant"/>
    <s v="626"/>
    <s v="Bisofank"/>
    <s v="ăăă•ă­ăł (Buffron)"/>
    <x v="5"/>
    <s v="Normal"/>
    <s v="Bash Buffalo pokemon"/>
    <s v="1"/>
    <x v="4"/>
    <x v="1"/>
    <s v="Normal"/>
    <n v="1.6"/>
    <n v="94.6"/>
    <s v="3"/>
    <s v="Reckless"/>
    <s v="Sap Sipper"/>
    <s v="Soundproof"/>
    <s v="490"/>
    <n v="490"/>
    <n v="95"/>
    <s v="95"/>
    <n v="110"/>
    <s v="110"/>
    <n v="95"/>
    <s v="95"/>
    <n v="40"/>
    <s v="40"/>
    <n v="95"/>
    <s v="95"/>
    <n v="55"/>
    <s v="55"/>
    <n v="45"/>
    <s v="45"/>
    <s v="70"/>
    <n v="70"/>
    <n v="172"/>
    <s v="172"/>
    <s v="Medium Fast"/>
    <s v="1"/>
    <x v="5"/>
    <x v="2"/>
    <s v="Field"/>
    <n v="50"/>
    <n v="50"/>
    <n v="0.5"/>
    <n v="0.5"/>
    <s v="20"/>
    <s v="1"/>
    <s v="1"/>
    <s v="1"/>
    <s v="1"/>
    <s v="1"/>
    <s v="1"/>
    <s v="2"/>
    <s v="1"/>
    <s v="1"/>
    <s v="1"/>
    <s v="1"/>
    <s v="1"/>
    <s v="1"/>
    <s v="0"/>
    <s v="1"/>
    <s v="1"/>
    <s v="1"/>
    <s v="1"/>
  </r>
  <r>
    <s v="Rufflet"/>
    <s v="627"/>
    <s v="Geronimatz"/>
    <s v="ăŻă‚·ăśăł (Washibon)"/>
    <x v="5"/>
    <s v="Normal"/>
    <s v="Eaglet pokemon"/>
    <s v="2"/>
    <x v="4"/>
    <x v="2"/>
    <s v="Normal, Flying"/>
    <n v="0.5"/>
    <n v="10.5"/>
    <s v="3"/>
    <s v="Keen Eye"/>
    <s v="Sheer Force"/>
    <s v="Hustle"/>
    <s v="350"/>
    <n v="350"/>
    <n v="70"/>
    <s v="70"/>
    <n v="83"/>
    <s v="83"/>
    <n v="50"/>
    <s v="50"/>
    <n v="37"/>
    <s v="37"/>
    <n v="50"/>
    <s v="50"/>
    <n v="60"/>
    <s v="60"/>
    <n v="190"/>
    <s v="190"/>
    <s v="70"/>
    <n v="70"/>
    <n v="70"/>
    <s v="70"/>
    <s v="Slow"/>
    <s v="1"/>
    <x v="4"/>
    <x v="2"/>
    <s v="Flying"/>
    <n v="100"/>
    <n v="0"/>
    <n v="1"/>
    <n v="0"/>
    <s v="20"/>
    <s v="1"/>
    <s v="1"/>
    <s v="1"/>
    <s v="2"/>
    <n v="0.5"/>
    <s v="2"/>
    <s v="1"/>
    <s v="1"/>
    <s v="0"/>
    <s v="1"/>
    <s v="1"/>
    <n v="0.5"/>
    <s v="2"/>
    <s v="0"/>
    <s v="1"/>
    <s v="1"/>
    <s v="1"/>
    <s v="1"/>
  </r>
  <r>
    <s v="Braviary"/>
    <s v="628"/>
    <s v="Washakwil"/>
    <s v="ă‚¦ă‚©ăĽă‚°ă« (Warrgle)"/>
    <x v="5"/>
    <s v="Normal"/>
    <s v="Valiant pokemon"/>
    <s v="2"/>
    <x v="4"/>
    <x v="2"/>
    <s v="Normal, Flying"/>
    <n v="1.5"/>
    <n v="41"/>
    <s v="3"/>
    <s v="Keen Eye"/>
    <s v="Sheer Force"/>
    <s v="Defiant"/>
    <s v="510"/>
    <n v="510"/>
    <n v="100"/>
    <s v="100"/>
    <n v="123"/>
    <s v="123"/>
    <n v="75"/>
    <s v="75"/>
    <n v="57"/>
    <s v="57"/>
    <n v="75"/>
    <s v="75"/>
    <n v="80"/>
    <s v="80"/>
    <n v="60"/>
    <s v="60"/>
    <s v="70"/>
    <n v="70"/>
    <n v="179"/>
    <s v="179"/>
    <s v="Slow"/>
    <s v="1"/>
    <x v="4"/>
    <x v="2"/>
    <s v="Flying"/>
    <n v="100"/>
    <n v="0"/>
    <n v="1"/>
    <n v="0"/>
    <s v="20"/>
    <s v="1"/>
    <s v="1"/>
    <s v="1"/>
    <s v="2"/>
    <n v="0.5"/>
    <s v="2"/>
    <s v="1"/>
    <s v="1"/>
    <s v="0"/>
    <s v="1"/>
    <s v="1"/>
    <n v="0.5"/>
    <s v="2"/>
    <s v="0"/>
    <s v="1"/>
    <s v="1"/>
    <s v="1"/>
    <s v="1"/>
  </r>
  <r>
    <s v="Vullaby"/>
    <s v="629"/>
    <s v="Skallyk"/>
    <s v="ăă«ăăŁă‚¤ (Valchai)"/>
    <x v="5"/>
    <s v="Normal"/>
    <s v="Diapered pokemon"/>
    <s v="2"/>
    <x v="5"/>
    <x v="2"/>
    <s v="Dark, Flying"/>
    <n v="0.5"/>
    <n v="9"/>
    <s v="3"/>
    <s v="Big Pecks"/>
    <s v="Overcoat"/>
    <s v="Weak Armor"/>
    <s v="370"/>
    <n v="370"/>
    <n v="70"/>
    <s v="70"/>
    <n v="55"/>
    <s v="55"/>
    <n v="75"/>
    <s v="75"/>
    <n v="45"/>
    <s v="45"/>
    <n v="65"/>
    <s v="65"/>
    <n v="60"/>
    <s v="60"/>
    <n v="190"/>
    <s v="190"/>
    <s v="35"/>
    <n v="35"/>
    <n v="74"/>
    <s v="74"/>
    <s v="Slow"/>
    <s v="1"/>
    <x v="4"/>
    <x v="2"/>
    <s v="Flying"/>
    <n v="0"/>
    <n v="100"/>
    <n v="0"/>
    <n v="1"/>
    <s v="20"/>
    <s v="1"/>
    <s v="1"/>
    <s v="1"/>
    <s v="2"/>
    <n v="0.5"/>
    <s v="2"/>
    <s v="1"/>
    <s v="1"/>
    <s v="0"/>
    <s v="1"/>
    <s v="0"/>
    <s v="1"/>
    <s v="2"/>
    <n v="0.5"/>
    <s v="1"/>
    <n v="0.5"/>
    <s v="1"/>
    <s v="2"/>
  </r>
  <r>
    <s v="Mandibuzz"/>
    <s v="630"/>
    <s v="Grypheldis"/>
    <s v="ăă«ă‚¸ăĽăŠ (Vulgina)"/>
    <x v="5"/>
    <s v="Normal"/>
    <s v="Bone Vulture pokemon"/>
    <s v="2"/>
    <x v="5"/>
    <x v="2"/>
    <s v="Dark, Flying"/>
    <n v="1.2"/>
    <n v="39.5"/>
    <s v="3"/>
    <s v="Big Pecks"/>
    <s v="Overcoat"/>
    <s v="Weak Armor"/>
    <s v="510"/>
    <n v="510"/>
    <n v="110"/>
    <s v="110"/>
    <n v="65"/>
    <s v="65"/>
    <n v="105"/>
    <s v="105"/>
    <n v="55"/>
    <s v="55"/>
    <n v="95"/>
    <s v="95"/>
    <n v="80"/>
    <s v="80"/>
    <n v="60"/>
    <s v="60"/>
    <s v="35"/>
    <n v="35"/>
    <n v="179"/>
    <s v="179"/>
    <s v="Slow"/>
    <s v="1"/>
    <x v="4"/>
    <x v="2"/>
    <s v="Flying"/>
    <n v="0"/>
    <n v="100"/>
    <n v="0"/>
    <n v="1"/>
    <s v="20"/>
    <s v="1"/>
    <s v="1"/>
    <s v="1"/>
    <s v="2"/>
    <n v="0.5"/>
    <s v="2"/>
    <s v="1"/>
    <s v="1"/>
    <s v="0"/>
    <s v="1"/>
    <s v="0"/>
    <s v="1"/>
    <s v="2"/>
    <n v="0.5"/>
    <s v="1"/>
    <n v="0.5"/>
    <s v="1"/>
    <s v="2"/>
  </r>
  <r>
    <s v="Heatmor"/>
    <s v="631"/>
    <s v="FurnifraĂź"/>
    <s v="ă‚Żă‚¤ă‚żă©ăł (Kuitaran)"/>
    <x v="5"/>
    <s v="Normal"/>
    <s v="Anteater pokemon"/>
    <s v="1"/>
    <x v="1"/>
    <x v="1"/>
    <s v="Fire"/>
    <n v="1.4"/>
    <n v="58"/>
    <s v="3"/>
    <s v="Gluttony"/>
    <s v="Flash Fire"/>
    <s v="White Smoke"/>
    <s v="484"/>
    <n v="484"/>
    <n v="85"/>
    <s v="85"/>
    <n v="97"/>
    <s v="97"/>
    <n v="66"/>
    <s v="66"/>
    <n v="105"/>
    <s v="105"/>
    <n v="66"/>
    <s v="66"/>
    <n v="65"/>
    <s v="65"/>
    <n v="90"/>
    <s v="90"/>
    <s v="70"/>
    <n v="70"/>
    <n v="169"/>
    <s v="169"/>
    <s v="Medium Fast"/>
    <s v="1"/>
    <x v="5"/>
    <x v="2"/>
    <s v="Field"/>
    <n v="50"/>
    <n v="50"/>
    <n v="0.5"/>
    <n v="0.5"/>
    <s v="20"/>
    <s v="1"/>
    <n v="0.5"/>
    <s v="2"/>
    <s v="1"/>
    <n v="0.5"/>
    <n v="0.5"/>
    <s v="1"/>
    <s v="1"/>
    <s v="2"/>
    <s v="1"/>
    <s v="1"/>
    <n v="0.5"/>
    <s v="2"/>
    <s v="1"/>
    <s v="1"/>
    <s v="1"/>
    <n v="0.5"/>
    <n v="0.5"/>
  </r>
  <r>
    <s v="Durant"/>
    <s v="632"/>
    <s v="Fermicula"/>
    <s v="ă‚˘ă‚¤ă‚˘ăłă (Aiant)"/>
    <x v="5"/>
    <s v="Normal"/>
    <s v="Iron Ant pokemon"/>
    <s v="2"/>
    <x v="3"/>
    <x v="6"/>
    <s v="Bug, Steel"/>
    <n v="0.3"/>
    <n v="33"/>
    <s v="3"/>
    <s v="Swarm"/>
    <s v="Hustle"/>
    <s v="Truant"/>
    <s v="484"/>
    <n v="484"/>
    <n v="58"/>
    <s v="58"/>
    <n v="109"/>
    <s v="109"/>
    <n v="112"/>
    <s v="112"/>
    <n v="48"/>
    <s v="48"/>
    <n v="48"/>
    <s v="48"/>
    <n v="109"/>
    <s v="109"/>
    <n v="90"/>
    <s v="90"/>
    <s v="70"/>
    <n v="70"/>
    <n v="169"/>
    <s v="169"/>
    <s v="Medium Fast"/>
    <s v="1"/>
    <x v="3"/>
    <x v="2"/>
    <s v="Bug"/>
    <n v="50"/>
    <n v="50"/>
    <n v="0.5"/>
    <n v="0.5"/>
    <s v="20"/>
    <n v="0.5"/>
    <s v="4"/>
    <s v="1"/>
    <s v="1"/>
    <n v="0.25"/>
    <n v="0.5"/>
    <s v="1"/>
    <s v="0"/>
    <s v="1"/>
    <s v="1"/>
    <n v="0.5"/>
    <n v="0.5"/>
    <s v="1"/>
    <s v="1"/>
    <n v="0.5"/>
    <s v="1"/>
    <n v="0.5"/>
    <n v="0.5"/>
  </r>
  <r>
    <s v="Deino"/>
    <s v="633"/>
    <s v="Kapuno"/>
    <s v="ă˘ăŽă‚ş (Monozu)"/>
    <x v="5"/>
    <s v="Normal"/>
    <s v="Irate pokemon"/>
    <s v="2"/>
    <x v="5"/>
    <x v="3"/>
    <s v="Dark, Dragon"/>
    <n v="0.8"/>
    <n v="17.3"/>
    <s v="1"/>
    <s v="Hustle"/>
    <m/>
    <m/>
    <s v="300"/>
    <n v="300"/>
    <n v="52"/>
    <s v="52"/>
    <n v="65"/>
    <s v="65"/>
    <n v="50"/>
    <s v="50"/>
    <n v="45"/>
    <s v="45"/>
    <n v="50"/>
    <s v="50"/>
    <n v="38"/>
    <s v="38"/>
    <n v="45"/>
    <s v="45"/>
    <s v="35"/>
    <n v="35"/>
    <n v="60"/>
    <s v="60"/>
    <s v="Slow"/>
    <s v="1"/>
    <x v="1"/>
    <x v="2"/>
    <s v="Dragon"/>
    <n v="50"/>
    <n v="50"/>
    <n v="0.5"/>
    <n v="0.5"/>
    <s v="40"/>
    <s v="1"/>
    <n v="0.5"/>
    <n v="0.5"/>
    <n v="0.5"/>
    <n v="0.5"/>
    <s v="2"/>
    <s v="2"/>
    <s v="1"/>
    <s v="1"/>
    <s v="1"/>
    <s v="0"/>
    <s v="2"/>
    <s v="1"/>
    <n v="0.5"/>
    <s v="2"/>
    <n v="0.5"/>
    <s v="1"/>
    <s v="4"/>
  </r>
  <r>
    <s v="Zweilous"/>
    <s v="634"/>
    <s v="Duodino"/>
    <s v="ă‚¸ăăă‰ (Dihead)"/>
    <x v="5"/>
    <s v="Normal"/>
    <s v="Hostile pokemon"/>
    <s v="2"/>
    <x v="5"/>
    <x v="3"/>
    <s v="Dark, Dragon"/>
    <n v="1.4"/>
    <n v="50"/>
    <s v="1"/>
    <s v="Hustle"/>
    <m/>
    <m/>
    <s v="420"/>
    <n v="420"/>
    <n v="72"/>
    <s v="72"/>
    <n v="85"/>
    <s v="85"/>
    <n v="70"/>
    <s v="70"/>
    <n v="65"/>
    <s v="65"/>
    <n v="70"/>
    <s v="70"/>
    <n v="58"/>
    <s v="58"/>
    <n v="45"/>
    <s v="45"/>
    <s v="35"/>
    <n v="35"/>
    <n v="147"/>
    <s v="147"/>
    <s v="Slow"/>
    <s v="1"/>
    <x v="1"/>
    <x v="2"/>
    <s v="Dragon"/>
    <n v="50"/>
    <n v="50"/>
    <n v="0.5"/>
    <n v="0.5"/>
    <s v="40"/>
    <s v="1"/>
    <n v="0.5"/>
    <n v="0.5"/>
    <n v="0.5"/>
    <n v="0.5"/>
    <s v="2"/>
    <s v="2"/>
    <s v="1"/>
    <s v="1"/>
    <s v="1"/>
    <s v="0"/>
    <s v="2"/>
    <s v="1"/>
    <n v="0.5"/>
    <s v="2"/>
    <n v="0.5"/>
    <s v="1"/>
    <s v="4"/>
  </r>
  <r>
    <s v="Hydreigon"/>
    <s v="635"/>
    <s v="Trikephalo"/>
    <s v="ă‚µă‚¶ăłă‰ă© (Sazandora)"/>
    <x v="5"/>
    <s v="Normal"/>
    <s v="Brutal pokemon"/>
    <s v="2"/>
    <x v="5"/>
    <x v="3"/>
    <s v="Dark, Dragon"/>
    <n v="1.8"/>
    <n v="160"/>
    <s v="1"/>
    <s v="Levitate"/>
    <m/>
    <m/>
    <s v="600"/>
    <n v="600"/>
    <n v="92"/>
    <s v="92"/>
    <n v="105"/>
    <s v="105"/>
    <n v="90"/>
    <s v="90"/>
    <n v="125"/>
    <s v="125"/>
    <n v="90"/>
    <s v="90"/>
    <n v="98"/>
    <s v="98"/>
    <n v="45"/>
    <s v="45"/>
    <s v="35"/>
    <n v="35"/>
    <n v="270"/>
    <s v="270"/>
    <s v="Slow"/>
    <s v="1"/>
    <x v="1"/>
    <x v="2"/>
    <s v="Dragon"/>
    <n v="50"/>
    <n v="50"/>
    <n v="0.5"/>
    <n v="0.5"/>
    <s v="40"/>
    <s v="1"/>
    <n v="0.5"/>
    <n v="0.5"/>
    <n v="0.5"/>
    <n v="0.5"/>
    <s v="2"/>
    <s v="2"/>
    <s v="1"/>
    <s v="0"/>
    <s v="1"/>
    <s v="0"/>
    <s v="2"/>
    <s v="1"/>
    <n v="0.5"/>
    <s v="2"/>
    <n v="0.5"/>
    <s v="1"/>
    <s v="4"/>
  </r>
  <r>
    <s v="Larvesta"/>
    <s v="636"/>
    <s v="Ignivor"/>
    <s v="ăˇă©ă«ă (Merlarva)"/>
    <x v="5"/>
    <s v="Normal"/>
    <s v="Torch pokemon"/>
    <s v="2"/>
    <x v="3"/>
    <x v="17"/>
    <s v="Bug, Fire"/>
    <n v="1.1000000000000001"/>
    <n v="28.8"/>
    <s v="2"/>
    <s v="Flame Body"/>
    <m/>
    <s v="Swarm"/>
    <s v="360"/>
    <n v="360"/>
    <n v="55"/>
    <s v="55"/>
    <n v="85"/>
    <s v="85"/>
    <n v="55"/>
    <s v="55"/>
    <n v="50"/>
    <s v="50"/>
    <n v="55"/>
    <s v="55"/>
    <n v="60"/>
    <s v="60"/>
    <n v="45"/>
    <s v="45"/>
    <s v="70"/>
    <n v="70"/>
    <n v="72"/>
    <s v="72"/>
    <s v="Slow"/>
    <s v="1"/>
    <x v="3"/>
    <x v="2"/>
    <s v="Bug"/>
    <n v="50"/>
    <n v="50"/>
    <n v="0.5"/>
    <n v="0.5"/>
    <s v="40"/>
    <s v="1"/>
    <s v="1"/>
    <s v="2"/>
    <s v="1"/>
    <n v="0.25"/>
    <n v="0.5"/>
    <n v="0.5"/>
    <s v="1"/>
    <s v="1"/>
    <s v="2"/>
    <s v="1"/>
    <n v="0.5"/>
    <s v="4"/>
    <s v="1"/>
    <s v="1"/>
    <s v="1"/>
    <n v="0.5"/>
    <n v="0.5"/>
  </r>
  <r>
    <s v="Volcarona"/>
    <s v="637"/>
    <s v="Ramoth"/>
    <s v="ă‚¦ă«ă‚¬ă˘ă‚ą (Ulgamoth)"/>
    <x v="5"/>
    <s v="Normal"/>
    <s v="Sun pokemon"/>
    <s v="2"/>
    <x v="3"/>
    <x v="17"/>
    <s v="Bug, Fire"/>
    <n v="1.6"/>
    <n v="46"/>
    <s v="2"/>
    <s v="Flame Body"/>
    <m/>
    <s v="Swarm"/>
    <s v="550"/>
    <n v="550"/>
    <n v="85"/>
    <s v="85"/>
    <n v="60"/>
    <s v="60"/>
    <n v="65"/>
    <s v="65"/>
    <n v="135"/>
    <s v="135"/>
    <n v="105"/>
    <s v="105"/>
    <n v="100"/>
    <s v="100"/>
    <n v="15"/>
    <s v="15"/>
    <s v="70"/>
    <n v="70"/>
    <n v="248"/>
    <s v="248"/>
    <s v="Slow"/>
    <s v="1"/>
    <x v="3"/>
    <x v="2"/>
    <s v="Bug"/>
    <n v="50"/>
    <n v="50"/>
    <n v="0.5"/>
    <n v="0.5"/>
    <s v="40"/>
    <s v="1"/>
    <s v="1"/>
    <s v="2"/>
    <s v="1"/>
    <n v="0.25"/>
    <n v="0.5"/>
    <n v="0.5"/>
    <s v="1"/>
    <s v="1"/>
    <s v="2"/>
    <s v="1"/>
    <n v="0.5"/>
    <s v="4"/>
    <s v="1"/>
    <s v="1"/>
    <s v="1"/>
    <n v="0.5"/>
    <n v="0.5"/>
  </r>
  <r>
    <s v="Cobalion"/>
    <s v="638"/>
    <s v="Kobalium"/>
    <s v="ă‚łăă«ă‚Şăł (Cobalon)"/>
    <x v="5"/>
    <s v="Sub Legendary"/>
    <s v="Iron Will pokemon"/>
    <s v="2"/>
    <x v="11"/>
    <x v="10"/>
    <s v="Steel, Fighting"/>
    <n v="2.1"/>
    <n v="250"/>
    <s v="1"/>
    <s v="Justified"/>
    <m/>
    <m/>
    <s v="580"/>
    <n v="580"/>
    <n v="91"/>
    <s v="91"/>
    <n v="90"/>
    <s v="90"/>
    <n v="129"/>
    <s v="129"/>
    <n v="90"/>
    <s v="90"/>
    <n v="72"/>
    <s v="72"/>
    <n v="108"/>
    <s v="108"/>
    <n v="3"/>
    <s v="3"/>
    <s v="35"/>
    <n v="35"/>
    <n v="261"/>
    <s v="261"/>
    <s v="Slow"/>
    <s v="1"/>
    <x v="8"/>
    <x v="2"/>
    <s v="Undiscovered"/>
    <m/>
    <n v="100"/>
    <m/>
    <m/>
    <s v="80"/>
    <n v="0.5"/>
    <s v="2"/>
    <s v="1"/>
    <s v="1"/>
    <n v="0.5"/>
    <n v="0.5"/>
    <s v="2"/>
    <s v="0"/>
    <s v="2"/>
    <s v="1"/>
    <s v="1"/>
    <n v="0.25"/>
    <n v="0.25"/>
    <s v="1"/>
    <n v="0.5"/>
    <n v="0.5"/>
    <n v="0.5"/>
    <s v="1"/>
  </r>
  <r>
    <s v="Terrakion"/>
    <s v="639"/>
    <s v="Terrakium"/>
    <s v="ă†ă©ă‚­ă‚Şăł (Terrakion)"/>
    <x v="5"/>
    <s v="Sub Legendary"/>
    <s v="Cavern pokemon"/>
    <s v="2"/>
    <x v="14"/>
    <x v="10"/>
    <s v="Rock, Fighting"/>
    <n v="1.9"/>
    <n v="260"/>
    <s v="1"/>
    <s v="Justified"/>
    <m/>
    <m/>
    <s v="580"/>
    <n v="580"/>
    <n v="91"/>
    <s v="91"/>
    <n v="129"/>
    <s v="129"/>
    <n v="90"/>
    <s v="90"/>
    <n v="72"/>
    <s v="72"/>
    <n v="90"/>
    <s v="90"/>
    <n v="108"/>
    <s v="108"/>
    <n v="3"/>
    <s v="3"/>
    <s v="35"/>
    <n v="35"/>
    <n v="261"/>
    <s v="261"/>
    <s v="Slow"/>
    <s v="1"/>
    <x v="8"/>
    <x v="2"/>
    <s v="Undiscovered"/>
    <m/>
    <n v="100"/>
    <m/>
    <m/>
    <s v="80"/>
    <n v="0.5"/>
    <n v="0.5"/>
    <s v="2"/>
    <s v="1"/>
    <s v="2"/>
    <s v="1"/>
    <s v="2"/>
    <n v="0.5"/>
    <s v="2"/>
    <s v="1"/>
    <s v="2"/>
    <n v="0.5"/>
    <n v="0.5"/>
    <s v="1"/>
    <s v="1"/>
    <n v="0.5"/>
    <s v="2"/>
    <s v="2"/>
  </r>
  <r>
    <s v="Virizion"/>
    <s v="640"/>
    <s v="Viridium"/>
    <s v="ă“ăŞă‚¸ă‚Şăł (Virizion)"/>
    <x v="5"/>
    <s v="Sub Legendary"/>
    <s v="Grassland pokemon"/>
    <s v="2"/>
    <x v="0"/>
    <x v="10"/>
    <s v="Grass, Fighting"/>
    <n v="2"/>
    <n v="200"/>
    <s v="1"/>
    <s v="Justified"/>
    <m/>
    <m/>
    <s v="580"/>
    <n v="580"/>
    <n v="91"/>
    <s v="91"/>
    <n v="90"/>
    <s v="90"/>
    <n v="72"/>
    <s v="72"/>
    <n v="90"/>
    <s v="90"/>
    <n v="129"/>
    <s v="129"/>
    <n v="108"/>
    <s v="108"/>
    <n v="3"/>
    <s v="3"/>
    <s v="35"/>
    <n v="35"/>
    <n v="261"/>
    <s v="261"/>
    <s v="Slow"/>
    <s v="1"/>
    <x v="8"/>
    <x v="2"/>
    <s v="Undiscovered"/>
    <m/>
    <n v="100"/>
    <m/>
    <m/>
    <s v="80"/>
    <s v="1"/>
    <s v="2"/>
    <n v="0.5"/>
    <n v="0.5"/>
    <n v="0.5"/>
    <s v="2"/>
    <s v="1"/>
    <s v="2"/>
    <n v="0.5"/>
    <s v="4"/>
    <s v="2"/>
    <s v="1"/>
    <n v="0.5"/>
    <s v="1"/>
    <s v="1"/>
    <n v="0.5"/>
    <s v="1"/>
    <s v="2"/>
  </r>
  <r>
    <s v="Tornadus Incarnate Forme"/>
    <s v="641"/>
    <s v="Boreos"/>
    <s v="ăă«ăŤă­ă‚ą (Tornelos)"/>
    <x v="5"/>
    <s v="Sub Legendary"/>
    <s v="Cyclone pokemon"/>
    <s v="1"/>
    <x v="17"/>
    <x v="1"/>
    <s v="Flying"/>
    <n v="1.5"/>
    <n v="63"/>
    <s v="2"/>
    <s v="Prankster"/>
    <m/>
    <s v="Defiant"/>
    <s v="580"/>
    <n v="580"/>
    <n v="79"/>
    <s v="79"/>
    <n v="115"/>
    <s v="115"/>
    <n v="70"/>
    <s v="70"/>
    <n v="125"/>
    <s v="125"/>
    <n v="80"/>
    <s v="80"/>
    <n v="111"/>
    <s v="111"/>
    <n v="3"/>
    <s v="3"/>
    <s v="90"/>
    <n v="90"/>
    <n v="261"/>
    <s v="261"/>
    <s v="Slow"/>
    <s v="1"/>
    <x v="8"/>
    <x v="2"/>
    <s v="Undiscovered"/>
    <n v="100"/>
    <n v="0"/>
    <n v="1"/>
    <n v="0"/>
    <s v="120"/>
    <s v="1"/>
    <s v="1"/>
    <s v="1"/>
    <s v="2"/>
    <n v="0.5"/>
    <s v="2"/>
    <n v="0.5"/>
    <s v="1"/>
    <s v="0"/>
    <s v="1"/>
    <s v="1"/>
    <n v="0.5"/>
    <s v="2"/>
    <s v="1"/>
    <s v="1"/>
    <s v="1"/>
    <s v="1"/>
    <s v="1"/>
  </r>
  <r>
    <s v="Tornadus Therian Forme"/>
    <s v="641"/>
    <s v="Boreos"/>
    <s v="ăă«ăŤă­ă‚ą (Tornelos)"/>
    <x v="5"/>
    <s v="Sub Legendary"/>
    <s v="Cyclone pokemon"/>
    <s v="1"/>
    <x v="17"/>
    <x v="1"/>
    <s v="Flying"/>
    <n v="1.4"/>
    <n v="63"/>
    <s v="1"/>
    <s v="Regenerator"/>
    <m/>
    <m/>
    <s v="580"/>
    <n v="580"/>
    <n v="79"/>
    <s v="79"/>
    <n v="100"/>
    <s v="100"/>
    <n v="80"/>
    <s v="80"/>
    <n v="110"/>
    <s v="110"/>
    <n v="90"/>
    <s v="90"/>
    <n v="121"/>
    <s v="121"/>
    <n v="3"/>
    <s v="3"/>
    <s v="90"/>
    <n v="90"/>
    <n v="261"/>
    <s v="261"/>
    <s v="Slow"/>
    <s v="1"/>
    <x v="8"/>
    <x v="2"/>
    <s v="Undiscovered"/>
    <n v="100"/>
    <n v="0"/>
    <n v="1"/>
    <n v="0"/>
    <s v="120"/>
    <s v="1"/>
    <s v="1"/>
    <s v="1"/>
    <s v="2"/>
    <n v="0.5"/>
    <s v="2"/>
    <n v="0.5"/>
    <s v="1"/>
    <s v="0"/>
    <s v="1"/>
    <s v="1"/>
    <n v="0.5"/>
    <s v="2"/>
    <s v="1"/>
    <s v="1"/>
    <s v="1"/>
    <s v="1"/>
    <s v="1"/>
  </r>
  <r>
    <s v="Thundurus Incarnate Forme"/>
    <s v="642"/>
    <s v="Voltolos"/>
    <s v="ăśă«ăă­ă‚ą (Voltolos)"/>
    <x v="5"/>
    <s v="Sub Legendary"/>
    <s v="Bolt Strike pokemon"/>
    <s v="2"/>
    <x v="7"/>
    <x v="2"/>
    <s v="Electric, Flying"/>
    <n v="1.5"/>
    <n v="61"/>
    <s v="2"/>
    <s v="Prankster"/>
    <m/>
    <s v="Defiant"/>
    <s v="580"/>
    <n v="580"/>
    <n v="79"/>
    <s v="79"/>
    <n v="115"/>
    <s v="115"/>
    <n v="70"/>
    <s v="70"/>
    <n v="125"/>
    <s v="125"/>
    <n v="80"/>
    <s v="80"/>
    <n v="111"/>
    <s v="111"/>
    <n v="3"/>
    <s v="3"/>
    <s v="90"/>
    <n v="90"/>
    <n v="261"/>
    <s v="261"/>
    <s v="Slow"/>
    <s v="1"/>
    <x v="8"/>
    <x v="2"/>
    <s v="Undiscovered"/>
    <n v="100"/>
    <n v="0"/>
    <n v="1"/>
    <n v="0"/>
    <s v="120"/>
    <s v="1"/>
    <s v="1"/>
    <s v="1"/>
    <s v="1"/>
    <n v="0.5"/>
    <s v="2"/>
    <n v="0.5"/>
    <s v="1"/>
    <s v="0"/>
    <n v="0.5"/>
    <s v="1"/>
    <n v="0.5"/>
    <s v="2"/>
    <s v="1"/>
    <s v="1"/>
    <s v="1"/>
    <n v="0.5"/>
    <s v="1"/>
  </r>
  <r>
    <s v="Thundurus Therian Forme"/>
    <s v="642"/>
    <s v="Voltolos"/>
    <s v="ăśă«ăă­ă‚ą (Voltolos)"/>
    <x v="5"/>
    <s v="Sub Legendary"/>
    <s v="Bolt Strike pokemon"/>
    <s v="2"/>
    <x v="7"/>
    <x v="2"/>
    <s v="Electric, Flying"/>
    <n v="3"/>
    <n v="61"/>
    <s v="1"/>
    <s v="Volt Absorb"/>
    <m/>
    <m/>
    <s v="580"/>
    <n v="580"/>
    <n v="79"/>
    <s v="79"/>
    <n v="105"/>
    <s v="105"/>
    <n v="70"/>
    <s v="70"/>
    <n v="145"/>
    <s v="145"/>
    <n v="80"/>
    <s v="80"/>
    <n v="101"/>
    <s v="101"/>
    <n v="3"/>
    <s v="3"/>
    <s v="90"/>
    <n v="90"/>
    <n v="261"/>
    <s v="261"/>
    <s v="Slow"/>
    <s v="1"/>
    <x v="8"/>
    <x v="2"/>
    <s v="Undiscovered"/>
    <n v="100"/>
    <n v="0"/>
    <n v="1"/>
    <n v="0"/>
    <s v="120"/>
    <s v="1"/>
    <s v="1"/>
    <s v="1"/>
    <s v="0"/>
    <n v="0.5"/>
    <s v="2"/>
    <n v="0.5"/>
    <s v="1"/>
    <s v="0"/>
    <n v="0.5"/>
    <s v="1"/>
    <n v="0.5"/>
    <s v="2"/>
    <s v="1"/>
    <s v="1"/>
    <s v="1"/>
    <n v="0.5"/>
    <s v="1"/>
  </r>
  <r>
    <s v="Reshiram"/>
    <s v="643"/>
    <s v="Reshiram"/>
    <s v="ă¬ă‚·ă©ă  (Reshiram)"/>
    <x v="5"/>
    <s v="Legendary"/>
    <s v="Vast White pokemon"/>
    <s v="2"/>
    <x v="16"/>
    <x v="17"/>
    <s v="Dragon, Fire"/>
    <n v="3.2"/>
    <n v="330"/>
    <s v="1"/>
    <s v="Turboblaze"/>
    <m/>
    <m/>
    <s v="680"/>
    <n v="680"/>
    <n v="100"/>
    <s v="100"/>
    <n v="120"/>
    <s v="120"/>
    <n v="100"/>
    <s v="100"/>
    <n v="150"/>
    <s v="150"/>
    <n v="120"/>
    <s v="120"/>
    <n v="90"/>
    <s v="90"/>
    <n v="3"/>
    <s v="3"/>
    <s v="0"/>
    <n v="0"/>
    <n v="306"/>
    <s v="306"/>
    <s v="Slow"/>
    <s v="1"/>
    <x v="8"/>
    <x v="2"/>
    <s v="Undiscovered"/>
    <m/>
    <n v="100"/>
    <m/>
    <m/>
    <s v="120"/>
    <s v="1"/>
    <n v="0.25"/>
    <s v="1"/>
    <n v="0.5"/>
    <n v="0.25"/>
    <s v="1"/>
    <s v="1"/>
    <s v="1"/>
    <s v="2"/>
    <s v="1"/>
    <s v="1"/>
    <n v="0.5"/>
    <s v="2"/>
    <s v="1"/>
    <s v="2"/>
    <s v="1"/>
    <n v="0.5"/>
    <s v="1"/>
  </r>
  <r>
    <s v="Zekrom"/>
    <s v="644"/>
    <s v="Zekrom"/>
    <s v="ă‚Ľă‚Żă­ă  (Zekrom)"/>
    <x v="5"/>
    <s v="Legendary"/>
    <s v="Deep Black pokemon"/>
    <s v="2"/>
    <x v="16"/>
    <x v="11"/>
    <s v="Dragon, Electric"/>
    <n v="2.9"/>
    <n v="345"/>
    <s v="1"/>
    <s v="Teravolt"/>
    <m/>
    <m/>
    <s v="680"/>
    <n v="680"/>
    <n v="100"/>
    <s v="100"/>
    <n v="150"/>
    <s v="150"/>
    <n v="120"/>
    <s v="120"/>
    <n v="120"/>
    <s v="120"/>
    <n v="100"/>
    <s v="100"/>
    <n v="90"/>
    <s v="90"/>
    <n v="3"/>
    <s v="3"/>
    <s v="0"/>
    <n v="0"/>
    <n v="306"/>
    <s v="306"/>
    <s v="Slow"/>
    <s v="1"/>
    <x v="8"/>
    <x v="2"/>
    <s v="Undiscovered"/>
    <m/>
    <n v="100"/>
    <m/>
    <m/>
    <s v="120"/>
    <s v="1"/>
    <n v="0.5"/>
    <n v="0.5"/>
    <n v="0.25"/>
    <n v="0.5"/>
    <s v="2"/>
    <s v="1"/>
    <s v="1"/>
    <s v="2"/>
    <n v="0.5"/>
    <s v="1"/>
    <s v="1"/>
    <s v="1"/>
    <s v="1"/>
    <s v="2"/>
    <s v="1"/>
    <n v="0.5"/>
    <s v="2"/>
  </r>
  <r>
    <s v="Landorus Incarnate Forme"/>
    <s v="645"/>
    <s v="Demeteros"/>
    <s v="ă©ăłă‰ă­ă‚ą (Landlos)"/>
    <x v="5"/>
    <s v="Sub Legendary"/>
    <s v="Abundance pokemon"/>
    <s v="2"/>
    <x v="8"/>
    <x v="2"/>
    <s v="Ground, Flying"/>
    <n v="1.5"/>
    <n v="68"/>
    <s v="2"/>
    <s v="Sand Force"/>
    <m/>
    <s v="Sheer Force"/>
    <s v="600"/>
    <n v="600"/>
    <n v="89"/>
    <s v="89"/>
    <n v="125"/>
    <s v="125"/>
    <n v="90"/>
    <s v="90"/>
    <n v="115"/>
    <s v="115"/>
    <n v="80"/>
    <s v="80"/>
    <n v="101"/>
    <s v="101"/>
    <n v="3"/>
    <s v="3"/>
    <s v="90"/>
    <n v="90"/>
    <n v="270"/>
    <s v="270"/>
    <s v="Slow"/>
    <s v="1"/>
    <x v="8"/>
    <x v="2"/>
    <s v="Undiscovered"/>
    <n v="100"/>
    <n v="0"/>
    <n v="1"/>
    <n v="0"/>
    <s v="120"/>
    <s v="1"/>
    <s v="1"/>
    <s v="2"/>
    <s v="0"/>
    <s v="1"/>
    <s v="4"/>
    <n v="0.5"/>
    <n v="0.5"/>
    <s v="0"/>
    <s v="1"/>
    <s v="1"/>
    <n v="0.5"/>
    <s v="1"/>
    <s v="1"/>
    <s v="1"/>
    <s v="1"/>
    <s v="1"/>
    <s v="1"/>
  </r>
  <r>
    <s v="Landorus Therian Forme"/>
    <s v="645"/>
    <s v="Demeteros"/>
    <s v="ă©ăłă‰ă­ă‚ą (Landlos)"/>
    <x v="5"/>
    <s v="Sub Legendary"/>
    <s v="Abundance pokemon"/>
    <s v="2"/>
    <x v="8"/>
    <x v="2"/>
    <s v="Ground, Flying"/>
    <n v="1.3"/>
    <n v="68"/>
    <s v="1"/>
    <s v="Intimidate"/>
    <m/>
    <m/>
    <s v="600"/>
    <n v="600"/>
    <n v="89"/>
    <s v="89"/>
    <n v="145"/>
    <s v="145"/>
    <n v="90"/>
    <s v="90"/>
    <n v="105"/>
    <s v="105"/>
    <n v="80"/>
    <s v="80"/>
    <n v="91"/>
    <s v="91"/>
    <n v="3"/>
    <s v="3"/>
    <s v="90"/>
    <n v="90"/>
    <n v="270"/>
    <s v="270"/>
    <s v="Slow"/>
    <s v="1"/>
    <x v="8"/>
    <x v="2"/>
    <s v="Undiscovered"/>
    <n v="100"/>
    <n v="0"/>
    <n v="1"/>
    <n v="0"/>
    <s v="120"/>
    <s v="1"/>
    <s v="1"/>
    <s v="2"/>
    <s v="0"/>
    <s v="1"/>
    <s v="4"/>
    <n v="0.5"/>
    <n v="0.5"/>
    <s v="0"/>
    <s v="1"/>
    <s v="1"/>
    <n v="0.5"/>
    <s v="1"/>
    <s v="1"/>
    <s v="1"/>
    <s v="1"/>
    <s v="1"/>
    <s v="1"/>
  </r>
  <r>
    <s v="Kyurem"/>
    <s v="646"/>
    <s v="Kyurem"/>
    <s v="ă‚­ăĄă¬ă  (Kyurem)"/>
    <x v="5"/>
    <s v="Legendary"/>
    <s v="Boundary pokemon"/>
    <s v="2"/>
    <x v="16"/>
    <x v="12"/>
    <s v="Dragon, Ice"/>
    <n v="3"/>
    <n v="325"/>
    <s v="1"/>
    <s v="Pressure"/>
    <m/>
    <m/>
    <s v="660"/>
    <n v="660"/>
    <n v="125"/>
    <s v="125"/>
    <n v="130"/>
    <s v="130"/>
    <n v="90"/>
    <s v="90"/>
    <n v="130"/>
    <s v="130"/>
    <n v="90"/>
    <s v="90"/>
    <n v="95"/>
    <s v="95"/>
    <n v="3"/>
    <s v="3"/>
    <s v="0"/>
    <n v="0"/>
    <n v="297"/>
    <s v="297"/>
    <s v="Slow"/>
    <s v="1"/>
    <x v="8"/>
    <x v="2"/>
    <s v="Undiscovered"/>
    <m/>
    <n v="100"/>
    <m/>
    <m/>
    <s v="120"/>
    <s v="1"/>
    <s v="1"/>
    <n v="0.5"/>
    <n v="0.5"/>
    <n v="0.5"/>
    <s v="1"/>
    <s v="2"/>
    <s v="1"/>
    <s v="1"/>
    <s v="1"/>
    <s v="1"/>
    <s v="1"/>
    <s v="2"/>
    <s v="1"/>
    <s v="2"/>
    <s v="1"/>
    <s v="2"/>
    <s v="2"/>
  </r>
  <r>
    <s v="Black Kyurem"/>
    <s v="646"/>
    <s v="Kyurem"/>
    <s v="ă‚­ăĄă¬ă  (Kyurem)"/>
    <x v="5"/>
    <s v="Legendary"/>
    <s v="Boundary pokemon"/>
    <s v="2"/>
    <x v="16"/>
    <x v="12"/>
    <s v="Dragon, Ice"/>
    <n v="3.3"/>
    <n v="325"/>
    <s v="1"/>
    <s v="Teravolt"/>
    <m/>
    <m/>
    <s v="700"/>
    <n v="700"/>
    <n v="125"/>
    <s v="125"/>
    <n v="170"/>
    <s v="170"/>
    <n v="100"/>
    <s v="100"/>
    <n v="120"/>
    <s v="120"/>
    <n v="90"/>
    <s v="90"/>
    <n v="95"/>
    <s v="95"/>
    <n v="3"/>
    <s v="3"/>
    <s v="0"/>
    <n v="0"/>
    <n v="315"/>
    <s v="315"/>
    <s v="Slow"/>
    <s v="1"/>
    <x v="8"/>
    <x v="2"/>
    <s v="Undiscovered"/>
    <m/>
    <n v="100"/>
    <m/>
    <m/>
    <s v="120"/>
    <s v="1"/>
    <s v="1"/>
    <n v="0.5"/>
    <n v="0.5"/>
    <n v="0.5"/>
    <s v="1"/>
    <s v="2"/>
    <s v="1"/>
    <s v="1"/>
    <s v="1"/>
    <s v="1"/>
    <s v="1"/>
    <s v="2"/>
    <s v="1"/>
    <s v="2"/>
    <s v="1"/>
    <s v="2"/>
    <s v="2"/>
  </r>
  <r>
    <s v="White Kyurem"/>
    <s v="646"/>
    <s v="Kyurem"/>
    <s v="ă‚­ăĄă¬ă  (Kyurem)"/>
    <x v="5"/>
    <s v="Legendary"/>
    <s v="Boundary pokemon"/>
    <s v="2"/>
    <x v="16"/>
    <x v="12"/>
    <s v="Dragon, Ice"/>
    <n v="3.6"/>
    <n v="325"/>
    <s v="1"/>
    <s v="Turboblaze"/>
    <m/>
    <m/>
    <s v="700"/>
    <n v="700"/>
    <n v="125"/>
    <s v="125"/>
    <n v="120"/>
    <s v="120"/>
    <n v="90"/>
    <s v="90"/>
    <n v="170"/>
    <s v="170"/>
    <n v="100"/>
    <s v="100"/>
    <n v="95"/>
    <s v="95"/>
    <n v="3"/>
    <s v="3"/>
    <s v="0"/>
    <n v="0"/>
    <n v="315"/>
    <s v="315"/>
    <s v="Slow"/>
    <s v="1"/>
    <x v="8"/>
    <x v="2"/>
    <s v="Undiscovered"/>
    <m/>
    <n v="100"/>
    <m/>
    <m/>
    <s v="120"/>
    <s v="1"/>
    <s v="1"/>
    <n v="0.5"/>
    <n v="0.5"/>
    <n v="0.5"/>
    <s v="1"/>
    <s v="2"/>
    <s v="1"/>
    <s v="1"/>
    <s v="1"/>
    <s v="1"/>
    <s v="1"/>
    <s v="2"/>
    <s v="1"/>
    <s v="2"/>
    <s v="1"/>
    <s v="2"/>
    <s v="2"/>
  </r>
  <r>
    <s v="Keldeo Ordinary Forme"/>
    <s v="647"/>
    <s v="Keldeo"/>
    <s v="ă‚±ă«ă‡ă‚Łă‚Ş (Keldeo)"/>
    <x v="5"/>
    <s v="Mythical"/>
    <s v="Colt pokemon"/>
    <s v="2"/>
    <x v="2"/>
    <x v="10"/>
    <s v="Water, Fighting"/>
    <n v="1.4"/>
    <n v="48.5"/>
    <s v="1"/>
    <s v="Justified"/>
    <m/>
    <m/>
    <s v="580"/>
    <n v="580"/>
    <n v="91"/>
    <s v="91"/>
    <n v="72"/>
    <s v="72"/>
    <n v="90"/>
    <s v="90"/>
    <n v="129"/>
    <s v="129"/>
    <n v="90"/>
    <s v="90"/>
    <n v="108"/>
    <s v="108"/>
    <n v="3"/>
    <s v="3"/>
    <s v="35"/>
    <n v="35"/>
    <n v="261"/>
    <s v="261"/>
    <s v="Slow"/>
    <s v="1"/>
    <x v="8"/>
    <x v="2"/>
    <s v="Undiscovered"/>
    <m/>
    <n v="100"/>
    <m/>
    <m/>
    <s v="80"/>
    <s v="1"/>
    <n v="0.5"/>
    <n v="0.5"/>
    <s v="2"/>
    <s v="2"/>
    <n v="0.5"/>
    <s v="1"/>
    <s v="1"/>
    <s v="1"/>
    <s v="2"/>
    <s v="2"/>
    <n v="0.5"/>
    <n v="0.5"/>
    <s v="1"/>
    <s v="1"/>
    <n v="0.5"/>
    <n v="0.5"/>
    <s v="2"/>
  </r>
  <r>
    <s v="Keldeo Resolute Forme"/>
    <s v="647"/>
    <s v="Keldeo"/>
    <s v="ă‚±ă«ă‡ă‚Łă‚Ş (Keldeo)"/>
    <x v="5"/>
    <s v="Mythical"/>
    <s v="Colt pokemon"/>
    <s v="2"/>
    <x v="2"/>
    <x v="10"/>
    <s v="Water, Fighting"/>
    <n v="1.4"/>
    <n v="48.5"/>
    <s v="1"/>
    <s v="Justified"/>
    <m/>
    <m/>
    <s v="580"/>
    <n v="580"/>
    <n v="91"/>
    <s v="91"/>
    <n v="72"/>
    <s v="72"/>
    <n v="90"/>
    <s v="90"/>
    <n v="129"/>
    <s v="129"/>
    <n v="90"/>
    <s v="90"/>
    <n v="108"/>
    <s v="108"/>
    <n v="3"/>
    <s v="3"/>
    <s v="35"/>
    <n v="35"/>
    <n v="261"/>
    <s v="261"/>
    <s v="Slow"/>
    <s v="1"/>
    <x v="8"/>
    <x v="2"/>
    <s v="Undiscovered"/>
    <m/>
    <n v="100"/>
    <m/>
    <m/>
    <s v="80"/>
    <s v="1"/>
    <n v="0.5"/>
    <n v="0.5"/>
    <s v="2"/>
    <s v="2"/>
    <n v="0.5"/>
    <s v="1"/>
    <s v="1"/>
    <s v="1"/>
    <s v="2"/>
    <s v="2"/>
    <n v="0.5"/>
    <n v="0.5"/>
    <s v="1"/>
    <s v="1"/>
    <n v="0.5"/>
    <n v="0.5"/>
    <s v="2"/>
  </r>
  <r>
    <s v="Meloetta Aria Forme"/>
    <s v="648"/>
    <s v="Meloetta"/>
    <s v="ăˇă­ă‚¨ăă‚ż (Meloetta)"/>
    <x v="5"/>
    <s v="Mythical"/>
    <s v="Melody pokemon"/>
    <s v="2"/>
    <x v="4"/>
    <x v="5"/>
    <s v="Normal, Psychic"/>
    <n v="0.6"/>
    <n v="6.5"/>
    <s v="1"/>
    <s v="Serene Grace"/>
    <m/>
    <m/>
    <s v="600"/>
    <n v="600"/>
    <n v="100"/>
    <s v="100"/>
    <n v="77"/>
    <s v="77"/>
    <n v="77"/>
    <s v="77"/>
    <n v="128"/>
    <s v="128"/>
    <n v="128"/>
    <s v="128"/>
    <n v="90"/>
    <s v="90"/>
    <n v="3"/>
    <s v="3"/>
    <s v="100"/>
    <n v="100"/>
    <n v="270"/>
    <s v="270"/>
    <s v="Slow"/>
    <s v="1"/>
    <x v="8"/>
    <x v="2"/>
    <s v="Undiscovered"/>
    <m/>
    <n v="100"/>
    <m/>
    <m/>
    <s v="120"/>
    <s v="1"/>
    <s v="1"/>
    <s v="1"/>
    <s v="1"/>
    <s v="1"/>
    <s v="1"/>
    <s v="1"/>
    <s v="1"/>
    <s v="1"/>
    <s v="1"/>
    <n v="0.5"/>
    <s v="2"/>
    <s v="1"/>
    <s v="0"/>
    <s v="1"/>
    <s v="2"/>
    <s v="1"/>
    <s v="1"/>
  </r>
  <r>
    <s v="Meloetta Pirouette Forme"/>
    <s v="648"/>
    <s v="Meloetta"/>
    <s v="ăˇă­ă‚¨ăă‚ż (Meloetta)"/>
    <x v="5"/>
    <s v="Mythical"/>
    <s v="Melody pokemon"/>
    <s v="2"/>
    <x v="4"/>
    <x v="10"/>
    <s v="Normal, Fighting"/>
    <n v="0.6"/>
    <n v="6.5"/>
    <s v="1"/>
    <s v="Serene Grace"/>
    <m/>
    <m/>
    <s v="600"/>
    <n v="600"/>
    <n v="100"/>
    <s v="100"/>
    <n v="128"/>
    <s v="128"/>
    <n v="90"/>
    <s v="90"/>
    <n v="77"/>
    <s v="77"/>
    <n v="77"/>
    <s v="77"/>
    <n v="128"/>
    <s v="128"/>
    <n v="3"/>
    <s v="3"/>
    <s v="100"/>
    <n v="100"/>
    <n v="270"/>
    <s v="270"/>
    <s v="Slow"/>
    <s v="1"/>
    <x v="8"/>
    <x v="2"/>
    <s v="Undiscovered"/>
    <m/>
    <n v="100"/>
    <m/>
    <m/>
    <s v="120"/>
    <s v="1"/>
    <s v="1"/>
    <s v="1"/>
    <s v="1"/>
    <s v="1"/>
    <s v="1"/>
    <s v="2"/>
    <s v="1"/>
    <s v="1"/>
    <s v="2"/>
    <s v="2"/>
    <n v="0.5"/>
    <n v="0.5"/>
    <s v="0"/>
    <s v="1"/>
    <n v="0.5"/>
    <s v="1"/>
    <s v="2"/>
  </r>
  <r>
    <s v="Genesect"/>
    <s v="649"/>
    <s v="Genesect"/>
    <s v="ă‚˛ăŽă‚»ă‚Żă (Genesect)"/>
    <x v="5"/>
    <s v="Mythical"/>
    <s v="Paleozoic pokemon"/>
    <s v="2"/>
    <x v="3"/>
    <x v="6"/>
    <s v="Bug, Steel"/>
    <n v="1.5"/>
    <n v="82.5"/>
    <s v="1"/>
    <s v="Download"/>
    <m/>
    <m/>
    <s v="600"/>
    <n v="600"/>
    <n v="71"/>
    <s v="71"/>
    <n v="120"/>
    <s v="120"/>
    <n v="95"/>
    <s v="95"/>
    <n v="120"/>
    <s v="120"/>
    <n v="95"/>
    <s v="95"/>
    <n v="99"/>
    <s v="99"/>
    <n v="3"/>
    <s v="3"/>
    <s v="0"/>
    <n v="0"/>
    <n v="270"/>
    <s v="270"/>
    <s v="Slow"/>
    <s v="1"/>
    <x v="8"/>
    <x v="2"/>
    <s v="Undiscovered"/>
    <m/>
    <n v="100"/>
    <m/>
    <m/>
    <s v="120"/>
    <n v="0.5"/>
    <s v="4"/>
    <s v="1"/>
    <s v="1"/>
    <n v="0.25"/>
    <n v="0.5"/>
    <s v="1"/>
    <s v="0"/>
    <s v="1"/>
    <s v="1"/>
    <n v="0.5"/>
    <n v="0.5"/>
    <s v="1"/>
    <s v="1"/>
    <n v="0.5"/>
    <s v="1"/>
    <n v="0.5"/>
    <n v="0.5"/>
  </r>
  <r>
    <s v="Chespin"/>
    <s v="650"/>
    <s v="Igamaro"/>
    <s v="ăŹăŞăžă­ăł (Harimaron)"/>
    <x v="6"/>
    <s v="Normal"/>
    <s v="Spiny Nut pokemon"/>
    <s v="1"/>
    <x v="0"/>
    <x v="1"/>
    <s v="Grass"/>
    <n v="0.4"/>
    <n v="9"/>
    <s v="2"/>
    <s v="Overgrow"/>
    <m/>
    <s v="Bulletproof"/>
    <s v="313"/>
    <n v="313"/>
    <n v="56"/>
    <s v="56"/>
    <n v="61"/>
    <s v="61"/>
    <n v="65"/>
    <s v="65"/>
    <n v="48"/>
    <s v="48"/>
    <n v="45"/>
    <s v="45"/>
    <n v="38"/>
    <s v="38"/>
    <n v="45"/>
    <s v="45"/>
    <s v="70"/>
    <n v="70"/>
    <n v="63"/>
    <s v="63"/>
    <s v="Medium Slow"/>
    <s v="1"/>
    <x v="5"/>
    <x v="2"/>
    <s v="Field"/>
    <n v="87.5"/>
    <n v="12.5"/>
    <n v="0.875"/>
    <n v="0.125"/>
    <s v="20"/>
    <s v="1"/>
    <s v="2"/>
    <n v="0.5"/>
    <n v="0.5"/>
    <n v="0.5"/>
    <s v="2"/>
    <s v="1"/>
    <s v="2"/>
    <n v="0.5"/>
    <s v="2"/>
    <s v="1"/>
    <s v="2"/>
    <s v="1"/>
    <s v="1"/>
    <s v="1"/>
    <s v="1"/>
    <s v="1"/>
    <s v="1"/>
  </r>
  <r>
    <s v="Quilladin"/>
    <s v="651"/>
    <s v="Igastarnish"/>
    <s v="ăŹăŞăśăĽă‚° (Hariborg)"/>
    <x v="6"/>
    <s v="Normal"/>
    <s v="Spiny Armor pokemon"/>
    <s v="1"/>
    <x v="0"/>
    <x v="1"/>
    <s v="Grass"/>
    <n v="0.7"/>
    <n v="29"/>
    <s v="2"/>
    <s v="Overgrow"/>
    <m/>
    <s v="Bulletproof"/>
    <s v="405"/>
    <n v="405"/>
    <n v="61"/>
    <s v="61"/>
    <n v="78"/>
    <s v="78"/>
    <n v="95"/>
    <s v="95"/>
    <n v="56"/>
    <s v="56"/>
    <n v="58"/>
    <s v="58"/>
    <n v="57"/>
    <s v="57"/>
    <n v="45"/>
    <s v="45"/>
    <s v="70"/>
    <n v="70"/>
    <n v="142"/>
    <s v="142"/>
    <s v="Medium Slow"/>
    <s v="1"/>
    <x v="5"/>
    <x v="2"/>
    <s v="Field"/>
    <n v="87.5"/>
    <n v="12.5"/>
    <n v="0.875"/>
    <n v="0.125"/>
    <s v="20"/>
    <s v="1"/>
    <s v="2"/>
    <n v="0.5"/>
    <n v="0.5"/>
    <n v="0.5"/>
    <s v="2"/>
    <s v="1"/>
    <s v="2"/>
    <n v="0.5"/>
    <s v="2"/>
    <s v="1"/>
    <s v="2"/>
    <s v="1"/>
    <s v="1"/>
    <s v="1"/>
    <s v="1"/>
    <s v="1"/>
    <s v="1"/>
  </r>
  <r>
    <s v="Chesnaught"/>
    <s v="652"/>
    <s v="Brigaron"/>
    <s v="ă–ăŞă‚¬ă­ăł (Brigarron)"/>
    <x v="6"/>
    <s v="Normal"/>
    <s v="Spiny Armor pokemon"/>
    <s v="2"/>
    <x v="0"/>
    <x v="10"/>
    <s v="Grass, Fighting"/>
    <n v="1.6"/>
    <n v="90"/>
    <s v="2"/>
    <s v="Overgrow"/>
    <m/>
    <s v="Bulletproof"/>
    <s v="530"/>
    <n v="530"/>
    <n v="88"/>
    <s v="88"/>
    <n v="107"/>
    <s v="107"/>
    <n v="122"/>
    <s v="122"/>
    <n v="74"/>
    <s v="74"/>
    <n v="75"/>
    <s v="75"/>
    <n v="64"/>
    <s v="64"/>
    <n v="45"/>
    <s v="45"/>
    <s v="70"/>
    <n v="70"/>
    <n v="239"/>
    <s v="239"/>
    <s v="Medium Slow"/>
    <s v="1"/>
    <x v="5"/>
    <x v="2"/>
    <s v="Field"/>
    <n v="87.5"/>
    <n v="12.5"/>
    <n v="0.875"/>
    <n v="0.125"/>
    <s v="20"/>
    <s v="1"/>
    <s v="2"/>
    <n v="0.5"/>
    <n v="0.5"/>
    <n v="0.5"/>
    <s v="2"/>
    <s v="1"/>
    <s v="2"/>
    <n v="0.5"/>
    <s v="4"/>
    <s v="2"/>
    <s v="1"/>
    <n v="0.5"/>
    <s v="1"/>
    <s v="1"/>
    <n v="0.5"/>
    <s v="1"/>
    <s v="2"/>
  </r>
  <r>
    <s v="Fennekin"/>
    <s v="653"/>
    <s v="Fynx"/>
    <s v="ă•ă‚©ăă‚ł (Fokko)"/>
    <x v="6"/>
    <s v="Normal"/>
    <s v="Fox pokemon"/>
    <s v="1"/>
    <x v="1"/>
    <x v="1"/>
    <s v="Fire"/>
    <n v="0.4"/>
    <n v="9.4"/>
    <s v="2"/>
    <s v="Blaze"/>
    <m/>
    <s v="Magician"/>
    <s v="307"/>
    <n v="307"/>
    <n v="40"/>
    <s v="40"/>
    <n v="45"/>
    <s v="45"/>
    <n v="40"/>
    <s v="40"/>
    <n v="62"/>
    <s v="62"/>
    <n v="60"/>
    <s v="60"/>
    <n v="60"/>
    <s v="60"/>
    <n v="45"/>
    <s v="45"/>
    <s v="70"/>
    <n v="70"/>
    <n v="61"/>
    <s v="61"/>
    <s v="Medium Slow"/>
    <s v="1"/>
    <x v="5"/>
    <x v="2"/>
    <s v="Field"/>
    <n v="87.5"/>
    <n v="12.5"/>
    <n v="0.875"/>
    <n v="0.125"/>
    <s v="20"/>
    <s v="1"/>
    <n v="0.5"/>
    <s v="2"/>
    <s v="1"/>
    <n v="0.5"/>
    <n v="0.5"/>
    <s v="1"/>
    <s v="1"/>
    <s v="2"/>
    <s v="1"/>
    <s v="1"/>
    <n v="0.5"/>
    <s v="2"/>
    <s v="1"/>
    <s v="1"/>
    <s v="1"/>
    <n v="0.5"/>
    <n v="0.5"/>
  </r>
  <r>
    <s v="Braixen"/>
    <s v="654"/>
    <s v="Rutena"/>
    <s v="ă†ăĽă«ăŠăĽ (Tairenar)"/>
    <x v="6"/>
    <s v="Normal"/>
    <s v="Fox pokemon"/>
    <s v="1"/>
    <x v="1"/>
    <x v="1"/>
    <s v="Fire"/>
    <n v="1"/>
    <n v="14.5"/>
    <s v="2"/>
    <s v="Blaze"/>
    <m/>
    <s v="Magician"/>
    <s v="409"/>
    <n v="409"/>
    <n v="59"/>
    <s v="59"/>
    <n v="59"/>
    <s v="59"/>
    <n v="58"/>
    <s v="58"/>
    <n v="90"/>
    <s v="90"/>
    <n v="70"/>
    <s v="70"/>
    <n v="73"/>
    <s v="73"/>
    <n v="45"/>
    <s v="45"/>
    <s v="70"/>
    <n v="70"/>
    <n v="143"/>
    <s v="143"/>
    <s v="Medium Slow"/>
    <s v="1"/>
    <x v="5"/>
    <x v="2"/>
    <s v="Field"/>
    <n v="87.5"/>
    <n v="12.5"/>
    <n v="0.875"/>
    <n v="0.125"/>
    <s v="20"/>
    <s v="1"/>
    <n v="0.5"/>
    <s v="2"/>
    <s v="1"/>
    <n v="0.5"/>
    <n v="0.5"/>
    <s v="1"/>
    <s v="1"/>
    <s v="2"/>
    <s v="1"/>
    <s v="1"/>
    <n v="0.5"/>
    <s v="2"/>
    <s v="1"/>
    <s v="1"/>
    <s v="1"/>
    <n v="0.5"/>
    <n v="0.5"/>
  </r>
  <r>
    <s v="Delphox"/>
    <s v="655"/>
    <s v="Fennexis"/>
    <s v="ăžă•ă‚©ă‚Żă‚·ăĽ (Mahoxy)"/>
    <x v="6"/>
    <s v="Normal"/>
    <s v="Fox pokemon"/>
    <s v="2"/>
    <x v="1"/>
    <x v="5"/>
    <s v="Fire, Psychic"/>
    <n v="1.5"/>
    <n v="39"/>
    <s v="2"/>
    <s v="Blaze"/>
    <m/>
    <s v="Magician"/>
    <s v="534"/>
    <n v="534"/>
    <n v="75"/>
    <s v="75"/>
    <n v="69"/>
    <s v="69"/>
    <n v="72"/>
    <s v="72"/>
    <n v="114"/>
    <s v="114"/>
    <n v="100"/>
    <s v="100"/>
    <n v="104"/>
    <s v="104"/>
    <n v="45"/>
    <s v="45"/>
    <s v="70"/>
    <n v="70"/>
    <n v="240"/>
    <s v="240"/>
    <s v="Medium Slow"/>
    <s v="1"/>
    <x v="5"/>
    <x v="2"/>
    <s v="Field"/>
    <n v="87.5"/>
    <n v="12.5"/>
    <n v="0.875"/>
    <n v="0.125"/>
    <s v="20"/>
    <s v="1"/>
    <n v="0.5"/>
    <s v="2"/>
    <s v="1"/>
    <n v="0.5"/>
    <n v="0.5"/>
    <n v="0.5"/>
    <s v="1"/>
    <s v="2"/>
    <s v="1"/>
    <n v="0.5"/>
    <s v="1"/>
    <s v="2"/>
    <s v="2"/>
    <s v="1"/>
    <s v="2"/>
    <n v="0.5"/>
    <n v="0.5"/>
  </r>
  <r>
    <s v="Froakie"/>
    <s v="656"/>
    <s v="Froxy"/>
    <s v="ă‚±ă­ăžă„ (Keromatsu)"/>
    <x v="6"/>
    <s v="Normal"/>
    <s v="Bubble Frog pokemon"/>
    <s v="1"/>
    <x v="2"/>
    <x v="1"/>
    <s v="Water"/>
    <n v="0.3"/>
    <n v="7"/>
    <s v="2"/>
    <s v="Torrent"/>
    <m/>
    <s v="Protean"/>
    <s v="314"/>
    <n v="314"/>
    <n v="41"/>
    <s v="41"/>
    <n v="56"/>
    <s v="56"/>
    <n v="40"/>
    <s v="40"/>
    <n v="62"/>
    <s v="62"/>
    <n v="44"/>
    <s v="44"/>
    <n v="71"/>
    <s v="71"/>
    <n v="45"/>
    <s v="45"/>
    <s v="70"/>
    <n v="70"/>
    <n v="63"/>
    <s v="63"/>
    <s v="Medium Slow"/>
    <s v="1"/>
    <x v="9"/>
    <x v="2"/>
    <s v="Water 1"/>
    <n v="87.5"/>
    <n v="12.5"/>
    <n v="0.875"/>
    <n v="0.125"/>
    <s v="20"/>
    <s v="1"/>
    <n v="0.5"/>
    <n v="0.5"/>
    <s v="2"/>
    <s v="2"/>
    <n v="0.5"/>
    <s v="1"/>
    <s v="1"/>
    <s v="1"/>
    <s v="1"/>
    <s v="1"/>
    <s v="1"/>
    <s v="1"/>
    <s v="1"/>
    <s v="1"/>
    <s v="1"/>
    <n v="0.5"/>
    <s v="1"/>
  </r>
  <r>
    <s v="Frogadier"/>
    <s v="657"/>
    <s v="Amphizel"/>
    <s v="ă‚˛ă‚łă‚¬ă‚·ă© (Gekogashira)"/>
    <x v="6"/>
    <s v="Normal"/>
    <s v="Bubble Frog pokemon"/>
    <s v="1"/>
    <x v="2"/>
    <x v="1"/>
    <s v="Water"/>
    <n v="0.6"/>
    <n v="10.9"/>
    <s v="2"/>
    <s v="Torrent"/>
    <m/>
    <s v="Protean"/>
    <s v="405"/>
    <n v="405"/>
    <n v="54"/>
    <s v="54"/>
    <n v="63"/>
    <s v="63"/>
    <n v="52"/>
    <s v="52"/>
    <n v="83"/>
    <s v="83"/>
    <n v="56"/>
    <s v="56"/>
    <n v="97"/>
    <s v="97"/>
    <n v="45"/>
    <s v="45"/>
    <s v="70"/>
    <n v="70"/>
    <n v="142"/>
    <s v="142"/>
    <s v="Medium Slow"/>
    <s v="1"/>
    <x v="9"/>
    <x v="2"/>
    <s v="Water 1"/>
    <n v="87.5"/>
    <n v="12.5"/>
    <n v="0.875"/>
    <n v="0.125"/>
    <s v="20"/>
    <s v="1"/>
    <n v="0.5"/>
    <n v="0.5"/>
    <s v="2"/>
    <s v="2"/>
    <n v="0.5"/>
    <s v="1"/>
    <s v="1"/>
    <s v="1"/>
    <s v="1"/>
    <s v="1"/>
    <s v="1"/>
    <s v="1"/>
    <s v="1"/>
    <s v="1"/>
    <s v="1"/>
    <n v="0.5"/>
    <s v="1"/>
  </r>
  <r>
    <s v="Greninja"/>
    <s v="658"/>
    <s v="Quajutsu"/>
    <s v="ă‚˛ăă‚łă‚¦ă‚¬ (Gekkouga)"/>
    <x v="6"/>
    <s v="Normal"/>
    <s v="Ninja pokemon"/>
    <s v="2"/>
    <x v="2"/>
    <x v="13"/>
    <s v="Water, Dark"/>
    <n v="1.5"/>
    <n v="40"/>
    <s v="2"/>
    <s v="Torrent"/>
    <m/>
    <s v="Protean"/>
    <s v="530"/>
    <n v="530"/>
    <n v="72"/>
    <s v="72"/>
    <n v="95"/>
    <s v="95"/>
    <n v="67"/>
    <s v="67"/>
    <n v="103"/>
    <s v="103"/>
    <n v="71"/>
    <s v="71"/>
    <n v="122"/>
    <s v="122"/>
    <n v="45"/>
    <s v="45"/>
    <s v="70"/>
    <n v="70"/>
    <n v="239"/>
    <s v="239"/>
    <s v="Medium Slow"/>
    <s v="1"/>
    <x v="9"/>
    <x v="2"/>
    <s v="Water 1"/>
    <n v="87.5"/>
    <n v="12.5"/>
    <n v="0.875"/>
    <n v="0.125"/>
    <s v="20"/>
    <s v="1"/>
    <n v="0.5"/>
    <n v="0.5"/>
    <s v="2"/>
    <s v="2"/>
    <n v="0.5"/>
    <s v="2"/>
    <s v="1"/>
    <s v="1"/>
    <s v="1"/>
    <s v="0"/>
    <s v="2"/>
    <s v="1"/>
    <n v="0.5"/>
    <s v="1"/>
    <n v="0.5"/>
    <n v="0.5"/>
    <s v="2"/>
  </r>
  <r>
    <s v="Ash-Greninja"/>
    <s v="658"/>
    <s v="Quajutsu"/>
    <s v="ă‚˛ăă‚łă‚¦ă‚¬ (Gekkouga)"/>
    <x v="6"/>
    <s v="Normal"/>
    <s v="Ninja pokemon"/>
    <s v="2"/>
    <x v="2"/>
    <x v="13"/>
    <s v="Water, Dark"/>
    <n v="1.5"/>
    <n v="40"/>
    <s v="1"/>
    <s v="Battle Bond"/>
    <m/>
    <m/>
    <s v="640"/>
    <n v="640"/>
    <n v="72"/>
    <s v="72"/>
    <n v="145"/>
    <s v="145"/>
    <n v="67"/>
    <s v="67"/>
    <n v="153"/>
    <s v="153"/>
    <n v="71"/>
    <s v="71"/>
    <n v="132"/>
    <s v="132"/>
    <n v="45"/>
    <s v="45"/>
    <s v="70"/>
    <n v="70"/>
    <n v="288"/>
    <s v="288"/>
    <s v="Medium Slow"/>
    <s v="1"/>
    <x v="8"/>
    <x v="2"/>
    <s v="Undiscovered"/>
    <n v="100"/>
    <n v="0"/>
    <n v="1"/>
    <n v="0"/>
    <s v="20"/>
    <s v="1"/>
    <n v="0.5"/>
    <n v="0.5"/>
    <s v="2"/>
    <s v="2"/>
    <n v="0.5"/>
    <s v="2"/>
    <s v="1"/>
    <s v="1"/>
    <s v="1"/>
    <s v="0"/>
    <s v="2"/>
    <s v="1"/>
    <n v="0.5"/>
    <s v="1"/>
    <n v="0.5"/>
    <n v="0.5"/>
    <s v="2"/>
  </r>
  <r>
    <s v="Bunnelby"/>
    <s v="659"/>
    <s v="Scoppel"/>
    <s v="ă›ă«ă“ăĽ (Horubee)"/>
    <x v="6"/>
    <s v="Normal"/>
    <s v="Digging pokemon"/>
    <s v="1"/>
    <x v="4"/>
    <x v="1"/>
    <s v="Normal"/>
    <n v="0.4"/>
    <n v="5"/>
    <s v="3"/>
    <s v="Pickup"/>
    <s v="Cheek Pouch"/>
    <s v="Huge Power"/>
    <s v="237"/>
    <n v="237"/>
    <n v="38"/>
    <s v="38"/>
    <n v="36"/>
    <s v="36"/>
    <n v="38"/>
    <s v="38"/>
    <n v="32"/>
    <s v="32"/>
    <n v="36"/>
    <s v="36"/>
    <n v="57"/>
    <s v="57"/>
    <n v="255"/>
    <s v="255"/>
    <s v="70"/>
    <n v="70"/>
    <n v="47"/>
    <s v="47"/>
    <s v="Medium Fast"/>
    <s v="1"/>
    <x v="5"/>
    <x v="2"/>
    <s v="Field"/>
    <n v="50"/>
    <n v="50"/>
    <n v="0.5"/>
    <n v="0.5"/>
    <s v="15"/>
    <s v="1"/>
    <s v="1"/>
    <s v="1"/>
    <s v="1"/>
    <s v="1"/>
    <s v="1"/>
    <s v="2"/>
    <s v="1"/>
    <s v="1"/>
    <s v="1"/>
    <s v="1"/>
    <s v="1"/>
    <s v="1"/>
    <s v="0"/>
    <s v="1"/>
    <s v="1"/>
    <s v="1"/>
    <s v="1"/>
  </r>
  <r>
    <s v="Diggersby"/>
    <s v="660"/>
    <s v="Grebbit"/>
    <s v="ă›ă«ăĽă‰ (Horudo)"/>
    <x v="6"/>
    <s v="Normal"/>
    <s v="Digging pokemon"/>
    <s v="2"/>
    <x v="4"/>
    <x v="7"/>
    <s v="Normal, Ground"/>
    <n v="1"/>
    <n v="42.4"/>
    <s v="3"/>
    <s v="Pickup"/>
    <s v="Cheek Pouch"/>
    <s v="Huge Power"/>
    <s v="423"/>
    <n v="423"/>
    <n v="85"/>
    <s v="85"/>
    <n v="56"/>
    <s v="56"/>
    <n v="77"/>
    <s v="77"/>
    <n v="50"/>
    <s v="50"/>
    <n v="77"/>
    <s v="77"/>
    <n v="78"/>
    <s v="78"/>
    <n v="127"/>
    <s v="127"/>
    <s v="70"/>
    <n v="70"/>
    <n v="148"/>
    <s v="148"/>
    <s v="Medium Fast"/>
    <s v="1"/>
    <x v="5"/>
    <x v="2"/>
    <s v="Field"/>
    <n v="50"/>
    <n v="50"/>
    <n v="0.5"/>
    <n v="0.5"/>
    <s v="15"/>
    <s v="1"/>
    <s v="1"/>
    <s v="2"/>
    <s v="0"/>
    <s v="2"/>
    <s v="2"/>
    <s v="2"/>
    <n v="0.5"/>
    <s v="1"/>
    <s v="1"/>
    <s v="1"/>
    <s v="1"/>
    <n v="0.5"/>
    <s v="0"/>
    <s v="1"/>
    <s v="1"/>
    <s v="1"/>
    <s v="1"/>
  </r>
  <r>
    <s v="Fletchling"/>
    <s v="661"/>
    <s v="Dartiri"/>
    <s v="ă¤ă¤ă‚łăž (Yayakoma)"/>
    <x v="6"/>
    <s v="Normal"/>
    <s v="Tiny Robin pokemon"/>
    <s v="2"/>
    <x v="4"/>
    <x v="2"/>
    <s v="Normal, Flying"/>
    <n v="0.3"/>
    <n v="1.7"/>
    <s v="2"/>
    <s v="Big Pecks"/>
    <m/>
    <s v="Gale Wings"/>
    <s v="278"/>
    <n v="278"/>
    <n v="45"/>
    <s v="45"/>
    <n v="50"/>
    <s v="50"/>
    <n v="43"/>
    <s v="43"/>
    <n v="40"/>
    <s v="40"/>
    <n v="38"/>
    <s v="38"/>
    <n v="62"/>
    <s v="62"/>
    <n v="255"/>
    <s v="255"/>
    <s v="70"/>
    <n v="70"/>
    <n v="56"/>
    <s v="56"/>
    <s v="Medium Slow"/>
    <s v="1"/>
    <x v="4"/>
    <x v="2"/>
    <s v="Flying"/>
    <n v="50"/>
    <n v="50"/>
    <n v="0.5"/>
    <n v="0.5"/>
    <s v="15"/>
    <s v="1"/>
    <s v="1"/>
    <s v="1"/>
    <s v="2"/>
    <n v="0.5"/>
    <s v="2"/>
    <s v="1"/>
    <s v="1"/>
    <s v="0"/>
    <s v="1"/>
    <s v="1"/>
    <n v="0.5"/>
    <s v="2"/>
    <s v="0"/>
    <s v="1"/>
    <s v="1"/>
    <s v="1"/>
    <s v="1"/>
  </r>
  <r>
    <s v="Fletchinder"/>
    <s v="662"/>
    <s v="Dartignis"/>
    <s v="ă’ăŽă¤ă‚łăž (Hinoyakoma)"/>
    <x v="6"/>
    <s v="Normal"/>
    <s v="Ember pokemon"/>
    <s v="2"/>
    <x v="1"/>
    <x v="2"/>
    <s v="Fire, Flying"/>
    <n v="0.7"/>
    <n v="16"/>
    <s v="2"/>
    <s v="Flame Body"/>
    <m/>
    <s v="Gale Wings"/>
    <s v="382"/>
    <n v="382"/>
    <n v="62"/>
    <s v="62"/>
    <n v="73"/>
    <s v="73"/>
    <n v="55"/>
    <s v="55"/>
    <n v="56"/>
    <s v="56"/>
    <n v="52"/>
    <s v="52"/>
    <n v="84"/>
    <s v="84"/>
    <n v="120"/>
    <s v="120"/>
    <s v="70"/>
    <n v="70"/>
    <n v="134"/>
    <s v="134"/>
    <s v="Medium Slow"/>
    <s v="1"/>
    <x v="4"/>
    <x v="2"/>
    <s v="Flying"/>
    <n v="50"/>
    <n v="50"/>
    <n v="0.5"/>
    <n v="0.5"/>
    <s v="15"/>
    <s v="1"/>
    <n v="0.5"/>
    <s v="2"/>
    <s v="2"/>
    <n v="0.25"/>
    <s v="1"/>
    <n v="0.5"/>
    <s v="1"/>
    <s v="0"/>
    <s v="1"/>
    <s v="1"/>
    <n v="0.25"/>
    <s v="4"/>
    <s v="1"/>
    <s v="1"/>
    <s v="1"/>
    <n v="0.5"/>
    <n v="0.5"/>
  </r>
  <r>
    <s v="Talonflame"/>
    <s v="663"/>
    <s v="Fiaro"/>
    <s v="ă•ă‚ˇă‚¤ă‚˘ă­ăĽ (Fiarrow)"/>
    <x v="6"/>
    <s v="Normal"/>
    <s v="Scorching pokemon"/>
    <s v="2"/>
    <x v="1"/>
    <x v="2"/>
    <s v="Fire, Flying"/>
    <n v="1.2"/>
    <n v="24.5"/>
    <s v="2"/>
    <s v="Flame Body"/>
    <m/>
    <s v="Gale Wings"/>
    <s v="499"/>
    <n v="499"/>
    <n v="78"/>
    <s v="78"/>
    <n v="81"/>
    <s v="81"/>
    <n v="71"/>
    <s v="71"/>
    <n v="74"/>
    <s v="74"/>
    <n v="69"/>
    <s v="69"/>
    <n v="126"/>
    <s v="126"/>
    <n v="45"/>
    <s v="45"/>
    <s v="70"/>
    <n v="70"/>
    <n v="175"/>
    <s v="175"/>
    <s v="Medium Slow"/>
    <s v="1"/>
    <x v="4"/>
    <x v="2"/>
    <s v="Flying"/>
    <n v="50"/>
    <n v="50"/>
    <n v="0.5"/>
    <n v="0.5"/>
    <s v="15"/>
    <s v="1"/>
    <n v="0.5"/>
    <s v="2"/>
    <s v="2"/>
    <n v="0.25"/>
    <s v="1"/>
    <n v="0.5"/>
    <s v="1"/>
    <s v="0"/>
    <s v="1"/>
    <s v="1"/>
    <n v="0.25"/>
    <s v="4"/>
    <s v="1"/>
    <s v="1"/>
    <s v="1"/>
    <n v="0.5"/>
    <n v="0.5"/>
  </r>
  <r>
    <s v="Scatterbug"/>
    <s v="664"/>
    <s v="Purmel"/>
    <s v="ă‚łă•ă‚­ă ă‚· (Kofukimushi)"/>
    <x v="6"/>
    <s v="Normal"/>
    <s v="Scatterdust pokemon"/>
    <s v="1"/>
    <x v="3"/>
    <x v="1"/>
    <s v="Bug"/>
    <n v="0.3"/>
    <n v="2.5"/>
    <s v="3"/>
    <s v="Shield Dust"/>
    <s v="Compound Eyes"/>
    <s v="Friend Guard"/>
    <s v="200"/>
    <n v="200"/>
    <n v="38"/>
    <s v="38"/>
    <n v="35"/>
    <s v="35"/>
    <n v="40"/>
    <s v="40"/>
    <n v="27"/>
    <s v="27"/>
    <n v="25"/>
    <s v="25"/>
    <n v="35"/>
    <s v="35"/>
    <n v="255"/>
    <s v="255"/>
    <s v="70"/>
    <n v="70"/>
    <n v="40"/>
    <s v="40"/>
    <s v="Medium Fast"/>
    <s v="1"/>
    <x v="3"/>
    <x v="2"/>
    <s v="Bug"/>
    <n v="50"/>
    <n v="50"/>
    <n v="0.5"/>
    <n v="0.5"/>
    <s v="15"/>
    <s v="1"/>
    <s v="2"/>
    <s v="1"/>
    <s v="1"/>
    <n v="0.5"/>
    <s v="1"/>
    <n v="0.5"/>
    <s v="1"/>
    <n v="0.5"/>
    <s v="2"/>
    <s v="1"/>
    <s v="1"/>
    <s v="2"/>
    <s v="1"/>
    <s v="1"/>
    <s v="1"/>
    <s v="1"/>
    <s v="1"/>
  </r>
  <r>
    <s v="Spewpa"/>
    <s v="665"/>
    <s v="Puponcho"/>
    <s v="ă‚łă•ăĽă©ă‚¤ (Kofuurai)"/>
    <x v="6"/>
    <s v="Normal"/>
    <s v="Scatterdust pokemon"/>
    <s v="1"/>
    <x v="3"/>
    <x v="1"/>
    <s v="Bug"/>
    <n v="0.3"/>
    <n v="8.4"/>
    <s v="2"/>
    <s v="Shed Skin"/>
    <m/>
    <s v="Friend Guard"/>
    <s v="213"/>
    <n v="213"/>
    <n v="45"/>
    <s v="45"/>
    <n v="22"/>
    <s v="22"/>
    <n v="60"/>
    <s v="60"/>
    <n v="27"/>
    <s v="27"/>
    <n v="30"/>
    <s v="30"/>
    <n v="29"/>
    <s v="29"/>
    <n v="120"/>
    <s v="120"/>
    <s v="70"/>
    <n v="70"/>
    <n v="75"/>
    <s v="75"/>
    <s v="Medium Fast"/>
    <s v="1"/>
    <x v="3"/>
    <x v="2"/>
    <s v="Bug"/>
    <n v="50"/>
    <n v="50"/>
    <n v="0.5"/>
    <n v="0.5"/>
    <s v="15"/>
    <s v="1"/>
    <s v="2"/>
    <s v="1"/>
    <s v="1"/>
    <n v="0.5"/>
    <s v="1"/>
    <n v="0.5"/>
    <s v="1"/>
    <n v="0.5"/>
    <s v="2"/>
    <s v="1"/>
    <s v="1"/>
    <s v="2"/>
    <s v="1"/>
    <s v="1"/>
    <s v="1"/>
    <s v="1"/>
    <s v="1"/>
  </r>
  <r>
    <s v="Vivillon"/>
    <s v="666"/>
    <s v="Vivillon"/>
    <s v="ă“ă“ă¨ăł (Viviyon)"/>
    <x v="6"/>
    <s v="Normal"/>
    <s v="Scale pokemon"/>
    <s v="2"/>
    <x v="3"/>
    <x v="2"/>
    <s v="Bug, Flying"/>
    <n v="1.2"/>
    <n v="17"/>
    <s v="3"/>
    <s v="Shield Dust"/>
    <s v="Compound Eyes"/>
    <s v="Friend Guard"/>
    <s v="411"/>
    <n v="411"/>
    <n v="80"/>
    <s v="80"/>
    <n v="52"/>
    <s v="52"/>
    <n v="50"/>
    <s v="50"/>
    <n v="90"/>
    <s v="90"/>
    <n v="50"/>
    <s v="50"/>
    <n v="89"/>
    <s v="89"/>
    <n v="45"/>
    <s v="45"/>
    <s v="70"/>
    <n v="70"/>
    <n v="185"/>
    <s v="185"/>
    <s v="Medium Fast"/>
    <s v="1"/>
    <x v="3"/>
    <x v="2"/>
    <s v="Bug"/>
    <n v="50"/>
    <n v="50"/>
    <n v="0.5"/>
    <n v="0.5"/>
    <s v="15"/>
    <s v="1"/>
    <s v="2"/>
    <s v="1"/>
    <s v="2"/>
    <n v="0.25"/>
    <s v="2"/>
    <n v="0.25"/>
    <s v="1"/>
    <s v="0"/>
    <s v="2"/>
    <s v="1"/>
    <n v="0.5"/>
    <s v="4"/>
    <s v="1"/>
    <s v="1"/>
    <s v="1"/>
    <s v="1"/>
    <s v="1"/>
  </r>
  <r>
    <s v="Litleo"/>
    <s v="667"/>
    <s v="Leufeo"/>
    <s v="ă‚·ă‚·ă‚ł (Shishiko)"/>
    <x v="6"/>
    <s v="Normal"/>
    <s v="Lion Cub pokemon"/>
    <s v="2"/>
    <x v="1"/>
    <x v="4"/>
    <s v="Fire, Normal"/>
    <n v="0.6"/>
    <n v="13.5"/>
    <s v="3"/>
    <s v="Rivalry"/>
    <s v="Unnerve"/>
    <s v="Moxie"/>
    <s v="369"/>
    <n v="369"/>
    <n v="62"/>
    <s v="62"/>
    <n v="50"/>
    <s v="50"/>
    <n v="58"/>
    <s v="58"/>
    <n v="73"/>
    <s v="73"/>
    <n v="54"/>
    <s v="54"/>
    <n v="72"/>
    <s v="72"/>
    <n v="220"/>
    <s v="220"/>
    <s v="70"/>
    <n v="70"/>
    <n v="74"/>
    <s v="74"/>
    <s v="Medium Slow"/>
    <s v="1"/>
    <x v="5"/>
    <x v="2"/>
    <s v="Field"/>
    <n v="25"/>
    <n v="75"/>
    <n v="0.25"/>
    <n v="0.75"/>
    <s v="20"/>
    <s v="1"/>
    <n v="0.5"/>
    <s v="2"/>
    <s v="1"/>
    <n v="0.5"/>
    <n v="0.5"/>
    <s v="2"/>
    <s v="1"/>
    <s v="2"/>
    <s v="1"/>
    <s v="1"/>
    <n v="0.5"/>
    <s v="2"/>
    <s v="0"/>
    <s v="1"/>
    <s v="1"/>
    <n v="0.5"/>
    <n v="0.5"/>
  </r>
  <r>
    <s v="Pyroar"/>
    <s v="668"/>
    <s v="Pyroleo"/>
    <s v="ă‚«ă‚¨ăłă‚¸ă‚· (Kaenjishi)"/>
    <x v="6"/>
    <s v="Normal"/>
    <s v="Royal pokemon"/>
    <s v="2"/>
    <x v="1"/>
    <x v="4"/>
    <s v="Fire, Normal"/>
    <n v="1.5"/>
    <n v="81.5"/>
    <s v="3"/>
    <s v="Rivalry"/>
    <s v="Unnerve"/>
    <s v="Moxie"/>
    <s v="507"/>
    <n v="507"/>
    <n v="86"/>
    <s v="86"/>
    <n v="68"/>
    <s v="68"/>
    <n v="72"/>
    <s v="72"/>
    <n v="109"/>
    <s v="109"/>
    <n v="66"/>
    <s v="66"/>
    <n v="106"/>
    <s v="106"/>
    <n v="65"/>
    <s v="65"/>
    <s v="70"/>
    <n v="70"/>
    <n v="177"/>
    <s v="177"/>
    <s v="Medium Slow"/>
    <s v="1"/>
    <x v="5"/>
    <x v="2"/>
    <s v="Field"/>
    <n v="25"/>
    <n v="75"/>
    <n v="0.25"/>
    <n v="0.75"/>
    <s v="20"/>
    <s v="1"/>
    <n v="0.5"/>
    <s v="2"/>
    <s v="1"/>
    <n v="0.5"/>
    <n v="0.5"/>
    <s v="2"/>
    <s v="1"/>
    <s v="2"/>
    <s v="1"/>
    <s v="1"/>
    <n v="0.5"/>
    <s v="2"/>
    <s v="0"/>
    <s v="1"/>
    <s v="1"/>
    <n v="0.5"/>
    <n v="0.5"/>
  </r>
  <r>
    <s v="FlabĂ©bĂ©"/>
    <s v="669"/>
    <s v="FlabĂ©bĂ©"/>
    <s v="ă•ă©ă™ă™ (Flabebe)"/>
    <x v="6"/>
    <s v="Normal"/>
    <s v="Single Bloom pokemon"/>
    <s v="1"/>
    <x v="10"/>
    <x v="1"/>
    <s v="Fairy"/>
    <n v="0.1"/>
    <n v="0.1"/>
    <s v="2"/>
    <s v="Flower Veil"/>
    <m/>
    <s v="Symbiosis"/>
    <s v="303"/>
    <n v="303"/>
    <n v="44"/>
    <s v="44"/>
    <n v="38"/>
    <s v="38"/>
    <n v="39"/>
    <s v="39"/>
    <n v="61"/>
    <s v="61"/>
    <n v="79"/>
    <s v="79"/>
    <n v="42"/>
    <s v="42"/>
    <n v="225"/>
    <s v="225"/>
    <s v="70"/>
    <n v="70"/>
    <n v="61"/>
    <s v="61"/>
    <s v="Medium Fast"/>
    <s v="1"/>
    <x v="6"/>
    <x v="2"/>
    <s v="Fairy"/>
    <n v="0"/>
    <n v="100"/>
    <n v="0"/>
    <n v="1"/>
    <s v="20"/>
    <s v="1"/>
    <s v="1"/>
    <s v="1"/>
    <s v="1"/>
    <s v="1"/>
    <s v="1"/>
    <n v="0.5"/>
    <s v="2"/>
    <s v="1"/>
    <s v="1"/>
    <s v="1"/>
    <n v="0.5"/>
    <s v="1"/>
    <s v="1"/>
    <s v="0"/>
    <n v="0.5"/>
    <s v="2"/>
    <s v="1"/>
  </r>
  <r>
    <s v="Floette"/>
    <s v="670"/>
    <s v="Floette"/>
    <s v="ă•ă©ă‚¨ăă† (Floette)"/>
    <x v="6"/>
    <s v="Normal"/>
    <s v="Single Bloom pokemon"/>
    <s v="1"/>
    <x v="10"/>
    <x v="1"/>
    <s v="Fairy"/>
    <n v="0.2"/>
    <n v="0.9"/>
    <s v="2"/>
    <s v="Flower Veil"/>
    <m/>
    <s v="Symbiosis"/>
    <s v="371"/>
    <n v="371"/>
    <n v="54"/>
    <s v="54"/>
    <n v="45"/>
    <s v="45"/>
    <n v="47"/>
    <s v="47"/>
    <n v="75"/>
    <s v="75"/>
    <n v="98"/>
    <s v="98"/>
    <n v="52"/>
    <s v="52"/>
    <n v="120"/>
    <s v="120"/>
    <s v="70"/>
    <n v="70"/>
    <n v="130"/>
    <s v="130"/>
    <s v="Medium Fast"/>
    <s v="1"/>
    <x v="6"/>
    <x v="2"/>
    <s v="Fairy"/>
    <n v="0"/>
    <n v="100"/>
    <n v="0"/>
    <n v="1"/>
    <s v="20"/>
    <s v="1"/>
    <s v="1"/>
    <s v="1"/>
    <s v="1"/>
    <s v="1"/>
    <s v="1"/>
    <n v="0.5"/>
    <s v="2"/>
    <s v="1"/>
    <s v="1"/>
    <s v="1"/>
    <n v="0.5"/>
    <s v="1"/>
    <s v="1"/>
    <s v="0"/>
    <n v="0.5"/>
    <s v="2"/>
    <s v="1"/>
  </r>
  <r>
    <s v="Florges"/>
    <s v="671"/>
    <s v="Florges"/>
    <s v="ă•ă©ăĽă‚¸ă‚§ă‚ą (Florges)"/>
    <x v="6"/>
    <s v="Normal"/>
    <s v="Garden pokemon"/>
    <s v="1"/>
    <x v="10"/>
    <x v="1"/>
    <s v="Fairy"/>
    <n v="1.1000000000000001"/>
    <n v="10"/>
    <s v="2"/>
    <s v="Flower Veil"/>
    <m/>
    <s v="Symbiosis"/>
    <s v="552"/>
    <n v="552"/>
    <n v="78"/>
    <s v="78"/>
    <n v="65"/>
    <s v="65"/>
    <n v="68"/>
    <s v="68"/>
    <n v="112"/>
    <s v="112"/>
    <n v="154"/>
    <s v="154"/>
    <n v="75"/>
    <s v="75"/>
    <n v="45"/>
    <s v="45"/>
    <s v="70"/>
    <n v="70"/>
    <n v="248"/>
    <s v="248"/>
    <s v="Medium Fast"/>
    <s v="1"/>
    <x v="6"/>
    <x v="2"/>
    <s v="Fairy"/>
    <n v="0"/>
    <n v="100"/>
    <n v="0"/>
    <n v="1"/>
    <s v="20"/>
    <s v="1"/>
    <s v="1"/>
    <s v="1"/>
    <s v="1"/>
    <s v="1"/>
    <s v="1"/>
    <n v="0.5"/>
    <s v="2"/>
    <s v="1"/>
    <s v="1"/>
    <s v="1"/>
    <n v="0.5"/>
    <s v="1"/>
    <s v="1"/>
    <s v="0"/>
    <n v="0.5"/>
    <s v="2"/>
    <s v="1"/>
  </r>
  <r>
    <s v="Skiddo"/>
    <s v="672"/>
    <s v="MĂ¤hikel"/>
    <s v="ăˇă‚§ăĽă‚Żă« (Meecle)"/>
    <x v="6"/>
    <s v="Normal"/>
    <s v="Mount pokemon"/>
    <s v="1"/>
    <x v="0"/>
    <x v="1"/>
    <s v="Grass"/>
    <n v="0.9"/>
    <n v="31"/>
    <s v="2"/>
    <s v="Sap Sipper"/>
    <m/>
    <s v="Grass Pelt"/>
    <s v="350"/>
    <n v="350"/>
    <n v="66"/>
    <s v="66"/>
    <n v="65"/>
    <s v="65"/>
    <n v="48"/>
    <s v="48"/>
    <n v="62"/>
    <s v="62"/>
    <n v="57"/>
    <s v="57"/>
    <n v="52"/>
    <s v="52"/>
    <n v="200"/>
    <s v="200"/>
    <s v="70"/>
    <n v="70"/>
    <n v="70"/>
    <s v="70"/>
    <s v="Medium Fast"/>
    <s v="1"/>
    <x v="5"/>
    <x v="2"/>
    <s v="Field"/>
    <n v="50"/>
    <n v="50"/>
    <n v="0.5"/>
    <n v="0.5"/>
    <s v="20"/>
    <s v="1"/>
    <s v="2"/>
    <n v="0.5"/>
    <n v="0.5"/>
    <s v="0"/>
    <s v="2"/>
    <s v="1"/>
    <s v="2"/>
    <n v="0.5"/>
    <s v="2"/>
    <s v="1"/>
    <s v="2"/>
    <s v="1"/>
    <s v="1"/>
    <s v="1"/>
    <s v="1"/>
    <s v="1"/>
    <s v="1"/>
  </r>
  <r>
    <s v="Gogoat"/>
    <s v="673"/>
    <s v="Chevrumm"/>
    <s v="ă‚´ăĽă‚´ăĽă (Gogoat)"/>
    <x v="6"/>
    <s v="Normal"/>
    <s v="Mount pokemon"/>
    <s v="1"/>
    <x v="0"/>
    <x v="1"/>
    <s v="Grass"/>
    <n v="1.7"/>
    <n v="91"/>
    <s v="2"/>
    <s v="Sap Sipper"/>
    <m/>
    <s v="Grass Pelt"/>
    <s v="531"/>
    <n v="531"/>
    <n v="123"/>
    <s v="123"/>
    <n v="100"/>
    <s v="100"/>
    <n v="62"/>
    <s v="62"/>
    <n v="97"/>
    <s v="97"/>
    <n v="81"/>
    <s v="81"/>
    <n v="68"/>
    <s v="68"/>
    <n v="45"/>
    <s v="45"/>
    <s v="70"/>
    <n v="70"/>
    <n v="186"/>
    <s v="186"/>
    <s v="Medium Fast"/>
    <s v="1"/>
    <x v="5"/>
    <x v="2"/>
    <s v="Field"/>
    <n v="50"/>
    <n v="50"/>
    <n v="0.5"/>
    <n v="0.5"/>
    <s v="20"/>
    <s v="1"/>
    <s v="2"/>
    <n v="0.5"/>
    <n v="0.5"/>
    <s v="0"/>
    <s v="2"/>
    <s v="1"/>
    <s v="2"/>
    <n v="0.5"/>
    <s v="2"/>
    <s v="1"/>
    <s v="2"/>
    <s v="1"/>
    <s v="1"/>
    <s v="1"/>
    <s v="1"/>
    <s v="1"/>
    <s v="1"/>
  </r>
  <r>
    <s v="Pancham"/>
    <s v="674"/>
    <s v="Pam-Pam"/>
    <s v="ă¤ăłăăŁă  (Yancham)"/>
    <x v="6"/>
    <s v="Normal"/>
    <s v="Playful pokemon"/>
    <s v="1"/>
    <x v="12"/>
    <x v="1"/>
    <s v="Fighting"/>
    <n v="0.6"/>
    <n v="8"/>
    <s v="3"/>
    <s v="Iron Fist"/>
    <s v="Mold Breaker"/>
    <s v="Scrappy"/>
    <s v="348"/>
    <n v="348"/>
    <n v="67"/>
    <s v="67"/>
    <n v="82"/>
    <s v="82"/>
    <n v="62"/>
    <s v="62"/>
    <n v="46"/>
    <s v="46"/>
    <n v="48"/>
    <s v="48"/>
    <n v="43"/>
    <s v="43"/>
    <n v="220"/>
    <s v="220"/>
    <s v="70"/>
    <n v="70"/>
    <n v="70"/>
    <s v="70"/>
    <s v="Medium Fast"/>
    <s v="2"/>
    <x v="5"/>
    <x v="8"/>
    <s v="Field, Human-Like"/>
    <n v="50"/>
    <n v="50"/>
    <n v="0.5"/>
    <n v="0.5"/>
    <s v="25"/>
    <s v="1"/>
    <s v="1"/>
    <s v="1"/>
    <s v="1"/>
    <s v="1"/>
    <s v="1"/>
    <s v="1"/>
    <s v="1"/>
    <s v="1"/>
    <s v="2"/>
    <s v="2"/>
    <n v="0.5"/>
    <n v="0.5"/>
    <s v="1"/>
    <s v="1"/>
    <n v="0.5"/>
    <s v="1"/>
    <s v="2"/>
  </r>
  <r>
    <s v="Pangoro"/>
    <s v="675"/>
    <s v="Pandagro"/>
    <s v="ă‚´ă­ăłă€ (Goronda)"/>
    <x v="6"/>
    <s v="Normal"/>
    <s v="Daunting pokemon"/>
    <s v="2"/>
    <x v="12"/>
    <x v="13"/>
    <s v="Fighting, Dark"/>
    <n v="2.1"/>
    <n v="136"/>
    <s v="3"/>
    <s v="Iron Fist"/>
    <s v="Mold Breaker"/>
    <s v="Scrappy"/>
    <s v="495"/>
    <n v="495"/>
    <n v="95"/>
    <s v="95"/>
    <n v="124"/>
    <s v="124"/>
    <n v="78"/>
    <s v="78"/>
    <n v="69"/>
    <s v="69"/>
    <n v="71"/>
    <s v="71"/>
    <n v="58"/>
    <s v="58"/>
    <n v="65"/>
    <s v="65"/>
    <s v="70"/>
    <n v="70"/>
    <n v="173"/>
    <s v="173"/>
    <s v="Medium Fast"/>
    <s v="2"/>
    <x v="5"/>
    <x v="8"/>
    <s v="Field, Human-Like"/>
    <n v="50"/>
    <n v="50"/>
    <n v="0.5"/>
    <n v="0.5"/>
    <s v="25"/>
    <s v="1"/>
    <s v="1"/>
    <s v="1"/>
    <s v="1"/>
    <s v="1"/>
    <s v="1"/>
    <s v="2"/>
    <s v="1"/>
    <s v="1"/>
    <s v="2"/>
    <s v="0"/>
    <s v="1"/>
    <n v="0.5"/>
    <n v="0.5"/>
    <s v="1"/>
    <n v="0.25"/>
    <s v="1"/>
    <s v="4"/>
  </r>
  <r>
    <s v="Furfrou"/>
    <s v="676"/>
    <s v="Coiffwaff"/>
    <s v="ăăŞăźă‚˘ăł (Trimmien)"/>
    <x v="6"/>
    <s v="Normal"/>
    <s v="Poodle pokemon"/>
    <s v="1"/>
    <x v="4"/>
    <x v="1"/>
    <s v="Normal"/>
    <n v="1.2"/>
    <n v="28"/>
    <s v="1"/>
    <s v="Fur Coat"/>
    <m/>
    <m/>
    <s v="472"/>
    <n v="472"/>
    <n v="75"/>
    <s v="75"/>
    <n v="80"/>
    <s v="80"/>
    <n v="60"/>
    <s v="60"/>
    <n v="65"/>
    <s v="65"/>
    <n v="90"/>
    <s v="90"/>
    <n v="102"/>
    <s v="102"/>
    <n v="160"/>
    <s v="160"/>
    <s v="70"/>
    <n v="70"/>
    <n v="165"/>
    <s v="165"/>
    <s v="Medium Fast"/>
    <s v="1"/>
    <x v="5"/>
    <x v="2"/>
    <s v="Field"/>
    <n v="50"/>
    <n v="50"/>
    <n v="0.5"/>
    <n v="0.5"/>
    <s v="20"/>
    <s v="1"/>
    <s v="1"/>
    <s v="1"/>
    <s v="1"/>
    <s v="1"/>
    <s v="1"/>
    <s v="2"/>
    <s v="1"/>
    <s v="1"/>
    <s v="1"/>
    <s v="1"/>
    <s v="1"/>
    <s v="1"/>
    <s v="0"/>
    <s v="1"/>
    <s v="1"/>
    <s v="1"/>
    <s v="1"/>
  </r>
  <r>
    <s v="Espurr"/>
    <s v="677"/>
    <s v="Psiau"/>
    <s v="ă‹ăŁă‚ąă‘ăĽ (Nyasper)"/>
    <x v="6"/>
    <s v="Normal"/>
    <s v="Restraint pokemon"/>
    <s v="1"/>
    <x v="13"/>
    <x v="1"/>
    <s v="Psychic"/>
    <n v="0.3"/>
    <n v="3.5"/>
    <s v="3"/>
    <s v="Keen Eye"/>
    <s v="Infiltrator"/>
    <s v="Own Tempo"/>
    <s v="355"/>
    <n v="355"/>
    <n v="62"/>
    <s v="62"/>
    <n v="48"/>
    <s v="48"/>
    <n v="54"/>
    <s v="54"/>
    <n v="63"/>
    <s v="63"/>
    <n v="60"/>
    <s v="60"/>
    <n v="68"/>
    <s v="68"/>
    <n v="190"/>
    <s v="190"/>
    <s v="70"/>
    <n v="70"/>
    <n v="71"/>
    <s v="71"/>
    <s v="Medium Fast"/>
    <s v="1"/>
    <x v="5"/>
    <x v="2"/>
    <s v="Field"/>
    <n v="50"/>
    <n v="50"/>
    <n v="0.5"/>
    <n v="0.5"/>
    <s v="20"/>
    <s v="1"/>
    <s v="1"/>
    <s v="1"/>
    <s v="1"/>
    <s v="1"/>
    <s v="1"/>
    <n v="0.5"/>
    <s v="1"/>
    <s v="1"/>
    <s v="1"/>
    <n v="0.5"/>
    <s v="2"/>
    <s v="1"/>
    <s v="2"/>
    <s v="1"/>
    <s v="2"/>
    <s v="1"/>
    <s v="1"/>
  </r>
  <r>
    <s v="Meowstic Male"/>
    <s v="678"/>
    <s v="Psiaugon"/>
    <s v="ă‹ăŁă‚Şă‹ă‚Żă‚ą (Nyaonix)"/>
    <x v="6"/>
    <s v="Normal"/>
    <s v="Constraint pokemon"/>
    <s v="1"/>
    <x v="13"/>
    <x v="1"/>
    <s v="Psychic"/>
    <n v="0.6"/>
    <n v="8.5"/>
    <s v="3"/>
    <s v="Keen Eye"/>
    <s v="Infiltrator"/>
    <s v="Prankster"/>
    <s v="466"/>
    <n v="466"/>
    <n v="74"/>
    <s v="74"/>
    <n v="48"/>
    <s v="48"/>
    <n v="76"/>
    <s v="76"/>
    <n v="83"/>
    <s v="83"/>
    <n v="81"/>
    <s v="81"/>
    <n v="104"/>
    <s v="104"/>
    <n v="75"/>
    <s v="75"/>
    <s v="70"/>
    <n v="70"/>
    <n v="163"/>
    <s v="163"/>
    <s v="Medium Fast"/>
    <s v="1"/>
    <x v="5"/>
    <x v="2"/>
    <s v="Field"/>
    <n v="50"/>
    <n v="50"/>
    <n v="0.5"/>
    <n v="0.5"/>
    <s v="20"/>
    <s v="1"/>
    <s v="1"/>
    <s v="1"/>
    <s v="1"/>
    <s v="1"/>
    <s v="1"/>
    <n v="0.5"/>
    <s v="1"/>
    <s v="1"/>
    <s v="1"/>
    <n v="0.5"/>
    <s v="2"/>
    <s v="1"/>
    <s v="2"/>
    <s v="1"/>
    <s v="2"/>
    <s v="1"/>
    <s v="1"/>
  </r>
  <r>
    <s v="Meowstic Female"/>
    <s v="678"/>
    <s v="Psiaugon"/>
    <s v="ă‹ăŁă‚Şă‹ă‚Żă‚ą (Nyaonix)"/>
    <x v="6"/>
    <s v="Normal"/>
    <s v="Constraint pokemon"/>
    <s v="1"/>
    <x v="13"/>
    <x v="1"/>
    <s v="Psychic"/>
    <n v="0.6"/>
    <n v="8.5"/>
    <s v="3"/>
    <s v="Keen Eye"/>
    <s v="Infiltrator"/>
    <s v="Competitive"/>
    <s v="466"/>
    <n v="466"/>
    <n v="74"/>
    <s v="74"/>
    <n v="48"/>
    <s v="48"/>
    <n v="76"/>
    <s v="76"/>
    <n v="83"/>
    <s v="83"/>
    <n v="81"/>
    <s v="81"/>
    <n v="104"/>
    <s v="104"/>
    <n v="75"/>
    <s v="75"/>
    <s v="70"/>
    <n v="70"/>
    <n v="163"/>
    <s v="163"/>
    <s v="Medium Fast"/>
    <s v="1"/>
    <x v="5"/>
    <x v="2"/>
    <s v="Field"/>
    <n v="50"/>
    <n v="50"/>
    <n v="0.5"/>
    <n v="0.5"/>
    <s v="20"/>
    <s v="1"/>
    <s v="1"/>
    <s v="1"/>
    <s v="1"/>
    <s v="1"/>
    <s v="1"/>
    <n v="0.5"/>
    <s v="1"/>
    <s v="1"/>
    <s v="1"/>
    <n v="0.5"/>
    <s v="2"/>
    <s v="1"/>
    <s v="2"/>
    <s v="1"/>
    <s v="2"/>
    <s v="1"/>
    <s v="1"/>
  </r>
  <r>
    <s v="Honedge"/>
    <s v="679"/>
    <s v="Gramokles"/>
    <s v="ă’ăă„ă‚­ (Hitotsuki)"/>
    <x v="6"/>
    <s v="Normal"/>
    <s v="Sword pokemon"/>
    <s v="2"/>
    <x v="11"/>
    <x v="14"/>
    <s v="Steel, Ghost"/>
    <n v="0.8"/>
    <n v="2"/>
    <s v="1"/>
    <s v="No Guard"/>
    <m/>
    <m/>
    <s v="325"/>
    <n v="325"/>
    <n v="45"/>
    <s v="45"/>
    <n v="80"/>
    <s v="80"/>
    <n v="100"/>
    <s v="100"/>
    <n v="35"/>
    <s v="35"/>
    <n v="37"/>
    <s v="37"/>
    <n v="28"/>
    <s v="28"/>
    <n v="180"/>
    <s v="180"/>
    <s v="70"/>
    <n v="70"/>
    <n v="65"/>
    <s v="65"/>
    <s v="Medium Fast"/>
    <s v="1"/>
    <x v="12"/>
    <x v="2"/>
    <s v="Mineral"/>
    <n v="50"/>
    <n v="50"/>
    <n v="0.5"/>
    <n v="0.5"/>
    <s v="20"/>
    <s v="0"/>
    <s v="2"/>
    <s v="1"/>
    <s v="1"/>
    <n v="0.5"/>
    <n v="0.5"/>
    <s v="0"/>
    <s v="0"/>
    <s v="2"/>
    <n v="0.5"/>
    <n v="0.5"/>
    <n v="0.25"/>
    <n v="0.5"/>
    <s v="2"/>
    <n v="0.5"/>
    <s v="2"/>
    <n v="0.5"/>
    <n v="0.5"/>
  </r>
  <r>
    <s v="Doublade"/>
    <s v="680"/>
    <s v="Duokles"/>
    <s v="ă‹ă€ăłă‚®ă« (Nidangill)"/>
    <x v="6"/>
    <s v="Normal"/>
    <s v="Sword pokemon"/>
    <s v="2"/>
    <x v="11"/>
    <x v="14"/>
    <s v="Steel, Ghost"/>
    <n v="0.8"/>
    <n v="4.5"/>
    <s v="1"/>
    <s v="No Guard"/>
    <m/>
    <m/>
    <s v="448"/>
    <n v="448"/>
    <n v="59"/>
    <s v="59"/>
    <n v="110"/>
    <s v="110"/>
    <n v="150"/>
    <s v="150"/>
    <n v="45"/>
    <s v="45"/>
    <n v="49"/>
    <s v="49"/>
    <n v="35"/>
    <s v="35"/>
    <n v="90"/>
    <s v="90"/>
    <s v="70"/>
    <n v="70"/>
    <n v="157"/>
    <s v="157"/>
    <s v="Medium Fast"/>
    <s v="1"/>
    <x v="12"/>
    <x v="2"/>
    <s v="Mineral"/>
    <n v="50"/>
    <n v="50"/>
    <n v="0.5"/>
    <n v="0.5"/>
    <s v="20"/>
    <s v="0"/>
    <s v="2"/>
    <s v="1"/>
    <s v="1"/>
    <n v="0.5"/>
    <n v="0.5"/>
    <s v="0"/>
    <s v="0"/>
    <s v="2"/>
    <n v="0.5"/>
    <n v="0.5"/>
    <n v="0.25"/>
    <n v="0.5"/>
    <s v="2"/>
    <n v="0.5"/>
    <s v="2"/>
    <n v="0.5"/>
    <n v="0.5"/>
  </r>
  <r>
    <s v="Aegislash Blade Forme"/>
    <s v="681"/>
    <s v="Durengard"/>
    <s v="ă‚®ă«ă‚¬ă«ă‰ (Gillgard)"/>
    <x v="6"/>
    <s v="Normal"/>
    <s v="Royal Sword pokemon"/>
    <s v="2"/>
    <x v="11"/>
    <x v="14"/>
    <s v="Steel, Ghost"/>
    <n v="1.7"/>
    <n v="53"/>
    <s v="1"/>
    <s v="Stance Change"/>
    <m/>
    <m/>
    <s v="520"/>
    <n v="520"/>
    <n v="60"/>
    <s v="60"/>
    <n v="150"/>
    <s v="150"/>
    <n v="50"/>
    <s v="50"/>
    <n v="150"/>
    <s v="150"/>
    <n v="50"/>
    <s v="50"/>
    <n v="60"/>
    <s v="60"/>
    <n v="45"/>
    <s v="45"/>
    <s v="70"/>
    <n v="70"/>
    <n v="234"/>
    <s v="234"/>
    <s v="Medium Fast"/>
    <s v="1"/>
    <x v="12"/>
    <x v="2"/>
    <s v="Mineral"/>
    <n v="50"/>
    <n v="50"/>
    <n v="0.5"/>
    <n v="0.5"/>
    <s v="20"/>
    <s v="0"/>
    <s v="2"/>
    <s v="1"/>
    <s v="1"/>
    <n v="0.5"/>
    <n v="0.5"/>
    <s v="0"/>
    <s v="0"/>
    <s v="2"/>
    <n v="0.5"/>
    <n v="0.5"/>
    <n v="0.25"/>
    <n v="0.5"/>
    <s v="2"/>
    <n v="0.5"/>
    <s v="2"/>
    <n v="0.5"/>
    <n v="0.5"/>
  </r>
  <r>
    <s v="Aegislash Shield Forme"/>
    <s v="681"/>
    <s v="Durengard"/>
    <s v="ă‚®ă«ă‚¬ă«ă‰ (Gillgard)"/>
    <x v="6"/>
    <s v="Normal"/>
    <s v="Royal Sword pokemon"/>
    <s v="2"/>
    <x v="11"/>
    <x v="14"/>
    <s v="Steel, Ghost"/>
    <n v="1.7"/>
    <n v="53"/>
    <s v="1"/>
    <s v="Stance Change"/>
    <m/>
    <m/>
    <s v="520"/>
    <n v="520"/>
    <n v="60"/>
    <s v="60"/>
    <n v="50"/>
    <s v="50"/>
    <n v="150"/>
    <s v="150"/>
    <n v="50"/>
    <s v="50"/>
    <n v="150"/>
    <s v="150"/>
    <n v="60"/>
    <s v="60"/>
    <n v="45"/>
    <s v="45"/>
    <s v="70"/>
    <n v="70"/>
    <n v="234"/>
    <s v="234"/>
    <s v="Medium Fast"/>
    <s v="1"/>
    <x v="12"/>
    <x v="2"/>
    <s v="Mineral"/>
    <n v="50"/>
    <n v="50"/>
    <n v="0.5"/>
    <n v="0.5"/>
    <s v="20"/>
    <s v="0"/>
    <s v="2"/>
    <s v="1"/>
    <s v="1"/>
    <n v="0.5"/>
    <n v="0.5"/>
    <s v="0"/>
    <s v="0"/>
    <s v="2"/>
    <n v="0.5"/>
    <n v="0.5"/>
    <n v="0.25"/>
    <n v="0.5"/>
    <s v="2"/>
    <n v="0.5"/>
    <s v="2"/>
    <n v="0.5"/>
    <n v="0.5"/>
  </r>
  <r>
    <s v="Spritzee"/>
    <s v="682"/>
    <s v="Parfi"/>
    <s v="ă‚·ăĄă‚·ăĄă— (Shushupu)"/>
    <x v="6"/>
    <s v="Normal"/>
    <s v="Perfume pokemon"/>
    <s v="1"/>
    <x v="10"/>
    <x v="1"/>
    <s v="Fairy"/>
    <n v="0.2"/>
    <n v="0.5"/>
    <s v="2"/>
    <s v="Healer"/>
    <m/>
    <s v="Aroma Veil"/>
    <s v="341"/>
    <n v="341"/>
    <n v="78"/>
    <s v="78"/>
    <n v="52"/>
    <s v="52"/>
    <n v="60"/>
    <s v="60"/>
    <n v="63"/>
    <s v="63"/>
    <n v="65"/>
    <s v="65"/>
    <n v="23"/>
    <s v="23"/>
    <n v="200"/>
    <s v="200"/>
    <s v="70"/>
    <n v="70"/>
    <n v="68"/>
    <s v="68"/>
    <s v="Medium Fast"/>
    <s v="1"/>
    <x v="6"/>
    <x v="2"/>
    <s v="Fairy"/>
    <n v="50"/>
    <n v="50"/>
    <n v="0.5"/>
    <n v="0.5"/>
    <s v="20"/>
    <s v="1"/>
    <s v="1"/>
    <s v="1"/>
    <s v="1"/>
    <s v="1"/>
    <s v="1"/>
    <n v="0.5"/>
    <s v="2"/>
    <s v="1"/>
    <s v="1"/>
    <s v="1"/>
    <n v="0.5"/>
    <s v="1"/>
    <s v="1"/>
    <s v="0"/>
    <n v="0.5"/>
    <s v="2"/>
    <s v="1"/>
  </r>
  <r>
    <s v="Aromatisse"/>
    <s v="683"/>
    <s v="Parfinesse"/>
    <s v="ă•ă¬ă•ăŻăł (Frefuwan)"/>
    <x v="6"/>
    <s v="Normal"/>
    <s v="Fragrance pokemon"/>
    <s v="1"/>
    <x v="10"/>
    <x v="1"/>
    <s v="Fairy"/>
    <n v="0.8"/>
    <n v="15.5"/>
    <s v="2"/>
    <s v="Healer"/>
    <m/>
    <s v="Aroma Veil"/>
    <s v="462"/>
    <n v="462"/>
    <n v="101"/>
    <s v="101"/>
    <n v="72"/>
    <s v="72"/>
    <n v="72"/>
    <s v="72"/>
    <n v="99"/>
    <s v="99"/>
    <n v="89"/>
    <s v="89"/>
    <n v="29"/>
    <s v="29"/>
    <n v="140"/>
    <s v="140"/>
    <s v="70"/>
    <n v="70"/>
    <n v="162"/>
    <s v="162"/>
    <s v="Medium Fast"/>
    <s v="1"/>
    <x v="6"/>
    <x v="2"/>
    <s v="Fairy"/>
    <n v="50"/>
    <n v="50"/>
    <n v="0.5"/>
    <n v="0.5"/>
    <s v="20"/>
    <s v="1"/>
    <s v="1"/>
    <s v="1"/>
    <s v="1"/>
    <s v="1"/>
    <s v="1"/>
    <n v="0.5"/>
    <s v="2"/>
    <s v="1"/>
    <s v="1"/>
    <s v="1"/>
    <n v="0.5"/>
    <s v="1"/>
    <s v="1"/>
    <s v="0"/>
    <n v="0.5"/>
    <s v="2"/>
    <s v="1"/>
  </r>
  <r>
    <s v="Swirlix"/>
    <s v="684"/>
    <s v="Flauschling"/>
    <s v="ăšă­ăă‘ă• (Peroppafu)"/>
    <x v="6"/>
    <s v="Normal"/>
    <s v="Cotton Candy pokemon"/>
    <s v="1"/>
    <x v="10"/>
    <x v="1"/>
    <s v="Fairy"/>
    <n v="0.4"/>
    <n v="3.5"/>
    <s v="2"/>
    <s v="Sweet Veil"/>
    <m/>
    <s v="Unburden"/>
    <s v="341"/>
    <n v="341"/>
    <n v="62"/>
    <s v="62"/>
    <n v="48"/>
    <s v="48"/>
    <n v="66"/>
    <s v="66"/>
    <n v="59"/>
    <s v="59"/>
    <n v="57"/>
    <s v="57"/>
    <n v="49"/>
    <s v="49"/>
    <n v="200"/>
    <s v="200"/>
    <s v="70"/>
    <n v="70"/>
    <n v="68"/>
    <s v="68"/>
    <s v="Medium Fast"/>
    <s v="1"/>
    <x v="6"/>
    <x v="2"/>
    <s v="Fairy"/>
    <n v="50"/>
    <n v="50"/>
    <n v="0.5"/>
    <n v="0.5"/>
    <s v="20"/>
    <s v="1"/>
    <s v="1"/>
    <s v="1"/>
    <s v="1"/>
    <s v="1"/>
    <s v="1"/>
    <n v="0.5"/>
    <s v="2"/>
    <s v="1"/>
    <s v="1"/>
    <s v="1"/>
    <n v="0.5"/>
    <s v="1"/>
    <s v="1"/>
    <s v="0"/>
    <n v="0.5"/>
    <s v="2"/>
    <s v="1"/>
  </r>
  <r>
    <s v="Slurpuff"/>
    <s v="685"/>
    <s v="Sabbaione"/>
    <s v="ăšă­ăŞăĽă  (Peroream)"/>
    <x v="6"/>
    <s v="Normal"/>
    <s v="Meringue pokemon"/>
    <s v="1"/>
    <x v="10"/>
    <x v="1"/>
    <s v="Fairy"/>
    <n v="0.8"/>
    <n v="5"/>
    <s v="2"/>
    <s v="Sweet Veil"/>
    <m/>
    <s v="Unburden"/>
    <s v="480"/>
    <n v="480"/>
    <n v="82"/>
    <s v="82"/>
    <n v="80"/>
    <s v="80"/>
    <n v="86"/>
    <s v="86"/>
    <n v="85"/>
    <s v="85"/>
    <n v="75"/>
    <s v="75"/>
    <n v="72"/>
    <s v="72"/>
    <n v="140"/>
    <s v="140"/>
    <s v="70"/>
    <n v="70"/>
    <n v="168"/>
    <s v="168"/>
    <s v="Medium Fast"/>
    <s v="1"/>
    <x v="6"/>
    <x v="2"/>
    <s v="Fairy"/>
    <n v="50"/>
    <n v="50"/>
    <n v="0.5"/>
    <n v="0.5"/>
    <s v="20"/>
    <s v="1"/>
    <s v="1"/>
    <s v="1"/>
    <s v="1"/>
    <s v="1"/>
    <s v="1"/>
    <n v="0.5"/>
    <s v="2"/>
    <s v="1"/>
    <s v="1"/>
    <s v="1"/>
    <n v="0.5"/>
    <s v="1"/>
    <s v="1"/>
    <s v="0"/>
    <n v="0.5"/>
    <s v="2"/>
    <s v="1"/>
  </r>
  <r>
    <s v="Inkay"/>
    <s v="686"/>
    <s v="Iscalar"/>
    <s v="ăžăĽă‚¤ăĽă‚« (Maaiika)"/>
    <x v="6"/>
    <s v="Normal"/>
    <s v="Revolving pokemon"/>
    <s v="2"/>
    <x v="5"/>
    <x v="5"/>
    <s v="Dark, Psychic"/>
    <n v="0.4"/>
    <n v="3.5"/>
    <s v="3"/>
    <s v="Contrary"/>
    <s v="Suction Cups"/>
    <s v="Infiltrator"/>
    <s v="288"/>
    <n v="288"/>
    <n v="53"/>
    <s v="53"/>
    <n v="54"/>
    <s v="54"/>
    <n v="53"/>
    <s v="53"/>
    <n v="37"/>
    <s v="37"/>
    <n v="46"/>
    <s v="46"/>
    <n v="45"/>
    <s v="45"/>
    <n v="190"/>
    <s v="190"/>
    <s v="70"/>
    <n v="70"/>
    <n v="58"/>
    <s v="58"/>
    <s v="Medium Fast"/>
    <s v="2"/>
    <x v="9"/>
    <x v="6"/>
    <s v="Water 1, Water 2"/>
    <n v="50"/>
    <n v="50"/>
    <n v="0.5"/>
    <n v="0.5"/>
    <s v="20"/>
    <s v="1"/>
    <s v="1"/>
    <s v="1"/>
    <s v="1"/>
    <s v="1"/>
    <s v="1"/>
    <s v="1"/>
    <s v="1"/>
    <s v="1"/>
    <s v="1"/>
    <s v="0"/>
    <s v="4"/>
    <s v="1"/>
    <s v="1"/>
    <s v="1"/>
    <s v="1"/>
    <s v="1"/>
    <s v="2"/>
  </r>
  <r>
    <s v="Malamar"/>
    <s v="687"/>
    <s v="Calamanero"/>
    <s v="ă‚«ă©ăžăŤă­ (Calamanero)"/>
    <x v="6"/>
    <s v="Normal"/>
    <s v="Overturning pokemon"/>
    <s v="2"/>
    <x v="5"/>
    <x v="5"/>
    <s v="Dark, Psychic"/>
    <n v="1.5"/>
    <n v="47"/>
    <s v="3"/>
    <s v="Contrary"/>
    <s v="Suction Cups"/>
    <s v="Infiltrator"/>
    <s v="482"/>
    <n v="482"/>
    <n v="86"/>
    <s v="86"/>
    <n v="92"/>
    <s v="92"/>
    <n v="88"/>
    <s v="88"/>
    <n v="68"/>
    <s v="68"/>
    <n v="75"/>
    <s v="75"/>
    <n v="73"/>
    <s v="73"/>
    <n v="80"/>
    <s v="80"/>
    <s v="70"/>
    <n v="70"/>
    <n v="169"/>
    <s v="169"/>
    <s v="Medium Fast"/>
    <s v="2"/>
    <x v="9"/>
    <x v="6"/>
    <s v="Water 1, Water 2"/>
    <n v="50"/>
    <n v="50"/>
    <n v="0.5"/>
    <n v="0.5"/>
    <s v="20"/>
    <s v="1"/>
    <s v="1"/>
    <s v="1"/>
    <s v="1"/>
    <s v="1"/>
    <s v="1"/>
    <s v="1"/>
    <s v="1"/>
    <s v="1"/>
    <s v="1"/>
    <s v="0"/>
    <s v="4"/>
    <s v="1"/>
    <s v="1"/>
    <s v="1"/>
    <s v="1"/>
    <s v="1"/>
    <s v="2"/>
  </r>
  <r>
    <s v="Binacle"/>
    <s v="688"/>
    <s v="Bithora"/>
    <s v="ă‚«ăˇă†ă† (Kametete)"/>
    <x v="6"/>
    <s v="Normal"/>
    <s v="Two-Handed pokemon"/>
    <s v="2"/>
    <x v="14"/>
    <x v="16"/>
    <s v="Rock, Water"/>
    <n v="0.5"/>
    <n v="31"/>
    <s v="3"/>
    <s v="Sniper"/>
    <s v="Tough Claws"/>
    <s v="Pickpocket"/>
    <s v="306"/>
    <n v="306"/>
    <n v="42"/>
    <s v="42"/>
    <n v="52"/>
    <s v="52"/>
    <n v="67"/>
    <s v="67"/>
    <n v="39"/>
    <s v="39"/>
    <n v="56"/>
    <s v="56"/>
    <n v="50"/>
    <s v="50"/>
    <n v="120"/>
    <s v="120"/>
    <s v="70"/>
    <n v="70"/>
    <n v="61"/>
    <s v="61"/>
    <s v="Medium Fast"/>
    <s v="1"/>
    <x v="11"/>
    <x v="2"/>
    <s v="Water 3"/>
    <n v="50"/>
    <n v="50"/>
    <n v="0.5"/>
    <n v="0.5"/>
    <s v="20"/>
    <n v="0.5"/>
    <n v="0.25"/>
    <s v="1"/>
    <s v="2"/>
    <s v="4"/>
    <n v="0.5"/>
    <s v="2"/>
    <n v="0.5"/>
    <s v="2"/>
    <n v="0.5"/>
    <s v="1"/>
    <s v="1"/>
    <s v="1"/>
    <s v="1"/>
    <s v="1"/>
    <s v="1"/>
    <s v="1"/>
    <s v="1"/>
  </r>
  <r>
    <s v="Barbaracle"/>
    <s v="689"/>
    <s v="Thanathora"/>
    <s v="ă‚¬ăˇăŽă‡ă‚ą (Gamenodes)"/>
    <x v="6"/>
    <s v="Normal"/>
    <s v="Collective pokemon"/>
    <s v="2"/>
    <x v="14"/>
    <x v="16"/>
    <s v="Rock, Water"/>
    <n v="1.3"/>
    <n v="96"/>
    <s v="3"/>
    <s v="Sniper"/>
    <s v="Tough Claws"/>
    <s v="Pickpocket"/>
    <s v="500"/>
    <n v="500"/>
    <n v="72"/>
    <s v="72"/>
    <n v="105"/>
    <s v="105"/>
    <n v="115"/>
    <s v="115"/>
    <n v="54"/>
    <s v="54"/>
    <n v="86"/>
    <s v="86"/>
    <n v="68"/>
    <s v="68"/>
    <n v="45"/>
    <s v="45"/>
    <s v="70"/>
    <n v="70"/>
    <n v="175"/>
    <s v="175"/>
    <s v="Medium Fast"/>
    <s v="1"/>
    <x v="11"/>
    <x v="2"/>
    <s v="Water 3"/>
    <n v="50"/>
    <n v="50"/>
    <n v="0.5"/>
    <n v="0.5"/>
    <s v="20"/>
    <n v="0.5"/>
    <n v="0.25"/>
    <s v="1"/>
    <s v="2"/>
    <s v="4"/>
    <n v="0.5"/>
    <s v="2"/>
    <n v="0.5"/>
    <s v="2"/>
    <n v="0.5"/>
    <s v="1"/>
    <s v="1"/>
    <s v="1"/>
    <s v="1"/>
    <s v="1"/>
    <s v="1"/>
    <s v="1"/>
    <s v="1"/>
  </r>
  <r>
    <s v="Skrelp"/>
    <s v="690"/>
    <s v="Algitt"/>
    <s v="ă‚Żă‚şă˘ăĽ (Kuzumo)"/>
    <x v="6"/>
    <s v="Normal"/>
    <s v="Mock Kelp pokemon"/>
    <s v="2"/>
    <x v="6"/>
    <x v="16"/>
    <s v="Poison, Water"/>
    <n v="0.5"/>
    <n v="7.3"/>
    <s v="3"/>
    <s v="Poison Point"/>
    <s v="Poison Touch"/>
    <s v="Adaptability"/>
    <s v="320"/>
    <n v="320"/>
    <n v="50"/>
    <s v="50"/>
    <n v="60"/>
    <s v="60"/>
    <n v="60"/>
    <s v="60"/>
    <n v="60"/>
    <s v="60"/>
    <n v="60"/>
    <s v="60"/>
    <n v="30"/>
    <s v="30"/>
    <n v="225"/>
    <s v="225"/>
    <s v="70"/>
    <n v="70"/>
    <n v="64"/>
    <s v="64"/>
    <s v="Medium Fast"/>
    <s v="2"/>
    <x v="1"/>
    <x v="1"/>
    <s v="Dragon, Water 1"/>
    <n v="50"/>
    <n v="50"/>
    <n v="0.5"/>
    <n v="0.5"/>
    <s v="20"/>
    <s v="1"/>
    <n v="0.5"/>
    <n v="0.5"/>
    <s v="2"/>
    <s v="1"/>
    <n v="0.5"/>
    <n v="0.5"/>
    <n v="0.5"/>
    <s v="2"/>
    <s v="1"/>
    <s v="2"/>
    <n v="0.5"/>
    <s v="1"/>
    <s v="1"/>
    <s v="1"/>
    <s v="1"/>
    <n v="0.5"/>
    <n v="0.5"/>
  </r>
  <r>
    <s v="Dragalge"/>
    <s v="691"/>
    <s v="Tandrak"/>
    <s v="ă‰ă©ăźă‰ă­ (Dramidoro)"/>
    <x v="6"/>
    <s v="Normal"/>
    <s v="Mock Kelp pokemon"/>
    <s v="2"/>
    <x v="6"/>
    <x v="3"/>
    <s v="Poison, Dragon"/>
    <n v="1.8"/>
    <n v="81.5"/>
    <s v="3"/>
    <s v="Poison Point"/>
    <s v="Poison Touch"/>
    <s v="Adaptability"/>
    <s v="494"/>
    <n v="494"/>
    <n v="65"/>
    <s v="65"/>
    <n v="75"/>
    <s v="75"/>
    <n v="90"/>
    <s v="90"/>
    <n v="97"/>
    <s v="97"/>
    <n v="123"/>
    <s v="123"/>
    <n v="44"/>
    <s v="44"/>
    <n v="55"/>
    <s v="55"/>
    <s v="70"/>
    <n v="70"/>
    <n v="173"/>
    <s v="173"/>
    <s v="Medium Fast"/>
    <s v="2"/>
    <x v="1"/>
    <x v="1"/>
    <s v="Dragon, Water 1"/>
    <n v="50"/>
    <n v="50"/>
    <n v="0.5"/>
    <n v="0.5"/>
    <s v="20"/>
    <s v="1"/>
    <n v="0.5"/>
    <n v="0.5"/>
    <n v="0.5"/>
    <n v="0.25"/>
    <s v="2"/>
    <n v="0.5"/>
    <n v="0.5"/>
    <s v="2"/>
    <s v="1"/>
    <s v="2"/>
    <n v="0.5"/>
    <s v="1"/>
    <s v="1"/>
    <s v="2"/>
    <s v="1"/>
    <s v="1"/>
    <s v="1"/>
  </r>
  <r>
    <s v="Clauncher"/>
    <s v="692"/>
    <s v="Scampisto"/>
    <s v="ă‚¦ă‡ăăťă‚¦ (Udeppou)"/>
    <x v="6"/>
    <s v="Normal"/>
    <s v="Water Gun pokemon"/>
    <s v="1"/>
    <x v="2"/>
    <x v="1"/>
    <s v="Water"/>
    <n v="0.5"/>
    <n v="8.3000000000000007"/>
    <s v="1"/>
    <s v="Mega Launcher"/>
    <m/>
    <m/>
    <s v="330"/>
    <n v="330"/>
    <n v="50"/>
    <s v="50"/>
    <n v="53"/>
    <s v="53"/>
    <n v="62"/>
    <s v="62"/>
    <n v="58"/>
    <s v="58"/>
    <n v="63"/>
    <s v="63"/>
    <n v="44"/>
    <s v="44"/>
    <n v="225"/>
    <s v="225"/>
    <s v="70"/>
    <n v="70"/>
    <n v="66"/>
    <s v="66"/>
    <s v="Slow"/>
    <s v="2"/>
    <x v="9"/>
    <x v="7"/>
    <s v="Water 1, Water 3"/>
    <n v="50"/>
    <n v="50"/>
    <n v="0.5"/>
    <n v="0.5"/>
    <s v="15"/>
    <s v="1"/>
    <n v="0.5"/>
    <n v="0.5"/>
    <s v="2"/>
    <s v="2"/>
    <n v="0.5"/>
    <s v="1"/>
    <s v="1"/>
    <s v="1"/>
    <s v="1"/>
    <s v="1"/>
    <s v="1"/>
    <s v="1"/>
    <s v="1"/>
    <s v="1"/>
    <s v="1"/>
    <n v="0.5"/>
    <s v="1"/>
  </r>
  <r>
    <s v="Clawitzer"/>
    <s v="693"/>
    <s v="Wummer"/>
    <s v="ă–ă­ă‚ąă‚żăĽ (Bloster)"/>
    <x v="6"/>
    <s v="Normal"/>
    <s v="Howitzer pokemon"/>
    <s v="1"/>
    <x v="2"/>
    <x v="1"/>
    <s v="Water"/>
    <n v="1.3"/>
    <n v="35.299999999999997"/>
    <s v="1"/>
    <s v="Mega Launcher"/>
    <m/>
    <m/>
    <s v="500"/>
    <n v="500"/>
    <n v="71"/>
    <s v="71"/>
    <n v="73"/>
    <s v="73"/>
    <n v="88"/>
    <s v="88"/>
    <n v="120"/>
    <s v="120"/>
    <n v="89"/>
    <s v="89"/>
    <n v="59"/>
    <s v="59"/>
    <n v="55"/>
    <s v="55"/>
    <s v="70"/>
    <n v="70"/>
    <n v="100"/>
    <s v="100"/>
    <s v="Slow"/>
    <s v="2"/>
    <x v="9"/>
    <x v="7"/>
    <s v="Water 1, Water 3"/>
    <n v="50"/>
    <n v="50"/>
    <n v="0.5"/>
    <n v="0.5"/>
    <s v="15"/>
    <s v="1"/>
    <n v="0.5"/>
    <n v="0.5"/>
    <s v="2"/>
    <s v="2"/>
    <n v="0.5"/>
    <s v="1"/>
    <s v="1"/>
    <s v="1"/>
    <s v="1"/>
    <s v="1"/>
    <s v="1"/>
    <s v="1"/>
    <s v="1"/>
    <s v="1"/>
    <s v="1"/>
    <n v="0.5"/>
    <s v="1"/>
  </r>
  <r>
    <s v="Helioptile"/>
    <s v="694"/>
    <s v="Eguana"/>
    <s v="ă‚¨ăŞă‚­ă†ă« (Erikiteru)"/>
    <x v="6"/>
    <s v="Normal"/>
    <s v="Generator pokemon"/>
    <s v="2"/>
    <x v="7"/>
    <x v="4"/>
    <s v="Electric, Normal"/>
    <n v="0.5"/>
    <n v="6"/>
    <s v="3"/>
    <s v="Dry Skin"/>
    <s v="Sand Veil"/>
    <s v="Solar Power"/>
    <s v="289"/>
    <n v="289"/>
    <n v="44"/>
    <s v="44"/>
    <n v="38"/>
    <s v="38"/>
    <n v="33"/>
    <s v="33"/>
    <n v="61"/>
    <s v="61"/>
    <n v="43"/>
    <s v="43"/>
    <n v="70"/>
    <s v="70"/>
    <n v="190"/>
    <s v="190"/>
    <s v="70"/>
    <n v="70"/>
    <n v="58"/>
    <s v="58"/>
    <s v="Medium Fast"/>
    <s v="2"/>
    <x v="1"/>
    <x v="0"/>
    <s v="Dragon, Monster"/>
    <n v="50"/>
    <n v="50"/>
    <n v="0.5"/>
    <n v="0.5"/>
    <s v="20"/>
    <s v="1"/>
    <n v="1.25"/>
    <s v="0"/>
    <n v="0.5"/>
    <s v="1"/>
    <s v="1"/>
    <s v="2"/>
    <s v="1"/>
    <s v="2"/>
    <n v="0.5"/>
    <s v="1"/>
    <s v="1"/>
    <s v="1"/>
    <s v="0"/>
    <s v="1"/>
    <s v="1"/>
    <n v="0.5"/>
    <s v="1"/>
  </r>
  <r>
    <s v="Heliolisk"/>
    <s v="695"/>
    <s v="Elezard"/>
    <s v="ă‚¨ă¬ă‚¶ăĽă‰ (Elezard)"/>
    <x v="6"/>
    <s v="Normal"/>
    <s v="Generator pokemon"/>
    <s v="2"/>
    <x v="7"/>
    <x v="4"/>
    <s v="Electric, Normal"/>
    <n v="1"/>
    <n v="21"/>
    <s v="3"/>
    <s v="Dry Skin"/>
    <s v="Sand Veil"/>
    <s v="Solar Power"/>
    <s v="481"/>
    <n v="481"/>
    <n v="62"/>
    <s v="62"/>
    <n v="55"/>
    <s v="55"/>
    <n v="52"/>
    <s v="52"/>
    <n v="109"/>
    <s v="109"/>
    <n v="94"/>
    <s v="94"/>
    <n v="109"/>
    <s v="109"/>
    <n v="75"/>
    <s v="75"/>
    <s v="70"/>
    <n v="70"/>
    <n v="168"/>
    <s v="168"/>
    <s v="Medium Fast"/>
    <s v="2"/>
    <x v="1"/>
    <x v="0"/>
    <s v="Dragon, Monster"/>
    <n v="50"/>
    <n v="50"/>
    <n v="0.5"/>
    <n v="0.5"/>
    <s v="20"/>
    <s v="1"/>
    <n v="1.25"/>
    <s v="0"/>
    <n v="0.5"/>
    <s v="1"/>
    <s v="1"/>
    <s v="2"/>
    <s v="1"/>
    <s v="2"/>
    <n v="0.5"/>
    <s v="1"/>
    <s v="1"/>
    <s v="1"/>
    <s v="0"/>
    <s v="1"/>
    <s v="1"/>
    <n v="0.5"/>
    <s v="1"/>
  </r>
  <r>
    <s v="Tyrunt"/>
    <s v="696"/>
    <s v="Balgoras"/>
    <s v="ăă‚´ă©ă‚ą (Chigoras)"/>
    <x v="6"/>
    <s v="Normal"/>
    <s v="Royal Heir pokemon"/>
    <s v="2"/>
    <x v="14"/>
    <x v="3"/>
    <s v="Rock, Dragon"/>
    <n v="0.8"/>
    <n v="26"/>
    <s v="2"/>
    <s v="Strong Jaw"/>
    <m/>
    <s v="Sturdy"/>
    <s v="362"/>
    <n v="362"/>
    <n v="58"/>
    <s v="58"/>
    <n v="89"/>
    <s v="89"/>
    <n v="77"/>
    <s v="77"/>
    <n v="45"/>
    <s v="45"/>
    <n v="45"/>
    <s v="45"/>
    <n v="48"/>
    <s v="48"/>
    <n v="45"/>
    <s v="45"/>
    <s v="70"/>
    <n v="70"/>
    <n v="72"/>
    <s v="72"/>
    <s v="Medium Fast"/>
    <s v="2"/>
    <x v="1"/>
    <x v="0"/>
    <s v="Dragon, Monster"/>
    <n v="87.5"/>
    <n v="12.5"/>
    <n v="0.875"/>
    <n v="0.125"/>
    <s v="30"/>
    <n v="0.5"/>
    <n v="0.25"/>
    <s v="1"/>
    <n v="0.5"/>
    <s v="1"/>
    <s v="2"/>
    <s v="2"/>
    <n v="0.5"/>
    <s v="2"/>
    <n v="0.5"/>
    <s v="1"/>
    <s v="1"/>
    <s v="1"/>
    <s v="1"/>
    <s v="2"/>
    <s v="1"/>
    <s v="2"/>
    <s v="2"/>
  </r>
  <r>
    <s v="Tyrantrum"/>
    <s v="697"/>
    <s v="Monargoras"/>
    <s v="ă‚¬ăă‚´ă©ă‚ą (Gachigoras)"/>
    <x v="6"/>
    <s v="Normal"/>
    <s v="Despot pokemon"/>
    <s v="2"/>
    <x v="14"/>
    <x v="3"/>
    <s v="Rock, Dragon"/>
    <n v="2.5"/>
    <n v="270"/>
    <s v="2"/>
    <s v="Strong Jaw"/>
    <m/>
    <s v="Rock Head"/>
    <s v="521"/>
    <n v="521"/>
    <n v="82"/>
    <s v="82"/>
    <n v="121"/>
    <s v="121"/>
    <n v="119"/>
    <s v="119"/>
    <n v="69"/>
    <s v="69"/>
    <n v="59"/>
    <s v="59"/>
    <n v="71"/>
    <s v="71"/>
    <n v="45"/>
    <s v="45"/>
    <s v="70"/>
    <n v="70"/>
    <n v="182"/>
    <s v="182"/>
    <s v="Medium Fast"/>
    <s v="2"/>
    <x v="1"/>
    <x v="0"/>
    <s v="Dragon, Monster"/>
    <n v="87.5"/>
    <n v="12.5"/>
    <n v="0.875"/>
    <n v="0.125"/>
    <s v="30"/>
    <n v="0.5"/>
    <n v="0.25"/>
    <s v="1"/>
    <n v="0.5"/>
    <s v="1"/>
    <s v="2"/>
    <s v="2"/>
    <n v="0.5"/>
    <s v="2"/>
    <n v="0.5"/>
    <s v="1"/>
    <s v="1"/>
    <s v="1"/>
    <s v="1"/>
    <s v="2"/>
    <s v="1"/>
    <s v="2"/>
    <s v="2"/>
  </r>
  <r>
    <s v="Amaura"/>
    <s v="698"/>
    <s v="Amarino"/>
    <s v="ă‚˘ăžă«ă‚ą (Amarus)"/>
    <x v="6"/>
    <s v="Normal"/>
    <s v="Tundra pokemon"/>
    <s v="2"/>
    <x v="14"/>
    <x v="12"/>
    <s v="Rock, Ice"/>
    <n v="1.3"/>
    <n v="25.2"/>
    <s v="2"/>
    <s v="Refrigerate"/>
    <m/>
    <s v="Snow Warning"/>
    <s v="362"/>
    <n v="362"/>
    <n v="77"/>
    <s v="77"/>
    <n v="59"/>
    <s v="59"/>
    <n v="50"/>
    <s v="50"/>
    <n v="67"/>
    <s v="67"/>
    <n v="63"/>
    <s v="63"/>
    <n v="46"/>
    <s v="46"/>
    <n v="45"/>
    <s v="45"/>
    <s v="70"/>
    <n v="70"/>
    <n v="72"/>
    <s v="72"/>
    <s v="Medium Fast"/>
    <s v="1"/>
    <x v="2"/>
    <x v="2"/>
    <s v="Monster"/>
    <n v="87.5"/>
    <n v="12.5"/>
    <n v="0.875"/>
    <n v="0.125"/>
    <s v="30"/>
    <n v="0.5"/>
    <s v="1"/>
    <s v="2"/>
    <s v="1"/>
    <s v="2"/>
    <n v="0.5"/>
    <s v="4"/>
    <n v="0.5"/>
    <s v="2"/>
    <n v="0.5"/>
    <s v="1"/>
    <s v="1"/>
    <s v="2"/>
    <s v="1"/>
    <s v="1"/>
    <s v="1"/>
    <s v="4"/>
    <s v="1"/>
  </r>
  <r>
    <s v="Aurorus"/>
    <s v="699"/>
    <s v="Amagarga"/>
    <s v="ă‚˘ăžă«ă«ă‚¬ (Amaruruga)"/>
    <x v="6"/>
    <s v="Normal"/>
    <s v="Tundra pokemon"/>
    <s v="2"/>
    <x v="14"/>
    <x v="12"/>
    <s v="Rock, Ice"/>
    <n v="2.7"/>
    <n v="225"/>
    <s v="2"/>
    <s v="Refrigerate"/>
    <m/>
    <s v="Snow Warning"/>
    <s v="521"/>
    <n v="521"/>
    <n v="123"/>
    <s v="123"/>
    <n v="77"/>
    <s v="77"/>
    <n v="72"/>
    <s v="72"/>
    <n v="99"/>
    <s v="99"/>
    <n v="92"/>
    <s v="92"/>
    <n v="58"/>
    <s v="58"/>
    <n v="45"/>
    <s v="45"/>
    <s v="70"/>
    <n v="70"/>
    <n v="104"/>
    <s v="104"/>
    <s v="Medium Fast"/>
    <s v="1"/>
    <x v="2"/>
    <x v="2"/>
    <s v="Monster"/>
    <n v="87.5"/>
    <n v="12.5"/>
    <n v="0.875"/>
    <n v="0.125"/>
    <s v="30"/>
    <n v="0.5"/>
    <s v="1"/>
    <s v="2"/>
    <s v="1"/>
    <s v="2"/>
    <n v="0.5"/>
    <s v="4"/>
    <n v="0.5"/>
    <s v="2"/>
    <n v="0.5"/>
    <s v="1"/>
    <s v="1"/>
    <s v="2"/>
    <s v="1"/>
    <s v="1"/>
    <s v="1"/>
    <s v="4"/>
    <s v="1"/>
  </r>
  <r>
    <s v="Sylveon"/>
    <s v="700"/>
    <s v="Feelinara"/>
    <s v="ă‹ăłă•ă‚Łă‚˘ (Nymphia)"/>
    <x v="6"/>
    <s v="Normal"/>
    <s v="Intertwining pokemon"/>
    <s v="1"/>
    <x v="10"/>
    <x v="1"/>
    <s v="Fairy"/>
    <n v="1"/>
    <n v="23.5"/>
    <s v="2"/>
    <s v="Cute Charm"/>
    <m/>
    <s v="Pixilate"/>
    <s v="525"/>
    <n v="525"/>
    <n v="95"/>
    <s v="95"/>
    <n v="65"/>
    <s v="65"/>
    <n v="65"/>
    <s v="65"/>
    <n v="110"/>
    <s v="110"/>
    <n v="130"/>
    <s v="130"/>
    <n v="60"/>
    <s v="60"/>
    <n v="45"/>
    <s v="45"/>
    <s v="70"/>
    <n v="70"/>
    <n v="184"/>
    <s v="184"/>
    <s v="Medium Fast"/>
    <s v="1"/>
    <x v="5"/>
    <x v="2"/>
    <s v="Field"/>
    <n v="87.5"/>
    <n v="12.5"/>
    <n v="0.875"/>
    <n v="0.125"/>
    <s v="35"/>
    <s v="1"/>
    <s v="1"/>
    <s v="1"/>
    <s v="1"/>
    <s v="1"/>
    <s v="1"/>
    <n v="0.5"/>
    <s v="2"/>
    <s v="1"/>
    <s v="1"/>
    <s v="1"/>
    <n v="0.5"/>
    <s v="1"/>
    <s v="1"/>
    <s v="0"/>
    <n v="0.5"/>
    <s v="2"/>
    <s v="1"/>
  </r>
  <r>
    <s v="Hawlucha"/>
    <s v="701"/>
    <s v="Resladero"/>
    <s v="ă«ăăŁă–ă« (Luchabull)"/>
    <x v="6"/>
    <s v="Normal"/>
    <s v="Wrestling pokemon"/>
    <s v="2"/>
    <x v="12"/>
    <x v="2"/>
    <s v="Fighting, Flying"/>
    <n v="0.8"/>
    <n v="21.5"/>
    <s v="3"/>
    <s v="Limber"/>
    <s v="Unburden"/>
    <s v="Mold Breaker"/>
    <s v="500"/>
    <n v="500"/>
    <n v="78"/>
    <s v="78"/>
    <n v="92"/>
    <s v="92"/>
    <n v="75"/>
    <s v="75"/>
    <n v="74"/>
    <s v="74"/>
    <n v="63"/>
    <s v="63"/>
    <n v="118"/>
    <s v="118"/>
    <n v="100"/>
    <s v="100"/>
    <s v="70"/>
    <n v="70"/>
    <n v="175"/>
    <s v="175"/>
    <s v="Medium Fast"/>
    <s v="2"/>
    <x v="4"/>
    <x v="8"/>
    <s v="Flying, Human-Like"/>
    <n v="50"/>
    <n v="50"/>
    <n v="0.5"/>
    <n v="0.5"/>
    <s v="20"/>
    <s v="1"/>
    <s v="1"/>
    <s v="1"/>
    <s v="2"/>
    <n v="0.5"/>
    <s v="2"/>
    <n v="0.5"/>
    <s v="1"/>
    <s v="0"/>
    <s v="2"/>
    <s v="2"/>
    <n v="0.25"/>
    <s v="1"/>
    <s v="1"/>
    <s v="1"/>
    <n v="0.5"/>
    <s v="1"/>
    <s v="2"/>
  </r>
  <r>
    <s v="Dedenne"/>
    <s v="702"/>
    <s v="Dedenne"/>
    <s v="ă‡ă‡ăłăŤ (Dedenne)"/>
    <x v="6"/>
    <s v="Normal"/>
    <s v="Antenna pokemon"/>
    <s v="2"/>
    <x v="7"/>
    <x v="8"/>
    <s v="Electric, Fairy"/>
    <n v="0.2"/>
    <n v="2.2000000000000002"/>
    <s v="3"/>
    <s v="Cheek Pouch"/>
    <s v="Pickup"/>
    <s v="Plus"/>
    <s v="431"/>
    <n v="431"/>
    <n v="67"/>
    <s v="67"/>
    <n v="58"/>
    <s v="58"/>
    <n v="57"/>
    <s v="57"/>
    <n v="81"/>
    <s v="81"/>
    <n v="67"/>
    <s v="67"/>
    <n v="101"/>
    <s v="101"/>
    <n v="180"/>
    <s v="180"/>
    <s v="70"/>
    <n v="70"/>
    <n v="151"/>
    <s v="151"/>
    <s v="Medium Fast"/>
    <s v="2"/>
    <x v="6"/>
    <x v="3"/>
    <s v="Fairy, Field"/>
    <n v="50"/>
    <n v="50"/>
    <n v="0.5"/>
    <n v="0.5"/>
    <s v="20"/>
    <s v="1"/>
    <s v="1"/>
    <s v="1"/>
    <n v="0.5"/>
    <s v="1"/>
    <s v="1"/>
    <n v="0.5"/>
    <s v="2"/>
    <s v="2"/>
    <n v="0.5"/>
    <s v="1"/>
    <n v="0.5"/>
    <s v="1"/>
    <s v="1"/>
    <s v="0"/>
    <n v="0.5"/>
    <s v="1"/>
    <s v="1"/>
  </r>
  <r>
    <s v="Carbink"/>
    <s v="703"/>
    <s v="Rocara"/>
    <s v="ăˇă¬ă‚·ăĽ (Melecie)"/>
    <x v="6"/>
    <s v="Normal"/>
    <s v="Jewel pokemon"/>
    <s v="2"/>
    <x v="14"/>
    <x v="8"/>
    <s v="Rock, Fairy"/>
    <n v="0.3"/>
    <n v="5.7"/>
    <s v="2"/>
    <s v="Clear Body"/>
    <m/>
    <s v="Sturdy"/>
    <s v="500"/>
    <n v="500"/>
    <n v="50"/>
    <s v="50"/>
    <n v="50"/>
    <s v="50"/>
    <n v="150"/>
    <s v="150"/>
    <n v="50"/>
    <s v="50"/>
    <n v="150"/>
    <s v="150"/>
    <n v="50"/>
    <s v="50"/>
    <n v="60"/>
    <s v="60"/>
    <s v="70"/>
    <n v="70"/>
    <n v="100"/>
    <s v="100"/>
    <s v="Slow"/>
    <s v="2"/>
    <x v="6"/>
    <x v="11"/>
    <s v="Fairy, Mineral"/>
    <m/>
    <n v="100"/>
    <m/>
    <m/>
    <s v="25"/>
    <n v="0.5"/>
    <n v="0.5"/>
    <s v="2"/>
    <s v="1"/>
    <s v="2"/>
    <s v="1"/>
    <s v="1"/>
    <s v="1"/>
    <s v="2"/>
    <n v="0.5"/>
    <s v="1"/>
    <n v="0.5"/>
    <s v="1"/>
    <s v="1"/>
    <s v="0"/>
    <n v="0.5"/>
    <s v="4"/>
    <s v="1"/>
  </r>
  <r>
    <s v="Goomy"/>
    <s v="704"/>
    <s v="Viscora"/>
    <s v="ăŚăˇă© (Numera)"/>
    <x v="6"/>
    <s v="Normal"/>
    <s v="Soft Tissue pokemon"/>
    <s v="1"/>
    <x v="16"/>
    <x v="1"/>
    <s v="Dragon"/>
    <n v="0.3"/>
    <n v="2.8"/>
    <s v="3"/>
    <s v="Sap Sipper"/>
    <s v="Hydration"/>
    <s v="Gooey"/>
    <s v="300"/>
    <n v="300"/>
    <n v="45"/>
    <s v="45"/>
    <n v="50"/>
    <s v="50"/>
    <n v="35"/>
    <s v="35"/>
    <n v="55"/>
    <s v="55"/>
    <n v="75"/>
    <s v="75"/>
    <n v="40"/>
    <s v="40"/>
    <n v="45"/>
    <s v="45"/>
    <s v="35"/>
    <n v="35"/>
    <n v="60"/>
    <s v="60"/>
    <s v="Slow"/>
    <s v="1"/>
    <x v="1"/>
    <x v="2"/>
    <s v="Dragon"/>
    <n v="50"/>
    <n v="50"/>
    <n v="0.5"/>
    <n v="0.5"/>
    <s v="40"/>
    <s v="1"/>
    <n v="0.5"/>
    <n v="0.5"/>
    <n v="0.5"/>
    <s v="0"/>
    <s v="2"/>
    <s v="1"/>
    <s v="1"/>
    <s v="1"/>
    <s v="1"/>
    <s v="1"/>
    <s v="1"/>
    <s v="1"/>
    <s v="1"/>
    <s v="2"/>
    <s v="1"/>
    <s v="1"/>
    <s v="2"/>
  </r>
  <r>
    <s v="Sliggoo"/>
    <s v="705"/>
    <s v="Viscargot"/>
    <s v="ăŚăˇă‚¤ă« (Numeil)"/>
    <x v="6"/>
    <s v="Normal"/>
    <s v="Soft Tissue pokemon"/>
    <s v="1"/>
    <x v="16"/>
    <x v="1"/>
    <s v="Dragon"/>
    <n v="0.8"/>
    <n v="17.5"/>
    <s v="3"/>
    <s v="Sap Sipper"/>
    <s v="Hydration"/>
    <s v="Gooey"/>
    <s v="452"/>
    <n v="452"/>
    <n v="68"/>
    <s v="68"/>
    <n v="75"/>
    <s v="75"/>
    <n v="53"/>
    <s v="53"/>
    <n v="83"/>
    <s v="83"/>
    <n v="113"/>
    <s v="113"/>
    <n v="60"/>
    <s v="60"/>
    <n v="45"/>
    <s v="45"/>
    <s v="35"/>
    <n v="35"/>
    <n v="158"/>
    <s v="158"/>
    <s v="Slow"/>
    <s v="1"/>
    <x v="1"/>
    <x v="2"/>
    <s v="Dragon"/>
    <n v="50"/>
    <n v="50"/>
    <n v="0.5"/>
    <n v="0.5"/>
    <s v="40"/>
    <s v="1"/>
    <n v="0.5"/>
    <n v="0.5"/>
    <n v="0.5"/>
    <s v="0"/>
    <s v="2"/>
    <s v="1"/>
    <s v="1"/>
    <s v="1"/>
    <s v="1"/>
    <s v="1"/>
    <s v="1"/>
    <s v="1"/>
    <s v="1"/>
    <s v="2"/>
    <s v="1"/>
    <s v="1"/>
    <s v="2"/>
  </r>
  <r>
    <s v="Goodra"/>
    <s v="706"/>
    <s v="Viscogon"/>
    <s v="ăŚăˇă«ă‚´ăł (Numelgon)"/>
    <x v="6"/>
    <s v="Normal"/>
    <s v="Dragon pokemon"/>
    <s v="1"/>
    <x v="16"/>
    <x v="1"/>
    <s v="Dragon"/>
    <n v="2"/>
    <n v="150.5"/>
    <s v="3"/>
    <s v="Sap Sipper"/>
    <s v="Hydration"/>
    <s v="Gooey"/>
    <s v="600"/>
    <n v="600"/>
    <n v="90"/>
    <s v="90"/>
    <n v="100"/>
    <s v="100"/>
    <n v="70"/>
    <s v="70"/>
    <n v="110"/>
    <s v="110"/>
    <n v="150"/>
    <s v="150"/>
    <n v="80"/>
    <s v="80"/>
    <n v="45"/>
    <s v="45"/>
    <s v="35"/>
    <n v="35"/>
    <n v="270"/>
    <s v="270"/>
    <s v="Slow"/>
    <s v="1"/>
    <x v="1"/>
    <x v="2"/>
    <s v="Dragon"/>
    <n v="50"/>
    <n v="50"/>
    <n v="0.5"/>
    <n v="0.5"/>
    <s v="40"/>
    <s v="1"/>
    <n v="0.5"/>
    <n v="0.5"/>
    <n v="0.5"/>
    <s v="0"/>
    <s v="2"/>
    <s v="1"/>
    <s v="1"/>
    <s v="1"/>
    <s v="1"/>
    <s v="1"/>
    <s v="1"/>
    <s v="1"/>
    <s v="1"/>
    <s v="2"/>
    <s v="1"/>
    <s v="1"/>
    <s v="2"/>
  </r>
  <r>
    <s v="Klefki"/>
    <s v="707"/>
    <s v="Clavion"/>
    <s v="ă‚Żă¬ăă•ă‚Ł (Cleffy)"/>
    <x v="6"/>
    <s v="Normal"/>
    <s v="Key Ring pokemon"/>
    <s v="2"/>
    <x v="11"/>
    <x v="8"/>
    <s v="Steel, Fairy"/>
    <n v="0.2"/>
    <n v="3"/>
    <s v="2"/>
    <s v="Prankster"/>
    <m/>
    <s v="Magician"/>
    <s v="470"/>
    <n v="470"/>
    <n v="57"/>
    <s v="57"/>
    <n v="80"/>
    <s v="80"/>
    <n v="91"/>
    <s v="91"/>
    <n v="80"/>
    <s v="80"/>
    <n v="87"/>
    <s v="87"/>
    <n v="75"/>
    <s v="75"/>
    <n v="75"/>
    <s v="75"/>
    <s v="70"/>
    <n v="70"/>
    <n v="165"/>
    <s v="165"/>
    <s v="Fast"/>
    <s v="1"/>
    <x v="12"/>
    <x v="2"/>
    <s v="Mineral"/>
    <n v="50"/>
    <n v="50"/>
    <n v="0.5"/>
    <n v="0.5"/>
    <s v="20"/>
    <n v="0.5"/>
    <s v="2"/>
    <s v="1"/>
    <s v="1"/>
    <n v="0.5"/>
    <n v="0.5"/>
    <s v="1"/>
    <s v="0"/>
    <s v="2"/>
    <n v="0.5"/>
    <n v="0.5"/>
    <n v="0.25"/>
    <n v="0.5"/>
    <s v="1"/>
    <s v="0"/>
    <n v="0.5"/>
    <s v="1"/>
    <n v="0.5"/>
  </r>
  <r>
    <s v="Phantump"/>
    <s v="708"/>
    <s v="Paragoni"/>
    <s v="ăśă‚Żă¬ăĽ (Bokurei)"/>
    <x v="6"/>
    <s v="Normal"/>
    <s v="Stump pokemon"/>
    <s v="2"/>
    <x v="15"/>
    <x v="9"/>
    <s v="Ghost, Grass"/>
    <n v="0.4"/>
    <n v="7"/>
    <s v="3"/>
    <s v="Natural Cure"/>
    <s v="Frisk"/>
    <s v="Harvest"/>
    <s v="309"/>
    <n v="309"/>
    <n v="43"/>
    <s v="43"/>
    <n v="70"/>
    <s v="70"/>
    <n v="48"/>
    <s v="48"/>
    <n v="50"/>
    <s v="50"/>
    <n v="60"/>
    <s v="60"/>
    <n v="38"/>
    <s v="38"/>
    <n v="120"/>
    <s v="120"/>
    <s v="70"/>
    <n v="70"/>
    <n v="62"/>
    <s v="62"/>
    <s v="Medium Fast"/>
    <s v="2"/>
    <x v="13"/>
    <x v="4"/>
    <s v="Amorphous, Grass"/>
    <n v="50"/>
    <n v="50"/>
    <n v="0.5"/>
    <n v="0.5"/>
    <s v="20"/>
    <s v="0"/>
    <s v="2"/>
    <n v="0.5"/>
    <n v="0.5"/>
    <n v="0.5"/>
    <s v="2"/>
    <s v="0"/>
    <s v="1"/>
    <n v="0.5"/>
    <s v="2"/>
    <s v="1"/>
    <s v="1"/>
    <s v="1"/>
    <s v="2"/>
    <s v="1"/>
    <s v="2"/>
    <s v="1"/>
    <s v="1"/>
  </r>
  <r>
    <s v="Trevenant"/>
    <s v="709"/>
    <s v="Trombork"/>
    <s v="ă‚ŞăĽă­ăă (Ohrot)"/>
    <x v="6"/>
    <s v="Normal"/>
    <s v="Elder Tree pokemon"/>
    <s v="2"/>
    <x v="15"/>
    <x v="9"/>
    <s v="Ghost, Grass"/>
    <n v="1.5"/>
    <n v="71"/>
    <s v="3"/>
    <s v="Natural Cure"/>
    <s v="Frisk"/>
    <s v="Harvest"/>
    <s v="474"/>
    <n v="474"/>
    <n v="85"/>
    <s v="85"/>
    <n v="110"/>
    <s v="110"/>
    <n v="76"/>
    <s v="76"/>
    <n v="65"/>
    <s v="65"/>
    <n v="82"/>
    <s v="82"/>
    <n v="56"/>
    <s v="56"/>
    <n v="60"/>
    <s v="60"/>
    <s v="70"/>
    <n v="70"/>
    <n v="166"/>
    <s v="166"/>
    <s v="Medium Fast"/>
    <s v="2"/>
    <x v="13"/>
    <x v="4"/>
    <s v="Amorphous, Grass"/>
    <n v="50"/>
    <n v="50"/>
    <n v="0.5"/>
    <n v="0.5"/>
    <s v="20"/>
    <s v="0"/>
    <s v="2"/>
    <n v="0.5"/>
    <n v="0.5"/>
    <n v="0.5"/>
    <s v="2"/>
    <s v="0"/>
    <s v="1"/>
    <n v="0.5"/>
    <s v="2"/>
    <s v="1"/>
    <s v="1"/>
    <s v="1"/>
    <s v="2"/>
    <s v="1"/>
    <s v="2"/>
    <s v="1"/>
    <s v="1"/>
  </r>
  <r>
    <s v="Pumpkaboo Average Size"/>
    <s v="710"/>
    <s v="Irrbis"/>
    <s v="ăă‚±ăăăŁ (Bakeccha)"/>
    <x v="6"/>
    <s v="Normal"/>
    <s v="Pumpkin pokemon"/>
    <s v="2"/>
    <x v="15"/>
    <x v="9"/>
    <s v="Ghost, Grass"/>
    <n v="0.4"/>
    <n v="5"/>
    <s v="3"/>
    <s v="Pickup"/>
    <s v="Frisk"/>
    <s v="Insomnia"/>
    <s v="335"/>
    <n v="335"/>
    <n v="49"/>
    <s v="49"/>
    <n v="66"/>
    <s v="66"/>
    <n v="70"/>
    <s v="70"/>
    <n v="44"/>
    <s v="44"/>
    <n v="55"/>
    <s v="55"/>
    <n v="51"/>
    <s v="51"/>
    <n v="120"/>
    <s v="120"/>
    <s v="70"/>
    <n v="70"/>
    <n v="67"/>
    <s v="67"/>
    <s v="Medium Fast"/>
    <s v="1"/>
    <x v="13"/>
    <x v="2"/>
    <s v="Amorphous"/>
    <n v="50"/>
    <n v="50"/>
    <n v="0.5"/>
    <n v="0.5"/>
    <s v="20"/>
    <s v="0"/>
    <s v="2"/>
    <n v="0.5"/>
    <n v="0.5"/>
    <n v="0.5"/>
    <s v="2"/>
    <s v="0"/>
    <s v="1"/>
    <n v="0.5"/>
    <s v="2"/>
    <s v="1"/>
    <s v="1"/>
    <s v="1"/>
    <s v="2"/>
    <s v="1"/>
    <s v="2"/>
    <s v="1"/>
    <s v="1"/>
  </r>
  <r>
    <s v="Pumpkaboo Small Size"/>
    <s v="710"/>
    <s v="Irrbis"/>
    <s v="ăă‚±ăăăŁ (Bakeccha)"/>
    <x v="6"/>
    <s v="Normal"/>
    <s v="Pumpkin pokemon"/>
    <s v="2"/>
    <x v="15"/>
    <x v="9"/>
    <s v="Ghost, Grass"/>
    <n v="0.3"/>
    <n v="3.5"/>
    <s v="3"/>
    <s v="Pickup"/>
    <s v="Frisk"/>
    <s v="Insomnia"/>
    <s v="335"/>
    <n v="335"/>
    <n v="44"/>
    <s v="44"/>
    <n v="66"/>
    <s v="66"/>
    <n v="70"/>
    <s v="70"/>
    <n v="44"/>
    <s v="44"/>
    <n v="55"/>
    <s v="55"/>
    <n v="56"/>
    <s v="56"/>
    <n v="120"/>
    <s v="120"/>
    <s v="70"/>
    <n v="70"/>
    <n v="67"/>
    <s v="67"/>
    <s v="Medium Fast"/>
    <s v="1"/>
    <x v="13"/>
    <x v="2"/>
    <s v="Amorphous"/>
    <n v="50"/>
    <n v="50"/>
    <n v="0.5"/>
    <n v="0.5"/>
    <s v="20"/>
    <s v="0"/>
    <s v="2"/>
    <n v="0.5"/>
    <n v="0.5"/>
    <n v="0.5"/>
    <s v="2"/>
    <s v="0"/>
    <s v="1"/>
    <n v="0.5"/>
    <s v="2"/>
    <s v="1"/>
    <s v="1"/>
    <s v="1"/>
    <s v="2"/>
    <s v="1"/>
    <s v="2"/>
    <s v="1"/>
    <s v="1"/>
  </r>
  <r>
    <s v="Pumpkaboo Large Size"/>
    <s v="710"/>
    <s v="Irrbis"/>
    <s v="ăă‚±ăăăŁ (Bakeccha)"/>
    <x v="6"/>
    <s v="Normal"/>
    <s v="Pumpkin pokemon"/>
    <s v="2"/>
    <x v="15"/>
    <x v="9"/>
    <s v="Ghost, Grass"/>
    <n v="0.5"/>
    <n v="7.5"/>
    <s v="3"/>
    <s v="Pickup"/>
    <s v="Frisk"/>
    <s v="Insomnia"/>
    <s v="335"/>
    <n v="335"/>
    <n v="54"/>
    <s v="54"/>
    <n v="66"/>
    <s v="66"/>
    <n v="70"/>
    <s v="70"/>
    <n v="44"/>
    <s v="44"/>
    <n v="55"/>
    <s v="55"/>
    <n v="46"/>
    <s v="46"/>
    <n v="120"/>
    <s v="120"/>
    <s v="70"/>
    <n v="70"/>
    <n v="67"/>
    <s v="67"/>
    <s v="Medium Fast"/>
    <s v="1"/>
    <x v="13"/>
    <x v="2"/>
    <s v="Amorphous"/>
    <n v="50"/>
    <n v="50"/>
    <n v="0.5"/>
    <n v="0.5"/>
    <s v="20"/>
    <s v="0"/>
    <s v="2"/>
    <n v="0.5"/>
    <n v="0.5"/>
    <n v="0.5"/>
    <s v="2"/>
    <s v="0"/>
    <s v="1"/>
    <n v="0.5"/>
    <s v="2"/>
    <s v="1"/>
    <s v="1"/>
    <s v="1"/>
    <s v="2"/>
    <s v="1"/>
    <s v="2"/>
    <s v="1"/>
    <s v="1"/>
  </r>
  <r>
    <s v="Pumpkaboo Super Size"/>
    <s v="710"/>
    <s v="Irrbis"/>
    <s v="ăă‚±ăăăŁ (Bakeccha)"/>
    <x v="6"/>
    <s v="Normal"/>
    <s v="Pumpkin pokemon"/>
    <s v="2"/>
    <x v="15"/>
    <x v="9"/>
    <s v="Ghost, Grass"/>
    <n v="0.8"/>
    <n v="15"/>
    <s v="3"/>
    <s v="Pickup"/>
    <s v="Frisk"/>
    <s v="Insomnia"/>
    <s v="335"/>
    <n v="335"/>
    <n v="59"/>
    <s v="59"/>
    <n v="66"/>
    <s v="66"/>
    <n v="70"/>
    <s v="70"/>
    <n v="44"/>
    <s v="44"/>
    <n v="55"/>
    <s v="55"/>
    <n v="41"/>
    <s v="41"/>
    <n v="120"/>
    <s v="120"/>
    <s v="70"/>
    <n v="70"/>
    <n v="67"/>
    <s v="67"/>
    <s v="Medium Fast"/>
    <s v="1"/>
    <x v="13"/>
    <x v="2"/>
    <s v="Amorphous"/>
    <n v="50"/>
    <n v="50"/>
    <n v="0.5"/>
    <n v="0.5"/>
    <s v="20"/>
    <s v="0"/>
    <s v="2"/>
    <n v="0.5"/>
    <n v="0.5"/>
    <n v="0.5"/>
    <s v="2"/>
    <s v="0"/>
    <s v="1"/>
    <n v="0.5"/>
    <s v="2"/>
    <s v="1"/>
    <s v="1"/>
    <s v="1"/>
    <s v="2"/>
    <s v="1"/>
    <s v="2"/>
    <s v="1"/>
    <s v="1"/>
  </r>
  <r>
    <s v="Gourgeist Average Size"/>
    <s v="711"/>
    <s v="Pumpdjinn"/>
    <s v="ă‘ăłă—ă‚¸ăł (Pumpjin)"/>
    <x v="6"/>
    <s v="Normal"/>
    <s v="Pumpkin pokemon"/>
    <s v="2"/>
    <x v="15"/>
    <x v="9"/>
    <s v="Ghost, Grass"/>
    <n v="0.9"/>
    <n v="12.5"/>
    <s v="3"/>
    <s v="Pickup"/>
    <s v="Frisk"/>
    <s v="Insomnia"/>
    <s v="494"/>
    <n v="494"/>
    <n v="65"/>
    <s v="65"/>
    <n v="90"/>
    <s v="90"/>
    <n v="122"/>
    <s v="122"/>
    <n v="58"/>
    <s v="58"/>
    <n v="75"/>
    <s v="75"/>
    <n v="84"/>
    <s v="84"/>
    <n v="60"/>
    <s v="60"/>
    <s v="70"/>
    <n v="70"/>
    <n v="173"/>
    <s v="173"/>
    <s v="Medium Fast"/>
    <s v="1"/>
    <x v="13"/>
    <x v="2"/>
    <s v="Amorphous"/>
    <n v="50"/>
    <n v="50"/>
    <n v="0.5"/>
    <n v="0.5"/>
    <s v="20"/>
    <s v="0"/>
    <s v="2"/>
    <n v="0.5"/>
    <n v="0.5"/>
    <n v="0.5"/>
    <s v="2"/>
    <s v="0"/>
    <s v="1"/>
    <n v="0.5"/>
    <s v="2"/>
    <s v="1"/>
    <s v="1"/>
    <s v="1"/>
    <s v="2"/>
    <s v="1"/>
    <s v="2"/>
    <s v="1"/>
    <s v="1"/>
  </r>
  <r>
    <s v="Gourgeist Small Size"/>
    <s v="711"/>
    <s v="Pumpdjinn"/>
    <s v="ă‘ăłă—ă‚¸ăł (Pumpjin)"/>
    <x v="6"/>
    <s v="Normal"/>
    <s v="Pumpkin pokemon"/>
    <s v="2"/>
    <x v="15"/>
    <x v="9"/>
    <s v="Ghost, Grass"/>
    <n v="0.7"/>
    <n v="9.5"/>
    <s v="3"/>
    <s v="Pickup"/>
    <s v="Frisk"/>
    <s v="Insomnia"/>
    <s v="494"/>
    <n v="494"/>
    <n v="55"/>
    <s v="55"/>
    <n v="85"/>
    <s v="85"/>
    <n v="122"/>
    <s v="122"/>
    <n v="58"/>
    <s v="58"/>
    <n v="75"/>
    <s v="75"/>
    <n v="99"/>
    <s v="99"/>
    <n v="60"/>
    <s v="60"/>
    <s v="70"/>
    <n v="70"/>
    <n v="173"/>
    <s v="173"/>
    <s v="Medium Fast"/>
    <s v="1"/>
    <x v="13"/>
    <x v="2"/>
    <s v="Amorphous"/>
    <n v="50"/>
    <n v="50"/>
    <n v="0.5"/>
    <n v="0.5"/>
    <s v="20"/>
    <s v="0"/>
    <s v="2"/>
    <n v="0.5"/>
    <n v="0.5"/>
    <n v="0.5"/>
    <s v="2"/>
    <s v="0"/>
    <s v="1"/>
    <n v="0.5"/>
    <s v="2"/>
    <s v="1"/>
    <s v="1"/>
    <s v="1"/>
    <s v="2"/>
    <s v="1"/>
    <s v="2"/>
    <s v="1"/>
    <s v="1"/>
  </r>
  <r>
    <s v="Gourgeist Large Size"/>
    <s v="711"/>
    <s v="Pumpdjinn"/>
    <s v="ă‘ăłă—ă‚¸ăł (Pumpjin)"/>
    <x v="6"/>
    <s v="Normal"/>
    <s v="Pumpkin pokemon"/>
    <s v="2"/>
    <x v="15"/>
    <x v="9"/>
    <s v="Ghost, Grass"/>
    <n v="1.1000000000000001"/>
    <n v="14"/>
    <s v="3"/>
    <s v="Pickup"/>
    <s v="Frisk"/>
    <s v="Insomnia"/>
    <s v="494"/>
    <n v="494"/>
    <n v="75"/>
    <s v="75"/>
    <n v="95"/>
    <s v="95"/>
    <n v="122"/>
    <s v="122"/>
    <n v="58"/>
    <s v="58"/>
    <n v="75"/>
    <s v="75"/>
    <n v="69"/>
    <s v="69"/>
    <n v="60"/>
    <s v="60"/>
    <s v="70"/>
    <n v="70"/>
    <n v="173"/>
    <s v="173"/>
    <s v="Medium Fast"/>
    <s v="1"/>
    <x v="13"/>
    <x v="2"/>
    <s v="Amorphous"/>
    <n v="50"/>
    <n v="50"/>
    <n v="0.5"/>
    <n v="0.5"/>
    <s v="20"/>
    <s v="0"/>
    <s v="2"/>
    <n v="0.5"/>
    <n v="0.5"/>
    <n v="0.5"/>
    <s v="2"/>
    <s v="0"/>
    <s v="1"/>
    <n v="0.5"/>
    <s v="2"/>
    <s v="1"/>
    <s v="1"/>
    <s v="1"/>
    <s v="2"/>
    <s v="1"/>
    <s v="2"/>
    <s v="1"/>
    <s v="1"/>
  </r>
  <r>
    <s v="Gourgeist Super Size"/>
    <s v="711"/>
    <s v="Pumpdjinn"/>
    <s v="ă‘ăłă—ă‚¸ăł (Pumpjin)"/>
    <x v="6"/>
    <s v="Normal"/>
    <s v="Pumpkin pokemon"/>
    <s v="2"/>
    <x v="15"/>
    <x v="9"/>
    <s v="Ghost, Grass"/>
    <n v="1.7"/>
    <n v="39"/>
    <s v="3"/>
    <s v="Pickup"/>
    <s v="Frisk"/>
    <s v="Insomnia"/>
    <s v="494"/>
    <n v="494"/>
    <n v="85"/>
    <s v="85"/>
    <n v="100"/>
    <s v="100"/>
    <n v="122"/>
    <s v="122"/>
    <n v="58"/>
    <s v="58"/>
    <n v="75"/>
    <s v="75"/>
    <n v="54"/>
    <s v="54"/>
    <n v="60"/>
    <s v="60"/>
    <s v="70"/>
    <n v="70"/>
    <n v="173"/>
    <s v="173"/>
    <s v="Medium Fast"/>
    <s v="1"/>
    <x v="13"/>
    <x v="2"/>
    <s v="Amorphous"/>
    <n v="50"/>
    <n v="50"/>
    <n v="0.5"/>
    <n v="0.5"/>
    <s v="20"/>
    <s v="0"/>
    <s v="2"/>
    <n v="0.5"/>
    <n v="0.5"/>
    <n v="0.5"/>
    <s v="2"/>
    <s v="0"/>
    <s v="1"/>
    <n v="0.5"/>
    <s v="2"/>
    <s v="1"/>
    <s v="1"/>
    <s v="1"/>
    <s v="2"/>
    <s v="1"/>
    <s v="2"/>
    <s v="1"/>
    <s v="1"/>
  </r>
  <r>
    <s v="Bergmite"/>
    <s v="712"/>
    <s v="Arktip"/>
    <s v="ă‚«ăă‚łăĽă« (Kachikohru)"/>
    <x v="6"/>
    <s v="Normal"/>
    <s v="Ice Chunk pokemon"/>
    <s v="1"/>
    <x v="9"/>
    <x v="1"/>
    <s v="Ice"/>
    <n v="1"/>
    <n v="99.5"/>
    <s v="3"/>
    <s v="Own Tempo"/>
    <s v="Ice Body"/>
    <s v="Sturdy"/>
    <s v="304"/>
    <n v="304"/>
    <n v="55"/>
    <s v="55"/>
    <n v="69"/>
    <s v="69"/>
    <n v="85"/>
    <s v="85"/>
    <n v="32"/>
    <s v="32"/>
    <n v="35"/>
    <s v="35"/>
    <n v="28"/>
    <s v="28"/>
    <n v="190"/>
    <s v="190"/>
    <s v="70"/>
    <n v="70"/>
    <n v="61"/>
    <s v="61"/>
    <s v="Medium Fast"/>
    <s v="2"/>
    <x v="12"/>
    <x v="0"/>
    <s v="Mineral, Monster"/>
    <n v="50"/>
    <n v="50"/>
    <n v="0.5"/>
    <n v="0.5"/>
    <s v="20"/>
    <s v="1"/>
    <s v="2"/>
    <s v="1"/>
    <s v="1"/>
    <s v="1"/>
    <n v="0.5"/>
    <s v="2"/>
    <s v="1"/>
    <s v="1"/>
    <s v="1"/>
    <s v="1"/>
    <s v="1"/>
    <s v="2"/>
    <s v="1"/>
    <s v="1"/>
    <s v="1"/>
    <s v="2"/>
    <s v="1"/>
  </r>
  <r>
    <s v="Avalugg"/>
    <s v="713"/>
    <s v="Arktilas"/>
    <s v="ă‚Żă¬ă™ăĽă‚ą (Crebase)"/>
    <x v="6"/>
    <s v="Normal"/>
    <s v="Iceberg pokemon"/>
    <s v="1"/>
    <x v="9"/>
    <x v="1"/>
    <s v="Ice"/>
    <n v="2"/>
    <n v="505"/>
    <s v="3"/>
    <s v="Own Tempo"/>
    <s v="Ice Body"/>
    <s v="Sturdy"/>
    <s v="514"/>
    <n v="514"/>
    <n v="95"/>
    <s v="95"/>
    <n v="117"/>
    <s v="117"/>
    <n v="184"/>
    <s v="184"/>
    <n v="44"/>
    <s v="44"/>
    <n v="46"/>
    <s v="46"/>
    <n v="28"/>
    <s v="28"/>
    <n v="55"/>
    <s v="55"/>
    <s v="70"/>
    <n v="70"/>
    <n v="180"/>
    <s v="180"/>
    <s v="Medium Fast"/>
    <s v="2"/>
    <x v="12"/>
    <x v="0"/>
    <s v="Mineral, Monster"/>
    <n v="50"/>
    <n v="50"/>
    <n v="0.5"/>
    <n v="0.5"/>
    <s v="20"/>
    <s v="1"/>
    <s v="2"/>
    <s v="1"/>
    <s v="1"/>
    <s v="1"/>
    <n v="0.5"/>
    <s v="2"/>
    <s v="1"/>
    <s v="1"/>
    <s v="1"/>
    <s v="1"/>
    <s v="1"/>
    <s v="2"/>
    <s v="1"/>
    <s v="1"/>
    <s v="1"/>
    <s v="2"/>
    <s v="1"/>
  </r>
  <r>
    <s v="Noibat"/>
    <s v="714"/>
    <s v="eF-eM"/>
    <s v="ă‚Şăłăăă (Onbat)"/>
    <x v="6"/>
    <s v="Normal"/>
    <s v="Sound Wave pokemon"/>
    <s v="2"/>
    <x v="17"/>
    <x v="3"/>
    <s v="Flying, Dragon"/>
    <n v="0.5"/>
    <n v="8"/>
    <s v="3"/>
    <s v="Frisk"/>
    <s v="Infiltrator"/>
    <s v="Telepathy"/>
    <s v="245"/>
    <n v="245"/>
    <n v="40"/>
    <s v="40"/>
    <n v="30"/>
    <s v="30"/>
    <n v="35"/>
    <s v="35"/>
    <n v="45"/>
    <s v="45"/>
    <n v="40"/>
    <s v="40"/>
    <n v="55"/>
    <s v="55"/>
    <n v="190"/>
    <s v="190"/>
    <s v="70"/>
    <n v="70"/>
    <n v="49"/>
    <s v="49"/>
    <s v="Medium Fast"/>
    <s v="2"/>
    <x v="1"/>
    <x v="5"/>
    <s v="Dragon, Flying"/>
    <n v="50"/>
    <n v="50"/>
    <n v="0.5"/>
    <n v="0.5"/>
    <s v="20"/>
    <s v="1"/>
    <n v="0.5"/>
    <n v="0.5"/>
    <s v="1"/>
    <n v="0.25"/>
    <s v="4"/>
    <n v="0.5"/>
    <s v="1"/>
    <s v="0"/>
    <s v="1"/>
    <s v="1"/>
    <n v="0.5"/>
    <s v="2"/>
    <s v="1"/>
    <s v="2"/>
    <s v="1"/>
    <s v="1"/>
    <s v="2"/>
  </r>
  <r>
    <s v="Noivern"/>
    <s v="715"/>
    <s v="UHaFnir"/>
    <s v="ă‚ŞăłăăĽăł (Onvern)"/>
    <x v="6"/>
    <s v="Normal"/>
    <s v="Sound Wave pokemon"/>
    <s v="2"/>
    <x v="17"/>
    <x v="3"/>
    <s v="Flying, Dragon"/>
    <n v="1.5"/>
    <n v="85"/>
    <s v="3"/>
    <s v="Frisk"/>
    <s v="Infiltrator"/>
    <s v="Telepathy"/>
    <s v="535"/>
    <n v="535"/>
    <n v="85"/>
    <s v="85"/>
    <n v="70"/>
    <s v="70"/>
    <n v="80"/>
    <s v="80"/>
    <n v="97"/>
    <s v="97"/>
    <n v="80"/>
    <s v="80"/>
    <n v="123"/>
    <s v="123"/>
    <n v="45"/>
    <s v="45"/>
    <s v="70"/>
    <n v="70"/>
    <n v="187"/>
    <s v="187"/>
    <s v="Medium Fast"/>
    <s v="2"/>
    <x v="1"/>
    <x v="5"/>
    <s v="Dragon, Flying"/>
    <n v="50"/>
    <n v="50"/>
    <n v="0.5"/>
    <n v="0.5"/>
    <s v="20"/>
    <s v="1"/>
    <n v="0.5"/>
    <n v="0.5"/>
    <s v="1"/>
    <n v="0.25"/>
    <s v="4"/>
    <n v="0.5"/>
    <s v="1"/>
    <s v="0"/>
    <s v="1"/>
    <s v="1"/>
    <n v="0.5"/>
    <s v="2"/>
    <s v="1"/>
    <s v="2"/>
    <s v="1"/>
    <s v="1"/>
    <s v="2"/>
  </r>
  <r>
    <s v="Xerneas"/>
    <s v="716"/>
    <s v="Xerneas"/>
    <s v="ă‚Ľă«ăŤă‚˘ă‚ą (Xerneas)"/>
    <x v="6"/>
    <s v="Legendary"/>
    <s v="Life pokemon"/>
    <s v="1"/>
    <x v="10"/>
    <x v="1"/>
    <s v="Fairy"/>
    <n v="3"/>
    <n v="215"/>
    <s v="1"/>
    <s v="Fairy Aura"/>
    <m/>
    <m/>
    <s v="680"/>
    <n v="680"/>
    <n v="126"/>
    <s v="126"/>
    <n v="131"/>
    <s v="131"/>
    <n v="95"/>
    <s v="95"/>
    <n v="131"/>
    <s v="131"/>
    <n v="98"/>
    <s v="98"/>
    <n v="99"/>
    <s v="99"/>
    <n v="45"/>
    <s v="45"/>
    <s v="0"/>
    <n v="0"/>
    <n v="306"/>
    <s v="306"/>
    <s v="Slow"/>
    <s v="1"/>
    <x v="8"/>
    <x v="2"/>
    <s v="Undiscovered"/>
    <m/>
    <n v="100"/>
    <m/>
    <m/>
    <s v="120"/>
    <s v="1"/>
    <s v="1"/>
    <s v="1"/>
    <s v="1"/>
    <s v="1"/>
    <s v="1"/>
    <n v="0.5"/>
    <s v="2"/>
    <s v="1"/>
    <s v="1"/>
    <s v="1"/>
    <n v="0.5"/>
    <s v="1"/>
    <s v="1"/>
    <s v="0"/>
    <n v="0.5"/>
    <s v="2"/>
    <s v="1"/>
  </r>
  <r>
    <s v="Yveltal"/>
    <s v="717"/>
    <s v="Yveltal"/>
    <s v="ă‚¤ă™ă«ă‚żă« (Yveltal)"/>
    <x v="6"/>
    <s v="Legendary"/>
    <s v="Destruction pokemon"/>
    <s v="2"/>
    <x v="5"/>
    <x v="2"/>
    <s v="Dark, Flying"/>
    <n v="5.8"/>
    <n v="203"/>
    <s v="1"/>
    <s v="Dark Aura"/>
    <m/>
    <m/>
    <s v="680"/>
    <n v="680"/>
    <n v="126"/>
    <s v="126"/>
    <n v="131"/>
    <s v="131"/>
    <n v="95"/>
    <s v="95"/>
    <n v="131"/>
    <s v="131"/>
    <n v="98"/>
    <s v="98"/>
    <n v="99"/>
    <s v="99"/>
    <n v="45"/>
    <s v="45"/>
    <s v="0"/>
    <n v="0"/>
    <n v="306"/>
    <s v="306"/>
    <s v="Slow"/>
    <s v="1"/>
    <x v="8"/>
    <x v="2"/>
    <s v="Undiscovered"/>
    <m/>
    <n v="100"/>
    <m/>
    <m/>
    <s v="120"/>
    <s v="1"/>
    <s v="1"/>
    <s v="1"/>
    <s v="2"/>
    <n v="0.5"/>
    <s v="2"/>
    <s v="1"/>
    <s v="1"/>
    <s v="0"/>
    <s v="1"/>
    <s v="0"/>
    <s v="1"/>
    <s v="2"/>
    <n v="0.5"/>
    <s v="1"/>
    <n v="0.5"/>
    <s v="1"/>
    <s v="2"/>
  </r>
  <r>
    <s v="Zygarde 50% Forme"/>
    <s v="718"/>
    <s v="Zygarde"/>
    <s v="ă‚¸ă‚¬ă«ă‡ (Zygarde)"/>
    <x v="6"/>
    <s v="Legendary"/>
    <s v="Order pokemon"/>
    <s v="2"/>
    <x v="16"/>
    <x v="7"/>
    <s v="Dragon, Ground"/>
    <n v="5"/>
    <n v="305"/>
    <s v="2"/>
    <s v="Aura Break"/>
    <s v="Power Construct"/>
    <m/>
    <s v="600"/>
    <n v="600"/>
    <n v="108"/>
    <s v="108"/>
    <n v="100"/>
    <s v="100"/>
    <n v="121"/>
    <s v="121"/>
    <n v="81"/>
    <s v="81"/>
    <n v="95"/>
    <s v="95"/>
    <n v="95"/>
    <s v="95"/>
    <n v="3"/>
    <s v="3"/>
    <s v="0"/>
    <n v="0"/>
    <n v="270"/>
    <s v="270"/>
    <s v="Slow"/>
    <s v="1"/>
    <x v="8"/>
    <x v="2"/>
    <s v="Undiscovered"/>
    <m/>
    <n v="100"/>
    <m/>
    <m/>
    <s v="120"/>
    <s v="1"/>
    <n v="0.5"/>
    <s v="1"/>
    <s v="0"/>
    <s v="1"/>
    <s v="4"/>
    <s v="1"/>
    <n v="0.5"/>
    <s v="1"/>
    <s v="1"/>
    <s v="1"/>
    <s v="1"/>
    <n v="0.5"/>
    <s v="1"/>
    <s v="2"/>
    <s v="1"/>
    <s v="1"/>
    <s v="2"/>
  </r>
  <r>
    <s v="Zygarde 10% Forme"/>
    <s v="718"/>
    <s v="Zygarde"/>
    <s v="ă‚¸ă‚¬ă«ă‡ (Zygarde)"/>
    <x v="6"/>
    <s v="Legendary"/>
    <s v="Order pokemon"/>
    <s v="2"/>
    <x v="16"/>
    <x v="7"/>
    <s v="Dragon, Ground"/>
    <n v="1.2"/>
    <n v="33.5"/>
    <s v="2"/>
    <s v="Aura Break"/>
    <s v="Power Construct"/>
    <m/>
    <s v="486"/>
    <n v="486"/>
    <n v="54"/>
    <s v="54"/>
    <n v="100"/>
    <s v="100"/>
    <n v="71"/>
    <s v="71"/>
    <n v="61"/>
    <s v="61"/>
    <n v="85"/>
    <s v="85"/>
    <n v="115"/>
    <s v="115"/>
    <n v="3"/>
    <s v="3"/>
    <s v="0"/>
    <n v="0"/>
    <n v="219"/>
    <s v="219"/>
    <s v="Slow"/>
    <s v="1"/>
    <x v="8"/>
    <x v="2"/>
    <s v="Undiscovered"/>
    <m/>
    <n v="100"/>
    <m/>
    <m/>
    <s v="120"/>
    <s v="1"/>
    <n v="0.5"/>
    <s v="1"/>
    <s v="0"/>
    <s v="1"/>
    <s v="4"/>
    <s v="1"/>
    <n v="0.5"/>
    <s v="1"/>
    <s v="1"/>
    <s v="1"/>
    <s v="1"/>
    <n v="0.5"/>
    <s v="1"/>
    <s v="2"/>
    <s v="1"/>
    <s v="1"/>
    <s v="2"/>
  </r>
  <r>
    <s v="Zygarde Complete Forme"/>
    <s v="718"/>
    <s v="Zygarde"/>
    <s v="ă‚¸ă‚¬ă«ă‡ (Zygarde)"/>
    <x v="6"/>
    <s v="Legendary"/>
    <s v="Order pokemon"/>
    <s v="2"/>
    <x v="16"/>
    <x v="7"/>
    <s v="Dragon, Ground"/>
    <n v="4.5"/>
    <n v="610"/>
    <s v="1"/>
    <s v="Power Construct"/>
    <m/>
    <m/>
    <s v="708"/>
    <n v="708"/>
    <n v="216"/>
    <s v="216"/>
    <n v="100"/>
    <s v="100"/>
    <n v="121"/>
    <s v="121"/>
    <n v="91"/>
    <s v="91"/>
    <n v="95"/>
    <s v="95"/>
    <n v="85"/>
    <s v="85"/>
    <n v="3"/>
    <s v="3"/>
    <s v="0"/>
    <n v="0"/>
    <n v="319"/>
    <s v="319"/>
    <s v="Slow"/>
    <s v="1"/>
    <x v="8"/>
    <x v="2"/>
    <s v="Undiscovered"/>
    <m/>
    <n v="100"/>
    <m/>
    <m/>
    <s v="120"/>
    <s v="1"/>
    <n v="0.5"/>
    <s v="1"/>
    <s v="0"/>
    <s v="1"/>
    <s v="4"/>
    <s v="1"/>
    <n v="0.5"/>
    <s v="1"/>
    <s v="1"/>
    <s v="1"/>
    <s v="1"/>
    <n v="0.5"/>
    <s v="1"/>
    <s v="2"/>
    <s v="1"/>
    <s v="1"/>
    <s v="2"/>
  </r>
  <r>
    <s v="Diancie"/>
    <s v="719"/>
    <s v="Diancie"/>
    <s v="ă‡ă‚Łă‚˘ăłă‚·ăĽ (Diancie)"/>
    <x v="6"/>
    <s v="Mythical"/>
    <s v="Jewel pokemon"/>
    <s v="2"/>
    <x v="14"/>
    <x v="8"/>
    <s v="Rock, Fairy"/>
    <n v="0.7"/>
    <n v="8.8000000000000007"/>
    <s v="1"/>
    <s v="Clear Body"/>
    <m/>
    <m/>
    <s v="600"/>
    <n v="600"/>
    <n v="50"/>
    <s v="50"/>
    <n v="100"/>
    <s v="100"/>
    <n v="150"/>
    <s v="150"/>
    <n v="100"/>
    <s v="100"/>
    <n v="150"/>
    <s v="150"/>
    <n v="50"/>
    <s v="50"/>
    <n v="3"/>
    <s v="3"/>
    <s v="70"/>
    <n v="70"/>
    <n v="270"/>
    <s v="270"/>
    <s v="Slow"/>
    <s v="1"/>
    <x v="8"/>
    <x v="2"/>
    <s v="Undiscovered"/>
    <m/>
    <n v="100"/>
    <m/>
    <m/>
    <s v="25"/>
    <n v="0.5"/>
    <n v="0.5"/>
    <s v="2"/>
    <s v="1"/>
    <s v="2"/>
    <s v="1"/>
    <s v="1"/>
    <s v="1"/>
    <s v="2"/>
    <n v="0.5"/>
    <s v="1"/>
    <n v="0.5"/>
    <s v="1"/>
    <s v="1"/>
    <s v="0"/>
    <n v="0.5"/>
    <s v="4"/>
    <s v="1"/>
  </r>
  <r>
    <s v="Mega Diancie"/>
    <s v="719"/>
    <s v="Diancie"/>
    <s v="ă‡ă‚Łă‚˘ăłă‚·ăĽ (Diancie)"/>
    <x v="6"/>
    <s v="Mythical"/>
    <s v="Jewel pokemon"/>
    <s v="2"/>
    <x v="14"/>
    <x v="8"/>
    <s v="Rock, Fairy"/>
    <n v="1.1000000000000001"/>
    <n v="27.8"/>
    <s v="1"/>
    <s v="Magic Bounce"/>
    <m/>
    <m/>
    <s v="700"/>
    <n v="700"/>
    <n v="50"/>
    <s v="50"/>
    <n v="160"/>
    <s v="160"/>
    <n v="110"/>
    <s v="110"/>
    <n v="160"/>
    <s v="160"/>
    <n v="110"/>
    <s v="110"/>
    <n v="110"/>
    <s v="110"/>
    <n v="3"/>
    <s v="3"/>
    <s v="70"/>
    <n v="70"/>
    <n v="315"/>
    <s v="315"/>
    <s v="Slow"/>
    <s v="1"/>
    <x v="8"/>
    <x v="2"/>
    <s v="Undiscovered"/>
    <m/>
    <n v="100"/>
    <m/>
    <m/>
    <s v="25"/>
    <n v="0.5"/>
    <n v="0.5"/>
    <s v="2"/>
    <s v="1"/>
    <s v="2"/>
    <s v="1"/>
    <s v="1"/>
    <s v="1"/>
    <s v="2"/>
    <n v="0.5"/>
    <s v="1"/>
    <n v="0.5"/>
    <s v="1"/>
    <s v="1"/>
    <s v="0"/>
    <n v="0.5"/>
    <s v="4"/>
    <s v="1"/>
  </r>
  <r>
    <s v="Hoopa Hoopa Confined"/>
    <s v="720"/>
    <s v="Hoopa"/>
    <s v="ă•ăĽă‘ (Hoopa)"/>
    <x v="6"/>
    <s v="Mythical"/>
    <s v="Mischief pokemon"/>
    <s v="2"/>
    <x v="13"/>
    <x v="14"/>
    <s v="Psychic, Ghost"/>
    <n v="0.5"/>
    <n v="9"/>
    <s v="1"/>
    <s v="Magician"/>
    <m/>
    <m/>
    <s v="600"/>
    <n v="600"/>
    <n v="80"/>
    <s v="80"/>
    <n v="110"/>
    <s v="110"/>
    <n v="60"/>
    <s v="60"/>
    <n v="150"/>
    <s v="150"/>
    <n v="130"/>
    <s v="130"/>
    <n v="70"/>
    <s v="70"/>
    <n v="3"/>
    <s v="3"/>
    <s v="100"/>
    <n v="100"/>
    <n v="270"/>
    <s v="270"/>
    <s v="Slow"/>
    <s v="1"/>
    <x v="8"/>
    <x v="2"/>
    <s v="Undiscovered"/>
    <m/>
    <n v="100"/>
    <m/>
    <m/>
    <s v="120"/>
    <s v="0"/>
    <s v="1"/>
    <s v="1"/>
    <s v="1"/>
    <s v="1"/>
    <s v="1"/>
    <s v="0"/>
    <n v="0.5"/>
    <s v="1"/>
    <s v="1"/>
    <n v="0.5"/>
    <s v="1"/>
    <s v="1"/>
    <s v="4"/>
    <s v="1"/>
    <s v="4"/>
    <s v="1"/>
    <s v="1"/>
  </r>
  <r>
    <s v="Hoopa Hoopa Unbound"/>
    <s v="720"/>
    <s v="Hoopa"/>
    <s v="ă•ăĽă‘ (Hoopa)"/>
    <x v="6"/>
    <s v="Mythical"/>
    <s v="Djinn pokemon"/>
    <s v="2"/>
    <x v="13"/>
    <x v="13"/>
    <s v="Psychic, Dark"/>
    <n v="6.5"/>
    <n v="490"/>
    <s v="1"/>
    <s v="Magician"/>
    <m/>
    <m/>
    <s v="680"/>
    <n v="680"/>
    <n v="80"/>
    <s v="80"/>
    <n v="160"/>
    <s v="160"/>
    <n v="60"/>
    <s v="60"/>
    <n v="170"/>
    <s v="170"/>
    <n v="130"/>
    <s v="130"/>
    <n v="80"/>
    <s v="80"/>
    <n v="3"/>
    <s v="3"/>
    <s v="100"/>
    <n v="100"/>
    <n v="306"/>
    <s v="306"/>
    <s v="Slow"/>
    <s v="1"/>
    <x v="8"/>
    <x v="2"/>
    <s v="Undiscovered"/>
    <m/>
    <n v="100"/>
    <m/>
    <m/>
    <s v="120"/>
    <s v="1"/>
    <s v="1"/>
    <s v="1"/>
    <s v="1"/>
    <s v="1"/>
    <s v="1"/>
    <s v="1"/>
    <s v="1"/>
    <s v="1"/>
    <s v="1"/>
    <s v="0"/>
    <s v="4"/>
    <s v="1"/>
    <s v="1"/>
    <s v="1"/>
    <s v="1"/>
    <s v="1"/>
    <s v="2"/>
  </r>
  <r>
    <s v="Volcanion"/>
    <s v="721"/>
    <s v="Volcanion"/>
    <s v="ăśă«ă‚±ă‹ă‚Şăł (Volcanion)"/>
    <x v="6"/>
    <s v="Mythical"/>
    <s v="Steam pokemon"/>
    <s v="2"/>
    <x v="1"/>
    <x v="16"/>
    <s v="Fire, Water"/>
    <n v="1.7"/>
    <n v="195"/>
    <s v="1"/>
    <s v="Water Absorb"/>
    <m/>
    <m/>
    <s v="600"/>
    <n v="600"/>
    <n v="80"/>
    <s v="80"/>
    <n v="110"/>
    <s v="110"/>
    <n v="120"/>
    <s v="120"/>
    <n v="130"/>
    <s v="130"/>
    <n v="90"/>
    <s v="90"/>
    <n v="70"/>
    <s v="70"/>
    <n v="3"/>
    <s v="3"/>
    <s v="100"/>
    <n v="100"/>
    <n v="270"/>
    <s v="270"/>
    <s v="Slow"/>
    <s v="1"/>
    <x v="8"/>
    <x v="2"/>
    <s v="Undiscovered"/>
    <m/>
    <n v="100"/>
    <m/>
    <m/>
    <s v="120"/>
    <s v="1"/>
    <n v="0.25"/>
    <s v="0"/>
    <s v="2"/>
    <s v="1"/>
    <n v="0.25"/>
    <s v="1"/>
    <s v="1"/>
    <s v="2"/>
    <s v="1"/>
    <s v="1"/>
    <n v="0.5"/>
    <s v="2"/>
    <s v="1"/>
    <s v="1"/>
    <s v="1"/>
    <n v="0.25"/>
    <n v="0.5"/>
  </r>
  <r>
    <s v="Rowlet"/>
    <s v="722"/>
    <s v="Bauz"/>
    <s v="ă˘ă‚Żă­ăĽ (Mokuroh)"/>
    <x v="7"/>
    <s v="Normal"/>
    <s v="Grass Quill pokemon"/>
    <s v="2"/>
    <x v="0"/>
    <x v="2"/>
    <s v="Grass, Flying"/>
    <n v="0.3"/>
    <n v="1.5"/>
    <s v="2"/>
    <s v="Overgrow"/>
    <m/>
    <s v="Long Reach"/>
    <s v="320"/>
    <n v="320"/>
    <n v="68"/>
    <s v="68"/>
    <n v="55"/>
    <s v="55"/>
    <n v="55"/>
    <s v="55"/>
    <n v="50"/>
    <s v="50"/>
    <n v="50"/>
    <s v="50"/>
    <n v="42"/>
    <s v="42"/>
    <n v="45"/>
    <s v="45"/>
    <s v="70"/>
    <n v="70"/>
    <n v="64"/>
    <s v="64"/>
    <s v="Medium Slow"/>
    <s v="1"/>
    <x v="4"/>
    <x v="2"/>
    <s v="Flying"/>
    <n v="87.5"/>
    <n v="12.5"/>
    <n v="0.875"/>
    <n v="0.125"/>
    <s v="15"/>
    <s v="1"/>
    <s v="2"/>
    <n v="0.5"/>
    <s v="1"/>
    <n v="0.25"/>
    <s v="4"/>
    <n v="0.5"/>
    <s v="2"/>
    <s v="0"/>
    <s v="2"/>
    <s v="1"/>
    <s v="1"/>
    <s v="2"/>
    <s v="1"/>
    <s v="1"/>
    <s v="1"/>
    <s v="1"/>
    <s v="1"/>
  </r>
  <r>
    <s v="Dartrix"/>
    <s v="723"/>
    <s v="Arboretoss"/>
    <s v="ă•ă‚Żă‚ąă­ăĽ (Fukuthrow)"/>
    <x v="7"/>
    <s v="Normal"/>
    <s v="Blade Quill pokemon"/>
    <s v="2"/>
    <x v="0"/>
    <x v="2"/>
    <s v="Grass, Flying"/>
    <n v="0.7"/>
    <n v="16"/>
    <s v="2"/>
    <s v="Overgrow"/>
    <m/>
    <s v="Long Reach"/>
    <s v="420"/>
    <n v="420"/>
    <n v="78"/>
    <s v="78"/>
    <n v="75"/>
    <s v="75"/>
    <n v="75"/>
    <s v="75"/>
    <n v="70"/>
    <s v="70"/>
    <n v="70"/>
    <s v="70"/>
    <n v="52"/>
    <s v="52"/>
    <n v="45"/>
    <s v="45"/>
    <s v="70"/>
    <n v="70"/>
    <n v="147"/>
    <s v="147"/>
    <s v="Medium Slow"/>
    <s v="1"/>
    <x v="4"/>
    <x v="2"/>
    <s v="Flying"/>
    <n v="87.5"/>
    <n v="12.5"/>
    <n v="0.875"/>
    <n v="0.125"/>
    <s v="15"/>
    <s v="1"/>
    <s v="2"/>
    <n v="0.5"/>
    <s v="1"/>
    <n v="0.25"/>
    <s v="4"/>
    <n v="0.5"/>
    <s v="2"/>
    <s v="0"/>
    <s v="2"/>
    <s v="1"/>
    <s v="1"/>
    <s v="2"/>
    <s v="1"/>
    <s v="1"/>
    <s v="1"/>
    <s v="1"/>
    <s v="1"/>
  </r>
  <r>
    <s v="Decidueye"/>
    <s v="724"/>
    <s v="Silvarro"/>
    <s v="ă‚¸ăĄăŠă‚¤ă‘ăĽ (Junaiper)"/>
    <x v="7"/>
    <s v="Normal"/>
    <s v="Arrow Quill pokemon"/>
    <s v="2"/>
    <x v="0"/>
    <x v="14"/>
    <s v="Grass, Ghost"/>
    <n v="1.6"/>
    <n v="36.6"/>
    <s v="2"/>
    <s v="Overgrow"/>
    <m/>
    <s v="Long Reach"/>
    <s v="530"/>
    <n v="530"/>
    <n v="78"/>
    <s v="78"/>
    <n v="107"/>
    <s v="107"/>
    <n v="75"/>
    <s v="75"/>
    <n v="100"/>
    <s v="100"/>
    <n v="100"/>
    <s v="100"/>
    <n v="70"/>
    <s v="70"/>
    <n v="45"/>
    <s v="45"/>
    <s v="70"/>
    <n v="70"/>
    <n v="239"/>
    <s v="239"/>
    <s v="Medium Slow"/>
    <s v="1"/>
    <x v="4"/>
    <x v="2"/>
    <s v="Flying"/>
    <n v="87.5"/>
    <n v="12.5"/>
    <n v="0.875"/>
    <n v="0.125"/>
    <s v="15"/>
    <s v="0"/>
    <s v="2"/>
    <n v="0.5"/>
    <n v="0.5"/>
    <n v="0.5"/>
    <s v="2"/>
    <s v="0"/>
    <s v="1"/>
    <n v="0.5"/>
    <s v="2"/>
    <s v="1"/>
    <s v="1"/>
    <s v="1"/>
    <s v="2"/>
    <s v="1"/>
    <s v="2"/>
    <s v="1"/>
    <s v="1"/>
  </r>
  <r>
    <s v="Litten"/>
    <s v="725"/>
    <s v="Flamiau"/>
    <s v="ă‹ăŁă“ăĽ (Nyabby)"/>
    <x v="7"/>
    <s v="Normal"/>
    <s v="Fire Cat pokemon"/>
    <s v="1"/>
    <x v="1"/>
    <x v="1"/>
    <s v="Fire"/>
    <n v="0.4"/>
    <n v="4.3"/>
    <s v="2"/>
    <s v="Blaze"/>
    <m/>
    <s v="Intimidate"/>
    <s v="320"/>
    <n v="320"/>
    <n v="45"/>
    <s v="45"/>
    <n v="65"/>
    <s v="65"/>
    <n v="40"/>
    <s v="40"/>
    <n v="60"/>
    <s v="60"/>
    <n v="40"/>
    <s v="40"/>
    <n v="70"/>
    <s v="70"/>
    <n v="45"/>
    <s v="45"/>
    <s v="70"/>
    <n v="70"/>
    <n v="64"/>
    <s v="64"/>
    <s v="Medium Slow"/>
    <s v="1"/>
    <x v="5"/>
    <x v="2"/>
    <s v="Field"/>
    <n v="87.5"/>
    <n v="12.5"/>
    <n v="0.875"/>
    <n v="0.125"/>
    <s v="15"/>
    <s v="1"/>
    <n v="0.5"/>
    <s v="2"/>
    <s v="1"/>
    <n v="0.5"/>
    <n v="0.5"/>
    <s v="1"/>
    <s v="1"/>
    <s v="2"/>
    <s v="1"/>
    <s v="1"/>
    <n v="0.5"/>
    <s v="2"/>
    <s v="1"/>
    <s v="1"/>
    <s v="1"/>
    <n v="0.5"/>
    <n v="0.5"/>
  </r>
  <r>
    <s v="Torracat"/>
    <s v="726"/>
    <s v="Miezunder"/>
    <s v="ă‹ăŁă’ăĽă (Nyaheat)"/>
    <x v="7"/>
    <s v="Normal"/>
    <s v="Fire Cat pokemon"/>
    <s v="1"/>
    <x v="1"/>
    <x v="1"/>
    <s v="Fire"/>
    <n v="0.7"/>
    <n v="25"/>
    <s v="2"/>
    <s v="Blaze"/>
    <m/>
    <s v="Intimidate"/>
    <s v="420"/>
    <n v="420"/>
    <n v="65"/>
    <s v="65"/>
    <n v="85"/>
    <s v="85"/>
    <n v="50"/>
    <s v="50"/>
    <n v="80"/>
    <s v="80"/>
    <n v="50"/>
    <s v="50"/>
    <n v="90"/>
    <s v="90"/>
    <n v="45"/>
    <s v="45"/>
    <s v="70"/>
    <n v="70"/>
    <n v="147"/>
    <s v="147"/>
    <s v="Medium Slow"/>
    <s v="1"/>
    <x v="5"/>
    <x v="2"/>
    <s v="Field"/>
    <n v="87.5"/>
    <n v="12.5"/>
    <n v="0.875"/>
    <n v="0.125"/>
    <s v="15"/>
    <s v="1"/>
    <n v="0.5"/>
    <s v="2"/>
    <s v="1"/>
    <n v="0.5"/>
    <n v="0.5"/>
    <s v="1"/>
    <s v="1"/>
    <s v="2"/>
    <s v="1"/>
    <s v="1"/>
    <n v="0.5"/>
    <s v="2"/>
    <s v="1"/>
    <s v="1"/>
    <s v="1"/>
    <n v="0.5"/>
    <n v="0.5"/>
  </r>
  <r>
    <s v="Incineroar"/>
    <s v="727"/>
    <s v="Fuegro"/>
    <s v="ă‚¬ă‚Şă‚¬ă‚¨ăł (Gaogaen)"/>
    <x v="7"/>
    <s v="Normal"/>
    <s v="Heel pokemon"/>
    <s v="2"/>
    <x v="1"/>
    <x v="13"/>
    <s v="Fire, Dark"/>
    <n v="1.8"/>
    <n v="83"/>
    <s v="2"/>
    <s v="Blaze"/>
    <m/>
    <s v="Intimidate"/>
    <s v="530"/>
    <n v="530"/>
    <n v="95"/>
    <s v="95"/>
    <n v="115"/>
    <s v="115"/>
    <n v="90"/>
    <s v="90"/>
    <n v="80"/>
    <s v="80"/>
    <n v="90"/>
    <s v="90"/>
    <n v="60"/>
    <s v="60"/>
    <n v="45"/>
    <s v="45"/>
    <s v="70"/>
    <n v="70"/>
    <n v="239"/>
    <s v="239"/>
    <s v="Medium Slow"/>
    <s v="1"/>
    <x v="5"/>
    <x v="2"/>
    <s v="Field"/>
    <n v="87.5"/>
    <n v="12.5"/>
    <n v="0.875"/>
    <n v="0.125"/>
    <s v="15"/>
    <s v="1"/>
    <n v="0.5"/>
    <s v="2"/>
    <s v="1"/>
    <n v="0.5"/>
    <n v="0.5"/>
    <s v="2"/>
    <s v="1"/>
    <s v="2"/>
    <s v="1"/>
    <s v="0"/>
    <s v="1"/>
    <s v="2"/>
    <n v="0.5"/>
    <s v="1"/>
    <n v="0.5"/>
    <n v="0.5"/>
    <s v="1"/>
  </r>
  <r>
    <s v="Popplio"/>
    <s v="728"/>
    <s v="Robball"/>
    <s v="ă‚˘ă‚·ăžăŞ (Ashimari)"/>
    <x v="7"/>
    <s v="Normal"/>
    <s v="Sea Lion pokemon"/>
    <s v="1"/>
    <x v="2"/>
    <x v="1"/>
    <s v="Water"/>
    <n v="0.4"/>
    <n v="7.5"/>
    <s v="2"/>
    <s v="Torrent"/>
    <m/>
    <s v="Liquid Voice"/>
    <s v="320"/>
    <n v="320"/>
    <n v="50"/>
    <s v="50"/>
    <n v="54"/>
    <s v="54"/>
    <n v="54"/>
    <s v="54"/>
    <n v="66"/>
    <s v="66"/>
    <n v="56"/>
    <s v="56"/>
    <n v="40"/>
    <s v="40"/>
    <n v="45"/>
    <s v="45"/>
    <s v="70"/>
    <n v="70"/>
    <n v="64"/>
    <s v="64"/>
    <s v="Medium Slow"/>
    <s v="2"/>
    <x v="5"/>
    <x v="1"/>
    <s v="Field, Water 1"/>
    <n v="87.5"/>
    <n v="12.5"/>
    <n v="0.875"/>
    <n v="0.125"/>
    <s v="15"/>
    <s v="1"/>
    <n v="0.5"/>
    <n v="0.5"/>
    <s v="2"/>
    <s v="2"/>
    <n v="0.5"/>
    <s v="1"/>
    <s v="1"/>
    <s v="1"/>
    <s v="1"/>
    <s v="1"/>
    <s v="1"/>
    <s v="1"/>
    <s v="1"/>
    <s v="1"/>
    <s v="1"/>
    <n v="0.5"/>
    <s v="1"/>
  </r>
  <r>
    <s v="Brionne"/>
    <s v="729"/>
    <s v="Marikeck"/>
    <s v="ă‚Şă‚·ăŁăžăŞ (Osyamari)"/>
    <x v="7"/>
    <s v="Normal"/>
    <s v="Pop Star pokemon"/>
    <s v="1"/>
    <x v="2"/>
    <x v="1"/>
    <s v="Water"/>
    <n v="0.6"/>
    <n v="17.5"/>
    <s v="2"/>
    <s v="Torrent"/>
    <m/>
    <s v="Liquid Voice"/>
    <s v="420"/>
    <n v="420"/>
    <n v="60"/>
    <s v="60"/>
    <n v="69"/>
    <s v="69"/>
    <n v="69"/>
    <s v="69"/>
    <n v="91"/>
    <s v="91"/>
    <n v="81"/>
    <s v="81"/>
    <n v="50"/>
    <s v="50"/>
    <n v="45"/>
    <s v="45"/>
    <s v="70"/>
    <n v="70"/>
    <n v="147"/>
    <s v="147"/>
    <s v="Medium Slow"/>
    <s v="2"/>
    <x v="5"/>
    <x v="1"/>
    <s v="Field, Water 1"/>
    <n v="87.5"/>
    <n v="12.5"/>
    <n v="0.875"/>
    <n v="0.125"/>
    <s v="15"/>
    <s v="1"/>
    <n v="0.5"/>
    <n v="0.5"/>
    <s v="2"/>
    <s v="2"/>
    <n v="0.5"/>
    <s v="1"/>
    <s v="1"/>
    <s v="1"/>
    <s v="1"/>
    <s v="1"/>
    <s v="1"/>
    <s v="1"/>
    <s v="1"/>
    <s v="1"/>
    <s v="1"/>
    <n v="0.5"/>
    <s v="1"/>
  </r>
  <r>
    <s v="Primarina"/>
    <s v="730"/>
    <s v="Primarene"/>
    <s v="ă‚˘ă‚·ă¬ăĽăŚ (Ashirene)"/>
    <x v="7"/>
    <s v="Normal"/>
    <s v="Soloist pokemon"/>
    <s v="2"/>
    <x v="2"/>
    <x v="8"/>
    <s v="Water, Fairy"/>
    <n v="1.8"/>
    <n v="44"/>
    <s v="2"/>
    <s v="Torrent"/>
    <m/>
    <s v="Liquid Voice"/>
    <s v="530"/>
    <n v="530"/>
    <n v="80"/>
    <s v="80"/>
    <n v="74"/>
    <s v="74"/>
    <n v="74"/>
    <s v="74"/>
    <n v="126"/>
    <s v="126"/>
    <n v="116"/>
    <s v="116"/>
    <n v="60"/>
    <s v="60"/>
    <n v="45"/>
    <s v="45"/>
    <s v="70"/>
    <n v="70"/>
    <n v="239"/>
    <s v="239"/>
    <s v="Medium Slow"/>
    <s v="2"/>
    <x v="5"/>
    <x v="1"/>
    <s v="Field, Water 1"/>
    <n v="87.5"/>
    <n v="12.5"/>
    <n v="0.875"/>
    <n v="0.125"/>
    <s v="15"/>
    <s v="1"/>
    <n v="0.5"/>
    <n v="0.5"/>
    <s v="2"/>
    <s v="2"/>
    <n v="0.5"/>
    <n v="0.5"/>
    <s v="2"/>
    <s v="1"/>
    <s v="1"/>
    <s v="1"/>
    <n v="0.5"/>
    <s v="1"/>
    <s v="1"/>
    <s v="0"/>
    <n v="0.5"/>
    <s v="1"/>
    <s v="1"/>
  </r>
  <r>
    <s v="Pikipek"/>
    <s v="731"/>
    <s v="Peppeck"/>
    <s v="ă„ă„ă‚±ă© (Tsutsukera)"/>
    <x v="7"/>
    <s v="Normal"/>
    <s v="Woodpecker pokemon"/>
    <s v="2"/>
    <x v="4"/>
    <x v="2"/>
    <s v="Normal, Flying"/>
    <n v="0.3"/>
    <n v="1.2"/>
    <s v="3"/>
    <s v="Keen Eye"/>
    <s v="Skill Link"/>
    <s v="Pickup"/>
    <s v="265"/>
    <n v="265"/>
    <n v="35"/>
    <s v="35"/>
    <n v="75"/>
    <s v="75"/>
    <n v="30"/>
    <s v="30"/>
    <n v="30"/>
    <s v="30"/>
    <n v="30"/>
    <s v="30"/>
    <n v="65"/>
    <s v="65"/>
    <n v="255"/>
    <s v="255"/>
    <s v="70"/>
    <n v="70"/>
    <n v="53"/>
    <s v="53"/>
    <s v="Medium Fast"/>
    <s v="1"/>
    <x v="4"/>
    <x v="2"/>
    <s v="Flying"/>
    <n v="50"/>
    <n v="50"/>
    <n v="0.5"/>
    <n v="0.5"/>
    <s v="15"/>
    <s v="1"/>
    <s v="1"/>
    <s v="1"/>
    <s v="2"/>
    <n v="0.5"/>
    <s v="2"/>
    <s v="1"/>
    <s v="1"/>
    <s v="0"/>
    <s v="1"/>
    <s v="1"/>
    <n v="0.5"/>
    <s v="2"/>
    <s v="0"/>
    <s v="1"/>
    <s v="1"/>
    <s v="1"/>
    <s v="1"/>
  </r>
  <r>
    <s v="Trumbeak"/>
    <s v="732"/>
    <s v="Trompeck"/>
    <s v="ă‚±ă©ă©ăă‘ (Kerarappa)"/>
    <x v="7"/>
    <s v="Normal"/>
    <s v="Bugle Beak pokemon"/>
    <s v="2"/>
    <x v="4"/>
    <x v="2"/>
    <s v="Normal, Flying"/>
    <n v="0.6"/>
    <n v="14.8"/>
    <s v="3"/>
    <s v="Keen Eye"/>
    <s v="Skill Link"/>
    <s v="Pickup"/>
    <s v="355"/>
    <n v="355"/>
    <n v="55"/>
    <s v="55"/>
    <n v="85"/>
    <s v="85"/>
    <n v="50"/>
    <s v="50"/>
    <n v="40"/>
    <s v="40"/>
    <n v="50"/>
    <s v="50"/>
    <n v="75"/>
    <s v="75"/>
    <n v="120"/>
    <s v="120"/>
    <s v="70"/>
    <n v="70"/>
    <n v="124"/>
    <s v="124"/>
    <s v="Medium Fast"/>
    <s v="1"/>
    <x v="4"/>
    <x v="2"/>
    <s v="Flying"/>
    <n v="50"/>
    <n v="50"/>
    <n v="0.5"/>
    <n v="0.5"/>
    <s v="15"/>
    <s v="1"/>
    <s v="1"/>
    <s v="1"/>
    <s v="2"/>
    <n v="0.5"/>
    <s v="2"/>
    <s v="1"/>
    <s v="1"/>
    <s v="0"/>
    <s v="1"/>
    <s v="1"/>
    <n v="0.5"/>
    <s v="2"/>
    <s v="0"/>
    <s v="1"/>
    <s v="1"/>
    <s v="1"/>
    <s v="1"/>
  </r>
  <r>
    <s v="Toucannon"/>
    <s v="733"/>
    <s v="Tukanon"/>
    <s v="ă‰ă‡ă‚«ăă‚· (Dodekabashi)"/>
    <x v="7"/>
    <s v="Normal"/>
    <s v="Cannon pokemon"/>
    <s v="2"/>
    <x v="4"/>
    <x v="2"/>
    <s v="Normal, Flying"/>
    <n v="1.1000000000000001"/>
    <n v="26"/>
    <s v="3"/>
    <s v="Keen Eye"/>
    <s v="Skill Link"/>
    <s v="Sheer Force"/>
    <s v="485"/>
    <n v="485"/>
    <n v="80"/>
    <s v="80"/>
    <n v="120"/>
    <s v="120"/>
    <n v="75"/>
    <s v="75"/>
    <n v="75"/>
    <s v="75"/>
    <n v="75"/>
    <s v="75"/>
    <n v="60"/>
    <s v="60"/>
    <n v="45"/>
    <s v="45"/>
    <s v="70"/>
    <n v="70"/>
    <n v="218"/>
    <s v="218"/>
    <s v="Medium Fast"/>
    <s v="1"/>
    <x v="4"/>
    <x v="2"/>
    <s v="Flying"/>
    <n v="50"/>
    <n v="50"/>
    <n v="0.5"/>
    <n v="0.5"/>
    <s v="15"/>
    <s v="1"/>
    <s v="1"/>
    <s v="1"/>
    <s v="2"/>
    <n v="0.5"/>
    <s v="2"/>
    <s v="1"/>
    <s v="1"/>
    <s v="0"/>
    <s v="1"/>
    <s v="1"/>
    <n v="0.5"/>
    <s v="2"/>
    <s v="0"/>
    <s v="1"/>
    <s v="1"/>
    <s v="1"/>
    <s v="1"/>
  </r>
  <r>
    <s v="Yungoos"/>
    <s v="734"/>
    <s v="Mangunior"/>
    <s v="ă¤ăłă‚°ăĽă‚ą (Youngoose)"/>
    <x v="7"/>
    <s v="Normal"/>
    <s v="Loitering pokemon"/>
    <s v="1"/>
    <x v="4"/>
    <x v="1"/>
    <s v="Normal"/>
    <n v="0.4"/>
    <n v="6"/>
    <s v="3"/>
    <s v="Strong Jaw"/>
    <s v="Stakeout"/>
    <s v="Adaptability"/>
    <s v="253"/>
    <n v="253"/>
    <n v="48"/>
    <s v="48"/>
    <n v="70"/>
    <s v="70"/>
    <n v="30"/>
    <s v="30"/>
    <n v="30"/>
    <s v="30"/>
    <n v="30"/>
    <s v="30"/>
    <n v="45"/>
    <s v="45"/>
    <n v="255"/>
    <s v="255"/>
    <s v="70"/>
    <n v="70"/>
    <n v="51"/>
    <s v="51"/>
    <s v="Medium Fast"/>
    <s v="1"/>
    <x v="5"/>
    <x v="2"/>
    <s v="Field"/>
    <n v="50"/>
    <n v="50"/>
    <n v="0.5"/>
    <n v="0.5"/>
    <s v="15"/>
    <s v="1"/>
    <s v="1"/>
    <s v="1"/>
    <s v="1"/>
    <s v="1"/>
    <s v="1"/>
    <s v="2"/>
    <s v="1"/>
    <s v="1"/>
    <s v="1"/>
    <s v="1"/>
    <s v="1"/>
    <s v="1"/>
    <s v="0"/>
    <s v="1"/>
    <s v="1"/>
    <s v="1"/>
    <s v="1"/>
  </r>
  <r>
    <s v="Gumshoos"/>
    <s v="735"/>
    <s v="Manguspektor"/>
    <s v="ă‡ă‚«ă‚°ăĽă‚ą (Dekagoose)"/>
    <x v="7"/>
    <s v="Normal"/>
    <s v="Stakeout pokemon"/>
    <s v="1"/>
    <x v="4"/>
    <x v="1"/>
    <s v="Normal"/>
    <n v="0.7"/>
    <n v="14.2"/>
    <s v="3"/>
    <s v="Strong Jaw"/>
    <s v="Stakeout"/>
    <s v="Adaptability"/>
    <s v="418"/>
    <n v="418"/>
    <n v="88"/>
    <s v="88"/>
    <n v="110"/>
    <s v="110"/>
    <n v="60"/>
    <s v="60"/>
    <n v="55"/>
    <s v="55"/>
    <n v="60"/>
    <s v="60"/>
    <n v="45"/>
    <s v="45"/>
    <n v="127"/>
    <s v="127"/>
    <s v="70"/>
    <n v="70"/>
    <n v="146"/>
    <s v="146"/>
    <s v="Medium Fast"/>
    <s v="1"/>
    <x v="5"/>
    <x v="2"/>
    <s v="Field"/>
    <n v="50"/>
    <n v="50"/>
    <n v="0.5"/>
    <n v="0.5"/>
    <s v="15"/>
    <s v="1"/>
    <s v="1"/>
    <s v="1"/>
    <s v="1"/>
    <s v="1"/>
    <s v="1"/>
    <s v="2"/>
    <s v="1"/>
    <s v="1"/>
    <s v="1"/>
    <s v="1"/>
    <s v="1"/>
    <s v="1"/>
    <s v="0"/>
    <s v="1"/>
    <s v="1"/>
    <s v="1"/>
    <s v="1"/>
  </r>
  <r>
    <s v="Grubbin"/>
    <s v="736"/>
    <s v="Mabula"/>
    <s v="ă‚˘ă‚´ă‚¸ă ă‚· (Agojimushi)"/>
    <x v="7"/>
    <s v="Normal"/>
    <s v="Larva pokemon"/>
    <s v="1"/>
    <x v="3"/>
    <x v="1"/>
    <s v="Bug"/>
    <n v="0.4"/>
    <n v="4.4000000000000004"/>
    <s v="1"/>
    <s v="Swarm"/>
    <m/>
    <m/>
    <s v="300"/>
    <n v="300"/>
    <n v="47"/>
    <s v="47"/>
    <n v="62"/>
    <s v="62"/>
    <n v="45"/>
    <s v="45"/>
    <n v="55"/>
    <s v="55"/>
    <n v="45"/>
    <s v="45"/>
    <n v="46"/>
    <s v="46"/>
    <n v="255"/>
    <s v="255"/>
    <s v="70"/>
    <n v="70"/>
    <n v="60"/>
    <s v="60"/>
    <s v="Medium Fast"/>
    <s v="1"/>
    <x v="3"/>
    <x v="2"/>
    <s v="Bug"/>
    <n v="50"/>
    <n v="50"/>
    <n v="0.5"/>
    <n v="0.5"/>
    <s v="15"/>
    <s v="1"/>
    <s v="2"/>
    <s v="1"/>
    <s v="1"/>
    <n v="0.5"/>
    <s v="1"/>
    <n v="0.5"/>
    <s v="1"/>
    <n v="0.5"/>
    <s v="2"/>
    <s v="1"/>
    <s v="1"/>
    <s v="2"/>
    <s v="1"/>
    <s v="1"/>
    <s v="1"/>
    <s v="1"/>
    <s v="1"/>
  </r>
  <r>
    <s v="Charjabug"/>
    <s v="737"/>
    <s v="Akkup"/>
    <s v="ă‡ăłă‚ă ă‚· (Dendimushi)"/>
    <x v="7"/>
    <s v="Normal"/>
    <s v="Battery pokemon"/>
    <s v="2"/>
    <x v="3"/>
    <x v="11"/>
    <s v="Bug, Electric"/>
    <n v="0.5"/>
    <n v="10.5"/>
    <s v="1"/>
    <s v="Battery"/>
    <m/>
    <m/>
    <s v="400"/>
    <n v="400"/>
    <n v="57"/>
    <s v="57"/>
    <n v="82"/>
    <s v="82"/>
    <n v="95"/>
    <s v="95"/>
    <n v="55"/>
    <s v="55"/>
    <n v="75"/>
    <s v="75"/>
    <n v="36"/>
    <s v="36"/>
    <n v="120"/>
    <s v="120"/>
    <s v="70"/>
    <n v="70"/>
    <n v="140"/>
    <s v="140"/>
    <s v="Medium Fast"/>
    <s v="1"/>
    <x v="3"/>
    <x v="2"/>
    <s v="Bug"/>
    <n v="50"/>
    <n v="50"/>
    <n v="0.5"/>
    <n v="0.5"/>
    <s v="15"/>
    <s v="1"/>
    <s v="2"/>
    <s v="1"/>
    <n v="0.5"/>
    <n v="0.5"/>
    <s v="1"/>
    <n v="0.5"/>
    <s v="1"/>
    <s v="1"/>
    <s v="1"/>
    <s v="1"/>
    <s v="1"/>
    <s v="2"/>
    <s v="1"/>
    <s v="1"/>
    <s v="1"/>
    <n v="0.5"/>
    <s v="1"/>
  </r>
  <r>
    <s v="Vikavolt"/>
    <s v="738"/>
    <s v="Donarion"/>
    <s v="ă‚ŻăŻă‚¬ăŽăł (Kuwagannon)"/>
    <x v="7"/>
    <s v="Normal"/>
    <s v="Stag Beetle pokemon"/>
    <s v="2"/>
    <x v="3"/>
    <x v="11"/>
    <s v="Bug, Electric"/>
    <n v="1.5"/>
    <n v="45"/>
    <s v="1"/>
    <s v="Levitate"/>
    <m/>
    <m/>
    <s v="500"/>
    <n v="500"/>
    <n v="77"/>
    <s v="77"/>
    <n v="70"/>
    <s v="70"/>
    <n v="90"/>
    <s v="90"/>
    <n v="145"/>
    <s v="145"/>
    <n v="75"/>
    <s v="75"/>
    <n v="43"/>
    <s v="43"/>
    <n v="45"/>
    <s v="45"/>
    <s v="70"/>
    <n v="70"/>
    <n v="225"/>
    <s v="225"/>
    <s v="Medium Fast"/>
    <s v="1"/>
    <x v="3"/>
    <x v="2"/>
    <s v="Bug"/>
    <n v="50"/>
    <n v="50"/>
    <n v="0.5"/>
    <n v="0.5"/>
    <s v="15"/>
    <s v="1"/>
    <s v="2"/>
    <s v="1"/>
    <n v="0.5"/>
    <n v="0.5"/>
    <s v="1"/>
    <n v="0.5"/>
    <s v="1"/>
    <s v="0"/>
    <s v="1"/>
    <s v="1"/>
    <s v="1"/>
    <s v="2"/>
    <s v="1"/>
    <s v="1"/>
    <s v="1"/>
    <n v="0.5"/>
    <s v="1"/>
  </r>
  <r>
    <s v="Crabrawler"/>
    <s v="739"/>
    <s v="Krabbox"/>
    <s v="ăžă‚±ăłă‚«ă‹ (Makenkani)"/>
    <x v="7"/>
    <s v="Normal"/>
    <s v="Boxing pokemon"/>
    <s v="1"/>
    <x v="12"/>
    <x v="1"/>
    <s v="Fighting"/>
    <n v="0.6"/>
    <n v="7"/>
    <s v="3"/>
    <s v="Hyper Cutter"/>
    <s v="Iron Fist"/>
    <s v="Anger Point"/>
    <s v="338"/>
    <n v="338"/>
    <n v="47"/>
    <s v="47"/>
    <n v="82"/>
    <s v="82"/>
    <n v="57"/>
    <s v="57"/>
    <n v="42"/>
    <s v="42"/>
    <n v="47"/>
    <s v="47"/>
    <n v="63"/>
    <s v="63"/>
    <n v="225"/>
    <s v="225"/>
    <s v="70"/>
    <n v="70"/>
    <n v="68"/>
    <s v="68"/>
    <s v="Medium Fast"/>
    <s v="1"/>
    <x v="11"/>
    <x v="2"/>
    <s v="Water 3"/>
    <n v="50"/>
    <n v="50"/>
    <n v="0.5"/>
    <n v="0.5"/>
    <s v="20"/>
    <s v="1"/>
    <s v="1"/>
    <s v="1"/>
    <s v="1"/>
    <s v="1"/>
    <s v="1"/>
    <s v="1"/>
    <s v="1"/>
    <s v="1"/>
    <s v="2"/>
    <s v="2"/>
    <n v="0.5"/>
    <n v="0.5"/>
    <s v="1"/>
    <s v="1"/>
    <n v="0.5"/>
    <s v="1"/>
    <s v="2"/>
  </r>
  <r>
    <s v="Crabominable"/>
    <s v="740"/>
    <s v="Krawell"/>
    <s v="ă‚±ă‚±ăłă‚«ă‹ (Kekenkani)"/>
    <x v="7"/>
    <s v="Normal"/>
    <s v="Woolly Crab pokemon"/>
    <s v="2"/>
    <x v="12"/>
    <x v="12"/>
    <s v="Fighting, Ice"/>
    <n v="1.7"/>
    <n v="180"/>
    <s v="3"/>
    <s v="Hyper Cutter"/>
    <s v="Iron Fist"/>
    <s v="Anger Point"/>
    <s v="478"/>
    <n v="478"/>
    <n v="97"/>
    <s v="97"/>
    <n v="132"/>
    <s v="132"/>
    <n v="77"/>
    <s v="77"/>
    <n v="62"/>
    <s v="62"/>
    <n v="67"/>
    <s v="67"/>
    <n v="43"/>
    <s v="43"/>
    <n v="60"/>
    <s v="60"/>
    <s v="70"/>
    <n v="70"/>
    <n v="167"/>
    <s v="167"/>
    <s v="Medium Fast"/>
    <s v="1"/>
    <x v="11"/>
    <x v="2"/>
    <s v="Water 3"/>
    <n v="50"/>
    <n v="50"/>
    <n v="0.5"/>
    <n v="0.5"/>
    <s v="20"/>
    <s v="1"/>
    <s v="2"/>
    <s v="1"/>
    <s v="1"/>
    <s v="1"/>
    <n v="0.5"/>
    <s v="2"/>
    <s v="1"/>
    <s v="1"/>
    <s v="2"/>
    <s v="2"/>
    <n v="0.5"/>
    <s v="1"/>
    <s v="1"/>
    <s v="1"/>
    <n v="0.5"/>
    <s v="2"/>
    <s v="2"/>
  </r>
  <r>
    <s v="Oricorio Baile Style"/>
    <s v="741"/>
    <s v="Choreogel"/>
    <s v="ă‚Şă‰ăŞă‰ăŞ (Odoridori)"/>
    <x v="7"/>
    <s v="Normal"/>
    <s v="Dancing pokemon"/>
    <s v="2"/>
    <x v="1"/>
    <x v="2"/>
    <s v="Fire, Flying"/>
    <n v="0.6"/>
    <n v="3.4"/>
    <s v="1"/>
    <s v="Dancer"/>
    <m/>
    <m/>
    <s v="476"/>
    <n v="476"/>
    <n v="75"/>
    <s v="75"/>
    <n v="70"/>
    <s v="70"/>
    <n v="70"/>
    <s v="70"/>
    <n v="98"/>
    <s v="98"/>
    <n v="70"/>
    <s v="70"/>
    <n v="93"/>
    <s v="93"/>
    <n v="45"/>
    <s v="45"/>
    <s v="70"/>
    <n v="70"/>
    <n v="167"/>
    <s v="167"/>
    <s v="Medium Fast"/>
    <s v="1"/>
    <x v="4"/>
    <x v="2"/>
    <s v="Flying"/>
    <n v="25"/>
    <n v="75"/>
    <n v="0.25"/>
    <n v="0.75"/>
    <s v="20"/>
    <s v="1"/>
    <n v="0.5"/>
    <s v="2"/>
    <s v="2"/>
    <n v="0.25"/>
    <s v="1"/>
    <n v="0.5"/>
    <s v="1"/>
    <s v="0"/>
    <s v="1"/>
    <s v="1"/>
    <n v="0.25"/>
    <s v="4"/>
    <s v="1"/>
    <s v="1"/>
    <s v="1"/>
    <n v="0.5"/>
    <n v="0.5"/>
  </r>
  <r>
    <s v="Oricorio Pom-Pom Style"/>
    <s v="741"/>
    <s v="Choreogel"/>
    <s v="ă‚Şă‰ăŞă‰ăŞ (Odoridori)"/>
    <x v="7"/>
    <s v="Normal"/>
    <s v="Dancing pokemon"/>
    <s v="2"/>
    <x v="7"/>
    <x v="2"/>
    <s v="Electric, Flying"/>
    <n v="0.6"/>
    <n v="3.4"/>
    <s v="1"/>
    <s v="Dancer"/>
    <m/>
    <m/>
    <s v="476"/>
    <n v="476"/>
    <n v="75"/>
    <s v="75"/>
    <n v="70"/>
    <s v="70"/>
    <n v="70"/>
    <s v="70"/>
    <n v="98"/>
    <s v="98"/>
    <n v="70"/>
    <s v="70"/>
    <n v="93"/>
    <s v="93"/>
    <n v="45"/>
    <s v="45"/>
    <s v="70"/>
    <n v="70"/>
    <n v="167"/>
    <s v="167"/>
    <s v="Medium Fast"/>
    <s v="1"/>
    <x v="4"/>
    <x v="2"/>
    <s v="Flying"/>
    <n v="25"/>
    <n v="75"/>
    <n v="0.25"/>
    <n v="0.75"/>
    <s v="20"/>
    <s v="1"/>
    <s v="1"/>
    <s v="1"/>
    <s v="1"/>
    <n v="0.5"/>
    <s v="2"/>
    <n v="0.5"/>
    <s v="1"/>
    <s v="0"/>
    <n v="0.5"/>
    <s v="1"/>
    <n v="0.5"/>
    <s v="2"/>
    <s v="1"/>
    <s v="1"/>
    <s v="1"/>
    <n v="0.5"/>
    <s v="1"/>
  </r>
  <r>
    <s v="Oricorio Pa'u Style"/>
    <s v="741"/>
    <s v="Choreogel"/>
    <s v="ă‚Şă‰ăŞă‰ăŞ (Odoridori)"/>
    <x v="7"/>
    <s v="Normal"/>
    <s v="Dancing pokemon"/>
    <s v="2"/>
    <x v="13"/>
    <x v="2"/>
    <s v="Psychic, Flying"/>
    <n v="0.6"/>
    <n v="3.4"/>
    <s v="1"/>
    <s v="Dancer"/>
    <m/>
    <m/>
    <s v="476"/>
    <n v="476"/>
    <n v="75"/>
    <s v="75"/>
    <n v="70"/>
    <s v="70"/>
    <n v="70"/>
    <s v="70"/>
    <n v="98"/>
    <s v="98"/>
    <n v="70"/>
    <s v="70"/>
    <n v="93"/>
    <s v="93"/>
    <n v="45"/>
    <s v="45"/>
    <s v="70"/>
    <n v="70"/>
    <n v="167"/>
    <s v="167"/>
    <s v="Medium Fast"/>
    <s v="1"/>
    <x v="4"/>
    <x v="2"/>
    <s v="Flying"/>
    <n v="25"/>
    <n v="75"/>
    <n v="0.25"/>
    <n v="0.75"/>
    <s v="20"/>
    <s v="1"/>
    <s v="1"/>
    <s v="1"/>
    <s v="2"/>
    <n v="0.5"/>
    <s v="2"/>
    <n v="0.25"/>
    <s v="1"/>
    <s v="0"/>
    <s v="1"/>
    <n v="0.5"/>
    <s v="1"/>
    <s v="2"/>
    <s v="2"/>
    <s v="1"/>
    <s v="2"/>
    <s v="1"/>
    <s v="1"/>
  </r>
  <r>
    <s v="Oricorio Sensu Style"/>
    <s v="741"/>
    <s v="Choreogel"/>
    <s v="ă‚Şă‰ăŞă‰ăŞ (Odoridori)"/>
    <x v="7"/>
    <s v="Normal"/>
    <s v="Dancing pokemon"/>
    <s v="2"/>
    <x v="15"/>
    <x v="2"/>
    <s v="Ghost, Flying"/>
    <n v="0.6"/>
    <n v="3.4"/>
    <s v="1"/>
    <s v="Dancer"/>
    <m/>
    <m/>
    <s v="476"/>
    <n v="476"/>
    <n v="75"/>
    <s v="75"/>
    <n v="70"/>
    <s v="70"/>
    <n v="70"/>
    <s v="70"/>
    <n v="98"/>
    <s v="98"/>
    <n v="70"/>
    <s v="70"/>
    <n v="93"/>
    <s v="93"/>
    <n v="45"/>
    <s v="45"/>
    <s v="70"/>
    <n v="70"/>
    <n v="167"/>
    <s v="167"/>
    <s v="Medium Fast"/>
    <s v="1"/>
    <x v="4"/>
    <x v="2"/>
    <s v="Flying"/>
    <n v="25"/>
    <n v="75"/>
    <n v="0.25"/>
    <n v="0.75"/>
    <s v="20"/>
    <s v="0"/>
    <s v="1"/>
    <s v="1"/>
    <s v="2"/>
    <n v="0.5"/>
    <s v="2"/>
    <s v="0"/>
    <n v="0.5"/>
    <s v="0"/>
    <s v="1"/>
    <s v="1"/>
    <n v="0.25"/>
    <s v="2"/>
    <s v="2"/>
    <s v="1"/>
    <s v="2"/>
    <s v="1"/>
    <s v="1"/>
  </r>
  <r>
    <s v="Cutiefly"/>
    <s v="742"/>
    <s v="Wommel"/>
    <s v="ă‚˘ă–ăŞăĽ (Abuly)"/>
    <x v="7"/>
    <s v="Normal"/>
    <s v="Bee Fly pokemon"/>
    <s v="2"/>
    <x v="3"/>
    <x v="8"/>
    <s v="Bug, Fairy"/>
    <n v="0.1"/>
    <n v="0.2"/>
    <s v="3"/>
    <s v="Honey Gather"/>
    <s v="Shield Dust"/>
    <s v="Sweet Veil"/>
    <s v="304"/>
    <n v="304"/>
    <n v="40"/>
    <s v="40"/>
    <n v="45"/>
    <s v="45"/>
    <n v="40"/>
    <s v="40"/>
    <n v="55"/>
    <s v="55"/>
    <n v="40"/>
    <s v="40"/>
    <n v="84"/>
    <s v="84"/>
    <n v="190"/>
    <s v="190"/>
    <s v="70"/>
    <n v="70"/>
    <n v="61"/>
    <s v="61"/>
    <s v="Medium Fast"/>
    <s v="2"/>
    <x v="3"/>
    <x v="10"/>
    <s v="Bug, Fairy"/>
    <n v="50"/>
    <n v="50"/>
    <n v="0.5"/>
    <n v="0.5"/>
    <s v="20"/>
    <s v="1"/>
    <s v="2"/>
    <s v="1"/>
    <s v="1"/>
    <n v="0.5"/>
    <s v="1"/>
    <n v="0.25"/>
    <s v="2"/>
    <n v="0.5"/>
    <s v="2"/>
    <s v="1"/>
    <n v="0.5"/>
    <s v="2"/>
    <s v="1"/>
    <s v="0"/>
    <n v="0.5"/>
    <s v="2"/>
    <s v="1"/>
  </r>
  <r>
    <s v="Ribombee"/>
    <s v="743"/>
    <s v="Bandelby"/>
    <s v="ă‚˘ă–ăŞăśăł (Aburibbon)"/>
    <x v="7"/>
    <s v="Normal"/>
    <s v="Bee Fly pokemon"/>
    <s v="2"/>
    <x v="3"/>
    <x v="8"/>
    <s v="Bug, Fairy"/>
    <n v="0.2"/>
    <n v="0.5"/>
    <s v="3"/>
    <s v="Honey Gather"/>
    <s v="Shield Dust"/>
    <s v="Sweet Veil"/>
    <s v="464"/>
    <n v="464"/>
    <n v="60"/>
    <s v="60"/>
    <n v="55"/>
    <s v="55"/>
    <n v="60"/>
    <s v="60"/>
    <n v="95"/>
    <s v="95"/>
    <n v="70"/>
    <s v="70"/>
    <n v="124"/>
    <s v="124"/>
    <n v="75"/>
    <s v="75"/>
    <s v="70"/>
    <n v="70"/>
    <n v="162"/>
    <s v="162"/>
    <s v="Medium Fast"/>
    <s v="2"/>
    <x v="3"/>
    <x v="10"/>
    <s v="Bug, Fairy"/>
    <n v="50"/>
    <n v="50"/>
    <n v="0.5"/>
    <n v="0.5"/>
    <s v="20"/>
    <s v="1"/>
    <s v="2"/>
    <s v="1"/>
    <s v="1"/>
    <n v="0.5"/>
    <s v="1"/>
    <n v="0.25"/>
    <s v="2"/>
    <n v="0.5"/>
    <s v="2"/>
    <s v="1"/>
    <n v="0.5"/>
    <s v="2"/>
    <s v="1"/>
    <s v="0"/>
    <n v="0.5"/>
    <s v="2"/>
    <s v="1"/>
  </r>
  <r>
    <s v="Rockruff"/>
    <s v="744"/>
    <s v="Wuffels"/>
    <s v="ă‚¤ăŻăłă‚ł (Iwanko)"/>
    <x v="7"/>
    <s v="Normal"/>
    <s v="Puppy pokemon"/>
    <s v="1"/>
    <x v="14"/>
    <x v="1"/>
    <s v="Rock"/>
    <n v="0.5"/>
    <n v="9.1999999999999993"/>
    <s v="3"/>
    <s v="Keen Eye"/>
    <s v="Vital Spirit"/>
    <s v="Steadfast"/>
    <s v="280"/>
    <n v="280"/>
    <n v="45"/>
    <s v="45"/>
    <n v="65"/>
    <s v="65"/>
    <n v="40"/>
    <s v="40"/>
    <n v="30"/>
    <s v="30"/>
    <n v="40"/>
    <s v="40"/>
    <n v="60"/>
    <s v="60"/>
    <n v="190"/>
    <s v="190"/>
    <s v="70"/>
    <n v="70"/>
    <n v="56"/>
    <s v="56"/>
    <s v="Medium Fast"/>
    <s v="1"/>
    <x v="5"/>
    <x v="2"/>
    <s v="Field"/>
    <n v="50"/>
    <n v="50"/>
    <n v="0.5"/>
    <n v="0.5"/>
    <s v="15"/>
    <n v="0.5"/>
    <n v="0.5"/>
    <s v="2"/>
    <s v="1"/>
    <s v="2"/>
    <s v="1"/>
    <s v="2"/>
    <n v="0.5"/>
    <s v="2"/>
    <n v="0.5"/>
    <s v="1"/>
    <s v="1"/>
    <s v="1"/>
    <s v="1"/>
    <s v="1"/>
    <s v="1"/>
    <s v="2"/>
    <s v="1"/>
  </r>
  <r>
    <s v="Own Tempo Rockruff"/>
    <s v="744"/>
    <s v="Wuffels"/>
    <s v="ă‚¤ăŻăłă‚ł (Iwanko)"/>
    <x v="7"/>
    <s v="Normal"/>
    <s v="Puppy pokemon"/>
    <s v="1"/>
    <x v="14"/>
    <x v="1"/>
    <s v="Rock"/>
    <n v="0.5"/>
    <n v="9.1999999999999993"/>
    <s v="1"/>
    <s v="Own Tempo"/>
    <m/>
    <m/>
    <s v="280"/>
    <n v="280"/>
    <n v="45"/>
    <s v="45"/>
    <n v="65"/>
    <s v="65"/>
    <n v="40"/>
    <s v="40"/>
    <n v="30"/>
    <s v="30"/>
    <n v="40"/>
    <s v="40"/>
    <n v="60"/>
    <s v="60"/>
    <n v="190"/>
    <s v="190"/>
    <s v="70"/>
    <n v="70"/>
    <n v="56"/>
    <s v="56"/>
    <s v="Medium Fast"/>
    <s v="1"/>
    <x v="5"/>
    <x v="2"/>
    <s v="Field"/>
    <n v="50"/>
    <n v="50"/>
    <n v="0.5"/>
    <n v="0.5"/>
    <s v="15"/>
    <n v="0.5"/>
    <n v="0.5"/>
    <s v="2"/>
    <s v="1"/>
    <s v="2"/>
    <s v="1"/>
    <s v="2"/>
    <n v="0.5"/>
    <s v="2"/>
    <n v="0.5"/>
    <s v="1"/>
    <s v="1"/>
    <s v="1"/>
    <s v="1"/>
    <s v="1"/>
    <s v="1"/>
    <s v="2"/>
    <s v="1"/>
  </r>
  <r>
    <s v="Lycanroc Midday Form"/>
    <s v="745"/>
    <s v="Wolwerock"/>
    <s v="ă«ă‚¬ă«ă‚¬ăł (Lugarugan)"/>
    <x v="7"/>
    <s v="Normal"/>
    <s v="Wolf pokemon"/>
    <s v="1"/>
    <x v="14"/>
    <x v="1"/>
    <s v="Rock"/>
    <n v="0.8"/>
    <n v="25"/>
    <s v="3"/>
    <s v="Keen Eye"/>
    <s v="Sand Rush"/>
    <s v="Steadfast"/>
    <s v="487"/>
    <n v="487"/>
    <n v="75"/>
    <s v="75"/>
    <n v="115"/>
    <s v="115"/>
    <n v="65"/>
    <s v="65"/>
    <n v="55"/>
    <s v="55"/>
    <n v="65"/>
    <s v="65"/>
    <n v="112"/>
    <s v="112"/>
    <n v="90"/>
    <s v="90"/>
    <s v="70"/>
    <n v="70"/>
    <n v="170"/>
    <s v="170"/>
    <s v="Medium Fast"/>
    <s v="1"/>
    <x v="5"/>
    <x v="2"/>
    <s v="Field"/>
    <n v="50"/>
    <n v="50"/>
    <n v="0.5"/>
    <n v="0.5"/>
    <s v="15"/>
    <n v="0.5"/>
    <n v="0.5"/>
    <s v="2"/>
    <s v="1"/>
    <s v="2"/>
    <s v="1"/>
    <s v="2"/>
    <n v="0.5"/>
    <s v="2"/>
    <n v="0.5"/>
    <s v="1"/>
    <s v="1"/>
    <s v="1"/>
    <s v="1"/>
    <s v="1"/>
    <s v="1"/>
    <s v="2"/>
    <s v="1"/>
  </r>
  <r>
    <s v="Lycanroc Midnight Form"/>
    <s v="745"/>
    <s v="Wolwerock"/>
    <s v="ă«ă‚¬ă«ă‚¬ăł (Lugarugan)"/>
    <x v="7"/>
    <s v="Normal"/>
    <s v="Wolf pokemon"/>
    <s v="1"/>
    <x v="14"/>
    <x v="1"/>
    <s v="Rock"/>
    <n v="1.1000000000000001"/>
    <n v="25"/>
    <s v="3"/>
    <s v="Keen Eye"/>
    <s v="Vital Spirit"/>
    <s v="No Guard"/>
    <s v="487"/>
    <n v="487"/>
    <n v="85"/>
    <s v="85"/>
    <n v="115"/>
    <s v="115"/>
    <n v="75"/>
    <s v="75"/>
    <n v="55"/>
    <s v="55"/>
    <n v="75"/>
    <s v="75"/>
    <n v="82"/>
    <s v="82"/>
    <n v="90"/>
    <s v="90"/>
    <s v="70"/>
    <n v="70"/>
    <n v="170"/>
    <s v="170"/>
    <s v="Medium Fast"/>
    <s v="1"/>
    <x v="5"/>
    <x v="2"/>
    <s v="Field"/>
    <n v="50"/>
    <n v="50"/>
    <n v="0.5"/>
    <n v="0.5"/>
    <s v="15"/>
    <n v="0.5"/>
    <n v="0.5"/>
    <s v="2"/>
    <s v="1"/>
    <s v="2"/>
    <s v="1"/>
    <s v="2"/>
    <n v="0.5"/>
    <s v="2"/>
    <n v="0.5"/>
    <s v="1"/>
    <s v="1"/>
    <s v="1"/>
    <s v="1"/>
    <s v="1"/>
    <s v="1"/>
    <s v="2"/>
    <s v="1"/>
  </r>
  <r>
    <s v="Lycanroc Dusk Form"/>
    <s v="745"/>
    <s v="Wolwerock"/>
    <s v="ă«ă‚¬ă«ă‚¬ăł (Lugarugan)"/>
    <x v="7"/>
    <s v="Normal"/>
    <s v="Wolf pokemon"/>
    <s v="1"/>
    <x v="14"/>
    <x v="1"/>
    <s v="Rock"/>
    <n v="0.8"/>
    <n v="25"/>
    <s v="1"/>
    <s v="Tough Claws"/>
    <m/>
    <m/>
    <s v="487"/>
    <n v="487"/>
    <n v="75"/>
    <s v="75"/>
    <n v="117"/>
    <s v="117"/>
    <n v="65"/>
    <s v="65"/>
    <n v="55"/>
    <s v="55"/>
    <n v="65"/>
    <s v="65"/>
    <n v="110"/>
    <s v="110"/>
    <n v="90"/>
    <s v="90"/>
    <s v="70"/>
    <n v="70"/>
    <n v="170"/>
    <s v="170"/>
    <s v="Medium Fast"/>
    <s v="1"/>
    <x v="5"/>
    <x v="2"/>
    <s v="Field"/>
    <n v="50"/>
    <n v="50"/>
    <n v="0.5"/>
    <n v="0.5"/>
    <s v="15"/>
    <n v="0.5"/>
    <n v="0.5"/>
    <s v="2"/>
    <s v="1"/>
    <s v="2"/>
    <s v="1"/>
    <s v="2"/>
    <n v="0.5"/>
    <s v="2"/>
    <n v="0.5"/>
    <s v="1"/>
    <s v="1"/>
    <s v="1"/>
    <s v="1"/>
    <s v="1"/>
    <s v="1"/>
    <s v="2"/>
    <s v="1"/>
  </r>
  <r>
    <s v="Wishiwashi Solo Form"/>
    <s v="746"/>
    <s v="Lusardin"/>
    <s v="ă¨ăŻă‚· (Yowashi)"/>
    <x v="7"/>
    <s v="Normal"/>
    <s v="Small Fry pokemon"/>
    <s v="1"/>
    <x v="2"/>
    <x v="1"/>
    <s v="Water"/>
    <n v="0.2"/>
    <n v="0.3"/>
    <s v="1"/>
    <s v="Schooling"/>
    <m/>
    <m/>
    <s v="175"/>
    <n v="175"/>
    <n v="45"/>
    <s v="45"/>
    <n v="20"/>
    <s v="20"/>
    <n v="20"/>
    <s v="20"/>
    <n v="25"/>
    <s v="25"/>
    <n v="25"/>
    <s v="25"/>
    <n v="40"/>
    <s v="40"/>
    <n v="60"/>
    <s v="60"/>
    <s v="70"/>
    <n v="70"/>
    <n v="61"/>
    <s v="61"/>
    <s v="Fast"/>
    <s v="1"/>
    <x v="14"/>
    <x v="2"/>
    <s v="Water 2"/>
    <n v="50"/>
    <n v="50"/>
    <n v="0.5"/>
    <n v="0.5"/>
    <s v="15"/>
    <s v="1"/>
    <n v="0.5"/>
    <n v="0.5"/>
    <s v="2"/>
    <s v="2"/>
    <n v="0.5"/>
    <s v="1"/>
    <s v="1"/>
    <s v="1"/>
    <s v="1"/>
    <s v="1"/>
    <s v="1"/>
    <s v="1"/>
    <s v="1"/>
    <s v="1"/>
    <s v="1"/>
    <n v="0.5"/>
    <s v="1"/>
  </r>
  <r>
    <s v="Wishiwashi School Form"/>
    <s v="746"/>
    <s v="Lusardin"/>
    <s v="ă¨ăŻă‚· (Yowashi)"/>
    <x v="7"/>
    <s v="Normal"/>
    <s v="Small Fry pokemon"/>
    <s v="1"/>
    <x v="2"/>
    <x v="1"/>
    <s v="Water"/>
    <n v="8.1999999999999993"/>
    <n v="78.599999999999994"/>
    <s v="1"/>
    <s v="Schooling"/>
    <m/>
    <m/>
    <s v="620"/>
    <n v="620"/>
    <n v="45"/>
    <s v="45"/>
    <n v="140"/>
    <s v="140"/>
    <n v="130"/>
    <s v="130"/>
    <n v="140"/>
    <s v="140"/>
    <n v="135"/>
    <s v="135"/>
    <n v="30"/>
    <s v="30"/>
    <n v="60"/>
    <s v="60"/>
    <s v="70"/>
    <n v="70"/>
    <n v="217"/>
    <s v="217"/>
    <s v="Fast"/>
    <s v="1"/>
    <x v="14"/>
    <x v="2"/>
    <s v="Water 2"/>
    <n v="50"/>
    <n v="50"/>
    <n v="0.5"/>
    <n v="0.5"/>
    <s v="15"/>
    <s v="1"/>
    <n v="0.5"/>
    <n v="0.5"/>
    <s v="2"/>
    <s v="2"/>
    <n v="0.5"/>
    <s v="1"/>
    <s v="1"/>
    <s v="1"/>
    <s v="1"/>
    <s v="1"/>
    <s v="1"/>
    <s v="1"/>
    <s v="1"/>
    <s v="1"/>
    <s v="1"/>
    <n v="0.5"/>
    <s v="1"/>
  </r>
  <r>
    <s v="Mareanie"/>
    <s v="747"/>
    <s v="Garstella"/>
    <s v="ă’ă‰ă‚¤ă‡ (Hidoide)"/>
    <x v="7"/>
    <s v="Normal"/>
    <s v="Brutal Star pokemon"/>
    <s v="2"/>
    <x v="6"/>
    <x v="16"/>
    <s v="Poison, Water"/>
    <n v="0.4"/>
    <n v="8"/>
    <s v="3"/>
    <s v="Merciless"/>
    <s v="Limber"/>
    <s v="Regenerator"/>
    <s v="305"/>
    <n v="305"/>
    <n v="50"/>
    <s v="50"/>
    <n v="53"/>
    <s v="53"/>
    <n v="62"/>
    <s v="62"/>
    <n v="43"/>
    <s v="43"/>
    <n v="52"/>
    <s v="52"/>
    <n v="45"/>
    <s v="45"/>
    <n v="190"/>
    <s v="190"/>
    <s v="70"/>
    <n v="70"/>
    <n v="61"/>
    <s v="61"/>
    <s v="Medium Fast"/>
    <s v="1"/>
    <x v="9"/>
    <x v="2"/>
    <s v="Water 1"/>
    <n v="50"/>
    <n v="50"/>
    <n v="0.5"/>
    <n v="0.5"/>
    <s v="20"/>
    <s v="1"/>
    <n v="0.5"/>
    <n v="0.5"/>
    <s v="2"/>
    <s v="1"/>
    <n v="0.5"/>
    <n v="0.5"/>
    <n v="0.5"/>
    <s v="2"/>
    <s v="1"/>
    <s v="2"/>
    <n v="0.5"/>
    <s v="1"/>
    <s v="1"/>
    <s v="1"/>
    <s v="1"/>
    <n v="0.5"/>
    <n v="0.5"/>
  </r>
  <r>
    <s v="Toxapex"/>
    <s v="748"/>
    <s v="Aggrostella"/>
    <s v="ă‰ă’ă‰ă‚¤ă‡ (Dohidoide)"/>
    <x v="7"/>
    <s v="Normal"/>
    <s v="Brutal Star pokemon"/>
    <s v="2"/>
    <x v="6"/>
    <x v="16"/>
    <s v="Poison, Water"/>
    <n v="0.7"/>
    <n v="14.5"/>
    <s v="3"/>
    <s v="Merciless"/>
    <s v="Limber"/>
    <s v="Regenerator"/>
    <s v="495"/>
    <n v="495"/>
    <n v="50"/>
    <s v="50"/>
    <n v="63"/>
    <s v="63"/>
    <n v="152"/>
    <s v="152"/>
    <n v="53"/>
    <s v="53"/>
    <n v="142"/>
    <s v="142"/>
    <n v="35"/>
    <s v="35"/>
    <n v="75"/>
    <s v="75"/>
    <s v="70"/>
    <n v="70"/>
    <n v="173"/>
    <s v="173"/>
    <s v="Medium Fast"/>
    <s v="1"/>
    <x v="9"/>
    <x v="2"/>
    <s v="Water 1"/>
    <n v="50"/>
    <n v="50"/>
    <n v="0.5"/>
    <n v="0.5"/>
    <s v="20"/>
    <s v="1"/>
    <n v="0.5"/>
    <n v="0.5"/>
    <s v="2"/>
    <s v="1"/>
    <n v="0.5"/>
    <n v="0.5"/>
    <n v="0.5"/>
    <s v="2"/>
    <s v="1"/>
    <s v="2"/>
    <n v="0.5"/>
    <s v="1"/>
    <s v="1"/>
    <s v="1"/>
    <s v="1"/>
    <n v="0.5"/>
    <n v="0.5"/>
  </r>
  <r>
    <s v="Mudbray"/>
    <s v="749"/>
    <s v="Pampuli"/>
    <s v="ă‰ă­ăăłă‚ł (Dorobanko)"/>
    <x v="7"/>
    <s v="Normal"/>
    <s v="Donkey pokemon"/>
    <s v="1"/>
    <x v="8"/>
    <x v="1"/>
    <s v="Ground"/>
    <n v="1"/>
    <n v="110"/>
    <s v="3"/>
    <s v="Own Tempo"/>
    <s v="Stamina"/>
    <s v="Inner Focus"/>
    <s v="385"/>
    <n v="385"/>
    <n v="70"/>
    <s v="70"/>
    <n v="100"/>
    <s v="100"/>
    <n v="70"/>
    <s v="70"/>
    <n v="45"/>
    <s v="45"/>
    <n v="55"/>
    <s v="55"/>
    <n v="45"/>
    <s v="45"/>
    <n v="190"/>
    <s v="190"/>
    <s v="70"/>
    <n v="70"/>
    <n v="77"/>
    <s v="77"/>
    <s v="Medium Fast"/>
    <s v="1"/>
    <x v="5"/>
    <x v="2"/>
    <s v="Field"/>
    <n v="50"/>
    <n v="50"/>
    <n v="0.5"/>
    <n v="0.5"/>
    <s v="20"/>
    <s v="1"/>
    <s v="1"/>
    <s v="2"/>
    <s v="0"/>
    <s v="2"/>
    <s v="2"/>
    <s v="1"/>
    <n v="0.5"/>
    <s v="1"/>
    <s v="1"/>
    <s v="1"/>
    <s v="1"/>
    <n v="0.5"/>
    <s v="1"/>
    <s v="1"/>
    <s v="1"/>
    <s v="1"/>
    <s v="1"/>
  </r>
  <r>
    <s v="Mudsdale"/>
    <s v="750"/>
    <s v="Pampross"/>
    <s v="ăăłăă‰ă­ (Banbadoro)"/>
    <x v="7"/>
    <s v="Normal"/>
    <s v="Draft Horse pokemon"/>
    <s v="1"/>
    <x v="8"/>
    <x v="1"/>
    <s v="Ground"/>
    <n v="2.5"/>
    <n v="920"/>
    <s v="3"/>
    <s v="Own Tempo"/>
    <s v="Stamina"/>
    <s v="Inner Focus"/>
    <s v="500"/>
    <n v="500"/>
    <n v="100"/>
    <s v="100"/>
    <n v="125"/>
    <s v="125"/>
    <n v="100"/>
    <s v="100"/>
    <n v="55"/>
    <s v="55"/>
    <n v="85"/>
    <s v="85"/>
    <n v="35"/>
    <s v="35"/>
    <n v="60"/>
    <s v="60"/>
    <s v="70"/>
    <n v="70"/>
    <n v="175"/>
    <s v="175"/>
    <s v="Medium Fast"/>
    <s v="1"/>
    <x v="5"/>
    <x v="2"/>
    <s v="Field"/>
    <n v="50"/>
    <n v="50"/>
    <n v="0.5"/>
    <n v="0.5"/>
    <s v="20"/>
    <s v="1"/>
    <s v="1"/>
    <s v="2"/>
    <s v="0"/>
    <s v="2"/>
    <s v="2"/>
    <s v="1"/>
    <n v="0.5"/>
    <s v="1"/>
    <s v="1"/>
    <s v="1"/>
    <s v="1"/>
    <n v="0.5"/>
    <s v="1"/>
    <s v="1"/>
    <s v="1"/>
    <s v="1"/>
    <s v="1"/>
  </r>
  <r>
    <s v="Dewpider"/>
    <s v="751"/>
    <s v="Araqua"/>
    <s v="ă‚·ă‚şă‚Żă˘ (Shizukumo)"/>
    <x v="7"/>
    <s v="Normal"/>
    <s v="Water Bubble pokemon"/>
    <s v="2"/>
    <x v="2"/>
    <x v="18"/>
    <s v="Water, Bug"/>
    <n v="0.3"/>
    <n v="4"/>
    <s v="2"/>
    <s v="Water Bubble"/>
    <m/>
    <s v="Water Absorb"/>
    <s v="269"/>
    <n v="269"/>
    <n v="38"/>
    <s v="38"/>
    <n v="40"/>
    <s v="40"/>
    <n v="52"/>
    <s v="52"/>
    <n v="40"/>
    <s v="40"/>
    <n v="72"/>
    <s v="72"/>
    <n v="27"/>
    <s v="27"/>
    <n v="200"/>
    <s v="200"/>
    <s v="70"/>
    <n v="70"/>
    <n v="54"/>
    <s v="54"/>
    <s v="Medium Fast"/>
    <s v="2"/>
    <x v="3"/>
    <x v="1"/>
    <s v="Bug, Water 1"/>
    <n v="50"/>
    <n v="50"/>
    <n v="0.5"/>
    <n v="0.5"/>
    <s v="15"/>
    <s v="1"/>
    <n v="0.5"/>
    <n v="0.5"/>
    <s v="2"/>
    <s v="1"/>
    <n v="0.5"/>
    <n v="0.5"/>
    <s v="1"/>
    <n v="0.5"/>
    <s v="2"/>
    <s v="1"/>
    <s v="1"/>
    <s v="2"/>
    <s v="1"/>
    <s v="1"/>
    <s v="1"/>
    <n v="0.5"/>
    <s v="1"/>
  </r>
  <r>
    <s v="Araquanid"/>
    <s v="752"/>
    <s v="Aranestro"/>
    <s v="ă‚Şă‹ă‚·ă‚şă‚Żă˘ (Onishizukumo)"/>
    <x v="7"/>
    <s v="Normal"/>
    <s v="Water Bubble pokemon"/>
    <s v="2"/>
    <x v="2"/>
    <x v="18"/>
    <s v="Water, Bug"/>
    <n v="1.8"/>
    <n v="82"/>
    <s v="2"/>
    <s v="Water Bubble"/>
    <m/>
    <s v="Water Absorb"/>
    <s v="454"/>
    <n v="454"/>
    <n v="68"/>
    <s v="68"/>
    <n v="70"/>
    <s v="70"/>
    <n v="92"/>
    <s v="92"/>
    <n v="50"/>
    <s v="50"/>
    <n v="132"/>
    <s v="132"/>
    <n v="42"/>
    <s v="42"/>
    <n v="100"/>
    <s v="100"/>
    <s v="70"/>
    <n v="70"/>
    <n v="159"/>
    <s v="159"/>
    <s v="Medium Fast"/>
    <s v="2"/>
    <x v="3"/>
    <x v="1"/>
    <s v="Bug, Water 1"/>
    <n v="50"/>
    <n v="50"/>
    <n v="0.5"/>
    <n v="0.5"/>
    <s v="15"/>
    <s v="1"/>
    <n v="0.5"/>
    <n v="0.5"/>
    <s v="2"/>
    <s v="1"/>
    <n v="0.5"/>
    <n v="0.5"/>
    <s v="1"/>
    <n v="0.5"/>
    <s v="2"/>
    <s v="1"/>
    <s v="1"/>
    <s v="2"/>
    <s v="1"/>
    <s v="1"/>
    <s v="1"/>
    <n v="0.5"/>
    <s v="1"/>
  </r>
  <r>
    <s v="Fomantis"/>
    <s v="753"/>
    <s v="Imantis"/>
    <s v="ă‚«ăŞă‚­ăŞ (Karikiri)"/>
    <x v="7"/>
    <s v="Normal"/>
    <s v="Sickle Grass pokemon"/>
    <s v="1"/>
    <x v="0"/>
    <x v="1"/>
    <s v="Grass"/>
    <n v="0.3"/>
    <n v="1.5"/>
    <s v="2"/>
    <s v="Leaf Guard"/>
    <m/>
    <s v="Contrary"/>
    <s v="250"/>
    <n v="250"/>
    <n v="40"/>
    <s v="40"/>
    <n v="55"/>
    <s v="55"/>
    <n v="35"/>
    <s v="35"/>
    <n v="50"/>
    <s v="50"/>
    <n v="35"/>
    <s v="35"/>
    <n v="35"/>
    <s v="35"/>
    <n v="190"/>
    <s v="190"/>
    <s v="70"/>
    <n v="70"/>
    <n v="50"/>
    <s v="50"/>
    <s v="Medium Fast"/>
    <s v="1"/>
    <x v="0"/>
    <x v="2"/>
    <s v="Grass"/>
    <n v="50"/>
    <n v="50"/>
    <n v="0.5"/>
    <n v="0.5"/>
    <s v="20"/>
    <s v="1"/>
    <s v="2"/>
    <n v="0.5"/>
    <n v="0.5"/>
    <n v="0.5"/>
    <s v="2"/>
    <s v="1"/>
    <s v="2"/>
    <n v="0.5"/>
    <s v="2"/>
    <s v="1"/>
    <s v="2"/>
    <s v="1"/>
    <s v="1"/>
    <s v="1"/>
    <s v="1"/>
    <s v="1"/>
    <s v="1"/>
  </r>
  <r>
    <s v="Lurantis"/>
    <s v="754"/>
    <s v="Mantidea"/>
    <s v="ă©ă©ăłă†ă‚ą (Lalantes)"/>
    <x v="7"/>
    <s v="Normal"/>
    <s v="Bloom Sickle pokemon"/>
    <s v="1"/>
    <x v="0"/>
    <x v="1"/>
    <s v="Grass"/>
    <n v="0.9"/>
    <n v="18.5"/>
    <s v="2"/>
    <s v="Leaf Guard"/>
    <m/>
    <s v="Contrary"/>
    <s v="480"/>
    <n v="480"/>
    <n v="70"/>
    <s v="70"/>
    <n v="105"/>
    <s v="105"/>
    <n v="90"/>
    <s v="90"/>
    <n v="80"/>
    <s v="80"/>
    <n v="90"/>
    <s v="90"/>
    <n v="45"/>
    <s v="45"/>
    <n v="75"/>
    <s v="75"/>
    <s v="70"/>
    <n v="70"/>
    <n v="168"/>
    <s v="168"/>
    <s v="Medium Fast"/>
    <s v="1"/>
    <x v="0"/>
    <x v="2"/>
    <s v="Grass"/>
    <n v="50"/>
    <n v="50"/>
    <n v="0.5"/>
    <n v="0.5"/>
    <s v="20"/>
    <s v="1"/>
    <s v="2"/>
    <n v="0.5"/>
    <n v="0.5"/>
    <n v="0.5"/>
    <s v="2"/>
    <s v="1"/>
    <s v="2"/>
    <n v="0.5"/>
    <s v="2"/>
    <s v="1"/>
    <s v="2"/>
    <s v="1"/>
    <s v="1"/>
    <s v="1"/>
    <s v="1"/>
    <s v="1"/>
    <s v="1"/>
  </r>
  <r>
    <s v="Morelull"/>
    <s v="755"/>
    <s v="Bubungus"/>
    <s v="ăŤăžă‚·ăĄ (Nemasyu)"/>
    <x v="7"/>
    <s v="Normal"/>
    <s v="Illuminating pokemon"/>
    <s v="2"/>
    <x v="0"/>
    <x v="8"/>
    <s v="Grass, Fairy"/>
    <n v="0.2"/>
    <n v="1.5"/>
    <s v="3"/>
    <s v="Illuminate"/>
    <s v="Effect Spore"/>
    <s v="Rain Dish"/>
    <s v="285"/>
    <n v="285"/>
    <n v="40"/>
    <s v="40"/>
    <n v="35"/>
    <s v="35"/>
    <n v="55"/>
    <s v="55"/>
    <n v="65"/>
    <s v="65"/>
    <n v="75"/>
    <s v="75"/>
    <n v="15"/>
    <s v="15"/>
    <n v="190"/>
    <s v="190"/>
    <s v="70"/>
    <n v="70"/>
    <n v="57"/>
    <s v="57"/>
    <s v="Medium Fast"/>
    <s v="1"/>
    <x v="0"/>
    <x v="2"/>
    <s v="Grass"/>
    <n v="50"/>
    <n v="50"/>
    <n v="0.5"/>
    <n v="0.5"/>
    <s v="20"/>
    <s v="1"/>
    <s v="2"/>
    <n v="0.5"/>
    <n v="0.5"/>
    <n v="0.5"/>
    <s v="2"/>
    <n v="0.5"/>
    <s v="4"/>
    <n v="0.5"/>
    <s v="2"/>
    <s v="1"/>
    <s v="1"/>
    <s v="1"/>
    <s v="1"/>
    <s v="0"/>
    <n v="0.5"/>
    <s v="2"/>
    <s v="1"/>
  </r>
  <r>
    <s v="Shiinotic"/>
    <s v="756"/>
    <s v="Lamellux"/>
    <s v="ăžă‚·ă‚§ăĽă‰ (Mashade)"/>
    <x v="7"/>
    <s v="Normal"/>
    <s v="Illuminating pokemon"/>
    <s v="2"/>
    <x v="0"/>
    <x v="8"/>
    <s v="Grass, Fairy"/>
    <n v="1"/>
    <n v="11.5"/>
    <s v="3"/>
    <s v="Illuminate"/>
    <s v="Effect Spore"/>
    <s v="Rain Dish"/>
    <s v="405"/>
    <n v="405"/>
    <n v="60"/>
    <s v="60"/>
    <n v="45"/>
    <s v="45"/>
    <n v="80"/>
    <s v="80"/>
    <n v="90"/>
    <s v="90"/>
    <n v="100"/>
    <s v="100"/>
    <n v="30"/>
    <s v="30"/>
    <n v="75"/>
    <s v="75"/>
    <s v="70"/>
    <n v="70"/>
    <n v="142"/>
    <s v="142"/>
    <s v="Medium Fast"/>
    <s v="1"/>
    <x v="0"/>
    <x v="2"/>
    <s v="Grass"/>
    <n v="50"/>
    <n v="50"/>
    <n v="0.5"/>
    <n v="0.5"/>
    <s v="20"/>
    <s v="1"/>
    <s v="2"/>
    <n v="0.5"/>
    <n v="0.5"/>
    <n v="0.5"/>
    <s v="2"/>
    <n v="0.5"/>
    <s v="4"/>
    <n v="0.5"/>
    <s v="2"/>
    <s v="1"/>
    <s v="1"/>
    <s v="1"/>
    <s v="1"/>
    <s v="0"/>
    <n v="0.5"/>
    <s v="2"/>
    <s v="1"/>
  </r>
  <r>
    <s v="Salandit"/>
    <s v="757"/>
    <s v="Molunk"/>
    <s v="ă¤ăă‚¦ă˘ăŞ (Yatoumori)"/>
    <x v="7"/>
    <s v="Normal"/>
    <s v="Toxic Lizard pokemon"/>
    <s v="2"/>
    <x v="6"/>
    <x v="17"/>
    <s v="Poison, Fire"/>
    <n v="0.6"/>
    <n v="4.8"/>
    <s v="2"/>
    <s v="Corrosion"/>
    <m/>
    <s v="Oblivious"/>
    <s v="320"/>
    <n v="320"/>
    <n v="48"/>
    <s v="48"/>
    <n v="44"/>
    <s v="44"/>
    <n v="40"/>
    <s v="40"/>
    <n v="71"/>
    <s v="71"/>
    <n v="40"/>
    <s v="40"/>
    <n v="77"/>
    <s v="77"/>
    <n v="120"/>
    <s v="120"/>
    <s v="70"/>
    <n v="70"/>
    <n v="64"/>
    <s v="64"/>
    <s v="Medium Fast"/>
    <s v="2"/>
    <x v="1"/>
    <x v="0"/>
    <s v="Dragon, Monster"/>
    <n v="87.5"/>
    <n v="12.5"/>
    <n v="0.875"/>
    <n v="0.125"/>
    <s v="20"/>
    <s v="1"/>
    <n v="0.5"/>
    <s v="2"/>
    <s v="1"/>
    <n v="0.25"/>
    <n v="0.5"/>
    <n v="0.5"/>
    <n v="0.5"/>
    <s v="4"/>
    <s v="1"/>
    <s v="2"/>
    <n v="0.25"/>
    <s v="2"/>
    <s v="1"/>
    <s v="1"/>
    <s v="1"/>
    <n v="0.5"/>
    <n v="0.25"/>
  </r>
  <r>
    <s v="Salazzle"/>
    <s v="758"/>
    <s v="Amfira"/>
    <s v="ă‚¨ăłă‹ăĄăĽă (Ennewt)"/>
    <x v="7"/>
    <s v="Normal"/>
    <s v="Toxic Lizard pokemon"/>
    <s v="2"/>
    <x v="6"/>
    <x v="17"/>
    <s v="Poison, Fire"/>
    <n v="1.2"/>
    <n v="22.2"/>
    <s v="2"/>
    <s v="Corrosion"/>
    <m/>
    <s v="Oblivious"/>
    <s v="480"/>
    <n v="480"/>
    <n v="68"/>
    <s v="68"/>
    <n v="64"/>
    <s v="64"/>
    <n v="60"/>
    <s v="60"/>
    <n v="111"/>
    <s v="111"/>
    <n v="60"/>
    <s v="60"/>
    <n v="117"/>
    <s v="117"/>
    <n v="45"/>
    <s v="45"/>
    <s v="70"/>
    <n v="70"/>
    <n v="168"/>
    <s v="168"/>
    <s v="Medium Fast"/>
    <s v="2"/>
    <x v="1"/>
    <x v="0"/>
    <s v="Dragon, Monster"/>
    <n v="0"/>
    <n v="100"/>
    <n v="0"/>
    <n v="1"/>
    <s v="20"/>
    <s v="1"/>
    <n v="0.5"/>
    <s v="2"/>
    <s v="1"/>
    <n v="0.25"/>
    <n v="0.5"/>
    <n v="0.5"/>
    <n v="0.5"/>
    <s v="4"/>
    <s v="1"/>
    <s v="2"/>
    <n v="0.25"/>
    <s v="2"/>
    <s v="1"/>
    <s v="1"/>
    <s v="1"/>
    <n v="0.5"/>
    <n v="0.25"/>
  </r>
  <r>
    <s v="Stufful"/>
    <s v="759"/>
    <s v="Velursi"/>
    <s v="ăŚă‚¤ă‚łă‚°ăž (Nuikoguma)"/>
    <x v="7"/>
    <s v="Normal"/>
    <s v="Flailing pokemon"/>
    <s v="2"/>
    <x v="4"/>
    <x v="10"/>
    <s v="Normal, Fighting"/>
    <n v="0.5"/>
    <n v="6.8"/>
    <s v="3"/>
    <s v="Fluffy"/>
    <s v="Klutz"/>
    <s v="Cute Charm"/>
    <s v="340"/>
    <n v="340"/>
    <n v="70"/>
    <s v="70"/>
    <n v="75"/>
    <s v="75"/>
    <n v="50"/>
    <s v="50"/>
    <n v="45"/>
    <s v="45"/>
    <n v="50"/>
    <s v="50"/>
    <n v="50"/>
    <s v="50"/>
    <n v="140"/>
    <s v="140"/>
    <s v="70"/>
    <n v="70"/>
    <n v="68"/>
    <s v="68"/>
    <s v="Medium Fast"/>
    <s v="1"/>
    <x v="5"/>
    <x v="2"/>
    <s v="Field"/>
    <n v="50"/>
    <n v="50"/>
    <n v="0.5"/>
    <n v="0.5"/>
    <s v="15"/>
    <s v="1"/>
    <s v="2"/>
    <s v="1"/>
    <s v="1"/>
    <s v="1"/>
    <s v="1"/>
    <s v="2"/>
    <s v="1"/>
    <s v="1"/>
    <s v="2"/>
    <s v="2"/>
    <n v="0.5"/>
    <n v="0.5"/>
    <s v="0"/>
    <s v="1"/>
    <n v="0.5"/>
    <s v="1"/>
    <s v="2"/>
  </r>
  <r>
    <s v="Bewear"/>
    <s v="760"/>
    <s v="Kosturso"/>
    <s v="ă‚­ă†ă«ă‚°ăž (Kiteruguma)"/>
    <x v="7"/>
    <s v="Normal"/>
    <s v="Strong Arm pokemon"/>
    <s v="2"/>
    <x v="4"/>
    <x v="10"/>
    <s v="Normal, Fighting"/>
    <n v="2.1"/>
    <n v="135"/>
    <s v="3"/>
    <s v="Fluffy"/>
    <s v="Klutz"/>
    <s v="Unnerve"/>
    <s v="500"/>
    <n v="500"/>
    <n v="120"/>
    <s v="120"/>
    <n v="125"/>
    <s v="125"/>
    <n v="80"/>
    <s v="80"/>
    <n v="55"/>
    <s v="55"/>
    <n v="60"/>
    <s v="60"/>
    <n v="60"/>
    <s v="60"/>
    <n v="70"/>
    <s v="70"/>
    <s v="70"/>
    <n v="70"/>
    <n v="175"/>
    <s v="175"/>
    <s v="Medium Fast"/>
    <s v="1"/>
    <x v="5"/>
    <x v="2"/>
    <s v="Field"/>
    <n v="50"/>
    <n v="50"/>
    <n v="0.5"/>
    <n v="0.5"/>
    <s v="15"/>
    <s v="1"/>
    <s v="2"/>
    <s v="1"/>
    <s v="1"/>
    <s v="1"/>
    <s v="1"/>
    <s v="2"/>
    <s v="1"/>
    <s v="1"/>
    <s v="2"/>
    <s v="2"/>
    <n v="0.5"/>
    <n v="0.5"/>
    <s v="0"/>
    <s v="1"/>
    <n v="0.5"/>
    <s v="1"/>
    <s v="2"/>
  </r>
  <r>
    <s v="Bounsweet"/>
    <s v="761"/>
    <s v="Frubberl"/>
    <s v="ă‚˘ăžă‚«ă‚¸ (Amakaji)"/>
    <x v="7"/>
    <s v="Normal"/>
    <s v="Fruit pokemon"/>
    <s v="1"/>
    <x v="0"/>
    <x v="1"/>
    <s v="Grass"/>
    <n v="0.3"/>
    <n v="3.2"/>
    <s v="3"/>
    <s v="Leaf Guard"/>
    <s v="Oblivious"/>
    <s v="Sweet Veil"/>
    <s v="210"/>
    <n v="210"/>
    <n v="42"/>
    <s v="42"/>
    <n v="30"/>
    <s v="30"/>
    <n v="38"/>
    <s v="38"/>
    <n v="30"/>
    <s v="30"/>
    <n v="38"/>
    <s v="38"/>
    <n v="32"/>
    <s v="32"/>
    <n v="235"/>
    <s v="235"/>
    <s v="70"/>
    <n v="70"/>
    <n v="42"/>
    <s v="42"/>
    <s v="Medium Slow"/>
    <s v="1"/>
    <x v="0"/>
    <x v="2"/>
    <s v="Grass"/>
    <n v="0"/>
    <n v="100"/>
    <n v="0"/>
    <n v="1"/>
    <s v="20"/>
    <s v="1"/>
    <s v="2"/>
    <n v="0.5"/>
    <n v="0.5"/>
    <n v="0.5"/>
    <s v="2"/>
    <s v="1"/>
    <s v="2"/>
    <n v="0.5"/>
    <s v="2"/>
    <s v="1"/>
    <s v="2"/>
    <s v="1"/>
    <s v="1"/>
    <s v="1"/>
    <s v="1"/>
    <s v="1"/>
    <s v="1"/>
  </r>
  <r>
    <s v="Steenee"/>
    <s v="762"/>
    <s v="Frubaila"/>
    <s v="ă‚˘ăžăžă‚¤ă‚ł (Amamaiko)"/>
    <x v="7"/>
    <s v="Normal"/>
    <s v="Fruit pokemon"/>
    <s v="1"/>
    <x v="0"/>
    <x v="1"/>
    <s v="Grass"/>
    <n v="0.7"/>
    <n v="8.1999999999999993"/>
    <s v="3"/>
    <s v="Leaf Guard"/>
    <s v="Oblivious"/>
    <s v="Sweet Veil"/>
    <s v="290"/>
    <n v="290"/>
    <n v="52"/>
    <s v="52"/>
    <n v="40"/>
    <s v="40"/>
    <n v="48"/>
    <s v="48"/>
    <n v="40"/>
    <s v="40"/>
    <n v="48"/>
    <s v="48"/>
    <n v="62"/>
    <s v="62"/>
    <n v="120"/>
    <s v="120"/>
    <s v="70"/>
    <n v="70"/>
    <n v="102"/>
    <s v="102"/>
    <s v="Medium Slow"/>
    <s v="1"/>
    <x v="0"/>
    <x v="2"/>
    <s v="Grass"/>
    <n v="0"/>
    <n v="100"/>
    <n v="0"/>
    <n v="1"/>
    <s v="20"/>
    <s v="1"/>
    <s v="2"/>
    <n v="0.5"/>
    <n v="0.5"/>
    <n v="0.5"/>
    <s v="2"/>
    <s v="1"/>
    <s v="2"/>
    <n v="0.5"/>
    <s v="2"/>
    <s v="1"/>
    <s v="2"/>
    <s v="1"/>
    <s v="1"/>
    <s v="1"/>
    <s v="1"/>
    <s v="1"/>
    <s v="1"/>
  </r>
  <r>
    <s v="Tsareena"/>
    <s v="763"/>
    <s v="Fruyal"/>
    <s v="ă‚˘ăžăĽă‚¸ă§ (Amajo)"/>
    <x v="7"/>
    <s v="Normal"/>
    <s v="Fruit pokemon"/>
    <s v="1"/>
    <x v="0"/>
    <x v="1"/>
    <s v="Grass"/>
    <n v="1.2"/>
    <n v="21.4"/>
    <s v="3"/>
    <s v="Leaf Guard"/>
    <s v="Queenly Majesty"/>
    <s v="Sweet Veil"/>
    <s v="510"/>
    <n v="510"/>
    <n v="72"/>
    <s v="72"/>
    <n v="120"/>
    <s v="120"/>
    <n v="98"/>
    <s v="98"/>
    <n v="50"/>
    <s v="50"/>
    <n v="98"/>
    <s v="98"/>
    <n v="72"/>
    <s v="72"/>
    <n v="45"/>
    <s v="45"/>
    <s v="70"/>
    <n v="70"/>
    <n v="230"/>
    <s v="230"/>
    <s v="Medium Slow"/>
    <s v="1"/>
    <x v="0"/>
    <x v="2"/>
    <s v="Grass"/>
    <n v="0"/>
    <n v="100"/>
    <n v="0"/>
    <n v="1"/>
    <s v="20"/>
    <s v="1"/>
    <s v="2"/>
    <n v="0.5"/>
    <n v="0.5"/>
    <n v="0.5"/>
    <s v="2"/>
    <s v="1"/>
    <s v="2"/>
    <n v="0.5"/>
    <s v="2"/>
    <s v="1"/>
    <s v="2"/>
    <s v="1"/>
    <s v="1"/>
    <s v="1"/>
    <s v="1"/>
    <s v="1"/>
    <s v="1"/>
  </r>
  <r>
    <s v="Comfey"/>
    <s v="764"/>
    <s v="Curelei"/>
    <s v="ă‚­ăĄăŻăŻăĽ (Cuwawa)"/>
    <x v="7"/>
    <s v="Normal"/>
    <s v="Posy Picker pokemon"/>
    <s v="1"/>
    <x v="10"/>
    <x v="1"/>
    <s v="Fairy"/>
    <n v="0.1"/>
    <n v="0.3"/>
    <s v="3"/>
    <s v="Flower Veil"/>
    <s v="Triage"/>
    <s v="Natural Cure"/>
    <s v="485"/>
    <n v="485"/>
    <n v="51"/>
    <s v="51"/>
    <n v="52"/>
    <s v="52"/>
    <n v="90"/>
    <s v="90"/>
    <n v="82"/>
    <s v="82"/>
    <n v="110"/>
    <s v="110"/>
    <n v="100"/>
    <s v="100"/>
    <n v="60"/>
    <s v="60"/>
    <s v="70"/>
    <n v="70"/>
    <n v="170"/>
    <s v="170"/>
    <s v="Fast"/>
    <s v="1"/>
    <x v="0"/>
    <x v="2"/>
    <s v="Grass"/>
    <n v="25"/>
    <n v="75"/>
    <n v="0.25"/>
    <n v="0.75"/>
    <s v="20"/>
    <s v="1"/>
    <s v="1"/>
    <s v="1"/>
    <s v="1"/>
    <s v="1"/>
    <s v="1"/>
    <n v="0.5"/>
    <s v="2"/>
    <s v="1"/>
    <s v="1"/>
    <s v="1"/>
    <n v="0.5"/>
    <s v="1"/>
    <s v="1"/>
    <s v="0"/>
    <n v="0.5"/>
    <s v="2"/>
    <s v="1"/>
  </r>
  <r>
    <s v="Oranguru"/>
    <s v="765"/>
    <s v="Kommandutan"/>
    <s v="ă¤ă¬ă¦ăĽă‚żăł (Yareyuutan)"/>
    <x v="7"/>
    <s v="Normal"/>
    <s v="Sage pokemon"/>
    <s v="2"/>
    <x v="4"/>
    <x v="5"/>
    <s v="Normal, Psychic"/>
    <n v="1.5"/>
    <n v="76"/>
    <s v="3"/>
    <s v="Inner Focus"/>
    <s v="Telepathy"/>
    <s v="Symbiosis"/>
    <s v="490"/>
    <n v="490"/>
    <n v="90"/>
    <s v="90"/>
    <n v="60"/>
    <s v="60"/>
    <n v="80"/>
    <s v="80"/>
    <n v="90"/>
    <s v="90"/>
    <n v="110"/>
    <s v="110"/>
    <n v="60"/>
    <s v="60"/>
    <n v="45"/>
    <s v="45"/>
    <s v="70"/>
    <n v="70"/>
    <n v="172"/>
    <s v="172"/>
    <s v="Slow"/>
    <s v="1"/>
    <x v="5"/>
    <x v="2"/>
    <s v="Field"/>
    <n v="50"/>
    <n v="50"/>
    <n v="0.5"/>
    <n v="0.5"/>
    <s v="20"/>
    <s v="1"/>
    <s v="1"/>
    <s v="1"/>
    <s v="1"/>
    <s v="1"/>
    <s v="1"/>
    <s v="1"/>
    <s v="1"/>
    <s v="1"/>
    <s v="1"/>
    <n v="0.5"/>
    <s v="2"/>
    <s v="1"/>
    <s v="0"/>
    <s v="1"/>
    <s v="2"/>
    <s v="1"/>
    <s v="1"/>
  </r>
  <r>
    <s v="Passimian"/>
    <s v="766"/>
    <s v="Quartermak"/>
    <s v="ăŠă‚˛ă„ă‚±ă‚µă« (Nagetukesaru)"/>
    <x v="7"/>
    <s v="Normal"/>
    <s v="Teamwork pokemon"/>
    <s v="1"/>
    <x v="12"/>
    <x v="1"/>
    <s v="Fighting"/>
    <n v="2"/>
    <n v="82.8"/>
    <s v="2"/>
    <s v="Receiver"/>
    <m/>
    <s v="Defiant"/>
    <s v="490"/>
    <n v="490"/>
    <n v="100"/>
    <s v="100"/>
    <n v="120"/>
    <s v="120"/>
    <n v="90"/>
    <s v="90"/>
    <n v="40"/>
    <s v="40"/>
    <n v="60"/>
    <s v="60"/>
    <n v="80"/>
    <s v="80"/>
    <n v="45"/>
    <s v="45"/>
    <s v="70"/>
    <n v="70"/>
    <n v="172"/>
    <s v="172"/>
    <s v="Slow"/>
    <s v="1"/>
    <x v="5"/>
    <x v="2"/>
    <s v="Field"/>
    <n v="50"/>
    <n v="50"/>
    <n v="0.5"/>
    <n v="0.5"/>
    <s v="20"/>
    <s v="1"/>
    <s v="1"/>
    <s v="1"/>
    <s v="1"/>
    <s v="1"/>
    <s v="1"/>
    <s v="1"/>
    <s v="1"/>
    <s v="1"/>
    <s v="2"/>
    <s v="2"/>
    <n v="0.5"/>
    <n v="0.5"/>
    <s v="1"/>
    <s v="1"/>
    <n v="0.5"/>
    <s v="1"/>
    <s v="2"/>
  </r>
  <r>
    <s v="Wimpod"/>
    <s v="767"/>
    <s v="ReiĂźlaus"/>
    <s v="ă‚łă‚˝ă‚Żă ă‚· (Kosokumushi)"/>
    <x v="7"/>
    <s v="Normal"/>
    <s v="Turn Tail pokemon"/>
    <s v="2"/>
    <x v="3"/>
    <x v="16"/>
    <s v="Bug, Water"/>
    <n v="0.5"/>
    <n v="12"/>
    <s v="1"/>
    <s v="Wimp Out"/>
    <m/>
    <m/>
    <s v="230"/>
    <n v="230"/>
    <n v="25"/>
    <s v="25"/>
    <n v="35"/>
    <s v="35"/>
    <n v="40"/>
    <s v="40"/>
    <n v="20"/>
    <s v="20"/>
    <n v="30"/>
    <s v="30"/>
    <n v="80"/>
    <s v="80"/>
    <n v="90"/>
    <s v="90"/>
    <s v="70"/>
    <n v="70"/>
    <n v="46"/>
    <s v="46"/>
    <s v="Medium Fast"/>
    <s v="2"/>
    <x v="3"/>
    <x v="7"/>
    <s v="Bug, Water 3"/>
    <n v="50"/>
    <n v="50"/>
    <n v="0.5"/>
    <n v="0.5"/>
    <s v="20"/>
    <s v="1"/>
    <s v="1"/>
    <n v="0.5"/>
    <s v="2"/>
    <s v="1"/>
    <n v="0.5"/>
    <n v="0.5"/>
    <s v="1"/>
    <n v="0.5"/>
    <s v="2"/>
    <s v="1"/>
    <s v="1"/>
    <s v="2"/>
    <s v="1"/>
    <s v="1"/>
    <s v="1"/>
    <n v="0.5"/>
    <s v="1"/>
  </r>
  <r>
    <s v="Golisopod"/>
    <s v="768"/>
    <s v="Tectass"/>
    <s v="ă‚°ă‚˝ă‚Żă ă‚·ăŁ (Gusokumusha)"/>
    <x v="7"/>
    <s v="Normal"/>
    <s v="Hard Scale pokemon"/>
    <s v="2"/>
    <x v="3"/>
    <x v="16"/>
    <s v="Bug, Water"/>
    <n v="2"/>
    <n v="108"/>
    <s v="1"/>
    <s v="Emergency Exit"/>
    <m/>
    <m/>
    <s v="530"/>
    <n v="530"/>
    <n v="75"/>
    <s v="75"/>
    <n v="125"/>
    <s v="125"/>
    <n v="140"/>
    <s v="140"/>
    <n v="60"/>
    <s v="60"/>
    <n v="90"/>
    <s v="90"/>
    <n v="40"/>
    <s v="40"/>
    <n v="45"/>
    <s v="45"/>
    <s v="70"/>
    <n v="70"/>
    <n v="186"/>
    <s v="186"/>
    <s v="Medium Fast"/>
    <s v="2"/>
    <x v="3"/>
    <x v="7"/>
    <s v="Bug, Water 3"/>
    <n v="50"/>
    <n v="50"/>
    <n v="0.5"/>
    <n v="0.5"/>
    <s v="20"/>
    <s v="1"/>
    <s v="1"/>
    <n v="0.5"/>
    <s v="2"/>
    <s v="1"/>
    <n v="0.5"/>
    <n v="0.5"/>
    <s v="1"/>
    <n v="0.5"/>
    <s v="2"/>
    <s v="1"/>
    <s v="1"/>
    <s v="2"/>
    <s v="1"/>
    <s v="1"/>
    <s v="1"/>
    <n v="0.5"/>
    <s v="1"/>
  </r>
  <r>
    <s v="Sandygast"/>
    <s v="769"/>
    <s v="Sankabuh"/>
    <s v="ă‚ąăŠăă‚ˇ (Sunaba)"/>
    <x v="7"/>
    <s v="Normal"/>
    <s v="Sand Heap pokemon"/>
    <s v="2"/>
    <x v="15"/>
    <x v="7"/>
    <s v="Ghost, Ground"/>
    <n v="0.5"/>
    <n v="70"/>
    <s v="2"/>
    <s v="Water Compaction"/>
    <m/>
    <s v="Sand Veil"/>
    <s v="320"/>
    <n v="320"/>
    <n v="55"/>
    <s v="55"/>
    <n v="55"/>
    <s v="55"/>
    <n v="80"/>
    <s v="80"/>
    <n v="70"/>
    <s v="70"/>
    <n v="45"/>
    <s v="45"/>
    <n v="15"/>
    <s v="15"/>
    <n v="140"/>
    <s v="140"/>
    <s v="70"/>
    <n v="70"/>
    <n v="64"/>
    <s v="64"/>
    <s v="Medium Fast"/>
    <s v="1"/>
    <x v="13"/>
    <x v="2"/>
    <s v="Amorphous"/>
    <n v="50"/>
    <n v="50"/>
    <n v="0.5"/>
    <n v="0.5"/>
    <s v="15"/>
    <s v="0"/>
    <s v="1"/>
    <s v="2"/>
    <s v="0"/>
    <s v="2"/>
    <s v="2"/>
    <s v="0"/>
    <n v="0.25"/>
    <s v="1"/>
    <s v="1"/>
    <s v="1"/>
    <n v="0.5"/>
    <n v="0.5"/>
    <s v="2"/>
    <s v="1"/>
    <s v="2"/>
    <s v="1"/>
    <s v="1"/>
  </r>
  <r>
    <s v="Palossand"/>
    <s v="770"/>
    <s v="Colossand"/>
    <s v="ă‚·ă­ă‡ă‚ąăŠ (Sirodethna)"/>
    <x v="7"/>
    <s v="Normal"/>
    <s v="Sand Castle pokemon"/>
    <s v="2"/>
    <x v="15"/>
    <x v="7"/>
    <s v="Ghost, Ground"/>
    <n v="1.3"/>
    <n v="250"/>
    <s v="2"/>
    <s v="Water Compaction"/>
    <m/>
    <s v="Sand Veil"/>
    <s v="480"/>
    <n v="480"/>
    <n v="85"/>
    <s v="85"/>
    <n v="75"/>
    <s v="75"/>
    <n v="110"/>
    <s v="110"/>
    <n v="100"/>
    <s v="100"/>
    <n v="75"/>
    <s v="75"/>
    <n v="35"/>
    <s v="35"/>
    <n v="60"/>
    <s v="60"/>
    <s v="70"/>
    <n v="70"/>
    <n v="168"/>
    <s v="168"/>
    <s v="Medium Fast"/>
    <s v="1"/>
    <x v="13"/>
    <x v="2"/>
    <s v="Amorphous"/>
    <n v="50"/>
    <n v="50"/>
    <n v="0.5"/>
    <n v="0.5"/>
    <s v="15"/>
    <s v="0"/>
    <s v="1"/>
    <s v="2"/>
    <s v="0"/>
    <s v="2"/>
    <s v="2"/>
    <s v="0"/>
    <n v="0.25"/>
    <s v="1"/>
    <s v="1"/>
    <s v="1"/>
    <n v="0.5"/>
    <n v="0.5"/>
    <s v="2"/>
    <s v="1"/>
    <s v="2"/>
    <s v="1"/>
    <s v="1"/>
  </r>
  <r>
    <s v="Pyukumuku"/>
    <s v="771"/>
    <s v="Gufa"/>
    <s v="ăŠăžă‚łă–ă‚· (Namakobushi)"/>
    <x v="7"/>
    <s v="Normal"/>
    <s v="Sea Cucumber pokemon"/>
    <s v="1"/>
    <x v="2"/>
    <x v="1"/>
    <s v="Water"/>
    <n v="0.3"/>
    <n v="1.2"/>
    <s v="2"/>
    <s v="Innards Out"/>
    <m/>
    <s v="Unaware"/>
    <s v="410"/>
    <n v="410"/>
    <n v="55"/>
    <s v="55"/>
    <n v="60"/>
    <s v="60"/>
    <n v="130"/>
    <s v="130"/>
    <n v="30"/>
    <s v="30"/>
    <n v="130"/>
    <s v="130"/>
    <n v="5"/>
    <s v="5"/>
    <n v="60"/>
    <s v="60"/>
    <s v="70"/>
    <n v="70"/>
    <n v="144"/>
    <s v="144"/>
    <s v="Fast"/>
    <s v="1"/>
    <x v="9"/>
    <x v="2"/>
    <s v="Water 1"/>
    <n v="50"/>
    <n v="50"/>
    <n v="0.5"/>
    <n v="0.5"/>
    <s v="15"/>
    <s v="1"/>
    <n v="0.5"/>
    <n v="0.5"/>
    <s v="2"/>
    <s v="2"/>
    <n v="0.5"/>
    <s v="1"/>
    <s v="1"/>
    <s v="1"/>
    <s v="1"/>
    <s v="1"/>
    <s v="1"/>
    <s v="1"/>
    <s v="1"/>
    <s v="1"/>
    <s v="1"/>
    <n v="0.5"/>
    <s v="1"/>
  </r>
  <r>
    <s v="Type: Null"/>
    <s v="772"/>
    <s v="Typ:Null"/>
    <s v="ă‚żă‚¤ă—ďĽšăŚă« (Type: Null)"/>
    <x v="7"/>
    <s v="Sub Legendary"/>
    <s v="Synthetic pokemon"/>
    <s v="1"/>
    <x v="4"/>
    <x v="1"/>
    <s v="Normal"/>
    <n v="1.9"/>
    <n v="120.5"/>
    <s v="1"/>
    <s v="Battle Armor"/>
    <m/>
    <m/>
    <s v="534"/>
    <n v="534"/>
    <n v="95"/>
    <s v="95"/>
    <n v="95"/>
    <s v="95"/>
    <n v="95"/>
    <s v="95"/>
    <n v="95"/>
    <s v="95"/>
    <n v="95"/>
    <s v="95"/>
    <n v="59"/>
    <s v="59"/>
    <n v="3"/>
    <s v="3"/>
    <s v="0"/>
    <n v="0"/>
    <n v="107"/>
    <s v="107"/>
    <s v="Slow"/>
    <s v="1"/>
    <x v="8"/>
    <x v="2"/>
    <s v="Undiscovered"/>
    <m/>
    <n v="100"/>
    <m/>
    <m/>
    <s v="120"/>
    <s v="1"/>
    <s v="1"/>
    <s v="1"/>
    <s v="1"/>
    <s v="1"/>
    <s v="1"/>
    <s v="2"/>
    <s v="1"/>
    <s v="1"/>
    <s v="1"/>
    <s v="1"/>
    <s v="1"/>
    <s v="1"/>
    <s v="0"/>
    <s v="1"/>
    <s v="1"/>
    <s v="1"/>
    <s v="1"/>
  </r>
  <r>
    <s v="Silvally"/>
    <s v="773"/>
    <s v="Amigento"/>
    <s v="ă‚·ă«ă´ă‚ˇă‡ă‚Ł (Silvady)"/>
    <x v="7"/>
    <s v="Sub Legendary"/>
    <s v="Synthetic pokemon"/>
    <s v="1"/>
    <x v="4"/>
    <x v="1"/>
    <s v="Normal"/>
    <n v="2.2999999999999998"/>
    <n v="100.5"/>
    <s v="1"/>
    <s v="RKS System"/>
    <m/>
    <m/>
    <s v="570"/>
    <n v="570"/>
    <n v="95"/>
    <s v="95"/>
    <n v="95"/>
    <s v="95"/>
    <n v="95"/>
    <s v="95"/>
    <n v="95"/>
    <s v="95"/>
    <n v="95"/>
    <s v="95"/>
    <n v="95"/>
    <s v="95"/>
    <n v="3"/>
    <s v="3"/>
    <s v="0"/>
    <n v="0"/>
    <n v="257"/>
    <s v="257"/>
    <s v="Slow"/>
    <s v="1"/>
    <x v="8"/>
    <x v="2"/>
    <s v="Undiscovered"/>
    <m/>
    <n v="100"/>
    <m/>
    <m/>
    <s v="120"/>
    <s v="1"/>
    <s v="1"/>
    <s v="1"/>
    <s v="1"/>
    <s v="1"/>
    <s v="1"/>
    <s v="2"/>
    <s v="1"/>
    <s v="1"/>
    <s v="1"/>
    <s v="1"/>
    <s v="1"/>
    <s v="1"/>
    <s v="0"/>
    <s v="1"/>
    <s v="1"/>
    <s v="1"/>
    <s v="1"/>
  </r>
  <r>
    <s v="Minior Meteor Form"/>
    <s v="774"/>
    <s v="Meteno"/>
    <s v="ăˇă†ăŽ (Meteno)"/>
    <x v="7"/>
    <s v="Normal"/>
    <s v="Meteor pokemon"/>
    <s v="2"/>
    <x v="14"/>
    <x v="2"/>
    <s v="Rock, Flying"/>
    <n v="0.3"/>
    <n v="40"/>
    <s v="1"/>
    <s v="Shields Down"/>
    <m/>
    <m/>
    <s v="440"/>
    <n v="440"/>
    <n v="60"/>
    <s v="60"/>
    <n v="60"/>
    <s v="60"/>
    <n v="100"/>
    <s v="100"/>
    <n v="60"/>
    <s v="60"/>
    <n v="100"/>
    <s v="100"/>
    <n v="60"/>
    <s v="60"/>
    <n v="30"/>
    <s v="30"/>
    <s v="70"/>
    <n v="70"/>
    <n v="154"/>
    <s v="154"/>
    <s v="Medium Slow"/>
    <s v="1"/>
    <x v="12"/>
    <x v="2"/>
    <s v="Mineral"/>
    <m/>
    <n v="100"/>
    <m/>
    <m/>
    <s v="25"/>
    <n v="0.5"/>
    <n v="0.5"/>
    <s v="2"/>
    <s v="2"/>
    <s v="1"/>
    <s v="2"/>
    <s v="1"/>
    <n v="0.5"/>
    <s v="0"/>
    <n v="0.5"/>
    <s v="1"/>
    <n v="0.5"/>
    <s v="2"/>
    <s v="1"/>
    <s v="1"/>
    <s v="1"/>
    <s v="2"/>
    <s v="1"/>
  </r>
  <r>
    <s v="Minior Core Form"/>
    <s v="774"/>
    <s v="Meteno"/>
    <s v="ăˇă†ăŽ (Meteno)"/>
    <x v="7"/>
    <s v="Normal"/>
    <s v="Meteor pokemon"/>
    <s v="2"/>
    <x v="14"/>
    <x v="2"/>
    <s v="Rock, Flying"/>
    <n v="0.3"/>
    <n v="0.3"/>
    <s v="1"/>
    <s v="Shields Down"/>
    <m/>
    <m/>
    <s v="500"/>
    <n v="500"/>
    <n v="60"/>
    <s v="60"/>
    <n v="100"/>
    <s v="100"/>
    <n v="60"/>
    <s v="60"/>
    <n v="100"/>
    <s v="100"/>
    <n v="60"/>
    <s v="60"/>
    <n v="120"/>
    <s v="120"/>
    <n v="30"/>
    <s v="30"/>
    <s v="70"/>
    <n v="70"/>
    <n v="175"/>
    <s v="175"/>
    <s v="Medium Slow"/>
    <s v="1"/>
    <x v="12"/>
    <x v="2"/>
    <s v="Mineral"/>
    <m/>
    <n v="100"/>
    <m/>
    <m/>
    <s v="25"/>
    <n v="0.5"/>
    <n v="0.5"/>
    <s v="2"/>
    <s v="2"/>
    <s v="1"/>
    <s v="2"/>
    <s v="1"/>
    <n v="0.5"/>
    <s v="0"/>
    <n v="0.5"/>
    <s v="1"/>
    <n v="0.5"/>
    <s v="2"/>
    <s v="1"/>
    <s v="1"/>
    <s v="1"/>
    <s v="2"/>
    <s v="1"/>
  </r>
  <r>
    <s v="Komala"/>
    <s v="775"/>
    <s v="Koalelu"/>
    <s v="ăŤăă‚łă‚˘ă© (Nekkoara)"/>
    <x v="7"/>
    <s v="Normal"/>
    <s v="Drowsing pokemon"/>
    <s v="1"/>
    <x v="4"/>
    <x v="1"/>
    <s v="Normal"/>
    <n v="0.4"/>
    <n v="19.899999999999999"/>
    <s v="1"/>
    <s v="Comatose"/>
    <m/>
    <m/>
    <s v="480"/>
    <n v="480"/>
    <n v="65"/>
    <s v="65"/>
    <n v="115"/>
    <s v="115"/>
    <n v="65"/>
    <s v="65"/>
    <n v="75"/>
    <s v="75"/>
    <n v="95"/>
    <s v="95"/>
    <n v="65"/>
    <s v="65"/>
    <n v="45"/>
    <s v="45"/>
    <s v="70"/>
    <n v="70"/>
    <n v="168"/>
    <s v="168"/>
    <s v="Slow"/>
    <s v="1"/>
    <x v="5"/>
    <x v="2"/>
    <s v="Field"/>
    <n v="50"/>
    <n v="50"/>
    <n v="0.5"/>
    <n v="0.5"/>
    <s v="20"/>
    <s v="1"/>
    <s v="1"/>
    <s v="1"/>
    <s v="1"/>
    <s v="1"/>
    <s v="1"/>
    <s v="2"/>
    <s v="1"/>
    <s v="1"/>
    <s v="1"/>
    <s v="1"/>
    <s v="1"/>
    <s v="1"/>
    <s v="0"/>
    <s v="1"/>
    <s v="1"/>
    <s v="1"/>
    <s v="1"/>
  </r>
  <r>
    <s v="Turtonator"/>
    <s v="776"/>
    <s v="Tortunator"/>
    <s v="ăă‚Żă‚¬ăˇă‚ą (Bakugames)"/>
    <x v="7"/>
    <s v="Normal"/>
    <s v="Blast Turtle pokemon"/>
    <s v="2"/>
    <x v="1"/>
    <x v="3"/>
    <s v="Fire, Dragon"/>
    <n v="2"/>
    <n v="212"/>
    <s v="1"/>
    <s v="Shell Armor"/>
    <m/>
    <m/>
    <s v="485"/>
    <n v="485"/>
    <n v="60"/>
    <s v="60"/>
    <n v="78"/>
    <s v="78"/>
    <n v="135"/>
    <s v="135"/>
    <n v="91"/>
    <s v="91"/>
    <n v="85"/>
    <s v="85"/>
    <n v="36"/>
    <s v="36"/>
    <n v="70"/>
    <s v="70"/>
    <s v="70"/>
    <n v="70"/>
    <n v="170"/>
    <s v="170"/>
    <s v="Medium Fast"/>
    <s v="2"/>
    <x v="1"/>
    <x v="0"/>
    <s v="Dragon, Monster"/>
    <n v="50"/>
    <n v="50"/>
    <n v="0.5"/>
    <n v="0.5"/>
    <s v="20"/>
    <s v="1"/>
    <n v="0.25"/>
    <s v="1"/>
    <n v="0.5"/>
    <n v="0.25"/>
    <s v="1"/>
    <s v="1"/>
    <s v="1"/>
    <s v="2"/>
    <s v="1"/>
    <s v="1"/>
    <n v="0.5"/>
    <s v="2"/>
    <s v="1"/>
    <s v="2"/>
    <s v="1"/>
    <n v="0.5"/>
    <s v="1"/>
  </r>
  <r>
    <s v="Togedemaru"/>
    <s v="777"/>
    <s v="Togedemaru"/>
    <s v="ăă‚˛ă‡ăžă« (Togedemaru)"/>
    <x v="7"/>
    <s v="Normal"/>
    <s v="Roly-Poly pokemon"/>
    <s v="2"/>
    <x v="7"/>
    <x v="6"/>
    <s v="Electric, Steel"/>
    <n v="0.3"/>
    <n v="3.3"/>
    <s v="3"/>
    <s v="Iron Barbs"/>
    <s v="Lightning Rod"/>
    <s v="Sturdy"/>
    <s v="435"/>
    <n v="435"/>
    <n v="65"/>
    <s v="65"/>
    <n v="98"/>
    <s v="98"/>
    <n v="63"/>
    <s v="63"/>
    <n v="40"/>
    <s v="40"/>
    <n v="73"/>
    <s v="73"/>
    <n v="96"/>
    <s v="96"/>
    <n v="180"/>
    <s v="180"/>
    <s v="70"/>
    <n v="70"/>
    <n v="152"/>
    <s v="152"/>
    <s v="Medium Fast"/>
    <s v="2"/>
    <x v="6"/>
    <x v="3"/>
    <s v="Fairy, Field"/>
    <n v="50"/>
    <n v="50"/>
    <n v="0.5"/>
    <n v="0.5"/>
    <s v="10"/>
    <n v="0.5"/>
    <s v="2"/>
    <s v="1"/>
    <n v="0.5"/>
    <n v="0.5"/>
    <n v="0.5"/>
    <s v="2"/>
    <s v="0"/>
    <s v="4"/>
    <n v="0.25"/>
    <n v="0.5"/>
    <n v="0.5"/>
    <n v="0.5"/>
    <s v="1"/>
    <n v="0.5"/>
    <s v="1"/>
    <n v="0.25"/>
    <n v="0.5"/>
  </r>
  <r>
    <s v="Mimikyu"/>
    <s v="778"/>
    <s v="Mimigma"/>
    <s v="ăźăźăă‚­ăĄ (Mimikkyu)"/>
    <x v="7"/>
    <s v="Normal"/>
    <s v="Disguise pokemon"/>
    <s v="2"/>
    <x v="15"/>
    <x v="8"/>
    <s v="Ghost, Fairy"/>
    <n v="0.2"/>
    <n v="0.7"/>
    <s v="1"/>
    <s v="Disguise"/>
    <m/>
    <m/>
    <s v="476"/>
    <n v="476"/>
    <n v="55"/>
    <s v="55"/>
    <n v="90"/>
    <s v="90"/>
    <n v="80"/>
    <s v="80"/>
    <n v="50"/>
    <s v="50"/>
    <n v="105"/>
    <s v="105"/>
    <n v="96"/>
    <s v="96"/>
    <n v="45"/>
    <s v="45"/>
    <s v="70"/>
    <n v="70"/>
    <n v="167"/>
    <s v="167"/>
    <s v="Medium Fast"/>
    <s v="1"/>
    <x v="13"/>
    <x v="2"/>
    <s v="Amorphous"/>
    <n v="50"/>
    <n v="50"/>
    <n v="0.5"/>
    <n v="0.5"/>
    <s v="20"/>
    <s v="0"/>
    <s v="1"/>
    <s v="1"/>
    <s v="1"/>
    <s v="1"/>
    <s v="1"/>
    <s v="0"/>
    <s v="1"/>
    <s v="1"/>
    <s v="1"/>
    <s v="1"/>
    <n v="0.25"/>
    <s v="1"/>
    <s v="2"/>
    <s v="0"/>
    <s v="1"/>
    <s v="2"/>
    <s v="1"/>
  </r>
  <r>
    <s v="Bruxish"/>
    <s v="779"/>
    <s v="Knirfish"/>
    <s v="ăŹă‚®ă‚®ă‚·ăŞ (Hagigishiri)"/>
    <x v="7"/>
    <s v="Normal"/>
    <s v="Gnash Teeth pokemon"/>
    <s v="2"/>
    <x v="2"/>
    <x v="5"/>
    <s v="Water, Psychic"/>
    <n v="0.9"/>
    <n v="19"/>
    <s v="3"/>
    <s v="Dazzling"/>
    <s v="Strong Jaw"/>
    <s v="Wonder Skin"/>
    <s v="475"/>
    <n v="475"/>
    <n v="68"/>
    <s v="68"/>
    <n v="105"/>
    <s v="105"/>
    <n v="70"/>
    <s v="70"/>
    <n v="70"/>
    <s v="70"/>
    <n v="70"/>
    <s v="70"/>
    <n v="92"/>
    <s v="92"/>
    <n v="80"/>
    <s v="80"/>
    <s v="70"/>
    <n v="70"/>
    <n v="166"/>
    <s v="166"/>
    <s v="Medium Fast"/>
    <s v="1"/>
    <x v="14"/>
    <x v="2"/>
    <s v="Water 2"/>
    <n v="50"/>
    <n v="50"/>
    <n v="0.5"/>
    <n v="0.5"/>
    <s v="15"/>
    <s v="1"/>
    <n v="0.5"/>
    <n v="0.5"/>
    <s v="2"/>
    <s v="2"/>
    <n v="0.5"/>
    <n v="0.5"/>
    <s v="1"/>
    <s v="1"/>
    <s v="1"/>
    <n v="0.5"/>
    <s v="2"/>
    <s v="1"/>
    <s v="2"/>
    <s v="1"/>
    <s v="2"/>
    <n v="0.5"/>
    <s v="1"/>
  </r>
  <r>
    <s v="Drampa"/>
    <s v="780"/>
    <s v="Sen-Long"/>
    <s v="ă‚¸ă‚¸ăĽă­ăł (Jijilong)"/>
    <x v="7"/>
    <s v="Normal"/>
    <s v="Placid pokemon"/>
    <s v="2"/>
    <x v="4"/>
    <x v="3"/>
    <s v="Normal, Dragon"/>
    <n v="3"/>
    <n v="185"/>
    <s v="3"/>
    <s v="Berserk"/>
    <s v="Sap Sipper"/>
    <s v="Cloud Nine"/>
    <s v="485"/>
    <n v="485"/>
    <n v="78"/>
    <s v="78"/>
    <n v="60"/>
    <s v="60"/>
    <n v="85"/>
    <s v="85"/>
    <n v="135"/>
    <s v="135"/>
    <n v="91"/>
    <s v="91"/>
    <n v="36"/>
    <s v="36"/>
    <n v="70"/>
    <s v="70"/>
    <s v="70"/>
    <n v="70"/>
    <n v="170"/>
    <s v="170"/>
    <s v="Medium Fast"/>
    <s v="2"/>
    <x v="1"/>
    <x v="0"/>
    <s v="Dragon, Monster"/>
    <n v="50"/>
    <n v="50"/>
    <n v="0.5"/>
    <n v="0.5"/>
    <s v="20"/>
    <s v="1"/>
    <n v="0.5"/>
    <n v="0.5"/>
    <n v="0.5"/>
    <n v="0.5"/>
    <s v="2"/>
    <s v="2"/>
    <s v="1"/>
    <s v="1"/>
    <s v="1"/>
    <s v="1"/>
    <s v="1"/>
    <s v="1"/>
    <s v="0"/>
    <s v="2"/>
    <s v="1"/>
    <s v="1"/>
    <s v="2"/>
  </r>
  <r>
    <s v="Dhelmise"/>
    <s v="781"/>
    <s v="Moruda"/>
    <s v="ă€ă€ăŞăł (Dadarin)"/>
    <x v="7"/>
    <s v="Normal"/>
    <s v="Sea Creeper pokemon"/>
    <s v="2"/>
    <x v="15"/>
    <x v="9"/>
    <s v="Ghost, Grass"/>
    <n v="3.9"/>
    <n v="210"/>
    <s v="1"/>
    <s v="Steelworker"/>
    <m/>
    <m/>
    <s v="517"/>
    <n v="517"/>
    <n v="70"/>
    <s v="70"/>
    <n v="131"/>
    <s v="131"/>
    <n v="100"/>
    <s v="100"/>
    <n v="86"/>
    <s v="86"/>
    <n v="90"/>
    <s v="90"/>
    <n v="40"/>
    <s v="40"/>
    <n v="25"/>
    <s v="25"/>
    <s v="70"/>
    <n v="70"/>
    <n v="181"/>
    <s v="181"/>
    <s v="Medium Fast"/>
    <s v="1"/>
    <x v="12"/>
    <x v="2"/>
    <s v="Mineral"/>
    <m/>
    <n v="100"/>
    <m/>
    <m/>
    <s v="25"/>
    <s v="0"/>
    <s v="2"/>
    <n v="0.5"/>
    <n v="0.5"/>
    <n v="0.5"/>
    <s v="2"/>
    <s v="0"/>
    <s v="1"/>
    <n v="0.5"/>
    <s v="2"/>
    <s v="1"/>
    <s v="1"/>
    <s v="1"/>
    <s v="2"/>
    <s v="1"/>
    <s v="2"/>
    <s v="1"/>
    <s v="1"/>
  </r>
  <r>
    <s v="Jangmo-o"/>
    <s v="782"/>
    <s v="Miniras"/>
    <s v="ă‚¸ăŁă©ă‚ł (Jyarako)"/>
    <x v="7"/>
    <s v="Normal"/>
    <s v="Scaly pokemon"/>
    <s v="1"/>
    <x v="16"/>
    <x v="1"/>
    <s v="Dragon"/>
    <n v="0.6"/>
    <n v="29.7"/>
    <s v="3"/>
    <s v="Bulletproof"/>
    <s v="Soundproof"/>
    <s v="Overcoat"/>
    <s v="300"/>
    <n v="300"/>
    <n v="45"/>
    <s v="45"/>
    <n v="55"/>
    <s v="55"/>
    <n v="65"/>
    <s v="65"/>
    <n v="45"/>
    <s v="45"/>
    <n v="45"/>
    <s v="45"/>
    <n v="45"/>
    <s v="45"/>
    <n v="45"/>
    <s v="45"/>
    <s v="70"/>
    <n v="70"/>
    <n v="60"/>
    <s v="60"/>
    <s v="Slow"/>
    <s v="1"/>
    <x v="1"/>
    <x v="2"/>
    <s v="Dragon"/>
    <n v="50"/>
    <n v="50"/>
    <n v="0.5"/>
    <n v="0.5"/>
    <s v="40"/>
    <s v="1"/>
    <n v="0.5"/>
    <n v="0.5"/>
    <n v="0.5"/>
    <n v="0.5"/>
    <s v="2"/>
    <s v="1"/>
    <s v="1"/>
    <s v="1"/>
    <s v="1"/>
    <s v="1"/>
    <s v="1"/>
    <s v="1"/>
    <s v="1"/>
    <s v="2"/>
    <s v="1"/>
    <s v="1"/>
    <s v="2"/>
  </r>
  <r>
    <s v="Hakamo-o"/>
    <s v="783"/>
    <s v="Mediras"/>
    <s v="ă‚¸ăŁă©ăłă‚´ (Jyarango)"/>
    <x v="7"/>
    <s v="Normal"/>
    <s v="Scaly pokemon"/>
    <s v="2"/>
    <x v="16"/>
    <x v="10"/>
    <s v="Dragon, Fighting"/>
    <n v="1.2"/>
    <n v="47"/>
    <s v="3"/>
    <s v="Bulletproof"/>
    <s v="Soundproof"/>
    <s v="Overcoat"/>
    <s v="420"/>
    <n v="420"/>
    <n v="55"/>
    <s v="55"/>
    <n v="75"/>
    <s v="75"/>
    <n v="90"/>
    <s v="90"/>
    <n v="65"/>
    <s v="65"/>
    <n v="70"/>
    <s v="70"/>
    <n v="65"/>
    <s v="65"/>
    <n v="45"/>
    <s v="45"/>
    <s v="70"/>
    <n v="70"/>
    <n v="147"/>
    <s v="147"/>
    <s v="Slow"/>
    <s v="1"/>
    <x v="1"/>
    <x v="2"/>
    <s v="Dragon"/>
    <n v="50"/>
    <n v="50"/>
    <n v="0.5"/>
    <n v="0.5"/>
    <s v="40"/>
    <s v="1"/>
    <n v="0.5"/>
    <n v="0.5"/>
    <n v="0.5"/>
    <n v="0.5"/>
    <s v="2"/>
    <s v="1"/>
    <s v="1"/>
    <s v="1"/>
    <s v="2"/>
    <s v="2"/>
    <n v="0.5"/>
    <n v="0.5"/>
    <s v="1"/>
    <s v="2"/>
    <n v="0.5"/>
    <s v="1"/>
    <s v="4"/>
  </r>
  <r>
    <s v="Kommo-o"/>
    <s v="784"/>
    <s v="Grandiras"/>
    <s v="ă‚¸ăŁă©ă©ăłă‚¬ (Jyararanga)"/>
    <x v="7"/>
    <s v="Normal"/>
    <s v="Scaly pokemon"/>
    <s v="2"/>
    <x v="16"/>
    <x v="10"/>
    <s v="Dragon, Fighting"/>
    <n v="1.6"/>
    <n v="78.2"/>
    <s v="3"/>
    <s v="Bulletproof"/>
    <s v="Soundproof"/>
    <s v="Overcoat"/>
    <s v="600"/>
    <n v="600"/>
    <n v="75"/>
    <s v="75"/>
    <n v="110"/>
    <s v="110"/>
    <n v="125"/>
    <s v="125"/>
    <n v="100"/>
    <s v="100"/>
    <n v="105"/>
    <s v="105"/>
    <n v="85"/>
    <s v="85"/>
    <n v="45"/>
    <s v="45"/>
    <s v="70"/>
    <n v="70"/>
    <n v="270"/>
    <s v="270"/>
    <s v="Slow"/>
    <s v="1"/>
    <x v="1"/>
    <x v="2"/>
    <s v="Dragon"/>
    <n v="50"/>
    <n v="50"/>
    <n v="0.5"/>
    <n v="0.5"/>
    <s v="40"/>
    <s v="1"/>
    <n v="0.5"/>
    <n v="0.5"/>
    <n v="0.5"/>
    <n v="0.5"/>
    <s v="2"/>
    <s v="1"/>
    <s v="1"/>
    <s v="1"/>
    <s v="2"/>
    <s v="2"/>
    <n v="0.5"/>
    <n v="0.5"/>
    <s v="1"/>
    <s v="2"/>
    <n v="0.5"/>
    <s v="1"/>
    <s v="4"/>
  </r>
  <r>
    <s v="Tapu Koko"/>
    <s v="785"/>
    <s v="Kapu-Riki"/>
    <s v="ă‚«ă—ă»ă‚łă‚±ă‚ł (Kapu-Kokeko)"/>
    <x v="7"/>
    <s v="Sub Legendary"/>
    <s v="Land Spirit pokemon"/>
    <s v="2"/>
    <x v="7"/>
    <x v="8"/>
    <s v="Electric, Fairy"/>
    <n v="1.8"/>
    <n v="20.5"/>
    <s v="2"/>
    <s v="Electric Surge"/>
    <m/>
    <s v="Telepathy"/>
    <s v="570"/>
    <n v="570"/>
    <n v="70"/>
    <s v="70"/>
    <n v="115"/>
    <s v="115"/>
    <n v="85"/>
    <s v="85"/>
    <n v="95"/>
    <s v="95"/>
    <n v="75"/>
    <s v="75"/>
    <n v="130"/>
    <s v="130"/>
    <n v="3"/>
    <s v="3"/>
    <s v="70"/>
    <n v="70"/>
    <n v="257"/>
    <s v="257"/>
    <s v="Slow"/>
    <s v="1"/>
    <x v="8"/>
    <x v="2"/>
    <s v="Undiscovered"/>
    <m/>
    <n v="100"/>
    <m/>
    <m/>
    <s v="15"/>
    <s v="1"/>
    <s v="1"/>
    <s v="1"/>
    <n v="0.5"/>
    <s v="1"/>
    <s v="1"/>
    <n v="0.5"/>
    <s v="2"/>
    <s v="2"/>
    <n v="0.5"/>
    <s v="1"/>
    <n v="0.5"/>
    <s v="1"/>
    <s v="1"/>
    <s v="0"/>
    <n v="0.5"/>
    <s v="1"/>
    <s v="1"/>
  </r>
  <r>
    <s v="Tapu Lele"/>
    <s v="786"/>
    <s v="Kapu-Fala"/>
    <s v="ă‚«ă—ă»ă†ă†ă• (Kapu-Tetefu)"/>
    <x v="7"/>
    <s v="Sub Legendary"/>
    <s v="Land Spirit pokemon"/>
    <s v="2"/>
    <x v="13"/>
    <x v="8"/>
    <s v="Psychic, Fairy"/>
    <n v="1.2"/>
    <n v="18.600000000000001"/>
    <s v="2"/>
    <s v="Psychic Surge"/>
    <m/>
    <s v="Telepathy"/>
    <s v="570"/>
    <n v="570"/>
    <n v="70"/>
    <s v="70"/>
    <n v="85"/>
    <s v="85"/>
    <n v="75"/>
    <s v="75"/>
    <n v="130"/>
    <s v="130"/>
    <n v="115"/>
    <s v="115"/>
    <n v="95"/>
    <s v="95"/>
    <n v="3"/>
    <s v="3"/>
    <s v="70"/>
    <n v="70"/>
    <n v="257"/>
    <s v="257"/>
    <s v="Slow"/>
    <s v="1"/>
    <x v="8"/>
    <x v="2"/>
    <s v="Undiscovered"/>
    <m/>
    <n v="100"/>
    <m/>
    <m/>
    <s v="15"/>
    <s v="1"/>
    <s v="1"/>
    <s v="1"/>
    <s v="1"/>
    <s v="1"/>
    <s v="1"/>
    <n v="0.25"/>
    <s v="2"/>
    <s v="1"/>
    <s v="1"/>
    <n v="0.5"/>
    <s v="1"/>
    <s v="1"/>
    <s v="2"/>
    <s v="0"/>
    <s v="1"/>
    <s v="2"/>
    <s v="1"/>
  </r>
  <r>
    <s v="Tapu Bulu"/>
    <s v="787"/>
    <s v="Kapu-Toro"/>
    <s v="ă‚«ă—ă»ă–ă«ă« (Kapu-Bulul)"/>
    <x v="7"/>
    <s v="Sub Legendary"/>
    <s v="Land Spirit pokemon"/>
    <s v="2"/>
    <x v="0"/>
    <x v="8"/>
    <s v="Grass, Fairy"/>
    <n v="1.9"/>
    <n v="45.5"/>
    <s v="2"/>
    <s v="Grassy Surge"/>
    <m/>
    <s v="Telepathy"/>
    <s v="570"/>
    <n v="570"/>
    <n v="70"/>
    <s v="70"/>
    <n v="130"/>
    <s v="130"/>
    <n v="115"/>
    <s v="115"/>
    <n v="85"/>
    <s v="85"/>
    <n v="95"/>
    <s v="95"/>
    <n v="75"/>
    <s v="75"/>
    <n v="3"/>
    <s v="3"/>
    <s v="70"/>
    <n v="70"/>
    <n v="257"/>
    <s v="257"/>
    <s v="Slow"/>
    <s v="1"/>
    <x v="8"/>
    <x v="2"/>
    <s v="Undiscovered"/>
    <m/>
    <n v="100"/>
    <m/>
    <m/>
    <s v="15"/>
    <s v="1"/>
    <s v="2"/>
    <n v="0.5"/>
    <n v="0.5"/>
    <n v="0.5"/>
    <s v="2"/>
    <n v="0.5"/>
    <s v="4"/>
    <n v="0.5"/>
    <s v="2"/>
    <s v="1"/>
    <s v="1"/>
    <s v="1"/>
    <s v="1"/>
    <s v="0"/>
    <n v="0.5"/>
    <s v="2"/>
    <s v="1"/>
  </r>
  <r>
    <s v="Tapu Fini"/>
    <s v="788"/>
    <s v="Kapu-Kime"/>
    <s v="ă‚«ă—ă»ă¬ă’ă¬ (Kapu-Rehire)"/>
    <x v="7"/>
    <s v="Sub Legendary"/>
    <s v="Land Spirit pokemon"/>
    <s v="2"/>
    <x v="2"/>
    <x v="8"/>
    <s v="Water, Fairy"/>
    <n v="1.3"/>
    <n v="21.2"/>
    <s v="2"/>
    <s v="Misty Surge"/>
    <m/>
    <s v="Telepathy"/>
    <s v="570"/>
    <n v="570"/>
    <n v="70"/>
    <s v="70"/>
    <n v="75"/>
    <s v="75"/>
    <n v="115"/>
    <s v="115"/>
    <n v="95"/>
    <s v="95"/>
    <n v="130"/>
    <s v="130"/>
    <n v="85"/>
    <s v="85"/>
    <n v="3"/>
    <s v="3"/>
    <s v="70"/>
    <n v="70"/>
    <n v="257"/>
    <s v="257"/>
    <s v="Slow"/>
    <s v="1"/>
    <x v="8"/>
    <x v="2"/>
    <s v="Undiscovered"/>
    <m/>
    <n v="100"/>
    <m/>
    <m/>
    <s v="15"/>
    <s v="1"/>
    <n v="0.5"/>
    <n v="0.5"/>
    <s v="2"/>
    <s v="2"/>
    <n v="0.5"/>
    <n v="0.5"/>
    <s v="2"/>
    <s v="1"/>
    <s v="1"/>
    <s v="1"/>
    <n v="0.5"/>
    <s v="1"/>
    <s v="1"/>
    <s v="0"/>
    <n v="0.5"/>
    <s v="1"/>
    <s v="1"/>
  </r>
  <r>
    <s v="Cosmog"/>
    <s v="789"/>
    <s v="Cosmog"/>
    <s v="ă‚łă‚ąă˘ăă‚° (Cosmog)"/>
    <x v="7"/>
    <s v="Legendary"/>
    <s v="Nebula pokemon"/>
    <s v="1"/>
    <x v="13"/>
    <x v="1"/>
    <s v="Psychic"/>
    <n v="0.2"/>
    <n v="0.1"/>
    <s v="1"/>
    <s v="Unaware"/>
    <m/>
    <m/>
    <s v="200"/>
    <n v="200"/>
    <n v="43"/>
    <s v="43"/>
    <n v="29"/>
    <s v="29"/>
    <n v="31"/>
    <s v="31"/>
    <n v="29"/>
    <s v="29"/>
    <n v="31"/>
    <s v="31"/>
    <n v="37"/>
    <s v="37"/>
    <n v="45"/>
    <s v="45"/>
    <s v="0"/>
    <n v="0"/>
    <n v="40"/>
    <s v="40"/>
    <s v="Slow"/>
    <s v="1"/>
    <x v="8"/>
    <x v="2"/>
    <s v="Undiscovered"/>
    <m/>
    <n v="100"/>
    <m/>
    <m/>
    <s v="120"/>
    <s v="1"/>
    <s v="1"/>
    <s v="1"/>
    <s v="1"/>
    <s v="1"/>
    <s v="1"/>
    <n v="0.5"/>
    <s v="1"/>
    <s v="1"/>
    <s v="1"/>
    <n v="0.5"/>
    <s v="2"/>
    <s v="1"/>
    <s v="2"/>
    <s v="1"/>
    <s v="2"/>
    <s v="1"/>
    <s v="1"/>
  </r>
  <r>
    <s v="Cosmoem"/>
    <s v="790"/>
    <s v="Cosmovum"/>
    <s v="ă‚łă‚ąă˘ă‚¦ă  (Cosmovum)"/>
    <x v="7"/>
    <s v="Legendary"/>
    <s v="Protostar pokemon"/>
    <s v="1"/>
    <x v="13"/>
    <x v="1"/>
    <s v="Psychic"/>
    <n v="0.1"/>
    <n v="999.9"/>
    <s v="1"/>
    <s v="Sturdy"/>
    <m/>
    <m/>
    <s v="400"/>
    <n v="400"/>
    <n v="43"/>
    <s v="43"/>
    <n v="29"/>
    <s v="29"/>
    <n v="131"/>
    <s v="131"/>
    <n v="29"/>
    <s v="29"/>
    <n v="131"/>
    <s v="131"/>
    <n v="37"/>
    <s v="37"/>
    <n v="45"/>
    <s v="45"/>
    <s v="0"/>
    <n v="0"/>
    <n v="140"/>
    <s v="140"/>
    <s v="Slow"/>
    <s v="1"/>
    <x v="8"/>
    <x v="2"/>
    <s v="Undiscovered"/>
    <m/>
    <n v="100"/>
    <m/>
    <m/>
    <s v="120"/>
    <s v="1"/>
    <s v="1"/>
    <s v="1"/>
    <s v="1"/>
    <s v="1"/>
    <s v="1"/>
    <n v="0.5"/>
    <s v="1"/>
    <s v="1"/>
    <s v="1"/>
    <n v="0.5"/>
    <s v="2"/>
    <s v="1"/>
    <s v="2"/>
    <s v="1"/>
    <s v="2"/>
    <s v="1"/>
    <s v="1"/>
  </r>
  <r>
    <s v="Solgaleo"/>
    <s v="791"/>
    <s v="Solgaleo"/>
    <s v="ă‚˝ă«ă‚¬ă¬ă‚Ş (Solgaleo)"/>
    <x v="7"/>
    <s v="Legendary"/>
    <s v="Sunne pokemon"/>
    <s v="2"/>
    <x v="13"/>
    <x v="6"/>
    <s v="Psychic, Steel"/>
    <n v="3.4"/>
    <n v="230"/>
    <s v="1"/>
    <s v="Full Metal Body"/>
    <m/>
    <m/>
    <s v="680"/>
    <n v="680"/>
    <n v="137"/>
    <s v="137"/>
    <n v="137"/>
    <s v="137"/>
    <n v="107"/>
    <s v="107"/>
    <n v="113"/>
    <s v="113"/>
    <n v="89"/>
    <s v="89"/>
    <n v="97"/>
    <s v="97"/>
    <n v="45"/>
    <s v="45"/>
    <s v="0"/>
    <n v="0"/>
    <n v="306"/>
    <s v="306"/>
    <s v="Slow"/>
    <s v="1"/>
    <x v="8"/>
    <x v="2"/>
    <s v="Undiscovered"/>
    <m/>
    <n v="100"/>
    <m/>
    <m/>
    <s v="120"/>
    <n v="0.5"/>
    <s v="2"/>
    <s v="1"/>
    <s v="1"/>
    <n v="0.5"/>
    <n v="0.5"/>
    <s v="1"/>
    <s v="0"/>
    <s v="2"/>
    <n v="0.5"/>
    <n v="0.25"/>
    <s v="1"/>
    <n v="0.5"/>
    <s v="2"/>
    <n v="0.5"/>
    <s v="2"/>
    <n v="0.5"/>
    <n v="0.5"/>
  </r>
  <r>
    <s v="Lunala"/>
    <s v="792"/>
    <s v="Lunala"/>
    <s v="ă«ăŠă‚˘ăĽă© (Lunala)"/>
    <x v="7"/>
    <s v="Legendary"/>
    <s v="Moone pokemon"/>
    <s v="2"/>
    <x v="13"/>
    <x v="14"/>
    <s v="Psychic, Ghost"/>
    <n v="4"/>
    <n v="120"/>
    <s v="1"/>
    <s v="Shadow Shield"/>
    <m/>
    <m/>
    <s v="680"/>
    <n v="680"/>
    <n v="137"/>
    <s v="137"/>
    <n v="113"/>
    <s v="113"/>
    <n v="89"/>
    <s v="89"/>
    <n v="137"/>
    <s v="137"/>
    <n v="107"/>
    <s v="107"/>
    <n v="97"/>
    <s v="97"/>
    <n v="45"/>
    <s v="45"/>
    <s v="0"/>
    <n v="0"/>
    <n v="306"/>
    <s v="306"/>
    <s v="Slow"/>
    <s v="1"/>
    <x v="8"/>
    <x v="2"/>
    <s v="Undiscovered"/>
    <m/>
    <n v="100"/>
    <m/>
    <m/>
    <s v="120"/>
    <s v="0"/>
    <s v="1"/>
    <s v="1"/>
    <s v="1"/>
    <s v="1"/>
    <s v="1"/>
    <s v="0"/>
    <n v="0.5"/>
    <s v="1"/>
    <s v="1"/>
    <n v="0.5"/>
    <s v="1"/>
    <s v="1"/>
    <s v="4"/>
    <s v="1"/>
    <s v="4"/>
    <s v="1"/>
    <s v="1"/>
  </r>
  <r>
    <s v="Nihilego"/>
    <s v="793"/>
    <s v="Anego"/>
    <s v="ă‚¦ă„ă­ă‚¤ă‰ (Uturoid)"/>
    <x v="7"/>
    <s v="Sub Legendary"/>
    <s v="Parasite pokemon"/>
    <s v="2"/>
    <x v="14"/>
    <x v="0"/>
    <s v="Rock, Poison"/>
    <n v="1.2"/>
    <n v="55.5"/>
    <s v="1"/>
    <s v="Beast Boost"/>
    <m/>
    <m/>
    <s v="570"/>
    <n v="570"/>
    <n v="109"/>
    <s v="109"/>
    <n v="53"/>
    <s v="53"/>
    <n v="47"/>
    <s v="47"/>
    <n v="127"/>
    <s v="127"/>
    <n v="131"/>
    <s v="131"/>
    <n v="103"/>
    <s v="103"/>
    <n v="45"/>
    <s v="45"/>
    <s v="0"/>
    <n v="0"/>
    <n v="257"/>
    <s v="257"/>
    <s v="Slow"/>
    <s v="1"/>
    <x v="8"/>
    <x v="2"/>
    <s v="Undiscovered"/>
    <m/>
    <n v="100"/>
    <m/>
    <m/>
    <s v="120"/>
    <n v="0.5"/>
    <n v="0.5"/>
    <s v="2"/>
    <s v="1"/>
    <s v="1"/>
    <s v="1"/>
    <s v="1"/>
    <n v="0.25"/>
    <s v="4"/>
    <n v="0.5"/>
    <s v="2"/>
    <n v="0.5"/>
    <s v="1"/>
    <s v="1"/>
    <s v="1"/>
    <s v="1"/>
    <s v="2"/>
    <n v="0.5"/>
  </r>
  <r>
    <s v="Buzzwole"/>
    <s v="794"/>
    <s v="Masskito"/>
    <s v="ăžăă‚·ă–ăĽăł (Massivoon)"/>
    <x v="7"/>
    <s v="Sub Legendary"/>
    <s v="Swollen pokemon"/>
    <s v="2"/>
    <x v="3"/>
    <x v="10"/>
    <s v="Bug, Fighting"/>
    <n v="2.4"/>
    <n v="333.6"/>
    <s v="1"/>
    <s v="Beast Boost"/>
    <m/>
    <m/>
    <s v="570"/>
    <n v="570"/>
    <n v="107"/>
    <s v="107"/>
    <n v="139"/>
    <s v="139"/>
    <n v="139"/>
    <s v="139"/>
    <n v="53"/>
    <s v="53"/>
    <n v="53"/>
    <s v="53"/>
    <n v="79"/>
    <s v="79"/>
    <n v="45"/>
    <s v="45"/>
    <s v="0"/>
    <n v="0"/>
    <n v="257"/>
    <s v="257"/>
    <s v="Slow"/>
    <s v="1"/>
    <x v="8"/>
    <x v="2"/>
    <s v="Undiscovered"/>
    <m/>
    <n v="100"/>
    <m/>
    <m/>
    <s v="120"/>
    <s v="1"/>
    <s v="2"/>
    <s v="1"/>
    <s v="1"/>
    <n v="0.5"/>
    <s v="1"/>
    <n v="0.5"/>
    <s v="1"/>
    <n v="0.5"/>
    <s v="4"/>
    <s v="2"/>
    <n v="0.5"/>
    <s v="1"/>
    <s v="1"/>
    <s v="1"/>
    <n v="0.5"/>
    <s v="1"/>
    <s v="2"/>
  </r>
  <r>
    <s v="Pheromosa"/>
    <s v="795"/>
    <s v="Schabelle"/>
    <s v="ă•ă‚§ă­ăĽăă‚§ (Pheroache)"/>
    <x v="7"/>
    <s v="Sub Legendary"/>
    <s v="Lissome pokemon"/>
    <s v="2"/>
    <x v="3"/>
    <x v="10"/>
    <s v="Bug, Fighting"/>
    <n v="1.8"/>
    <n v="25"/>
    <s v="1"/>
    <s v="Beast Boost"/>
    <m/>
    <m/>
    <s v="570"/>
    <n v="570"/>
    <n v="71"/>
    <s v="71"/>
    <n v="137"/>
    <s v="137"/>
    <n v="37"/>
    <s v="37"/>
    <n v="137"/>
    <s v="137"/>
    <n v="37"/>
    <s v="37"/>
    <n v="151"/>
    <s v="151"/>
    <n v="45"/>
    <s v="45"/>
    <s v="0"/>
    <n v="0"/>
    <n v="257"/>
    <s v="257"/>
    <s v="Slow"/>
    <s v="1"/>
    <x v="8"/>
    <x v="2"/>
    <s v="Undiscovered"/>
    <m/>
    <n v="100"/>
    <m/>
    <m/>
    <s v="120"/>
    <s v="1"/>
    <s v="2"/>
    <s v="1"/>
    <s v="1"/>
    <n v="0.5"/>
    <s v="1"/>
    <n v="0.5"/>
    <s v="1"/>
    <n v="0.5"/>
    <s v="4"/>
    <s v="2"/>
    <n v="0.5"/>
    <s v="1"/>
    <s v="1"/>
    <s v="1"/>
    <n v="0.5"/>
    <s v="1"/>
    <s v="2"/>
  </r>
  <r>
    <s v="Xurkitree"/>
    <s v="796"/>
    <s v="Voltriant"/>
    <s v="ă‡ăłă‚¸ăĄă˘ă‚Ż (Denjyumoku)"/>
    <x v="7"/>
    <s v="Sub Legendary"/>
    <s v="Glowing pokemon"/>
    <s v="1"/>
    <x v="7"/>
    <x v="1"/>
    <s v="Electric"/>
    <n v="3.8"/>
    <n v="100"/>
    <s v="1"/>
    <s v="Beast Boost"/>
    <m/>
    <m/>
    <s v="570"/>
    <n v="570"/>
    <n v="83"/>
    <s v="83"/>
    <n v="89"/>
    <s v="89"/>
    <n v="71"/>
    <s v="71"/>
    <n v="173"/>
    <s v="173"/>
    <n v="71"/>
    <s v="71"/>
    <n v="83"/>
    <s v="83"/>
    <n v="45"/>
    <s v="45"/>
    <s v="0"/>
    <n v="0"/>
    <n v="257"/>
    <s v="257"/>
    <s v="Slow"/>
    <s v="1"/>
    <x v="8"/>
    <x v="2"/>
    <s v="Undiscovered"/>
    <m/>
    <n v="100"/>
    <m/>
    <m/>
    <s v="120"/>
    <s v="1"/>
    <s v="1"/>
    <s v="1"/>
    <n v="0.5"/>
    <s v="1"/>
    <s v="1"/>
    <s v="1"/>
    <s v="1"/>
    <s v="2"/>
    <n v="0.5"/>
    <s v="1"/>
    <s v="1"/>
    <s v="1"/>
    <s v="1"/>
    <s v="1"/>
    <s v="1"/>
    <n v="0.5"/>
    <s v="1"/>
  </r>
  <r>
    <s v="Celesteela"/>
    <s v="797"/>
    <s v="Kaguron"/>
    <s v="ă†ăă‚«ă‚°ă¤ (Tekkaguya)"/>
    <x v="7"/>
    <s v="Sub Legendary"/>
    <s v="Launch pokemon"/>
    <s v="2"/>
    <x v="11"/>
    <x v="2"/>
    <s v="Steel, Flying"/>
    <n v="9.1999999999999993"/>
    <n v="999.9"/>
    <s v="1"/>
    <s v="Beast Boost"/>
    <m/>
    <m/>
    <s v="570"/>
    <n v="570"/>
    <n v="97"/>
    <s v="97"/>
    <n v="101"/>
    <s v="101"/>
    <n v="103"/>
    <s v="103"/>
    <n v="107"/>
    <s v="107"/>
    <n v="101"/>
    <s v="101"/>
    <n v="61"/>
    <s v="61"/>
    <n v="45"/>
    <s v="45"/>
    <s v="0"/>
    <n v="0"/>
    <n v="257"/>
    <s v="257"/>
    <s v="Slow"/>
    <s v="1"/>
    <x v="8"/>
    <x v="2"/>
    <s v="Undiscovered"/>
    <m/>
    <n v="100"/>
    <m/>
    <m/>
    <s v="120"/>
    <n v="0.5"/>
    <s v="2"/>
    <s v="1"/>
    <s v="2"/>
    <n v="0.25"/>
    <s v="1"/>
    <s v="1"/>
    <s v="0"/>
    <s v="0"/>
    <n v="0.5"/>
    <n v="0.5"/>
    <n v="0.25"/>
    <s v="1"/>
    <s v="1"/>
    <n v="0.5"/>
    <s v="1"/>
    <n v="0.5"/>
    <n v="0.5"/>
  </r>
  <r>
    <s v="Kartana"/>
    <s v="798"/>
    <s v="Katagami"/>
    <s v="ă‚«ăźă„ă«ă‚® (Kamiturugi)"/>
    <x v="7"/>
    <s v="Sub Legendary"/>
    <s v="Drawn Sword pokemon"/>
    <s v="2"/>
    <x v="0"/>
    <x v="6"/>
    <s v="Grass, Steel"/>
    <n v="0.3"/>
    <n v="0.1"/>
    <s v="1"/>
    <s v="Beast Boost"/>
    <m/>
    <m/>
    <s v="570"/>
    <n v="570"/>
    <n v="59"/>
    <s v="59"/>
    <n v="181"/>
    <s v="181"/>
    <n v="131"/>
    <s v="131"/>
    <n v="59"/>
    <s v="59"/>
    <n v="31"/>
    <s v="31"/>
    <n v="109"/>
    <s v="109"/>
    <n v="45"/>
    <s v="45"/>
    <s v="0"/>
    <n v="0"/>
    <n v="257"/>
    <s v="257"/>
    <s v="Slow"/>
    <s v="1"/>
    <x v="8"/>
    <x v="2"/>
    <s v="Undiscovered"/>
    <m/>
    <n v="100"/>
    <m/>
    <m/>
    <s v="120"/>
    <n v="0.5"/>
    <s v="4"/>
    <n v="0.5"/>
    <n v="0.5"/>
    <n v="0.25"/>
    <s v="1"/>
    <s v="2"/>
    <s v="0"/>
    <s v="1"/>
    <s v="1"/>
    <n v="0.5"/>
    <s v="1"/>
    <n v="0.5"/>
    <s v="1"/>
    <n v="0.5"/>
    <s v="1"/>
    <n v="0.5"/>
    <n v="0.5"/>
  </r>
  <r>
    <s v="Guzzlord"/>
    <s v="799"/>
    <s v="Schlingking"/>
    <s v="ă‚˘ă‚Żă‚¸ă‚­ăłă‚° (Akuziking)"/>
    <x v="7"/>
    <s v="Sub Legendary"/>
    <s v="Junkivore pokemon"/>
    <s v="2"/>
    <x v="5"/>
    <x v="3"/>
    <s v="Dark, Dragon"/>
    <n v="5.5"/>
    <n v="888"/>
    <s v="1"/>
    <s v="Beast Boost"/>
    <m/>
    <m/>
    <s v="570"/>
    <n v="570"/>
    <n v="223"/>
    <s v="223"/>
    <n v="101"/>
    <s v="101"/>
    <n v="53"/>
    <s v="53"/>
    <n v="97"/>
    <s v="97"/>
    <n v="53"/>
    <s v="53"/>
    <n v="43"/>
    <s v="43"/>
    <n v="45"/>
    <s v="45"/>
    <s v="0"/>
    <n v="0"/>
    <n v="257"/>
    <s v="257"/>
    <s v="Slow"/>
    <s v="1"/>
    <x v="8"/>
    <x v="2"/>
    <s v="Undiscovered"/>
    <m/>
    <n v="100"/>
    <m/>
    <m/>
    <s v="120"/>
    <s v="1"/>
    <n v="0.5"/>
    <n v="0.5"/>
    <n v="0.5"/>
    <n v="0.5"/>
    <s v="2"/>
    <s v="2"/>
    <s v="1"/>
    <s v="1"/>
    <s v="1"/>
    <s v="0"/>
    <s v="2"/>
    <s v="1"/>
    <n v="0.5"/>
    <s v="2"/>
    <n v="0.5"/>
    <s v="1"/>
    <s v="4"/>
  </r>
  <r>
    <s v="Necrozma"/>
    <s v="800"/>
    <s v="Necrozma"/>
    <s v="ăŤă‚Żă­ă‚şăž (Necrozma)"/>
    <x v="7"/>
    <s v="Legendary"/>
    <s v="Prism pokemon"/>
    <s v="1"/>
    <x v="13"/>
    <x v="1"/>
    <s v="Psychic"/>
    <n v="2.4"/>
    <n v="230"/>
    <s v="1"/>
    <s v="Prism Armor"/>
    <m/>
    <m/>
    <s v="600"/>
    <n v="600"/>
    <n v="97"/>
    <s v="97"/>
    <n v="107"/>
    <s v="107"/>
    <n v="101"/>
    <s v="101"/>
    <n v="127"/>
    <s v="127"/>
    <n v="89"/>
    <s v="89"/>
    <n v="79"/>
    <s v="79"/>
    <n v="255"/>
    <s v="255"/>
    <s v="0"/>
    <n v="0"/>
    <n v="270"/>
    <s v="270"/>
    <s v="Slow"/>
    <s v="1"/>
    <x v="8"/>
    <x v="2"/>
    <s v="Undiscovered"/>
    <m/>
    <n v="100"/>
    <m/>
    <m/>
    <s v="120"/>
    <s v="1"/>
    <s v="1"/>
    <s v="1"/>
    <s v="1"/>
    <s v="1"/>
    <s v="1"/>
    <n v="0.5"/>
    <s v="1"/>
    <s v="1"/>
    <s v="1"/>
    <n v="0.5"/>
    <n v="1.5"/>
    <s v="1"/>
    <n v="1.5"/>
    <s v="1"/>
    <n v="1.5"/>
    <s v="1"/>
    <s v="1"/>
  </r>
  <r>
    <s v="Dusk Mane Necrozma"/>
    <s v="800"/>
    <s v="Necrozma"/>
    <s v="ăŤă‚Żă­ă‚şăž (Necrozma)"/>
    <x v="7"/>
    <s v="Legendary"/>
    <s v="Prism pokemon"/>
    <s v="2"/>
    <x v="13"/>
    <x v="6"/>
    <s v="Psychic, Steel"/>
    <n v="3.8"/>
    <n v="460"/>
    <s v="1"/>
    <s v="Prism Armor"/>
    <m/>
    <m/>
    <s v="680"/>
    <n v="680"/>
    <n v="97"/>
    <s v="97"/>
    <n v="157"/>
    <s v="157"/>
    <n v="127"/>
    <s v="127"/>
    <n v="113"/>
    <s v="113"/>
    <n v="109"/>
    <s v="109"/>
    <n v="77"/>
    <s v="77"/>
    <n v="3"/>
    <s v="3"/>
    <s v="0"/>
    <n v="0"/>
    <n v="306"/>
    <s v="306"/>
    <s v="Slow"/>
    <s v="1"/>
    <x v="8"/>
    <x v="2"/>
    <s v="Undiscovered"/>
    <m/>
    <n v="100"/>
    <m/>
    <m/>
    <s v="120"/>
    <n v="0.5"/>
    <n v="1.5"/>
    <s v="1"/>
    <s v="1"/>
    <n v="0.5"/>
    <n v="0.5"/>
    <s v="1"/>
    <s v="0"/>
    <n v="1.5"/>
    <n v="0.5"/>
    <n v="0.25"/>
    <s v="1"/>
    <n v="0.5"/>
    <n v="1.5"/>
    <n v="0.5"/>
    <n v="1.5"/>
    <n v="0.5"/>
    <n v="0.5"/>
  </r>
  <r>
    <s v="Dawn Wings Necrozma"/>
    <s v="800"/>
    <s v="Necrozma"/>
    <s v="ăŤă‚Żă­ă‚şăž (Necrozma)"/>
    <x v="7"/>
    <s v="Legendary"/>
    <s v="Prism pokemon"/>
    <s v="2"/>
    <x v="13"/>
    <x v="14"/>
    <s v="Psychic, Ghost"/>
    <n v="4.2"/>
    <n v="350"/>
    <s v="1"/>
    <s v="Prism Armor"/>
    <m/>
    <m/>
    <s v="680"/>
    <n v="680"/>
    <n v="97"/>
    <s v="97"/>
    <n v="113"/>
    <s v="113"/>
    <n v="109"/>
    <s v="109"/>
    <n v="157"/>
    <s v="157"/>
    <n v="127"/>
    <s v="127"/>
    <n v="77"/>
    <s v="77"/>
    <n v="3"/>
    <s v="3"/>
    <s v="0"/>
    <n v="0"/>
    <n v="306"/>
    <s v="306"/>
    <s v="Slow"/>
    <s v="1"/>
    <x v="8"/>
    <x v="2"/>
    <s v="Undiscovered"/>
    <m/>
    <n v="100"/>
    <m/>
    <m/>
    <s v="120"/>
    <s v="0"/>
    <s v="1"/>
    <s v="1"/>
    <s v="1"/>
    <s v="1"/>
    <s v="1"/>
    <s v="0"/>
    <n v="0.5"/>
    <s v="1"/>
    <s v="1"/>
    <n v="0.5"/>
    <s v="1"/>
    <s v="1"/>
    <s v="3"/>
    <s v="1"/>
    <s v="3"/>
    <s v="1"/>
    <s v="1"/>
  </r>
  <r>
    <s v="Ultra Necrozma"/>
    <s v="800"/>
    <s v="Necrozma"/>
    <s v="ăŤă‚Żă­ă‚şăž (Necrozma)"/>
    <x v="7"/>
    <s v="Legendary"/>
    <s v="Prism pokemon"/>
    <s v="2"/>
    <x v="13"/>
    <x v="3"/>
    <s v="Psychic, Dragon"/>
    <n v="7.5"/>
    <n v="230"/>
    <s v="1"/>
    <s v="Neuroforce"/>
    <m/>
    <m/>
    <s v="754"/>
    <n v="754"/>
    <n v="97"/>
    <s v="97"/>
    <n v="167"/>
    <s v="167"/>
    <n v="97"/>
    <s v="97"/>
    <n v="167"/>
    <s v="167"/>
    <n v="97"/>
    <s v="97"/>
    <n v="129"/>
    <s v="129"/>
    <n v="3"/>
    <s v="3"/>
    <s v="0"/>
    <n v="0"/>
    <n v="339"/>
    <s v="339"/>
    <s v="Slow"/>
    <s v="1"/>
    <x v="8"/>
    <x v="2"/>
    <s v="Undiscovered"/>
    <m/>
    <n v="100"/>
    <m/>
    <m/>
    <s v="120"/>
    <s v="1"/>
    <n v="0.5"/>
    <n v="0.5"/>
    <n v="0.5"/>
    <n v="0.5"/>
    <s v="2"/>
    <n v="0.5"/>
    <s v="1"/>
    <s v="1"/>
    <s v="1"/>
    <n v="0.5"/>
    <s v="2"/>
    <s v="1"/>
    <s v="2"/>
    <s v="2"/>
    <s v="2"/>
    <s v="1"/>
    <s v="2"/>
  </r>
  <r>
    <s v="Magearna"/>
    <s v="801"/>
    <s v="Magearna"/>
    <s v="ăžă‚®ă‚˘ăŠ (Magearna)"/>
    <x v="7"/>
    <s v="Mythical"/>
    <s v="Artificial pokemon"/>
    <s v="2"/>
    <x v="11"/>
    <x v="8"/>
    <s v="Steel, Fairy"/>
    <n v="1"/>
    <n v="80.5"/>
    <s v="1"/>
    <s v="Soul-Heart"/>
    <m/>
    <m/>
    <s v="600"/>
    <n v="600"/>
    <n v="80"/>
    <s v="80"/>
    <n v="95"/>
    <s v="95"/>
    <n v="115"/>
    <s v="115"/>
    <n v="130"/>
    <s v="130"/>
    <n v="115"/>
    <s v="115"/>
    <n v="65"/>
    <s v="65"/>
    <n v="3"/>
    <s v="3"/>
    <s v="0"/>
    <n v="0"/>
    <n v="270"/>
    <s v="270"/>
    <s v="Slow"/>
    <s v="1"/>
    <x v="8"/>
    <x v="2"/>
    <s v="Undiscovered"/>
    <m/>
    <n v="100"/>
    <m/>
    <m/>
    <s v="120"/>
    <n v="0.5"/>
    <s v="2"/>
    <s v="1"/>
    <s v="1"/>
    <n v="0.5"/>
    <n v="0.5"/>
    <s v="1"/>
    <s v="0"/>
    <s v="2"/>
    <n v="0.5"/>
    <n v="0.5"/>
    <n v="0.25"/>
    <n v="0.5"/>
    <s v="1"/>
    <s v="0"/>
    <n v="0.5"/>
    <s v="1"/>
    <n v="0.5"/>
  </r>
  <r>
    <s v="Marshadow"/>
    <s v="802"/>
    <s v="Marshadow"/>
    <s v="ăžăĽă‚·ăŁă‰ăĽ (Marshadow)"/>
    <x v="7"/>
    <s v="Mythical"/>
    <s v="Gloomdweller pokemon"/>
    <s v="2"/>
    <x v="12"/>
    <x v="14"/>
    <s v="Fighting, Ghost"/>
    <n v="0.7"/>
    <n v="22.2"/>
    <s v="1"/>
    <s v="Technician"/>
    <m/>
    <m/>
    <s v="600"/>
    <n v="600"/>
    <n v="90"/>
    <s v="90"/>
    <n v="125"/>
    <s v="125"/>
    <n v="80"/>
    <s v="80"/>
    <n v="90"/>
    <s v="90"/>
    <n v="90"/>
    <s v="90"/>
    <n v="125"/>
    <s v="125"/>
    <n v="3"/>
    <s v="3"/>
    <s v="0"/>
    <n v="0"/>
    <n v="270"/>
    <s v="270"/>
    <s v="Slow"/>
    <s v="1"/>
    <x v="8"/>
    <x v="2"/>
    <s v="Undiscovered"/>
    <m/>
    <n v="100"/>
    <m/>
    <m/>
    <s v="120"/>
    <s v="0"/>
    <s v="1"/>
    <s v="1"/>
    <s v="1"/>
    <s v="1"/>
    <s v="1"/>
    <s v="0"/>
    <n v="0.5"/>
    <s v="1"/>
    <s v="2"/>
    <s v="2"/>
    <n v="0.25"/>
    <n v="0.5"/>
    <s v="2"/>
    <s v="1"/>
    <s v="1"/>
    <s v="1"/>
    <s v="2"/>
  </r>
  <r>
    <s v="Poipole"/>
    <s v="803"/>
    <s v="Venicro"/>
    <s v="ă™ă™ăŽă  (Bevenom)"/>
    <x v="7"/>
    <s v="Sub Legendary"/>
    <s v="Poison Pin pokemon"/>
    <s v="1"/>
    <x v="6"/>
    <x v="1"/>
    <s v="Poison"/>
    <n v="0.6"/>
    <n v="1.8"/>
    <s v="1"/>
    <s v="Beast Boost"/>
    <m/>
    <m/>
    <s v="420"/>
    <n v="420"/>
    <n v="67"/>
    <s v="67"/>
    <n v="73"/>
    <s v="73"/>
    <n v="67"/>
    <s v="67"/>
    <n v="73"/>
    <s v="73"/>
    <n v="67"/>
    <s v="67"/>
    <n v="73"/>
    <s v="73"/>
    <n v="45"/>
    <s v="45"/>
    <s v="0"/>
    <n v="0"/>
    <n v="189"/>
    <s v="189"/>
    <s v="Slow"/>
    <s v="1"/>
    <x v="8"/>
    <x v="2"/>
    <s v="Undiscovered"/>
    <m/>
    <n v="100"/>
    <m/>
    <m/>
    <s v="120"/>
    <s v="1"/>
    <s v="1"/>
    <s v="1"/>
    <s v="1"/>
    <n v="0.5"/>
    <s v="1"/>
    <n v="0.5"/>
    <n v="0.5"/>
    <s v="2"/>
    <s v="1"/>
    <s v="2"/>
    <n v="0.5"/>
    <s v="1"/>
    <s v="1"/>
    <s v="1"/>
    <s v="1"/>
    <s v="1"/>
    <n v="0.5"/>
  </r>
  <r>
    <s v="Naganadel"/>
    <s v="804"/>
    <s v="Agoyon"/>
    <s v="ă‚˘ăĽă‚´ă¨ăł (Agoyon)"/>
    <x v="7"/>
    <s v="Sub Legendary"/>
    <s v="Poison Pin pokemon"/>
    <s v="2"/>
    <x v="6"/>
    <x v="3"/>
    <s v="Poison, Dragon"/>
    <n v="3.6"/>
    <n v="150"/>
    <s v="1"/>
    <s v="Beast Boost"/>
    <m/>
    <m/>
    <s v="540"/>
    <n v="540"/>
    <n v="73"/>
    <s v="73"/>
    <n v="73"/>
    <s v="73"/>
    <n v="73"/>
    <s v="73"/>
    <n v="127"/>
    <s v="127"/>
    <n v="73"/>
    <s v="73"/>
    <n v="121"/>
    <s v="121"/>
    <n v="45"/>
    <s v="45"/>
    <s v="0"/>
    <n v="0"/>
    <n v="243"/>
    <s v="243"/>
    <s v="Slow"/>
    <s v="1"/>
    <x v="8"/>
    <x v="2"/>
    <s v="Undiscovered"/>
    <m/>
    <n v="100"/>
    <m/>
    <m/>
    <s v="120"/>
    <s v="1"/>
    <n v="0.5"/>
    <n v="0.5"/>
    <n v="0.5"/>
    <n v="0.25"/>
    <s v="2"/>
    <n v="0.5"/>
    <n v="0.5"/>
    <s v="2"/>
    <s v="1"/>
    <s v="2"/>
    <n v="0.5"/>
    <s v="1"/>
    <s v="1"/>
    <s v="2"/>
    <s v="1"/>
    <s v="1"/>
    <s v="1"/>
  </r>
  <r>
    <s v="Stakataka"/>
    <s v="805"/>
    <s v="Muramura"/>
    <s v="ă„ăłă‡ă„ăłă‡ (Tundetunde)"/>
    <x v="7"/>
    <s v="Sub Legendary"/>
    <s v="Rampart pokemon"/>
    <s v="2"/>
    <x v="14"/>
    <x v="6"/>
    <s v="Rock, Steel"/>
    <n v="5.5"/>
    <n v="820"/>
    <s v="1"/>
    <s v="Beast Boost"/>
    <m/>
    <m/>
    <s v="570"/>
    <n v="570"/>
    <n v="61"/>
    <s v="61"/>
    <n v="131"/>
    <s v="131"/>
    <n v="211"/>
    <s v="211"/>
    <n v="53"/>
    <s v="53"/>
    <n v="101"/>
    <s v="101"/>
    <n v="13"/>
    <s v="13"/>
    <n v="30"/>
    <s v="30"/>
    <s v="0"/>
    <n v="0"/>
    <n v="257"/>
    <s v="257"/>
    <s v="Slow"/>
    <s v="1"/>
    <x v="8"/>
    <x v="2"/>
    <s v="Undiscovered"/>
    <m/>
    <n v="100"/>
    <m/>
    <m/>
    <s v="120"/>
    <n v="0.25"/>
    <s v="1"/>
    <s v="2"/>
    <s v="1"/>
    <s v="1"/>
    <n v="0.5"/>
    <s v="4"/>
    <s v="0"/>
    <s v="4"/>
    <n v="0.25"/>
    <n v="0.5"/>
    <n v="0.5"/>
    <n v="0.5"/>
    <s v="1"/>
    <n v="0.5"/>
    <s v="1"/>
    <s v="1"/>
    <n v="0.5"/>
  </r>
  <r>
    <s v="Blacephalon"/>
    <s v="806"/>
    <s v="Kopplosio"/>
    <s v="ă‚şă‚¬ă‰ăĽăł (Zugadoon)"/>
    <x v="7"/>
    <s v="Sub Legendary"/>
    <s v="Fireworks pokemon"/>
    <s v="2"/>
    <x v="1"/>
    <x v="14"/>
    <s v="Fire, Ghost"/>
    <n v="1.8"/>
    <n v="13"/>
    <s v="1"/>
    <s v="Beast Boost"/>
    <m/>
    <m/>
    <s v="570"/>
    <n v="570"/>
    <n v="53"/>
    <s v="53"/>
    <n v="127"/>
    <s v="127"/>
    <n v="53"/>
    <s v="53"/>
    <n v="151"/>
    <s v="151"/>
    <n v="79"/>
    <s v="79"/>
    <n v="107"/>
    <s v="107"/>
    <n v="30"/>
    <s v="30"/>
    <s v="0"/>
    <n v="0"/>
    <n v="257"/>
    <s v="257"/>
    <s v="Slow"/>
    <s v="1"/>
    <x v="8"/>
    <x v="2"/>
    <s v="Undiscovered"/>
    <m/>
    <n v="100"/>
    <m/>
    <m/>
    <s v="120"/>
    <s v="0"/>
    <n v="0.5"/>
    <s v="2"/>
    <s v="1"/>
    <n v="0.5"/>
    <n v="0.5"/>
    <s v="0"/>
    <n v="0.5"/>
    <s v="2"/>
    <s v="1"/>
    <s v="1"/>
    <n v="0.25"/>
    <s v="2"/>
    <s v="2"/>
    <s v="1"/>
    <s v="2"/>
    <n v="0.5"/>
    <n v="0.5"/>
  </r>
  <r>
    <s v="Zeraora"/>
    <s v="807"/>
    <s v="Zeraora"/>
    <s v="ă‚Ľă©ă‚Şă© (Zeraora)"/>
    <x v="7"/>
    <s v="Mythical"/>
    <s v="Thunderclap pokemon"/>
    <s v="1"/>
    <x v="7"/>
    <x v="1"/>
    <s v="Electric"/>
    <n v="1.5"/>
    <n v="44.5"/>
    <s v="1"/>
    <s v="Volt Absorb"/>
    <m/>
    <m/>
    <s v="600"/>
    <n v="600"/>
    <n v="88"/>
    <s v="88"/>
    <n v="112"/>
    <s v="112"/>
    <n v="75"/>
    <s v="75"/>
    <n v="102"/>
    <s v="102"/>
    <n v="80"/>
    <s v="80"/>
    <n v="143"/>
    <s v="143"/>
    <n v="3"/>
    <s v="3"/>
    <s v="0"/>
    <n v="0"/>
    <n v="270"/>
    <s v="270"/>
    <s v="Slow"/>
    <s v="1"/>
    <x v="8"/>
    <x v="2"/>
    <s v="Undiscovered"/>
    <m/>
    <n v="100"/>
    <m/>
    <m/>
    <s v="120"/>
    <s v="1"/>
    <s v="1"/>
    <s v="1"/>
    <s v="0"/>
    <s v="1"/>
    <s v="1"/>
    <s v="1"/>
    <s v="1"/>
    <s v="2"/>
    <n v="0.5"/>
    <s v="1"/>
    <s v="1"/>
    <s v="1"/>
    <s v="1"/>
    <s v="1"/>
    <s v="1"/>
    <n v="0.5"/>
    <s v="1"/>
  </r>
  <r>
    <s v="Meltan"/>
    <s v="808"/>
    <s v="Meltan"/>
    <s v="ăˇă«ă‚żăł (Meltan) "/>
    <x v="7"/>
    <s v="Mythical"/>
    <s v="Hex Nut pokemon"/>
    <s v="1"/>
    <x v="11"/>
    <x v="1"/>
    <s v="Steel"/>
    <n v="0.2"/>
    <n v="8"/>
    <s v="1"/>
    <s v="Magnet Pull"/>
    <m/>
    <m/>
    <s v="300"/>
    <n v="300"/>
    <n v="46"/>
    <s v="46"/>
    <n v="65"/>
    <s v="65"/>
    <n v="65"/>
    <s v="65"/>
    <n v="55"/>
    <s v="55"/>
    <n v="35"/>
    <s v="35"/>
    <n v="34"/>
    <s v="34"/>
    <n v="3"/>
    <s v="3"/>
    <m/>
    <s v=""/>
    <s v=""/>
    <m/>
    <s v="Slow"/>
    <s v="1"/>
    <x v="8"/>
    <x v="2"/>
    <s v="Undiscovered"/>
    <m/>
    <n v="100"/>
    <m/>
    <m/>
    <s v="120"/>
    <n v="0.5"/>
    <s v="2"/>
    <s v="1"/>
    <s v="1"/>
    <n v="0.5"/>
    <n v="0.5"/>
    <s v="2"/>
    <s v="0"/>
    <s v="2"/>
    <n v="0.5"/>
    <n v="0.5"/>
    <n v="0.5"/>
    <n v="0.5"/>
    <s v="1"/>
    <n v="0.5"/>
    <s v="1"/>
    <n v="0.5"/>
    <n v="0.5"/>
  </r>
  <r>
    <s v="Melmetal"/>
    <s v="809"/>
    <s v="Melmetal"/>
    <s v="ăˇă«ăˇă‚żă« (Melmetal)"/>
    <x v="7"/>
    <s v="Mythical"/>
    <s v="Hex Nut pokemon"/>
    <s v="1"/>
    <x v="11"/>
    <x v="1"/>
    <s v="Steel"/>
    <n v="2.5"/>
    <n v="800"/>
    <s v="1"/>
    <s v="Iron Fist"/>
    <m/>
    <m/>
    <s v="600"/>
    <n v="600"/>
    <n v="135"/>
    <s v="135"/>
    <n v="143"/>
    <s v="143"/>
    <n v="143"/>
    <s v="143"/>
    <n v="80"/>
    <s v="80"/>
    <n v="65"/>
    <s v="65"/>
    <n v="34"/>
    <s v="34"/>
    <n v="3"/>
    <s v="3"/>
    <m/>
    <s v=""/>
    <s v=""/>
    <m/>
    <s v="Slow"/>
    <s v="1"/>
    <x v="8"/>
    <x v="2"/>
    <s v="Undiscovered"/>
    <m/>
    <n v="100"/>
    <m/>
    <m/>
    <s v="120"/>
    <n v="0.5"/>
    <s v="2"/>
    <s v="1"/>
    <s v="1"/>
    <n v="0.5"/>
    <n v="0.5"/>
    <s v="2"/>
    <s v="0"/>
    <s v="2"/>
    <n v="0.5"/>
    <n v="0.5"/>
    <n v="0.5"/>
    <n v="0.5"/>
    <s v="1"/>
    <n v="0.5"/>
    <s v="1"/>
    <n v="0.5"/>
    <n v="0.5"/>
  </r>
  <r>
    <s v="Grookey"/>
    <s v="810"/>
    <s v="Chimpep"/>
    <s v="ă‚µă«ăŽăŞ (Sarunori)"/>
    <x v="1"/>
    <s v="Normal"/>
    <s v="Chimp pokemon"/>
    <s v="1"/>
    <x v="0"/>
    <x v="1"/>
    <s v="Grass"/>
    <n v="0.3"/>
    <n v="5"/>
    <s v="2"/>
    <s v="Overgrow"/>
    <m/>
    <s v="Grassy Surge"/>
    <s v="310"/>
    <n v="310"/>
    <n v="50"/>
    <s v="50"/>
    <n v="65"/>
    <s v="65"/>
    <n v="50"/>
    <s v="50"/>
    <n v="40"/>
    <s v="40"/>
    <n v="40"/>
    <s v="40"/>
    <n v="65"/>
    <s v="65"/>
    <n v="45"/>
    <s v="45"/>
    <m/>
    <s v=""/>
    <s v=""/>
    <m/>
    <s v="Medium Slow"/>
    <s v="2"/>
    <x v="5"/>
    <x v="4"/>
    <s v="Field, Grass"/>
    <n v="87.5"/>
    <n v="12.5"/>
    <n v="0.875"/>
    <n v="0.125"/>
    <s v="20"/>
    <s v="1"/>
    <s v="2"/>
    <n v="0.5"/>
    <n v="0.5"/>
    <n v="0.5"/>
    <s v="2"/>
    <s v="1"/>
    <s v="2"/>
    <n v="0.5"/>
    <s v="2"/>
    <s v="1"/>
    <s v="2"/>
    <s v="1"/>
    <s v="1"/>
    <s v="1"/>
    <s v="1"/>
    <s v="1"/>
    <s v="1"/>
  </r>
  <r>
    <s v="Thwackey"/>
    <s v="811"/>
    <s v="Chimstix"/>
    <s v="ăăăłă‚­ăĽ (Bachinkey)"/>
    <x v="1"/>
    <s v="Normal"/>
    <s v="Beat pokemon"/>
    <s v="1"/>
    <x v="0"/>
    <x v="1"/>
    <s v="Grass"/>
    <n v="0.7"/>
    <n v="14"/>
    <s v="2"/>
    <s v="Overgrow"/>
    <m/>
    <s v="Grassy Surge"/>
    <s v="420"/>
    <n v="420"/>
    <n v="70"/>
    <s v="70"/>
    <n v="85"/>
    <s v="85"/>
    <n v="70"/>
    <s v="70"/>
    <n v="55"/>
    <s v="55"/>
    <n v="60"/>
    <s v="60"/>
    <n v="80"/>
    <s v="80"/>
    <n v="45"/>
    <s v="45"/>
    <m/>
    <s v=""/>
    <s v=""/>
    <m/>
    <s v="Medium Slow"/>
    <s v="2"/>
    <x v="5"/>
    <x v="4"/>
    <s v="Field, Grass"/>
    <n v="87.5"/>
    <n v="12.5"/>
    <n v="0.875"/>
    <n v="0.125"/>
    <s v="20"/>
    <s v="1"/>
    <s v="2"/>
    <n v="0.5"/>
    <n v="0.5"/>
    <n v="0.5"/>
    <s v="2"/>
    <s v="1"/>
    <s v="2"/>
    <n v="0.5"/>
    <s v="2"/>
    <s v="1"/>
    <s v="2"/>
    <s v="1"/>
    <s v="1"/>
    <s v="1"/>
    <s v="1"/>
    <s v="1"/>
    <s v="1"/>
  </r>
  <r>
    <s v="Rillaboom"/>
    <s v="812"/>
    <s v="Gortrom"/>
    <s v="ă‚´ăŞă©ăłă€ăĽ (Gorirander)"/>
    <x v="1"/>
    <s v="Normal"/>
    <s v="Drummer pokemon"/>
    <s v="1"/>
    <x v="0"/>
    <x v="1"/>
    <s v="Grass"/>
    <n v="2.1"/>
    <n v="90"/>
    <s v="2"/>
    <s v="Overgrow"/>
    <m/>
    <s v="Grassy Surge"/>
    <s v="530"/>
    <n v="530"/>
    <n v="100"/>
    <s v="100"/>
    <n v="125"/>
    <s v="125"/>
    <n v="90"/>
    <s v="90"/>
    <n v="60"/>
    <s v="60"/>
    <n v="70"/>
    <s v="70"/>
    <n v="85"/>
    <s v="85"/>
    <n v="45"/>
    <s v="45"/>
    <m/>
    <s v=""/>
    <s v=""/>
    <m/>
    <s v="Medium Slow"/>
    <s v="2"/>
    <x v="5"/>
    <x v="4"/>
    <s v="Field, Grass"/>
    <n v="87.5"/>
    <n v="12.5"/>
    <n v="0.875"/>
    <n v="0.125"/>
    <s v="20"/>
    <s v="1"/>
    <s v="2"/>
    <n v="0.5"/>
    <n v="0.5"/>
    <n v="0.5"/>
    <s v="2"/>
    <s v="1"/>
    <s v="2"/>
    <n v="0.5"/>
    <s v="2"/>
    <s v="1"/>
    <s v="2"/>
    <s v="1"/>
    <s v="1"/>
    <s v="1"/>
    <s v="1"/>
    <s v="1"/>
    <s v="1"/>
  </r>
  <r>
    <s v="Scorbunny"/>
    <s v="813"/>
    <s v="Hopplo"/>
    <s v="ă’ăă‹ăĽ (Hibanny)"/>
    <x v="1"/>
    <s v="Normal"/>
    <s v="Rabbit pokemon"/>
    <s v="1"/>
    <x v="1"/>
    <x v="1"/>
    <s v="Fire"/>
    <n v="0.3"/>
    <n v="4.5"/>
    <s v="2"/>
    <s v="Blaze"/>
    <m/>
    <s v="Libero"/>
    <s v="310"/>
    <n v="310"/>
    <n v="50"/>
    <s v="50"/>
    <n v="71"/>
    <s v="71"/>
    <n v="40"/>
    <s v="40"/>
    <n v="40"/>
    <s v="40"/>
    <n v="40"/>
    <s v="40"/>
    <n v="69"/>
    <s v="69"/>
    <n v="45"/>
    <s v="45"/>
    <m/>
    <s v=""/>
    <s v=""/>
    <m/>
    <s v="Medium Slow"/>
    <s v="2"/>
    <x v="5"/>
    <x v="8"/>
    <s v="Field, Human-Like"/>
    <n v="87.5"/>
    <n v="12.5"/>
    <n v="0.875"/>
    <n v="0.125"/>
    <s v="20"/>
    <s v="1"/>
    <n v="0.5"/>
    <s v="2"/>
    <s v="1"/>
    <n v="0.5"/>
    <n v="0.5"/>
    <s v="1"/>
    <s v="1"/>
    <s v="2"/>
    <s v="1"/>
    <s v="1"/>
    <n v="0.5"/>
    <s v="2"/>
    <s v="1"/>
    <s v="1"/>
    <s v="1"/>
    <n v="0.5"/>
    <n v="0.5"/>
  </r>
  <r>
    <s v="Raboot"/>
    <s v="814"/>
    <s v="Kickerlo"/>
    <s v="ă©ă“ă•ăă (Rabbifuto)"/>
    <x v="1"/>
    <s v="Normal"/>
    <s v="Rabbit pokemon"/>
    <s v="1"/>
    <x v="1"/>
    <x v="1"/>
    <s v="Fire"/>
    <n v="0.6"/>
    <n v="9"/>
    <s v="2"/>
    <s v="Blaze"/>
    <m/>
    <s v="Libero"/>
    <s v="420"/>
    <n v="420"/>
    <n v="65"/>
    <s v="65"/>
    <n v="86"/>
    <s v="86"/>
    <n v="60"/>
    <s v="60"/>
    <n v="55"/>
    <s v="55"/>
    <n v="60"/>
    <s v="60"/>
    <n v="94"/>
    <s v="94"/>
    <n v="45"/>
    <s v="45"/>
    <m/>
    <s v=""/>
    <s v=""/>
    <m/>
    <s v="Medium Slow"/>
    <s v="2"/>
    <x v="5"/>
    <x v="8"/>
    <s v="Field, Human-Like"/>
    <n v="87.5"/>
    <n v="12.5"/>
    <n v="0.875"/>
    <n v="0.125"/>
    <s v="20"/>
    <s v="1"/>
    <n v="0.5"/>
    <s v="2"/>
    <s v="1"/>
    <n v="0.5"/>
    <n v="0.5"/>
    <s v="1"/>
    <s v="1"/>
    <s v="2"/>
    <s v="1"/>
    <s v="1"/>
    <n v="0.5"/>
    <s v="2"/>
    <s v="1"/>
    <s v="1"/>
    <s v="1"/>
    <n v="0.5"/>
    <n v="0.5"/>
  </r>
  <r>
    <s v="Cinderace"/>
    <s v="815"/>
    <s v="Liberlo"/>
    <s v="ă‚¨ăĽă‚ąăăĽăł (Aceburn)"/>
    <x v="1"/>
    <s v="Normal"/>
    <s v="Striker pokemon"/>
    <s v="1"/>
    <x v="1"/>
    <x v="1"/>
    <s v="Fire"/>
    <n v="1.4"/>
    <n v="33"/>
    <s v="2"/>
    <s v="Blaze"/>
    <m/>
    <s v="Libero"/>
    <s v="530"/>
    <n v="530"/>
    <n v="80"/>
    <s v="80"/>
    <n v="116"/>
    <s v="116"/>
    <n v="75"/>
    <s v="75"/>
    <n v="65"/>
    <s v="65"/>
    <n v="75"/>
    <s v="75"/>
    <n v="119"/>
    <s v="119"/>
    <n v="45"/>
    <s v="45"/>
    <m/>
    <s v=""/>
    <s v=""/>
    <m/>
    <s v="Medium Slow"/>
    <s v="2"/>
    <x v="5"/>
    <x v="8"/>
    <s v="Field, Human-Like"/>
    <n v="87.5"/>
    <n v="12.5"/>
    <n v="0.875"/>
    <n v="0.125"/>
    <s v="20"/>
    <s v="1"/>
    <n v="0.5"/>
    <s v="2"/>
    <s v="1"/>
    <n v="0.5"/>
    <n v="0.5"/>
    <s v="1"/>
    <s v="1"/>
    <s v="2"/>
    <s v="1"/>
    <s v="1"/>
    <n v="0.5"/>
    <s v="2"/>
    <s v="1"/>
    <s v="1"/>
    <s v="1"/>
    <n v="0.5"/>
    <n v="0.5"/>
  </r>
  <r>
    <s v="Sobble"/>
    <s v="816"/>
    <s v="Memmeon"/>
    <s v="ăˇăă‚˝ăł (Messon)"/>
    <x v="1"/>
    <s v="Normal"/>
    <s v="Water Lizard pokemon"/>
    <s v="1"/>
    <x v="2"/>
    <x v="1"/>
    <s v="Water"/>
    <n v="0.3"/>
    <n v="4"/>
    <s v="2"/>
    <s v="Torrent"/>
    <m/>
    <s v="Sniper"/>
    <s v="310"/>
    <n v="310"/>
    <n v="50"/>
    <s v="50"/>
    <n v="40"/>
    <s v="40"/>
    <n v="40"/>
    <s v="40"/>
    <n v="70"/>
    <s v="70"/>
    <n v="40"/>
    <s v="40"/>
    <n v="70"/>
    <s v="70"/>
    <n v="45"/>
    <s v="45"/>
    <m/>
    <s v=""/>
    <s v=""/>
    <m/>
    <s v="Medium Slow"/>
    <s v="2"/>
    <x v="5"/>
    <x v="1"/>
    <s v="Field, Water 1"/>
    <n v="87.5"/>
    <n v="12.5"/>
    <n v="0.875"/>
    <n v="0.125"/>
    <s v="20"/>
    <s v="1"/>
    <n v="0.5"/>
    <n v="0.5"/>
    <s v="2"/>
    <s v="2"/>
    <n v="0.5"/>
    <s v="1"/>
    <s v="1"/>
    <s v="1"/>
    <s v="1"/>
    <s v="1"/>
    <s v="1"/>
    <s v="1"/>
    <s v="1"/>
    <s v="1"/>
    <s v="1"/>
    <n v="0.5"/>
    <s v="1"/>
  </r>
  <r>
    <s v="Drizzile"/>
    <s v="817"/>
    <s v="Phlegleon"/>
    <s v="ă‚¸ăˇă¬ă‚Şăł (Jimeoreon)"/>
    <x v="1"/>
    <s v="Normal"/>
    <s v="Water lizard pokemon"/>
    <s v="1"/>
    <x v="2"/>
    <x v="1"/>
    <s v="Water"/>
    <n v="0.7"/>
    <n v="11.5"/>
    <s v="2"/>
    <s v="Torrent"/>
    <m/>
    <s v="Sniper"/>
    <s v="420"/>
    <n v="420"/>
    <n v="65"/>
    <s v="65"/>
    <n v="60"/>
    <s v="60"/>
    <n v="55"/>
    <s v="55"/>
    <n v="95"/>
    <s v="95"/>
    <n v="55"/>
    <s v="55"/>
    <n v="90"/>
    <s v="90"/>
    <n v="45"/>
    <s v="45"/>
    <m/>
    <s v=""/>
    <s v=""/>
    <m/>
    <s v="Medium Slow"/>
    <s v="2"/>
    <x v="5"/>
    <x v="1"/>
    <s v="Field, Water 1"/>
    <n v="87.5"/>
    <n v="12.5"/>
    <n v="0.875"/>
    <n v="0.125"/>
    <s v="20"/>
    <s v="1"/>
    <n v="0.5"/>
    <n v="0.5"/>
    <s v="2"/>
    <s v="2"/>
    <n v="0.5"/>
    <s v="1"/>
    <s v="1"/>
    <s v="1"/>
    <s v="1"/>
    <s v="1"/>
    <s v="1"/>
    <s v="1"/>
    <s v="1"/>
    <s v="1"/>
    <s v="1"/>
    <n v="0.5"/>
    <s v="1"/>
  </r>
  <r>
    <s v="Inteleon"/>
    <s v="818"/>
    <s v="Intelleon"/>
    <s v="ă‚¤ăłă†ă¬ă‚Şăł (Intereon)"/>
    <x v="1"/>
    <s v="Normal"/>
    <s v="Secret Agent pokemon"/>
    <s v="1"/>
    <x v="2"/>
    <x v="1"/>
    <s v="Water"/>
    <n v="1.9"/>
    <n v="45.2"/>
    <s v="2"/>
    <s v="Torrent"/>
    <m/>
    <s v="Sniper"/>
    <s v="530"/>
    <n v="530"/>
    <n v="70"/>
    <s v="70"/>
    <n v="85"/>
    <s v="85"/>
    <n v="65"/>
    <s v="65"/>
    <n v="125"/>
    <s v="125"/>
    <n v="65"/>
    <s v="65"/>
    <n v="120"/>
    <s v="120"/>
    <n v="45"/>
    <s v="45"/>
    <m/>
    <s v=""/>
    <s v=""/>
    <m/>
    <s v="Medium Slow"/>
    <s v="2"/>
    <x v="5"/>
    <x v="1"/>
    <s v="Field, Water 1"/>
    <n v="87.5"/>
    <n v="12.5"/>
    <n v="0.875"/>
    <n v="0.125"/>
    <s v="20"/>
    <s v="1"/>
    <n v="0.5"/>
    <n v="0.5"/>
    <s v="2"/>
    <s v="2"/>
    <n v="0.5"/>
    <s v="1"/>
    <s v="1"/>
    <s v="1"/>
    <s v="1"/>
    <s v="1"/>
    <s v="1"/>
    <s v="1"/>
    <s v="1"/>
    <s v="1"/>
    <s v="1"/>
    <n v="0.5"/>
    <s v="1"/>
  </r>
  <r>
    <s v="Skwovet"/>
    <s v="819"/>
    <s v="Raffel"/>
    <s v="ă›ă‚·ă‚¬ăŞă‚ą (Hoshigarisu)"/>
    <x v="1"/>
    <s v="Normal"/>
    <s v="Cheeky pokemon"/>
    <s v="1"/>
    <x v="4"/>
    <x v="1"/>
    <s v="Normal"/>
    <n v="0.3"/>
    <n v="2.5"/>
    <s v="2"/>
    <s v="Cheek Pouch"/>
    <m/>
    <s v="Gluttony"/>
    <s v="275"/>
    <n v="275"/>
    <n v="70"/>
    <s v="70"/>
    <n v="55"/>
    <s v="55"/>
    <n v="55"/>
    <s v="55"/>
    <n v="35"/>
    <s v="35"/>
    <n v="35"/>
    <s v="35"/>
    <n v="25"/>
    <s v="25"/>
    <n v="255"/>
    <s v="255"/>
    <m/>
    <s v=""/>
    <s v=""/>
    <m/>
    <s v="Medium Fast"/>
    <s v="1"/>
    <x v="5"/>
    <x v="2"/>
    <s v="Field"/>
    <n v="50"/>
    <n v="50"/>
    <n v="0.5"/>
    <n v="0.5"/>
    <s v="20"/>
    <s v="1"/>
    <s v="1"/>
    <s v="1"/>
    <s v="1"/>
    <s v="1"/>
    <s v="1"/>
    <s v="2"/>
    <s v="1"/>
    <s v="1"/>
    <s v="1"/>
    <s v="1"/>
    <s v="1"/>
    <s v="1"/>
    <s v="0"/>
    <s v="1"/>
    <s v="1"/>
    <s v="1"/>
    <s v="1"/>
  </r>
  <r>
    <s v="Greedent"/>
    <s v="820"/>
    <s v="Schlaraffel"/>
    <s v="ă¨ă‚ŻăăŞă‚ą (Yokubarisu)"/>
    <x v="1"/>
    <s v="Normal"/>
    <s v="Greedy pokemon"/>
    <s v="1"/>
    <x v="4"/>
    <x v="1"/>
    <s v="Normal"/>
    <n v="0.6"/>
    <n v="6"/>
    <s v="2"/>
    <s v="Cheek Pouch"/>
    <m/>
    <s v="Gluttony"/>
    <s v="460"/>
    <n v="460"/>
    <n v="120"/>
    <s v="120"/>
    <n v="95"/>
    <s v="95"/>
    <n v="95"/>
    <s v="95"/>
    <n v="55"/>
    <s v="55"/>
    <n v="75"/>
    <s v="75"/>
    <n v="20"/>
    <s v="20"/>
    <n v="90"/>
    <s v="90"/>
    <m/>
    <s v=""/>
    <s v=""/>
    <m/>
    <s v="Medium Fast"/>
    <s v="1"/>
    <x v="5"/>
    <x v="2"/>
    <s v="Field"/>
    <n v="50"/>
    <n v="50"/>
    <n v="0.5"/>
    <n v="0.5"/>
    <s v="20"/>
    <s v="1"/>
    <s v="1"/>
    <s v="1"/>
    <s v="1"/>
    <s v="1"/>
    <s v="1"/>
    <s v="2"/>
    <s v="1"/>
    <s v="1"/>
    <s v="1"/>
    <s v="1"/>
    <s v="1"/>
    <s v="1"/>
    <s v="0"/>
    <s v="1"/>
    <s v="1"/>
    <s v="1"/>
    <s v="1"/>
  </r>
  <r>
    <s v="Rookidee"/>
    <s v="821"/>
    <s v="Meikro"/>
    <s v="ă‚łă‚łă‚¬ă© (Kokogara)"/>
    <x v="1"/>
    <s v="Normal"/>
    <s v="Tiny Bird pokemon"/>
    <s v="1"/>
    <x v="17"/>
    <x v="1"/>
    <s v="Flying"/>
    <n v="0.2"/>
    <n v="1.8"/>
    <s v="3"/>
    <s v="Keen Eye"/>
    <s v="Unnerve"/>
    <s v="Big Pecks"/>
    <s v="245"/>
    <n v="245"/>
    <n v="38"/>
    <s v="38"/>
    <n v="47"/>
    <s v="47"/>
    <n v="35"/>
    <s v="35"/>
    <n v="33"/>
    <s v="33"/>
    <n v="35"/>
    <s v="35"/>
    <n v="57"/>
    <s v="57"/>
    <n v="255"/>
    <s v="255"/>
    <m/>
    <s v=""/>
    <s v=""/>
    <m/>
    <s v="Medium Slow"/>
    <s v="1"/>
    <x v="4"/>
    <x v="2"/>
    <s v="Flying"/>
    <n v="50"/>
    <n v="50"/>
    <n v="0.5"/>
    <n v="0.5"/>
    <s v="15"/>
    <s v="1"/>
    <s v="1"/>
    <s v="1"/>
    <s v="2"/>
    <n v="0.5"/>
    <s v="2"/>
    <n v="0.5"/>
    <s v="1"/>
    <s v="0"/>
    <s v="1"/>
    <s v="1"/>
    <n v="0.5"/>
    <s v="2"/>
    <s v="1"/>
    <s v="1"/>
    <s v="1"/>
    <s v="1"/>
    <s v="1"/>
  </r>
  <r>
    <s v="Corvisquire"/>
    <s v="822"/>
    <s v="Kranoviz"/>
    <s v="ă‚˘ă‚Şă‚¬ă©ă‚ą (Aogarasu)"/>
    <x v="1"/>
    <s v="Normal"/>
    <s v="Raven pokemon"/>
    <s v="1"/>
    <x v="17"/>
    <x v="1"/>
    <s v="Flying"/>
    <n v="0.8"/>
    <n v="16"/>
    <s v="3"/>
    <s v="Keen Eye"/>
    <s v="Unnerve"/>
    <s v="Big Pecks"/>
    <s v="365"/>
    <n v="365"/>
    <n v="68"/>
    <s v="68"/>
    <n v="67"/>
    <s v="67"/>
    <n v="55"/>
    <s v="55"/>
    <n v="43"/>
    <s v="43"/>
    <n v="55"/>
    <s v="55"/>
    <n v="77"/>
    <s v="77"/>
    <n v="120"/>
    <s v="120"/>
    <m/>
    <s v=""/>
    <s v=""/>
    <m/>
    <s v="Medium Slow"/>
    <s v="1"/>
    <x v="4"/>
    <x v="2"/>
    <s v="Flying"/>
    <n v="50"/>
    <n v="50"/>
    <n v="0.5"/>
    <n v="0.5"/>
    <s v="15"/>
    <s v="1"/>
    <s v="1"/>
    <s v="1"/>
    <s v="2"/>
    <n v="0.5"/>
    <s v="2"/>
    <n v="0.5"/>
    <s v="1"/>
    <s v="0"/>
    <s v="1"/>
    <s v="1"/>
    <n v="0.5"/>
    <s v="2"/>
    <s v="1"/>
    <s v="1"/>
    <s v="1"/>
    <s v="1"/>
    <s v="1"/>
  </r>
  <r>
    <s v="Corviknight"/>
    <s v="823"/>
    <s v="Krarmor"/>
    <s v="ă‚˘ăĽăžăĽă‚¬ă‚˘ (Armorga)"/>
    <x v="1"/>
    <s v="Normal"/>
    <s v="Raven pokemon"/>
    <s v="2"/>
    <x v="17"/>
    <x v="6"/>
    <s v="Flying, Steel"/>
    <n v="2.2000000000000002"/>
    <n v="75"/>
    <s v="3"/>
    <s v="Pressure"/>
    <s v="Unnerve"/>
    <s v="Mirror Armor"/>
    <s v="495"/>
    <n v="495"/>
    <n v="98"/>
    <s v="98"/>
    <n v="87"/>
    <s v="87"/>
    <n v="105"/>
    <s v="105"/>
    <n v="53"/>
    <s v="53"/>
    <n v="85"/>
    <s v="85"/>
    <n v="67"/>
    <s v="67"/>
    <n v="45"/>
    <s v="45"/>
    <m/>
    <s v=""/>
    <s v=""/>
    <m/>
    <s v="Medium Slow"/>
    <s v="1"/>
    <x v="4"/>
    <x v="2"/>
    <s v="Flying"/>
    <n v="50"/>
    <n v="50"/>
    <n v="0.5"/>
    <n v="0.5"/>
    <s v="15"/>
    <n v="0.5"/>
    <s v="2"/>
    <s v="1"/>
    <s v="2"/>
    <n v="0.25"/>
    <s v="1"/>
    <s v="1"/>
    <s v="0"/>
    <s v="0"/>
    <n v="0.5"/>
    <n v="0.5"/>
    <n v="0.25"/>
    <s v="1"/>
    <s v="1"/>
    <n v="0.5"/>
    <s v="1"/>
    <n v="0.5"/>
    <n v="0.5"/>
  </r>
  <r>
    <s v="Blipbug"/>
    <s v="824"/>
    <s v="Sensect"/>
    <s v="ă‚µăăă ă‚· (Sacchimushi)"/>
    <x v="1"/>
    <s v="Normal"/>
    <s v="Larva pokemon"/>
    <s v="1"/>
    <x v="3"/>
    <x v="1"/>
    <s v="Bug"/>
    <n v="0.4"/>
    <n v="8"/>
    <s v="3"/>
    <s v="Swarm"/>
    <s v="Compound Eyes"/>
    <s v="Telepathy"/>
    <s v="180"/>
    <n v="180"/>
    <n v="25"/>
    <s v="25"/>
    <n v="20"/>
    <s v="20"/>
    <n v="20"/>
    <s v="20"/>
    <n v="25"/>
    <s v="25"/>
    <n v="45"/>
    <s v="45"/>
    <n v="45"/>
    <s v="45"/>
    <n v="255"/>
    <s v="255"/>
    <m/>
    <s v=""/>
    <s v=""/>
    <m/>
    <s v="Medium Fast"/>
    <s v="1"/>
    <x v="3"/>
    <x v="2"/>
    <s v="Bug"/>
    <n v="50"/>
    <n v="50"/>
    <n v="0.5"/>
    <n v="0.5"/>
    <s v="15"/>
    <s v="1"/>
    <s v="2"/>
    <s v="1"/>
    <s v="1"/>
    <n v="0.5"/>
    <s v="1"/>
    <n v="0.5"/>
    <s v="1"/>
    <n v="0.5"/>
    <s v="2"/>
    <s v="1"/>
    <s v="1"/>
    <s v="2"/>
    <s v="1"/>
    <s v="1"/>
    <s v="1"/>
    <s v="1"/>
    <s v="1"/>
  </r>
  <r>
    <s v="Dottler"/>
    <s v="825"/>
    <s v="Kerardar"/>
    <s v="ă¬ă‰ăĽă ă‚· (Redomushi)"/>
    <x v="1"/>
    <s v="Normal"/>
    <s v="Radome pokemon"/>
    <s v="2"/>
    <x v="3"/>
    <x v="5"/>
    <s v="Bug, Psychic"/>
    <n v="0.4"/>
    <n v="19.5"/>
    <s v="3"/>
    <s v="Swarm"/>
    <s v="Compound Eyes"/>
    <s v="Telepathy"/>
    <s v="335"/>
    <n v="335"/>
    <n v="50"/>
    <s v="50"/>
    <n v="35"/>
    <s v="35"/>
    <n v="80"/>
    <s v="80"/>
    <n v="50"/>
    <s v="50"/>
    <n v="90"/>
    <s v="90"/>
    <n v="30"/>
    <s v="30"/>
    <n v="120"/>
    <s v="120"/>
    <m/>
    <s v=""/>
    <s v=""/>
    <m/>
    <s v="Medium Fast"/>
    <s v="1"/>
    <x v="3"/>
    <x v="2"/>
    <s v="Bug"/>
    <n v="50"/>
    <n v="50"/>
    <n v="0.5"/>
    <n v="0.5"/>
    <s v="15"/>
    <s v="1"/>
    <s v="2"/>
    <s v="1"/>
    <s v="1"/>
    <n v="0.5"/>
    <s v="1"/>
    <n v="0.25"/>
    <s v="1"/>
    <n v="0.5"/>
    <s v="2"/>
    <n v="0.5"/>
    <s v="2"/>
    <s v="2"/>
    <s v="2"/>
    <s v="1"/>
    <s v="2"/>
    <s v="1"/>
    <s v="1"/>
  </r>
  <r>
    <s v="Orbeetle"/>
    <s v="826"/>
    <s v="Maritellit"/>
    <s v="ă‚¤ă‚Şă«ă– (Eolb)"/>
    <x v="1"/>
    <s v="Normal"/>
    <s v="Seven Spot pokemon"/>
    <s v="2"/>
    <x v="3"/>
    <x v="5"/>
    <s v="Bug, Psychic"/>
    <n v="0.4"/>
    <n v="40.799999999999997"/>
    <s v="3"/>
    <s v="Swarm"/>
    <s v="Frisk"/>
    <s v="Telepathy"/>
    <s v="505"/>
    <n v="505"/>
    <n v="60"/>
    <s v="60"/>
    <n v="45"/>
    <s v="45"/>
    <n v="110"/>
    <s v="110"/>
    <n v="80"/>
    <s v="80"/>
    <n v="120"/>
    <s v="120"/>
    <n v="90"/>
    <s v="90"/>
    <n v="45"/>
    <s v="45"/>
    <m/>
    <s v=""/>
    <s v=""/>
    <m/>
    <s v="Medium Fast"/>
    <s v="1"/>
    <x v="3"/>
    <x v="2"/>
    <s v="Bug"/>
    <n v="50"/>
    <n v="50"/>
    <n v="0.5"/>
    <n v="0.5"/>
    <s v="15"/>
    <s v="1"/>
    <s v="2"/>
    <s v="1"/>
    <s v="1"/>
    <n v="0.5"/>
    <s v="1"/>
    <n v="0.25"/>
    <s v="1"/>
    <n v="0.5"/>
    <s v="2"/>
    <n v="0.5"/>
    <s v="2"/>
    <s v="2"/>
    <s v="2"/>
    <s v="1"/>
    <s v="2"/>
    <s v="1"/>
    <s v="1"/>
  </r>
  <r>
    <s v="Nickit"/>
    <s v="827"/>
    <s v="Kleptifux"/>
    <s v="ă‚Żă‚ąăŤ (Kusune)"/>
    <x v="1"/>
    <s v="Normal"/>
    <s v="Fox pokemon"/>
    <s v="1"/>
    <x v="5"/>
    <x v="1"/>
    <s v="Dark"/>
    <n v="0.6"/>
    <n v="8.9"/>
    <s v="3"/>
    <s v="Run Away"/>
    <s v="Unburden"/>
    <s v="Stakeout"/>
    <s v="245"/>
    <n v="245"/>
    <n v="40"/>
    <s v="40"/>
    <n v="28"/>
    <s v="28"/>
    <n v="28"/>
    <s v="28"/>
    <n v="47"/>
    <s v="47"/>
    <n v="52"/>
    <s v="52"/>
    <n v="50"/>
    <s v="50"/>
    <n v="255"/>
    <s v="255"/>
    <m/>
    <s v=""/>
    <s v=""/>
    <m/>
    <s v="Fast"/>
    <s v="1"/>
    <x v="5"/>
    <x v="2"/>
    <s v="Field"/>
    <n v="50"/>
    <n v="50"/>
    <n v="0.5"/>
    <n v="0.5"/>
    <s v="15"/>
    <s v="1"/>
    <s v="1"/>
    <s v="1"/>
    <s v="1"/>
    <s v="1"/>
    <s v="1"/>
    <s v="2"/>
    <s v="1"/>
    <s v="1"/>
    <s v="1"/>
    <s v="0"/>
    <s v="2"/>
    <s v="1"/>
    <n v="0.5"/>
    <s v="1"/>
    <n v="0.5"/>
    <s v="1"/>
    <s v="2"/>
  </r>
  <r>
    <s v="Thievul"/>
    <s v="828"/>
    <s v="Gaunux"/>
    <s v="ă•ă‚©ă‚Żă‚ąă©ă‚¤ (Foxly)"/>
    <x v="1"/>
    <s v="Normal"/>
    <s v="Fox pokemon"/>
    <s v="1"/>
    <x v="5"/>
    <x v="1"/>
    <s v="Dark"/>
    <n v="1.2"/>
    <n v="19.899999999999999"/>
    <s v="3"/>
    <s v="Run Away"/>
    <s v="Unburden"/>
    <s v="Stakeout"/>
    <s v="455"/>
    <n v="455"/>
    <n v="70"/>
    <s v="70"/>
    <n v="58"/>
    <s v="58"/>
    <n v="58"/>
    <s v="58"/>
    <n v="87"/>
    <s v="87"/>
    <n v="92"/>
    <s v="92"/>
    <n v="90"/>
    <s v="90"/>
    <n v="127"/>
    <s v="127"/>
    <m/>
    <s v=""/>
    <s v=""/>
    <m/>
    <s v="Fast"/>
    <s v="1"/>
    <x v="5"/>
    <x v="2"/>
    <s v="Field"/>
    <n v="50"/>
    <n v="50"/>
    <n v="0.5"/>
    <n v="0.5"/>
    <s v="15"/>
    <s v="1"/>
    <s v="1"/>
    <s v="1"/>
    <s v="1"/>
    <s v="1"/>
    <s v="1"/>
    <s v="2"/>
    <s v="1"/>
    <s v="1"/>
    <s v="1"/>
    <s v="0"/>
    <s v="2"/>
    <s v="1"/>
    <n v="0.5"/>
    <s v="1"/>
    <n v="0.5"/>
    <s v="1"/>
    <s v="2"/>
  </r>
  <r>
    <s v="Gossifleur"/>
    <s v="829"/>
    <s v="Cottini"/>
    <s v="ă’ăˇăłă‚« (Himenka)"/>
    <x v="1"/>
    <s v="Normal"/>
    <s v="Flowering pokemon"/>
    <s v="1"/>
    <x v="0"/>
    <x v="1"/>
    <s v="Grass"/>
    <n v="0.4"/>
    <n v="2.2000000000000002"/>
    <s v="3"/>
    <s v="Cotton Down"/>
    <s v="Regenerator"/>
    <s v="Effect Spore"/>
    <s v="250"/>
    <n v="250"/>
    <n v="40"/>
    <s v="40"/>
    <n v="40"/>
    <s v="40"/>
    <n v="60"/>
    <s v="60"/>
    <n v="40"/>
    <s v="40"/>
    <n v="60"/>
    <s v="60"/>
    <n v="10"/>
    <s v="10"/>
    <n v="190"/>
    <s v="190"/>
    <m/>
    <s v=""/>
    <s v=""/>
    <m/>
    <s v="Medium Fast"/>
    <s v="1"/>
    <x v="0"/>
    <x v="2"/>
    <s v="Grass"/>
    <n v="50"/>
    <n v="50"/>
    <n v="0.5"/>
    <n v="0.5"/>
    <s v="20"/>
    <s v="1"/>
    <s v="2"/>
    <n v="0.5"/>
    <n v="0.5"/>
    <n v="0.5"/>
    <s v="2"/>
    <s v="1"/>
    <s v="2"/>
    <n v="0.5"/>
    <s v="2"/>
    <s v="1"/>
    <s v="2"/>
    <s v="1"/>
    <s v="1"/>
    <s v="1"/>
    <s v="1"/>
    <s v="1"/>
    <s v="1"/>
  </r>
  <r>
    <s v="Eldegoss"/>
    <s v="830"/>
    <s v="Cottomi"/>
    <s v="ăŻă‚żă‚·ă©ă‚¬ (Watashiraga)"/>
    <x v="1"/>
    <s v="Normal"/>
    <s v="Cotton Bloom pokemon"/>
    <s v="1"/>
    <x v="0"/>
    <x v="1"/>
    <s v="Grass"/>
    <n v="0.5"/>
    <n v="2.5"/>
    <s v="3"/>
    <s v="Cotton Down"/>
    <s v="Regenerator"/>
    <s v="Effect Spore"/>
    <s v="460"/>
    <n v="460"/>
    <n v="60"/>
    <s v="60"/>
    <n v="50"/>
    <s v="50"/>
    <n v="90"/>
    <s v="90"/>
    <n v="80"/>
    <s v="80"/>
    <n v="120"/>
    <s v="120"/>
    <n v="60"/>
    <s v="60"/>
    <n v="75"/>
    <s v="75"/>
    <m/>
    <s v=""/>
    <s v=""/>
    <m/>
    <s v="Medium Fast"/>
    <s v="1"/>
    <x v="0"/>
    <x v="2"/>
    <s v="Grass"/>
    <n v="50"/>
    <n v="50"/>
    <n v="0.5"/>
    <n v="0.5"/>
    <s v="20"/>
    <s v="1"/>
    <s v="2"/>
    <n v="0.5"/>
    <n v="0.5"/>
    <n v="0.5"/>
    <s v="2"/>
    <s v="1"/>
    <s v="2"/>
    <n v="0.5"/>
    <s v="2"/>
    <s v="1"/>
    <s v="2"/>
    <s v="1"/>
    <s v="1"/>
    <s v="1"/>
    <s v="1"/>
    <s v="1"/>
    <s v="1"/>
  </r>
  <r>
    <s v="Wooloo"/>
    <s v="831"/>
    <s v="Wolly"/>
    <s v="ă‚¦ăĽă«ăĽ (Wooluu)"/>
    <x v="1"/>
    <s v="Normal"/>
    <s v="Sheep pokemon"/>
    <s v="1"/>
    <x v="4"/>
    <x v="1"/>
    <s v="Normal"/>
    <n v="0.6"/>
    <n v="6"/>
    <s v="3"/>
    <s v="Fluffy"/>
    <s v="Run Away"/>
    <s v="Bulletproof"/>
    <s v="270"/>
    <n v="270"/>
    <n v="42"/>
    <s v="42"/>
    <n v="40"/>
    <s v="40"/>
    <n v="55"/>
    <s v="55"/>
    <n v="40"/>
    <s v="40"/>
    <n v="45"/>
    <s v="45"/>
    <n v="48"/>
    <s v="48"/>
    <n v="255"/>
    <s v="255"/>
    <m/>
    <s v=""/>
    <s v=""/>
    <m/>
    <s v="Medium Fast"/>
    <s v="1"/>
    <x v="5"/>
    <x v="2"/>
    <s v="Field"/>
    <n v="50"/>
    <n v="50"/>
    <n v="0.5"/>
    <n v="0.5"/>
    <s v="15"/>
    <s v="1"/>
    <s v="2"/>
    <s v="1"/>
    <s v="1"/>
    <s v="1"/>
    <s v="1"/>
    <s v="2"/>
    <s v="1"/>
    <s v="1"/>
    <s v="1"/>
    <s v="1"/>
    <s v="1"/>
    <s v="1"/>
    <s v="0"/>
    <s v="1"/>
    <s v="1"/>
    <s v="1"/>
    <s v="1"/>
  </r>
  <r>
    <s v="Dubwool"/>
    <s v="832"/>
    <s v="Zwollock"/>
    <s v="ăă‚¤ă‚¦ăĽă«ăĽ (Baiwooluu)"/>
    <x v="1"/>
    <s v="Normal"/>
    <s v="Sheep pokemon"/>
    <s v="1"/>
    <x v="4"/>
    <x v="1"/>
    <s v="Normal"/>
    <n v="1.3"/>
    <n v="43"/>
    <s v="3"/>
    <s v="Fluffy"/>
    <s v="Steadfast"/>
    <s v="Bulletproof"/>
    <s v="490"/>
    <n v="490"/>
    <n v="72"/>
    <s v="72"/>
    <n v="80"/>
    <s v="80"/>
    <n v="100"/>
    <s v="100"/>
    <n v="60"/>
    <s v="60"/>
    <n v="90"/>
    <s v="90"/>
    <n v="88"/>
    <s v="88"/>
    <n v="127"/>
    <s v="127"/>
    <m/>
    <s v=""/>
    <s v=""/>
    <m/>
    <s v="Medium Fast"/>
    <s v="1"/>
    <x v="5"/>
    <x v="2"/>
    <s v="Field"/>
    <n v="50"/>
    <n v="50"/>
    <n v="0.5"/>
    <n v="0.5"/>
    <s v="15"/>
    <s v="1"/>
    <s v="2"/>
    <s v="1"/>
    <s v="1"/>
    <s v="1"/>
    <s v="1"/>
    <s v="2"/>
    <s v="1"/>
    <s v="1"/>
    <s v="1"/>
    <s v="1"/>
    <s v="1"/>
    <s v="1"/>
    <s v="0"/>
    <s v="1"/>
    <s v="1"/>
    <s v="1"/>
    <s v="1"/>
  </r>
  <r>
    <s v="Chewtle"/>
    <s v="833"/>
    <s v="Kamehaps"/>
    <s v="ă‚«ă ă‚«ăˇ (Kamukame)"/>
    <x v="1"/>
    <s v="Normal"/>
    <s v="Snapping pokemon"/>
    <s v="1"/>
    <x v="2"/>
    <x v="1"/>
    <s v="Water"/>
    <n v="0.3"/>
    <n v="8.5"/>
    <s v="3"/>
    <s v="Strong Jaw"/>
    <s v="Shell Armor"/>
    <s v="Swift Swim"/>
    <s v="284"/>
    <n v="284"/>
    <n v="50"/>
    <s v="50"/>
    <n v="64"/>
    <s v="64"/>
    <n v="50"/>
    <s v="50"/>
    <n v="38"/>
    <s v="38"/>
    <n v="38"/>
    <s v="38"/>
    <n v="44"/>
    <s v="44"/>
    <n v="255"/>
    <s v="255"/>
    <m/>
    <s v=""/>
    <s v=""/>
    <m/>
    <s v="Medium Fast"/>
    <s v="2"/>
    <x v="2"/>
    <x v="1"/>
    <s v="Monster, Water 1"/>
    <n v="50"/>
    <n v="50"/>
    <n v="0.5"/>
    <n v="0.5"/>
    <s v="20"/>
    <s v="1"/>
    <n v="0.5"/>
    <n v="0.5"/>
    <s v="2"/>
    <s v="2"/>
    <n v="0.5"/>
    <s v="1"/>
    <s v="1"/>
    <s v="1"/>
    <s v="1"/>
    <s v="1"/>
    <s v="1"/>
    <s v="1"/>
    <s v="1"/>
    <s v="1"/>
    <s v="1"/>
    <n v="0.5"/>
    <s v="1"/>
  </r>
  <r>
    <s v="Drednaw"/>
    <s v="834"/>
    <s v="Kamalm"/>
    <s v="ă‚«ă‚¸ăŞă‚¬ăˇ (Kajirigame)"/>
    <x v="1"/>
    <s v="Normal"/>
    <s v="Bite pokemon"/>
    <s v="2"/>
    <x v="2"/>
    <x v="15"/>
    <s v="Water, Rock"/>
    <n v="1"/>
    <n v="115.5"/>
    <s v="3"/>
    <s v="Strong Jaw"/>
    <s v="Shell Armor"/>
    <s v="Swift Swim"/>
    <s v="485"/>
    <n v="485"/>
    <n v="90"/>
    <s v="90"/>
    <n v="115"/>
    <s v="115"/>
    <n v="90"/>
    <s v="90"/>
    <n v="48"/>
    <s v="48"/>
    <n v="68"/>
    <s v="68"/>
    <n v="74"/>
    <s v="74"/>
    <n v="75"/>
    <s v="75"/>
    <m/>
    <s v=""/>
    <s v=""/>
    <m/>
    <s v="Medium Fast"/>
    <s v="2"/>
    <x v="2"/>
    <x v="1"/>
    <s v="Monster, Water 1"/>
    <n v="50"/>
    <n v="50"/>
    <n v="0.5"/>
    <n v="0.5"/>
    <s v="20"/>
    <n v="0.5"/>
    <n v="0.25"/>
    <s v="1"/>
    <s v="2"/>
    <s v="4"/>
    <n v="0.5"/>
    <s v="2"/>
    <n v="0.5"/>
    <s v="2"/>
    <n v="0.5"/>
    <s v="1"/>
    <s v="1"/>
    <s v="1"/>
    <s v="1"/>
    <s v="1"/>
    <s v="1"/>
    <s v="1"/>
    <s v="1"/>
  </r>
  <r>
    <s v="Yamper"/>
    <s v="835"/>
    <s v="Voldi"/>
    <s v="ăŻăłă‘ă (Wanpachi)"/>
    <x v="1"/>
    <s v="Normal"/>
    <s v="Puppy pokemon"/>
    <s v="1"/>
    <x v="7"/>
    <x v="1"/>
    <s v="Electric"/>
    <n v="0.3"/>
    <n v="13.5"/>
    <s v="2"/>
    <s v="Ball Fetch"/>
    <m/>
    <s v="Rattled"/>
    <s v="270"/>
    <n v="270"/>
    <n v="59"/>
    <s v="59"/>
    <n v="45"/>
    <s v="45"/>
    <n v="50"/>
    <s v="50"/>
    <n v="40"/>
    <s v="40"/>
    <n v="50"/>
    <s v="50"/>
    <n v="26"/>
    <s v="26"/>
    <n v="255"/>
    <s v="255"/>
    <m/>
    <s v=""/>
    <s v=""/>
    <m/>
    <s v="Fast"/>
    <s v="1"/>
    <x v="5"/>
    <x v="2"/>
    <s v="Field"/>
    <n v="50"/>
    <n v="50"/>
    <n v="0.5"/>
    <n v="0.5"/>
    <s v="20"/>
    <s v="1"/>
    <s v="1"/>
    <s v="1"/>
    <n v="0.5"/>
    <s v="1"/>
    <s v="1"/>
    <s v="1"/>
    <s v="1"/>
    <s v="2"/>
    <n v="0.5"/>
    <s v="1"/>
    <s v="1"/>
    <s v="1"/>
    <s v="1"/>
    <s v="1"/>
    <s v="1"/>
    <n v="0.5"/>
    <s v="1"/>
  </r>
  <r>
    <s v="Boltund"/>
    <s v="836"/>
    <s v="Bellektro"/>
    <s v="ă‘ă«ă‚ąăŻăł (Pulsewan)"/>
    <x v="1"/>
    <s v="Normal"/>
    <s v="Dog pokemon"/>
    <s v="1"/>
    <x v="7"/>
    <x v="1"/>
    <s v="Electric"/>
    <n v="1"/>
    <n v="34"/>
    <s v="2"/>
    <s v="Strong Jaw"/>
    <m/>
    <s v="Competitive"/>
    <s v="490"/>
    <n v="490"/>
    <n v="69"/>
    <s v="69"/>
    <n v="90"/>
    <s v="90"/>
    <n v="60"/>
    <s v="60"/>
    <n v="90"/>
    <s v="90"/>
    <n v="60"/>
    <s v="60"/>
    <n v="121"/>
    <s v="121"/>
    <n v="45"/>
    <s v="45"/>
    <m/>
    <s v=""/>
    <s v=""/>
    <m/>
    <s v="Fast"/>
    <s v="1"/>
    <x v="5"/>
    <x v="2"/>
    <s v="Field"/>
    <n v="50"/>
    <n v="50"/>
    <n v="0.5"/>
    <n v="0.5"/>
    <s v="20"/>
    <s v="1"/>
    <s v="1"/>
    <s v="1"/>
    <n v="0.5"/>
    <s v="1"/>
    <s v="1"/>
    <s v="1"/>
    <s v="1"/>
    <s v="2"/>
    <n v="0.5"/>
    <s v="1"/>
    <s v="1"/>
    <s v="1"/>
    <s v="1"/>
    <s v="1"/>
    <s v="1"/>
    <n v="0.5"/>
    <s v="1"/>
  </r>
  <r>
    <s v="Rolycoly"/>
    <s v="837"/>
    <s v="Klonkett"/>
    <s v="ă‚żăłă‰ăł (Tandon)"/>
    <x v="1"/>
    <s v="Normal"/>
    <s v="Coal pokemon"/>
    <s v="1"/>
    <x v="14"/>
    <x v="1"/>
    <s v="Rock"/>
    <n v="0.3"/>
    <n v="12"/>
    <s v="3"/>
    <s v="Steam Engine"/>
    <s v="Heatproof"/>
    <s v="Flash Fire"/>
    <s v="240"/>
    <n v="240"/>
    <n v="30"/>
    <s v="30"/>
    <n v="40"/>
    <s v="40"/>
    <n v="50"/>
    <s v="50"/>
    <n v="40"/>
    <s v="40"/>
    <n v="50"/>
    <s v="50"/>
    <n v="30"/>
    <s v="30"/>
    <n v="255"/>
    <s v="255"/>
    <m/>
    <s v=""/>
    <s v=""/>
    <m/>
    <s v="Medium Slow"/>
    <s v="1"/>
    <x v="12"/>
    <x v="2"/>
    <s v="Mineral"/>
    <n v="50"/>
    <n v="50"/>
    <n v="0.5"/>
    <n v="0.5"/>
    <s v="15"/>
    <n v="0.5"/>
    <n v="0.5"/>
    <s v="2"/>
    <s v="1"/>
    <s v="2"/>
    <s v="1"/>
    <s v="2"/>
    <n v="0.5"/>
    <s v="2"/>
    <n v="0.5"/>
    <s v="1"/>
    <s v="1"/>
    <s v="1"/>
    <s v="1"/>
    <s v="1"/>
    <s v="1"/>
    <s v="2"/>
    <s v="1"/>
  </r>
  <r>
    <s v="Carkol"/>
    <s v="838"/>
    <s v="Wagong"/>
    <s v="ăă­ăă‚´ăł (Torogon)"/>
    <x v="1"/>
    <s v="Normal"/>
    <s v="Coal pokemon"/>
    <s v="2"/>
    <x v="14"/>
    <x v="17"/>
    <s v="Rock, Fire"/>
    <n v="1.1000000000000001"/>
    <n v="78"/>
    <s v="3"/>
    <s v="Steam Engine"/>
    <s v="Flame Body"/>
    <s v="Flash Fire"/>
    <s v="410"/>
    <n v="410"/>
    <n v="80"/>
    <s v="80"/>
    <n v="60"/>
    <s v="60"/>
    <n v="90"/>
    <s v="90"/>
    <n v="60"/>
    <s v="60"/>
    <n v="70"/>
    <s v="70"/>
    <n v="50"/>
    <s v="50"/>
    <n v="120"/>
    <s v="120"/>
    <m/>
    <s v=""/>
    <s v=""/>
    <m/>
    <s v="Medium Slow"/>
    <s v="1"/>
    <x v="12"/>
    <x v="2"/>
    <s v="Mineral"/>
    <n v="50"/>
    <n v="50"/>
    <n v="0.5"/>
    <n v="0.5"/>
    <s v="15"/>
    <n v="0.5"/>
    <n v="0.25"/>
    <s v="4"/>
    <s v="1"/>
    <s v="1"/>
    <n v="0.5"/>
    <s v="2"/>
    <n v="0.5"/>
    <s v="4"/>
    <n v="0.5"/>
    <s v="1"/>
    <n v="0.5"/>
    <s v="2"/>
    <s v="1"/>
    <s v="1"/>
    <s v="1"/>
    <s v="1"/>
    <n v="0.5"/>
  </r>
  <r>
    <s v="Coalossal"/>
    <s v="839"/>
    <s v="Montecarbo"/>
    <s v="ă‚»ă‚­ă‚żăłă‚¶ăł (Sekitanzan)"/>
    <x v="1"/>
    <s v="Normal"/>
    <s v="Coal pokemon"/>
    <s v="2"/>
    <x v="14"/>
    <x v="17"/>
    <s v="Rock, Fire"/>
    <n v="2.8"/>
    <n v="310.5"/>
    <s v="3"/>
    <s v="Steam Engine"/>
    <s v="Flame Body"/>
    <s v="Flash Fire"/>
    <s v="510"/>
    <n v="510"/>
    <n v="110"/>
    <s v="110"/>
    <n v="80"/>
    <s v="80"/>
    <n v="120"/>
    <s v="120"/>
    <n v="80"/>
    <s v="80"/>
    <n v="90"/>
    <s v="90"/>
    <n v="30"/>
    <s v="30"/>
    <n v="45"/>
    <s v="45"/>
    <m/>
    <s v=""/>
    <s v=""/>
    <m/>
    <s v="Medium Slow"/>
    <s v="1"/>
    <x v="12"/>
    <x v="2"/>
    <s v="Mineral"/>
    <n v="50"/>
    <n v="50"/>
    <n v="0.5"/>
    <n v="0.5"/>
    <s v="15"/>
    <n v="0.5"/>
    <n v="0.25"/>
    <s v="4"/>
    <s v="1"/>
    <s v="1"/>
    <n v="0.5"/>
    <s v="2"/>
    <n v="0.5"/>
    <s v="4"/>
    <n v="0.5"/>
    <s v="1"/>
    <n v="0.5"/>
    <s v="2"/>
    <s v="1"/>
    <s v="1"/>
    <s v="1"/>
    <s v="1"/>
    <n v="0.5"/>
  </r>
  <r>
    <s v="Applin"/>
    <s v="840"/>
    <s v="Knapfel"/>
    <s v="ă‚«ă‚¸ăăăĄ (Kajicchu)"/>
    <x v="1"/>
    <s v="Normal"/>
    <s v="Apple Core pokemon"/>
    <s v="2"/>
    <x v="0"/>
    <x v="3"/>
    <s v="Grass, Dragon"/>
    <n v="0.2"/>
    <n v="0.5"/>
    <s v="3"/>
    <s v="Ripen"/>
    <s v="Gluttony"/>
    <s v="Bulletproof"/>
    <s v="260"/>
    <n v="260"/>
    <n v="40"/>
    <s v="40"/>
    <n v="40"/>
    <s v="40"/>
    <n v="80"/>
    <s v="80"/>
    <n v="40"/>
    <s v="40"/>
    <n v="40"/>
    <s v="40"/>
    <n v="20"/>
    <s v="20"/>
    <n v="255"/>
    <s v="255"/>
    <m/>
    <s v=""/>
    <s v=""/>
    <m/>
    <s v="Erratic"/>
    <s v="2"/>
    <x v="1"/>
    <x v="4"/>
    <s v="Dragon, Grass"/>
    <n v="50"/>
    <n v="50"/>
    <n v="0.5"/>
    <n v="0.5"/>
    <s v="20"/>
    <s v="1"/>
    <s v="1"/>
    <n v="0.25"/>
    <n v="0.25"/>
    <n v="0.25"/>
    <s v="4"/>
    <s v="1"/>
    <s v="2"/>
    <n v="0.5"/>
    <s v="2"/>
    <s v="1"/>
    <s v="2"/>
    <s v="1"/>
    <s v="1"/>
    <s v="2"/>
    <s v="1"/>
    <s v="1"/>
    <s v="2"/>
  </r>
  <r>
    <s v="Flapple"/>
    <s v="841"/>
    <s v="Drapfel"/>
    <s v="ă‚˘ăă—ăŞăĄăĽ (Appryu)"/>
    <x v="1"/>
    <s v="Normal"/>
    <s v="Apple Wing pokemon"/>
    <s v="2"/>
    <x v="0"/>
    <x v="3"/>
    <s v="Grass, Dragon"/>
    <n v="0.3"/>
    <n v="1"/>
    <s v="3"/>
    <s v="Ripen"/>
    <s v="Gluttony"/>
    <s v="Hustle"/>
    <s v="485"/>
    <n v="485"/>
    <n v="70"/>
    <s v="70"/>
    <n v="110"/>
    <s v="110"/>
    <n v="80"/>
    <s v="80"/>
    <n v="95"/>
    <s v="95"/>
    <n v="60"/>
    <s v="60"/>
    <n v="70"/>
    <s v="70"/>
    <n v="45"/>
    <s v="45"/>
    <m/>
    <s v=""/>
    <s v=""/>
    <m/>
    <s v="Erratic"/>
    <s v="2"/>
    <x v="1"/>
    <x v="4"/>
    <s v="Dragon, Grass"/>
    <n v="50"/>
    <n v="50"/>
    <n v="0.5"/>
    <n v="0.5"/>
    <s v="20"/>
    <s v="1"/>
    <s v="1"/>
    <n v="0.25"/>
    <n v="0.25"/>
    <n v="0.25"/>
    <s v="4"/>
    <s v="1"/>
    <s v="2"/>
    <n v="0.5"/>
    <s v="2"/>
    <s v="1"/>
    <s v="2"/>
    <s v="1"/>
    <s v="1"/>
    <s v="2"/>
    <s v="1"/>
    <s v="1"/>
    <s v="2"/>
  </r>
  <r>
    <s v="Appletun"/>
    <s v="842"/>
    <s v="Schlapfel"/>
    <s v="ă‚żă«ăă—ă« (Tarupple)"/>
    <x v="1"/>
    <s v="Normal"/>
    <s v="Apple Nectar pokemon"/>
    <s v="2"/>
    <x v="0"/>
    <x v="3"/>
    <s v="Grass, Dragon"/>
    <n v="0.4"/>
    <n v="13"/>
    <s v="3"/>
    <s v="Ripen"/>
    <s v="Gluttony"/>
    <s v="Thick Fat"/>
    <s v="485"/>
    <n v="485"/>
    <n v="110"/>
    <s v="110"/>
    <n v="85"/>
    <s v="85"/>
    <n v="80"/>
    <s v="80"/>
    <n v="100"/>
    <s v="100"/>
    <n v="80"/>
    <s v="80"/>
    <n v="30"/>
    <s v="30"/>
    <n v="45"/>
    <s v="45"/>
    <m/>
    <s v=""/>
    <s v=""/>
    <m/>
    <s v="Erratic"/>
    <s v="2"/>
    <x v="1"/>
    <x v="4"/>
    <s v="Dragon, Grass"/>
    <n v="50"/>
    <n v="50"/>
    <n v="0.5"/>
    <n v="0.5"/>
    <s v="20"/>
    <s v="1"/>
    <s v="1"/>
    <n v="0.25"/>
    <n v="0.25"/>
    <n v="0.25"/>
    <s v="4"/>
    <s v="1"/>
    <s v="2"/>
    <n v="0.5"/>
    <s v="2"/>
    <s v="1"/>
    <s v="2"/>
    <s v="1"/>
    <s v="1"/>
    <s v="2"/>
    <s v="1"/>
    <s v="1"/>
    <s v="2"/>
  </r>
  <r>
    <s v="Silicobra"/>
    <s v="843"/>
    <s v="Salanga"/>
    <s v="ă‚ąăŠăă“ (Sunahebi)"/>
    <x v="1"/>
    <s v="Normal"/>
    <s v="Sand Snake pokemon"/>
    <s v="1"/>
    <x v="8"/>
    <x v="1"/>
    <s v="Ground"/>
    <n v="2.2000000000000002"/>
    <n v="7.6"/>
    <s v="3"/>
    <s v="Sand Spit"/>
    <s v="Shed Skin"/>
    <s v="Sand Veil"/>
    <s v="315"/>
    <n v="315"/>
    <n v="52"/>
    <s v="52"/>
    <n v="57"/>
    <s v="57"/>
    <n v="75"/>
    <s v="75"/>
    <n v="35"/>
    <s v="35"/>
    <n v="50"/>
    <s v="50"/>
    <n v="46"/>
    <s v="46"/>
    <n v="255"/>
    <s v="255"/>
    <m/>
    <s v=""/>
    <s v=""/>
    <m/>
    <s v="Medium Fast"/>
    <s v="2"/>
    <x v="1"/>
    <x v="3"/>
    <s v="Dragon, Field"/>
    <n v="50"/>
    <n v="50"/>
    <n v="0.5"/>
    <n v="0.5"/>
    <s v="20"/>
    <s v="1"/>
    <s v="1"/>
    <s v="2"/>
    <s v="0"/>
    <s v="2"/>
    <s v="2"/>
    <s v="1"/>
    <n v="0.5"/>
    <s v="1"/>
    <s v="1"/>
    <s v="1"/>
    <s v="1"/>
    <n v="0.5"/>
    <s v="1"/>
    <s v="1"/>
    <s v="1"/>
    <s v="1"/>
    <s v="1"/>
  </r>
  <r>
    <s v="Sandaconda"/>
    <s v="844"/>
    <s v="Sanaconda"/>
    <s v="ă‚µă€ă‚¤ă‚¸ăŁ (Sadaija)"/>
    <x v="1"/>
    <s v="Normal"/>
    <s v="Sand Snake pokemon"/>
    <s v="1"/>
    <x v="8"/>
    <x v="1"/>
    <s v="Ground"/>
    <n v="3.8"/>
    <n v="65.5"/>
    <s v="3"/>
    <s v="Sand Spit"/>
    <s v="Shed Skin"/>
    <s v="Sand Veil"/>
    <s v="510"/>
    <n v="510"/>
    <n v="72"/>
    <s v="72"/>
    <n v="107"/>
    <s v="107"/>
    <n v="125"/>
    <s v="125"/>
    <n v="65"/>
    <s v="65"/>
    <n v="70"/>
    <s v="70"/>
    <n v="71"/>
    <s v="71"/>
    <n v="120"/>
    <s v="120"/>
    <m/>
    <s v=""/>
    <s v=""/>
    <m/>
    <s v="Medium Fast"/>
    <s v="2"/>
    <x v="1"/>
    <x v="3"/>
    <s v="Dragon, Field"/>
    <n v="50"/>
    <n v="50"/>
    <n v="0.5"/>
    <n v="0.5"/>
    <s v="20"/>
    <s v="1"/>
    <s v="1"/>
    <s v="2"/>
    <s v="0"/>
    <s v="2"/>
    <s v="2"/>
    <s v="1"/>
    <n v="0.5"/>
    <s v="1"/>
    <s v="1"/>
    <s v="1"/>
    <s v="1"/>
    <n v="0.5"/>
    <s v="1"/>
    <s v="1"/>
    <s v="1"/>
    <s v="1"/>
    <s v="1"/>
  </r>
  <r>
    <s v="Cramorant"/>
    <s v="845"/>
    <s v="Urgl"/>
    <s v="ă‚¦ăă‚¦ (Uu)"/>
    <x v="1"/>
    <s v="Normal"/>
    <s v="Gulp pokemon"/>
    <s v="2"/>
    <x v="17"/>
    <x v="16"/>
    <s v="Flying, Water"/>
    <n v="0.8"/>
    <n v="18"/>
    <s v="1"/>
    <s v="Gulp Missile"/>
    <m/>
    <m/>
    <s v="475"/>
    <n v="475"/>
    <n v="70"/>
    <s v="70"/>
    <n v="85"/>
    <s v="85"/>
    <n v="55"/>
    <s v="55"/>
    <n v="85"/>
    <s v="85"/>
    <n v="95"/>
    <s v="95"/>
    <n v="85"/>
    <s v="85"/>
    <n v="45"/>
    <s v="45"/>
    <m/>
    <s v=""/>
    <s v=""/>
    <m/>
    <s v="Medium Fast"/>
    <s v="2"/>
    <x v="4"/>
    <x v="1"/>
    <s v="Flying, Water 1"/>
    <n v="50"/>
    <n v="50"/>
    <n v="0.5"/>
    <n v="0.5"/>
    <s v="20"/>
    <s v="1"/>
    <n v="0.5"/>
    <n v="0.5"/>
    <s v="4"/>
    <s v="1"/>
    <s v="1"/>
    <n v="0.5"/>
    <s v="1"/>
    <s v="0"/>
    <s v="1"/>
    <s v="1"/>
    <n v="0.5"/>
    <s v="2"/>
    <s v="1"/>
    <s v="1"/>
    <s v="1"/>
    <n v="0.5"/>
    <s v="1"/>
  </r>
  <r>
    <s v="Arrokuda"/>
    <s v="846"/>
    <s v="Pikuda"/>
    <s v="ă‚µă‚·ă‚«ăžă‚ą (Sasikamasu)"/>
    <x v="1"/>
    <s v="Normal"/>
    <s v="Rush pokemon"/>
    <s v="1"/>
    <x v="2"/>
    <x v="1"/>
    <s v="Water"/>
    <n v="0.5"/>
    <n v="1"/>
    <s v="2"/>
    <s v="Swift Swim"/>
    <m/>
    <s v="Propeller Tail"/>
    <s v="280"/>
    <n v="280"/>
    <n v="41"/>
    <s v="41"/>
    <n v="63"/>
    <s v="63"/>
    <n v="40"/>
    <s v="40"/>
    <n v="40"/>
    <s v="40"/>
    <n v="30"/>
    <s v="30"/>
    <n v="66"/>
    <s v="66"/>
    <n v="255"/>
    <s v="255"/>
    <m/>
    <s v=""/>
    <s v=""/>
    <m/>
    <s v="Slow"/>
    <s v="1"/>
    <x v="14"/>
    <x v="2"/>
    <s v="Water 2"/>
    <n v="50"/>
    <n v="50"/>
    <n v="0.5"/>
    <n v="0.5"/>
    <s v="20"/>
    <s v="1"/>
    <n v="0.5"/>
    <n v="0.5"/>
    <s v="2"/>
    <s v="2"/>
    <n v="0.5"/>
    <s v="1"/>
    <s v="1"/>
    <s v="1"/>
    <s v="1"/>
    <s v="1"/>
    <s v="1"/>
    <s v="1"/>
    <s v="1"/>
    <s v="1"/>
    <s v="1"/>
    <n v="0.5"/>
    <s v="1"/>
  </r>
  <r>
    <s v="Barraskewda"/>
    <s v="847"/>
    <s v="Barrakiefa"/>
    <s v="ă‚«ăžă‚ąă‚¸ă§ăĽ (Kamasujaw)"/>
    <x v="1"/>
    <s v="Normal"/>
    <s v="Skewer pokemon"/>
    <s v="1"/>
    <x v="2"/>
    <x v="1"/>
    <s v="Water"/>
    <n v="1.3"/>
    <n v="30"/>
    <s v="2"/>
    <s v="Swift Swim"/>
    <m/>
    <s v="Propeller Tail"/>
    <s v="490"/>
    <n v="490"/>
    <n v="61"/>
    <s v="61"/>
    <n v="123"/>
    <s v="123"/>
    <n v="60"/>
    <s v="60"/>
    <n v="60"/>
    <s v="60"/>
    <n v="50"/>
    <s v="50"/>
    <n v="136"/>
    <s v="136"/>
    <n v="60"/>
    <s v="60"/>
    <m/>
    <s v=""/>
    <s v=""/>
    <m/>
    <s v="Slow"/>
    <s v="1"/>
    <x v="14"/>
    <x v="2"/>
    <s v="Water 2"/>
    <n v="50"/>
    <n v="50"/>
    <n v="0.5"/>
    <n v="0.5"/>
    <s v="20"/>
    <s v="1"/>
    <n v="0.5"/>
    <n v="0.5"/>
    <s v="2"/>
    <s v="2"/>
    <n v="0.5"/>
    <s v="1"/>
    <s v="1"/>
    <s v="1"/>
    <s v="1"/>
    <s v="1"/>
    <s v="1"/>
    <s v="1"/>
    <s v="1"/>
    <s v="1"/>
    <s v="1"/>
    <n v="0.5"/>
    <s v="1"/>
  </r>
  <r>
    <s v="Toxel"/>
    <s v="848"/>
    <s v="Toxel"/>
    <s v="ă‚¨ă¬ă‚şăł (Eleson)"/>
    <x v="1"/>
    <s v="Normal"/>
    <s v="Baby pokemon"/>
    <s v="2"/>
    <x v="7"/>
    <x v="0"/>
    <s v="Electric, Poison"/>
    <n v="0.4"/>
    <n v="11"/>
    <s v="3"/>
    <s v="Rattled"/>
    <s v="Static"/>
    <s v="Klutz"/>
    <s v="242"/>
    <n v="242"/>
    <n v="40"/>
    <s v="40"/>
    <n v="38"/>
    <s v="38"/>
    <n v="35"/>
    <s v="35"/>
    <n v="54"/>
    <s v="54"/>
    <n v="35"/>
    <s v="35"/>
    <n v="40"/>
    <s v="40"/>
    <n v="75"/>
    <s v="75"/>
    <m/>
    <s v=""/>
    <s v=""/>
    <m/>
    <s v="Medium Slow"/>
    <s v="1"/>
    <x v="8"/>
    <x v="2"/>
    <s v="Undiscovered"/>
    <n v="50"/>
    <n v="50"/>
    <n v="0.5"/>
    <n v="0.5"/>
    <s v="25"/>
    <s v="1"/>
    <s v="1"/>
    <s v="1"/>
    <n v="0.5"/>
    <n v="0.5"/>
    <s v="1"/>
    <n v="0.5"/>
    <n v="0.5"/>
    <s v="4"/>
    <n v="0.5"/>
    <s v="2"/>
    <n v="0.5"/>
    <s v="1"/>
    <s v="1"/>
    <s v="1"/>
    <s v="1"/>
    <n v="0.5"/>
    <n v="0.5"/>
  </r>
  <r>
    <s v="Toxtricity Low Key Form"/>
    <s v="849"/>
    <s v="Riffex"/>
    <s v="ă‚ąăăŞăłă€ăĽ (Strinder)"/>
    <x v="1"/>
    <s v="Normal"/>
    <s v="Punk pokemon"/>
    <s v="2"/>
    <x v="7"/>
    <x v="0"/>
    <s v="Electric, Poison"/>
    <n v="1.6"/>
    <n v="40"/>
    <s v="3"/>
    <s v="Punk Rock"/>
    <s v="Minus"/>
    <s v="Technician"/>
    <s v="502"/>
    <n v="502"/>
    <n v="75"/>
    <s v="75"/>
    <n v="98"/>
    <s v="98"/>
    <n v="70"/>
    <s v="70"/>
    <n v="114"/>
    <s v="114"/>
    <n v="70"/>
    <s v="70"/>
    <n v="75"/>
    <s v="75"/>
    <n v="45"/>
    <s v="45"/>
    <m/>
    <s v=""/>
    <s v=""/>
    <m/>
    <s v="Medium Slow"/>
    <s v="1"/>
    <x v="10"/>
    <x v="2"/>
    <s v="Human-Like"/>
    <n v="50"/>
    <n v="50"/>
    <n v="0.5"/>
    <n v="0.5"/>
    <s v="25"/>
    <s v="1"/>
    <s v="1"/>
    <s v="1"/>
    <n v="0.5"/>
    <n v="0.5"/>
    <s v="1"/>
    <n v="0.5"/>
    <n v="0.5"/>
    <s v="4"/>
    <n v="0.5"/>
    <s v="2"/>
    <n v="0.5"/>
    <s v="1"/>
    <s v="1"/>
    <s v="1"/>
    <s v="1"/>
    <n v="0.5"/>
    <n v="0.5"/>
  </r>
  <r>
    <s v="Toxtricity Amped Form"/>
    <s v="849"/>
    <s v="Riffex"/>
    <s v="ă‚ąăăŞăłă€ăĽ (Strinder)"/>
    <x v="1"/>
    <s v="Normal"/>
    <s v="Punk pokemon"/>
    <s v="2"/>
    <x v="7"/>
    <x v="0"/>
    <s v="Electric, Poison"/>
    <n v="1.6"/>
    <n v="40"/>
    <s v="3"/>
    <s v="Punk Rock"/>
    <s v="Plus"/>
    <s v="Technician"/>
    <s v="502"/>
    <n v="502"/>
    <n v="75"/>
    <s v="75"/>
    <n v="98"/>
    <s v="98"/>
    <n v="70"/>
    <s v="70"/>
    <n v="114"/>
    <s v="114"/>
    <n v="70"/>
    <s v="70"/>
    <n v="75"/>
    <s v="75"/>
    <n v="45"/>
    <s v="45"/>
    <m/>
    <s v=""/>
    <s v=""/>
    <m/>
    <s v="Medium Slow"/>
    <s v="1"/>
    <x v="10"/>
    <x v="2"/>
    <s v="Human-Like"/>
    <n v="50"/>
    <n v="50"/>
    <n v="0.5"/>
    <n v="0.5"/>
    <s v="25"/>
    <s v="1"/>
    <s v="1"/>
    <s v="1"/>
    <n v="0.5"/>
    <n v="0.5"/>
    <s v="1"/>
    <n v="0.5"/>
    <n v="0.5"/>
    <s v="4"/>
    <n v="0.5"/>
    <s v="2"/>
    <n v="0.5"/>
    <s v="1"/>
    <s v="1"/>
    <s v="1"/>
    <s v="1"/>
    <n v="0.5"/>
    <n v="0.5"/>
  </r>
  <r>
    <s v="Sizzlipede"/>
    <s v="850"/>
    <s v="Thermopod"/>
    <s v="ă¤ă‚Żă‡ (Yakude)"/>
    <x v="1"/>
    <s v="Normal"/>
    <s v="Radiator pokemon"/>
    <s v="2"/>
    <x v="1"/>
    <x v="18"/>
    <s v="Fire, Bug"/>
    <n v="0.7"/>
    <n v="1"/>
    <s v="3"/>
    <s v="Flash Fire"/>
    <s v="White Smoke"/>
    <s v="Flame Body"/>
    <s v="305"/>
    <n v="305"/>
    <n v="50"/>
    <s v="50"/>
    <n v="65"/>
    <s v="65"/>
    <n v="45"/>
    <s v="45"/>
    <n v="50"/>
    <s v="50"/>
    <n v="50"/>
    <s v="50"/>
    <n v="45"/>
    <s v="45"/>
    <n v="190"/>
    <s v="190"/>
    <m/>
    <s v=""/>
    <s v=""/>
    <m/>
    <s v="Medium Fast"/>
    <s v="1"/>
    <x v="3"/>
    <x v="2"/>
    <s v="Bug"/>
    <n v="50"/>
    <n v="50"/>
    <n v="0.5"/>
    <n v="0.5"/>
    <s v="20"/>
    <s v="1"/>
    <s v="0"/>
    <s v="2"/>
    <s v="1"/>
    <n v="0.25"/>
    <n v="0.5"/>
    <n v="0.5"/>
    <s v="1"/>
    <s v="1"/>
    <s v="2"/>
    <s v="1"/>
    <n v="0.5"/>
    <s v="4"/>
    <s v="1"/>
    <s v="1"/>
    <s v="1"/>
    <n v="0.5"/>
    <n v="0.5"/>
  </r>
  <r>
    <s v="Centiskorch"/>
    <s v="851"/>
    <s v="Infernopod"/>
    <s v="ăžă«ă¤ă‚Żă‡ (Maruyakude)"/>
    <x v="1"/>
    <s v="Normal"/>
    <s v="Radiator pokemon"/>
    <s v="2"/>
    <x v="1"/>
    <x v="18"/>
    <s v="Fire, Bug"/>
    <n v="3"/>
    <n v="120"/>
    <s v="3"/>
    <s v="Flash Fire"/>
    <s v="White Smoke"/>
    <s v="Flame Body"/>
    <s v="525"/>
    <n v="525"/>
    <n v="100"/>
    <s v="100"/>
    <n v="115"/>
    <s v="115"/>
    <n v="65"/>
    <s v="65"/>
    <n v="90"/>
    <s v="90"/>
    <n v="90"/>
    <s v="90"/>
    <n v="65"/>
    <s v="65"/>
    <n v="75"/>
    <s v="75"/>
    <m/>
    <s v=""/>
    <s v=""/>
    <m/>
    <s v="Medium Fast"/>
    <s v="1"/>
    <x v="3"/>
    <x v="2"/>
    <s v="Bug"/>
    <n v="50"/>
    <n v="50"/>
    <n v="0.5"/>
    <n v="0.5"/>
    <s v="20"/>
    <s v="1"/>
    <s v="0"/>
    <s v="2"/>
    <s v="1"/>
    <n v="0.25"/>
    <n v="0.5"/>
    <n v="0.5"/>
    <s v="1"/>
    <s v="1"/>
    <s v="2"/>
    <s v="1"/>
    <n v="0.5"/>
    <s v="4"/>
    <s v="1"/>
    <s v="1"/>
    <s v="1"/>
    <n v="0.5"/>
    <n v="0.5"/>
  </r>
  <r>
    <s v="Clobbopus"/>
    <s v="852"/>
    <s v="Klopptopus"/>
    <s v="ă‚żă‚żăă‚ł (Tatakko)"/>
    <x v="1"/>
    <s v="Normal"/>
    <s v="Tantrum pokemon"/>
    <s v="1"/>
    <x v="12"/>
    <x v="1"/>
    <s v="Fighting"/>
    <n v="0.6"/>
    <n v="4"/>
    <s v="2"/>
    <s v="Limber"/>
    <m/>
    <s v="Technician"/>
    <s v="310"/>
    <n v="310"/>
    <n v="50"/>
    <s v="50"/>
    <n v="68"/>
    <s v="68"/>
    <n v="60"/>
    <s v="60"/>
    <n v="50"/>
    <s v="50"/>
    <n v="50"/>
    <s v="50"/>
    <n v="32"/>
    <s v="32"/>
    <n v="180"/>
    <s v="180"/>
    <m/>
    <s v=""/>
    <s v=""/>
    <m/>
    <s v="Medium Slow"/>
    <s v="2"/>
    <x v="10"/>
    <x v="1"/>
    <s v="Human-Like, Water 1"/>
    <n v="50"/>
    <n v="50"/>
    <n v="0.5"/>
    <n v="0.5"/>
    <s v="25"/>
    <s v="1"/>
    <s v="1"/>
    <s v="1"/>
    <s v="1"/>
    <s v="1"/>
    <s v="1"/>
    <s v="1"/>
    <s v="1"/>
    <s v="1"/>
    <s v="2"/>
    <s v="2"/>
    <n v="0.5"/>
    <n v="0.5"/>
    <s v="1"/>
    <s v="1"/>
    <n v="0.5"/>
    <s v="1"/>
    <s v="2"/>
  </r>
  <r>
    <s v="Grapploct"/>
    <s v="853"/>
    <s v="Kaocto"/>
    <s v="ă‚Şăă‚ąă‘ă‚ą (Otosupus)"/>
    <x v="1"/>
    <s v="Normal"/>
    <s v="Tantrum pokemon"/>
    <s v="1"/>
    <x v="12"/>
    <x v="1"/>
    <s v="Fighting"/>
    <n v="1.6"/>
    <n v="39"/>
    <s v="2"/>
    <s v="Limber"/>
    <m/>
    <s v="Technician"/>
    <s v="480"/>
    <n v="480"/>
    <n v="80"/>
    <s v="80"/>
    <n v="118"/>
    <s v="118"/>
    <n v="90"/>
    <s v="90"/>
    <n v="70"/>
    <s v="70"/>
    <n v="80"/>
    <s v="80"/>
    <n v="42"/>
    <s v="42"/>
    <n v="45"/>
    <s v="45"/>
    <m/>
    <s v=""/>
    <s v=""/>
    <m/>
    <s v="Medium Slow"/>
    <s v="2"/>
    <x v="10"/>
    <x v="1"/>
    <s v="Human-Like, Water 1"/>
    <n v="50"/>
    <n v="50"/>
    <n v="0.5"/>
    <n v="0.5"/>
    <s v="25"/>
    <s v="1"/>
    <s v="1"/>
    <s v="1"/>
    <s v="1"/>
    <s v="1"/>
    <s v="1"/>
    <s v="1"/>
    <s v="1"/>
    <s v="1"/>
    <s v="2"/>
    <s v="2"/>
    <n v="0.5"/>
    <n v="0.5"/>
    <s v="1"/>
    <s v="1"/>
    <n v="0.5"/>
    <s v="1"/>
    <s v="2"/>
  </r>
  <r>
    <s v="Sinistea"/>
    <s v="854"/>
    <s v="Fatalitee"/>
    <s v="ă¤ăăăŁ (Yabacha)"/>
    <x v="1"/>
    <s v="Normal"/>
    <s v="Black Tea pokemon"/>
    <s v="1"/>
    <x v="15"/>
    <x v="1"/>
    <s v="Ghost"/>
    <n v="0.1"/>
    <n v="0.2"/>
    <s v="2"/>
    <s v="Weak Armor"/>
    <m/>
    <s v="Cursed Body"/>
    <s v="308"/>
    <n v="308"/>
    <n v="40"/>
    <s v="40"/>
    <n v="45"/>
    <s v="45"/>
    <n v="45"/>
    <s v="45"/>
    <n v="74"/>
    <s v="74"/>
    <n v="54"/>
    <s v="54"/>
    <n v="50"/>
    <s v="50"/>
    <n v="120"/>
    <s v="120"/>
    <m/>
    <s v=""/>
    <s v=""/>
    <m/>
    <s v="Medium Fast"/>
    <s v="2"/>
    <x v="13"/>
    <x v="11"/>
    <s v="Amorphous, Mineral"/>
    <m/>
    <n v="100"/>
    <m/>
    <m/>
    <s v="20"/>
    <s v="0"/>
    <s v="1"/>
    <s v="1"/>
    <s v="1"/>
    <s v="1"/>
    <s v="1"/>
    <s v="0"/>
    <n v="0.5"/>
    <s v="1"/>
    <s v="1"/>
    <s v="1"/>
    <n v="0.5"/>
    <s v="1"/>
    <s v="2"/>
    <s v="1"/>
    <s v="2"/>
    <s v="1"/>
    <s v="1"/>
  </r>
  <r>
    <s v="Polteageist"/>
    <s v="855"/>
    <s v="Mortipot"/>
    <s v="ăťăăă‡ă‚ą (Potdeath)"/>
    <x v="1"/>
    <s v="Normal"/>
    <s v="Black Tea pokemon"/>
    <s v="1"/>
    <x v="15"/>
    <x v="1"/>
    <s v="Ghost"/>
    <n v="0.2"/>
    <n v="0.4"/>
    <s v="2"/>
    <s v="Weak Armor"/>
    <m/>
    <s v="Cursed Body"/>
    <s v="508"/>
    <n v="508"/>
    <n v="60"/>
    <s v="60"/>
    <n v="65"/>
    <s v="65"/>
    <n v="65"/>
    <s v="65"/>
    <n v="134"/>
    <s v="134"/>
    <n v="114"/>
    <s v="114"/>
    <n v="70"/>
    <s v="70"/>
    <n v="60"/>
    <s v="60"/>
    <m/>
    <s v=""/>
    <s v=""/>
    <m/>
    <s v="Medium Fast"/>
    <s v="2"/>
    <x v="13"/>
    <x v="11"/>
    <s v="Amorphous, Mineral"/>
    <m/>
    <n v="100"/>
    <m/>
    <m/>
    <s v="20"/>
    <s v="0"/>
    <s v="1"/>
    <s v="1"/>
    <s v="1"/>
    <s v="1"/>
    <s v="1"/>
    <s v="0"/>
    <n v="0.5"/>
    <s v="1"/>
    <s v="1"/>
    <s v="1"/>
    <n v="0.5"/>
    <s v="1"/>
    <s v="2"/>
    <s v="1"/>
    <s v="2"/>
    <s v="1"/>
    <s v="1"/>
  </r>
  <r>
    <s v="Hatenna"/>
    <s v="856"/>
    <s v="Brimova"/>
    <s v="ăźă–ăŞă  (Mibrim)"/>
    <x v="1"/>
    <s v="Normal"/>
    <s v="Calm pokemon"/>
    <s v="1"/>
    <x v="13"/>
    <x v="1"/>
    <s v="Psychic"/>
    <n v="0.4"/>
    <n v="3.4"/>
    <s v="3"/>
    <s v="Healer"/>
    <s v="Anticipation"/>
    <s v="Magic Bounce"/>
    <s v="265"/>
    <n v="265"/>
    <n v="42"/>
    <s v="42"/>
    <n v="30"/>
    <s v="30"/>
    <n v="45"/>
    <s v="45"/>
    <n v="56"/>
    <s v="56"/>
    <n v="53"/>
    <s v="53"/>
    <n v="39"/>
    <s v="39"/>
    <n v="235"/>
    <s v="235"/>
    <m/>
    <s v=""/>
    <s v=""/>
    <m/>
    <s v="Slow"/>
    <s v="1"/>
    <x v="6"/>
    <x v="2"/>
    <s v="Fairy"/>
    <n v="0"/>
    <n v="100"/>
    <n v="0"/>
    <n v="1"/>
    <s v="20"/>
    <s v="1"/>
    <s v="1"/>
    <s v="1"/>
    <s v="1"/>
    <s v="1"/>
    <s v="1"/>
    <n v="0.5"/>
    <s v="1"/>
    <s v="1"/>
    <s v="1"/>
    <n v="0.5"/>
    <s v="2"/>
    <s v="1"/>
    <s v="2"/>
    <s v="1"/>
    <s v="2"/>
    <s v="1"/>
    <s v="1"/>
  </r>
  <r>
    <s v="Hattrem"/>
    <s v="857"/>
    <s v="Brimano"/>
    <s v="ă†ă–ăŞă  (Tebrim)"/>
    <x v="1"/>
    <s v="Normal"/>
    <s v="Serene pokemon"/>
    <s v="1"/>
    <x v="13"/>
    <x v="1"/>
    <s v="Psychic"/>
    <n v="0.6"/>
    <n v="4.8"/>
    <s v="3"/>
    <s v="Healer"/>
    <s v="Anticipation"/>
    <s v="Magic Bounce"/>
    <s v="370"/>
    <n v="370"/>
    <n v="57"/>
    <s v="57"/>
    <n v="40"/>
    <s v="40"/>
    <n v="65"/>
    <s v="65"/>
    <n v="86"/>
    <s v="86"/>
    <n v="73"/>
    <s v="73"/>
    <n v="49"/>
    <s v="49"/>
    <n v="120"/>
    <s v="120"/>
    <m/>
    <s v=""/>
    <s v=""/>
    <m/>
    <s v="Slow"/>
    <s v="1"/>
    <x v="6"/>
    <x v="2"/>
    <s v="Fairy"/>
    <n v="0"/>
    <n v="100"/>
    <n v="0"/>
    <n v="1"/>
    <s v="20"/>
    <s v="1"/>
    <s v="1"/>
    <s v="1"/>
    <s v="1"/>
    <s v="1"/>
    <s v="1"/>
    <n v="0.5"/>
    <s v="1"/>
    <s v="1"/>
    <s v="1"/>
    <n v="0.5"/>
    <s v="2"/>
    <s v="1"/>
    <s v="2"/>
    <s v="1"/>
    <s v="2"/>
    <s v="1"/>
    <s v="1"/>
  </r>
  <r>
    <s v="Hatterene"/>
    <s v="858"/>
    <s v="Silembrim"/>
    <s v="ă–ăŞă ă‚Şăł (Brimuon)"/>
    <x v="1"/>
    <s v="Normal"/>
    <s v="Silent pokemon"/>
    <s v="2"/>
    <x v="13"/>
    <x v="8"/>
    <s v="Psychic, Fairy"/>
    <n v="2.1"/>
    <n v="5"/>
    <s v="3"/>
    <s v="Healer"/>
    <s v="Anticipation"/>
    <s v="Magic Bounce"/>
    <s v="510"/>
    <n v="510"/>
    <n v="57"/>
    <s v="57"/>
    <n v="90"/>
    <s v="90"/>
    <n v="95"/>
    <s v="95"/>
    <n v="136"/>
    <s v="136"/>
    <n v="103"/>
    <s v="103"/>
    <n v="29"/>
    <s v="29"/>
    <n v="45"/>
    <s v="45"/>
    <m/>
    <s v=""/>
    <s v=""/>
    <m/>
    <s v="Slow"/>
    <s v="1"/>
    <x v="6"/>
    <x v="2"/>
    <s v="Fairy"/>
    <n v="0"/>
    <n v="100"/>
    <n v="0"/>
    <n v="1"/>
    <s v="20"/>
    <s v="1"/>
    <s v="1"/>
    <s v="1"/>
    <s v="1"/>
    <s v="1"/>
    <s v="1"/>
    <n v="0.25"/>
    <s v="2"/>
    <s v="1"/>
    <s v="1"/>
    <n v="0.5"/>
    <s v="1"/>
    <s v="1"/>
    <s v="2"/>
    <s v="0"/>
    <s v="1"/>
    <s v="2"/>
    <s v="1"/>
  </r>
  <r>
    <s v="Impidimp"/>
    <s v="859"/>
    <s v="BĂ¤hmon"/>
    <s v="ă™ă­ăăĽ (Beroba)"/>
    <x v="1"/>
    <s v="Normal"/>
    <s v="Wily pokemon"/>
    <s v="2"/>
    <x v="5"/>
    <x v="8"/>
    <s v="Dark, Fairy"/>
    <n v="0.4"/>
    <n v="5.5"/>
    <s v="3"/>
    <s v="Prankster"/>
    <s v="Frisk"/>
    <s v="Pickpocket"/>
    <s v="265"/>
    <n v="265"/>
    <n v="45"/>
    <s v="45"/>
    <n v="45"/>
    <s v="45"/>
    <n v="30"/>
    <s v="30"/>
    <n v="55"/>
    <s v="55"/>
    <n v="40"/>
    <s v="40"/>
    <n v="50"/>
    <s v="50"/>
    <n v="255"/>
    <s v="255"/>
    <m/>
    <s v=""/>
    <s v=""/>
    <m/>
    <s v="Medium Fast"/>
    <s v="2"/>
    <x v="6"/>
    <x v="8"/>
    <s v="Fairy, Human-Like"/>
    <n v="100"/>
    <n v="0"/>
    <n v="1"/>
    <n v="0"/>
    <s v="20"/>
    <s v="1"/>
    <s v="1"/>
    <s v="1"/>
    <s v="1"/>
    <s v="1"/>
    <s v="1"/>
    <s v="1"/>
    <s v="2"/>
    <s v="1"/>
    <s v="1"/>
    <s v="0"/>
    <s v="1"/>
    <s v="1"/>
    <n v="0.5"/>
    <s v="0"/>
    <n v="0.25"/>
    <s v="2"/>
    <s v="2"/>
  </r>
  <r>
    <s v="Morgrem"/>
    <s v="860"/>
    <s v="Pelzebub"/>
    <s v="ă‚®ă˘ăĽ (Gimoh)"/>
    <x v="1"/>
    <s v="Normal"/>
    <s v="Devious pokemon"/>
    <s v="2"/>
    <x v="5"/>
    <x v="8"/>
    <s v="Dark, Fairy"/>
    <n v="0.8"/>
    <n v="12.5"/>
    <s v="3"/>
    <s v="Prankster"/>
    <s v="Frisk"/>
    <s v="Pickpocket"/>
    <s v="370"/>
    <n v="370"/>
    <n v="65"/>
    <s v="65"/>
    <n v="60"/>
    <s v="60"/>
    <n v="45"/>
    <s v="45"/>
    <n v="75"/>
    <s v="75"/>
    <n v="55"/>
    <s v="55"/>
    <n v="70"/>
    <s v="70"/>
    <n v="120"/>
    <s v="120"/>
    <m/>
    <s v=""/>
    <s v=""/>
    <m/>
    <s v="Medium Fast"/>
    <s v="2"/>
    <x v="6"/>
    <x v="8"/>
    <s v="Fairy, Human-Like"/>
    <n v="100"/>
    <n v="0"/>
    <n v="1"/>
    <n v="0"/>
    <s v="20"/>
    <s v="1"/>
    <s v="1"/>
    <s v="1"/>
    <s v="1"/>
    <s v="1"/>
    <s v="1"/>
    <s v="1"/>
    <s v="2"/>
    <s v="1"/>
    <s v="1"/>
    <s v="0"/>
    <s v="1"/>
    <s v="1"/>
    <n v="0.5"/>
    <s v="0"/>
    <n v="0.25"/>
    <s v="2"/>
    <s v="2"/>
  </r>
  <r>
    <s v="Grimmsnarl"/>
    <s v="861"/>
    <s v="Olangaar"/>
    <s v="ă‚ŞăĽă­ăłă‚˛ (Ohlonge)"/>
    <x v="1"/>
    <s v="Normal"/>
    <s v="Bulk Up pokemon"/>
    <s v="2"/>
    <x v="5"/>
    <x v="8"/>
    <s v="Dark, Fairy"/>
    <n v="1.5"/>
    <n v="61"/>
    <s v="3"/>
    <s v="Prankster"/>
    <s v="Frisk"/>
    <s v="Pickpocket"/>
    <s v="510"/>
    <n v="510"/>
    <n v="95"/>
    <s v="95"/>
    <n v="120"/>
    <s v="120"/>
    <n v="65"/>
    <s v="65"/>
    <n v="95"/>
    <s v="95"/>
    <n v="75"/>
    <s v="75"/>
    <n v="60"/>
    <s v="60"/>
    <n v="45"/>
    <s v="45"/>
    <m/>
    <s v=""/>
    <s v=""/>
    <m/>
    <s v="Medium Fast"/>
    <s v="2"/>
    <x v="6"/>
    <x v="8"/>
    <s v="Fairy, Human-Like"/>
    <n v="100"/>
    <n v="0"/>
    <n v="1"/>
    <n v="0"/>
    <s v="20"/>
    <s v="1"/>
    <s v="1"/>
    <s v="1"/>
    <s v="1"/>
    <s v="1"/>
    <s v="1"/>
    <s v="1"/>
    <s v="2"/>
    <s v="1"/>
    <s v="1"/>
    <s v="0"/>
    <s v="1"/>
    <s v="1"/>
    <n v="0.5"/>
    <s v="0"/>
    <n v="0.25"/>
    <s v="2"/>
    <s v="2"/>
  </r>
  <r>
    <s v="Obstagoon"/>
    <s v="862"/>
    <s v="Barrikadax"/>
    <s v="ă‚żăă•ă‚µă‚°ăž (Tachifusaguma)"/>
    <x v="1"/>
    <s v="Normal"/>
    <s v="Blocking pokemon"/>
    <s v="2"/>
    <x v="5"/>
    <x v="4"/>
    <s v="Dark, Normal"/>
    <n v="1.6"/>
    <n v="46"/>
    <s v="3"/>
    <s v="Reckless"/>
    <s v="Guts"/>
    <s v="Defiant"/>
    <s v="520"/>
    <n v="520"/>
    <n v="93"/>
    <s v="93"/>
    <n v="90"/>
    <s v="90"/>
    <n v="101"/>
    <s v="101"/>
    <n v="60"/>
    <s v="60"/>
    <n v="81"/>
    <s v="81"/>
    <n v="95"/>
    <s v="95"/>
    <n v="45"/>
    <s v="45"/>
    <m/>
    <s v=""/>
    <s v=""/>
    <m/>
    <s v="Medium Fast"/>
    <s v="1"/>
    <x v="5"/>
    <x v="2"/>
    <s v="Field"/>
    <n v="50"/>
    <n v="50"/>
    <n v="0.5"/>
    <n v="0.5"/>
    <s v="15"/>
    <s v="1"/>
    <s v="1"/>
    <s v="1"/>
    <s v="1"/>
    <s v="1"/>
    <s v="1"/>
    <s v="4"/>
    <s v="1"/>
    <s v="1"/>
    <s v="1"/>
    <s v="0"/>
    <s v="2"/>
    <s v="1"/>
    <s v="0"/>
    <s v="1"/>
    <n v="0.5"/>
    <s v="1"/>
    <s v="2"/>
  </r>
  <r>
    <s v="Perrserker"/>
    <s v="863"/>
    <s v="Mauzinger"/>
    <s v="ă‹ăŁă‚¤ă‚­ăłă‚° (Nyaiking)"/>
    <x v="1"/>
    <s v="Normal"/>
    <s v="Viking pokemon"/>
    <s v="1"/>
    <x v="11"/>
    <x v="1"/>
    <s v="Steel"/>
    <n v="0.8"/>
    <n v="28"/>
    <s v="3"/>
    <s v="Battle Armor"/>
    <s v="Tough Claws"/>
    <s v="Steely Spirit"/>
    <s v="440"/>
    <n v="440"/>
    <n v="70"/>
    <s v="70"/>
    <n v="110"/>
    <s v="110"/>
    <n v="100"/>
    <s v="100"/>
    <n v="50"/>
    <s v="50"/>
    <n v="60"/>
    <s v="60"/>
    <n v="50"/>
    <s v="50"/>
    <n v="90"/>
    <s v="90"/>
    <m/>
    <s v=""/>
    <s v=""/>
    <m/>
    <s v="Medium Fast"/>
    <s v="1"/>
    <x v="5"/>
    <x v="2"/>
    <s v="Field"/>
    <n v="50"/>
    <n v="50"/>
    <n v="0.5"/>
    <n v="0.5"/>
    <s v="20"/>
    <n v="0.5"/>
    <s v="2"/>
    <s v="1"/>
    <s v="1"/>
    <n v="0.5"/>
    <n v="0.5"/>
    <s v="2"/>
    <s v="0"/>
    <s v="2"/>
    <n v="0.5"/>
    <n v="0.5"/>
    <n v="0.5"/>
    <n v="0.5"/>
    <s v="1"/>
    <n v="0.5"/>
    <s v="1"/>
    <n v="0.5"/>
    <n v="0.5"/>
  </r>
  <r>
    <s v="Cursola"/>
    <s v="864"/>
    <s v="Gorgasonn"/>
    <s v="ă‚µă‹ă‚´ăĽăł (Sunigoon)"/>
    <x v="1"/>
    <s v="Normal"/>
    <s v="Coral pokemon"/>
    <s v="1"/>
    <x v="15"/>
    <x v="1"/>
    <s v="Ghost"/>
    <n v="1"/>
    <n v="0.4"/>
    <s v="2"/>
    <s v="Weak Armor"/>
    <m/>
    <s v="Perish Body"/>
    <s v="510"/>
    <n v="510"/>
    <n v="60"/>
    <s v="60"/>
    <n v="95"/>
    <s v="95"/>
    <n v="50"/>
    <s v="50"/>
    <n v="145"/>
    <s v="145"/>
    <n v="130"/>
    <s v="130"/>
    <n v="30"/>
    <s v="30"/>
    <n v="30"/>
    <s v="30"/>
    <m/>
    <s v=""/>
    <s v=""/>
    <m/>
    <s v="Fast"/>
    <s v="2"/>
    <x v="9"/>
    <x v="7"/>
    <s v="Water 1, Water 3"/>
    <n v="25"/>
    <n v="75"/>
    <n v="0.25"/>
    <n v="0.75"/>
    <s v="20"/>
    <s v="0"/>
    <s v="1"/>
    <s v="1"/>
    <s v="1"/>
    <s v="1"/>
    <s v="1"/>
    <s v="0"/>
    <n v="0.5"/>
    <s v="1"/>
    <s v="1"/>
    <s v="1"/>
    <n v="0.5"/>
    <s v="1"/>
    <s v="2"/>
    <s v="1"/>
    <s v="2"/>
    <s v="1"/>
    <s v="1"/>
  </r>
  <r>
    <s v="Sirfetch'd"/>
    <s v="865"/>
    <s v="Lauchzelot"/>
    <s v="ăŤă‚®ă‚¬ăŠă‚¤ă (Negikaknight)"/>
    <x v="1"/>
    <s v="Normal"/>
    <s v="Wild Duck pokemon"/>
    <s v="1"/>
    <x v="12"/>
    <x v="1"/>
    <s v="Fighting"/>
    <n v="0.8"/>
    <n v="117"/>
    <s v="2"/>
    <s v="Steadfast"/>
    <m/>
    <s v="Scrappy"/>
    <s v="507"/>
    <n v="507"/>
    <n v="62"/>
    <s v="62"/>
    <n v="135"/>
    <s v="135"/>
    <n v="95"/>
    <s v="95"/>
    <n v="68"/>
    <s v="68"/>
    <n v="82"/>
    <s v="82"/>
    <n v="65"/>
    <s v="65"/>
    <n v="45"/>
    <s v="45"/>
    <m/>
    <s v=""/>
    <s v=""/>
    <m/>
    <s v="Medium Fast"/>
    <s v="2"/>
    <x v="5"/>
    <x v="5"/>
    <s v="Field, Flying"/>
    <n v="50"/>
    <n v="50"/>
    <n v="0.5"/>
    <n v="0.5"/>
    <s v="20"/>
    <s v="1"/>
    <s v="1"/>
    <s v="1"/>
    <s v="1"/>
    <s v="1"/>
    <s v="1"/>
    <s v="1"/>
    <s v="1"/>
    <s v="1"/>
    <s v="2"/>
    <s v="2"/>
    <n v="0.5"/>
    <n v="0.5"/>
    <s v="1"/>
    <s v="1"/>
    <n v="0.5"/>
    <s v="1"/>
    <s v="2"/>
  </r>
  <r>
    <s v="Mr, Rime"/>
    <s v="866"/>
    <s v="Pantifrost"/>
    <s v="ăăŞă‚łă‚Şă« (Barrikohru)"/>
    <x v="1"/>
    <s v="Normal"/>
    <s v="Comedian pokemon"/>
    <s v="2"/>
    <x v="13"/>
    <x v="12"/>
    <s v="Psychic, Ice"/>
    <n v="1.5"/>
    <n v="58.2"/>
    <s v="3"/>
    <s v="Tangled Feet"/>
    <s v="Screen Cleaner"/>
    <s v="Ice Body"/>
    <s v="520"/>
    <n v="520"/>
    <n v="80"/>
    <s v="80"/>
    <n v="85"/>
    <s v="85"/>
    <n v="75"/>
    <s v="75"/>
    <n v="110"/>
    <s v="110"/>
    <n v="100"/>
    <s v="100"/>
    <n v="70"/>
    <s v="70"/>
    <n v="45"/>
    <s v="45"/>
    <m/>
    <s v=""/>
    <s v=""/>
    <m/>
    <s v="Medium Fast"/>
    <s v="1"/>
    <x v="10"/>
    <x v="2"/>
    <s v="Human-Like"/>
    <n v="50"/>
    <n v="50"/>
    <n v="0.5"/>
    <n v="0.5"/>
    <s v="25"/>
    <s v="1"/>
    <s v="2"/>
    <s v="1"/>
    <s v="1"/>
    <s v="1"/>
    <n v="0.5"/>
    <s v="1"/>
    <s v="1"/>
    <s v="1"/>
    <s v="1"/>
    <n v="0.5"/>
    <s v="2"/>
    <s v="2"/>
    <s v="2"/>
    <s v="1"/>
    <s v="2"/>
    <s v="2"/>
    <s v="1"/>
  </r>
  <r>
    <s v="Runerigus"/>
    <s v="867"/>
    <s v="Oghnatoll"/>
    <s v="ă‡ă‚ąăăĽăł (Deathbarn)"/>
    <x v="1"/>
    <s v="Normal"/>
    <s v="Grudge pokemon"/>
    <s v="2"/>
    <x v="8"/>
    <x v="14"/>
    <s v="Ground, Ghost"/>
    <n v="1.6"/>
    <n v="66.599999999999994"/>
    <s v="1"/>
    <s v="Wandering Spirit"/>
    <m/>
    <m/>
    <s v="483"/>
    <n v="483"/>
    <n v="58"/>
    <s v="58"/>
    <n v="95"/>
    <s v="95"/>
    <n v="145"/>
    <s v="145"/>
    <n v="50"/>
    <s v="50"/>
    <n v="105"/>
    <s v="105"/>
    <n v="30"/>
    <s v="30"/>
    <n v="90"/>
    <s v="90"/>
    <m/>
    <s v=""/>
    <s v=""/>
    <m/>
    <s v="Medium Fast"/>
    <s v="2"/>
    <x v="13"/>
    <x v="11"/>
    <s v="Amorphous, Mineral"/>
    <n v="50"/>
    <n v="50"/>
    <n v="0.5"/>
    <n v="0.5"/>
    <s v="25"/>
    <s v="0"/>
    <s v="1"/>
    <s v="2"/>
    <s v="0"/>
    <s v="2"/>
    <s v="2"/>
    <s v="0"/>
    <n v="0.25"/>
    <s v="1"/>
    <s v="1"/>
    <s v="1"/>
    <n v="0.5"/>
    <n v="0.5"/>
    <s v="2"/>
    <s v="1"/>
    <s v="2"/>
    <s v="1"/>
    <s v="1"/>
  </r>
  <r>
    <s v="Milcery"/>
    <s v="868"/>
    <s v="Hokumil"/>
    <s v="ăžă›ăźă« (Mahomil)"/>
    <x v="1"/>
    <s v="Normal"/>
    <s v="Cream pokemon"/>
    <s v="1"/>
    <x v="10"/>
    <x v="1"/>
    <s v="Fairy"/>
    <n v="0.2"/>
    <n v="0.3"/>
    <s v="2"/>
    <s v="Sweet Veil"/>
    <m/>
    <s v="Aroma Veil"/>
    <s v="270"/>
    <n v="270"/>
    <n v="45"/>
    <s v="45"/>
    <n v="40"/>
    <s v="40"/>
    <n v="40"/>
    <s v="40"/>
    <n v="50"/>
    <s v="50"/>
    <n v="61"/>
    <s v="61"/>
    <n v="34"/>
    <s v="34"/>
    <n v="200"/>
    <s v="200"/>
    <m/>
    <s v=""/>
    <s v=""/>
    <m/>
    <s v="Medium Fast"/>
    <s v="2"/>
    <x v="13"/>
    <x v="10"/>
    <s v="Amorphous, Fairy"/>
    <n v="0"/>
    <n v="100"/>
    <n v="0"/>
    <n v="1"/>
    <s v="20"/>
    <s v="1"/>
    <s v="1"/>
    <s v="1"/>
    <s v="1"/>
    <s v="1"/>
    <s v="1"/>
    <n v="0.5"/>
    <s v="2"/>
    <s v="1"/>
    <s v="1"/>
    <s v="1"/>
    <n v="0.5"/>
    <s v="1"/>
    <s v="1"/>
    <s v="0"/>
    <n v="0.5"/>
    <s v="2"/>
    <s v="1"/>
  </r>
  <r>
    <s v="Alcremie"/>
    <s v="869"/>
    <s v="Pokusan"/>
    <s v="ăžă›ă‚¤ăă— (Mawhip)"/>
    <x v="1"/>
    <s v="Normal"/>
    <s v="Cream pokemon"/>
    <s v="1"/>
    <x v="10"/>
    <x v="1"/>
    <s v="Fairy"/>
    <n v="0.3"/>
    <n v="0.5"/>
    <s v="2"/>
    <s v="Sweet Veil"/>
    <m/>
    <s v="Aroma Veil"/>
    <s v="495"/>
    <n v="495"/>
    <n v="65"/>
    <s v="65"/>
    <n v="60"/>
    <s v="60"/>
    <n v="75"/>
    <s v="75"/>
    <n v="110"/>
    <s v="110"/>
    <n v="121"/>
    <s v="121"/>
    <n v="64"/>
    <s v="64"/>
    <n v="100"/>
    <s v="100"/>
    <m/>
    <s v=""/>
    <s v=""/>
    <m/>
    <s v="Medium Fast"/>
    <s v="2"/>
    <x v="13"/>
    <x v="10"/>
    <s v="Amorphous, Fairy"/>
    <n v="0"/>
    <n v="100"/>
    <n v="0"/>
    <n v="1"/>
    <s v="20"/>
    <s v="1"/>
    <s v="1"/>
    <s v="1"/>
    <s v="1"/>
    <s v="1"/>
    <s v="1"/>
    <n v="0.5"/>
    <s v="2"/>
    <s v="1"/>
    <s v="1"/>
    <s v="1"/>
    <n v="0.5"/>
    <s v="1"/>
    <s v="1"/>
    <s v="0"/>
    <n v="0.5"/>
    <s v="2"/>
    <s v="1"/>
  </r>
  <r>
    <s v="Falinks"/>
    <s v="870"/>
    <s v="Legios"/>
    <s v="ă‚żă‚¤ă¬ăĽă„ (Tairetsu)"/>
    <x v="1"/>
    <s v="Normal"/>
    <s v="Formation pokemon"/>
    <s v="1"/>
    <x v="12"/>
    <x v="1"/>
    <s v="Fighting"/>
    <n v="3"/>
    <n v="62"/>
    <s v="2"/>
    <s v="Battle Armor"/>
    <m/>
    <s v="Defiant"/>
    <s v="470"/>
    <n v="470"/>
    <n v="65"/>
    <s v="65"/>
    <n v="100"/>
    <s v="100"/>
    <n v="100"/>
    <s v="100"/>
    <n v="70"/>
    <s v="70"/>
    <n v="60"/>
    <s v="60"/>
    <n v="75"/>
    <s v="75"/>
    <n v="45"/>
    <s v="45"/>
    <m/>
    <s v=""/>
    <s v=""/>
    <m/>
    <s v="Medium Fast"/>
    <s v="2"/>
    <x v="6"/>
    <x v="11"/>
    <s v="Fairy, Mineral"/>
    <m/>
    <n v="100"/>
    <m/>
    <m/>
    <s v="25"/>
    <s v="1"/>
    <s v="1"/>
    <s v="1"/>
    <s v="1"/>
    <s v="1"/>
    <s v="1"/>
    <s v="1"/>
    <s v="1"/>
    <s v="1"/>
    <s v="2"/>
    <s v="2"/>
    <n v="0.5"/>
    <n v="0.5"/>
    <s v="1"/>
    <s v="1"/>
    <n v="0.5"/>
    <s v="1"/>
    <s v="2"/>
  </r>
  <r>
    <s v="Pincurchin"/>
    <s v="871"/>
    <s v="Britzigel"/>
    <s v="ăăăłă‚¦ă‹ (Bachinuni)"/>
    <x v="1"/>
    <s v="Normal"/>
    <s v="Sea Urchin pokemon"/>
    <s v="1"/>
    <x v="7"/>
    <x v="1"/>
    <s v="Electric"/>
    <n v="0.3"/>
    <n v="1"/>
    <s v="2"/>
    <s v="Lightning Rod"/>
    <m/>
    <s v="Electric Surge"/>
    <s v="435"/>
    <n v="435"/>
    <n v="48"/>
    <s v="48"/>
    <n v="101"/>
    <s v="101"/>
    <n v="95"/>
    <s v="95"/>
    <n v="91"/>
    <s v="91"/>
    <n v="85"/>
    <s v="85"/>
    <n v="15"/>
    <s v="15"/>
    <n v="75"/>
    <s v="75"/>
    <m/>
    <s v=""/>
    <s v=""/>
    <m/>
    <s v="Medium Fast"/>
    <s v="2"/>
    <x v="13"/>
    <x v="1"/>
    <s v="Amorphous, Water 1"/>
    <n v="50"/>
    <n v="50"/>
    <n v="0.5"/>
    <n v="0.5"/>
    <s v="20"/>
    <s v="1"/>
    <s v="1"/>
    <s v="1"/>
    <s v="0"/>
    <s v="1"/>
    <s v="1"/>
    <s v="1"/>
    <s v="1"/>
    <s v="2"/>
    <n v="0.5"/>
    <s v="1"/>
    <s v="1"/>
    <s v="1"/>
    <s v="1"/>
    <s v="1"/>
    <s v="1"/>
    <n v="0.5"/>
    <s v="1"/>
  </r>
  <r>
    <s v="Snom"/>
    <s v="872"/>
    <s v="Snomnom"/>
    <s v="ă¦ă‚­ăŹăź (Yukihami)"/>
    <x v="1"/>
    <s v="Normal"/>
    <s v="Worm pokemon"/>
    <s v="2"/>
    <x v="9"/>
    <x v="18"/>
    <s v="Ice, Bug"/>
    <n v="0.3"/>
    <n v="3.8"/>
    <s v="2"/>
    <s v="Shield Dust"/>
    <m/>
    <s v="Ice Scales"/>
    <s v="185"/>
    <n v="185"/>
    <n v="30"/>
    <s v="30"/>
    <n v="25"/>
    <s v="25"/>
    <n v="35"/>
    <s v="35"/>
    <n v="45"/>
    <s v="45"/>
    <n v="30"/>
    <s v="30"/>
    <n v="20"/>
    <s v="20"/>
    <n v="190"/>
    <s v="190"/>
    <m/>
    <s v=""/>
    <s v=""/>
    <m/>
    <s v="Medium Fast"/>
    <s v="1"/>
    <x v="3"/>
    <x v="2"/>
    <s v="Bug"/>
    <n v="50"/>
    <n v="50"/>
    <n v="0.5"/>
    <n v="0.5"/>
    <s v="20"/>
    <s v="1"/>
    <s v="4"/>
    <s v="1"/>
    <s v="1"/>
    <n v="0.5"/>
    <n v="0.5"/>
    <s v="1"/>
    <s v="1"/>
    <n v="0.5"/>
    <s v="2"/>
    <s v="1"/>
    <s v="1"/>
    <s v="4"/>
    <s v="1"/>
    <s v="1"/>
    <s v="1"/>
    <s v="2"/>
    <s v="1"/>
  </r>
  <r>
    <s v="Frosmoth"/>
    <s v="873"/>
    <s v="Mottineva"/>
    <s v="ă˘ă‚ąăŽă‚¦ (Mothnow)"/>
    <x v="1"/>
    <s v="Normal"/>
    <s v="Frost Moth pokemon"/>
    <s v="2"/>
    <x v="9"/>
    <x v="18"/>
    <s v="Ice, Bug"/>
    <n v="1.3"/>
    <n v="42"/>
    <s v="2"/>
    <s v="Shield Dust"/>
    <m/>
    <s v="Ice Scales"/>
    <s v="475"/>
    <n v="475"/>
    <n v="70"/>
    <s v="70"/>
    <n v="65"/>
    <s v="65"/>
    <n v="60"/>
    <s v="60"/>
    <n v="125"/>
    <s v="125"/>
    <n v="90"/>
    <s v="90"/>
    <n v="65"/>
    <s v="65"/>
    <n v="75"/>
    <s v="75"/>
    <m/>
    <s v=""/>
    <s v=""/>
    <m/>
    <s v="Medium Fast"/>
    <s v="1"/>
    <x v="3"/>
    <x v="2"/>
    <s v="Bug"/>
    <n v="50"/>
    <n v="50"/>
    <n v="0.5"/>
    <n v="0.5"/>
    <s v="20"/>
    <s v="1"/>
    <s v="4"/>
    <s v="1"/>
    <s v="1"/>
    <n v="0.5"/>
    <n v="0.5"/>
    <s v="1"/>
    <s v="1"/>
    <n v="0.5"/>
    <s v="2"/>
    <s v="1"/>
    <s v="1"/>
    <s v="4"/>
    <s v="1"/>
    <s v="1"/>
    <s v="1"/>
    <s v="2"/>
    <s v="1"/>
  </r>
  <r>
    <s v="Stonjourner"/>
    <s v="874"/>
    <s v="Humanolith"/>
    <s v="ă‚¤ă‚·ăăłă‚¸ăł (Ishihengin)"/>
    <x v="1"/>
    <s v="Normal"/>
    <s v="Big Rock pokemon"/>
    <s v="1"/>
    <x v="14"/>
    <x v="1"/>
    <s v="Rock"/>
    <n v="2.5"/>
    <n v="520"/>
    <s v="1"/>
    <s v="Power Spot"/>
    <m/>
    <m/>
    <s v="470"/>
    <n v="470"/>
    <n v="100"/>
    <s v="100"/>
    <n v="125"/>
    <s v="125"/>
    <n v="135"/>
    <s v="135"/>
    <n v="20"/>
    <s v="20"/>
    <n v="20"/>
    <s v="20"/>
    <n v="70"/>
    <s v="70"/>
    <n v="60"/>
    <s v="60"/>
    <m/>
    <s v=""/>
    <s v=""/>
    <m/>
    <s v="Slow"/>
    <s v="1"/>
    <x v="12"/>
    <x v="2"/>
    <s v="Mineral"/>
    <n v="50"/>
    <n v="50"/>
    <n v="0.5"/>
    <n v="0.5"/>
    <s v="25"/>
    <n v="0.5"/>
    <n v="0.5"/>
    <s v="2"/>
    <s v="1"/>
    <s v="2"/>
    <s v="1"/>
    <s v="2"/>
    <n v="0.5"/>
    <s v="2"/>
    <n v="0.5"/>
    <s v="1"/>
    <s v="1"/>
    <s v="1"/>
    <s v="1"/>
    <s v="1"/>
    <s v="1"/>
    <s v="2"/>
    <s v="1"/>
  </r>
  <r>
    <s v="Eiscue Ice Face"/>
    <s v="875"/>
    <s v="Kubuin"/>
    <s v="ă‚łă‚ŞăŞăăť (Korippo)"/>
    <x v="1"/>
    <s v="Normal"/>
    <s v="Penguin pokemon"/>
    <s v="1"/>
    <x v="9"/>
    <x v="1"/>
    <s v="Ice"/>
    <n v="1.4"/>
    <n v="89"/>
    <s v="1"/>
    <s v="Ice Face"/>
    <m/>
    <m/>
    <s v="470"/>
    <n v="470"/>
    <n v="75"/>
    <s v="75"/>
    <n v="80"/>
    <s v="80"/>
    <n v="110"/>
    <s v="110"/>
    <n v="65"/>
    <s v="65"/>
    <n v="90"/>
    <s v="90"/>
    <n v="50"/>
    <s v="50"/>
    <n v="60"/>
    <s v="60"/>
    <m/>
    <s v=""/>
    <s v=""/>
    <m/>
    <s v="Slow"/>
    <s v="2"/>
    <x v="5"/>
    <x v="1"/>
    <s v="Field, Water 1"/>
    <n v="50"/>
    <n v="50"/>
    <n v="0.5"/>
    <n v="0.5"/>
    <s v="25"/>
    <s v="1"/>
    <s v="2"/>
    <s v="1"/>
    <s v="1"/>
    <s v="1"/>
    <n v="0.5"/>
    <s v="2"/>
    <s v="1"/>
    <s v="1"/>
    <s v="1"/>
    <s v="1"/>
    <s v="1"/>
    <s v="2"/>
    <s v="1"/>
    <s v="1"/>
    <s v="1"/>
    <s v="2"/>
    <s v="1"/>
  </r>
  <r>
    <s v="Eiscue Noice Face"/>
    <s v="875"/>
    <s v="Kubuin"/>
    <s v="ă‚łă‚ŞăŞăăť (Korippo)"/>
    <x v="1"/>
    <s v="Normal"/>
    <s v="Penguin pokemon"/>
    <s v="1"/>
    <x v="9"/>
    <x v="1"/>
    <s v="Ice"/>
    <n v="1.4"/>
    <n v="89"/>
    <s v="1"/>
    <s v="Ice Face"/>
    <m/>
    <m/>
    <s v="470"/>
    <n v="470"/>
    <n v="75"/>
    <s v="75"/>
    <n v="80"/>
    <s v="80"/>
    <n v="70"/>
    <s v="70"/>
    <n v="65"/>
    <s v="65"/>
    <n v="50"/>
    <s v="50"/>
    <n v="130"/>
    <s v="130"/>
    <n v="60"/>
    <s v="60"/>
    <m/>
    <s v=""/>
    <s v=""/>
    <m/>
    <s v="Slow"/>
    <s v="2"/>
    <x v="5"/>
    <x v="1"/>
    <s v="Field, Water 1"/>
    <n v="50"/>
    <n v="50"/>
    <n v="0.5"/>
    <n v="0.5"/>
    <s v="25"/>
    <s v="1"/>
    <s v="2"/>
    <s v="1"/>
    <s v="1"/>
    <s v="1"/>
    <n v="0.5"/>
    <s v="2"/>
    <s v="1"/>
    <s v="1"/>
    <s v="1"/>
    <s v="1"/>
    <s v="1"/>
    <s v="2"/>
    <s v="1"/>
    <s v="1"/>
    <s v="1"/>
    <s v="2"/>
    <s v="1"/>
  </r>
  <r>
    <s v="Indeedee Male"/>
    <s v="876"/>
    <s v="Servol"/>
    <s v="ă‚¤ă‚¨ăă‚µăł (Yessan)"/>
    <x v="1"/>
    <s v="Normal"/>
    <s v="Emotion pokemon"/>
    <s v="2"/>
    <x v="13"/>
    <x v="4"/>
    <s v="Psychic, Normal"/>
    <n v="0.9"/>
    <n v="28"/>
    <s v="3"/>
    <s v="Inner Focus"/>
    <s v="Synchronize"/>
    <s v="Psychic Surge"/>
    <s v="475"/>
    <n v="475"/>
    <n v="60"/>
    <s v="60"/>
    <n v="65"/>
    <s v="65"/>
    <n v="55"/>
    <s v="55"/>
    <n v="105"/>
    <s v="105"/>
    <n v="95"/>
    <s v="95"/>
    <n v="95"/>
    <s v="95"/>
    <n v="30"/>
    <s v="30"/>
    <m/>
    <s v=""/>
    <s v=""/>
    <m/>
    <s v="Fast"/>
    <s v="1"/>
    <x v="6"/>
    <x v="2"/>
    <s v="Fairy"/>
    <n v="100"/>
    <n v="0"/>
    <n v="1"/>
    <n v="0"/>
    <s v="40"/>
    <s v="1"/>
    <s v="1"/>
    <s v="1"/>
    <s v="1"/>
    <s v="1"/>
    <s v="1"/>
    <s v="1"/>
    <s v="1"/>
    <s v="1"/>
    <s v="1"/>
    <n v="0.5"/>
    <s v="2"/>
    <s v="1"/>
    <s v="0"/>
    <s v="1"/>
    <s v="2"/>
    <s v="1"/>
    <s v="1"/>
  </r>
  <r>
    <s v="Indeedee Female"/>
    <s v="876"/>
    <s v="Servol"/>
    <s v="ă‚¤ă‚¨ăă‚µăł (Yessan)"/>
    <x v="1"/>
    <s v="Normal"/>
    <s v="Emotion pokemon"/>
    <s v="2"/>
    <x v="13"/>
    <x v="4"/>
    <s v="Psychic, Normal"/>
    <n v="0.9"/>
    <n v="28"/>
    <s v="3"/>
    <s v="Own Tempo"/>
    <s v="Synchronize"/>
    <s v="Psychic Surge"/>
    <s v="475"/>
    <n v="475"/>
    <n v="70"/>
    <s v="70"/>
    <n v="55"/>
    <s v="55"/>
    <n v="65"/>
    <s v="65"/>
    <n v="95"/>
    <s v="95"/>
    <n v="105"/>
    <s v="105"/>
    <n v="85"/>
    <s v="85"/>
    <n v="30"/>
    <s v="30"/>
    <m/>
    <s v=""/>
    <s v=""/>
    <m/>
    <s v="Fast"/>
    <s v="1"/>
    <x v="6"/>
    <x v="2"/>
    <s v="Fairy"/>
    <n v="0"/>
    <n v="100"/>
    <n v="0"/>
    <n v="1"/>
    <s v="40"/>
    <s v="1"/>
    <s v="1"/>
    <s v="1"/>
    <s v="1"/>
    <s v="1"/>
    <s v="1"/>
    <s v="1"/>
    <s v="1"/>
    <s v="1"/>
    <s v="1"/>
    <n v="0.5"/>
    <s v="2"/>
    <s v="1"/>
    <s v="0"/>
    <s v="1"/>
    <s v="2"/>
    <s v="1"/>
    <s v="1"/>
  </r>
  <r>
    <s v="Morpeko Full Belly Mode"/>
    <s v="877"/>
    <s v="Morpeko"/>
    <s v="ă˘ă«ăšă‚ł (Morpeko)"/>
    <x v="1"/>
    <s v="Normal"/>
    <s v="Two-Sided pokemon"/>
    <s v="2"/>
    <x v="7"/>
    <x v="13"/>
    <s v="Electric, Dark"/>
    <n v="0.3"/>
    <n v="3"/>
    <s v="1"/>
    <s v="Hunger Switch"/>
    <m/>
    <m/>
    <s v="436"/>
    <n v="436"/>
    <n v="58"/>
    <s v="58"/>
    <n v="95"/>
    <s v="95"/>
    <n v="58"/>
    <s v="58"/>
    <n v="70"/>
    <s v="70"/>
    <n v="58"/>
    <s v="58"/>
    <n v="97"/>
    <s v="97"/>
    <n v="180"/>
    <s v="180"/>
    <m/>
    <s v=""/>
    <s v=""/>
    <m/>
    <s v="Medium Fast"/>
    <s v="2"/>
    <x v="6"/>
    <x v="3"/>
    <s v="Fairy, Field"/>
    <n v="50"/>
    <n v="50"/>
    <n v="0.5"/>
    <n v="0.5"/>
    <s v="10"/>
    <s v="1"/>
    <s v="1"/>
    <s v="1"/>
    <n v="0.5"/>
    <s v="1"/>
    <s v="1"/>
    <s v="2"/>
    <s v="1"/>
    <s v="2"/>
    <n v="0.5"/>
    <s v="0"/>
    <s v="2"/>
    <s v="1"/>
    <n v="0.5"/>
    <s v="1"/>
    <n v="0.5"/>
    <n v="0.5"/>
    <s v="2"/>
  </r>
  <r>
    <s v="Morpeko Hangry Mode"/>
    <s v="877"/>
    <s v="Morpeko"/>
    <s v="ă˘ă«ăšă‚ł (Morpeko)"/>
    <x v="1"/>
    <s v="Normal"/>
    <s v="Two-Sided pokemon"/>
    <s v="2"/>
    <x v="7"/>
    <x v="13"/>
    <s v="Electric, Dark"/>
    <n v="0.3"/>
    <n v="3"/>
    <s v="1"/>
    <s v="Hunger Switch"/>
    <m/>
    <m/>
    <s v="436"/>
    <n v="436"/>
    <n v="58"/>
    <s v="58"/>
    <n v="95"/>
    <s v="95"/>
    <n v="58"/>
    <s v="58"/>
    <n v="70"/>
    <s v="70"/>
    <n v="58"/>
    <s v="58"/>
    <n v="97"/>
    <s v="97"/>
    <s v=""/>
    <m/>
    <m/>
    <s v=""/>
    <s v=""/>
    <m/>
    <s v="Medium Fast"/>
    <s v="2"/>
    <x v="6"/>
    <x v="3"/>
    <s v="Fairy, Field"/>
    <n v="50"/>
    <n v="50"/>
    <n v="0.5"/>
    <n v="0.5"/>
    <s v="10"/>
    <s v="1"/>
    <s v="1"/>
    <s v="1"/>
    <n v="0.5"/>
    <s v="1"/>
    <s v="1"/>
    <s v="2"/>
    <s v="1"/>
    <s v="2"/>
    <n v="0.5"/>
    <s v="0"/>
    <s v="2"/>
    <s v="1"/>
    <n v="0.5"/>
    <s v="1"/>
    <n v="0.5"/>
    <n v="0.5"/>
    <s v="2"/>
  </r>
  <r>
    <s v="Cufant"/>
    <s v="878"/>
    <s v="Kupfanti"/>
    <s v="ă‚ľă‚¦ă‰ă‚¦ (Zoudou)"/>
    <x v="1"/>
    <s v="Normal"/>
    <s v="Copperderm pokemon"/>
    <s v="1"/>
    <x v="11"/>
    <x v="1"/>
    <s v="Steel"/>
    <n v="1.2"/>
    <n v="100"/>
    <s v="2"/>
    <s v="Sheer Force"/>
    <m/>
    <s v="Heavy Metal"/>
    <s v="330"/>
    <n v="330"/>
    <n v="72"/>
    <s v="72"/>
    <n v="80"/>
    <s v="80"/>
    <n v="49"/>
    <s v="49"/>
    <n v="40"/>
    <s v="40"/>
    <n v="49"/>
    <s v="49"/>
    <n v="40"/>
    <s v="40"/>
    <n v="190"/>
    <s v="190"/>
    <m/>
    <s v=""/>
    <s v=""/>
    <m/>
    <s v="Medium Fast"/>
    <s v="2"/>
    <x v="5"/>
    <x v="11"/>
    <s v="Field, Mineral"/>
    <n v="50"/>
    <n v="50"/>
    <n v="0.5"/>
    <n v="0.5"/>
    <s v="25"/>
    <n v="0.5"/>
    <s v="2"/>
    <s v="1"/>
    <s v="1"/>
    <n v="0.5"/>
    <n v="0.5"/>
    <s v="2"/>
    <s v="0"/>
    <s v="2"/>
    <n v="0.5"/>
    <n v="0.5"/>
    <n v="0.5"/>
    <n v="0.5"/>
    <s v="1"/>
    <n v="0.5"/>
    <s v="1"/>
    <n v="0.5"/>
    <n v="0.5"/>
  </r>
  <r>
    <s v="Copperajah"/>
    <s v="879"/>
    <s v="Patinaraja"/>
    <s v="ă€ă‚¤ă‚Şă‚¦ă‰ă‚¦ (Daioudou)"/>
    <x v="1"/>
    <s v="Normal"/>
    <s v="Copperderm pokemon"/>
    <s v="1"/>
    <x v="11"/>
    <x v="1"/>
    <s v="Steel"/>
    <n v="3"/>
    <n v="650"/>
    <s v="2"/>
    <s v="Sheer Force"/>
    <m/>
    <s v="Heavy Metal"/>
    <s v="500"/>
    <n v="500"/>
    <n v="122"/>
    <s v="122"/>
    <n v="130"/>
    <s v="130"/>
    <n v="69"/>
    <s v="69"/>
    <n v="80"/>
    <s v="80"/>
    <n v="69"/>
    <s v="69"/>
    <n v="30"/>
    <s v="30"/>
    <n v="90"/>
    <s v="90"/>
    <m/>
    <s v=""/>
    <s v=""/>
    <m/>
    <s v="Medium Fast"/>
    <s v="2"/>
    <x v="5"/>
    <x v="11"/>
    <s v="Field, Mineral"/>
    <n v="50"/>
    <n v="50"/>
    <n v="0.5"/>
    <n v="0.5"/>
    <s v="25"/>
    <n v="0.5"/>
    <s v="2"/>
    <s v="1"/>
    <s v="1"/>
    <n v="0.5"/>
    <n v="0.5"/>
    <s v="2"/>
    <s v="0"/>
    <s v="2"/>
    <n v="0.5"/>
    <n v="0.5"/>
    <n v="0.5"/>
    <n v="0.5"/>
    <s v="1"/>
    <n v="0.5"/>
    <s v="1"/>
    <n v="0.5"/>
    <n v="0.5"/>
  </r>
  <r>
    <s v="Dracozolt"/>
    <s v="880"/>
    <s v="Lectragon"/>
    <s v="ă‘ăăă©ă‚´ăł (Patchiragon)"/>
    <x v="1"/>
    <s v="Normal"/>
    <s v="Fossil pokemon"/>
    <s v="2"/>
    <x v="7"/>
    <x v="3"/>
    <s v="Electric, Dragon"/>
    <n v="1.8"/>
    <n v="190"/>
    <s v="3"/>
    <s v="Volt Absorb"/>
    <s v="Hustle"/>
    <s v="Sand Rush"/>
    <s v="505"/>
    <n v="505"/>
    <n v="90"/>
    <s v="90"/>
    <n v="100"/>
    <s v="100"/>
    <n v="90"/>
    <s v="90"/>
    <n v="80"/>
    <s v="80"/>
    <n v="70"/>
    <s v="70"/>
    <n v="75"/>
    <s v="75"/>
    <n v="45"/>
    <s v="45"/>
    <m/>
    <s v=""/>
    <s v=""/>
    <m/>
    <s v="Slow"/>
    <s v="1"/>
    <x v="8"/>
    <x v="2"/>
    <s v="Undiscovered"/>
    <m/>
    <n v="100"/>
    <m/>
    <m/>
    <s v="35"/>
    <s v="1"/>
    <n v="0.5"/>
    <n v="0.5"/>
    <s v="0"/>
    <n v="0.5"/>
    <s v="2"/>
    <s v="1"/>
    <s v="1"/>
    <s v="2"/>
    <n v="0.5"/>
    <s v="1"/>
    <s v="1"/>
    <s v="1"/>
    <s v="1"/>
    <s v="2"/>
    <s v="1"/>
    <n v="0.5"/>
    <s v="2"/>
  </r>
  <r>
    <s v="Arctozolt"/>
    <s v="881"/>
    <s v="Lecryodon"/>
    <s v="ă‘ăăă«ă‰ăł (Patchilldon)"/>
    <x v="1"/>
    <s v="Normal"/>
    <s v="Fossil pokemon"/>
    <s v="2"/>
    <x v="7"/>
    <x v="12"/>
    <s v="Electric, Ice"/>
    <n v="2.2999999999999998"/>
    <n v="150"/>
    <s v="3"/>
    <s v="Volt Absorb"/>
    <s v="Static"/>
    <s v="Slush Rush"/>
    <s v="505"/>
    <n v="505"/>
    <n v="90"/>
    <s v="90"/>
    <n v="100"/>
    <s v="100"/>
    <n v="90"/>
    <s v="90"/>
    <n v="90"/>
    <s v="90"/>
    <n v="80"/>
    <s v="80"/>
    <n v="55"/>
    <s v="55"/>
    <n v="45"/>
    <s v="45"/>
    <m/>
    <s v=""/>
    <s v=""/>
    <m/>
    <s v="Slow"/>
    <s v="1"/>
    <x v="8"/>
    <x v="2"/>
    <s v="Undiscovered"/>
    <m/>
    <n v="100"/>
    <m/>
    <m/>
    <s v="35"/>
    <s v="1"/>
    <s v="2"/>
    <s v="1"/>
    <s v="0"/>
    <s v="1"/>
    <n v="0.5"/>
    <s v="2"/>
    <s v="1"/>
    <s v="2"/>
    <n v="0.5"/>
    <s v="1"/>
    <s v="1"/>
    <s v="2"/>
    <s v="1"/>
    <s v="1"/>
    <s v="1"/>
    <s v="1"/>
    <s v="1"/>
  </r>
  <r>
    <s v="Dracovish"/>
    <s v="882"/>
    <s v="Pescragon"/>
    <s v="ă‚¦ă‚ŞăŽă©ă‚´ăł (Ounaragon)"/>
    <x v="1"/>
    <s v="Normal"/>
    <s v="Fossil pokemon"/>
    <s v="2"/>
    <x v="2"/>
    <x v="3"/>
    <s v="Water, Dragon"/>
    <n v="2.2999999999999998"/>
    <n v="215"/>
    <s v="3"/>
    <s v="Water Absorb"/>
    <s v="Strong Jaw"/>
    <s v="Sand Rush"/>
    <s v="505"/>
    <n v="505"/>
    <n v="90"/>
    <s v="90"/>
    <n v="90"/>
    <s v="90"/>
    <n v="100"/>
    <s v="100"/>
    <n v="70"/>
    <s v="70"/>
    <n v="80"/>
    <s v="80"/>
    <n v="75"/>
    <s v="75"/>
    <n v="45"/>
    <s v="45"/>
    <m/>
    <s v=""/>
    <s v=""/>
    <m/>
    <s v="Slow"/>
    <s v="1"/>
    <x v="8"/>
    <x v="2"/>
    <s v="Undiscovered"/>
    <m/>
    <n v="100"/>
    <m/>
    <m/>
    <s v="35"/>
    <s v="1"/>
    <n v="0.25"/>
    <s v="0"/>
    <s v="1"/>
    <s v="1"/>
    <s v="1"/>
    <s v="1"/>
    <s v="1"/>
    <s v="1"/>
    <s v="1"/>
    <s v="1"/>
    <s v="1"/>
    <s v="1"/>
    <s v="1"/>
    <s v="2"/>
    <s v="1"/>
    <n v="0.5"/>
    <s v="2"/>
  </r>
  <r>
    <s v="Arctovish"/>
    <s v="883"/>
    <s v="Pescryodon"/>
    <s v="ă‚¦ă‚Şăă«ă‰ăł (Ouchilldon)"/>
    <x v="1"/>
    <s v="Normal"/>
    <s v="Fossil pokemon"/>
    <s v="2"/>
    <x v="2"/>
    <x v="12"/>
    <s v="Water, Ice"/>
    <n v="2"/>
    <n v="175"/>
    <s v="3"/>
    <s v="Water Absorb"/>
    <s v="Ice Body"/>
    <s v="Slush Rush"/>
    <s v="505"/>
    <n v="505"/>
    <n v="90"/>
    <s v="90"/>
    <n v="90"/>
    <s v="90"/>
    <n v="100"/>
    <s v="100"/>
    <n v="80"/>
    <s v="80"/>
    <n v="90"/>
    <s v="90"/>
    <n v="55"/>
    <s v="55"/>
    <n v="45"/>
    <s v="45"/>
    <m/>
    <s v=""/>
    <s v=""/>
    <m/>
    <s v="Slow"/>
    <s v="1"/>
    <x v="8"/>
    <x v="2"/>
    <s v="Undiscovered"/>
    <m/>
    <n v="100"/>
    <m/>
    <m/>
    <s v="35"/>
    <s v="1"/>
    <s v="1"/>
    <s v="0"/>
    <s v="2"/>
    <s v="2"/>
    <n v="0.25"/>
    <s v="2"/>
    <s v="1"/>
    <s v="1"/>
    <s v="1"/>
    <s v="1"/>
    <s v="1"/>
    <s v="2"/>
    <s v="1"/>
    <s v="1"/>
    <s v="1"/>
    <s v="1"/>
    <s v="1"/>
  </r>
  <r>
    <s v="Duraludon"/>
    <s v="884"/>
    <s v="Duraludon"/>
    <s v="ă‚¸ăĄă©ă«ă‰ăł (Duraludon)"/>
    <x v="1"/>
    <s v="Normal"/>
    <s v="Alloy pokemon"/>
    <s v="2"/>
    <x v="11"/>
    <x v="3"/>
    <s v="Steel, Dragon"/>
    <n v="1.8"/>
    <n v="40"/>
    <s v="3"/>
    <s v="Light Metal"/>
    <s v="Heavy Metal"/>
    <s v="Stalwart"/>
    <s v="535"/>
    <n v="535"/>
    <n v="70"/>
    <s v="70"/>
    <n v="95"/>
    <s v="95"/>
    <n v="115"/>
    <s v="115"/>
    <n v="120"/>
    <s v="120"/>
    <n v="50"/>
    <s v="50"/>
    <n v="85"/>
    <s v="85"/>
    <n v="45"/>
    <s v="45"/>
    <m/>
    <s v=""/>
    <s v=""/>
    <m/>
    <s v="Medium Fast"/>
    <s v="2"/>
    <x v="1"/>
    <x v="11"/>
    <s v="Dragon, Mineral"/>
    <n v="50"/>
    <n v="50"/>
    <n v="0.5"/>
    <n v="0.5"/>
    <s v="30"/>
    <n v="0.5"/>
    <s v="1"/>
    <n v="0.5"/>
    <n v="0.5"/>
    <n v="0.25"/>
    <s v="1"/>
    <s v="2"/>
    <s v="0"/>
    <s v="2"/>
    <n v="0.5"/>
    <n v="0.5"/>
    <n v="0.5"/>
    <n v="0.5"/>
    <s v="1"/>
    <s v="1"/>
    <s v="1"/>
    <n v="0.5"/>
    <s v="1"/>
  </r>
  <r>
    <s v="Dreepy"/>
    <s v="885"/>
    <s v="Grolldra"/>
    <s v="ă‰ă©ăˇă‚·ă¤ (Dorameshiya)"/>
    <x v="1"/>
    <s v="Normal"/>
    <s v="Lingering pokemon"/>
    <s v="2"/>
    <x v="16"/>
    <x v="14"/>
    <s v="Dragon, Ghost"/>
    <n v="0.5"/>
    <n v="2"/>
    <s v="3"/>
    <s v="Clear Body"/>
    <s v="Infiltrator"/>
    <s v="Cursed Body"/>
    <s v="270"/>
    <n v="270"/>
    <n v="28"/>
    <s v="28"/>
    <n v="60"/>
    <s v="60"/>
    <n v="30"/>
    <s v="30"/>
    <n v="40"/>
    <s v="40"/>
    <n v="30"/>
    <s v="30"/>
    <n v="82"/>
    <s v="82"/>
    <n v="45"/>
    <s v="45"/>
    <m/>
    <s v=""/>
    <s v=""/>
    <m/>
    <s v="Slow"/>
    <s v="2"/>
    <x v="13"/>
    <x v="9"/>
    <s v="Amorphous, Dragon"/>
    <n v="50"/>
    <n v="50"/>
    <n v="0.5"/>
    <n v="0.5"/>
    <s v="40"/>
    <s v="0"/>
    <n v="0.5"/>
    <n v="0.5"/>
    <n v="0.5"/>
    <n v="0.5"/>
    <s v="2"/>
    <s v="0"/>
    <n v="0.5"/>
    <s v="1"/>
    <s v="1"/>
    <s v="1"/>
    <n v="0.5"/>
    <s v="1"/>
    <s v="2"/>
    <s v="2"/>
    <s v="2"/>
    <s v="1"/>
    <s v="2"/>
  </r>
  <r>
    <s v="Drakloak"/>
    <s v="886"/>
    <s v="Phandra"/>
    <s v="ă‰ă­ăłă (Doronch)"/>
    <x v="1"/>
    <s v="Normal"/>
    <s v="Caretaker pokemon"/>
    <s v="2"/>
    <x v="16"/>
    <x v="14"/>
    <s v="Dragon, Ghost"/>
    <n v="1.4"/>
    <n v="11"/>
    <s v="3"/>
    <s v="Clear Body"/>
    <s v="Infiltrator"/>
    <s v="Cursed Body"/>
    <s v="410"/>
    <n v="410"/>
    <n v="68"/>
    <s v="68"/>
    <n v="80"/>
    <s v="80"/>
    <n v="50"/>
    <s v="50"/>
    <n v="60"/>
    <s v="60"/>
    <n v="50"/>
    <s v="50"/>
    <n v="102"/>
    <s v="102"/>
    <n v="45"/>
    <s v="45"/>
    <m/>
    <s v=""/>
    <s v=""/>
    <m/>
    <s v="Slow"/>
    <s v="2"/>
    <x v="13"/>
    <x v="9"/>
    <s v="Amorphous, Dragon"/>
    <n v="50"/>
    <n v="50"/>
    <n v="0.5"/>
    <n v="0.5"/>
    <s v="40"/>
    <s v="0"/>
    <n v="0.5"/>
    <n v="0.5"/>
    <n v="0.5"/>
    <n v="0.5"/>
    <s v="2"/>
    <s v="0"/>
    <n v="0.5"/>
    <s v="1"/>
    <s v="1"/>
    <s v="1"/>
    <n v="0.5"/>
    <s v="1"/>
    <s v="2"/>
    <s v="2"/>
    <s v="2"/>
    <s v="1"/>
    <s v="2"/>
  </r>
  <r>
    <s v="Dragapult"/>
    <s v="887"/>
    <s v="Katapuldra"/>
    <s v="ă‰ă©ă‘ă«ă (Dorapult)"/>
    <x v="1"/>
    <s v="Normal"/>
    <s v="Stealth pokemon"/>
    <s v="2"/>
    <x v="16"/>
    <x v="14"/>
    <s v="Dragon, Ghost"/>
    <n v="3"/>
    <n v="50"/>
    <s v="3"/>
    <s v="Clear Body"/>
    <s v="Infiltrator"/>
    <s v="Cursed Body"/>
    <s v="600"/>
    <n v="600"/>
    <n v="88"/>
    <s v="88"/>
    <n v="120"/>
    <s v="120"/>
    <n v="75"/>
    <s v="75"/>
    <n v="100"/>
    <s v="100"/>
    <n v="75"/>
    <s v="75"/>
    <n v="142"/>
    <s v="142"/>
    <n v="45"/>
    <s v="45"/>
    <m/>
    <s v=""/>
    <s v=""/>
    <m/>
    <s v="Slow"/>
    <s v="2"/>
    <x v="13"/>
    <x v="9"/>
    <s v="Amorphous, Dragon"/>
    <n v="50"/>
    <n v="50"/>
    <n v="0.5"/>
    <n v="0.5"/>
    <s v="40"/>
    <s v="0"/>
    <n v="0.5"/>
    <n v="0.5"/>
    <n v="0.5"/>
    <n v="0.5"/>
    <s v="2"/>
    <s v="0"/>
    <n v="0.5"/>
    <s v="1"/>
    <s v="1"/>
    <s v="1"/>
    <n v="0.5"/>
    <s v="1"/>
    <s v="2"/>
    <s v="2"/>
    <s v="2"/>
    <s v="1"/>
    <s v="2"/>
  </r>
  <r>
    <s v="Zacian Crowned Sword"/>
    <s v="888"/>
    <s v="Zacian"/>
    <s v="ă‚¶ă‚·ă‚˘ăł (Zacian)"/>
    <x v="1"/>
    <s v="Legendary"/>
    <s v="Warrior pokemon"/>
    <s v="2"/>
    <x v="10"/>
    <x v="6"/>
    <s v="Fairy, Steel"/>
    <n v="2.8"/>
    <n v="355"/>
    <s v="1"/>
    <s v="Intrepid Sword"/>
    <m/>
    <m/>
    <s v="720"/>
    <n v="720"/>
    <n v="92"/>
    <s v="92"/>
    <n v="170"/>
    <s v="170"/>
    <n v="115"/>
    <s v="115"/>
    <n v="80"/>
    <s v="80"/>
    <n v="115"/>
    <s v="115"/>
    <n v="148"/>
    <s v="148"/>
    <n v="10"/>
    <s v="10"/>
    <m/>
    <s v=""/>
    <s v=""/>
    <m/>
    <s v="Slow"/>
    <s v="1"/>
    <x v="8"/>
    <x v="2"/>
    <s v="Undiscovered"/>
    <m/>
    <n v="100"/>
    <m/>
    <m/>
    <s v="120"/>
    <n v="0.5"/>
    <s v="2"/>
    <s v="1"/>
    <s v="1"/>
    <n v="0.5"/>
    <n v="0.5"/>
    <s v="1"/>
    <s v="0"/>
    <s v="2"/>
    <n v="0.5"/>
    <n v="0.5"/>
    <n v="0.25"/>
    <n v="0.5"/>
    <s v="1"/>
    <s v="0"/>
    <n v="0.5"/>
    <s v="1"/>
    <n v="0.5"/>
  </r>
  <r>
    <s v="Zacian Hero of Many Battles"/>
    <s v="888"/>
    <s v="Zacian"/>
    <s v="ă‚¶ă‚·ă‚˘ăł (Zacian)"/>
    <x v="1"/>
    <s v="Legendary"/>
    <s v="Warrior pokemon"/>
    <s v="1"/>
    <x v="10"/>
    <x v="1"/>
    <s v="Fairy"/>
    <n v="2.8"/>
    <n v="110"/>
    <s v="1"/>
    <s v="Intrepid Sword"/>
    <m/>
    <m/>
    <s v="670"/>
    <n v="670"/>
    <n v="92"/>
    <s v="92"/>
    <n v="130"/>
    <s v="130"/>
    <n v="115"/>
    <s v="115"/>
    <n v="80"/>
    <s v="80"/>
    <n v="115"/>
    <s v="115"/>
    <n v="138"/>
    <s v="138"/>
    <s v=""/>
    <m/>
    <m/>
    <s v=""/>
    <s v=""/>
    <m/>
    <s v="Slow"/>
    <s v="1"/>
    <x v="8"/>
    <x v="2"/>
    <s v="Undiscovered"/>
    <m/>
    <n v="100"/>
    <m/>
    <m/>
    <s v="120"/>
    <s v="1"/>
    <s v="1"/>
    <s v="1"/>
    <s v="1"/>
    <s v="1"/>
    <s v="1"/>
    <n v="0.5"/>
    <s v="2"/>
    <s v="1"/>
    <s v="1"/>
    <s v="1"/>
    <n v="0.5"/>
    <s v="1"/>
    <s v="1"/>
    <s v="0"/>
    <n v="0.5"/>
    <s v="2"/>
    <s v="1"/>
  </r>
  <r>
    <s v="Zamazenta Crowned Shield"/>
    <s v="889"/>
    <s v="Zamazenta"/>
    <s v="ă‚¶ăžă‚Ľăłă‚ż (Zamazenta)"/>
    <x v="1"/>
    <s v="Legendary"/>
    <s v="Warrior pokemon"/>
    <s v="2"/>
    <x v="12"/>
    <x v="6"/>
    <s v="Fighting, Steel"/>
    <n v="2.9"/>
    <n v="785"/>
    <s v="1"/>
    <s v="Dauntless Shield"/>
    <m/>
    <m/>
    <s v="720"/>
    <n v="720"/>
    <n v="92"/>
    <s v="92"/>
    <n v="130"/>
    <s v="130"/>
    <n v="145"/>
    <s v="145"/>
    <n v="80"/>
    <s v="80"/>
    <n v="145"/>
    <s v="145"/>
    <n v="128"/>
    <s v="128"/>
    <n v="10"/>
    <s v="10"/>
    <m/>
    <s v=""/>
    <s v=""/>
    <m/>
    <s v="Slow"/>
    <s v="1"/>
    <x v="8"/>
    <x v="2"/>
    <s v="Undiscovered"/>
    <m/>
    <n v="100"/>
    <m/>
    <m/>
    <s v="120"/>
    <n v="0.5"/>
    <s v="2"/>
    <s v="1"/>
    <s v="1"/>
    <n v="0.5"/>
    <n v="0.5"/>
    <s v="2"/>
    <s v="0"/>
    <s v="2"/>
    <s v="1"/>
    <s v="1"/>
    <n v="0.25"/>
    <n v="0.25"/>
    <s v="1"/>
    <n v="0.5"/>
    <n v="0.5"/>
    <n v="0.5"/>
    <s v="1"/>
  </r>
  <r>
    <s v="Zamazenta Hero of Many Battles"/>
    <s v="889"/>
    <s v="Zamazenta"/>
    <s v="ă‚¶ăžă‚Ľăłă‚ż (Zamazenta)"/>
    <x v="1"/>
    <s v="Legendary"/>
    <s v="Warrior pokemon"/>
    <s v="1"/>
    <x v="12"/>
    <x v="1"/>
    <s v="Fighting"/>
    <n v="2.9"/>
    <n v="210"/>
    <s v="1"/>
    <s v="Dauntless Shield"/>
    <m/>
    <m/>
    <s v="670"/>
    <n v="670"/>
    <n v="92"/>
    <s v="92"/>
    <n v="130"/>
    <s v="130"/>
    <n v="115"/>
    <s v="115"/>
    <n v="80"/>
    <s v="80"/>
    <n v="115"/>
    <s v="115"/>
    <n v="138"/>
    <s v="138"/>
    <s v=""/>
    <m/>
    <m/>
    <s v=""/>
    <s v=""/>
    <m/>
    <s v="Slow"/>
    <s v="1"/>
    <x v="8"/>
    <x v="2"/>
    <s v="Undiscovered"/>
    <m/>
    <n v="100"/>
    <m/>
    <m/>
    <s v="120"/>
    <s v="1"/>
    <s v="1"/>
    <s v="1"/>
    <s v="1"/>
    <s v="1"/>
    <s v="1"/>
    <s v="1"/>
    <s v="1"/>
    <s v="1"/>
    <s v="2"/>
    <s v="2"/>
    <n v="0.5"/>
    <n v="0.5"/>
    <s v="1"/>
    <s v="1"/>
    <n v="0.5"/>
    <s v="1"/>
    <s v="2"/>
  </r>
  <r>
    <s v="Eternatus"/>
    <s v="890"/>
    <s v="Endynalos"/>
    <s v="ă ă‚˛ăłă€ă‚¤ăŠ (Mugendina)"/>
    <x v="1"/>
    <s v="Legendary"/>
    <s v="Gigantic pokemon"/>
    <s v="2"/>
    <x v="6"/>
    <x v="3"/>
    <s v="Poison, Dragon"/>
    <n v="20"/>
    <n v="950"/>
    <s v="1"/>
    <s v="Pressure"/>
    <m/>
    <m/>
    <s v="690"/>
    <n v="690"/>
    <n v="140"/>
    <s v="140"/>
    <n v="85"/>
    <s v="85"/>
    <n v="95"/>
    <s v="95"/>
    <n v="145"/>
    <s v="145"/>
    <n v="95"/>
    <s v="95"/>
    <n v="130"/>
    <s v="130"/>
    <n v="255"/>
    <s v="255"/>
    <m/>
    <s v=""/>
    <s v=""/>
    <m/>
    <s v="Slow"/>
    <s v="1"/>
    <x v="8"/>
    <x v="2"/>
    <s v="Undiscovered"/>
    <m/>
    <n v="100"/>
    <m/>
    <m/>
    <s v="120"/>
    <s v="1"/>
    <n v="0.5"/>
    <n v="0.5"/>
    <n v="0.5"/>
    <n v="0.25"/>
    <s v="2"/>
    <n v="0.5"/>
    <n v="0.5"/>
    <s v="2"/>
    <s v="1"/>
    <s v="2"/>
    <n v="0.5"/>
    <s v="1"/>
    <s v="1"/>
    <s v="2"/>
    <s v="1"/>
    <s v="1"/>
    <s v="1"/>
  </r>
  <r>
    <s v="Eternatus Eternamax"/>
    <s v="890"/>
    <s v="Endynalos"/>
    <s v="ă ă‚˛ăłă€ă‚¤ăŠ (Mugendina)"/>
    <x v="1"/>
    <s v="Legendary"/>
    <s v="Gigantic pokemon"/>
    <s v="2"/>
    <x v="6"/>
    <x v="3"/>
    <s v="Poison, Dragon"/>
    <n v="100"/>
    <m/>
    <s v="0"/>
    <m/>
    <m/>
    <m/>
    <s v="1125"/>
    <n v="1125"/>
    <n v="255"/>
    <s v="255"/>
    <n v="115"/>
    <s v="115"/>
    <n v="250"/>
    <s v="250"/>
    <n v="125"/>
    <s v="125"/>
    <n v="250"/>
    <s v="250"/>
    <n v="130"/>
    <s v="130"/>
    <s v=""/>
    <m/>
    <m/>
    <s v=""/>
    <s v=""/>
    <m/>
    <s v="Slow"/>
    <s v="1"/>
    <x v="8"/>
    <x v="2"/>
    <s v="Undiscovered"/>
    <m/>
    <n v="100"/>
    <m/>
    <m/>
    <s v="120"/>
    <s v="1"/>
    <n v="0.5"/>
    <n v="0.5"/>
    <n v="0.5"/>
    <n v="0.25"/>
    <s v="2"/>
    <n v="0.5"/>
    <n v="0.5"/>
    <s v="2"/>
    <s v="1"/>
    <s v="2"/>
    <n v="0.5"/>
    <s v="1"/>
    <s v="1"/>
    <s v="2"/>
    <s v="1"/>
    <s v="1"/>
    <s v="1"/>
  </r>
  <r>
    <s v="Kubfu"/>
    <s v="891"/>
    <s v="Dakuma"/>
    <s v="ă€ă‚Żăž (Dakuma)"/>
    <x v="1"/>
    <s v="Sub Legendary"/>
    <s v="Wushu pokemon"/>
    <s v="1"/>
    <x v="12"/>
    <x v="1"/>
    <s v="Fighting"/>
    <n v="0.6"/>
    <n v="12"/>
    <s v="1"/>
    <s v="Inner Focus"/>
    <m/>
    <m/>
    <s v="385"/>
    <n v="385"/>
    <n v="60"/>
    <s v="60"/>
    <n v="90"/>
    <s v="90"/>
    <n v="60"/>
    <s v="60"/>
    <n v="53"/>
    <s v="53"/>
    <n v="50"/>
    <s v="50"/>
    <n v="72"/>
    <s v="72"/>
    <n v="3"/>
    <s v="3"/>
    <m/>
    <s v=""/>
    <s v=""/>
    <m/>
    <s v="Slow"/>
    <s v="1"/>
    <x v="8"/>
    <x v="2"/>
    <s v="Undiscovered"/>
    <n v="87.5"/>
    <n v="12.5"/>
    <n v="0.875"/>
    <n v="0.125"/>
    <s v="120"/>
    <s v="1"/>
    <s v="1"/>
    <s v="1"/>
    <s v="1"/>
    <s v="1"/>
    <s v="1"/>
    <s v="1"/>
    <s v="1"/>
    <s v="1"/>
    <s v="2"/>
    <s v="2"/>
    <n v="0.5"/>
    <n v="0.5"/>
    <s v="1"/>
    <s v="1"/>
    <n v="0.5"/>
    <s v="1"/>
    <s v="2"/>
  </r>
  <r>
    <s v="Urshifu Single Strike Style"/>
    <s v="892"/>
    <s v="Wulaosu"/>
    <s v="ă‚¦ăĽă©ă‚Şă‚ą (Wulaosu)"/>
    <x v="1"/>
    <s v="Sub Legendary"/>
    <s v="Wushu pokemon"/>
    <s v="2"/>
    <x v="12"/>
    <x v="13"/>
    <s v="Fighting, Dark"/>
    <n v="1.9"/>
    <n v="105"/>
    <s v="1"/>
    <s v="Unseen Fist"/>
    <m/>
    <m/>
    <s v="550"/>
    <n v="550"/>
    <n v="100"/>
    <s v="100"/>
    <n v="130"/>
    <s v="130"/>
    <n v="100"/>
    <s v="100"/>
    <n v="63"/>
    <s v="63"/>
    <n v="60"/>
    <s v="60"/>
    <n v="97"/>
    <s v="97"/>
    <n v="3"/>
    <s v="3"/>
    <m/>
    <s v=""/>
    <s v=""/>
    <m/>
    <s v="Slow"/>
    <s v="1"/>
    <x v="8"/>
    <x v="2"/>
    <s v="Undiscovered"/>
    <n v="87.5"/>
    <n v="12.5"/>
    <n v="0.875"/>
    <n v="0.125"/>
    <s v="120"/>
    <s v="1"/>
    <s v="1"/>
    <s v="1"/>
    <s v="1"/>
    <s v="1"/>
    <s v="1"/>
    <s v="2"/>
    <s v="1"/>
    <s v="1"/>
    <s v="2"/>
    <s v="0"/>
    <s v="1"/>
    <n v="0.5"/>
    <n v="0.5"/>
    <s v="1"/>
    <n v="0.25"/>
    <s v="1"/>
    <s v="4"/>
  </r>
  <r>
    <s v="Urshifu Rapid Strike Style"/>
    <s v="892"/>
    <s v="Wulaosu"/>
    <s v="ă‚¦ăĽă©ă‚Şă‚ą (Wulaosu)"/>
    <x v="1"/>
    <s v="Sub Legendary"/>
    <s v="Wushu pokemon"/>
    <s v="2"/>
    <x v="12"/>
    <x v="16"/>
    <s v="Fighting, Water"/>
    <n v="1.9"/>
    <n v="105"/>
    <s v="1"/>
    <s v="Unseen Fist"/>
    <m/>
    <m/>
    <s v="550"/>
    <n v="550"/>
    <n v="100"/>
    <s v="100"/>
    <n v="130"/>
    <s v="130"/>
    <n v="100"/>
    <s v="100"/>
    <n v="63"/>
    <s v="63"/>
    <n v="60"/>
    <s v="60"/>
    <n v="97"/>
    <s v="97"/>
    <n v="3"/>
    <s v="3"/>
    <m/>
    <s v=""/>
    <s v=""/>
    <m/>
    <s v="Slow"/>
    <s v="1"/>
    <x v="8"/>
    <x v="2"/>
    <s v="Undiscovered"/>
    <m/>
    <n v="100"/>
    <m/>
    <m/>
    <s v="120"/>
    <s v="1"/>
    <n v="0.5"/>
    <n v="0.5"/>
    <s v="2"/>
    <s v="2"/>
    <n v="0.5"/>
    <s v="1"/>
    <s v="1"/>
    <s v="1"/>
    <s v="2"/>
    <s v="2"/>
    <n v="0.5"/>
    <n v="0.5"/>
    <s v="1"/>
    <s v="1"/>
    <n v="0.5"/>
    <n v="0.5"/>
    <s v="2"/>
  </r>
  <r>
    <s v="Zarude"/>
    <s v="893"/>
    <s v="Zarude"/>
    <s v="ă‚¶ă«ăĽă‰ (Zarude)"/>
    <x v="1"/>
    <s v="Mythical"/>
    <s v="Rogue Monkey pokemon"/>
    <s v="2"/>
    <x v="5"/>
    <x v="9"/>
    <s v="Dark, Grass"/>
    <n v="1.8"/>
    <n v="70"/>
    <s v="1"/>
    <s v="Leaf Guard"/>
    <m/>
    <m/>
    <s v="600"/>
    <n v="600"/>
    <n v="105"/>
    <s v="105"/>
    <n v="120"/>
    <s v="120"/>
    <n v="105"/>
    <s v="105"/>
    <n v="70"/>
    <s v="70"/>
    <n v="95"/>
    <s v="95"/>
    <n v="105"/>
    <s v="105"/>
    <n v="3"/>
    <s v="3"/>
    <m/>
    <s v=""/>
    <s v=""/>
    <m/>
    <s v="Slow"/>
    <s v="1"/>
    <x v="8"/>
    <x v="2"/>
    <s v="Undiscovered"/>
    <m/>
    <n v="100"/>
    <m/>
    <m/>
    <s v="120"/>
    <s v="1"/>
    <s v="2"/>
    <n v="0.5"/>
    <n v="0.5"/>
    <n v="0.5"/>
    <s v="2"/>
    <s v="2"/>
    <s v="2"/>
    <n v="0.5"/>
    <s v="2"/>
    <s v="0"/>
    <s v="4"/>
    <s v="1"/>
    <n v="0.5"/>
    <s v="1"/>
    <n v="0.5"/>
    <s v="1"/>
    <s v="2"/>
  </r>
  <r>
    <s v="Regieleki"/>
    <s v="894"/>
    <s v="Regieleki"/>
    <s v="ă¬ă‚¸ă‚¨ă¬ă‚­ (Regieleki)"/>
    <x v="1"/>
    <s v="Sub Legendary"/>
    <s v="Elektron pokemon"/>
    <s v="1"/>
    <x v="7"/>
    <x v="1"/>
    <s v="Electric"/>
    <n v="1.2"/>
    <n v="145"/>
    <s v="1"/>
    <s v="Transistor"/>
    <m/>
    <m/>
    <s v="580"/>
    <n v="580"/>
    <n v="80"/>
    <s v="80"/>
    <n v="100"/>
    <s v="100"/>
    <n v="50"/>
    <s v="50"/>
    <n v="100"/>
    <s v="100"/>
    <n v="50"/>
    <s v="50"/>
    <n v="200"/>
    <s v="200"/>
    <n v="3"/>
    <s v="3"/>
    <m/>
    <s v=""/>
    <s v=""/>
    <m/>
    <s v="Slow"/>
    <s v="1"/>
    <x v="8"/>
    <x v="2"/>
    <s v="Undiscovered"/>
    <m/>
    <n v="100"/>
    <m/>
    <m/>
    <s v="120"/>
    <s v="1"/>
    <s v="1"/>
    <s v="1"/>
    <n v="0.5"/>
    <s v="1"/>
    <s v="1"/>
    <s v="1"/>
    <s v="1"/>
    <s v="2"/>
    <n v="0.5"/>
    <s v="1"/>
    <s v="1"/>
    <s v="1"/>
    <s v="1"/>
    <s v="1"/>
    <s v="1"/>
    <n v="0.5"/>
    <s v="1"/>
  </r>
  <r>
    <s v="Regidrago"/>
    <s v="895"/>
    <s v="Regidrago"/>
    <s v="ă¬ă‚¸ă‰ă©ă‚´ (Regidrago)"/>
    <x v="1"/>
    <s v="Sub Legendary"/>
    <s v="Dragon Orb pokemon"/>
    <s v="1"/>
    <x v="16"/>
    <x v="1"/>
    <s v="Dragon"/>
    <n v="2.1"/>
    <n v="200"/>
    <s v="1"/>
    <s v="Dragonâ€s Maw"/>
    <m/>
    <m/>
    <s v="580"/>
    <n v="580"/>
    <n v="200"/>
    <s v="200"/>
    <n v="100"/>
    <s v="100"/>
    <n v="50"/>
    <s v="50"/>
    <n v="100"/>
    <s v="100"/>
    <n v="50"/>
    <s v="50"/>
    <n v="80"/>
    <s v="80"/>
    <n v="3"/>
    <s v="3"/>
    <m/>
    <s v=""/>
    <s v=""/>
    <m/>
    <s v="Slow"/>
    <s v="1"/>
    <x v="8"/>
    <x v="2"/>
    <s v="Undiscovered"/>
    <m/>
    <n v="100"/>
    <m/>
    <m/>
    <s v="120"/>
    <s v="1"/>
    <n v="0.5"/>
    <n v="0.5"/>
    <n v="0.5"/>
    <n v="0.5"/>
    <s v="2"/>
    <s v="1"/>
    <s v="1"/>
    <s v="1"/>
    <s v="1"/>
    <s v="1"/>
    <s v="1"/>
    <s v="1"/>
    <s v="1"/>
    <s v="2"/>
    <s v="1"/>
    <s v="1"/>
    <s v="2"/>
  </r>
  <r>
    <s v="Glastrier"/>
    <s v="896"/>
    <s v="Polaross"/>
    <s v="ă–ăŞă‚¶ăťă‚ą (Burizaposu)"/>
    <x v="1"/>
    <s v="Sub Legendary"/>
    <s v="Wild Horse pokemon"/>
    <s v="1"/>
    <x v="9"/>
    <x v="1"/>
    <s v="Ice"/>
    <n v="2.2000000000000002"/>
    <n v="800"/>
    <s v="1"/>
    <s v="Chilling Neigh"/>
    <m/>
    <m/>
    <s v="580"/>
    <n v="580"/>
    <n v="100"/>
    <s v="100"/>
    <n v="145"/>
    <s v="145"/>
    <n v="130"/>
    <s v="130"/>
    <n v="65"/>
    <s v="65"/>
    <n v="110"/>
    <s v="110"/>
    <n v="30"/>
    <s v="30"/>
    <n v="3"/>
    <s v="3"/>
    <m/>
    <s v=""/>
    <s v=""/>
    <m/>
    <s v="Slow"/>
    <s v="1"/>
    <x v="8"/>
    <x v="2"/>
    <s v="Undiscovered"/>
    <m/>
    <n v="100"/>
    <m/>
    <m/>
    <s v="120"/>
    <s v="1"/>
    <s v="2"/>
    <s v="1"/>
    <s v="1"/>
    <s v="1"/>
    <n v="0.5"/>
    <s v="2"/>
    <s v="1"/>
    <s v="1"/>
    <s v="1"/>
    <s v="1"/>
    <s v="1"/>
    <s v="2"/>
    <s v="1"/>
    <s v="1"/>
    <s v="1"/>
    <s v="2"/>
    <s v="1"/>
  </r>
  <r>
    <s v="Spectrier"/>
    <s v="897"/>
    <s v="Phantoross"/>
    <s v="ă¬ă‚¤ă‚ąăťă‚ą (Reisuposu)"/>
    <x v="1"/>
    <s v="Sub Legendary"/>
    <s v="Swift Horse pokemon"/>
    <s v="1"/>
    <x v="15"/>
    <x v="1"/>
    <s v="Ghost"/>
    <n v="2"/>
    <n v="44.5"/>
    <s v="1"/>
    <s v="Grim Neigh"/>
    <m/>
    <m/>
    <s v="580"/>
    <n v="580"/>
    <n v="100"/>
    <s v="100"/>
    <n v="65"/>
    <s v="65"/>
    <n v="60"/>
    <s v="60"/>
    <n v="145"/>
    <s v="145"/>
    <n v="80"/>
    <s v="80"/>
    <n v="130"/>
    <s v="130"/>
    <n v="3"/>
    <s v="3"/>
    <m/>
    <s v=""/>
    <s v=""/>
    <m/>
    <s v="Slow"/>
    <s v="1"/>
    <x v="8"/>
    <x v="2"/>
    <s v="Undiscovered"/>
    <m/>
    <n v="100"/>
    <m/>
    <m/>
    <s v="120"/>
    <s v="0"/>
    <s v="1"/>
    <s v="1"/>
    <s v="1"/>
    <s v="1"/>
    <s v="1"/>
    <s v="0"/>
    <n v="0.5"/>
    <s v="1"/>
    <s v="1"/>
    <s v="1"/>
    <n v="0.5"/>
    <s v="1"/>
    <s v="2"/>
    <s v="1"/>
    <s v="2"/>
    <s v="1"/>
    <s v="1"/>
  </r>
  <r>
    <s v="Calyrex"/>
    <s v="898"/>
    <s v="Coronospa"/>
    <s v="ăă‰ă¬ăă‚Żă‚ą (Budrex)"/>
    <x v="1"/>
    <s v="Legendary"/>
    <s v="King pokemon"/>
    <s v="2"/>
    <x v="13"/>
    <x v="9"/>
    <s v="Psychic, Grass"/>
    <n v="1.1000000000000001"/>
    <n v="7.7"/>
    <s v="1"/>
    <s v="Unnerve"/>
    <m/>
    <m/>
    <s v="500"/>
    <n v="500"/>
    <n v="100"/>
    <s v="100"/>
    <n v="80"/>
    <s v="80"/>
    <n v="80"/>
    <s v="80"/>
    <n v="80"/>
    <s v="80"/>
    <n v="80"/>
    <s v="80"/>
    <n v="80"/>
    <s v="80"/>
    <n v="3"/>
    <s v="3"/>
    <m/>
    <s v=""/>
    <s v=""/>
    <m/>
    <s v="Slow"/>
    <s v="1"/>
    <x v="8"/>
    <x v="2"/>
    <s v="Undiscovered"/>
    <m/>
    <n v="100"/>
    <m/>
    <m/>
    <s v="120"/>
    <s v="1"/>
    <s v="2"/>
    <n v="0.5"/>
    <n v="0.5"/>
    <n v="0.5"/>
    <s v="2"/>
    <n v="0.5"/>
    <s v="2"/>
    <n v="0.5"/>
    <s v="2"/>
    <n v="0.5"/>
    <s v="4"/>
    <s v="1"/>
    <s v="2"/>
    <s v="1"/>
    <s v="2"/>
    <s v="1"/>
    <s v="1"/>
  </r>
  <r>
    <s v="Calyrex Ice Rider"/>
    <s v="898"/>
    <s v="Coronospa"/>
    <s v="ăă‰ă¬ăă‚Żă‚ą (Budrex)"/>
    <x v="1"/>
    <s v="Legendary"/>
    <s v="High King pokemon"/>
    <s v="2"/>
    <x v="13"/>
    <x v="12"/>
    <s v="Psychic, Ice"/>
    <n v="2.4"/>
    <n v="809.1"/>
    <s v="1"/>
    <s v="As One"/>
    <m/>
    <m/>
    <s v="680"/>
    <n v="680"/>
    <n v="100"/>
    <s v="100"/>
    <n v="165"/>
    <s v="165"/>
    <n v="150"/>
    <s v="150"/>
    <n v="85"/>
    <s v="85"/>
    <n v="130"/>
    <s v="130"/>
    <n v="50"/>
    <s v="50"/>
    <n v="3"/>
    <s v="3"/>
    <m/>
    <s v=""/>
    <s v=""/>
    <m/>
    <s v="Slow"/>
    <s v="1"/>
    <x v="8"/>
    <x v="2"/>
    <s v="Undiscovered"/>
    <m/>
    <n v="100"/>
    <m/>
    <m/>
    <s v="120"/>
    <s v="1"/>
    <s v="2"/>
    <s v="1"/>
    <s v="1"/>
    <s v="1"/>
    <n v="0.5"/>
    <s v="1"/>
    <s v="1"/>
    <s v="1"/>
    <s v="1"/>
    <n v="0.5"/>
    <s v="2"/>
    <s v="2"/>
    <s v="2"/>
    <s v="1"/>
    <s v="2"/>
    <s v="2"/>
    <s v="1"/>
  </r>
  <r>
    <s v="Calyrex Shadow Rider"/>
    <s v="898"/>
    <s v="Coronospa"/>
    <s v="ăă‰ă¬ăă‚Żă‚ą (Budrex)"/>
    <x v="1"/>
    <s v="Legendary"/>
    <s v="High King pokemon"/>
    <s v="2"/>
    <x v="13"/>
    <x v="14"/>
    <s v="Psychic, Ghost"/>
    <n v="2.4"/>
    <n v="53.6"/>
    <s v="1"/>
    <s v="As One"/>
    <m/>
    <m/>
    <s v="680"/>
    <n v="680"/>
    <n v="100"/>
    <s v="100"/>
    <n v="85"/>
    <s v="85"/>
    <n v="80"/>
    <s v="80"/>
    <n v="165"/>
    <s v="165"/>
    <n v="100"/>
    <s v="100"/>
    <n v="150"/>
    <s v="150"/>
    <n v="3"/>
    <s v="3"/>
    <m/>
    <s v=""/>
    <s v=""/>
    <m/>
    <s v="Slow"/>
    <s v="1"/>
    <x v="8"/>
    <x v="2"/>
    <s v="Undiscovered"/>
    <m/>
    <n v="100"/>
    <m/>
    <m/>
    <s v="120"/>
    <s v="0"/>
    <s v="1"/>
    <s v="1"/>
    <s v="1"/>
    <s v="1"/>
    <s v="1"/>
    <s v="0"/>
    <n v="0.5"/>
    <s v="1"/>
    <s v="1"/>
    <n v="0.5"/>
    <s v="1"/>
    <s v="1"/>
    <s v="4"/>
    <s v="1"/>
    <s v="4"/>
    <s v="1"/>
    <s v="1"/>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r>
    <m/>
    <m/>
    <m/>
    <m/>
    <x v="8"/>
    <m/>
    <m/>
    <m/>
    <x v="18"/>
    <x v="1"/>
    <m/>
    <m/>
    <m/>
    <m/>
    <m/>
    <m/>
    <m/>
    <m/>
    <s v=""/>
    <m/>
    <m/>
    <m/>
    <m/>
    <m/>
    <m/>
    <m/>
    <m/>
    <m/>
    <m/>
    <m/>
    <m/>
    <m/>
    <m/>
    <m/>
    <m/>
    <m/>
    <m/>
    <m/>
    <m/>
    <x v="7"/>
    <x v="2"/>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297345-E79A-4F63-B450-8DD0DC5043D6}" name="PivotTable3"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2:B24" firstHeaderRow="1"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i>
    <i i="1">
      <x v="1"/>
    </i>
  </rowItems>
  <colItems count="1">
    <i/>
  </colItems>
  <dataFields count="2">
    <dataField name="Male" fld="44" subtotal="average" baseField="0" baseItem="0"/>
    <dataField name="Female" fld="45" subtotal="average" baseField="0" baseItem="0"/>
  </dataFields>
  <formats count="1">
    <format dxfId="14">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1">
          <reference field="4294967294" count="1" selected="0">
            <x v="0"/>
          </reference>
        </references>
      </pivotArea>
    </chartFormat>
    <chartFormat chart="4" format="9">
      <pivotArea type="data" outline="0" fieldPosition="0">
        <references count="1">
          <reference field="4294967294" count="1" selected="0">
            <x v="1"/>
          </reference>
        </references>
      </pivotArea>
    </chartFormat>
    <chartFormat chart="2" format="3">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1">
          <reference field="4294967294" count="1" selected="0">
            <x v="0"/>
          </reference>
        </references>
      </pivotArea>
    </chartFormat>
    <chartFormat chart="9" format="15">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9EAFD8-8495-4F3F-B2D4-874BD2610E41}"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30:F48" firstHeaderRow="0"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axis="axisRow" showAll="0">
      <items count="20">
        <item x="18"/>
        <item x="13"/>
        <item x="3"/>
        <item x="11"/>
        <item x="8"/>
        <item x="10"/>
        <item x="17"/>
        <item x="2"/>
        <item x="14"/>
        <item x="9"/>
        <item x="7"/>
        <item x="12"/>
        <item x="4"/>
        <item x="0"/>
        <item x="5"/>
        <item x="15"/>
        <item x="6"/>
        <item x="16"/>
        <item h="1" x="1"/>
        <item t="default"/>
      </items>
    </pivotField>
    <pivotField showAll="0"/>
    <pivotField dataField="1" numFmtId="4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height_m" fld="11" subtotal="average" baseField="9" baseItem="0"/>
    <dataField name="Average of weight_kg" fld="12" subtotal="average" baseField="9"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139F0A-FCC2-464A-AB2B-A6B367AFBE75}" name="PivotTable9"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2:B98" firstHeaderRow="1"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i="1">
      <x v="1"/>
    </i>
    <i i="2">
      <x v="2"/>
    </i>
    <i i="3">
      <x v="3"/>
    </i>
    <i i="4">
      <x v="4"/>
    </i>
    <i i="5">
      <x v="5"/>
    </i>
  </rowItems>
  <colItems count="1">
    <i/>
  </colItems>
  <dataFields count="6">
    <dataField name="SPECIAL ATTACK" fld="25" subtotal="average" baseField="0" baseItem="31258100"/>
    <dataField name="HP " fld="19" subtotal="average" baseField="0" baseItem="0"/>
    <dataField name="SPEED " fld="29" subtotal="average" baseField="0" baseItem="0"/>
    <dataField name="DEFENSE " fld="23" subtotal="average" baseField="0" baseItem="0"/>
    <dataField name="SPECIAL DEFENSE" fld="27" subtotal="average" baseField="0" baseItem="0"/>
    <dataField name="ATTACK " fld="21" subtotal="average" baseField="0" baseItem="0"/>
  </dataFields>
  <formats count="1">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29" series="1">
      <pivotArea type="data" outline="0" fieldPosition="0">
        <references count="1">
          <reference field="4294967294" count="1" selected="0">
            <x v="0"/>
          </reference>
        </references>
      </pivotArea>
    </chartFormat>
    <chartFormat chart="6" format="1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20" firstHeaderRow="1" firstDataRow="1" firstDataCol="1"/>
  <pivotFields count="65">
    <pivotField dataField="1" showAll="0"/>
    <pivotField showAll="0"/>
    <pivotField showAll="0"/>
    <pivotField showAll="0"/>
    <pivotField showAll="0">
      <items count="10">
        <item x="0"/>
        <item x="2"/>
        <item x="3"/>
        <item x="4"/>
        <item x="5"/>
        <item x="6"/>
        <item x="7"/>
        <item x="1"/>
        <item x="8"/>
        <item t="default"/>
      </items>
    </pivotField>
    <pivotField showAll="0"/>
    <pivotField showAll="0"/>
    <pivotField showAll="0"/>
    <pivotField axis="axisRow" showAll="0">
      <items count="20">
        <item x="3"/>
        <item x="5"/>
        <item x="16"/>
        <item x="7"/>
        <item x="10"/>
        <item x="12"/>
        <item x="1"/>
        <item x="17"/>
        <item x="15"/>
        <item x="0"/>
        <item x="8"/>
        <item x="9"/>
        <item x="4"/>
        <item x="6"/>
        <item x="13"/>
        <item x="14"/>
        <item x="11"/>
        <item x="2"/>
        <item x="18"/>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D19" firstHeaderRow="1" firstDataRow="1" firstDataCol="1"/>
  <pivotFields count="65">
    <pivotField dataField="1"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axis="axisRow" showAll="0">
      <items count="20">
        <item x="18"/>
        <item x="13"/>
        <item x="3"/>
        <item x="11"/>
        <item x="8"/>
        <item x="10"/>
        <item x="17"/>
        <item x="2"/>
        <item x="14"/>
        <item x="9"/>
        <item x="7"/>
        <item x="12"/>
        <item x="4"/>
        <item x="0"/>
        <item x="5"/>
        <item x="15"/>
        <item x="6"/>
        <item x="16"/>
        <item h="1" x="1"/>
        <item t="default"/>
      </items>
    </pivotField>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8">
    <i>
      <x/>
    </i>
    <i>
      <x v="1"/>
    </i>
    <i>
      <x v="2"/>
    </i>
    <i>
      <x v="3"/>
    </i>
    <i>
      <x v="4"/>
    </i>
    <i>
      <x v="5"/>
    </i>
    <i>
      <x v="6"/>
    </i>
    <i>
      <x v="7"/>
    </i>
    <i>
      <x v="8"/>
    </i>
    <i>
      <x v="9"/>
    </i>
    <i>
      <x v="10"/>
    </i>
    <i>
      <x v="11"/>
    </i>
    <i>
      <x v="12"/>
    </i>
    <i>
      <x v="13"/>
    </i>
    <i>
      <x v="14"/>
    </i>
    <i>
      <x v="15"/>
    </i>
    <i>
      <x v="16"/>
    </i>
    <i>
      <x v="17"/>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B68B38-BA86-4958-A83B-6EC64FC699CD}" name="PivotTable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51:D62" firstHeaderRow="1" firstDataRow="1" firstDataCol="1"/>
  <pivotFields count="65">
    <pivotField dataField="1"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9"/>
        <item x="10"/>
        <item x="3"/>
        <item x="5"/>
        <item x="4"/>
        <item x="8"/>
        <item x="11"/>
        <item x="0"/>
        <item x="1"/>
        <item x="6"/>
        <item x="7"/>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0"/>
  </rowFields>
  <rowItems count="11">
    <i>
      <x/>
    </i>
    <i>
      <x v="1"/>
    </i>
    <i>
      <x v="2"/>
    </i>
    <i>
      <x v="3"/>
    </i>
    <i>
      <x v="4"/>
    </i>
    <i>
      <x v="5"/>
    </i>
    <i>
      <x v="6"/>
    </i>
    <i>
      <x v="7"/>
    </i>
    <i>
      <x v="8"/>
    </i>
    <i>
      <x v="9"/>
    </i>
    <i>
      <x v="10"/>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70F014-B5B6-46DC-B7A7-55E751C35B32}" name="PivotTable1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1:D89" firstHeaderRow="0"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axis="axisRow" showAll="0">
      <items count="20">
        <item x="3"/>
        <item x="5"/>
        <item x="16"/>
        <item x="7"/>
        <item x="10"/>
        <item x="12"/>
        <item x="1"/>
        <item x="17"/>
        <item x="15"/>
        <item x="0"/>
        <item x="8"/>
        <item x="9"/>
        <item x="4"/>
        <item x="6"/>
        <item x="13"/>
        <item x="14"/>
        <item x="11"/>
        <item x="2"/>
        <item h="1" x="18"/>
        <item t="default"/>
      </items>
    </pivotField>
    <pivotField showAll="0"/>
    <pivotField showAll="0"/>
    <pivotField numFmtId="49"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 numFmtId="2" showAll="0"/>
    <pivotField showAll="0"/>
    <pivotField numFmtId="2" showAll="0"/>
    <pivotField showAll="0"/>
    <pivotField numFmtId="2" showAll="0"/>
    <pivotField showAll="0"/>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x v="17"/>
    </i>
  </rowItems>
  <colFields count="1">
    <field x="-2"/>
  </colFields>
  <colItems count="3">
    <i>
      <x/>
    </i>
    <i i="1">
      <x v="1"/>
    </i>
    <i i="2">
      <x v="2"/>
    </i>
  </colItems>
  <dataFields count="3">
    <dataField name="Average of catch_rate" fld="31" subtotal="average" baseField="8" baseItem="2"/>
    <dataField name="Average of base_friendship" fld="34" subtotal="average" baseField="0" baseItem="1"/>
    <dataField name="Average of base_experience" fld="35" subtotal="average" baseField="0" baseItem="1"/>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06A401-7B25-4E55-9DDC-FB6648B7CAB9}"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9" firstHeaderRow="0"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axis="axisRow" showAll="0">
      <items count="20">
        <item x="3"/>
        <item x="5"/>
        <item x="16"/>
        <item x="7"/>
        <item x="10"/>
        <item x="12"/>
        <item x="1"/>
        <item x="17"/>
        <item x="15"/>
        <item x="0"/>
        <item x="8"/>
        <item x="9"/>
        <item x="4"/>
        <item x="6"/>
        <item x="13"/>
        <item x="14"/>
        <item x="11"/>
        <item x="2"/>
        <item x="18"/>
        <item t="default"/>
      </items>
    </pivotField>
    <pivotField showAll="0"/>
    <pivotField showAll="0"/>
    <pivotField dataField="1" numFmtId="4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x v="18"/>
    </i>
  </rowItems>
  <colFields count="1">
    <field x="-2"/>
  </colFields>
  <colItems count="2">
    <i>
      <x/>
    </i>
    <i i="1">
      <x v="1"/>
    </i>
  </colItems>
  <dataFields count="2">
    <dataField name="Average of height_m" fld="11" subtotal="average" baseField="8" baseItem="1"/>
    <dataField name="Average of weight_kg" fld="12" subtotal="average" baseField="8" baseItem="1"/>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803CD7-6B9F-4E80-93AC-51A71037FA37}" name="PivotTable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1:B66" firstHeaderRow="1" firstDataRow="1" firstDataCol="1"/>
  <pivotFields count="65">
    <pivotField dataField="1"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13"/>
        <item x="3"/>
        <item x="15"/>
        <item x="1"/>
        <item x="6"/>
        <item x="5"/>
        <item x="4"/>
        <item x="0"/>
        <item x="10"/>
        <item x="12"/>
        <item x="2"/>
        <item x="8"/>
        <item x="9"/>
        <item x="14"/>
        <item x="11"/>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9"/>
  </rowFields>
  <rowItems count="15">
    <i>
      <x/>
    </i>
    <i>
      <x v="1"/>
    </i>
    <i>
      <x v="2"/>
    </i>
    <i>
      <x v="3"/>
    </i>
    <i>
      <x v="4"/>
    </i>
    <i>
      <x v="5"/>
    </i>
    <i>
      <x v="6"/>
    </i>
    <i>
      <x v="7"/>
    </i>
    <i>
      <x v="8"/>
    </i>
    <i>
      <x v="9"/>
    </i>
    <i>
      <x v="10"/>
    </i>
    <i>
      <x v="11"/>
    </i>
    <i>
      <x v="12"/>
    </i>
    <i>
      <x v="13"/>
    </i>
    <i>
      <x v="14"/>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D9790F-729B-47B2-BF79-8E213338D97C}"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1:H90" firstHeaderRow="0" firstDataRow="1" firstDataCol="1"/>
  <pivotFields count="65">
    <pivotField showAll="0"/>
    <pivotField showAll="0"/>
    <pivotField showAll="0"/>
    <pivotField showAll="0"/>
    <pivotField showAll="0">
      <items count="10">
        <item x="0"/>
        <item x="2"/>
        <item x="3"/>
        <item x="4"/>
        <item x="5"/>
        <item x="6"/>
        <item x="7"/>
        <item x="1"/>
        <item x="8"/>
        <item t="default"/>
      </items>
    </pivotField>
    <pivotField showAll="0"/>
    <pivotField showAll="0"/>
    <pivotField showAll="0"/>
    <pivotField showAll="0"/>
    <pivotField axis="axisRow" showAll="0">
      <items count="20">
        <item x="18"/>
        <item x="13"/>
        <item x="3"/>
        <item x="11"/>
        <item x="8"/>
        <item x="10"/>
        <item x="17"/>
        <item x="2"/>
        <item x="14"/>
        <item x="9"/>
        <item x="7"/>
        <item x="12"/>
        <item x="4"/>
        <item x="0"/>
        <item x="5"/>
        <item x="15"/>
        <item x="6"/>
        <item x="16"/>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dataFields count="3">
    <dataField name="Average of catch_rate" fld="31" subtotal="average" baseField="9" baseItem="0"/>
    <dataField name="Average of base_friendship" fld="34" subtotal="average" baseField="9" baseItem="0"/>
    <dataField name="Average of base_experience" fld="35" subtotal="average" baseField="9"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3" Type="http://schemas.openxmlformats.org/officeDocument/2006/relationships/hyperlink" Target="https://assets.pokemon.com/assets/cms2/img/pokedex/full/004.png" TargetMode="External"/><Relationship Id="rId2" Type="http://schemas.openxmlformats.org/officeDocument/2006/relationships/image" Target="../media/image1.png"/><Relationship Id="rId1" Type="http://schemas.openxmlformats.org/officeDocument/2006/relationships/hyperlink" Target="https://assets.pokemon.com/assets/cms2/img/pokedex/full/007.png" TargetMode="External"/><Relationship Id="rId4"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Srd>
</file>

<file path=xl/richData/rdrichvalue.xml><?xml version="1.0" encoding="utf-8"?>
<rvData xmlns="http://schemas.microsoft.com/office/spreadsheetml/2017/richdata" count="3">
  <rv s="0">
    <v>0</v>
    <v>1</v>
    <v>0</v>
    <v>350</v>
    <v>3</v>
    <v>350</v>
    <v>Pokemon</v>
  </rv>
  <rv s="0">
    <v>1</v>
    <v>1</v>
    <v>0</v>
    <v>350</v>
    <v>3</v>
    <v>350</v>
    <v>Pokemon</v>
  </rv>
  <rv s="0">
    <v>0</v>
    <v>1</v>
    <v>0</v>
    <v>550</v>
    <v>3</v>
    <v>550</v>
    <v>Pokemon</v>
  </rv>
</rvData>
</file>

<file path=xl/richData/rdrichvaluestructure.xml><?xml version="1.0" encoding="utf-8"?>
<rvStructures xmlns="http://schemas.microsoft.com/office/spreadsheetml/2017/richdata" count="1">
  <s t="_webimage">
    <k n="WebImageIdentifier" t="i"/>
    <k n="CalcOrigin" t="i"/>
    <k n="ComputedImage" t="b"/>
    <k n="ImageHeight"/>
    <k n="ImageSizing" t="i"/>
    <k n="ImageWidth"/>
    <k n="Text" t="s"/>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tion" xr10:uid="{7A2B27B7-6685-4D0C-9BAA-2FA574870CAF}" sourceName="generation">
  <pivotTables>
    <pivotTable tabId="5" name="PivotTable2"/>
    <pivotTable tabId="5" name="PivotTable1"/>
    <pivotTable tabId="5" name="PivotTable3"/>
    <pivotTable tabId="5" name="PivotTable4"/>
    <pivotTable tabId="5" name="PivotTable5"/>
    <pivotTable tabId="5" name="PivotTable6"/>
    <pivotTable tabId="5" name="PivotTable7"/>
    <pivotTable tabId="5" name="PivotTable12"/>
    <pivotTable tabId="5" name="PivotTable13"/>
    <pivotTable tabId="5" name="PivotTable9"/>
  </pivotTables>
  <data>
    <tabular pivotCacheId="486181785">
      <items count="9">
        <i x="0" s="1"/>
        <i x="2" s="1"/>
        <i x="3" s="1"/>
        <i x="4" s="1"/>
        <i x="5" s="1"/>
        <i x="6" s="1"/>
        <i x="7" s="1"/>
        <i x="1" s="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eration 2" xr10:uid="{A2076F69-65FC-4E1D-8839-AA1815B5D50E}" cache="Slicer_generation" caption="GENERATION" columnCount="8" style="SlicerStyleDark2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eration 1" xr10:uid="{B148AA98-AC72-4405-90A3-67CB50ECF024}" cache="Slicer_generation" caption="GENERATION" columnCount="8" style="SlicerStyleDark2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eration" xr10:uid="{BA6FB6F7-4C41-43B6-8676-FBA49916F98F}" cache="Slicer_generation" caption="GENERATION"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M1081" totalsRowShown="0" headerRowDxfId="82">
  <autoFilter ref="A1:BM1081" xr:uid="{00000000-0009-0000-0100-000001000000}"/>
  <tableColumns count="65">
    <tableColumn id="1" xr3:uid="{00000000-0010-0000-0000-000001000000}" name="name" dataDxfId="81"/>
    <tableColumn id="2" xr3:uid="{00000000-0010-0000-0000-000002000000}" name="pokedex_number" dataDxfId="80"/>
    <tableColumn id="3" xr3:uid="{00000000-0010-0000-0000-000003000000}" name="german_name" dataDxfId="79"/>
    <tableColumn id="4" xr3:uid="{00000000-0010-0000-0000-000004000000}" name="japanese_name" dataDxfId="78"/>
    <tableColumn id="5" xr3:uid="{00000000-0010-0000-0000-000005000000}" name="generation" dataDxfId="77"/>
    <tableColumn id="6" xr3:uid="{00000000-0010-0000-0000-000006000000}" name="status" dataDxfId="76"/>
    <tableColumn id="7" xr3:uid="{00000000-0010-0000-0000-000007000000}" name="species" dataDxfId="75"/>
    <tableColumn id="8" xr3:uid="{00000000-0010-0000-0000-000008000000}" name="type_number" dataDxfId="74"/>
    <tableColumn id="9" xr3:uid="{00000000-0010-0000-0000-000009000000}" name="type_1" dataDxfId="73"/>
    <tableColumn id="10" xr3:uid="{00000000-0010-0000-0000-00000A000000}" name="type_2" dataDxfId="72"/>
    <tableColumn id="53" xr3:uid="{69EBC66F-6B57-497D-B364-01F7B54412F9}" name="types" dataDxfId="71"/>
    <tableColumn id="11" xr3:uid="{00000000-0010-0000-0000-00000B000000}" name="height_m" dataDxfId="70"/>
    <tableColumn id="12" xr3:uid="{00000000-0010-0000-0000-00000C000000}" name="weight_kg" dataDxfId="69"/>
    <tableColumn id="13" xr3:uid="{00000000-0010-0000-0000-00000D000000}" name="abilities_number" dataDxfId="68"/>
    <tableColumn id="14" xr3:uid="{00000000-0010-0000-0000-00000E000000}" name="ability_1" dataDxfId="67"/>
    <tableColumn id="15" xr3:uid="{00000000-0010-0000-0000-00000F000000}" name="ability_2"/>
    <tableColumn id="16" xr3:uid="{00000000-0010-0000-0000-000010000000}" name="ability_hidden"/>
    <tableColumn id="17" xr3:uid="{00000000-0010-0000-0000-000011000000}" name="total_points0" dataDxfId="66"/>
    <tableColumn id="66" xr3:uid="{E624776E-86C5-4F2C-9391-720E020A53B4}" name="total_points" dataDxfId="65">
      <calculatedColumnFormula>IF(ISBLANK(R2),"",_xlfn.NUMBERVALUE(R2))</calculatedColumnFormula>
    </tableColumn>
    <tableColumn id="62" xr3:uid="{2F82AFF4-2CF8-4D56-AC80-65BDE37405B1}" name="hp" dataDxfId="64">
      <calculatedColumnFormula>IF(ISBLANK(U2),"",_xlfn.NUMBERVALUE(U2))</calculatedColumnFormula>
    </tableColumn>
    <tableColumn id="18" xr3:uid="{00000000-0010-0000-0000-000012000000}" name="hp0" dataDxfId="63"/>
    <tableColumn id="61" xr3:uid="{475ED16F-693C-44E7-960B-FFB09490369D}" name="attack" dataDxfId="62">
      <calculatedColumnFormula>IF(ISBLANK(W2),"",_xlfn.NUMBERVALUE(W2))</calculatedColumnFormula>
    </tableColumn>
    <tableColumn id="19" xr3:uid="{00000000-0010-0000-0000-000013000000}" name="attack2" dataDxfId="61"/>
    <tableColumn id="60" xr3:uid="{B807A2C8-BF8A-489A-8136-4DCD6BE92915}" name="defense" dataDxfId="60">
      <calculatedColumnFormula>IF(ISBLANK(Y2),"",_xlfn.NUMBERVALUE(Y2))</calculatedColumnFormula>
    </tableColumn>
    <tableColumn id="20" xr3:uid="{00000000-0010-0000-0000-000014000000}" name="defense2" dataDxfId="59"/>
    <tableColumn id="59" xr3:uid="{A978E9A1-3179-4A90-BAE2-0DD249088E32}" name="sp_attack" dataDxfId="58">
      <calculatedColumnFormula>IF(ISBLANK(AA2),"",_xlfn.NUMBERVALUE(AA2))</calculatedColumnFormula>
    </tableColumn>
    <tableColumn id="21" xr3:uid="{00000000-0010-0000-0000-000015000000}" name="sp_attack2" dataDxfId="57"/>
    <tableColumn id="58" xr3:uid="{F6ACB986-D2A0-4D32-BD98-0B6105DA0345}" name="sp_defense" dataDxfId="56">
      <calculatedColumnFormula>IF(ISBLANK(AC2),"",_xlfn.NUMBERVALUE(AC2))</calculatedColumnFormula>
    </tableColumn>
    <tableColumn id="22" xr3:uid="{00000000-0010-0000-0000-000016000000}" name="sp_defense2" dataDxfId="55"/>
    <tableColumn id="57" xr3:uid="{A88440E2-48BC-47EB-9CFD-30A98CE86908}" name="speed" dataDxfId="54">
      <calculatedColumnFormula>IF(ISBLANK(AE2),"",_xlfn.NUMBERVALUE(AE2))</calculatedColumnFormula>
    </tableColumn>
    <tableColumn id="23" xr3:uid="{00000000-0010-0000-0000-000017000000}" name="speed2" dataDxfId="53"/>
    <tableColumn id="54" xr3:uid="{627A9F62-6260-445D-84CD-03B94CB826A4}" name="catch_rate" dataDxfId="52">
      <calculatedColumnFormula>IF(ISBLANK(AG2),"",_xlfn.NUMBERVALUE(AG2))</calculatedColumnFormula>
    </tableColumn>
    <tableColumn id="24" xr3:uid="{00000000-0010-0000-0000-000018000000}" name="catch_rate2" dataDxfId="51"/>
    <tableColumn id="25" xr3:uid="{00000000-0010-0000-0000-000019000000}" name="base_friendship0" dataDxfId="50"/>
    <tableColumn id="56" xr3:uid="{BD09DC89-CC01-409A-A69B-0029A40290EB}" name="base_friendship" dataDxfId="49">
      <calculatedColumnFormula>IF(ISBLANK(AH2),"",_xlfn.NUMBERVALUE(AH2))</calculatedColumnFormula>
    </tableColumn>
    <tableColumn id="69" xr3:uid="{8FFAD17D-17BD-4D02-BD02-52F2C186FA05}" name="base_experience" dataDxfId="48">
      <calculatedColumnFormula>IF(ISBLANK(AK2),"",_xlfn.NUMBERVALUE(AK2))</calculatedColumnFormula>
    </tableColumn>
    <tableColumn id="26" xr3:uid="{00000000-0010-0000-0000-00001A000000}" name="base_experience2" dataDxfId="47"/>
    <tableColumn id="27" xr3:uid="{00000000-0010-0000-0000-00001B000000}" name="growth_rate" dataDxfId="46"/>
    <tableColumn id="28" xr3:uid="{00000000-0010-0000-0000-00001C000000}" name="egg_type_number" dataDxfId="45"/>
    <tableColumn id="29" xr3:uid="{00000000-0010-0000-0000-00001D000000}" name="egg_type_1" dataDxfId="44"/>
    <tableColumn id="30" xr3:uid="{00000000-0010-0000-0000-00001E000000}" name="egg_type_2"/>
    <tableColumn id="55" xr3:uid="{2DEC3261-CFF3-4B27-8821-A6D2E70EDCF0}" name="egg_types"/>
    <tableColumn id="31" xr3:uid="{00000000-0010-0000-0000-00001F000000}" name="percentage_male"/>
    <tableColumn id="63" xr3:uid="{CA2EE754-4B35-4CB0-823B-4702D0F42108}" name="percentage_female"/>
    <tableColumn id="52" xr3:uid="{00000000-0010-0000-0000-000034000000}" name="percentage_male2"/>
    <tableColumn id="51" xr3:uid="{00000000-0010-0000-0000-000033000000}" name="percentage_female2"/>
    <tableColumn id="32" xr3:uid="{00000000-0010-0000-0000-000020000000}" name="egg_cycles" dataDxfId="43"/>
    <tableColumn id="33" xr3:uid="{00000000-0010-0000-0000-000021000000}" name="normal" dataDxfId="42"/>
    <tableColumn id="34" xr3:uid="{00000000-0010-0000-0000-000022000000}" name="Fire" dataDxfId="41"/>
    <tableColumn id="35" xr3:uid="{00000000-0010-0000-0000-000023000000}" name="Water" dataDxfId="40"/>
    <tableColumn id="36" xr3:uid="{00000000-0010-0000-0000-000024000000}" name="electric" dataDxfId="39"/>
    <tableColumn id="37" xr3:uid="{00000000-0010-0000-0000-000025000000}" name="grass" dataDxfId="38"/>
    <tableColumn id="38" xr3:uid="{00000000-0010-0000-0000-000026000000}" name="ice" dataDxfId="37"/>
    <tableColumn id="39" xr3:uid="{00000000-0010-0000-0000-000027000000}" name="fight" dataDxfId="36"/>
    <tableColumn id="40" xr3:uid="{00000000-0010-0000-0000-000028000000}" name="poison" dataDxfId="35"/>
    <tableColumn id="41" xr3:uid="{00000000-0010-0000-0000-000029000000}" name="ground" dataDxfId="34"/>
    <tableColumn id="42" xr3:uid="{00000000-0010-0000-0000-00002A000000}" name="flying" dataDxfId="33"/>
    <tableColumn id="43" xr3:uid="{00000000-0010-0000-0000-00002B000000}" name="psychic" dataDxfId="32"/>
    <tableColumn id="44" xr3:uid="{00000000-0010-0000-0000-00002C000000}" name="bug" dataDxfId="31"/>
    <tableColumn id="45" xr3:uid="{00000000-0010-0000-0000-00002D000000}" name="rock" dataDxfId="30"/>
    <tableColumn id="46" xr3:uid="{00000000-0010-0000-0000-00002E000000}" name="ghost" dataDxfId="29"/>
    <tableColumn id="47" xr3:uid="{00000000-0010-0000-0000-00002F000000}" name="dragon" dataDxfId="28"/>
    <tableColumn id="48" xr3:uid="{00000000-0010-0000-0000-000030000000}" name="dark" dataDxfId="27"/>
    <tableColumn id="49" xr3:uid="{00000000-0010-0000-0000-000031000000}" name="steel" dataDxfId="26"/>
    <tableColumn id="50" xr3:uid="{00000000-0010-0000-0000-000032000000}" name="fairy" dataDxfId="25"/>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95DE46F-6B4B-4B65-BE71-803CA01EE157}" name="Table6" displayName="Table6" ref="A1:D1046" totalsRowShown="0" headerRowDxfId="24">
  <autoFilter ref="A1:D1046" xr:uid="{495DE46F-6B4B-4B65-BE71-803CA01EE157}"/>
  <tableColumns count="4">
    <tableColumn id="1" xr3:uid="{E0A73FC4-09A8-419B-A1FF-AC02559075B5}" name="name" dataDxfId="23"/>
    <tableColumn id="2" xr3:uid="{026853C1-CB0A-4A51-910D-8A1FE36F2ACC}" name="pokedex_number" dataDxfId="22"/>
    <tableColumn id="3" xr3:uid="{38956244-3C2D-43A3-90E8-AFC1804939CF}" name="generation" dataDxfId="21"/>
    <tableColumn id="4" xr3:uid="{C3072461-7AC0-4D82-BC82-163E76BD9B74}" name="status"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E1:F19" totalsRowShown="0">
  <autoFilter ref="E1:F19" xr:uid="{00000000-0009-0000-0100-000002000000}">
    <filterColumn colId="0">
      <filters>
        <filter val="Bug"/>
        <filter val="Dark"/>
        <filter val="Dragon"/>
        <filter val="Electric"/>
        <filter val="Fairy"/>
        <filter val="Fighting"/>
        <filter val="Fire"/>
        <filter val="Ghost"/>
        <filter val="Grass"/>
        <filter val="Normal"/>
        <filter val="Poison"/>
        <filter val="Psychic"/>
        <filter val="Rock"/>
        <filter val="Steel"/>
        <filter val="Water"/>
      </filters>
    </filterColumn>
  </autoFilter>
  <tableColumns count="2">
    <tableColumn id="1" xr3:uid="{00000000-0010-0000-0100-000001000000}" name="Type">
      <calculatedColumnFormula>A2</calculatedColumnFormula>
    </tableColumn>
    <tableColumn id="2" xr3:uid="{00000000-0010-0000-0100-000002000000}" name="Count">
      <calculatedColumnFormula>_xlfn.XLOOKUP($E2,$A$2:$A$19,$B$2:$B$19,0)+_xlfn.XLOOKUP($E2,$C$2:$C$19,$D$2:$D$19,0)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71E5AD-4FBE-4CC1-B54F-DC7648C11560}" name="Table3" displayName="Table3" ref="G30:I48" totalsRowShown="0">
  <autoFilter ref="G30:I48" xr:uid="{D671E5AD-4FBE-4CC1-B54F-DC7648C11560}">
    <filterColumn colId="0">
      <filters>
        <filter val="Bug"/>
        <filter val="Dark"/>
        <filter val="Dragon"/>
        <filter val="Electric"/>
        <filter val="Fairy"/>
        <filter val="Fighting"/>
        <filter val="Fire"/>
        <filter val="Ghost"/>
        <filter val="Grass"/>
        <filter val="Ground"/>
        <filter val="Ice"/>
        <filter val="Normal"/>
        <filter val="Poison"/>
        <filter val="Psychic"/>
        <filter val="Rock"/>
        <filter val="Steel"/>
        <filter val="Water"/>
      </filters>
    </filterColumn>
    <filterColumn colId="1">
      <filters>
        <filter val="103,82"/>
        <filter val="106,19"/>
        <filter val="112,78"/>
        <filter val="132,50"/>
        <filter val="135,00"/>
        <filter val="155,00"/>
        <filter val="158,33"/>
        <filter val="173,33"/>
        <filter val="200,00"/>
        <filter val="57,00"/>
        <filter val="70,00"/>
        <filter val="713,33"/>
        <filter val="80,00"/>
        <filter val="92,50"/>
        <filter val="92,67"/>
      </filters>
    </filterColumn>
  </autoFilter>
  <tableColumns count="3">
    <tableColumn id="1" xr3:uid="{55BB7B57-8F79-43AA-A3B8-FA4F753959BC}" name="Type">
      <calculatedColumnFormula>A31</calculatedColumnFormula>
    </tableColumn>
    <tableColumn id="2" xr3:uid="{A5D8EFCD-4F0E-4D84-AD77-6EE5123F3FBB}" name="Average height (cm)" dataDxfId="13">
      <calculatedColumnFormula>AVERAGE(B31,E31)*100</calculatedColumnFormula>
    </tableColumn>
    <tableColumn id="3" xr3:uid="{2E4761E3-FBA0-4ADF-A83C-C0784B07DA26}" name="Average weight (kg)" dataDxfId="12">
      <calculatedColumnFormula>AVERAGE(C31,F31)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F74011-5241-4F0C-880E-8D793835425C}" name="Table4" displayName="Table4" ref="E51:F69" totalsRowShown="0">
  <autoFilter ref="E51:F69" xr:uid="{A7F74011-5241-4F0C-880E-8D793835425C}">
    <filterColumn colId="0">
      <filters>
        <filter val="Amorphous"/>
        <filter val="Bug"/>
        <filter val="Dragon"/>
        <filter val="Fairy"/>
        <filter val="Field"/>
        <filter val="Flying"/>
        <filter val="Mineral"/>
        <filter val="Monster"/>
        <filter val="Undiscovered"/>
        <filter val="Water 1"/>
        <filter val="Water 3"/>
      </filters>
    </filterColumn>
  </autoFilter>
  <tableColumns count="2">
    <tableColumn id="1" xr3:uid="{CA80333B-1AC7-4866-9492-AF72466F3E17}" name="Egg type">
      <calculatedColumnFormula>A52</calculatedColumnFormula>
    </tableColumn>
    <tableColumn id="2" xr3:uid="{73D010E5-64ED-4BA3-92C6-5BF4D76E6EA5}" name="Number of pokemon">
      <calculatedColumnFormula>_xlfn.XLOOKUP(E52,$A$52:$A$66,$B$52:$B$66,0)+_xlfn.XLOOKUP(E52,$C$52:$C$62,$D$52:$D$62,0)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6651F4-90B7-4A37-972F-F98D95345344}" name="Table5" displayName="Table5" ref="I71:L89" totalsRowShown="0">
  <autoFilter ref="I71:L89" xr:uid="{916651F4-90B7-4A37-972F-F98D95345344}">
    <filterColumn colId="0">
      <filters>
        <filter val="Bug"/>
        <filter val="Dark"/>
        <filter val="Electric"/>
        <filter val="Fairy"/>
        <filter val="Fighting"/>
        <filter val="Fire"/>
        <filter val="Ghost"/>
        <filter val="Grass"/>
        <filter val="Ground"/>
        <filter val="Ice"/>
        <filter val="Normal"/>
        <filter val="Poison"/>
        <filter val="Psychic"/>
        <filter val="Rock"/>
        <filter val="Steel"/>
        <filter val="Water"/>
      </filters>
    </filterColumn>
    <filterColumn colId="1">
      <filters>
        <filter val="110,71"/>
        <filter val="116,25"/>
        <filter val="121,05"/>
        <filter val="124,80"/>
        <filter val="142,54"/>
        <filter val="144,34"/>
        <filter val="39,10"/>
        <filter val="45,00"/>
        <filter val="55,36"/>
        <filter val="59,86"/>
        <filter val="75,66"/>
        <filter val="83,75"/>
        <filter val="84,83"/>
        <filter val="86,25"/>
        <filter val="89,42"/>
      </filters>
    </filterColumn>
    <filterColumn colId="2">
      <filters>
        <filter val="23,13"/>
        <filter val="32,81"/>
        <filter val="35,00"/>
        <filter val="40,83"/>
        <filter val="48,33"/>
        <filter val="51,56"/>
        <filter val="54,69"/>
        <filter val="60,00"/>
        <filter val="61,67"/>
        <filter val="67,31"/>
        <filter val="70,00"/>
      </filters>
    </filterColumn>
  </autoFilter>
  <tableColumns count="4">
    <tableColumn id="1" xr3:uid="{24817D1C-D58D-46C1-8D7A-27AA00A1A762}" name="Type">
      <calculatedColumnFormula>A72</calculatedColumnFormula>
    </tableColumn>
    <tableColumn id="2" xr3:uid="{488BF34F-0A2C-4C29-B1FD-9AC0DB7DEEAA}" name="Average catch rate" dataDxfId="11">
      <calculatedColumnFormula>(_xlfn.XLOOKUP(I72,$A$72:$A$89,$B$72:$B$89,0)+_xlfn.XLOOKUP(I72,$E$72:$E$89,$F$72:$F$89,0))/2</calculatedColumnFormula>
    </tableColumn>
    <tableColumn id="3" xr3:uid="{846E8D4A-1BEF-4474-99DA-51153B199021}" name="Average base friendship" dataDxfId="10">
      <calculatedColumnFormula>(_xlfn.XLOOKUP(I72,$A$72:$A$89,$C$72:$C$89,0)+_xlfn.XLOOKUP(I72,$E$72:$E$89,$G$72:$G$89,0))/2</calculatedColumnFormula>
    </tableColumn>
    <tableColumn id="4" xr3:uid="{A7F84675-800D-4F01-9789-91D47F95CD72}" name="Average base experience" dataDxfId="9">
      <calculatedColumnFormula>(_xlfn.XLOOKUP(I72,$A$72:$A$89,$D$72:$D$89,0)+_xlfn.XLOOKUP(I72,$E$72:$E$89,$H$72:$H$89,0))/2</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768D88-B4BC-4B77-91C2-ECB5F8520FB5}" name="Table68" displayName="Table68" ref="H1:K1046" totalsRowShown="0" headerRowDxfId="8" dataDxfId="7">
  <autoFilter ref="H1:K1046" xr:uid="{22768D88-B4BC-4B77-91C2-ECB5F8520FB5}">
    <filterColumn colId="0" hiddenButton="1"/>
    <filterColumn colId="1" hiddenButton="1"/>
    <filterColumn colId="2" hiddenButton="1"/>
    <filterColumn colId="3" hiddenButton="1"/>
  </autoFilter>
  <tableColumns count="4">
    <tableColumn id="1" xr3:uid="{0D7F9992-CF63-480B-9DD5-C38CEBFC5227}" name="name" dataDxfId="6"/>
    <tableColumn id="2" xr3:uid="{AD10E622-4FAC-4264-89C4-7E05C7D998F3}" name="pokedex" dataDxfId="5"/>
    <tableColumn id="3" xr3:uid="{D6B8C74D-7B2B-4816-8A55-ED7AD6CF3BDB}" name="generation" dataDxfId="4"/>
    <tableColumn id="4" xr3:uid="{4AF6880F-7F18-4C7D-AE80-3A222448E46D}" name="status" dataDxfId="3"/>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4.xml"/><Relationship Id="rId6" Type="http://schemas.openxmlformats.org/officeDocument/2006/relationships/image" Target="../media/image18.emf"/><Relationship Id="rId5" Type="http://schemas.openxmlformats.org/officeDocument/2006/relationships/control" Target="../activeX/activeX2.xml"/><Relationship Id="rId4" Type="http://schemas.openxmlformats.org/officeDocument/2006/relationships/image" Target="../media/image17.emf"/></Relationships>
</file>

<file path=xl/worksheets/_rels/sheet6.xml.rels><?xml version="1.0" encoding="UTF-8" standalone="yes"?>
<Relationships xmlns="http://schemas.openxmlformats.org/package/2006/relationships"><Relationship Id="rId3" Type="http://schemas.openxmlformats.org/officeDocument/2006/relationships/control" Target="../activeX/activeX3.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image" Target="../media/image19.emf"/></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6" Type="http://schemas.microsoft.com/office/2007/relationships/slicer" Target="../slicers/slicer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7.xml"/><Relationship Id="rId5" Type="http://schemas.openxmlformats.org/officeDocument/2006/relationships/pivotTable" Target="../pivotTables/pivotTable5.xml"/><Relationship Id="rId15" Type="http://schemas.openxmlformats.org/officeDocument/2006/relationships/table" Target="../tables/table6.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ntrol" Target="../activeX/activeX4.xml"/><Relationship Id="rId2" Type="http://schemas.openxmlformats.org/officeDocument/2006/relationships/vmlDrawing" Target="../drawings/vmlDrawing3.vml"/><Relationship Id="rId1" Type="http://schemas.openxmlformats.org/officeDocument/2006/relationships/drawing" Target="../drawings/drawing8.xml"/><Relationship Id="rId5" Type="http://schemas.openxmlformats.org/officeDocument/2006/relationships/table" Target="../tables/table7.xml"/><Relationship Id="rId4" Type="http://schemas.openxmlformats.org/officeDocument/2006/relationships/image" Target="../media/image20.emf"/></Relationships>
</file>

<file path=xl/worksheets/_rels/sheet11.xml.rels><?xml version="1.0" encoding="UTF-8" standalone="yes"?>
<Relationships xmlns="http://schemas.openxmlformats.org/package/2006/relationships"><Relationship Id="rId3" Type="http://schemas.openxmlformats.org/officeDocument/2006/relationships/control" Target="../activeX/activeX5.xml"/><Relationship Id="rId2" Type="http://schemas.openxmlformats.org/officeDocument/2006/relationships/vmlDrawing" Target="../drawings/vmlDrawing4.vml"/><Relationship Id="rId1" Type="http://schemas.openxmlformats.org/officeDocument/2006/relationships/drawing" Target="../drawings/drawing9.xml"/><Relationship Id="rId4" Type="http://schemas.openxmlformats.org/officeDocument/2006/relationships/image" Target="../media/image2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dimension ref="A1:BM1081"/>
  <sheetViews>
    <sheetView workbookViewId="0">
      <pane xSplit="1" ySplit="1" topLeftCell="B68" activePane="bottomRight" state="frozen"/>
      <selection pane="topRight" activeCell="B1" sqref="B1"/>
      <selection pane="bottomLeft" activeCell="A2" sqref="A2"/>
      <selection pane="bottomRight" activeCell="A77" sqref="A77"/>
    </sheetView>
  </sheetViews>
  <sheetFormatPr defaultRowHeight="14.5" x14ac:dyDescent="0.35"/>
  <cols>
    <col min="2" max="2" width="17.6328125" customWidth="1"/>
    <col min="3" max="3" width="14.90625" hidden="1" customWidth="1"/>
    <col min="4" max="4" width="16.08984375" hidden="1" customWidth="1"/>
    <col min="5" max="5" width="11.90625" customWidth="1"/>
    <col min="7" max="7" width="8.81640625" customWidth="1"/>
    <col min="8" max="8" width="14.1796875" customWidth="1"/>
    <col min="12" max="12" width="10.7265625" customWidth="1"/>
    <col min="13" max="13" width="11.36328125" customWidth="1"/>
    <col min="14" max="14" width="16.90625" customWidth="1"/>
    <col min="15" max="16" width="9.90625" customWidth="1"/>
    <col min="17" max="17" width="14.7265625" customWidth="1"/>
    <col min="18" max="18" width="13.08984375" customWidth="1"/>
    <col min="19" max="19" width="13.08984375" hidden="1" customWidth="1"/>
    <col min="20" max="20" width="13.08984375" customWidth="1"/>
    <col min="21" max="21" width="8.7265625" hidden="1" customWidth="1"/>
    <col min="23" max="23" width="8.7265625" hidden="1" customWidth="1"/>
    <col min="25" max="25" width="9.453125" hidden="1" customWidth="1"/>
    <col min="26" max="26" width="9.453125" customWidth="1"/>
    <col min="27" max="27" width="11" hidden="1" customWidth="1"/>
    <col min="28" max="28" width="11" customWidth="1"/>
    <col min="29" max="29" width="12.36328125" hidden="1" customWidth="1"/>
    <col min="30" max="30" width="12.36328125" customWidth="1"/>
    <col min="31" max="31" width="8.7265625" hidden="1" customWidth="1"/>
    <col min="33" max="33" width="11.7265625" hidden="1" customWidth="1"/>
    <col min="34" max="34" width="16.1796875" hidden="1" customWidth="1"/>
    <col min="35" max="36" width="16.1796875" customWidth="1"/>
    <col min="37" max="37" width="16.81640625" hidden="1" customWidth="1"/>
    <col min="38" max="38" width="13.26953125" customWidth="1"/>
    <col min="39" max="39" width="18" customWidth="1"/>
    <col min="40" max="41" width="12.36328125" customWidth="1"/>
    <col min="42" max="42" width="14" customWidth="1"/>
    <col min="43" max="46" width="17.26953125" customWidth="1"/>
    <col min="47" max="47" width="11.453125" customWidth="1"/>
    <col min="48" max="48" width="15.81640625" customWidth="1"/>
    <col min="49" max="49" width="12.6328125" customWidth="1"/>
    <col min="50" max="50" width="14.7265625" customWidth="1"/>
    <col min="51" max="51" width="15.81640625" customWidth="1"/>
    <col min="52" max="52" width="14.08984375" customWidth="1"/>
    <col min="53" max="53" width="12.08984375" customWidth="1"/>
    <col min="54" max="54" width="13.6328125" customWidth="1"/>
    <col min="55" max="55" width="15.453125" customWidth="1"/>
    <col min="56" max="56" width="15.81640625" customWidth="1"/>
    <col min="57" max="57" width="14.26953125" customWidth="1"/>
    <col min="58" max="58" width="15.81640625" customWidth="1"/>
    <col min="59" max="59" width="12.90625" customWidth="1"/>
    <col min="60" max="60" width="13.453125" customWidth="1"/>
    <col min="61" max="61" width="14.453125" customWidth="1"/>
    <col min="62" max="62" width="15.7265625" customWidth="1"/>
    <col min="63" max="63" width="13.6328125" customWidth="1"/>
    <col min="64" max="64" width="13.81640625" customWidth="1"/>
    <col min="65" max="65" width="13.54296875" customWidth="1"/>
  </cols>
  <sheetData>
    <row r="1" spans="1:65" x14ac:dyDescent="0.35">
      <c r="A1" s="1" t="s">
        <v>1</v>
      </c>
      <c r="B1" s="1" t="s">
        <v>0</v>
      </c>
      <c r="C1" s="1" t="s">
        <v>2</v>
      </c>
      <c r="D1" s="1" t="s">
        <v>3</v>
      </c>
      <c r="E1" s="1" t="s">
        <v>4</v>
      </c>
      <c r="F1" s="1" t="s">
        <v>5</v>
      </c>
      <c r="G1" s="1" t="s">
        <v>6</v>
      </c>
      <c r="H1" s="1" t="s">
        <v>7</v>
      </c>
      <c r="I1" s="1" t="s">
        <v>8</v>
      </c>
      <c r="J1" s="1" t="s">
        <v>9</v>
      </c>
      <c r="K1" s="1" t="s">
        <v>4600</v>
      </c>
      <c r="L1" s="1" t="s">
        <v>10</v>
      </c>
      <c r="M1" s="1" t="s">
        <v>11</v>
      </c>
      <c r="N1" s="1" t="s">
        <v>12</v>
      </c>
      <c r="O1" s="1" t="s">
        <v>13</v>
      </c>
      <c r="P1" s="1" t="s">
        <v>14</v>
      </c>
      <c r="Q1" s="1" t="s">
        <v>15</v>
      </c>
      <c r="R1" s="1" t="s">
        <v>4567</v>
      </c>
      <c r="S1" s="1" t="s">
        <v>16</v>
      </c>
      <c r="T1" s="1" t="s">
        <v>17</v>
      </c>
      <c r="U1" s="1" t="s">
        <v>4568</v>
      </c>
      <c r="V1" s="1" t="s">
        <v>18</v>
      </c>
      <c r="W1" s="1" t="s">
        <v>4562</v>
      </c>
      <c r="X1" s="1" t="s">
        <v>19</v>
      </c>
      <c r="Y1" s="1" t="s">
        <v>4563</v>
      </c>
      <c r="Z1" s="1" t="s">
        <v>20</v>
      </c>
      <c r="AA1" s="1" t="s">
        <v>4564</v>
      </c>
      <c r="AB1" s="1" t="s">
        <v>21</v>
      </c>
      <c r="AC1" s="1" t="s">
        <v>4565</v>
      </c>
      <c r="AD1" s="1" t="s">
        <v>22</v>
      </c>
      <c r="AE1" s="1" t="s">
        <v>4566</v>
      </c>
      <c r="AF1" s="1" t="s">
        <v>23</v>
      </c>
      <c r="AG1" s="1" t="s">
        <v>4561</v>
      </c>
      <c r="AH1" s="1" t="s">
        <v>4569</v>
      </c>
      <c r="AI1" s="1" t="s">
        <v>24</v>
      </c>
      <c r="AJ1" s="1" t="s">
        <v>25</v>
      </c>
      <c r="AK1" s="1" t="s">
        <v>4560</v>
      </c>
      <c r="AL1" s="1" t="s">
        <v>26</v>
      </c>
      <c r="AM1" s="1" t="s">
        <v>27</v>
      </c>
      <c r="AN1" s="1" t="s">
        <v>28</v>
      </c>
      <c r="AO1" s="1" t="s">
        <v>29</v>
      </c>
      <c r="AP1" s="1" t="s">
        <v>4601</v>
      </c>
      <c r="AQ1" s="1" t="s">
        <v>30</v>
      </c>
      <c r="AR1" s="1" t="s">
        <v>4544</v>
      </c>
      <c r="AS1" s="1" t="s">
        <v>4543</v>
      </c>
      <c r="AT1" s="1" t="s">
        <v>4605</v>
      </c>
      <c r="AU1" s="1" t="s">
        <v>31</v>
      </c>
      <c r="AV1" s="1" t="s">
        <v>4614</v>
      </c>
      <c r="AW1" s="1" t="s">
        <v>81</v>
      </c>
      <c r="AX1" s="1" t="s">
        <v>123</v>
      </c>
      <c r="AY1" s="1" t="s">
        <v>4615</v>
      </c>
      <c r="AZ1" s="1" t="s">
        <v>4616</v>
      </c>
      <c r="BA1" s="1" t="s">
        <v>4613</v>
      </c>
      <c r="BB1" s="1" t="s">
        <v>4617</v>
      </c>
      <c r="BC1" s="1" t="s">
        <v>4618</v>
      </c>
      <c r="BD1" s="1" t="s">
        <v>4619</v>
      </c>
      <c r="BE1" s="1" t="s">
        <v>4620</v>
      </c>
      <c r="BF1" s="1" t="s">
        <v>4621</v>
      </c>
      <c r="BG1" s="1" t="s">
        <v>4622</v>
      </c>
      <c r="BH1" s="1" t="s">
        <v>4623</v>
      </c>
      <c r="BI1" s="1" t="s">
        <v>4624</v>
      </c>
      <c r="BJ1" s="1" t="s">
        <v>4612</v>
      </c>
      <c r="BK1" s="1" t="s">
        <v>4625</v>
      </c>
      <c r="BL1" s="1" t="s">
        <v>4626</v>
      </c>
      <c r="BM1" s="1" t="s">
        <v>4627</v>
      </c>
    </row>
    <row r="2" spans="1:65" x14ac:dyDescent="0.35">
      <c r="A2" s="1" t="s">
        <v>34</v>
      </c>
      <c r="B2" s="1" t="s">
        <v>33</v>
      </c>
      <c r="C2" s="1" t="s">
        <v>35</v>
      </c>
      <c r="D2" s="1" t="s">
        <v>36</v>
      </c>
      <c r="E2" t="s">
        <v>33</v>
      </c>
      <c r="F2" s="1" t="s">
        <v>37</v>
      </c>
      <c r="G2" s="1" t="s">
        <v>3890</v>
      </c>
      <c r="H2" s="1" t="s">
        <v>38</v>
      </c>
      <c r="I2" s="1" t="s">
        <v>39</v>
      </c>
      <c r="J2" s="1" t="s">
        <v>40</v>
      </c>
      <c r="K2" t="str">
        <f>_xlfn.TEXTJOIN(", ",TRUE,I2,J2)</f>
        <v>Grass, Poison</v>
      </c>
      <c r="L2" s="1">
        <v>0.7</v>
      </c>
      <c r="M2" s="1">
        <v>6.9</v>
      </c>
      <c r="N2" s="1" t="s">
        <v>38</v>
      </c>
      <c r="O2" s="1" t="s">
        <v>41</v>
      </c>
      <c r="Q2" s="1" t="s">
        <v>42</v>
      </c>
      <c r="R2" s="9" t="s">
        <v>43</v>
      </c>
      <c r="S2" s="9">
        <f>IF(ISBLANK(R2),"",_xlfn.NUMBERVALUE(R2))</f>
        <v>318</v>
      </c>
      <c r="T2" s="9">
        <f>IF(ISBLANK(U2),"",_xlfn.NUMBERVALUE(U2))</f>
        <v>45</v>
      </c>
      <c r="U2" s="9" t="s">
        <v>44</v>
      </c>
      <c r="V2" s="9">
        <f>IF(ISBLANK(W2),"",_xlfn.NUMBERVALUE(W2))</f>
        <v>49</v>
      </c>
      <c r="W2" s="9" t="s">
        <v>45</v>
      </c>
      <c r="X2" s="9">
        <f>IF(ISBLANK(Y2),"",_xlfn.NUMBERVALUE(Y2))</f>
        <v>49</v>
      </c>
      <c r="Y2" s="9" t="s">
        <v>45</v>
      </c>
      <c r="Z2" s="9">
        <f>IF(ISBLANK(AA2),"",_xlfn.NUMBERVALUE(AA2))</f>
        <v>65</v>
      </c>
      <c r="AA2" s="9" t="s">
        <v>46</v>
      </c>
      <c r="AB2" s="9">
        <f>IF(ISBLANK(AC2),"",_xlfn.NUMBERVALUE(AC2))</f>
        <v>65</v>
      </c>
      <c r="AC2" s="9" t="s">
        <v>46</v>
      </c>
      <c r="AD2" s="9">
        <f>IF(ISBLANK(AE2),"",_xlfn.NUMBERVALUE(AE2))</f>
        <v>45</v>
      </c>
      <c r="AE2" s="9" t="s">
        <v>44</v>
      </c>
      <c r="AF2" s="9">
        <f>IF(ISBLANK(AG2),"",_xlfn.NUMBERVALUE(AG2))</f>
        <v>45</v>
      </c>
      <c r="AG2" s="9" t="s">
        <v>44</v>
      </c>
      <c r="AH2" s="9" t="s">
        <v>47</v>
      </c>
      <c r="AI2" s="9">
        <f>IF(ISBLANK(AH2),"",_xlfn.NUMBERVALUE(AH2))</f>
        <v>70</v>
      </c>
      <c r="AJ2" s="9">
        <f>IF(ISBLANK(AK2),"",_xlfn.NUMBERVALUE(AK2))</f>
        <v>64</v>
      </c>
      <c r="AK2" s="9" t="s">
        <v>48</v>
      </c>
      <c r="AL2" s="1" t="s">
        <v>49</v>
      </c>
      <c r="AM2" s="1" t="s">
        <v>38</v>
      </c>
      <c r="AN2" s="1" t="s">
        <v>39</v>
      </c>
      <c r="AO2" s="1" t="s">
        <v>50</v>
      </c>
      <c r="AP2" t="str">
        <f>_xlfn.TEXTJOIN(", ",TRUE,AN2,AO2)</f>
        <v>Grass, Monster</v>
      </c>
      <c r="AQ2" s="9">
        <v>87.5</v>
      </c>
      <c r="AR2" s="9">
        <f>100-AQ2</f>
        <v>12.5</v>
      </c>
      <c r="AS2" s="10">
        <f>Table1[[#This Row],[percentage_male]]/100</f>
        <v>0.875</v>
      </c>
      <c r="AT2" s="11">
        <f>(100-Table1[[#This Row],[percentage_male]])/100</f>
        <v>0.125</v>
      </c>
      <c r="AU2" s="1" t="s">
        <v>51</v>
      </c>
      <c r="AV2" s="1" t="s">
        <v>33</v>
      </c>
      <c r="AW2" s="1" t="s">
        <v>38</v>
      </c>
      <c r="AX2" s="1">
        <v>0.5</v>
      </c>
      <c r="AY2" s="1">
        <v>0.5</v>
      </c>
      <c r="AZ2" s="1">
        <v>0.25</v>
      </c>
      <c r="BA2" s="1" t="s">
        <v>38</v>
      </c>
      <c r="BB2" s="1">
        <v>0.5</v>
      </c>
      <c r="BC2" s="1" t="s">
        <v>33</v>
      </c>
      <c r="BD2" s="1" t="s">
        <v>33</v>
      </c>
      <c r="BE2" s="1" t="s">
        <v>38</v>
      </c>
      <c r="BF2" s="1" t="s">
        <v>38</v>
      </c>
      <c r="BG2" s="1" t="s">
        <v>33</v>
      </c>
      <c r="BH2" s="1" t="s">
        <v>33</v>
      </c>
      <c r="BI2" s="1" t="s">
        <v>33</v>
      </c>
      <c r="BJ2" s="1" t="s">
        <v>33</v>
      </c>
      <c r="BK2" s="1" t="s">
        <v>33</v>
      </c>
      <c r="BL2" s="1" t="s">
        <v>33</v>
      </c>
      <c r="BM2" s="1">
        <v>0.5</v>
      </c>
    </row>
    <row r="3" spans="1:65" x14ac:dyDescent="0.35">
      <c r="A3" s="1" t="s">
        <v>52</v>
      </c>
      <c r="B3" s="1" t="s">
        <v>38</v>
      </c>
      <c r="C3" s="1" t="s">
        <v>53</v>
      </c>
      <c r="D3" s="1" t="s">
        <v>54</v>
      </c>
      <c r="E3" t="s">
        <v>33</v>
      </c>
      <c r="F3" s="1" t="s">
        <v>37</v>
      </c>
      <c r="G3" s="1" t="s">
        <v>3890</v>
      </c>
      <c r="H3" s="1" t="s">
        <v>38</v>
      </c>
      <c r="I3" s="1" t="s">
        <v>39</v>
      </c>
      <c r="J3" s="1" t="s">
        <v>40</v>
      </c>
      <c r="K3" t="str">
        <f t="shared" ref="K3:K51" si="0">_xlfn.TEXTJOIN(", ",TRUE,I3,J3)</f>
        <v>Grass, Poison</v>
      </c>
      <c r="L3" s="1">
        <v>1</v>
      </c>
      <c r="M3" s="1">
        <v>13</v>
      </c>
      <c r="N3" s="1" t="s">
        <v>38</v>
      </c>
      <c r="O3" s="1" t="s">
        <v>41</v>
      </c>
      <c r="Q3" s="1" t="s">
        <v>42</v>
      </c>
      <c r="R3" s="9" t="s">
        <v>55</v>
      </c>
      <c r="S3" s="9">
        <f t="shared" ref="S3:S51" si="1">IF(ISBLANK(R3),"",_xlfn.NUMBERVALUE(R3))</f>
        <v>405</v>
      </c>
      <c r="T3" s="9">
        <f t="shared" ref="T3:T51" si="2">IF(ISBLANK(U3),"",_xlfn.NUMBERVALUE(U3))</f>
        <v>60</v>
      </c>
      <c r="U3" s="9" t="s">
        <v>56</v>
      </c>
      <c r="V3" s="9">
        <f t="shared" ref="V3:V51" si="3">IF(ISBLANK(W3),"",_xlfn.NUMBERVALUE(W3))</f>
        <v>62</v>
      </c>
      <c r="W3" s="9" t="s">
        <v>57</v>
      </c>
      <c r="X3" s="9">
        <f t="shared" ref="X3:X51" si="4">IF(ISBLANK(Y3),"",_xlfn.NUMBERVALUE(Y3))</f>
        <v>63</v>
      </c>
      <c r="Y3" s="9" t="s">
        <v>58</v>
      </c>
      <c r="Z3" s="9">
        <f t="shared" ref="Z3:Z51" si="5">IF(ISBLANK(AA3),"",_xlfn.NUMBERVALUE(AA3))</f>
        <v>80</v>
      </c>
      <c r="AA3" s="9" t="s">
        <v>59</v>
      </c>
      <c r="AB3" s="9">
        <f t="shared" ref="AB3:AB51" si="6">IF(ISBLANK(AC3),"",_xlfn.NUMBERVALUE(AC3))</f>
        <v>80</v>
      </c>
      <c r="AC3" s="9" t="s">
        <v>59</v>
      </c>
      <c r="AD3" s="9">
        <f t="shared" ref="AD3:AD51" si="7">IF(ISBLANK(AE3),"",_xlfn.NUMBERVALUE(AE3))</f>
        <v>60</v>
      </c>
      <c r="AE3" s="9" t="s">
        <v>56</v>
      </c>
      <c r="AF3" s="9">
        <f t="shared" ref="AF3:AF51" si="8">IF(ISBLANK(AG3),"",_xlfn.NUMBERVALUE(AG3))</f>
        <v>45</v>
      </c>
      <c r="AG3" s="9" t="s">
        <v>44</v>
      </c>
      <c r="AH3" s="9" t="s">
        <v>47</v>
      </c>
      <c r="AI3" s="9">
        <f t="shared" ref="AI3:AI51" si="9">IF(ISBLANK(AH3),"",_xlfn.NUMBERVALUE(AH3))</f>
        <v>70</v>
      </c>
      <c r="AJ3" s="9">
        <f t="shared" ref="AJ3:AJ51" si="10">IF(ISBLANK(AK3),"",_xlfn.NUMBERVALUE(AK3))</f>
        <v>142</v>
      </c>
      <c r="AK3" s="9" t="s">
        <v>60</v>
      </c>
      <c r="AL3" s="1" t="s">
        <v>49</v>
      </c>
      <c r="AM3" s="1" t="s">
        <v>38</v>
      </c>
      <c r="AN3" s="1" t="s">
        <v>39</v>
      </c>
      <c r="AO3" s="1" t="s">
        <v>50</v>
      </c>
      <c r="AP3" t="str">
        <f t="shared" ref="AP3:AP51" si="11">_xlfn.TEXTJOIN(", ",TRUE,AN3,AO3)</f>
        <v>Grass, Monster</v>
      </c>
      <c r="AQ3" s="9">
        <v>87.5</v>
      </c>
      <c r="AR3" s="9">
        <f t="shared" ref="AR3:AR51" si="12">100-AQ3</f>
        <v>12.5</v>
      </c>
      <c r="AS3" s="10">
        <f>Table1[[#This Row],[percentage_male]]/100</f>
        <v>0.875</v>
      </c>
      <c r="AT3" s="11">
        <f>(100-Table1[[#This Row],[percentage_male]])/100</f>
        <v>0.125</v>
      </c>
      <c r="AU3" s="1" t="s">
        <v>51</v>
      </c>
      <c r="AV3" s="1" t="s">
        <v>33</v>
      </c>
      <c r="AW3" s="1" t="s">
        <v>38</v>
      </c>
      <c r="AX3" s="1">
        <v>0.5</v>
      </c>
      <c r="AY3" s="1">
        <v>0.5</v>
      </c>
      <c r="AZ3" s="1">
        <v>0.25</v>
      </c>
      <c r="BA3" s="1" t="s">
        <v>38</v>
      </c>
      <c r="BB3" s="1">
        <v>0.5</v>
      </c>
      <c r="BC3" s="1" t="s">
        <v>33</v>
      </c>
      <c r="BD3" s="1" t="s">
        <v>33</v>
      </c>
      <c r="BE3" s="1" t="s">
        <v>38</v>
      </c>
      <c r="BF3" s="1" t="s">
        <v>38</v>
      </c>
      <c r="BG3" s="1" t="s">
        <v>33</v>
      </c>
      <c r="BH3" s="1" t="s">
        <v>33</v>
      </c>
      <c r="BI3" s="1" t="s">
        <v>33</v>
      </c>
      <c r="BJ3" s="1" t="s">
        <v>33</v>
      </c>
      <c r="BK3" s="1" t="s">
        <v>33</v>
      </c>
      <c r="BL3" s="1" t="s">
        <v>33</v>
      </c>
      <c r="BM3" s="1">
        <v>0.5</v>
      </c>
    </row>
    <row r="4" spans="1:65" x14ac:dyDescent="0.35">
      <c r="A4" s="1" t="s">
        <v>62</v>
      </c>
      <c r="B4" s="1" t="s">
        <v>61</v>
      </c>
      <c r="C4" s="1" t="s">
        <v>63</v>
      </c>
      <c r="D4" s="1" t="s">
        <v>64</v>
      </c>
      <c r="E4" t="s">
        <v>33</v>
      </c>
      <c r="F4" s="1" t="s">
        <v>37</v>
      </c>
      <c r="G4" s="1" t="s">
        <v>3890</v>
      </c>
      <c r="H4" s="1" t="s">
        <v>38</v>
      </c>
      <c r="I4" s="1" t="s">
        <v>39</v>
      </c>
      <c r="J4" s="1" t="s">
        <v>40</v>
      </c>
      <c r="K4" t="str">
        <f t="shared" si="0"/>
        <v>Grass, Poison</v>
      </c>
      <c r="L4" s="1">
        <v>2</v>
      </c>
      <c r="M4" s="1">
        <v>100</v>
      </c>
      <c r="N4" s="1" t="s">
        <v>38</v>
      </c>
      <c r="O4" s="1" t="s">
        <v>41</v>
      </c>
      <c r="Q4" s="1" t="s">
        <v>42</v>
      </c>
      <c r="R4" s="9" t="s">
        <v>65</v>
      </c>
      <c r="S4" s="9">
        <f t="shared" si="1"/>
        <v>525</v>
      </c>
      <c r="T4" s="9">
        <f t="shared" si="2"/>
        <v>80</v>
      </c>
      <c r="U4" s="9" t="s">
        <v>59</v>
      </c>
      <c r="V4" s="9">
        <f t="shared" si="3"/>
        <v>82</v>
      </c>
      <c r="W4" s="9" t="s">
        <v>66</v>
      </c>
      <c r="X4" s="9">
        <f t="shared" si="4"/>
        <v>83</v>
      </c>
      <c r="Y4" s="9" t="s">
        <v>67</v>
      </c>
      <c r="Z4" s="9">
        <f t="shared" si="5"/>
        <v>100</v>
      </c>
      <c r="AA4" s="9" t="s">
        <v>68</v>
      </c>
      <c r="AB4" s="9">
        <f t="shared" si="6"/>
        <v>100</v>
      </c>
      <c r="AC4" s="9" t="s">
        <v>68</v>
      </c>
      <c r="AD4" s="9">
        <f t="shared" si="7"/>
        <v>80</v>
      </c>
      <c r="AE4" s="9" t="s">
        <v>59</v>
      </c>
      <c r="AF4" s="9">
        <f t="shared" si="8"/>
        <v>45</v>
      </c>
      <c r="AG4" s="9" t="s">
        <v>44</v>
      </c>
      <c r="AH4" s="9" t="s">
        <v>47</v>
      </c>
      <c r="AI4" s="9">
        <f t="shared" si="9"/>
        <v>70</v>
      </c>
      <c r="AJ4" s="9">
        <f t="shared" si="10"/>
        <v>236</v>
      </c>
      <c r="AK4" s="9" t="s">
        <v>69</v>
      </c>
      <c r="AL4" s="1" t="s">
        <v>49</v>
      </c>
      <c r="AM4" s="1" t="s">
        <v>38</v>
      </c>
      <c r="AN4" s="1" t="s">
        <v>39</v>
      </c>
      <c r="AO4" s="1" t="s">
        <v>50</v>
      </c>
      <c r="AP4" t="str">
        <f t="shared" si="11"/>
        <v>Grass, Monster</v>
      </c>
      <c r="AQ4" s="9">
        <v>87.5</v>
      </c>
      <c r="AR4" s="9">
        <f t="shared" si="12"/>
        <v>12.5</v>
      </c>
      <c r="AS4" s="10">
        <f>Table1[[#This Row],[percentage_male]]/100</f>
        <v>0.875</v>
      </c>
      <c r="AT4" s="11">
        <f>(100-Table1[[#This Row],[percentage_male]])/100</f>
        <v>0.125</v>
      </c>
      <c r="AU4" s="1" t="s">
        <v>51</v>
      </c>
      <c r="AV4" s="1" t="s">
        <v>33</v>
      </c>
      <c r="AW4" s="1" t="s">
        <v>38</v>
      </c>
      <c r="AX4" s="1">
        <v>0.5</v>
      </c>
      <c r="AY4" s="1">
        <v>0.5</v>
      </c>
      <c r="AZ4" s="1">
        <v>0.25</v>
      </c>
      <c r="BA4" s="1" t="s">
        <v>38</v>
      </c>
      <c r="BB4" s="1">
        <v>0.5</v>
      </c>
      <c r="BC4" s="1" t="s">
        <v>33</v>
      </c>
      <c r="BD4" s="1" t="s">
        <v>33</v>
      </c>
      <c r="BE4" s="1" t="s">
        <v>38</v>
      </c>
      <c r="BF4" s="1" t="s">
        <v>38</v>
      </c>
      <c r="BG4" s="1" t="s">
        <v>33</v>
      </c>
      <c r="BH4" s="1" t="s">
        <v>33</v>
      </c>
      <c r="BI4" s="1" t="s">
        <v>33</v>
      </c>
      <c r="BJ4" s="1" t="s">
        <v>33</v>
      </c>
      <c r="BK4" s="1" t="s">
        <v>33</v>
      </c>
      <c r="BL4" s="1" t="s">
        <v>33</v>
      </c>
      <c r="BM4" s="1">
        <v>0.5</v>
      </c>
    </row>
    <row r="5" spans="1:65" x14ac:dyDescent="0.35">
      <c r="A5" s="1" t="s">
        <v>78</v>
      </c>
      <c r="B5" s="1" t="s">
        <v>77</v>
      </c>
      <c r="C5" s="1" t="s">
        <v>79</v>
      </c>
      <c r="D5" s="1" t="s">
        <v>80</v>
      </c>
      <c r="E5" t="s">
        <v>33</v>
      </c>
      <c r="F5" s="1" t="s">
        <v>37</v>
      </c>
      <c r="G5" s="1" t="s">
        <v>3891</v>
      </c>
      <c r="H5" s="1" t="s">
        <v>33</v>
      </c>
      <c r="I5" s="1" t="s">
        <v>81</v>
      </c>
      <c r="K5" t="str">
        <f t="shared" si="0"/>
        <v>Fire</v>
      </c>
      <c r="L5" s="1">
        <v>0.6</v>
      </c>
      <c r="M5" s="1">
        <v>8.5</v>
      </c>
      <c r="N5" s="1" t="s">
        <v>38</v>
      </c>
      <c r="O5" s="1" t="s">
        <v>82</v>
      </c>
      <c r="Q5" s="1" t="s">
        <v>83</v>
      </c>
      <c r="R5" s="9" t="s">
        <v>84</v>
      </c>
      <c r="S5" s="9">
        <f t="shared" si="1"/>
        <v>309</v>
      </c>
      <c r="T5" s="9">
        <f t="shared" si="2"/>
        <v>39</v>
      </c>
      <c r="U5" s="9" t="s">
        <v>85</v>
      </c>
      <c r="V5" s="9">
        <f t="shared" si="3"/>
        <v>52</v>
      </c>
      <c r="W5" s="9" t="s">
        <v>86</v>
      </c>
      <c r="X5" s="9">
        <f t="shared" si="4"/>
        <v>43</v>
      </c>
      <c r="Y5" s="9" t="s">
        <v>87</v>
      </c>
      <c r="Z5" s="9">
        <f t="shared" si="5"/>
        <v>60</v>
      </c>
      <c r="AA5" s="9" t="s">
        <v>56</v>
      </c>
      <c r="AB5" s="9">
        <f t="shared" si="6"/>
        <v>50</v>
      </c>
      <c r="AC5" s="9" t="s">
        <v>88</v>
      </c>
      <c r="AD5" s="9">
        <f t="shared" si="7"/>
        <v>65</v>
      </c>
      <c r="AE5" s="9" t="s">
        <v>46</v>
      </c>
      <c r="AF5" s="9">
        <f t="shared" si="8"/>
        <v>45</v>
      </c>
      <c r="AG5" s="9" t="s">
        <v>44</v>
      </c>
      <c r="AH5" s="9" t="s">
        <v>47</v>
      </c>
      <c r="AI5" s="9">
        <f t="shared" si="9"/>
        <v>70</v>
      </c>
      <c r="AJ5" s="9">
        <f t="shared" si="10"/>
        <v>62</v>
      </c>
      <c r="AK5" s="9" t="s">
        <v>57</v>
      </c>
      <c r="AL5" s="1" t="s">
        <v>49</v>
      </c>
      <c r="AM5" s="1" t="s">
        <v>38</v>
      </c>
      <c r="AN5" s="1" t="s">
        <v>89</v>
      </c>
      <c r="AO5" s="1" t="s">
        <v>50</v>
      </c>
      <c r="AP5" t="str">
        <f t="shared" si="11"/>
        <v>Dragon, Monster</v>
      </c>
      <c r="AQ5" s="9">
        <v>87.5</v>
      </c>
      <c r="AR5" s="9">
        <f t="shared" si="12"/>
        <v>12.5</v>
      </c>
      <c r="AS5" s="10">
        <f>Table1[[#This Row],[percentage_male]]/100</f>
        <v>0.875</v>
      </c>
      <c r="AT5" s="11">
        <f>(100-Table1[[#This Row],[percentage_male]])/100</f>
        <v>0.125</v>
      </c>
      <c r="AU5" s="1" t="s">
        <v>51</v>
      </c>
      <c r="AV5" s="1" t="s">
        <v>33</v>
      </c>
      <c r="AW5" s="1">
        <v>0.5</v>
      </c>
      <c r="AX5" s="1" t="s">
        <v>38</v>
      </c>
      <c r="AY5" s="1" t="s">
        <v>33</v>
      </c>
      <c r="AZ5" s="1">
        <v>0.5</v>
      </c>
      <c r="BA5" s="1">
        <v>0.5</v>
      </c>
      <c r="BB5" s="1" t="s">
        <v>33</v>
      </c>
      <c r="BC5" s="1" t="s">
        <v>33</v>
      </c>
      <c r="BD5" s="1" t="s">
        <v>38</v>
      </c>
      <c r="BE5" s="1" t="s">
        <v>33</v>
      </c>
      <c r="BF5" s="1" t="s">
        <v>33</v>
      </c>
      <c r="BG5" s="1">
        <v>0.5</v>
      </c>
      <c r="BH5" s="1" t="s">
        <v>38</v>
      </c>
      <c r="BI5" s="1" t="s">
        <v>33</v>
      </c>
      <c r="BJ5" s="1" t="s">
        <v>33</v>
      </c>
      <c r="BK5" s="1" t="s">
        <v>33</v>
      </c>
      <c r="BL5" s="1">
        <v>0.5</v>
      </c>
      <c r="BM5" s="1">
        <v>0.5</v>
      </c>
    </row>
    <row r="6" spans="1:65" x14ac:dyDescent="0.35">
      <c r="A6" s="1" t="s">
        <v>91</v>
      </c>
      <c r="B6" s="1" t="s">
        <v>90</v>
      </c>
      <c r="C6" s="1" t="s">
        <v>92</v>
      </c>
      <c r="D6" s="1" t="s">
        <v>93</v>
      </c>
      <c r="E6" t="s">
        <v>33</v>
      </c>
      <c r="F6" s="1" t="s">
        <v>37</v>
      </c>
      <c r="G6" s="1" t="s">
        <v>3892</v>
      </c>
      <c r="H6" s="1" t="s">
        <v>33</v>
      </c>
      <c r="I6" s="1" t="s">
        <v>81</v>
      </c>
      <c r="K6" t="str">
        <f t="shared" si="0"/>
        <v>Fire</v>
      </c>
      <c r="L6" s="1">
        <v>1.1000000000000001</v>
      </c>
      <c r="M6" s="1">
        <v>19</v>
      </c>
      <c r="N6" s="1" t="s">
        <v>38</v>
      </c>
      <c r="O6" s="1" t="s">
        <v>82</v>
      </c>
      <c r="Q6" s="1" t="s">
        <v>83</v>
      </c>
      <c r="R6" s="9" t="s">
        <v>55</v>
      </c>
      <c r="S6" s="9">
        <f t="shared" si="1"/>
        <v>405</v>
      </c>
      <c r="T6" s="9">
        <f t="shared" si="2"/>
        <v>58</v>
      </c>
      <c r="U6" s="9" t="s">
        <v>94</v>
      </c>
      <c r="V6" s="9">
        <f t="shared" si="3"/>
        <v>64</v>
      </c>
      <c r="W6" s="9" t="s">
        <v>48</v>
      </c>
      <c r="X6" s="9">
        <f t="shared" si="4"/>
        <v>58</v>
      </c>
      <c r="Y6" s="9" t="s">
        <v>94</v>
      </c>
      <c r="Z6" s="9">
        <f t="shared" si="5"/>
        <v>80</v>
      </c>
      <c r="AA6" s="9" t="s">
        <v>59</v>
      </c>
      <c r="AB6" s="9">
        <f t="shared" si="6"/>
        <v>65</v>
      </c>
      <c r="AC6" s="9" t="s">
        <v>46</v>
      </c>
      <c r="AD6" s="9">
        <f t="shared" si="7"/>
        <v>80</v>
      </c>
      <c r="AE6" s="9" t="s">
        <v>59</v>
      </c>
      <c r="AF6" s="9">
        <f t="shared" si="8"/>
        <v>45</v>
      </c>
      <c r="AG6" s="9" t="s">
        <v>44</v>
      </c>
      <c r="AH6" s="9" t="s">
        <v>47</v>
      </c>
      <c r="AI6" s="9">
        <f t="shared" si="9"/>
        <v>70</v>
      </c>
      <c r="AJ6" s="9">
        <f t="shared" si="10"/>
        <v>142</v>
      </c>
      <c r="AK6" s="9" t="s">
        <v>60</v>
      </c>
      <c r="AL6" s="1" t="s">
        <v>49</v>
      </c>
      <c r="AM6" s="1" t="s">
        <v>38</v>
      </c>
      <c r="AN6" s="1" t="s">
        <v>89</v>
      </c>
      <c r="AO6" s="1" t="s">
        <v>50</v>
      </c>
      <c r="AP6" t="str">
        <f t="shared" si="11"/>
        <v>Dragon, Monster</v>
      </c>
      <c r="AQ6" s="9">
        <v>87.5</v>
      </c>
      <c r="AR6" s="9">
        <f t="shared" si="12"/>
        <v>12.5</v>
      </c>
      <c r="AS6" s="10">
        <f>Table1[[#This Row],[percentage_male]]/100</f>
        <v>0.875</v>
      </c>
      <c r="AT6" s="11">
        <f>(100-Table1[[#This Row],[percentage_male]])/100</f>
        <v>0.125</v>
      </c>
      <c r="AU6" s="1" t="s">
        <v>51</v>
      </c>
      <c r="AV6" s="1" t="s">
        <v>33</v>
      </c>
      <c r="AW6" s="1">
        <v>0.5</v>
      </c>
      <c r="AX6" s="1" t="s">
        <v>38</v>
      </c>
      <c r="AY6" s="1" t="s">
        <v>33</v>
      </c>
      <c r="AZ6" s="1">
        <v>0.5</v>
      </c>
      <c r="BA6" s="1">
        <v>0.5</v>
      </c>
      <c r="BB6" s="1" t="s">
        <v>33</v>
      </c>
      <c r="BC6" s="1" t="s">
        <v>33</v>
      </c>
      <c r="BD6" s="1" t="s">
        <v>38</v>
      </c>
      <c r="BE6" s="1" t="s">
        <v>33</v>
      </c>
      <c r="BF6" s="1" t="s">
        <v>33</v>
      </c>
      <c r="BG6" s="1">
        <v>0.5</v>
      </c>
      <c r="BH6" s="1" t="s">
        <v>38</v>
      </c>
      <c r="BI6" s="1" t="s">
        <v>33</v>
      </c>
      <c r="BJ6" s="1" t="s">
        <v>33</v>
      </c>
      <c r="BK6" s="1" t="s">
        <v>33</v>
      </c>
      <c r="BL6" s="1">
        <v>0.5</v>
      </c>
      <c r="BM6" s="1">
        <v>0.5</v>
      </c>
    </row>
    <row r="7" spans="1:65" x14ac:dyDescent="0.35">
      <c r="A7" s="1" t="s">
        <v>96</v>
      </c>
      <c r="B7" s="1" t="s">
        <v>95</v>
      </c>
      <c r="C7" s="1" t="s">
        <v>97</v>
      </c>
      <c r="D7" s="1" t="s">
        <v>98</v>
      </c>
      <c r="E7" t="s">
        <v>33</v>
      </c>
      <c r="F7" s="1" t="s">
        <v>37</v>
      </c>
      <c r="G7" s="1" t="s">
        <v>3892</v>
      </c>
      <c r="H7" s="1" t="s">
        <v>38</v>
      </c>
      <c r="I7" s="1" t="s">
        <v>81</v>
      </c>
      <c r="J7" s="1" t="s">
        <v>99</v>
      </c>
      <c r="K7" t="str">
        <f t="shared" si="0"/>
        <v>Fire, Flying</v>
      </c>
      <c r="L7" s="1">
        <v>1.7</v>
      </c>
      <c r="M7" s="1">
        <v>90.5</v>
      </c>
      <c r="N7" s="1" t="s">
        <v>38</v>
      </c>
      <c r="O7" s="1" t="s">
        <v>82</v>
      </c>
      <c r="Q7" s="1" t="s">
        <v>83</v>
      </c>
      <c r="R7" s="9" t="s">
        <v>100</v>
      </c>
      <c r="S7" s="9">
        <f t="shared" si="1"/>
        <v>534</v>
      </c>
      <c r="T7" s="9">
        <f t="shared" si="2"/>
        <v>78</v>
      </c>
      <c r="U7" s="9" t="s">
        <v>101</v>
      </c>
      <c r="V7" s="9">
        <f t="shared" si="3"/>
        <v>84</v>
      </c>
      <c r="W7" s="9" t="s">
        <v>102</v>
      </c>
      <c r="X7" s="9">
        <f t="shared" si="4"/>
        <v>78</v>
      </c>
      <c r="Y7" s="9" t="s">
        <v>101</v>
      </c>
      <c r="Z7" s="9">
        <f t="shared" si="5"/>
        <v>109</v>
      </c>
      <c r="AA7" s="9" t="s">
        <v>103</v>
      </c>
      <c r="AB7" s="9">
        <f t="shared" si="6"/>
        <v>85</v>
      </c>
      <c r="AC7" s="9" t="s">
        <v>104</v>
      </c>
      <c r="AD7" s="9">
        <f t="shared" si="7"/>
        <v>100</v>
      </c>
      <c r="AE7" s="9" t="s">
        <v>68</v>
      </c>
      <c r="AF7" s="9">
        <f t="shared" si="8"/>
        <v>45</v>
      </c>
      <c r="AG7" s="9" t="s">
        <v>44</v>
      </c>
      <c r="AH7" s="9" t="s">
        <v>47</v>
      </c>
      <c r="AI7" s="9">
        <f t="shared" si="9"/>
        <v>70</v>
      </c>
      <c r="AJ7" s="9">
        <f t="shared" si="10"/>
        <v>240</v>
      </c>
      <c r="AK7" s="9" t="s">
        <v>105</v>
      </c>
      <c r="AL7" s="1" t="s">
        <v>49</v>
      </c>
      <c r="AM7" s="1" t="s">
        <v>38</v>
      </c>
      <c r="AN7" s="1" t="s">
        <v>89</v>
      </c>
      <c r="AO7" s="1" t="s">
        <v>50</v>
      </c>
      <c r="AP7" t="str">
        <f t="shared" si="11"/>
        <v>Dragon, Monster</v>
      </c>
      <c r="AQ7" s="9">
        <v>87.5</v>
      </c>
      <c r="AR7" s="9">
        <f t="shared" si="12"/>
        <v>12.5</v>
      </c>
      <c r="AS7" s="10">
        <f>Table1[[#This Row],[percentage_male]]/100</f>
        <v>0.875</v>
      </c>
      <c r="AT7" s="11">
        <f>(100-Table1[[#This Row],[percentage_male]])/100</f>
        <v>0.125</v>
      </c>
      <c r="AU7" s="1" t="s">
        <v>51</v>
      </c>
      <c r="AV7" s="1" t="s">
        <v>33</v>
      </c>
      <c r="AW7" s="1">
        <v>0.5</v>
      </c>
      <c r="AX7" s="1" t="s">
        <v>38</v>
      </c>
      <c r="AY7" s="1" t="s">
        <v>38</v>
      </c>
      <c r="AZ7" s="1">
        <v>0.25</v>
      </c>
      <c r="BA7" s="1" t="s">
        <v>33</v>
      </c>
      <c r="BB7" s="1">
        <v>0.5</v>
      </c>
      <c r="BC7" s="1" t="s">
        <v>33</v>
      </c>
      <c r="BD7" s="1" t="s">
        <v>32</v>
      </c>
      <c r="BE7" s="1" t="s">
        <v>33</v>
      </c>
      <c r="BF7" s="1" t="s">
        <v>33</v>
      </c>
      <c r="BG7" s="1">
        <v>0.25</v>
      </c>
      <c r="BH7" s="1" t="s">
        <v>77</v>
      </c>
      <c r="BI7" s="1" t="s">
        <v>33</v>
      </c>
      <c r="BJ7" s="1" t="s">
        <v>33</v>
      </c>
      <c r="BK7" s="1" t="s">
        <v>33</v>
      </c>
      <c r="BL7" s="1">
        <v>0.5</v>
      </c>
      <c r="BM7" s="1">
        <v>0.5</v>
      </c>
    </row>
    <row r="8" spans="1:65" x14ac:dyDescent="0.35">
      <c r="A8" s="1" t="s">
        <v>120</v>
      </c>
      <c r="B8" s="1" t="s">
        <v>106</v>
      </c>
      <c r="C8" s="1" t="s">
        <v>121</v>
      </c>
      <c r="D8" s="1" t="s">
        <v>122</v>
      </c>
      <c r="E8" t="s">
        <v>33</v>
      </c>
      <c r="F8" s="1" t="s">
        <v>37</v>
      </c>
      <c r="G8" s="1" t="s">
        <v>3893</v>
      </c>
      <c r="H8" s="1" t="s">
        <v>33</v>
      </c>
      <c r="I8" s="1" t="s">
        <v>123</v>
      </c>
      <c r="K8" t="str">
        <f t="shared" si="0"/>
        <v>Water</v>
      </c>
      <c r="L8" s="1">
        <v>0.5</v>
      </c>
      <c r="M8" s="1">
        <v>9</v>
      </c>
      <c r="N8" s="1" t="s">
        <v>38</v>
      </c>
      <c r="O8" s="1" t="s">
        <v>124</v>
      </c>
      <c r="Q8" s="1" t="s">
        <v>125</v>
      </c>
      <c r="R8" s="9" t="s">
        <v>126</v>
      </c>
      <c r="S8" s="9">
        <f t="shared" si="1"/>
        <v>314</v>
      </c>
      <c r="T8" s="9">
        <f t="shared" si="2"/>
        <v>44</v>
      </c>
      <c r="U8" s="9" t="s">
        <v>127</v>
      </c>
      <c r="V8" s="9">
        <f t="shared" si="3"/>
        <v>48</v>
      </c>
      <c r="W8" s="9" t="s">
        <v>128</v>
      </c>
      <c r="X8" s="9">
        <f t="shared" si="4"/>
        <v>65</v>
      </c>
      <c r="Y8" s="9" t="s">
        <v>46</v>
      </c>
      <c r="Z8" s="9">
        <f t="shared" si="5"/>
        <v>50</v>
      </c>
      <c r="AA8" s="9" t="s">
        <v>88</v>
      </c>
      <c r="AB8" s="9">
        <f t="shared" si="6"/>
        <v>64</v>
      </c>
      <c r="AC8" s="9" t="s">
        <v>48</v>
      </c>
      <c r="AD8" s="9">
        <f t="shared" si="7"/>
        <v>43</v>
      </c>
      <c r="AE8" s="9" t="s">
        <v>87</v>
      </c>
      <c r="AF8" s="9">
        <f t="shared" si="8"/>
        <v>45</v>
      </c>
      <c r="AG8" s="9" t="s">
        <v>44</v>
      </c>
      <c r="AH8" s="9" t="s">
        <v>47</v>
      </c>
      <c r="AI8" s="9">
        <f t="shared" si="9"/>
        <v>70</v>
      </c>
      <c r="AJ8" s="9">
        <f t="shared" si="10"/>
        <v>63</v>
      </c>
      <c r="AK8" s="9" t="s">
        <v>58</v>
      </c>
      <c r="AL8" s="1" t="s">
        <v>49</v>
      </c>
      <c r="AM8" s="1" t="s">
        <v>38</v>
      </c>
      <c r="AN8" s="1" t="s">
        <v>50</v>
      </c>
      <c r="AO8" s="1" t="s">
        <v>129</v>
      </c>
      <c r="AP8" t="str">
        <f t="shared" si="11"/>
        <v>Monster, Water 1</v>
      </c>
      <c r="AQ8" s="9">
        <v>87.5</v>
      </c>
      <c r="AR8" s="9">
        <f t="shared" si="12"/>
        <v>12.5</v>
      </c>
      <c r="AS8" s="10">
        <f>Table1[[#This Row],[percentage_male]]/100</f>
        <v>0.875</v>
      </c>
      <c r="AT8" s="11">
        <f>(100-Table1[[#This Row],[percentage_male]])/100</f>
        <v>0.125</v>
      </c>
      <c r="AU8" s="1" t="s">
        <v>51</v>
      </c>
      <c r="AV8" s="1" t="s">
        <v>33</v>
      </c>
      <c r="AW8" s="1">
        <v>0.5</v>
      </c>
      <c r="AX8" s="1">
        <v>0.5</v>
      </c>
      <c r="AY8" s="1" t="s">
        <v>38</v>
      </c>
      <c r="AZ8" s="1" t="s">
        <v>38</v>
      </c>
      <c r="BA8" s="1">
        <v>0.5</v>
      </c>
      <c r="BB8" s="1" t="s">
        <v>33</v>
      </c>
      <c r="BC8" s="1" t="s">
        <v>33</v>
      </c>
      <c r="BD8" s="1" t="s">
        <v>33</v>
      </c>
      <c r="BE8" s="1" t="s">
        <v>33</v>
      </c>
      <c r="BF8" s="1" t="s">
        <v>33</v>
      </c>
      <c r="BG8" s="1" t="s">
        <v>33</v>
      </c>
      <c r="BH8" s="1" t="s">
        <v>33</v>
      </c>
      <c r="BI8" s="1" t="s">
        <v>33</v>
      </c>
      <c r="BJ8" s="1" t="s">
        <v>33</v>
      </c>
      <c r="BK8" s="1" t="s">
        <v>33</v>
      </c>
      <c r="BL8" s="1">
        <v>0.5</v>
      </c>
      <c r="BM8" s="1" t="s">
        <v>33</v>
      </c>
    </row>
    <row r="9" spans="1:65" x14ac:dyDescent="0.35">
      <c r="A9" s="1" t="s">
        <v>131</v>
      </c>
      <c r="B9" s="1" t="s">
        <v>113</v>
      </c>
      <c r="C9" s="1" t="s">
        <v>132</v>
      </c>
      <c r="D9" s="1" t="s">
        <v>133</v>
      </c>
      <c r="E9" t="s">
        <v>33</v>
      </c>
      <c r="F9" s="1" t="s">
        <v>37</v>
      </c>
      <c r="G9" s="1" t="s">
        <v>3894</v>
      </c>
      <c r="H9" s="1" t="s">
        <v>33</v>
      </c>
      <c r="I9" s="1" t="s">
        <v>123</v>
      </c>
      <c r="K9" t="str">
        <f t="shared" si="0"/>
        <v>Water</v>
      </c>
      <c r="L9" s="1">
        <v>1</v>
      </c>
      <c r="M9" s="1">
        <v>22.5</v>
      </c>
      <c r="N9" s="1" t="s">
        <v>38</v>
      </c>
      <c r="O9" s="1" t="s">
        <v>124</v>
      </c>
      <c r="Q9" s="1" t="s">
        <v>125</v>
      </c>
      <c r="R9" s="9" t="s">
        <v>55</v>
      </c>
      <c r="S9" s="9">
        <f t="shared" si="1"/>
        <v>405</v>
      </c>
      <c r="T9" s="9">
        <f t="shared" si="2"/>
        <v>59</v>
      </c>
      <c r="U9" s="9" t="s">
        <v>134</v>
      </c>
      <c r="V9" s="9">
        <f t="shared" si="3"/>
        <v>63</v>
      </c>
      <c r="W9" s="9" t="s">
        <v>58</v>
      </c>
      <c r="X9" s="9">
        <f t="shared" si="4"/>
        <v>80</v>
      </c>
      <c r="Y9" s="9" t="s">
        <v>59</v>
      </c>
      <c r="Z9" s="9">
        <f t="shared" si="5"/>
        <v>65</v>
      </c>
      <c r="AA9" s="9" t="s">
        <v>46</v>
      </c>
      <c r="AB9" s="9">
        <f t="shared" si="6"/>
        <v>80</v>
      </c>
      <c r="AC9" s="9" t="s">
        <v>59</v>
      </c>
      <c r="AD9" s="9">
        <f t="shared" si="7"/>
        <v>58</v>
      </c>
      <c r="AE9" s="9" t="s">
        <v>94</v>
      </c>
      <c r="AF9" s="9">
        <f t="shared" si="8"/>
        <v>45</v>
      </c>
      <c r="AG9" s="9" t="s">
        <v>44</v>
      </c>
      <c r="AH9" s="9" t="s">
        <v>47</v>
      </c>
      <c r="AI9" s="9">
        <f t="shared" si="9"/>
        <v>70</v>
      </c>
      <c r="AJ9" s="9">
        <f t="shared" si="10"/>
        <v>142</v>
      </c>
      <c r="AK9" s="9" t="s">
        <v>60</v>
      </c>
      <c r="AL9" s="1" t="s">
        <v>49</v>
      </c>
      <c r="AM9" s="1" t="s">
        <v>38</v>
      </c>
      <c r="AN9" s="1" t="s">
        <v>50</v>
      </c>
      <c r="AO9" s="1" t="s">
        <v>129</v>
      </c>
      <c r="AP9" t="str">
        <f t="shared" si="11"/>
        <v>Monster, Water 1</v>
      </c>
      <c r="AQ9" s="9">
        <v>87.5</v>
      </c>
      <c r="AR9" s="9">
        <f t="shared" si="12"/>
        <v>12.5</v>
      </c>
      <c r="AS9" s="10">
        <f>Table1[[#This Row],[percentage_male]]/100</f>
        <v>0.875</v>
      </c>
      <c r="AT9" s="11">
        <f>(100-Table1[[#This Row],[percentage_male]])/100</f>
        <v>0.125</v>
      </c>
      <c r="AU9" s="1" t="s">
        <v>51</v>
      </c>
      <c r="AV9" s="1" t="s">
        <v>33</v>
      </c>
      <c r="AW9" s="1">
        <v>0.5</v>
      </c>
      <c r="AX9" s="1">
        <v>0.5</v>
      </c>
      <c r="AY9" s="1" t="s">
        <v>38</v>
      </c>
      <c r="AZ9" s="1" t="s">
        <v>38</v>
      </c>
      <c r="BA9" s="1">
        <v>0.5</v>
      </c>
      <c r="BB9" s="1" t="s">
        <v>33</v>
      </c>
      <c r="BC9" s="1" t="s">
        <v>33</v>
      </c>
      <c r="BD9" s="1" t="s">
        <v>33</v>
      </c>
      <c r="BE9" s="1" t="s">
        <v>33</v>
      </c>
      <c r="BF9" s="1" t="s">
        <v>33</v>
      </c>
      <c r="BG9" s="1" t="s">
        <v>33</v>
      </c>
      <c r="BH9" s="1" t="s">
        <v>33</v>
      </c>
      <c r="BI9" s="1" t="s">
        <v>33</v>
      </c>
      <c r="BJ9" s="1" t="s">
        <v>33</v>
      </c>
      <c r="BK9" s="1" t="s">
        <v>33</v>
      </c>
      <c r="BL9" s="1">
        <v>0.5</v>
      </c>
      <c r="BM9" s="1" t="s">
        <v>33</v>
      </c>
    </row>
    <row r="10" spans="1:65" x14ac:dyDescent="0.35">
      <c r="A10" s="1" t="s">
        <v>136</v>
      </c>
      <c r="B10" s="1" t="s">
        <v>119</v>
      </c>
      <c r="C10" s="1" t="s">
        <v>137</v>
      </c>
      <c r="D10" s="1" t="s">
        <v>138</v>
      </c>
      <c r="E10" t="s">
        <v>33</v>
      </c>
      <c r="F10" s="1" t="s">
        <v>37</v>
      </c>
      <c r="G10" s="1" t="s">
        <v>3895</v>
      </c>
      <c r="H10" s="1" t="s">
        <v>33</v>
      </c>
      <c r="I10" s="1" t="s">
        <v>123</v>
      </c>
      <c r="K10" t="str">
        <f t="shared" si="0"/>
        <v>Water</v>
      </c>
      <c r="L10" s="1">
        <v>1.6</v>
      </c>
      <c r="M10" s="1">
        <v>85.5</v>
      </c>
      <c r="N10" s="1" t="s">
        <v>38</v>
      </c>
      <c r="O10" s="1" t="s">
        <v>124</v>
      </c>
      <c r="Q10" s="1" t="s">
        <v>125</v>
      </c>
      <c r="R10" s="9" t="s">
        <v>139</v>
      </c>
      <c r="S10" s="9">
        <f t="shared" si="1"/>
        <v>530</v>
      </c>
      <c r="T10" s="9">
        <f t="shared" si="2"/>
        <v>79</v>
      </c>
      <c r="U10" s="9" t="s">
        <v>140</v>
      </c>
      <c r="V10" s="9">
        <f t="shared" si="3"/>
        <v>83</v>
      </c>
      <c r="W10" s="9" t="s">
        <v>67</v>
      </c>
      <c r="X10" s="9">
        <f t="shared" si="4"/>
        <v>100</v>
      </c>
      <c r="Y10" s="9" t="s">
        <v>68</v>
      </c>
      <c r="Z10" s="9">
        <f t="shared" si="5"/>
        <v>85</v>
      </c>
      <c r="AA10" s="9" t="s">
        <v>104</v>
      </c>
      <c r="AB10" s="9">
        <f t="shared" si="6"/>
        <v>105</v>
      </c>
      <c r="AC10" s="9" t="s">
        <v>141</v>
      </c>
      <c r="AD10" s="9">
        <f t="shared" si="7"/>
        <v>78</v>
      </c>
      <c r="AE10" s="9" t="s">
        <v>101</v>
      </c>
      <c r="AF10" s="9">
        <f t="shared" si="8"/>
        <v>45</v>
      </c>
      <c r="AG10" s="9" t="s">
        <v>44</v>
      </c>
      <c r="AH10" s="9" t="s">
        <v>47</v>
      </c>
      <c r="AI10" s="9">
        <f t="shared" si="9"/>
        <v>70</v>
      </c>
      <c r="AJ10" s="9">
        <f t="shared" si="10"/>
        <v>239</v>
      </c>
      <c r="AK10" s="9" t="s">
        <v>142</v>
      </c>
      <c r="AL10" s="1" t="s">
        <v>49</v>
      </c>
      <c r="AM10" s="1" t="s">
        <v>38</v>
      </c>
      <c r="AN10" s="1" t="s">
        <v>50</v>
      </c>
      <c r="AO10" s="1" t="s">
        <v>129</v>
      </c>
      <c r="AP10" t="str">
        <f t="shared" si="11"/>
        <v>Monster, Water 1</v>
      </c>
      <c r="AQ10" s="9">
        <v>87.5</v>
      </c>
      <c r="AR10" s="9">
        <f t="shared" si="12"/>
        <v>12.5</v>
      </c>
      <c r="AS10" s="10">
        <f>Table1[[#This Row],[percentage_male]]/100</f>
        <v>0.875</v>
      </c>
      <c r="AT10" s="11">
        <f>(100-Table1[[#This Row],[percentage_male]])/100</f>
        <v>0.125</v>
      </c>
      <c r="AU10" s="1" t="s">
        <v>51</v>
      </c>
      <c r="AV10" s="1" t="s">
        <v>33</v>
      </c>
      <c r="AW10" s="1">
        <v>0.5</v>
      </c>
      <c r="AX10" s="1">
        <v>0.5</v>
      </c>
      <c r="AY10" s="1" t="s">
        <v>38</v>
      </c>
      <c r="AZ10" s="1" t="s">
        <v>38</v>
      </c>
      <c r="BA10" s="1">
        <v>0.5</v>
      </c>
      <c r="BB10" s="1" t="s">
        <v>33</v>
      </c>
      <c r="BC10" s="1" t="s">
        <v>33</v>
      </c>
      <c r="BD10" s="1" t="s">
        <v>33</v>
      </c>
      <c r="BE10" s="1" t="s">
        <v>33</v>
      </c>
      <c r="BF10" s="1" t="s">
        <v>33</v>
      </c>
      <c r="BG10" s="1" t="s">
        <v>33</v>
      </c>
      <c r="BH10" s="1" t="s">
        <v>33</v>
      </c>
      <c r="BI10" s="1" t="s">
        <v>33</v>
      </c>
      <c r="BJ10" s="1" t="s">
        <v>33</v>
      </c>
      <c r="BK10" s="1" t="s">
        <v>33</v>
      </c>
      <c r="BL10" s="1">
        <v>0.5</v>
      </c>
      <c r="BM10" s="1" t="s">
        <v>33</v>
      </c>
    </row>
    <row r="11" spans="1:65" x14ac:dyDescent="0.35">
      <c r="A11" s="1" t="s">
        <v>151</v>
      </c>
      <c r="B11" s="1" t="s">
        <v>130</v>
      </c>
      <c r="C11" s="1" t="s">
        <v>152</v>
      </c>
      <c r="D11" s="1" t="s">
        <v>153</v>
      </c>
      <c r="E11" t="s">
        <v>33</v>
      </c>
      <c r="F11" s="1" t="s">
        <v>37</v>
      </c>
      <c r="G11" s="1" t="s">
        <v>3896</v>
      </c>
      <c r="H11" s="1" t="s">
        <v>33</v>
      </c>
      <c r="I11" s="1" t="s">
        <v>154</v>
      </c>
      <c r="K11" t="str">
        <f t="shared" si="0"/>
        <v>Bug</v>
      </c>
      <c r="L11" s="1">
        <v>0.3</v>
      </c>
      <c r="M11" s="1">
        <v>2.9</v>
      </c>
      <c r="N11" s="1" t="s">
        <v>38</v>
      </c>
      <c r="O11" s="1" t="s">
        <v>155</v>
      </c>
      <c r="Q11" s="1" t="s">
        <v>156</v>
      </c>
      <c r="R11" s="9" t="s">
        <v>157</v>
      </c>
      <c r="S11" s="9">
        <f t="shared" si="1"/>
        <v>195</v>
      </c>
      <c r="T11" s="9">
        <f t="shared" si="2"/>
        <v>45</v>
      </c>
      <c r="U11" s="9" t="s">
        <v>44</v>
      </c>
      <c r="V11" s="9">
        <f t="shared" si="3"/>
        <v>30</v>
      </c>
      <c r="W11" s="9" t="s">
        <v>158</v>
      </c>
      <c r="X11" s="9">
        <f t="shared" si="4"/>
        <v>35</v>
      </c>
      <c r="Y11" s="9" t="s">
        <v>159</v>
      </c>
      <c r="Z11" s="9">
        <f t="shared" si="5"/>
        <v>20</v>
      </c>
      <c r="AA11" s="9" t="s">
        <v>51</v>
      </c>
      <c r="AB11" s="9">
        <f t="shared" si="6"/>
        <v>20</v>
      </c>
      <c r="AC11" s="9" t="s">
        <v>51</v>
      </c>
      <c r="AD11" s="9">
        <f t="shared" si="7"/>
        <v>45</v>
      </c>
      <c r="AE11" s="9" t="s">
        <v>44</v>
      </c>
      <c r="AF11" s="9">
        <f t="shared" si="8"/>
        <v>255</v>
      </c>
      <c r="AG11" s="9" t="s">
        <v>160</v>
      </c>
      <c r="AH11" s="9" t="s">
        <v>47</v>
      </c>
      <c r="AI11" s="9">
        <f t="shared" si="9"/>
        <v>70</v>
      </c>
      <c r="AJ11" s="9">
        <f t="shared" si="10"/>
        <v>39</v>
      </c>
      <c r="AK11" s="9" t="s">
        <v>85</v>
      </c>
      <c r="AL11" s="1" t="s">
        <v>161</v>
      </c>
      <c r="AM11" s="1" t="s">
        <v>33</v>
      </c>
      <c r="AN11" s="1" t="s">
        <v>154</v>
      </c>
      <c r="AP11" t="str">
        <f t="shared" si="11"/>
        <v>Bug</v>
      </c>
      <c r="AQ11" s="9">
        <v>50</v>
      </c>
      <c r="AR11" s="9">
        <f t="shared" si="12"/>
        <v>50</v>
      </c>
      <c r="AS11" s="10">
        <f>Table1[[#This Row],[percentage_male]]/100</f>
        <v>0.5</v>
      </c>
      <c r="AT11" s="11">
        <f>(100-Table1[[#This Row],[percentage_male]])/100</f>
        <v>0.5</v>
      </c>
      <c r="AU11" s="1" t="s">
        <v>162</v>
      </c>
      <c r="AV11" s="1" t="s">
        <v>33</v>
      </c>
      <c r="AW11" s="1" t="s">
        <v>38</v>
      </c>
      <c r="AX11" s="1" t="s">
        <v>33</v>
      </c>
      <c r="AY11" s="1" t="s">
        <v>33</v>
      </c>
      <c r="AZ11" s="1">
        <v>0.5</v>
      </c>
      <c r="BA11" s="1" t="s">
        <v>33</v>
      </c>
      <c r="BB11" s="1">
        <v>0.5</v>
      </c>
      <c r="BC11" s="1" t="s">
        <v>33</v>
      </c>
      <c r="BD11" s="1">
        <v>0.5</v>
      </c>
      <c r="BE11" s="1" t="s">
        <v>38</v>
      </c>
      <c r="BF11" s="1" t="s">
        <v>33</v>
      </c>
      <c r="BG11" s="1" t="s">
        <v>33</v>
      </c>
      <c r="BH11" s="1" t="s">
        <v>38</v>
      </c>
      <c r="BI11" s="1" t="s">
        <v>33</v>
      </c>
      <c r="BJ11" s="1" t="s">
        <v>33</v>
      </c>
      <c r="BK11" s="1" t="s">
        <v>33</v>
      </c>
      <c r="BL11" s="1" t="s">
        <v>33</v>
      </c>
      <c r="BM11" s="1" t="s">
        <v>33</v>
      </c>
    </row>
    <row r="12" spans="1:65" x14ac:dyDescent="0.35">
      <c r="A12" s="1" t="s">
        <v>164</v>
      </c>
      <c r="B12" s="1" t="s">
        <v>135</v>
      </c>
      <c r="C12" s="1" t="s">
        <v>165</v>
      </c>
      <c r="D12" s="1" t="s">
        <v>166</v>
      </c>
      <c r="E12" t="s">
        <v>33</v>
      </c>
      <c r="F12" s="1" t="s">
        <v>37</v>
      </c>
      <c r="G12" s="1" t="s">
        <v>3897</v>
      </c>
      <c r="H12" s="1" t="s">
        <v>33</v>
      </c>
      <c r="I12" s="1" t="s">
        <v>154</v>
      </c>
      <c r="K12" t="str">
        <f t="shared" si="0"/>
        <v>Bug</v>
      </c>
      <c r="L12" s="1">
        <v>0.7</v>
      </c>
      <c r="M12" s="1">
        <v>9.9</v>
      </c>
      <c r="N12" s="1" t="s">
        <v>33</v>
      </c>
      <c r="O12" s="1" t="s">
        <v>167</v>
      </c>
      <c r="R12" s="9" t="s">
        <v>168</v>
      </c>
      <c r="S12" s="9">
        <f t="shared" si="1"/>
        <v>205</v>
      </c>
      <c r="T12" s="9">
        <f t="shared" si="2"/>
        <v>50</v>
      </c>
      <c r="U12" s="9" t="s">
        <v>88</v>
      </c>
      <c r="V12" s="9">
        <f t="shared" si="3"/>
        <v>20</v>
      </c>
      <c r="W12" s="9" t="s">
        <v>51</v>
      </c>
      <c r="X12" s="9">
        <f t="shared" si="4"/>
        <v>55</v>
      </c>
      <c r="Y12" s="9" t="s">
        <v>169</v>
      </c>
      <c r="Z12" s="9">
        <f t="shared" si="5"/>
        <v>25</v>
      </c>
      <c r="AA12" s="9" t="s">
        <v>170</v>
      </c>
      <c r="AB12" s="9">
        <f t="shared" si="6"/>
        <v>25</v>
      </c>
      <c r="AC12" s="9" t="s">
        <v>170</v>
      </c>
      <c r="AD12" s="9">
        <f t="shared" si="7"/>
        <v>30</v>
      </c>
      <c r="AE12" s="9" t="s">
        <v>158</v>
      </c>
      <c r="AF12" s="9">
        <f t="shared" si="8"/>
        <v>120</v>
      </c>
      <c r="AG12" s="9" t="s">
        <v>75</v>
      </c>
      <c r="AH12" s="9" t="s">
        <v>47</v>
      </c>
      <c r="AI12" s="9">
        <f t="shared" si="9"/>
        <v>70</v>
      </c>
      <c r="AJ12" s="9">
        <f t="shared" si="10"/>
        <v>72</v>
      </c>
      <c r="AK12" s="9" t="s">
        <v>171</v>
      </c>
      <c r="AL12" s="1" t="s">
        <v>161</v>
      </c>
      <c r="AM12" s="1" t="s">
        <v>33</v>
      </c>
      <c r="AN12" s="1" t="s">
        <v>154</v>
      </c>
      <c r="AP12" t="str">
        <f t="shared" si="11"/>
        <v>Bug</v>
      </c>
      <c r="AQ12" s="9">
        <v>50</v>
      </c>
      <c r="AR12" s="9">
        <f t="shared" si="12"/>
        <v>50</v>
      </c>
      <c r="AS12" s="10">
        <f>Table1[[#This Row],[percentage_male]]/100</f>
        <v>0.5</v>
      </c>
      <c r="AT12" s="11">
        <f>(100-Table1[[#This Row],[percentage_male]])/100</f>
        <v>0.5</v>
      </c>
      <c r="AU12" s="1" t="s">
        <v>162</v>
      </c>
      <c r="AV12" s="1" t="s">
        <v>33</v>
      </c>
      <c r="AW12" s="1" t="s">
        <v>38</v>
      </c>
      <c r="AX12" s="1" t="s">
        <v>33</v>
      </c>
      <c r="AY12" s="1" t="s">
        <v>33</v>
      </c>
      <c r="AZ12" s="1">
        <v>0.5</v>
      </c>
      <c r="BA12" s="1" t="s">
        <v>33</v>
      </c>
      <c r="BB12" s="1">
        <v>0.5</v>
      </c>
      <c r="BC12" s="1" t="s">
        <v>33</v>
      </c>
      <c r="BD12" s="1">
        <v>0.5</v>
      </c>
      <c r="BE12" s="1" t="s">
        <v>38</v>
      </c>
      <c r="BF12" s="1" t="s">
        <v>33</v>
      </c>
      <c r="BG12" s="1" t="s">
        <v>33</v>
      </c>
      <c r="BH12" s="1" t="s">
        <v>38</v>
      </c>
      <c r="BI12" s="1" t="s">
        <v>33</v>
      </c>
      <c r="BJ12" s="1" t="s">
        <v>33</v>
      </c>
      <c r="BK12" s="1" t="s">
        <v>33</v>
      </c>
      <c r="BL12" s="1" t="s">
        <v>33</v>
      </c>
      <c r="BM12" s="1" t="s">
        <v>33</v>
      </c>
    </row>
    <row r="13" spans="1:65" x14ac:dyDescent="0.35">
      <c r="A13" s="1" t="s">
        <v>172</v>
      </c>
      <c r="B13" s="1" t="s">
        <v>143</v>
      </c>
      <c r="C13" s="1" t="s">
        <v>173</v>
      </c>
      <c r="D13" s="1" t="s">
        <v>174</v>
      </c>
      <c r="E13" t="s">
        <v>33</v>
      </c>
      <c r="F13" s="1" t="s">
        <v>37</v>
      </c>
      <c r="G13" s="1" t="s">
        <v>3898</v>
      </c>
      <c r="H13" s="1" t="s">
        <v>38</v>
      </c>
      <c r="I13" s="1" t="s">
        <v>154</v>
      </c>
      <c r="J13" s="1" t="s">
        <v>99</v>
      </c>
      <c r="K13" t="str">
        <f t="shared" si="0"/>
        <v>Bug, Flying</v>
      </c>
      <c r="L13" s="1">
        <v>1.1000000000000001</v>
      </c>
      <c r="M13" s="1">
        <v>32</v>
      </c>
      <c r="N13" s="1" t="s">
        <v>38</v>
      </c>
      <c r="O13" s="1" t="s">
        <v>175</v>
      </c>
      <c r="Q13" s="1" t="s">
        <v>176</v>
      </c>
      <c r="R13" s="9" t="s">
        <v>177</v>
      </c>
      <c r="S13" s="9">
        <f t="shared" si="1"/>
        <v>395</v>
      </c>
      <c r="T13" s="9">
        <f t="shared" si="2"/>
        <v>60</v>
      </c>
      <c r="U13" s="9" t="s">
        <v>56</v>
      </c>
      <c r="V13" s="9">
        <f t="shared" si="3"/>
        <v>45</v>
      </c>
      <c r="W13" s="9" t="s">
        <v>44</v>
      </c>
      <c r="X13" s="9">
        <f t="shared" si="4"/>
        <v>50</v>
      </c>
      <c r="Y13" s="9" t="s">
        <v>88</v>
      </c>
      <c r="Z13" s="9">
        <f t="shared" si="5"/>
        <v>90</v>
      </c>
      <c r="AA13" s="9" t="s">
        <v>178</v>
      </c>
      <c r="AB13" s="9">
        <f t="shared" si="6"/>
        <v>80</v>
      </c>
      <c r="AC13" s="9" t="s">
        <v>59</v>
      </c>
      <c r="AD13" s="9">
        <f t="shared" si="7"/>
        <v>70</v>
      </c>
      <c r="AE13" s="9" t="s">
        <v>47</v>
      </c>
      <c r="AF13" s="9">
        <f t="shared" si="8"/>
        <v>45</v>
      </c>
      <c r="AG13" s="9" t="s">
        <v>44</v>
      </c>
      <c r="AH13" s="9" t="s">
        <v>47</v>
      </c>
      <c r="AI13" s="9">
        <f t="shared" si="9"/>
        <v>70</v>
      </c>
      <c r="AJ13" s="9">
        <f t="shared" si="10"/>
        <v>178</v>
      </c>
      <c r="AK13" s="9" t="s">
        <v>179</v>
      </c>
      <c r="AL13" s="1" t="s">
        <v>161</v>
      </c>
      <c r="AM13" s="1" t="s">
        <v>33</v>
      </c>
      <c r="AN13" s="1" t="s">
        <v>154</v>
      </c>
      <c r="AP13" t="str">
        <f t="shared" si="11"/>
        <v>Bug</v>
      </c>
      <c r="AQ13" s="9">
        <v>50</v>
      </c>
      <c r="AR13" s="9">
        <f t="shared" si="12"/>
        <v>50</v>
      </c>
      <c r="AS13" s="10">
        <f>Table1[[#This Row],[percentage_male]]/100</f>
        <v>0.5</v>
      </c>
      <c r="AT13" s="11">
        <f>(100-Table1[[#This Row],[percentage_male]])/100</f>
        <v>0.5</v>
      </c>
      <c r="AU13" s="1" t="s">
        <v>162</v>
      </c>
      <c r="AV13" s="1" t="s">
        <v>33</v>
      </c>
      <c r="AW13" s="1" t="s">
        <v>38</v>
      </c>
      <c r="AX13" s="1" t="s">
        <v>33</v>
      </c>
      <c r="AY13" s="1" t="s">
        <v>38</v>
      </c>
      <c r="AZ13" s="1">
        <v>0.25</v>
      </c>
      <c r="BA13" s="1" t="s">
        <v>38</v>
      </c>
      <c r="BB13" s="1">
        <v>0.25</v>
      </c>
      <c r="BC13" s="1" t="s">
        <v>33</v>
      </c>
      <c r="BD13" s="1" t="s">
        <v>32</v>
      </c>
      <c r="BE13" s="1" t="s">
        <v>38</v>
      </c>
      <c r="BF13" s="1" t="s">
        <v>33</v>
      </c>
      <c r="BG13" s="1">
        <v>0.5</v>
      </c>
      <c r="BH13" s="1" t="s">
        <v>77</v>
      </c>
      <c r="BI13" s="1" t="s">
        <v>33</v>
      </c>
      <c r="BJ13" s="1" t="s">
        <v>33</v>
      </c>
      <c r="BK13" s="1" t="s">
        <v>33</v>
      </c>
      <c r="BL13" s="1" t="s">
        <v>33</v>
      </c>
      <c r="BM13" s="1" t="s">
        <v>33</v>
      </c>
    </row>
    <row r="14" spans="1:65" x14ac:dyDescent="0.35">
      <c r="A14" s="1" t="s">
        <v>181</v>
      </c>
      <c r="B14" s="1" t="s">
        <v>150</v>
      </c>
      <c r="C14" s="1" t="s">
        <v>182</v>
      </c>
      <c r="D14" s="1" t="s">
        <v>183</v>
      </c>
      <c r="E14" t="s">
        <v>33</v>
      </c>
      <c r="F14" s="1" t="s">
        <v>37</v>
      </c>
      <c r="G14" s="1" t="s">
        <v>3899</v>
      </c>
      <c r="H14" s="1" t="s">
        <v>38</v>
      </c>
      <c r="I14" s="1" t="s">
        <v>154</v>
      </c>
      <c r="J14" s="1" t="s">
        <v>40</v>
      </c>
      <c r="K14" t="str">
        <f t="shared" si="0"/>
        <v>Bug, Poison</v>
      </c>
      <c r="L14" s="1">
        <v>0.3</v>
      </c>
      <c r="M14" s="1">
        <v>3.2</v>
      </c>
      <c r="N14" s="1" t="s">
        <v>38</v>
      </c>
      <c r="O14" s="1" t="s">
        <v>155</v>
      </c>
      <c r="Q14" s="1" t="s">
        <v>156</v>
      </c>
      <c r="R14" s="9" t="s">
        <v>157</v>
      </c>
      <c r="S14" s="9">
        <f t="shared" si="1"/>
        <v>195</v>
      </c>
      <c r="T14" s="9">
        <f t="shared" si="2"/>
        <v>40</v>
      </c>
      <c r="U14" s="9" t="s">
        <v>184</v>
      </c>
      <c r="V14" s="9">
        <f t="shared" si="3"/>
        <v>35</v>
      </c>
      <c r="W14" s="9" t="s">
        <v>159</v>
      </c>
      <c r="X14" s="9">
        <f t="shared" si="4"/>
        <v>30</v>
      </c>
      <c r="Y14" s="9" t="s">
        <v>158</v>
      </c>
      <c r="Z14" s="9">
        <f t="shared" si="5"/>
        <v>20</v>
      </c>
      <c r="AA14" s="9" t="s">
        <v>51</v>
      </c>
      <c r="AB14" s="9">
        <f t="shared" si="6"/>
        <v>20</v>
      </c>
      <c r="AC14" s="9" t="s">
        <v>51</v>
      </c>
      <c r="AD14" s="9">
        <f t="shared" si="7"/>
        <v>50</v>
      </c>
      <c r="AE14" s="9" t="s">
        <v>88</v>
      </c>
      <c r="AF14" s="9">
        <f t="shared" si="8"/>
        <v>255</v>
      </c>
      <c r="AG14" s="9" t="s">
        <v>160</v>
      </c>
      <c r="AH14" s="9" t="s">
        <v>47</v>
      </c>
      <c r="AI14" s="9">
        <f t="shared" si="9"/>
        <v>70</v>
      </c>
      <c r="AJ14" s="9">
        <f t="shared" si="10"/>
        <v>39</v>
      </c>
      <c r="AK14" s="9" t="s">
        <v>85</v>
      </c>
      <c r="AL14" s="1" t="s">
        <v>161</v>
      </c>
      <c r="AM14" s="1" t="s">
        <v>33</v>
      </c>
      <c r="AN14" s="1" t="s">
        <v>154</v>
      </c>
      <c r="AP14" t="str">
        <f t="shared" si="11"/>
        <v>Bug</v>
      </c>
      <c r="AQ14" s="9">
        <v>50</v>
      </c>
      <c r="AR14" s="9">
        <f t="shared" si="12"/>
        <v>50</v>
      </c>
      <c r="AS14" s="10">
        <f>Table1[[#This Row],[percentage_male]]/100</f>
        <v>0.5</v>
      </c>
      <c r="AT14" s="11">
        <f>(100-Table1[[#This Row],[percentage_male]])/100</f>
        <v>0.5</v>
      </c>
      <c r="AU14" s="1" t="s">
        <v>162</v>
      </c>
      <c r="AV14" s="1" t="s">
        <v>33</v>
      </c>
      <c r="AW14" s="1" t="s">
        <v>38</v>
      </c>
      <c r="AX14" s="1" t="s">
        <v>33</v>
      </c>
      <c r="AY14" s="1" t="s">
        <v>33</v>
      </c>
      <c r="AZ14" s="1">
        <v>0.25</v>
      </c>
      <c r="BA14" s="1" t="s">
        <v>33</v>
      </c>
      <c r="BB14" s="1">
        <v>0.25</v>
      </c>
      <c r="BC14" s="1">
        <v>0.5</v>
      </c>
      <c r="BD14" s="1" t="s">
        <v>33</v>
      </c>
      <c r="BE14" s="1" t="s">
        <v>38</v>
      </c>
      <c r="BF14" s="1" t="s">
        <v>38</v>
      </c>
      <c r="BG14" s="1">
        <v>0.5</v>
      </c>
      <c r="BH14" s="1" t="s">
        <v>38</v>
      </c>
      <c r="BI14" s="1" t="s">
        <v>33</v>
      </c>
      <c r="BJ14" s="1" t="s">
        <v>33</v>
      </c>
      <c r="BK14" s="1" t="s">
        <v>33</v>
      </c>
      <c r="BL14" s="1" t="s">
        <v>33</v>
      </c>
      <c r="BM14" s="1">
        <v>0.5</v>
      </c>
    </row>
    <row r="15" spans="1:65" x14ac:dyDescent="0.35">
      <c r="A15" s="1" t="s">
        <v>186</v>
      </c>
      <c r="B15" s="1" t="s">
        <v>163</v>
      </c>
      <c r="C15" s="1" t="s">
        <v>187</v>
      </c>
      <c r="D15" s="1" t="s">
        <v>188</v>
      </c>
      <c r="E15" t="s">
        <v>33</v>
      </c>
      <c r="F15" s="1" t="s">
        <v>37</v>
      </c>
      <c r="G15" s="1" t="s">
        <v>3897</v>
      </c>
      <c r="H15" s="1" t="s">
        <v>38</v>
      </c>
      <c r="I15" s="1" t="s">
        <v>154</v>
      </c>
      <c r="J15" s="1" t="s">
        <v>40</v>
      </c>
      <c r="K15" t="str">
        <f t="shared" si="0"/>
        <v>Bug, Poison</v>
      </c>
      <c r="L15" s="1">
        <v>0.6</v>
      </c>
      <c r="M15" s="1">
        <v>10</v>
      </c>
      <c r="N15" s="1" t="s">
        <v>33</v>
      </c>
      <c r="O15" s="1" t="s">
        <v>167</v>
      </c>
      <c r="R15" s="9" t="s">
        <v>168</v>
      </c>
      <c r="S15" s="9">
        <f t="shared" si="1"/>
        <v>205</v>
      </c>
      <c r="T15" s="9">
        <f t="shared" si="2"/>
        <v>45</v>
      </c>
      <c r="U15" s="9" t="s">
        <v>44</v>
      </c>
      <c r="V15" s="9">
        <f t="shared" si="3"/>
        <v>25</v>
      </c>
      <c r="W15" s="9" t="s">
        <v>170</v>
      </c>
      <c r="X15" s="9">
        <f t="shared" si="4"/>
        <v>50</v>
      </c>
      <c r="Y15" s="9" t="s">
        <v>88</v>
      </c>
      <c r="Z15" s="9">
        <f t="shared" si="5"/>
        <v>25</v>
      </c>
      <c r="AA15" s="9" t="s">
        <v>170</v>
      </c>
      <c r="AB15" s="9">
        <f t="shared" si="6"/>
        <v>25</v>
      </c>
      <c r="AC15" s="9" t="s">
        <v>170</v>
      </c>
      <c r="AD15" s="9">
        <f t="shared" si="7"/>
        <v>35</v>
      </c>
      <c r="AE15" s="9" t="s">
        <v>159</v>
      </c>
      <c r="AF15" s="9">
        <f t="shared" si="8"/>
        <v>120</v>
      </c>
      <c r="AG15" s="9" t="s">
        <v>75</v>
      </c>
      <c r="AH15" s="9" t="s">
        <v>47</v>
      </c>
      <c r="AI15" s="9">
        <f t="shared" si="9"/>
        <v>70</v>
      </c>
      <c r="AJ15" s="9">
        <f t="shared" si="10"/>
        <v>72</v>
      </c>
      <c r="AK15" s="9" t="s">
        <v>171</v>
      </c>
      <c r="AL15" s="1" t="s">
        <v>161</v>
      </c>
      <c r="AM15" s="1" t="s">
        <v>33</v>
      </c>
      <c r="AN15" s="1" t="s">
        <v>154</v>
      </c>
      <c r="AP15" t="str">
        <f t="shared" si="11"/>
        <v>Bug</v>
      </c>
      <c r="AQ15" s="9">
        <v>50</v>
      </c>
      <c r="AR15" s="9">
        <f t="shared" si="12"/>
        <v>50</v>
      </c>
      <c r="AS15" s="10">
        <f>Table1[[#This Row],[percentage_male]]/100</f>
        <v>0.5</v>
      </c>
      <c r="AT15" s="11">
        <f>(100-Table1[[#This Row],[percentage_male]])/100</f>
        <v>0.5</v>
      </c>
      <c r="AU15" s="1" t="s">
        <v>162</v>
      </c>
      <c r="AV15" s="1" t="s">
        <v>33</v>
      </c>
      <c r="AW15" s="1" t="s">
        <v>38</v>
      </c>
      <c r="AX15" s="1" t="s">
        <v>33</v>
      </c>
      <c r="AY15" s="1" t="s">
        <v>33</v>
      </c>
      <c r="AZ15" s="1">
        <v>0.25</v>
      </c>
      <c r="BA15" s="1" t="s">
        <v>33</v>
      </c>
      <c r="BB15" s="1">
        <v>0.25</v>
      </c>
      <c r="BC15" s="1">
        <v>0.5</v>
      </c>
      <c r="BD15" s="1" t="s">
        <v>33</v>
      </c>
      <c r="BE15" s="1" t="s">
        <v>38</v>
      </c>
      <c r="BF15" s="1" t="s">
        <v>38</v>
      </c>
      <c r="BG15" s="1">
        <v>0.5</v>
      </c>
      <c r="BH15" s="1" t="s">
        <v>38</v>
      </c>
      <c r="BI15" s="1" t="s">
        <v>33</v>
      </c>
      <c r="BJ15" s="1" t="s">
        <v>33</v>
      </c>
      <c r="BK15" s="1" t="s">
        <v>33</v>
      </c>
      <c r="BL15" s="1" t="s">
        <v>33</v>
      </c>
      <c r="BM15" s="1">
        <v>0.5</v>
      </c>
    </row>
    <row r="16" spans="1:65" x14ac:dyDescent="0.35">
      <c r="A16" s="1" t="s">
        <v>190</v>
      </c>
      <c r="B16" s="1" t="s">
        <v>162</v>
      </c>
      <c r="C16" s="1" t="s">
        <v>191</v>
      </c>
      <c r="D16" s="1" t="s">
        <v>192</v>
      </c>
      <c r="E16" t="s">
        <v>33</v>
      </c>
      <c r="F16" s="1" t="s">
        <v>37</v>
      </c>
      <c r="G16" s="1" t="s">
        <v>3900</v>
      </c>
      <c r="H16" s="1" t="s">
        <v>38</v>
      </c>
      <c r="I16" s="1" t="s">
        <v>154</v>
      </c>
      <c r="J16" s="1" t="s">
        <v>40</v>
      </c>
      <c r="K16" t="str">
        <f t="shared" si="0"/>
        <v>Bug, Poison</v>
      </c>
      <c r="L16" s="1">
        <v>1</v>
      </c>
      <c r="M16" s="1">
        <v>29.5</v>
      </c>
      <c r="N16" s="1" t="s">
        <v>38</v>
      </c>
      <c r="O16" s="1" t="s">
        <v>193</v>
      </c>
      <c r="Q16" s="1" t="s">
        <v>194</v>
      </c>
      <c r="R16" s="9" t="s">
        <v>177</v>
      </c>
      <c r="S16" s="9">
        <f t="shared" si="1"/>
        <v>395</v>
      </c>
      <c r="T16" s="9">
        <f t="shared" si="2"/>
        <v>65</v>
      </c>
      <c r="U16" s="9" t="s">
        <v>46</v>
      </c>
      <c r="V16" s="9">
        <f t="shared" si="3"/>
        <v>90</v>
      </c>
      <c r="W16" s="9" t="s">
        <v>178</v>
      </c>
      <c r="X16" s="9">
        <f t="shared" si="4"/>
        <v>40</v>
      </c>
      <c r="Y16" s="9" t="s">
        <v>184</v>
      </c>
      <c r="Z16" s="9">
        <f t="shared" si="5"/>
        <v>45</v>
      </c>
      <c r="AA16" s="9" t="s">
        <v>44</v>
      </c>
      <c r="AB16" s="9">
        <f t="shared" si="6"/>
        <v>80</v>
      </c>
      <c r="AC16" s="9" t="s">
        <v>59</v>
      </c>
      <c r="AD16" s="9">
        <f t="shared" si="7"/>
        <v>75</v>
      </c>
      <c r="AE16" s="9" t="s">
        <v>195</v>
      </c>
      <c r="AF16" s="9">
        <f t="shared" si="8"/>
        <v>45</v>
      </c>
      <c r="AG16" s="9" t="s">
        <v>44</v>
      </c>
      <c r="AH16" s="9" t="s">
        <v>47</v>
      </c>
      <c r="AI16" s="9">
        <f t="shared" si="9"/>
        <v>70</v>
      </c>
      <c r="AJ16" s="9">
        <f t="shared" si="10"/>
        <v>178</v>
      </c>
      <c r="AK16" s="9" t="s">
        <v>179</v>
      </c>
      <c r="AL16" s="1" t="s">
        <v>161</v>
      </c>
      <c r="AM16" s="1" t="s">
        <v>33</v>
      </c>
      <c r="AN16" s="1" t="s">
        <v>154</v>
      </c>
      <c r="AP16" t="str">
        <f t="shared" si="11"/>
        <v>Bug</v>
      </c>
      <c r="AQ16" s="9">
        <v>50</v>
      </c>
      <c r="AR16" s="9">
        <f t="shared" si="12"/>
        <v>50</v>
      </c>
      <c r="AS16" s="10">
        <f>Table1[[#This Row],[percentage_male]]/100</f>
        <v>0.5</v>
      </c>
      <c r="AT16" s="11">
        <f>(100-Table1[[#This Row],[percentage_male]])/100</f>
        <v>0.5</v>
      </c>
      <c r="AU16" s="1" t="s">
        <v>162</v>
      </c>
      <c r="AV16" s="1" t="s">
        <v>33</v>
      </c>
      <c r="AW16" s="1" t="s">
        <v>38</v>
      </c>
      <c r="AX16" s="1" t="s">
        <v>33</v>
      </c>
      <c r="AY16" s="1" t="s">
        <v>33</v>
      </c>
      <c r="AZ16" s="1">
        <v>0.25</v>
      </c>
      <c r="BA16" s="1" t="s">
        <v>33</v>
      </c>
      <c r="BB16" s="1">
        <v>0.25</v>
      </c>
      <c r="BC16" s="1">
        <v>0.5</v>
      </c>
      <c r="BD16" s="1" t="s">
        <v>33</v>
      </c>
      <c r="BE16" s="1" t="s">
        <v>38</v>
      </c>
      <c r="BF16" s="1" t="s">
        <v>38</v>
      </c>
      <c r="BG16" s="1">
        <v>0.5</v>
      </c>
      <c r="BH16" s="1" t="s">
        <v>38</v>
      </c>
      <c r="BI16" s="1" t="s">
        <v>33</v>
      </c>
      <c r="BJ16" s="1" t="s">
        <v>33</v>
      </c>
      <c r="BK16" s="1" t="s">
        <v>33</v>
      </c>
      <c r="BL16" s="1" t="s">
        <v>33</v>
      </c>
      <c r="BM16" s="1">
        <v>0.5</v>
      </c>
    </row>
    <row r="17" spans="1:65" x14ac:dyDescent="0.35">
      <c r="A17" s="1" t="s">
        <v>203</v>
      </c>
      <c r="B17" s="1" t="s">
        <v>180</v>
      </c>
      <c r="C17" s="1" t="s">
        <v>204</v>
      </c>
      <c r="D17" s="1" t="s">
        <v>205</v>
      </c>
      <c r="E17" t="s">
        <v>33</v>
      </c>
      <c r="F17" s="1" t="s">
        <v>37</v>
      </c>
      <c r="G17" s="1" t="s">
        <v>3901</v>
      </c>
      <c r="H17" s="1" t="s">
        <v>38</v>
      </c>
      <c r="I17" s="1" t="s">
        <v>37</v>
      </c>
      <c r="J17" s="1" t="s">
        <v>99</v>
      </c>
      <c r="K17" t="str">
        <f t="shared" si="0"/>
        <v>Normal, Flying</v>
      </c>
      <c r="L17" s="1">
        <v>0.3</v>
      </c>
      <c r="M17" s="1">
        <v>1.8</v>
      </c>
      <c r="N17" s="1" t="s">
        <v>61</v>
      </c>
      <c r="O17" s="1" t="s">
        <v>206</v>
      </c>
      <c r="P17" s="1" t="s">
        <v>207</v>
      </c>
      <c r="Q17" s="1" t="s">
        <v>208</v>
      </c>
      <c r="R17" s="9" t="s">
        <v>209</v>
      </c>
      <c r="S17" s="9">
        <f t="shared" si="1"/>
        <v>251</v>
      </c>
      <c r="T17" s="9">
        <f t="shared" si="2"/>
        <v>40</v>
      </c>
      <c r="U17" s="9" t="s">
        <v>184</v>
      </c>
      <c r="V17" s="9">
        <f t="shared" si="3"/>
        <v>45</v>
      </c>
      <c r="W17" s="9" t="s">
        <v>44</v>
      </c>
      <c r="X17" s="9">
        <f t="shared" si="4"/>
        <v>40</v>
      </c>
      <c r="Y17" s="9" t="s">
        <v>184</v>
      </c>
      <c r="Z17" s="9">
        <f t="shared" si="5"/>
        <v>35</v>
      </c>
      <c r="AA17" s="9" t="s">
        <v>159</v>
      </c>
      <c r="AB17" s="9">
        <f t="shared" si="6"/>
        <v>35</v>
      </c>
      <c r="AC17" s="9" t="s">
        <v>159</v>
      </c>
      <c r="AD17" s="9">
        <f t="shared" si="7"/>
        <v>56</v>
      </c>
      <c r="AE17" s="9" t="s">
        <v>210</v>
      </c>
      <c r="AF17" s="9">
        <f t="shared" si="8"/>
        <v>255</v>
      </c>
      <c r="AG17" s="9" t="s">
        <v>160</v>
      </c>
      <c r="AH17" s="9" t="s">
        <v>47</v>
      </c>
      <c r="AI17" s="9">
        <f t="shared" si="9"/>
        <v>70</v>
      </c>
      <c r="AJ17" s="9">
        <f t="shared" si="10"/>
        <v>50</v>
      </c>
      <c r="AK17" s="9" t="s">
        <v>88</v>
      </c>
      <c r="AL17" s="1" t="s">
        <v>49</v>
      </c>
      <c r="AM17" s="1" t="s">
        <v>33</v>
      </c>
      <c r="AN17" s="1" t="s">
        <v>99</v>
      </c>
      <c r="AP17" t="str">
        <f t="shared" si="11"/>
        <v>Flying</v>
      </c>
      <c r="AQ17" s="9">
        <v>50</v>
      </c>
      <c r="AR17" s="9">
        <f t="shared" si="12"/>
        <v>50</v>
      </c>
      <c r="AS17" s="10">
        <f>Table1[[#This Row],[percentage_male]]/100</f>
        <v>0.5</v>
      </c>
      <c r="AT17" s="11">
        <f>(100-Table1[[#This Row],[percentage_male]])/100</f>
        <v>0.5</v>
      </c>
      <c r="AU17" s="1" t="s">
        <v>162</v>
      </c>
      <c r="AV17" s="1" t="s">
        <v>33</v>
      </c>
      <c r="AW17" s="1" t="s">
        <v>33</v>
      </c>
      <c r="AX17" s="1" t="s">
        <v>33</v>
      </c>
      <c r="AY17" s="1" t="s">
        <v>38</v>
      </c>
      <c r="AZ17" s="1">
        <v>0.5</v>
      </c>
      <c r="BA17" s="1" t="s">
        <v>38</v>
      </c>
      <c r="BB17" s="1" t="s">
        <v>33</v>
      </c>
      <c r="BC17" s="1" t="s">
        <v>33</v>
      </c>
      <c r="BD17" s="1" t="s">
        <v>32</v>
      </c>
      <c r="BE17" s="1" t="s">
        <v>33</v>
      </c>
      <c r="BF17" s="1" t="s">
        <v>33</v>
      </c>
      <c r="BG17" s="1">
        <v>0.5</v>
      </c>
      <c r="BH17" s="1" t="s">
        <v>38</v>
      </c>
      <c r="BI17" s="1" t="s">
        <v>32</v>
      </c>
      <c r="BJ17" s="1" t="s">
        <v>33</v>
      </c>
      <c r="BK17" s="1" t="s">
        <v>33</v>
      </c>
      <c r="BL17" s="1" t="s">
        <v>33</v>
      </c>
      <c r="BM17" s="1" t="s">
        <v>33</v>
      </c>
    </row>
    <row r="18" spans="1:65" x14ac:dyDescent="0.35">
      <c r="A18" s="1" t="s">
        <v>212</v>
      </c>
      <c r="B18" s="1" t="s">
        <v>185</v>
      </c>
      <c r="C18" s="1" t="s">
        <v>213</v>
      </c>
      <c r="D18" s="1" t="s">
        <v>214</v>
      </c>
      <c r="E18" t="s">
        <v>33</v>
      </c>
      <c r="F18" s="1" t="s">
        <v>37</v>
      </c>
      <c r="G18" s="1" t="s">
        <v>3902</v>
      </c>
      <c r="H18" s="1" t="s">
        <v>38</v>
      </c>
      <c r="I18" s="1" t="s">
        <v>37</v>
      </c>
      <c r="J18" s="1" t="s">
        <v>99</v>
      </c>
      <c r="K18" t="str">
        <f t="shared" si="0"/>
        <v>Normal, Flying</v>
      </c>
      <c r="L18" s="1">
        <v>1.1000000000000001</v>
      </c>
      <c r="M18" s="1">
        <v>30</v>
      </c>
      <c r="N18" s="1" t="s">
        <v>61</v>
      </c>
      <c r="O18" s="1" t="s">
        <v>206</v>
      </c>
      <c r="P18" s="1" t="s">
        <v>207</v>
      </c>
      <c r="Q18" s="1" t="s">
        <v>208</v>
      </c>
      <c r="R18" s="9" t="s">
        <v>215</v>
      </c>
      <c r="S18" s="9">
        <f t="shared" si="1"/>
        <v>349</v>
      </c>
      <c r="T18" s="9">
        <f t="shared" si="2"/>
        <v>63</v>
      </c>
      <c r="U18" s="9" t="s">
        <v>58</v>
      </c>
      <c r="V18" s="9">
        <f t="shared" si="3"/>
        <v>60</v>
      </c>
      <c r="W18" s="9" t="s">
        <v>56</v>
      </c>
      <c r="X18" s="9">
        <f t="shared" si="4"/>
        <v>55</v>
      </c>
      <c r="Y18" s="9" t="s">
        <v>169</v>
      </c>
      <c r="Z18" s="9">
        <f t="shared" si="5"/>
        <v>50</v>
      </c>
      <c r="AA18" s="9" t="s">
        <v>88</v>
      </c>
      <c r="AB18" s="9">
        <f t="shared" si="6"/>
        <v>50</v>
      </c>
      <c r="AC18" s="9" t="s">
        <v>88</v>
      </c>
      <c r="AD18" s="9">
        <f t="shared" si="7"/>
        <v>71</v>
      </c>
      <c r="AE18" s="9" t="s">
        <v>216</v>
      </c>
      <c r="AF18" s="9">
        <f t="shared" si="8"/>
        <v>120</v>
      </c>
      <c r="AG18" s="9" t="s">
        <v>75</v>
      </c>
      <c r="AH18" s="9" t="s">
        <v>47</v>
      </c>
      <c r="AI18" s="9">
        <f t="shared" si="9"/>
        <v>70</v>
      </c>
      <c r="AJ18" s="9">
        <f t="shared" si="10"/>
        <v>122</v>
      </c>
      <c r="AK18" s="9" t="s">
        <v>74</v>
      </c>
      <c r="AL18" s="1" t="s">
        <v>49</v>
      </c>
      <c r="AM18" s="1" t="s">
        <v>33</v>
      </c>
      <c r="AN18" s="1" t="s">
        <v>99</v>
      </c>
      <c r="AP18" t="str">
        <f t="shared" si="11"/>
        <v>Flying</v>
      </c>
      <c r="AQ18" s="9">
        <v>50</v>
      </c>
      <c r="AR18" s="9">
        <f t="shared" si="12"/>
        <v>50</v>
      </c>
      <c r="AS18" s="10">
        <f>Table1[[#This Row],[percentage_male]]/100</f>
        <v>0.5</v>
      </c>
      <c r="AT18" s="11">
        <f>(100-Table1[[#This Row],[percentage_male]])/100</f>
        <v>0.5</v>
      </c>
      <c r="AU18" s="1" t="s">
        <v>162</v>
      </c>
      <c r="AV18" s="1" t="s">
        <v>33</v>
      </c>
      <c r="AW18" s="1" t="s">
        <v>33</v>
      </c>
      <c r="AX18" s="1" t="s">
        <v>33</v>
      </c>
      <c r="AY18" s="1" t="s">
        <v>38</v>
      </c>
      <c r="AZ18" s="1">
        <v>0.5</v>
      </c>
      <c r="BA18" s="1" t="s">
        <v>38</v>
      </c>
      <c r="BB18" s="1" t="s">
        <v>33</v>
      </c>
      <c r="BC18" s="1" t="s">
        <v>33</v>
      </c>
      <c r="BD18" s="1" t="s">
        <v>32</v>
      </c>
      <c r="BE18" s="1" t="s">
        <v>33</v>
      </c>
      <c r="BF18" s="1" t="s">
        <v>33</v>
      </c>
      <c r="BG18" s="1">
        <v>0.5</v>
      </c>
      <c r="BH18" s="1" t="s">
        <v>38</v>
      </c>
      <c r="BI18" s="1" t="s">
        <v>32</v>
      </c>
      <c r="BJ18" s="1" t="s">
        <v>33</v>
      </c>
      <c r="BK18" s="1" t="s">
        <v>33</v>
      </c>
      <c r="BL18" s="1" t="s">
        <v>33</v>
      </c>
      <c r="BM18" s="1" t="s">
        <v>33</v>
      </c>
    </row>
    <row r="19" spans="1:65" x14ac:dyDescent="0.35">
      <c r="A19" s="1" t="s">
        <v>218</v>
      </c>
      <c r="B19" s="1" t="s">
        <v>189</v>
      </c>
      <c r="C19" s="1" t="s">
        <v>219</v>
      </c>
      <c r="D19" s="1" t="s">
        <v>220</v>
      </c>
      <c r="E19" t="s">
        <v>33</v>
      </c>
      <c r="F19" s="1" t="s">
        <v>37</v>
      </c>
      <c r="G19" s="1" t="s">
        <v>3902</v>
      </c>
      <c r="H19" s="1" t="s">
        <v>38</v>
      </c>
      <c r="I19" s="1" t="s">
        <v>37</v>
      </c>
      <c r="J19" s="1" t="s">
        <v>99</v>
      </c>
      <c r="K19" t="str">
        <f t="shared" si="0"/>
        <v>Normal, Flying</v>
      </c>
      <c r="L19" s="1">
        <v>1.5</v>
      </c>
      <c r="M19" s="1">
        <v>39.5</v>
      </c>
      <c r="N19" s="1" t="s">
        <v>61</v>
      </c>
      <c r="O19" s="1" t="s">
        <v>206</v>
      </c>
      <c r="P19" s="1" t="s">
        <v>207</v>
      </c>
      <c r="Q19" s="1" t="s">
        <v>208</v>
      </c>
      <c r="R19" s="9" t="s">
        <v>221</v>
      </c>
      <c r="S19" s="9">
        <f t="shared" si="1"/>
        <v>479</v>
      </c>
      <c r="T19" s="9">
        <f t="shared" si="2"/>
        <v>83</v>
      </c>
      <c r="U19" s="9" t="s">
        <v>67</v>
      </c>
      <c r="V19" s="9">
        <f t="shared" si="3"/>
        <v>80</v>
      </c>
      <c r="W19" s="9" t="s">
        <v>59</v>
      </c>
      <c r="X19" s="9">
        <f t="shared" si="4"/>
        <v>75</v>
      </c>
      <c r="Y19" s="9" t="s">
        <v>195</v>
      </c>
      <c r="Z19" s="9">
        <f t="shared" si="5"/>
        <v>70</v>
      </c>
      <c r="AA19" s="9" t="s">
        <v>47</v>
      </c>
      <c r="AB19" s="9">
        <f t="shared" si="6"/>
        <v>70</v>
      </c>
      <c r="AC19" s="9" t="s">
        <v>47</v>
      </c>
      <c r="AD19" s="9">
        <f t="shared" si="7"/>
        <v>101</v>
      </c>
      <c r="AE19" s="9" t="s">
        <v>222</v>
      </c>
      <c r="AF19" s="9">
        <f t="shared" si="8"/>
        <v>45</v>
      </c>
      <c r="AG19" s="9" t="s">
        <v>44</v>
      </c>
      <c r="AH19" s="9" t="s">
        <v>47</v>
      </c>
      <c r="AI19" s="9">
        <f t="shared" si="9"/>
        <v>70</v>
      </c>
      <c r="AJ19" s="9">
        <f t="shared" si="10"/>
        <v>216</v>
      </c>
      <c r="AK19" s="9" t="s">
        <v>223</v>
      </c>
      <c r="AL19" s="1" t="s">
        <v>49</v>
      </c>
      <c r="AM19" s="1" t="s">
        <v>33</v>
      </c>
      <c r="AN19" s="1" t="s">
        <v>99</v>
      </c>
      <c r="AP19" t="str">
        <f t="shared" si="11"/>
        <v>Flying</v>
      </c>
      <c r="AQ19" s="9">
        <v>50</v>
      </c>
      <c r="AR19" s="9">
        <f t="shared" si="12"/>
        <v>50</v>
      </c>
      <c r="AS19" s="10">
        <f>Table1[[#This Row],[percentage_male]]/100</f>
        <v>0.5</v>
      </c>
      <c r="AT19" s="11">
        <f>(100-Table1[[#This Row],[percentage_male]])/100</f>
        <v>0.5</v>
      </c>
      <c r="AU19" s="1" t="s">
        <v>162</v>
      </c>
      <c r="AV19" s="1" t="s">
        <v>33</v>
      </c>
      <c r="AW19" s="1" t="s">
        <v>33</v>
      </c>
      <c r="AX19" s="1" t="s">
        <v>33</v>
      </c>
      <c r="AY19" s="1" t="s">
        <v>38</v>
      </c>
      <c r="AZ19" s="1">
        <v>0.5</v>
      </c>
      <c r="BA19" s="1" t="s">
        <v>38</v>
      </c>
      <c r="BB19" s="1" t="s">
        <v>33</v>
      </c>
      <c r="BC19" s="1" t="s">
        <v>33</v>
      </c>
      <c r="BD19" s="1" t="s">
        <v>32</v>
      </c>
      <c r="BE19" s="1" t="s">
        <v>33</v>
      </c>
      <c r="BF19" s="1" t="s">
        <v>33</v>
      </c>
      <c r="BG19" s="1">
        <v>0.5</v>
      </c>
      <c r="BH19" s="1" t="s">
        <v>38</v>
      </c>
      <c r="BI19" s="1" t="s">
        <v>32</v>
      </c>
      <c r="BJ19" s="1" t="s">
        <v>33</v>
      </c>
      <c r="BK19" s="1" t="s">
        <v>33</v>
      </c>
      <c r="BL19" s="1" t="s">
        <v>33</v>
      </c>
      <c r="BM19" s="1" t="s">
        <v>33</v>
      </c>
    </row>
    <row r="20" spans="1:65" x14ac:dyDescent="0.35">
      <c r="A20" s="1" t="s">
        <v>231</v>
      </c>
      <c r="B20" s="1" t="s">
        <v>196</v>
      </c>
      <c r="C20" s="1" t="s">
        <v>232</v>
      </c>
      <c r="D20" s="1" t="s">
        <v>233</v>
      </c>
      <c r="E20" t="s">
        <v>33</v>
      </c>
      <c r="F20" s="1" t="s">
        <v>37</v>
      </c>
      <c r="G20" s="1" t="s">
        <v>3903</v>
      </c>
      <c r="H20" s="1" t="s">
        <v>33</v>
      </c>
      <c r="I20" s="1" t="s">
        <v>37</v>
      </c>
      <c r="K20" t="str">
        <f t="shared" si="0"/>
        <v>Normal</v>
      </c>
      <c r="L20" s="1">
        <v>0.3</v>
      </c>
      <c r="M20" s="1">
        <v>3.5</v>
      </c>
      <c r="N20" s="1" t="s">
        <v>61</v>
      </c>
      <c r="O20" s="1" t="s">
        <v>156</v>
      </c>
      <c r="P20" s="1" t="s">
        <v>234</v>
      </c>
      <c r="Q20" s="1" t="s">
        <v>235</v>
      </c>
      <c r="R20" s="9" t="s">
        <v>236</v>
      </c>
      <c r="S20" s="9">
        <f t="shared" si="1"/>
        <v>253</v>
      </c>
      <c r="T20" s="9">
        <f t="shared" si="2"/>
        <v>30</v>
      </c>
      <c r="U20" s="9" t="s">
        <v>158</v>
      </c>
      <c r="V20" s="9">
        <f t="shared" si="3"/>
        <v>56</v>
      </c>
      <c r="W20" s="9" t="s">
        <v>210</v>
      </c>
      <c r="X20" s="9">
        <f t="shared" si="4"/>
        <v>35</v>
      </c>
      <c r="Y20" s="9" t="s">
        <v>159</v>
      </c>
      <c r="Z20" s="9">
        <f t="shared" si="5"/>
        <v>25</v>
      </c>
      <c r="AA20" s="9" t="s">
        <v>170</v>
      </c>
      <c r="AB20" s="9">
        <f t="shared" si="6"/>
        <v>35</v>
      </c>
      <c r="AC20" s="9" t="s">
        <v>159</v>
      </c>
      <c r="AD20" s="9">
        <f t="shared" si="7"/>
        <v>72</v>
      </c>
      <c r="AE20" s="9" t="s">
        <v>171</v>
      </c>
      <c r="AF20" s="9">
        <f t="shared" si="8"/>
        <v>255</v>
      </c>
      <c r="AG20" s="9" t="s">
        <v>160</v>
      </c>
      <c r="AH20" s="9" t="s">
        <v>47</v>
      </c>
      <c r="AI20" s="9">
        <f t="shared" si="9"/>
        <v>70</v>
      </c>
      <c r="AJ20" s="9">
        <f t="shared" si="10"/>
        <v>51</v>
      </c>
      <c r="AK20" s="9" t="s">
        <v>237</v>
      </c>
      <c r="AL20" s="1" t="s">
        <v>161</v>
      </c>
      <c r="AM20" s="1" t="s">
        <v>33</v>
      </c>
      <c r="AN20" s="1" t="s">
        <v>238</v>
      </c>
      <c r="AP20" t="str">
        <f t="shared" si="11"/>
        <v>Field</v>
      </c>
      <c r="AQ20" s="9">
        <v>50</v>
      </c>
      <c r="AR20" s="9">
        <f t="shared" si="12"/>
        <v>50</v>
      </c>
      <c r="AS20" s="10">
        <f>Table1[[#This Row],[percentage_male]]/100</f>
        <v>0.5</v>
      </c>
      <c r="AT20" s="11">
        <f>(100-Table1[[#This Row],[percentage_male]])/100</f>
        <v>0.5</v>
      </c>
      <c r="AU20" s="1" t="s">
        <v>162</v>
      </c>
      <c r="AV20" s="1" t="s">
        <v>33</v>
      </c>
      <c r="AW20" s="1" t="s">
        <v>33</v>
      </c>
      <c r="AX20" s="1" t="s">
        <v>33</v>
      </c>
      <c r="AY20" s="1" t="s">
        <v>33</v>
      </c>
      <c r="AZ20" s="1" t="s">
        <v>33</v>
      </c>
      <c r="BA20" s="1" t="s">
        <v>33</v>
      </c>
      <c r="BB20" s="1" t="s">
        <v>38</v>
      </c>
      <c r="BC20" s="1" t="s">
        <v>33</v>
      </c>
      <c r="BD20" s="1" t="s">
        <v>33</v>
      </c>
      <c r="BE20" s="1" t="s">
        <v>33</v>
      </c>
      <c r="BF20" s="1" t="s">
        <v>33</v>
      </c>
      <c r="BG20" s="1" t="s">
        <v>33</v>
      </c>
      <c r="BH20" s="1" t="s">
        <v>33</v>
      </c>
      <c r="BI20" s="1" t="s">
        <v>32</v>
      </c>
      <c r="BJ20" s="1" t="s">
        <v>33</v>
      </c>
      <c r="BK20" s="1" t="s">
        <v>33</v>
      </c>
      <c r="BL20" s="1" t="s">
        <v>33</v>
      </c>
      <c r="BM20" s="1" t="s">
        <v>33</v>
      </c>
    </row>
    <row r="21" spans="1:65" x14ac:dyDescent="0.35">
      <c r="A21" s="1" t="s">
        <v>243</v>
      </c>
      <c r="B21" s="1" t="s">
        <v>51</v>
      </c>
      <c r="C21" s="1" t="s">
        <v>244</v>
      </c>
      <c r="D21" s="1" t="s">
        <v>245</v>
      </c>
      <c r="E21" t="s">
        <v>33</v>
      </c>
      <c r="F21" s="1" t="s">
        <v>37</v>
      </c>
      <c r="G21" s="1" t="s">
        <v>3903</v>
      </c>
      <c r="H21" s="1" t="s">
        <v>33</v>
      </c>
      <c r="I21" s="1" t="s">
        <v>37</v>
      </c>
      <c r="K21" t="str">
        <f t="shared" si="0"/>
        <v>Normal</v>
      </c>
      <c r="L21" s="1">
        <v>0.7</v>
      </c>
      <c r="M21" s="1">
        <v>18.5</v>
      </c>
      <c r="N21" s="1" t="s">
        <v>61</v>
      </c>
      <c r="O21" s="1" t="s">
        <v>156</v>
      </c>
      <c r="P21" s="1" t="s">
        <v>234</v>
      </c>
      <c r="Q21" s="1" t="s">
        <v>235</v>
      </c>
      <c r="R21" s="9" t="s">
        <v>246</v>
      </c>
      <c r="S21" s="9">
        <f t="shared" si="1"/>
        <v>413</v>
      </c>
      <c r="T21" s="9">
        <f t="shared" si="2"/>
        <v>55</v>
      </c>
      <c r="U21" s="9" t="s">
        <v>169</v>
      </c>
      <c r="V21" s="9">
        <f t="shared" si="3"/>
        <v>81</v>
      </c>
      <c r="W21" s="9" t="s">
        <v>247</v>
      </c>
      <c r="X21" s="9">
        <f t="shared" si="4"/>
        <v>60</v>
      </c>
      <c r="Y21" s="9" t="s">
        <v>56</v>
      </c>
      <c r="Z21" s="9">
        <f t="shared" si="5"/>
        <v>50</v>
      </c>
      <c r="AA21" s="9" t="s">
        <v>88</v>
      </c>
      <c r="AB21" s="9">
        <f t="shared" si="6"/>
        <v>70</v>
      </c>
      <c r="AC21" s="9" t="s">
        <v>47</v>
      </c>
      <c r="AD21" s="9">
        <f t="shared" si="7"/>
        <v>97</v>
      </c>
      <c r="AE21" s="9" t="s">
        <v>248</v>
      </c>
      <c r="AF21" s="9">
        <f t="shared" si="8"/>
        <v>127</v>
      </c>
      <c r="AG21" s="9" t="s">
        <v>249</v>
      </c>
      <c r="AH21" s="9" t="s">
        <v>47</v>
      </c>
      <c r="AI21" s="9">
        <f t="shared" si="9"/>
        <v>70</v>
      </c>
      <c r="AJ21" s="9">
        <f t="shared" si="10"/>
        <v>145</v>
      </c>
      <c r="AK21" s="9" t="s">
        <v>201</v>
      </c>
      <c r="AL21" s="1" t="s">
        <v>161</v>
      </c>
      <c r="AM21" s="1" t="s">
        <v>33</v>
      </c>
      <c r="AN21" s="1" t="s">
        <v>238</v>
      </c>
      <c r="AP21" t="str">
        <f t="shared" si="11"/>
        <v>Field</v>
      </c>
      <c r="AQ21" s="9">
        <v>50</v>
      </c>
      <c r="AR21" s="9">
        <f t="shared" si="12"/>
        <v>50</v>
      </c>
      <c r="AS21" s="10">
        <f>Table1[[#This Row],[percentage_male]]/100</f>
        <v>0.5</v>
      </c>
      <c r="AT21" s="11">
        <f>(100-Table1[[#This Row],[percentage_male]])/100</f>
        <v>0.5</v>
      </c>
      <c r="AU21" s="1" t="s">
        <v>162</v>
      </c>
      <c r="AV21" s="1" t="s">
        <v>33</v>
      </c>
      <c r="AW21" s="1" t="s">
        <v>33</v>
      </c>
      <c r="AX21" s="1" t="s">
        <v>33</v>
      </c>
      <c r="AY21" s="1" t="s">
        <v>33</v>
      </c>
      <c r="AZ21" s="1" t="s">
        <v>33</v>
      </c>
      <c r="BA21" s="1" t="s">
        <v>33</v>
      </c>
      <c r="BB21" s="1" t="s">
        <v>38</v>
      </c>
      <c r="BC21" s="1" t="s">
        <v>33</v>
      </c>
      <c r="BD21" s="1" t="s">
        <v>33</v>
      </c>
      <c r="BE21" s="1" t="s">
        <v>33</v>
      </c>
      <c r="BF21" s="1" t="s">
        <v>33</v>
      </c>
      <c r="BG21" s="1" t="s">
        <v>33</v>
      </c>
      <c r="BH21" s="1" t="s">
        <v>33</v>
      </c>
      <c r="BI21" s="1" t="s">
        <v>32</v>
      </c>
      <c r="BJ21" s="1" t="s">
        <v>33</v>
      </c>
      <c r="BK21" s="1" t="s">
        <v>33</v>
      </c>
      <c r="BL21" s="1" t="s">
        <v>33</v>
      </c>
      <c r="BM21" s="1" t="s">
        <v>33</v>
      </c>
    </row>
    <row r="22" spans="1:65" x14ac:dyDescent="0.35">
      <c r="A22" s="1" t="s">
        <v>254</v>
      </c>
      <c r="B22" s="1" t="s">
        <v>211</v>
      </c>
      <c r="C22" s="1" t="s">
        <v>255</v>
      </c>
      <c r="D22" s="1" t="s">
        <v>256</v>
      </c>
      <c r="E22" t="s">
        <v>33</v>
      </c>
      <c r="F22" s="1" t="s">
        <v>37</v>
      </c>
      <c r="G22" s="1" t="s">
        <v>3901</v>
      </c>
      <c r="H22" s="1" t="s">
        <v>38</v>
      </c>
      <c r="I22" s="1" t="s">
        <v>37</v>
      </c>
      <c r="J22" s="1" t="s">
        <v>99</v>
      </c>
      <c r="K22" t="str">
        <f t="shared" si="0"/>
        <v>Normal, Flying</v>
      </c>
      <c r="L22" s="1">
        <v>0.3</v>
      </c>
      <c r="M22" s="1">
        <v>2</v>
      </c>
      <c r="N22" s="1" t="s">
        <v>38</v>
      </c>
      <c r="O22" s="1" t="s">
        <v>206</v>
      </c>
      <c r="Q22" s="1" t="s">
        <v>194</v>
      </c>
      <c r="R22" s="9" t="s">
        <v>257</v>
      </c>
      <c r="S22" s="9">
        <f t="shared" si="1"/>
        <v>262</v>
      </c>
      <c r="T22" s="9">
        <f t="shared" si="2"/>
        <v>40</v>
      </c>
      <c r="U22" s="9" t="s">
        <v>184</v>
      </c>
      <c r="V22" s="9">
        <f t="shared" si="3"/>
        <v>60</v>
      </c>
      <c r="W22" s="9" t="s">
        <v>56</v>
      </c>
      <c r="X22" s="9">
        <f t="shared" si="4"/>
        <v>30</v>
      </c>
      <c r="Y22" s="9" t="s">
        <v>158</v>
      </c>
      <c r="Z22" s="9">
        <f t="shared" si="5"/>
        <v>31</v>
      </c>
      <c r="AA22" s="9" t="s">
        <v>258</v>
      </c>
      <c r="AB22" s="9">
        <f t="shared" si="6"/>
        <v>31</v>
      </c>
      <c r="AC22" s="9" t="s">
        <v>258</v>
      </c>
      <c r="AD22" s="9">
        <f t="shared" si="7"/>
        <v>70</v>
      </c>
      <c r="AE22" s="9" t="s">
        <v>47</v>
      </c>
      <c r="AF22" s="9">
        <f t="shared" si="8"/>
        <v>255</v>
      </c>
      <c r="AG22" s="9" t="s">
        <v>160</v>
      </c>
      <c r="AH22" s="9" t="s">
        <v>47</v>
      </c>
      <c r="AI22" s="9">
        <f t="shared" si="9"/>
        <v>70</v>
      </c>
      <c r="AJ22" s="9">
        <f t="shared" si="10"/>
        <v>52</v>
      </c>
      <c r="AK22" s="9" t="s">
        <v>86</v>
      </c>
      <c r="AL22" s="1" t="s">
        <v>161</v>
      </c>
      <c r="AM22" s="1" t="s">
        <v>33</v>
      </c>
      <c r="AN22" s="1" t="s">
        <v>99</v>
      </c>
      <c r="AP22" t="str">
        <f t="shared" si="11"/>
        <v>Flying</v>
      </c>
      <c r="AQ22" s="9">
        <v>50</v>
      </c>
      <c r="AR22" s="9">
        <f t="shared" si="12"/>
        <v>50</v>
      </c>
      <c r="AS22" s="10">
        <f>Table1[[#This Row],[percentage_male]]/100</f>
        <v>0.5</v>
      </c>
      <c r="AT22" s="11">
        <f>(100-Table1[[#This Row],[percentage_male]])/100</f>
        <v>0.5</v>
      </c>
      <c r="AU22" s="1" t="s">
        <v>162</v>
      </c>
      <c r="AV22" s="1" t="s">
        <v>33</v>
      </c>
      <c r="AW22" s="1" t="s">
        <v>33</v>
      </c>
      <c r="AX22" s="1" t="s">
        <v>33</v>
      </c>
      <c r="AY22" s="1" t="s">
        <v>38</v>
      </c>
      <c r="AZ22" s="1">
        <v>0.5</v>
      </c>
      <c r="BA22" s="1" t="s">
        <v>38</v>
      </c>
      <c r="BB22" s="1" t="s">
        <v>33</v>
      </c>
      <c r="BC22" s="1" t="s">
        <v>33</v>
      </c>
      <c r="BD22" s="1" t="s">
        <v>32</v>
      </c>
      <c r="BE22" s="1" t="s">
        <v>33</v>
      </c>
      <c r="BF22" s="1" t="s">
        <v>33</v>
      </c>
      <c r="BG22" s="1">
        <v>0.5</v>
      </c>
      <c r="BH22" s="1" t="s">
        <v>38</v>
      </c>
      <c r="BI22" s="1" t="s">
        <v>32</v>
      </c>
      <c r="BJ22" s="1" t="s">
        <v>33</v>
      </c>
      <c r="BK22" s="1" t="s">
        <v>33</v>
      </c>
      <c r="BL22" s="1" t="s">
        <v>33</v>
      </c>
      <c r="BM22" s="1" t="s">
        <v>33</v>
      </c>
    </row>
    <row r="23" spans="1:65" x14ac:dyDescent="0.35">
      <c r="A23" s="1" t="s">
        <v>260</v>
      </c>
      <c r="B23" s="1" t="s">
        <v>217</v>
      </c>
      <c r="C23" s="1" t="s">
        <v>261</v>
      </c>
      <c r="D23" s="1" t="s">
        <v>262</v>
      </c>
      <c r="E23" t="s">
        <v>33</v>
      </c>
      <c r="F23" s="1" t="s">
        <v>37</v>
      </c>
      <c r="G23" s="1" t="s">
        <v>3904</v>
      </c>
      <c r="H23" s="1" t="s">
        <v>38</v>
      </c>
      <c r="I23" s="1" t="s">
        <v>37</v>
      </c>
      <c r="J23" s="1" t="s">
        <v>99</v>
      </c>
      <c r="K23" t="str">
        <f t="shared" si="0"/>
        <v>Normal, Flying</v>
      </c>
      <c r="L23" s="1">
        <v>1.2</v>
      </c>
      <c r="M23" s="1">
        <v>38</v>
      </c>
      <c r="N23" s="1" t="s">
        <v>38</v>
      </c>
      <c r="O23" s="1" t="s">
        <v>206</v>
      </c>
      <c r="Q23" s="1" t="s">
        <v>194</v>
      </c>
      <c r="R23" s="9" t="s">
        <v>263</v>
      </c>
      <c r="S23" s="9">
        <f t="shared" si="1"/>
        <v>442</v>
      </c>
      <c r="T23" s="9">
        <f t="shared" si="2"/>
        <v>65</v>
      </c>
      <c r="U23" s="9" t="s">
        <v>46</v>
      </c>
      <c r="V23" s="9">
        <f t="shared" si="3"/>
        <v>90</v>
      </c>
      <c r="W23" s="9" t="s">
        <v>178</v>
      </c>
      <c r="X23" s="9">
        <f t="shared" si="4"/>
        <v>65</v>
      </c>
      <c r="Y23" s="9" t="s">
        <v>46</v>
      </c>
      <c r="Z23" s="9">
        <f t="shared" si="5"/>
        <v>61</v>
      </c>
      <c r="AA23" s="9" t="s">
        <v>264</v>
      </c>
      <c r="AB23" s="9">
        <f t="shared" si="6"/>
        <v>61</v>
      </c>
      <c r="AC23" s="9" t="s">
        <v>264</v>
      </c>
      <c r="AD23" s="9">
        <f t="shared" si="7"/>
        <v>100</v>
      </c>
      <c r="AE23" s="9" t="s">
        <v>68</v>
      </c>
      <c r="AF23" s="9">
        <f t="shared" si="8"/>
        <v>90</v>
      </c>
      <c r="AG23" s="9" t="s">
        <v>178</v>
      </c>
      <c r="AH23" s="9" t="s">
        <v>47</v>
      </c>
      <c r="AI23" s="9">
        <f t="shared" si="9"/>
        <v>70</v>
      </c>
      <c r="AJ23" s="9">
        <f t="shared" si="10"/>
        <v>155</v>
      </c>
      <c r="AK23" s="9" t="s">
        <v>265</v>
      </c>
      <c r="AL23" s="1" t="s">
        <v>161</v>
      </c>
      <c r="AM23" s="1" t="s">
        <v>33</v>
      </c>
      <c r="AN23" s="1" t="s">
        <v>99</v>
      </c>
      <c r="AP23" t="str">
        <f t="shared" si="11"/>
        <v>Flying</v>
      </c>
      <c r="AQ23" s="9">
        <v>50</v>
      </c>
      <c r="AR23" s="9">
        <f t="shared" si="12"/>
        <v>50</v>
      </c>
      <c r="AS23" s="10">
        <f>Table1[[#This Row],[percentage_male]]/100</f>
        <v>0.5</v>
      </c>
      <c r="AT23" s="11">
        <f>(100-Table1[[#This Row],[percentage_male]])/100</f>
        <v>0.5</v>
      </c>
      <c r="AU23" s="1" t="s">
        <v>162</v>
      </c>
      <c r="AV23" s="1" t="s">
        <v>33</v>
      </c>
      <c r="AW23" s="1" t="s">
        <v>33</v>
      </c>
      <c r="AX23" s="1" t="s">
        <v>33</v>
      </c>
      <c r="AY23" s="1" t="s">
        <v>38</v>
      </c>
      <c r="AZ23" s="1">
        <v>0.5</v>
      </c>
      <c r="BA23" s="1" t="s">
        <v>38</v>
      </c>
      <c r="BB23" s="1" t="s">
        <v>33</v>
      </c>
      <c r="BC23" s="1" t="s">
        <v>33</v>
      </c>
      <c r="BD23" s="1" t="s">
        <v>32</v>
      </c>
      <c r="BE23" s="1" t="s">
        <v>33</v>
      </c>
      <c r="BF23" s="1" t="s">
        <v>33</v>
      </c>
      <c r="BG23" s="1">
        <v>0.5</v>
      </c>
      <c r="BH23" s="1" t="s">
        <v>38</v>
      </c>
      <c r="BI23" s="1" t="s">
        <v>32</v>
      </c>
      <c r="BJ23" s="1" t="s">
        <v>33</v>
      </c>
      <c r="BK23" s="1" t="s">
        <v>33</v>
      </c>
      <c r="BL23" s="1" t="s">
        <v>33</v>
      </c>
      <c r="BM23" s="1" t="s">
        <v>33</v>
      </c>
    </row>
    <row r="24" spans="1:65" x14ac:dyDescent="0.35">
      <c r="A24" s="1" t="s">
        <v>266</v>
      </c>
      <c r="B24" s="1" t="s">
        <v>224</v>
      </c>
      <c r="C24" s="1" t="s">
        <v>267</v>
      </c>
      <c r="D24" s="1" t="s">
        <v>268</v>
      </c>
      <c r="E24" t="s">
        <v>33</v>
      </c>
      <c r="F24" s="1" t="s">
        <v>37</v>
      </c>
      <c r="G24" s="1" t="s">
        <v>3905</v>
      </c>
      <c r="H24" s="1" t="s">
        <v>33</v>
      </c>
      <c r="I24" s="1" t="s">
        <v>40</v>
      </c>
      <c r="K24" t="str">
        <f t="shared" si="0"/>
        <v>Poison</v>
      </c>
      <c r="L24" s="1">
        <v>2</v>
      </c>
      <c r="M24" s="1">
        <v>6.9</v>
      </c>
      <c r="N24" s="1" t="s">
        <v>61</v>
      </c>
      <c r="O24" s="1" t="s">
        <v>269</v>
      </c>
      <c r="P24" s="1" t="s">
        <v>167</v>
      </c>
      <c r="Q24" s="1" t="s">
        <v>270</v>
      </c>
      <c r="R24" s="9" t="s">
        <v>271</v>
      </c>
      <c r="S24" s="9">
        <f t="shared" si="1"/>
        <v>288</v>
      </c>
      <c r="T24" s="9">
        <f t="shared" si="2"/>
        <v>35</v>
      </c>
      <c r="U24" s="9" t="s">
        <v>159</v>
      </c>
      <c r="V24" s="9">
        <f t="shared" si="3"/>
        <v>60</v>
      </c>
      <c r="W24" s="9" t="s">
        <v>56</v>
      </c>
      <c r="X24" s="9">
        <f t="shared" si="4"/>
        <v>44</v>
      </c>
      <c r="Y24" s="9" t="s">
        <v>127</v>
      </c>
      <c r="Z24" s="9">
        <f t="shared" si="5"/>
        <v>40</v>
      </c>
      <c r="AA24" s="9" t="s">
        <v>184</v>
      </c>
      <c r="AB24" s="9">
        <f t="shared" si="6"/>
        <v>54</v>
      </c>
      <c r="AC24" s="9" t="s">
        <v>272</v>
      </c>
      <c r="AD24" s="9">
        <f t="shared" si="7"/>
        <v>55</v>
      </c>
      <c r="AE24" s="9" t="s">
        <v>169</v>
      </c>
      <c r="AF24" s="9">
        <f t="shared" si="8"/>
        <v>255</v>
      </c>
      <c r="AG24" s="9" t="s">
        <v>160</v>
      </c>
      <c r="AH24" s="9" t="s">
        <v>47</v>
      </c>
      <c r="AI24" s="9">
        <f t="shared" si="9"/>
        <v>70</v>
      </c>
      <c r="AJ24" s="9">
        <f t="shared" si="10"/>
        <v>58</v>
      </c>
      <c r="AK24" s="9" t="s">
        <v>94</v>
      </c>
      <c r="AL24" s="1" t="s">
        <v>161</v>
      </c>
      <c r="AM24" s="1" t="s">
        <v>38</v>
      </c>
      <c r="AN24" s="1" t="s">
        <v>89</v>
      </c>
      <c r="AO24" s="1" t="s">
        <v>238</v>
      </c>
      <c r="AP24" t="str">
        <f t="shared" si="11"/>
        <v>Dragon, Field</v>
      </c>
      <c r="AQ24" s="9">
        <v>50</v>
      </c>
      <c r="AR24" s="9">
        <f t="shared" si="12"/>
        <v>50</v>
      </c>
      <c r="AS24" s="10">
        <f>Table1[[#This Row],[percentage_male]]/100</f>
        <v>0.5</v>
      </c>
      <c r="AT24" s="11">
        <f>(100-Table1[[#This Row],[percentage_male]])/100</f>
        <v>0.5</v>
      </c>
      <c r="AU24" s="1" t="s">
        <v>51</v>
      </c>
      <c r="AV24" s="1" t="s">
        <v>33</v>
      </c>
      <c r="AW24" s="1" t="s">
        <v>33</v>
      </c>
      <c r="AX24" s="1" t="s">
        <v>33</v>
      </c>
      <c r="AY24" s="1" t="s">
        <v>33</v>
      </c>
      <c r="AZ24" s="1">
        <v>0.5</v>
      </c>
      <c r="BA24" s="1" t="s">
        <v>33</v>
      </c>
      <c r="BB24" s="1">
        <v>0.5</v>
      </c>
      <c r="BC24" s="1">
        <v>0.5</v>
      </c>
      <c r="BD24" s="1" t="s">
        <v>38</v>
      </c>
      <c r="BE24" s="1" t="s">
        <v>33</v>
      </c>
      <c r="BF24" s="1" t="s">
        <v>38</v>
      </c>
      <c r="BG24" s="1">
        <v>0.5</v>
      </c>
      <c r="BH24" s="1" t="s">
        <v>33</v>
      </c>
      <c r="BI24" s="1" t="s">
        <v>33</v>
      </c>
      <c r="BJ24" s="1" t="s">
        <v>33</v>
      </c>
      <c r="BK24" s="1" t="s">
        <v>33</v>
      </c>
      <c r="BL24" s="1" t="s">
        <v>33</v>
      </c>
      <c r="BM24" s="1">
        <v>0.5</v>
      </c>
    </row>
    <row r="25" spans="1:65" x14ac:dyDescent="0.35">
      <c r="A25" s="1" t="s">
        <v>273</v>
      </c>
      <c r="B25" s="1" t="s">
        <v>230</v>
      </c>
      <c r="C25" s="1" t="s">
        <v>273</v>
      </c>
      <c r="D25" s="1" t="s">
        <v>274</v>
      </c>
      <c r="E25" t="s">
        <v>33</v>
      </c>
      <c r="F25" s="1" t="s">
        <v>37</v>
      </c>
      <c r="G25" s="1" t="s">
        <v>3906</v>
      </c>
      <c r="H25" s="1" t="s">
        <v>33</v>
      </c>
      <c r="I25" s="1" t="s">
        <v>40</v>
      </c>
      <c r="K25" t="str">
        <f t="shared" si="0"/>
        <v>Poison</v>
      </c>
      <c r="L25" s="1">
        <v>3.5</v>
      </c>
      <c r="M25" s="1">
        <v>65</v>
      </c>
      <c r="N25" s="1" t="s">
        <v>61</v>
      </c>
      <c r="O25" s="1" t="s">
        <v>269</v>
      </c>
      <c r="P25" s="1" t="s">
        <v>167</v>
      </c>
      <c r="Q25" s="1" t="s">
        <v>270</v>
      </c>
      <c r="R25" s="9" t="s">
        <v>275</v>
      </c>
      <c r="S25" s="9">
        <f t="shared" si="1"/>
        <v>448</v>
      </c>
      <c r="T25" s="9">
        <f t="shared" si="2"/>
        <v>60</v>
      </c>
      <c r="U25" s="9" t="s">
        <v>56</v>
      </c>
      <c r="V25" s="9">
        <f t="shared" si="3"/>
        <v>95</v>
      </c>
      <c r="W25" s="9" t="s">
        <v>276</v>
      </c>
      <c r="X25" s="9">
        <f t="shared" si="4"/>
        <v>69</v>
      </c>
      <c r="Y25" s="9" t="s">
        <v>277</v>
      </c>
      <c r="Z25" s="9">
        <f t="shared" si="5"/>
        <v>65</v>
      </c>
      <c r="AA25" s="9" t="s">
        <v>46</v>
      </c>
      <c r="AB25" s="9">
        <f t="shared" si="6"/>
        <v>79</v>
      </c>
      <c r="AC25" s="9" t="s">
        <v>140</v>
      </c>
      <c r="AD25" s="9">
        <f t="shared" si="7"/>
        <v>80</v>
      </c>
      <c r="AE25" s="9" t="s">
        <v>59</v>
      </c>
      <c r="AF25" s="9">
        <f t="shared" si="8"/>
        <v>90</v>
      </c>
      <c r="AG25" s="9" t="s">
        <v>178</v>
      </c>
      <c r="AH25" s="9" t="s">
        <v>47</v>
      </c>
      <c r="AI25" s="9">
        <f t="shared" si="9"/>
        <v>70</v>
      </c>
      <c r="AJ25" s="9">
        <f t="shared" si="10"/>
        <v>157</v>
      </c>
      <c r="AK25" s="9" t="s">
        <v>278</v>
      </c>
      <c r="AL25" s="1" t="s">
        <v>161</v>
      </c>
      <c r="AM25" s="1" t="s">
        <v>38</v>
      </c>
      <c r="AN25" s="1" t="s">
        <v>89</v>
      </c>
      <c r="AO25" s="1" t="s">
        <v>238</v>
      </c>
      <c r="AP25" t="str">
        <f t="shared" si="11"/>
        <v>Dragon, Field</v>
      </c>
      <c r="AQ25" s="9">
        <v>50</v>
      </c>
      <c r="AR25" s="9">
        <f t="shared" si="12"/>
        <v>50</v>
      </c>
      <c r="AS25" s="10">
        <f>Table1[[#This Row],[percentage_male]]/100</f>
        <v>0.5</v>
      </c>
      <c r="AT25" s="11">
        <f>(100-Table1[[#This Row],[percentage_male]])/100</f>
        <v>0.5</v>
      </c>
      <c r="AU25" s="1" t="s">
        <v>51</v>
      </c>
      <c r="AV25" s="1" t="s">
        <v>33</v>
      </c>
      <c r="AW25" s="1" t="s">
        <v>33</v>
      </c>
      <c r="AX25" s="1" t="s">
        <v>33</v>
      </c>
      <c r="AY25" s="1" t="s">
        <v>33</v>
      </c>
      <c r="AZ25" s="1">
        <v>0.5</v>
      </c>
      <c r="BA25" s="1" t="s">
        <v>33</v>
      </c>
      <c r="BB25" s="1">
        <v>0.5</v>
      </c>
      <c r="BC25" s="1">
        <v>0.5</v>
      </c>
      <c r="BD25" s="1" t="s">
        <v>38</v>
      </c>
      <c r="BE25" s="1" t="s">
        <v>33</v>
      </c>
      <c r="BF25" s="1" t="s">
        <v>38</v>
      </c>
      <c r="BG25" s="1">
        <v>0.5</v>
      </c>
      <c r="BH25" s="1" t="s">
        <v>33</v>
      </c>
      <c r="BI25" s="1" t="s">
        <v>33</v>
      </c>
      <c r="BJ25" s="1" t="s">
        <v>33</v>
      </c>
      <c r="BK25" s="1" t="s">
        <v>33</v>
      </c>
      <c r="BL25" s="1" t="s">
        <v>33</v>
      </c>
      <c r="BM25" s="1">
        <v>0.5</v>
      </c>
    </row>
    <row r="26" spans="1:65" x14ac:dyDescent="0.35">
      <c r="A26" s="1" t="s">
        <v>280</v>
      </c>
      <c r="B26" s="1" t="s">
        <v>170</v>
      </c>
      <c r="C26" s="1" t="s">
        <v>280</v>
      </c>
      <c r="D26" s="1" t="s">
        <v>281</v>
      </c>
      <c r="E26" t="s">
        <v>33</v>
      </c>
      <c r="F26" s="1" t="s">
        <v>37</v>
      </c>
      <c r="G26" s="1" t="s">
        <v>3903</v>
      </c>
      <c r="H26" s="1" t="s">
        <v>33</v>
      </c>
      <c r="I26" s="1" t="s">
        <v>282</v>
      </c>
      <c r="K26" t="str">
        <f t="shared" si="0"/>
        <v>Electric</v>
      </c>
      <c r="L26" s="1">
        <v>0.4</v>
      </c>
      <c r="M26" s="1">
        <v>6</v>
      </c>
      <c r="N26" s="1" t="s">
        <v>38</v>
      </c>
      <c r="O26" s="1" t="s">
        <v>283</v>
      </c>
      <c r="Q26" s="1" t="s">
        <v>284</v>
      </c>
      <c r="R26" s="9" t="s">
        <v>285</v>
      </c>
      <c r="S26" s="9">
        <f t="shared" si="1"/>
        <v>320</v>
      </c>
      <c r="T26" s="9">
        <f t="shared" si="2"/>
        <v>35</v>
      </c>
      <c r="U26" s="9" t="s">
        <v>159</v>
      </c>
      <c r="V26" s="9">
        <f t="shared" si="3"/>
        <v>55</v>
      </c>
      <c r="W26" s="9" t="s">
        <v>169</v>
      </c>
      <c r="X26" s="9">
        <f t="shared" si="4"/>
        <v>40</v>
      </c>
      <c r="Y26" s="9" t="s">
        <v>184</v>
      </c>
      <c r="Z26" s="9">
        <f t="shared" si="5"/>
        <v>50</v>
      </c>
      <c r="AA26" s="9" t="s">
        <v>88</v>
      </c>
      <c r="AB26" s="9">
        <f t="shared" si="6"/>
        <v>50</v>
      </c>
      <c r="AC26" s="9" t="s">
        <v>88</v>
      </c>
      <c r="AD26" s="9">
        <f t="shared" si="7"/>
        <v>90</v>
      </c>
      <c r="AE26" s="9" t="s">
        <v>178</v>
      </c>
      <c r="AF26" s="9">
        <f t="shared" si="8"/>
        <v>190</v>
      </c>
      <c r="AG26" s="9" t="s">
        <v>286</v>
      </c>
      <c r="AH26" s="9" t="s">
        <v>47</v>
      </c>
      <c r="AI26" s="9">
        <f t="shared" si="9"/>
        <v>70</v>
      </c>
      <c r="AJ26" s="9">
        <f t="shared" si="10"/>
        <v>112</v>
      </c>
      <c r="AK26" s="9" t="s">
        <v>287</v>
      </c>
      <c r="AL26" s="1" t="s">
        <v>161</v>
      </c>
      <c r="AM26" s="1" t="s">
        <v>38</v>
      </c>
      <c r="AN26" s="1" t="s">
        <v>288</v>
      </c>
      <c r="AO26" s="1" t="s">
        <v>238</v>
      </c>
      <c r="AP26" t="str">
        <f t="shared" si="11"/>
        <v>Fairy, Field</v>
      </c>
      <c r="AQ26" s="9">
        <v>50</v>
      </c>
      <c r="AR26" s="9">
        <f t="shared" si="12"/>
        <v>50</v>
      </c>
      <c r="AS26" s="10">
        <f>Table1[[#This Row],[percentage_male]]/100</f>
        <v>0.5</v>
      </c>
      <c r="AT26" s="11">
        <f>(100-Table1[[#This Row],[percentage_male]])/100</f>
        <v>0.5</v>
      </c>
      <c r="AU26" s="1" t="s">
        <v>130</v>
      </c>
      <c r="AV26" s="1" t="s">
        <v>33</v>
      </c>
      <c r="AW26" s="1" t="s">
        <v>33</v>
      </c>
      <c r="AX26" s="1" t="s">
        <v>33</v>
      </c>
      <c r="AY26" s="1">
        <v>0.5</v>
      </c>
      <c r="AZ26" s="1" t="s">
        <v>33</v>
      </c>
      <c r="BA26" s="1" t="s">
        <v>33</v>
      </c>
      <c r="BB26" s="1" t="s">
        <v>33</v>
      </c>
      <c r="BC26" s="1" t="s">
        <v>33</v>
      </c>
      <c r="BD26" s="1" t="s">
        <v>38</v>
      </c>
      <c r="BE26" s="1">
        <v>0.5</v>
      </c>
      <c r="BF26" s="1" t="s">
        <v>33</v>
      </c>
      <c r="BG26" s="1" t="s">
        <v>33</v>
      </c>
      <c r="BH26" s="1" t="s">
        <v>33</v>
      </c>
      <c r="BI26" s="1" t="s">
        <v>33</v>
      </c>
      <c r="BJ26" s="1" t="s">
        <v>33</v>
      </c>
      <c r="BK26" s="1" t="s">
        <v>33</v>
      </c>
      <c r="BL26" s="1">
        <v>0.5</v>
      </c>
      <c r="BM26" s="1" t="s">
        <v>33</v>
      </c>
    </row>
    <row r="27" spans="1:65" x14ac:dyDescent="0.35">
      <c r="A27" s="1" t="s">
        <v>293</v>
      </c>
      <c r="B27" s="1" t="s">
        <v>242</v>
      </c>
      <c r="C27" s="1" t="s">
        <v>293</v>
      </c>
      <c r="D27" s="1" t="s">
        <v>294</v>
      </c>
      <c r="E27" t="s">
        <v>33</v>
      </c>
      <c r="F27" s="1" t="s">
        <v>37</v>
      </c>
      <c r="G27" s="1" t="s">
        <v>3903</v>
      </c>
      <c r="H27" s="1" t="s">
        <v>33</v>
      </c>
      <c r="I27" s="1" t="s">
        <v>282</v>
      </c>
      <c r="K27" t="str">
        <f t="shared" si="0"/>
        <v>Electric</v>
      </c>
      <c r="L27" s="1">
        <v>0.8</v>
      </c>
      <c r="M27" s="1">
        <v>30</v>
      </c>
      <c r="N27" s="1" t="s">
        <v>38</v>
      </c>
      <c r="O27" s="1" t="s">
        <v>283</v>
      </c>
      <c r="Q27" s="1" t="s">
        <v>284</v>
      </c>
      <c r="R27" s="9" t="s">
        <v>295</v>
      </c>
      <c r="S27" s="9">
        <f t="shared" si="1"/>
        <v>485</v>
      </c>
      <c r="T27" s="9">
        <f t="shared" si="2"/>
        <v>60</v>
      </c>
      <c r="U27" s="9" t="s">
        <v>56</v>
      </c>
      <c r="V27" s="9">
        <f t="shared" si="3"/>
        <v>90</v>
      </c>
      <c r="W27" s="9" t="s">
        <v>178</v>
      </c>
      <c r="X27" s="9">
        <f t="shared" si="4"/>
        <v>55</v>
      </c>
      <c r="Y27" s="9" t="s">
        <v>169</v>
      </c>
      <c r="Z27" s="9">
        <f t="shared" si="5"/>
        <v>90</v>
      </c>
      <c r="AA27" s="9" t="s">
        <v>178</v>
      </c>
      <c r="AB27" s="9">
        <f t="shared" si="6"/>
        <v>80</v>
      </c>
      <c r="AC27" s="9" t="s">
        <v>59</v>
      </c>
      <c r="AD27" s="9">
        <f t="shared" si="7"/>
        <v>110</v>
      </c>
      <c r="AE27" s="9" t="s">
        <v>296</v>
      </c>
      <c r="AF27" s="9">
        <f t="shared" si="8"/>
        <v>75</v>
      </c>
      <c r="AG27" s="9" t="s">
        <v>195</v>
      </c>
      <c r="AH27" s="9" t="s">
        <v>47</v>
      </c>
      <c r="AI27" s="9">
        <f t="shared" si="9"/>
        <v>70</v>
      </c>
      <c r="AJ27" s="9">
        <f t="shared" si="10"/>
        <v>218</v>
      </c>
      <c r="AK27" s="9" t="s">
        <v>297</v>
      </c>
      <c r="AL27" s="1" t="s">
        <v>161</v>
      </c>
      <c r="AM27" s="1" t="s">
        <v>38</v>
      </c>
      <c r="AN27" s="1" t="s">
        <v>288</v>
      </c>
      <c r="AO27" s="1" t="s">
        <v>238</v>
      </c>
      <c r="AP27" t="str">
        <f t="shared" si="11"/>
        <v>Fairy, Field</v>
      </c>
      <c r="AQ27" s="9">
        <v>50</v>
      </c>
      <c r="AR27" s="9">
        <f t="shared" si="12"/>
        <v>50</v>
      </c>
      <c r="AS27" s="10">
        <f>Table1[[#This Row],[percentage_male]]/100</f>
        <v>0.5</v>
      </c>
      <c r="AT27" s="11">
        <f>(100-Table1[[#This Row],[percentage_male]])/100</f>
        <v>0.5</v>
      </c>
      <c r="AU27" s="1" t="s">
        <v>130</v>
      </c>
      <c r="AV27" s="1" t="s">
        <v>33</v>
      </c>
      <c r="AW27" s="1" t="s">
        <v>33</v>
      </c>
      <c r="AX27" s="1" t="s">
        <v>33</v>
      </c>
      <c r="AY27" s="1">
        <v>0.5</v>
      </c>
      <c r="AZ27" s="1" t="s">
        <v>33</v>
      </c>
      <c r="BA27" s="1" t="s">
        <v>33</v>
      </c>
      <c r="BB27" s="1" t="s">
        <v>33</v>
      </c>
      <c r="BC27" s="1" t="s">
        <v>33</v>
      </c>
      <c r="BD27" s="1" t="s">
        <v>38</v>
      </c>
      <c r="BE27" s="1">
        <v>0.5</v>
      </c>
      <c r="BF27" s="1" t="s">
        <v>33</v>
      </c>
      <c r="BG27" s="1" t="s">
        <v>33</v>
      </c>
      <c r="BH27" s="1" t="s">
        <v>33</v>
      </c>
      <c r="BI27" s="1" t="s">
        <v>33</v>
      </c>
      <c r="BJ27" s="1" t="s">
        <v>33</v>
      </c>
      <c r="BK27" s="1" t="s">
        <v>33</v>
      </c>
      <c r="BL27" s="1">
        <v>0.5</v>
      </c>
      <c r="BM27" s="1" t="s">
        <v>33</v>
      </c>
    </row>
    <row r="28" spans="1:65" x14ac:dyDescent="0.35">
      <c r="A28" s="1" t="s">
        <v>301</v>
      </c>
      <c r="B28" s="1" t="s">
        <v>250</v>
      </c>
      <c r="C28" s="1" t="s">
        <v>302</v>
      </c>
      <c r="D28" s="1" t="s">
        <v>303</v>
      </c>
      <c r="E28" t="s">
        <v>33</v>
      </c>
      <c r="F28" s="1" t="s">
        <v>37</v>
      </c>
      <c r="G28" s="1" t="s">
        <v>3903</v>
      </c>
      <c r="H28" s="1" t="s">
        <v>33</v>
      </c>
      <c r="I28" s="1" t="s">
        <v>304</v>
      </c>
      <c r="K28" t="str">
        <f t="shared" si="0"/>
        <v>Ground</v>
      </c>
      <c r="L28" s="1">
        <v>0.6</v>
      </c>
      <c r="M28" s="1">
        <v>12</v>
      </c>
      <c r="N28" s="1" t="s">
        <v>38</v>
      </c>
      <c r="O28" s="1" t="s">
        <v>305</v>
      </c>
      <c r="Q28" s="1" t="s">
        <v>306</v>
      </c>
      <c r="R28" s="9" t="s">
        <v>307</v>
      </c>
      <c r="S28" s="9">
        <f t="shared" si="1"/>
        <v>300</v>
      </c>
      <c r="T28" s="9">
        <f t="shared" si="2"/>
        <v>50</v>
      </c>
      <c r="U28" s="9" t="s">
        <v>88</v>
      </c>
      <c r="V28" s="9">
        <f t="shared" si="3"/>
        <v>75</v>
      </c>
      <c r="W28" s="9" t="s">
        <v>195</v>
      </c>
      <c r="X28" s="9">
        <f t="shared" si="4"/>
        <v>85</v>
      </c>
      <c r="Y28" s="9" t="s">
        <v>104</v>
      </c>
      <c r="Z28" s="9">
        <f t="shared" si="5"/>
        <v>20</v>
      </c>
      <c r="AA28" s="9" t="s">
        <v>51</v>
      </c>
      <c r="AB28" s="9">
        <f t="shared" si="6"/>
        <v>30</v>
      </c>
      <c r="AC28" s="9" t="s">
        <v>158</v>
      </c>
      <c r="AD28" s="9">
        <f t="shared" si="7"/>
        <v>40</v>
      </c>
      <c r="AE28" s="9" t="s">
        <v>184</v>
      </c>
      <c r="AF28" s="9">
        <f t="shared" si="8"/>
        <v>255</v>
      </c>
      <c r="AG28" s="9" t="s">
        <v>160</v>
      </c>
      <c r="AH28" s="9" t="s">
        <v>47</v>
      </c>
      <c r="AI28" s="9">
        <f t="shared" si="9"/>
        <v>70</v>
      </c>
      <c r="AJ28" s="9">
        <f t="shared" si="10"/>
        <v>60</v>
      </c>
      <c r="AK28" s="9" t="s">
        <v>56</v>
      </c>
      <c r="AL28" s="1" t="s">
        <v>161</v>
      </c>
      <c r="AM28" s="1" t="s">
        <v>33</v>
      </c>
      <c r="AN28" s="1" t="s">
        <v>238</v>
      </c>
      <c r="AP28" t="str">
        <f t="shared" si="11"/>
        <v>Field</v>
      </c>
      <c r="AQ28" s="9">
        <v>50</v>
      </c>
      <c r="AR28" s="9">
        <f t="shared" si="12"/>
        <v>50</v>
      </c>
      <c r="AS28" s="10">
        <f>Table1[[#This Row],[percentage_male]]/100</f>
        <v>0.5</v>
      </c>
      <c r="AT28" s="11">
        <f>(100-Table1[[#This Row],[percentage_male]])/100</f>
        <v>0.5</v>
      </c>
      <c r="AU28" s="1" t="s">
        <v>51</v>
      </c>
      <c r="AV28" s="1" t="s">
        <v>33</v>
      </c>
      <c r="AW28" s="1" t="s">
        <v>33</v>
      </c>
      <c r="AX28" s="1" t="s">
        <v>38</v>
      </c>
      <c r="AY28" s="1" t="s">
        <v>32</v>
      </c>
      <c r="AZ28" s="1" t="s">
        <v>38</v>
      </c>
      <c r="BA28" s="1" t="s">
        <v>38</v>
      </c>
      <c r="BB28" s="1" t="s">
        <v>33</v>
      </c>
      <c r="BC28" s="1">
        <v>0.5</v>
      </c>
      <c r="BD28" s="1" t="s">
        <v>33</v>
      </c>
      <c r="BE28" s="1" t="s">
        <v>33</v>
      </c>
      <c r="BF28" s="1" t="s">
        <v>33</v>
      </c>
      <c r="BG28" s="1" t="s">
        <v>33</v>
      </c>
      <c r="BH28" s="1">
        <v>0.5</v>
      </c>
      <c r="BI28" s="1" t="s">
        <v>33</v>
      </c>
      <c r="BJ28" s="1" t="s">
        <v>33</v>
      </c>
      <c r="BK28" s="1" t="s">
        <v>33</v>
      </c>
      <c r="BL28" s="1" t="s">
        <v>33</v>
      </c>
      <c r="BM28" s="1" t="s">
        <v>33</v>
      </c>
    </row>
    <row r="29" spans="1:65" x14ac:dyDescent="0.35">
      <c r="A29" s="1" t="s">
        <v>315</v>
      </c>
      <c r="B29" s="1" t="s">
        <v>253</v>
      </c>
      <c r="C29" s="1" t="s">
        <v>316</v>
      </c>
      <c r="D29" s="1" t="s">
        <v>317</v>
      </c>
      <c r="E29" t="s">
        <v>33</v>
      </c>
      <c r="F29" s="1" t="s">
        <v>37</v>
      </c>
      <c r="G29" s="1" t="s">
        <v>3903</v>
      </c>
      <c r="H29" s="1" t="s">
        <v>33</v>
      </c>
      <c r="I29" s="1" t="s">
        <v>304</v>
      </c>
      <c r="K29" t="str">
        <f t="shared" si="0"/>
        <v>Ground</v>
      </c>
      <c r="L29" s="1">
        <v>1</v>
      </c>
      <c r="M29" s="1">
        <v>29.5</v>
      </c>
      <c r="N29" s="1" t="s">
        <v>38</v>
      </c>
      <c r="O29" s="1" t="s">
        <v>305</v>
      </c>
      <c r="Q29" s="1" t="s">
        <v>306</v>
      </c>
      <c r="R29" s="9" t="s">
        <v>318</v>
      </c>
      <c r="S29" s="9">
        <f t="shared" si="1"/>
        <v>450</v>
      </c>
      <c r="T29" s="9">
        <f t="shared" si="2"/>
        <v>75</v>
      </c>
      <c r="U29" s="9" t="s">
        <v>195</v>
      </c>
      <c r="V29" s="9">
        <f t="shared" si="3"/>
        <v>100</v>
      </c>
      <c r="W29" s="9" t="s">
        <v>68</v>
      </c>
      <c r="X29" s="9">
        <f t="shared" si="4"/>
        <v>110</v>
      </c>
      <c r="Y29" s="9" t="s">
        <v>296</v>
      </c>
      <c r="Z29" s="9">
        <f t="shared" si="5"/>
        <v>45</v>
      </c>
      <c r="AA29" s="9" t="s">
        <v>44</v>
      </c>
      <c r="AB29" s="9">
        <f t="shared" si="6"/>
        <v>55</v>
      </c>
      <c r="AC29" s="9" t="s">
        <v>169</v>
      </c>
      <c r="AD29" s="9">
        <f t="shared" si="7"/>
        <v>65</v>
      </c>
      <c r="AE29" s="9" t="s">
        <v>46</v>
      </c>
      <c r="AF29" s="9">
        <f t="shared" si="8"/>
        <v>90</v>
      </c>
      <c r="AG29" s="9" t="s">
        <v>178</v>
      </c>
      <c r="AH29" s="9" t="s">
        <v>47</v>
      </c>
      <c r="AI29" s="9">
        <f t="shared" si="9"/>
        <v>70</v>
      </c>
      <c r="AJ29" s="9">
        <f t="shared" si="10"/>
        <v>158</v>
      </c>
      <c r="AK29" s="9" t="s">
        <v>319</v>
      </c>
      <c r="AL29" s="1" t="s">
        <v>161</v>
      </c>
      <c r="AM29" s="1" t="s">
        <v>33</v>
      </c>
      <c r="AN29" s="1" t="s">
        <v>238</v>
      </c>
      <c r="AP29" t="str">
        <f t="shared" si="11"/>
        <v>Field</v>
      </c>
      <c r="AQ29" s="9">
        <v>50</v>
      </c>
      <c r="AR29" s="9">
        <f t="shared" si="12"/>
        <v>50</v>
      </c>
      <c r="AS29" s="10">
        <f>Table1[[#This Row],[percentage_male]]/100</f>
        <v>0.5</v>
      </c>
      <c r="AT29" s="11">
        <f>(100-Table1[[#This Row],[percentage_male]])/100</f>
        <v>0.5</v>
      </c>
      <c r="AU29" s="1" t="s">
        <v>51</v>
      </c>
      <c r="AV29" s="1" t="s">
        <v>33</v>
      </c>
      <c r="AW29" s="1" t="s">
        <v>33</v>
      </c>
      <c r="AX29" s="1" t="s">
        <v>38</v>
      </c>
      <c r="AY29" s="1" t="s">
        <v>32</v>
      </c>
      <c r="AZ29" s="1" t="s">
        <v>38</v>
      </c>
      <c r="BA29" s="1" t="s">
        <v>38</v>
      </c>
      <c r="BB29" s="1" t="s">
        <v>33</v>
      </c>
      <c r="BC29" s="1">
        <v>0.5</v>
      </c>
      <c r="BD29" s="1" t="s">
        <v>33</v>
      </c>
      <c r="BE29" s="1" t="s">
        <v>33</v>
      </c>
      <c r="BF29" s="1" t="s">
        <v>33</v>
      </c>
      <c r="BG29" s="1" t="s">
        <v>33</v>
      </c>
      <c r="BH29" s="1">
        <v>0.5</v>
      </c>
      <c r="BI29" s="1" t="s">
        <v>33</v>
      </c>
      <c r="BJ29" s="1" t="s">
        <v>33</v>
      </c>
      <c r="BK29" s="1" t="s">
        <v>33</v>
      </c>
      <c r="BL29" s="1" t="s">
        <v>33</v>
      </c>
      <c r="BM29" s="1" t="s">
        <v>33</v>
      </c>
    </row>
    <row r="30" spans="1:65" x14ac:dyDescent="0.35">
      <c r="A30" s="1" t="s">
        <v>4631</v>
      </c>
      <c r="B30" s="1" t="s">
        <v>259</v>
      </c>
      <c r="C30" s="1" t="s">
        <v>321</v>
      </c>
      <c r="D30" s="1" t="s">
        <v>322</v>
      </c>
      <c r="E30" t="s">
        <v>33</v>
      </c>
      <c r="F30" s="1" t="s">
        <v>37</v>
      </c>
      <c r="G30" s="1" t="s">
        <v>3907</v>
      </c>
      <c r="H30" s="1" t="s">
        <v>33</v>
      </c>
      <c r="I30" s="1" t="s">
        <v>40</v>
      </c>
      <c r="K30" t="str">
        <f t="shared" si="0"/>
        <v>Poison</v>
      </c>
      <c r="L30" s="1">
        <v>0.4</v>
      </c>
      <c r="M30" s="1">
        <v>7</v>
      </c>
      <c r="N30" s="1" t="s">
        <v>61</v>
      </c>
      <c r="O30" s="1" t="s">
        <v>323</v>
      </c>
      <c r="P30" s="1" t="s">
        <v>324</v>
      </c>
      <c r="Q30" s="1" t="s">
        <v>235</v>
      </c>
      <c r="R30" s="9" t="s">
        <v>325</v>
      </c>
      <c r="S30" s="9">
        <f t="shared" si="1"/>
        <v>275</v>
      </c>
      <c r="T30" s="9">
        <f t="shared" si="2"/>
        <v>55</v>
      </c>
      <c r="U30" s="9" t="s">
        <v>169</v>
      </c>
      <c r="V30" s="9">
        <f t="shared" si="3"/>
        <v>47</v>
      </c>
      <c r="W30" s="9" t="s">
        <v>326</v>
      </c>
      <c r="X30" s="9">
        <f t="shared" si="4"/>
        <v>52</v>
      </c>
      <c r="Y30" s="9" t="s">
        <v>86</v>
      </c>
      <c r="Z30" s="9">
        <f t="shared" si="5"/>
        <v>40</v>
      </c>
      <c r="AA30" s="9" t="s">
        <v>184</v>
      </c>
      <c r="AB30" s="9">
        <f t="shared" si="6"/>
        <v>40</v>
      </c>
      <c r="AC30" s="9" t="s">
        <v>184</v>
      </c>
      <c r="AD30" s="9">
        <f t="shared" si="7"/>
        <v>41</v>
      </c>
      <c r="AE30" s="9" t="s">
        <v>327</v>
      </c>
      <c r="AF30" s="9">
        <f t="shared" si="8"/>
        <v>235</v>
      </c>
      <c r="AG30" s="9" t="s">
        <v>328</v>
      </c>
      <c r="AH30" s="9" t="s">
        <v>47</v>
      </c>
      <c r="AI30" s="9">
        <f t="shared" si="9"/>
        <v>70</v>
      </c>
      <c r="AJ30" s="9">
        <f t="shared" si="10"/>
        <v>55</v>
      </c>
      <c r="AK30" s="9" t="s">
        <v>169</v>
      </c>
      <c r="AL30" s="1" t="s">
        <v>49</v>
      </c>
      <c r="AM30" s="1" t="s">
        <v>38</v>
      </c>
      <c r="AN30" s="1" t="s">
        <v>238</v>
      </c>
      <c r="AO30" s="1" t="s">
        <v>50</v>
      </c>
      <c r="AP30" t="str">
        <f t="shared" si="11"/>
        <v>Field, Monster</v>
      </c>
      <c r="AQ30" s="9">
        <v>0</v>
      </c>
      <c r="AR30" s="9">
        <f t="shared" si="12"/>
        <v>100</v>
      </c>
      <c r="AS30" s="10">
        <f>Table1[[#This Row],[percentage_male]]/100</f>
        <v>0</v>
      </c>
      <c r="AT30" s="11">
        <f>(100-Table1[[#This Row],[percentage_male]])/100</f>
        <v>1</v>
      </c>
      <c r="AU30" s="1" t="s">
        <v>51</v>
      </c>
      <c r="AV30" s="1" t="s">
        <v>33</v>
      </c>
      <c r="AW30" s="1" t="s">
        <v>33</v>
      </c>
      <c r="AX30" s="1" t="s">
        <v>33</v>
      </c>
      <c r="AY30" s="1" t="s">
        <v>33</v>
      </c>
      <c r="AZ30" s="1">
        <v>0.5</v>
      </c>
      <c r="BA30" s="1" t="s">
        <v>33</v>
      </c>
      <c r="BB30" s="1">
        <v>0.5</v>
      </c>
      <c r="BC30" s="1">
        <v>0.5</v>
      </c>
      <c r="BD30" s="1" t="s">
        <v>38</v>
      </c>
      <c r="BE30" s="1" t="s">
        <v>33</v>
      </c>
      <c r="BF30" s="1" t="s">
        <v>38</v>
      </c>
      <c r="BG30" s="1">
        <v>0.5</v>
      </c>
      <c r="BH30" s="1" t="s">
        <v>33</v>
      </c>
      <c r="BI30" s="1" t="s">
        <v>33</v>
      </c>
      <c r="BJ30" s="1" t="s">
        <v>33</v>
      </c>
      <c r="BK30" s="1" t="s">
        <v>33</v>
      </c>
      <c r="BL30" s="1" t="s">
        <v>33</v>
      </c>
      <c r="BM30" s="1">
        <v>0.5</v>
      </c>
    </row>
    <row r="31" spans="1:65" x14ac:dyDescent="0.35">
      <c r="A31" s="1" t="s">
        <v>329</v>
      </c>
      <c r="B31" s="1" t="s">
        <v>158</v>
      </c>
      <c r="C31" s="1" t="s">
        <v>329</v>
      </c>
      <c r="D31" s="1" t="s">
        <v>330</v>
      </c>
      <c r="E31" t="s">
        <v>33</v>
      </c>
      <c r="F31" s="1" t="s">
        <v>37</v>
      </c>
      <c r="G31" s="1" t="s">
        <v>3907</v>
      </c>
      <c r="H31" s="1" t="s">
        <v>33</v>
      </c>
      <c r="I31" s="1" t="s">
        <v>40</v>
      </c>
      <c r="K31" t="str">
        <f t="shared" si="0"/>
        <v>Poison</v>
      </c>
      <c r="L31" s="1">
        <v>0.8</v>
      </c>
      <c r="M31" s="1">
        <v>20</v>
      </c>
      <c r="N31" s="1" t="s">
        <v>61</v>
      </c>
      <c r="O31" s="1" t="s">
        <v>323</v>
      </c>
      <c r="P31" s="1" t="s">
        <v>324</v>
      </c>
      <c r="Q31" s="1" t="s">
        <v>235</v>
      </c>
      <c r="R31" s="9" t="s">
        <v>331</v>
      </c>
      <c r="S31" s="9">
        <f t="shared" si="1"/>
        <v>365</v>
      </c>
      <c r="T31" s="9">
        <f t="shared" si="2"/>
        <v>70</v>
      </c>
      <c r="U31" s="9" t="s">
        <v>47</v>
      </c>
      <c r="V31" s="9">
        <f t="shared" si="3"/>
        <v>62</v>
      </c>
      <c r="W31" s="9" t="s">
        <v>57</v>
      </c>
      <c r="X31" s="9">
        <f t="shared" si="4"/>
        <v>67</v>
      </c>
      <c r="Y31" s="9" t="s">
        <v>332</v>
      </c>
      <c r="Z31" s="9">
        <f t="shared" si="5"/>
        <v>55</v>
      </c>
      <c r="AA31" s="9" t="s">
        <v>169</v>
      </c>
      <c r="AB31" s="9">
        <f t="shared" si="6"/>
        <v>55</v>
      </c>
      <c r="AC31" s="9" t="s">
        <v>169</v>
      </c>
      <c r="AD31" s="9">
        <f t="shared" si="7"/>
        <v>56</v>
      </c>
      <c r="AE31" s="9" t="s">
        <v>210</v>
      </c>
      <c r="AF31" s="9">
        <f t="shared" si="8"/>
        <v>120</v>
      </c>
      <c r="AG31" s="9" t="s">
        <v>75</v>
      </c>
      <c r="AH31" s="9" t="s">
        <v>47</v>
      </c>
      <c r="AI31" s="9">
        <f t="shared" si="9"/>
        <v>70</v>
      </c>
      <c r="AJ31" s="9">
        <f t="shared" si="10"/>
        <v>128</v>
      </c>
      <c r="AK31" s="9" t="s">
        <v>333</v>
      </c>
      <c r="AL31" s="1" t="s">
        <v>49</v>
      </c>
      <c r="AM31" s="1" t="s">
        <v>33</v>
      </c>
      <c r="AN31" s="1" t="s">
        <v>334</v>
      </c>
      <c r="AP31" t="str">
        <f t="shared" si="11"/>
        <v>Undiscovered</v>
      </c>
      <c r="AQ31" s="9">
        <v>0</v>
      </c>
      <c r="AR31" s="9">
        <f t="shared" si="12"/>
        <v>100</v>
      </c>
      <c r="AS31" s="10">
        <f>Table1[[#This Row],[percentage_male]]/100</f>
        <v>0</v>
      </c>
      <c r="AT31" s="11">
        <f>(100-Table1[[#This Row],[percentage_male]])/100</f>
        <v>1</v>
      </c>
      <c r="AU31" s="1" t="s">
        <v>51</v>
      </c>
      <c r="AV31" s="1" t="s">
        <v>33</v>
      </c>
      <c r="AW31" s="1" t="s">
        <v>33</v>
      </c>
      <c r="AX31" s="1" t="s">
        <v>33</v>
      </c>
      <c r="AY31" s="1" t="s">
        <v>33</v>
      </c>
      <c r="AZ31" s="1">
        <v>0.5</v>
      </c>
      <c r="BA31" s="1" t="s">
        <v>33</v>
      </c>
      <c r="BB31" s="1">
        <v>0.5</v>
      </c>
      <c r="BC31" s="1">
        <v>0.5</v>
      </c>
      <c r="BD31" s="1" t="s">
        <v>38</v>
      </c>
      <c r="BE31" s="1" t="s">
        <v>33</v>
      </c>
      <c r="BF31" s="1" t="s">
        <v>38</v>
      </c>
      <c r="BG31" s="1">
        <v>0.5</v>
      </c>
      <c r="BH31" s="1" t="s">
        <v>33</v>
      </c>
      <c r="BI31" s="1" t="s">
        <v>33</v>
      </c>
      <c r="BJ31" s="1" t="s">
        <v>33</v>
      </c>
      <c r="BK31" s="1" t="s">
        <v>33</v>
      </c>
      <c r="BL31" s="1" t="s">
        <v>33</v>
      </c>
      <c r="BM31" s="1">
        <v>0.5</v>
      </c>
    </row>
    <row r="32" spans="1:65" x14ac:dyDescent="0.35">
      <c r="A32" s="1" t="s">
        <v>336</v>
      </c>
      <c r="B32" s="1" t="s">
        <v>258</v>
      </c>
      <c r="C32" s="1" t="s">
        <v>336</v>
      </c>
      <c r="D32" s="1" t="s">
        <v>337</v>
      </c>
      <c r="E32" t="s">
        <v>33</v>
      </c>
      <c r="F32" s="1" t="s">
        <v>37</v>
      </c>
      <c r="G32" s="1" t="s">
        <v>3908</v>
      </c>
      <c r="H32" s="1" t="s">
        <v>38</v>
      </c>
      <c r="I32" s="1" t="s">
        <v>40</v>
      </c>
      <c r="J32" s="1" t="s">
        <v>304</v>
      </c>
      <c r="K32" t="str">
        <f t="shared" si="0"/>
        <v>Poison, Ground</v>
      </c>
      <c r="L32" s="1">
        <v>1.3</v>
      </c>
      <c r="M32" s="1">
        <v>60</v>
      </c>
      <c r="N32" s="1" t="s">
        <v>61</v>
      </c>
      <c r="O32" s="1" t="s">
        <v>323</v>
      </c>
      <c r="P32" s="1" t="s">
        <v>324</v>
      </c>
      <c r="Q32" s="1" t="s">
        <v>338</v>
      </c>
      <c r="R32" s="9" t="s">
        <v>339</v>
      </c>
      <c r="S32" s="9">
        <f t="shared" si="1"/>
        <v>505</v>
      </c>
      <c r="T32" s="9">
        <f t="shared" si="2"/>
        <v>90</v>
      </c>
      <c r="U32" s="9" t="s">
        <v>178</v>
      </c>
      <c r="V32" s="9">
        <f t="shared" si="3"/>
        <v>92</v>
      </c>
      <c r="W32" s="9" t="s">
        <v>340</v>
      </c>
      <c r="X32" s="9">
        <f t="shared" si="4"/>
        <v>87</v>
      </c>
      <c r="Y32" s="9" t="s">
        <v>341</v>
      </c>
      <c r="Z32" s="9">
        <f t="shared" si="5"/>
        <v>75</v>
      </c>
      <c r="AA32" s="9" t="s">
        <v>195</v>
      </c>
      <c r="AB32" s="9">
        <f t="shared" si="6"/>
        <v>85</v>
      </c>
      <c r="AC32" s="9" t="s">
        <v>104</v>
      </c>
      <c r="AD32" s="9">
        <f t="shared" si="7"/>
        <v>76</v>
      </c>
      <c r="AE32" s="9" t="s">
        <v>342</v>
      </c>
      <c r="AF32" s="9">
        <f t="shared" si="8"/>
        <v>45</v>
      </c>
      <c r="AG32" s="9" t="s">
        <v>44</v>
      </c>
      <c r="AH32" s="9" t="s">
        <v>47</v>
      </c>
      <c r="AI32" s="9">
        <f t="shared" si="9"/>
        <v>70</v>
      </c>
      <c r="AJ32" s="9">
        <f t="shared" si="10"/>
        <v>227</v>
      </c>
      <c r="AK32" s="9" t="s">
        <v>343</v>
      </c>
      <c r="AL32" s="1" t="s">
        <v>49</v>
      </c>
      <c r="AM32" s="1" t="s">
        <v>33</v>
      </c>
      <c r="AN32" s="1" t="s">
        <v>334</v>
      </c>
      <c r="AP32" t="str">
        <f t="shared" si="11"/>
        <v>Undiscovered</v>
      </c>
      <c r="AQ32" s="9">
        <v>0</v>
      </c>
      <c r="AR32" s="9">
        <f t="shared" si="12"/>
        <v>100</v>
      </c>
      <c r="AS32" s="10">
        <f>Table1[[#This Row],[percentage_male]]/100</f>
        <v>0</v>
      </c>
      <c r="AT32" s="11">
        <f>(100-Table1[[#This Row],[percentage_male]])/100</f>
        <v>1</v>
      </c>
      <c r="AU32" s="1" t="s">
        <v>51</v>
      </c>
      <c r="AV32" s="1" t="s">
        <v>33</v>
      </c>
      <c r="AW32" s="1" t="s">
        <v>33</v>
      </c>
      <c r="AX32" s="1" t="s">
        <v>38</v>
      </c>
      <c r="AY32" s="1" t="s">
        <v>32</v>
      </c>
      <c r="AZ32" s="1" t="s">
        <v>33</v>
      </c>
      <c r="BA32" s="1" t="s">
        <v>38</v>
      </c>
      <c r="BB32" s="1">
        <v>0.5</v>
      </c>
      <c r="BC32" s="1">
        <v>0.25</v>
      </c>
      <c r="BD32" s="1" t="s">
        <v>38</v>
      </c>
      <c r="BE32" s="1" t="s">
        <v>33</v>
      </c>
      <c r="BF32" s="1" t="s">
        <v>38</v>
      </c>
      <c r="BG32" s="1">
        <v>0.5</v>
      </c>
      <c r="BH32" s="1">
        <v>0.5</v>
      </c>
      <c r="BI32" s="1" t="s">
        <v>33</v>
      </c>
      <c r="BJ32" s="1" t="s">
        <v>33</v>
      </c>
      <c r="BK32" s="1" t="s">
        <v>33</v>
      </c>
      <c r="BL32" s="1" t="s">
        <v>33</v>
      </c>
      <c r="BM32" s="1">
        <v>0.5</v>
      </c>
    </row>
    <row r="33" spans="1:65" x14ac:dyDescent="0.35">
      <c r="A33" s="1" t="s">
        <v>4631</v>
      </c>
      <c r="B33" s="1" t="s">
        <v>279</v>
      </c>
      <c r="C33" s="1" t="s">
        <v>344</v>
      </c>
      <c r="D33" s="1" t="s">
        <v>345</v>
      </c>
      <c r="E33" t="s">
        <v>33</v>
      </c>
      <c r="F33" s="1" t="s">
        <v>37</v>
      </c>
      <c r="G33" s="1" t="s">
        <v>3907</v>
      </c>
      <c r="H33" s="1" t="s">
        <v>33</v>
      </c>
      <c r="I33" s="1" t="s">
        <v>40</v>
      </c>
      <c r="K33" t="str">
        <f t="shared" si="0"/>
        <v>Poison</v>
      </c>
      <c r="L33" s="1">
        <v>0.5</v>
      </c>
      <c r="M33" s="1">
        <v>9</v>
      </c>
      <c r="N33" s="1" t="s">
        <v>61</v>
      </c>
      <c r="O33" s="1" t="s">
        <v>323</v>
      </c>
      <c r="P33" s="1" t="s">
        <v>324</v>
      </c>
      <c r="Q33" s="1" t="s">
        <v>235</v>
      </c>
      <c r="R33" s="9" t="s">
        <v>346</v>
      </c>
      <c r="S33" s="9">
        <f t="shared" si="1"/>
        <v>273</v>
      </c>
      <c r="T33" s="9">
        <f t="shared" si="2"/>
        <v>46</v>
      </c>
      <c r="U33" s="9" t="s">
        <v>347</v>
      </c>
      <c r="V33" s="9">
        <f t="shared" si="3"/>
        <v>57</v>
      </c>
      <c r="W33" s="9" t="s">
        <v>348</v>
      </c>
      <c r="X33" s="9">
        <f t="shared" si="4"/>
        <v>40</v>
      </c>
      <c r="Y33" s="9" t="s">
        <v>184</v>
      </c>
      <c r="Z33" s="9">
        <f t="shared" si="5"/>
        <v>40</v>
      </c>
      <c r="AA33" s="9" t="s">
        <v>184</v>
      </c>
      <c r="AB33" s="9">
        <f t="shared" si="6"/>
        <v>40</v>
      </c>
      <c r="AC33" s="9" t="s">
        <v>184</v>
      </c>
      <c r="AD33" s="9">
        <f t="shared" si="7"/>
        <v>50</v>
      </c>
      <c r="AE33" s="9" t="s">
        <v>88</v>
      </c>
      <c r="AF33" s="9">
        <f t="shared" si="8"/>
        <v>235</v>
      </c>
      <c r="AG33" s="9" t="s">
        <v>328</v>
      </c>
      <c r="AH33" s="9" t="s">
        <v>47</v>
      </c>
      <c r="AI33" s="9">
        <f t="shared" si="9"/>
        <v>70</v>
      </c>
      <c r="AJ33" s="9">
        <f t="shared" si="10"/>
        <v>55</v>
      </c>
      <c r="AK33" s="9" t="s">
        <v>169</v>
      </c>
      <c r="AL33" s="1" t="s">
        <v>49</v>
      </c>
      <c r="AM33" s="1" t="s">
        <v>38</v>
      </c>
      <c r="AN33" s="1" t="s">
        <v>238</v>
      </c>
      <c r="AO33" s="1" t="s">
        <v>50</v>
      </c>
      <c r="AP33" t="str">
        <f t="shared" si="11"/>
        <v>Field, Monster</v>
      </c>
      <c r="AQ33" s="9">
        <v>100</v>
      </c>
      <c r="AR33" s="9">
        <f t="shared" si="12"/>
        <v>0</v>
      </c>
      <c r="AS33" s="10">
        <f>Table1[[#This Row],[percentage_male]]/100</f>
        <v>1</v>
      </c>
      <c r="AT33" s="11">
        <f>(100-Table1[[#This Row],[percentage_male]])/100</f>
        <v>0</v>
      </c>
      <c r="AU33" s="1" t="s">
        <v>51</v>
      </c>
      <c r="AV33" s="1" t="s">
        <v>33</v>
      </c>
      <c r="AW33" s="1" t="s">
        <v>33</v>
      </c>
      <c r="AX33" s="1" t="s">
        <v>33</v>
      </c>
      <c r="AY33" s="1" t="s">
        <v>33</v>
      </c>
      <c r="AZ33" s="1">
        <v>0.5</v>
      </c>
      <c r="BA33" s="1" t="s">
        <v>33</v>
      </c>
      <c r="BB33" s="1">
        <v>0.5</v>
      </c>
      <c r="BC33" s="1">
        <v>0.5</v>
      </c>
      <c r="BD33" s="1" t="s">
        <v>38</v>
      </c>
      <c r="BE33" s="1" t="s">
        <v>33</v>
      </c>
      <c r="BF33" s="1" t="s">
        <v>38</v>
      </c>
      <c r="BG33" s="1">
        <v>0.5</v>
      </c>
      <c r="BH33" s="1" t="s">
        <v>33</v>
      </c>
      <c r="BI33" s="1" t="s">
        <v>33</v>
      </c>
      <c r="BJ33" s="1" t="s">
        <v>33</v>
      </c>
      <c r="BK33" s="1" t="s">
        <v>33</v>
      </c>
      <c r="BL33" s="1" t="s">
        <v>33</v>
      </c>
      <c r="BM33" s="1">
        <v>0.5</v>
      </c>
    </row>
    <row r="34" spans="1:65" x14ac:dyDescent="0.35">
      <c r="A34" s="1" t="s">
        <v>349</v>
      </c>
      <c r="B34" s="1" t="s">
        <v>289</v>
      </c>
      <c r="C34" s="1" t="s">
        <v>349</v>
      </c>
      <c r="D34" s="1" t="s">
        <v>350</v>
      </c>
      <c r="E34" t="s">
        <v>33</v>
      </c>
      <c r="F34" s="1" t="s">
        <v>37</v>
      </c>
      <c r="G34" s="1" t="s">
        <v>3907</v>
      </c>
      <c r="H34" s="1" t="s">
        <v>33</v>
      </c>
      <c r="I34" s="1" t="s">
        <v>40</v>
      </c>
      <c r="K34" t="str">
        <f t="shared" si="0"/>
        <v>Poison</v>
      </c>
      <c r="L34" s="1">
        <v>0.9</v>
      </c>
      <c r="M34" s="1">
        <v>19.5</v>
      </c>
      <c r="N34" s="1" t="s">
        <v>61</v>
      </c>
      <c r="O34" s="1" t="s">
        <v>323</v>
      </c>
      <c r="P34" s="1" t="s">
        <v>324</v>
      </c>
      <c r="Q34" s="1" t="s">
        <v>235</v>
      </c>
      <c r="R34" s="9" t="s">
        <v>331</v>
      </c>
      <c r="S34" s="9">
        <f t="shared" si="1"/>
        <v>365</v>
      </c>
      <c r="T34" s="9">
        <f t="shared" si="2"/>
        <v>61</v>
      </c>
      <c r="U34" s="9" t="s">
        <v>264</v>
      </c>
      <c r="V34" s="9">
        <f t="shared" si="3"/>
        <v>72</v>
      </c>
      <c r="W34" s="9" t="s">
        <v>171</v>
      </c>
      <c r="X34" s="9">
        <f t="shared" si="4"/>
        <v>57</v>
      </c>
      <c r="Y34" s="9" t="s">
        <v>348</v>
      </c>
      <c r="Z34" s="9">
        <f t="shared" si="5"/>
        <v>55</v>
      </c>
      <c r="AA34" s="9" t="s">
        <v>169</v>
      </c>
      <c r="AB34" s="9">
        <f t="shared" si="6"/>
        <v>55</v>
      </c>
      <c r="AC34" s="9" t="s">
        <v>169</v>
      </c>
      <c r="AD34" s="9">
        <f t="shared" si="7"/>
        <v>65</v>
      </c>
      <c r="AE34" s="9" t="s">
        <v>46</v>
      </c>
      <c r="AF34" s="9">
        <f t="shared" si="8"/>
        <v>120</v>
      </c>
      <c r="AG34" s="9" t="s">
        <v>75</v>
      </c>
      <c r="AH34" s="9" t="s">
        <v>47</v>
      </c>
      <c r="AI34" s="9">
        <f t="shared" si="9"/>
        <v>70</v>
      </c>
      <c r="AJ34" s="9">
        <f t="shared" si="10"/>
        <v>128</v>
      </c>
      <c r="AK34" s="9" t="s">
        <v>333</v>
      </c>
      <c r="AL34" s="1" t="s">
        <v>49</v>
      </c>
      <c r="AM34" s="1" t="s">
        <v>38</v>
      </c>
      <c r="AN34" s="1" t="s">
        <v>238</v>
      </c>
      <c r="AO34" s="1" t="s">
        <v>50</v>
      </c>
      <c r="AP34" t="str">
        <f t="shared" si="11"/>
        <v>Field, Monster</v>
      </c>
      <c r="AQ34" s="9">
        <v>100</v>
      </c>
      <c r="AR34" s="9">
        <f t="shared" si="12"/>
        <v>0</v>
      </c>
      <c r="AS34" s="10">
        <f>Table1[[#This Row],[percentage_male]]/100</f>
        <v>1</v>
      </c>
      <c r="AT34" s="11">
        <f>(100-Table1[[#This Row],[percentage_male]])/100</f>
        <v>0</v>
      </c>
      <c r="AU34" s="1" t="s">
        <v>51</v>
      </c>
      <c r="AV34" s="1" t="s">
        <v>33</v>
      </c>
      <c r="AW34" s="1" t="s">
        <v>33</v>
      </c>
      <c r="AX34" s="1" t="s">
        <v>33</v>
      </c>
      <c r="AY34" s="1" t="s">
        <v>33</v>
      </c>
      <c r="AZ34" s="1">
        <v>0.5</v>
      </c>
      <c r="BA34" s="1" t="s">
        <v>33</v>
      </c>
      <c r="BB34" s="1">
        <v>0.5</v>
      </c>
      <c r="BC34" s="1">
        <v>0.5</v>
      </c>
      <c r="BD34" s="1" t="s">
        <v>38</v>
      </c>
      <c r="BE34" s="1" t="s">
        <v>33</v>
      </c>
      <c r="BF34" s="1" t="s">
        <v>38</v>
      </c>
      <c r="BG34" s="1">
        <v>0.5</v>
      </c>
      <c r="BH34" s="1" t="s">
        <v>33</v>
      </c>
      <c r="BI34" s="1" t="s">
        <v>33</v>
      </c>
      <c r="BJ34" s="1" t="s">
        <v>33</v>
      </c>
      <c r="BK34" s="1" t="s">
        <v>33</v>
      </c>
      <c r="BL34" s="1" t="s">
        <v>33</v>
      </c>
      <c r="BM34" s="1">
        <v>0.5</v>
      </c>
    </row>
    <row r="35" spans="1:65" x14ac:dyDescent="0.35">
      <c r="A35" s="1" t="s">
        <v>351</v>
      </c>
      <c r="B35" s="1" t="s">
        <v>292</v>
      </c>
      <c r="C35" s="1" t="s">
        <v>351</v>
      </c>
      <c r="D35" s="1" t="s">
        <v>352</v>
      </c>
      <c r="E35" t="s">
        <v>33</v>
      </c>
      <c r="F35" s="1" t="s">
        <v>37</v>
      </c>
      <c r="G35" s="1" t="s">
        <v>3908</v>
      </c>
      <c r="H35" s="1" t="s">
        <v>38</v>
      </c>
      <c r="I35" s="1" t="s">
        <v>40</v>
      </c>
      <c r="J35" s="1" t="s">
        <v>304</v>
      </c>
      <c r="K35" t="str">
        <f t="shared" si="0"/>
        <v>Poison, Ground</v>
      </c>
      <c r="L35" s="1">
        <v>1.4</v>
      </c>
      <c r="M35" s="1">
        <v>62</v>
      </c>
      <c r="N35" s="1" t="s">
        <v>61</v>
      </c>
      <c r="O35" s="1" t="s">
        <v>323</v>
      </c>
      <c r="P35" s="1" t="s">
        <v>324</v>
      </c>
      <c r="Q35" s="1" t="s">
        <v>338</v>
      </c>
      <c r="R35" s="9" t="s">
        <v>339</v>
      </c>
      <c r="S35" s="9">
        <f t="shared" si="1"/>
        <v>505</v>
      </c>
      <c r="T35" s="9">
        <f t="shared" si="2"/>
        <v>81</v>
      </c>
      <c r="U35" s="9" t="s">
        <v>247</v>
      </c>
      <c r="V35" s="9">
        <f t="shared" si="3"/>
        <v>102</v>
      </c>
      <c r="W35" s="9" t="s">
        <v>353</v>
      </c>
      <c r="X35" s="9">
        <f t="shared" si="4"/>
        <v>77</v>
      </c>
      <c r="Y35" s="9" t="s">
        <v>252</v>
      </c>
      <c r="Z35" s="9">
        <f t="shared" si="5"/>
        <v>85</v>
      </c>
      <c r="AA35" s="9" t="s">
        <v>104</v>
      </c>
      <c r="AB35" s="9">
        <f t="shared" si="6"/>
        <v>75</v>
      </c>
      <c r="AC35" s="9" t="s">
        <v>195</v>
      </c>
      <c r="AD35" s="9">
        <f t="shared" si="7"/>
        <v>85</v>
      </c>
      <c r="AE35" s="9" t="s">
        <v>104</v>
      </c>
      <c r="AF35" s="9">
        <f t="shared" si="8"/>
        <v>45</v>
      </c>
      <c r="AG35" s="9" t="s">
        <v>44</v>
      </c>
      <c r="AH35" s="9" t="s">
        <v>47</v>
      </c>
      <c r="AI35" s="9">
        <f t="shared" si="9"/>
        <v>70</v>
      </c>
      <c r="AJ35" s="9">
        <f t="shared" si="10"/>
        <v>227</v>
      </c>
      <c r="AK35" s="9" t="s">
        <v>343</v>
      </c>
      <c r="AL35" s="1" t="s">
        <v>49</v>
      </c>
      <c r="AM35" s="1" t="s">
        <v>38</v>
      </c>
      <c r="AN35" s="1" t="s">
        <v>238</v>
      </c>
      <c r="AO35" s="1" t="s">
        <v>50</v>
      </c>
      <c r="AP35" t="str">
        <f t="shared" si="11"/>
        <v>Field, Monster</v>
      </c>
      <c r="AQ35" s="9">
        <v>100</v>
      </c>
      <c r="AR35" s="9">
        <f t="shared" si="12"/>
        <v>0</v>
      </c>
      <c r="AS35" s="10">
        <f>Table1[[#This Row],[percentage_male]]/100</f>
        <v>1</v>
      </c>
      <c r="AT35" s="11">
        <f>(100-Table1[[#This Row],[percentage_male]])/100</f>
        <v>0</v>
      </c>
      <c r="AU35" s="1" t="s">
        <v>51</v>
      </c>
      <c r="AV35" s="1" t="s">
        <v>33</v>
      </c>
      <c r="AW35" s="1" t="s">
        <v>33</v>
      </c>
      <c r="AX35" s="1" t="s">
        <v>38</v>
      </c>
      <c r="AY35" s="1" t="s">
        <v>32</v>
      </c>
      <c r="AZ35" s="1" t="s">
        <v>33</v>
      </c>
      <c r="BA35" s="1" t="s">
        <v>38</v>
      </c>
      <c r="BB35" s="1">
        <v>0.5</v>
      </c>
      <c r="BC35" s="1">
        <v>0.25</v>
      </c>
      <c r="BD35" s="1" t="s">
        <v>38</v>
      </c>
      <c r="BE35" s="1" t="s">
        <v>33</v>
      </c>
      <c r="BF35" s="1" t="s">
        <v>38</v>
      </c>
      <c r="BG35" s="1">
        <v>0.5</v>
      </c>
      <c r="BH35" s="1">
        <v>0.5</v>
      </c>
      <c r="BI35" s="1" t="s">
        <v>33</v>
      </c>
      <c r="BJ35" s="1" t="s">
        <v>33</v>
      </c>
      <c r="BK35" s="1" t="s">
        <v>33</v>
      </c>
      <c r="BL35" s="1" t="s">
        <v>33</v>
      </c>
      <c r="BM35" s="1">
        <v>0.5</v>
      </c>
    </row>
    <row r="36" spans="1:65" x14ac:dyDescent="0.35">
      <c r="A36" s="1" t="s">
        <v>354</v>
      </c>
      <c r="B36" s="1" t="s">
        <v>159</v>
      </c>
      <c r="C36" s="1" t="s">
        <v>355</v>
      </c>
      <c r="D36" s="1" t="s">
        <v>356</v>
      </c>
      <c r="E36" t="s">
        <v>33</v>
      </c>
      <c r="F36" s="1" t="s">
        <v>37</v>
      </c>
      <c r="G36" s="1" t="s">
        <v>3909</v>
      </c>
      <c r="H36" s="1" t="s">
        <v>33</v>
      </c>
      <c r="I36" s="1" t="s">
        <v>288</v>
      </c>
      <c r="K36" t="str">
        <f t="shared" si="0"/>
        <v>Fairy</v>
      </c>
      <c r="L36" s="1">
        <v>0.6</v>
      </c>
      <c r="M36" s="1">
        <v>7.5</v>
      </c>
      <c r="N36" s="1" t="s">
        <v>61</v>
      </c>
      <c r="O36" s="1" t="s">
        <v>357</v>
      </c>
      <c r="P36" s="1" t="s">
        <v>358</v>
      </c>
      <c r="Q36" s="1" t="s">
        <v>359</v>
      </c>
      <c r="R36" s="9" t="s">
        <v>360</v>
      </c>
      <c r="S36" s="9">
        <f t="shared" si="1"/>
        <v>323</v>
      </c>
      <c r="T36" s="9">
        <f t="shared" si="2"/>
        <v>70</v>
      </c>
      <c r="U36" s="9" t="s">
        <v>47</v>
      </c>
      <c r="V36" s="9">
        <f t="shared" si="3"/>
        <v>45</v>
      </c>
      <c r="W36" s="9" t="s">
        <v>44</v>
      </c>
      <c r="X36" s="9">
        <f t="shared" si="4"/>
        <v>48</v>
      </c>
      <c r="Y36" s="9" t="s">
        <v>128</v>
      </c>
      <c r="Z36" s="9">
        <f t="shared" si="5"/>
        <v>60</v>
      </c>
      <c r="AA36" s="9" t="s">
        <v>56</v>
      </c>
      <c r="AB36" s="9">
        <f t="shared" si="6"/>
        <v>65</v>
      </c>
      <c r="AC36" s="9" t="s">
        <v>46</v>
      </c>
      <c r="AD36" s="9">
        <f t="shared" si="7"/>
        <v>35</v>
      </c>
      <c r="AE36" s="9" t="s">
        <v>159</v>
      </c>
      <c r="AF36" s="9">
        <f t="shared" si="8"/>
        <v>150</v>
      </c>
      <c r="AG36" s="9" t="s">
        <v>200</v>
      </c>
      <c r="AH36" s="9" t="s">
        <v>361</v>
      </c>
      <c r="AI36" s="9">
        <f t="shared" si="9"/>
        <v>140</v>
      </c>
      <c r="AJ36" s="9">
        <f t="shared" si="10"/>
        <v>113</v>
      </c>
      <c r="AK36" s="9" t="s">
        <v>362</v>
      </c>
      <c r="AL36" s="1" t="s">
        <v>363</v>
      </c>
      <c r="AM36" s="1" t="s">
        <v>33</v>
      </c>
      <c r="AN36" s="1" t="s">
        <v>288</v>
      </c>
      <c r="AP36" t="str">
        <f t="shared" si="11"/>
        <v>Fairy</v>
      </c>
      <c r="AQ36" s="9">
        <v>25</v>
      </c>
      <c r="AR36" s="9">
        <f t="shared" si="12"/>
        <v>75</v>
      </c>
      <c r="AS36" s="10">
        <f>Table1[[#This Row],[percentage_male]]/100</f>
        <v>0.25</v>
      </c>
      <c r="AT36" s="11">
        <f>(100-Table1[[#This Row],[percentage_male]])/100</f>
        <v>0.75</v>
      </c>
      <c r="AU36" s="1" t="s">
        <v>130</v>
      </c>
      <c r="AV36" s="1" t="s">
        <v>33</v>
      </c>
      <c r="AW36" s="1" t="s">
        <v>33</v>
      </c>
      <c r="AX36" s="1" t="s">
        <v>33</v>
      </c>
      <c r="AY36" s="1" t="s">
        <v>33</v>
      </c>
      <c r="AZ36" s="1" t="s">
        <v>33</v>
      </c>
      <c r="BA36" s="1" t="s">
        <v>33</v>
      </c>
      <c r="BB36" s="1">
        <v>0.5</v>
      </c>
      <c r="BC36" s="1" t="s">
        <v>38</v>
      </c>
      <c r="BD36" s="1" t="s">
        <v>33</v>
      </c>
      <c r="BE36" s="1" t="s">
        <v>33</v>
      </c>
      <c r="BF36" s="1" t="s">
        <v>33</v>
      </c>
      <c r="BG36" s="1">
        <v>0.5</v>
      </c>
      <c r="BH36" s="1" t="s">
        <v>33</v>
      </c>
      <c r="BI36" s="1" t="s">
        <v>33</v>
      </c>
      <c r="BJ36" s="1" t="s">
        <v>32</v>
      </c>
      <c r="BK36" s="1">
        <v>0.5</v>
      </c>
      <c r="BL36" s="1" t="s">
        <v>38</v>
      </c>
      <c r="BM36" s="1" t="s">
        <v>33</v>
      </c>
    </row>
    <row r="37" spans="1:65" x14ac:dyDescent="0.35">
      <c r="A37" s="1" t="s">
        <v>364</v>
      </c>
      <c r="B37" s="1" t="s">
        <v>300</v>
      </c>
      <c r="C37" s="1" t="s">
        <v>365</v>
      </c>
      <c r="D37" s="1" t="s">
        <v>366</v>
      </c>
      <c r="E37" t="s">
        <v>33</v>
      </c>
      <c r="F37" s="1" t="s">
        <v>37</v>
      </c>
      <c r="G37" s="1" t="s">
        <v>3909</v>
      </c>
      <c r="H37" s="1" t="s">
        <v>33</v>
      </c>
      <c r="I37" s="1" t="s">
        <v>288</v>
      </c>
      <c r="K37" t="str">
        <f t="shared" si="0"/>
        <v>Fairy</v>
      </c>
      <c r="L37" s="1">
        <v>1.3</v>
      </c>
      <c r="M37" s="1">
        <v>40</v>
      </c>
      <c r="N37" s="1" t="s">
        <v>61</v>
      </c>
      <c r="O37" s="1" t="s">
        <v>357</v>
      </c>
      <c r="P37" s="1" t="s">
        <v>358</v>
      </c>
      <c r="Q37" s="1" t="s">
        <v>367</v>
      </c>
      <c r="R37" s="9" t="s">
        <v>368</v>
      </c>
      <c r="S37" s="9">
        <f t="shared" si="1"/>
        <v>483</v>
      </c>
      <c r="T37" s="9">
        <f t="shared" si="2"/>
        <v>95</v>
      </c>
      <c r="U37" s="9" t="s">
        <v>276</v>
      </c>
      <c r="V37" s="9">
        <f t="shared" si="3"/>
        <v>70</v>
      </c>
      <c r="W37" s="9" t="s">
        <v>47</v>
      </c>
      <c r="X37" s="9">
        <f t="shared" si="4"/>
        <v>73</v>
      </c>
      <c r="Y37" s="9" t="s">
        <v>369</v>
      </c>
      <c r="Z37" s="9">
        <f t="shared" si="5"/>
        <v>95</v>
      </c>
      <c r="AA37" s="9" t="s">
        <v>276</v>
      </c>
      <c r="AB37" s="9">
        <f t="shared" si="6"/>
        <v>90</v>
      </c>
      <c r="AC37" s="9" t="s">
        <v>178</v>
      </c>
      <c r="AD37" s="9">
        <f t="shared" si="7"/>
        <v>60</v>
      </c>
      <c r="AE37" s="9" t="s">
        <v>56</v>
      </c>
      <c r="AF37" s="9">
        <f t="shared" si="8"/>
        <v>25</v>
      </c>
      <c r="AG37" s="9" t="s">
        <v>170</v>
      </c>
      <c r="AH37" s="9" t="s">
        <v>361</v>
      </c>
      <c r="AI37" s="9">
        <f t="shared" si="9"/>
        <v>140</v>
      </c>
      <c r="AJ37" s="9">
        <f t="shared" si="10"/>
        <v>217</v>
      </c>
      <c r="AK37" s="9" t="s">
        <v>370</v>
      </c>
      <c r="AL37" s="1" t="s">
        <v>363</v>
      </c>
      <c r="AM37" s="1" t="s">
        <v>33</v>
      </c>
      <c r="AN37" s="1" t="s">
        <v>288</v>
      </c>
      <c r="AP37" t="str">
        <f t="shared" si="11"/>
        <v>Fairy</v>
      </c>
      <c r="AQ37" s="9">
        <v>25</v>
      </c>
      <c r="AR37" s="9">
        <f t="shared" si="12"/>
        <v>75</v>
      </c>
      <c r="AS37" s="10">
        <f>Table1[[#This Row],[percentage_male]]/100</f>
        <v>0.25</v>
      </c>
      <c r="AT37" s="11">
        <f>(100-Table1[[#This Row],[percentage_male]])/100</f>
        <v>0.75</v>
      </c>
      <c r="AU37" s="1" t="s">
        <v>130</v>
      </c>
      <c r="AV37" s="1" t="s">
        <v>33</v>
      </c>
      <c r="AW37" s="1" t="s">
        <v>33</v>
      </c>
      <c r="AX37" s="1" t="s">
        <v>33</v>
      </c>
      <c r="AY37" s="1" t="s">
        <v>33</v>
      </c>
      <c r="AZ37" s="1" t="s">
        <v>33</v>
      </c>
      <c r="BA37" s="1" t="s">
        <v>33</v>
      </c>
      <c r="BB37" s="1">
        <v>0.5</v>
      </c>
      <c r="BC37" s="1" t="s">
        <v>38</v>
      </c>
      <c r="BD37" s="1" t="s">
        <v>33</v>
      </c>
      <c r="BE37" s="1" t="s">
        <v>33</v>
      </c>
      <c r="BF37" s="1" t="s">
        <v>33</v>
      </c>
      <c r="BG37" s="1">
        <v>0.5</v>
      </c>
      <c r="BH37" s="1" t="s">
        <v>33</v>
      </c>
      <c r="BI37" s="1" t="s">
        <v>33</v>
      </c>
      <c r="BJ37" s="1" t="s">
        <v>32</v>
      </c>
      <c r="BK37" s="1">
        <v>0.5</v>
      </c>
      <c r="BL37" s="1" t="s">
        <v>38</v>
      </c>
      <c r="BM37" s="1" t="s">
        <v>33</v>
      </c>
    </row>
    <row r="38" spans="1:65" x14ac:dyDescent="0.35">
      <c r="A38" s="1" t="s">
        <v>371</v>
      </c>
      <c r="B38" s="1" t="s">
        <v>308</v>
      </c>
      <c r="C38" s="1" t="s">
        <v>371</v>
      </c>
      <c r="D38" s="1" t="s">
        <v>372</v>
      </c>
      <c r="E38" t="s">
        <v>33</v>
      </c>
      <c r="F38" s="1" t="s">
        <v>37</v>
      </c>
      <c r="G38" s="1" t="s">
        <v>3910</v>
      </c>
      <c r="H38" s="1" t="s">
        <v>33</v>
      </c>
      <c r="I38" s="1" t="s">
        <v>81</v>
      </c>
      <c r="K38" t="str">
        <f t="shared" si="0"/>
        <v>Fire</v>
      </c>
      <c r="L38" s="1">
        <v>0.6</v>
      </c>
      <c r="M38" s="1">
        <v>9.9</v>
      </c>
      <c r="N38" s="1" t="s">
        <v>38</v>
      </c>
      <c r="O38" s="1" t="s">
        <v>373</v>
      </c>
      <c r="Q38" s="1" t="s">
        <v>115</v>
      </c>
      <c r="R38" s="9" t="s">
        <v>374</v>
      </c>
      <c r="S38" s="9">
        <f t="shared" si="1"/>
        <v>299</v>
      </c>
      <c r="T38" s="9">
        <f t="shared" si="2"/>
        <v>38</v>
      </c>
      <c r="U38" s="9" t="s">
        <v>314</v>
      </c>
      <c r="V38" s="9">
        <f t="shared" si="3"/>
        <v>41</v>
      </c>
      <c r="W38" s="9" t="s">
        <v>327</v>
      </c>
      <c r="X38" s="9">
        <f t="shared" si="4"/>
        <v>40</v>
      </c>
      <c r="Y38" s="9" t="s">
        <v>184</v>
      </c>
      <c r="Z38" s="9">
        <f t="shared" si="5"/>
        <v>50</v>
      </c>
      <c r="AA38" s="9" t="s">
        <v>88</v>
      </c>
      <c r="AB38" s="9">
        <f t="shared" si="6"/>
        <v>65</v>
      </c>
      <c r="AC38" s="9" t="s">
        <v>46</v>
      </c>
      <c r="AD38" s="9">
        <f t="shared" si="7"/>
        <v>65</v>
      </c>
      <c r="AE38" s="9" t="s">
        <v>46</v>
      </c>
      <c r="AF38" s="9">
        <f t="shared" si="8"/>
        <v>190</v>
      </c>
      <c r="AG38" s="9" t="s">
        <v>286</v>
      </c>
      <c r="AH38" s="9" t="s">
        <v>47</v>
      </c>
      <c r="AI38" s="9">
        <f t="shared" si="9"/>
        <v>70</v>
      </c>
      <c r="AJ38" s="9">
        <f t="shared" si="10"/>
        <v>60</v>
      </c>
      <c r="AK38" s="9" t="s">
        <v>56</v>
      </c>
      <c r="AL38" s="1" t="s">
        <v>161</v>
      </c>
      <c r="AM38" s="1" t="s">
        <v>33</v>
      </c>
      <c r="AN38" s="1" t="s">
        <v>238</v>
      </c>
      <c r="AP38" t="str">
        <f t="shared" si="11"/>
        <v>Field</v>
      </c>
      <c r="AQ38" s="9">
        <v>25</v>
      </c>
      <c r="AR38" s="9">
        <f t="shared" si="12"/>
        <v>75</v>
      </c>
      <c r="AS38" s="10">
        <f>Table1[[#This Row],[percentage_male]]/100</f>
        <v>0.25</v>
      </c>
      <c r="AT38" s="11">
        <f>(100-Table1[[#This Row],[percentage_male]])/100</f>
        <v>0.75</v>
      </c>
      <c r="AU38" s="1" t="s">
        <v>51</v>
      </c>
      <c r="AV38" s="1" t="s">
        <v>33</v>
      </c>
      <c r="AW38" s="1" t="s">
        <v>32</v>
      </c>
      <c r="AX38" s="1" t="s">
        <v>38</v>
      </c>
      <c r="AY38" s="1" t="s">
        <v>33</v>
      </c>
      <c r="AZ38" s="1">
        <v>0.5</v>
      </c>
      <c r="BA38" s="1">
        <v>0.5</v>
      </c>
      <c r="BB38" s="1" t="s">
        <v>33</v>
      </c>
      <c r="BC38" s="1" t="s">
        <v>33</v>
      </c>
      <c r="BD38" s="1" t="s">
        <v>38</v>
      </c>
      <c r="BE38" s="1" t="s">
        <v>33</v>
      </c>
      <c r="BF38" s="1" t="s">
        <v>33</v>
      </c>
      <c r="BG38" s="1">
        <v>0.5</v>
      </c>
      <c r="BH38" s="1" t="s">
        <v>38</v>
      </c>
      <c r="BI38" s="1" t="s">
        <v>33</v>
      </c>
      <c r="BJ38" s="1" t="s">
        <v>33</v>
      </c>
      <c r="BK38" s="1" t="s">
        <v>33</v>
      </c>
      <c r="BL38" s="1">
        <v>0.5</v>
      </c>
      <c r="BM38" s="1">
        <v>0.5</v>
      </c>
    </row>
    <row r="39" spans="1:65" x14ac:dyDescent="0.35">
      <c r="A39" s="1" t="s">
        <v>377</v>
      </c>
      <c r="B39" s="1" t="s">
        <v>314</v>
      </c>
      <c r="C39" s="1" t="s">
        <v>378</v>
      </c>
      <c r="D39" s="1" t="s">
        <v>379</v>
      </c>
      <c r="E39" t="s">
        <v>33</v>
      </c>
      <c r="F39" s="1" t="s">
        <v>37</v>
      </c>
      <c r="G39" s="1" t="s">
        <v>3910</v>
      </c>
      <c r="H39" s="1" t="s">
        <v>33</v>
      </c>
      <c r="I39" s="1" t="s">
        <v>81</v>
      </c>
      <c r="K39" t="str">
        <f t="shared" si="0"/>
        <v>Fire</v>
      </c>
      <c r="L39" s="1">
        <v>1.1000000000000001</v>
      </c>
      <c r="M39" s="1">
        <v>19.899999999999999</v>
      </c>
      <c r="N39" s="1" t="s">
        <v>38</v>
      </c>
      <c r="O39" s="1" t="s">
        <v>373</v>
      </c>
      <c r="Q39" s="1" t="s">
        <v>115</v>
      </c>
      <c r="R39" s="9" t="s">
        <v>339</v>
      </c>
      <c r="S39" s="9">
        <f t="shared" si="1"/>
        <v>505</v>
      </c>
      <c r="T39" s="9">
        <f t="shared" si="2"/>
        <v>73</v>
      </c>
      <c r="U39" s="9" t="s">
        <v>369</v>
      </c>
      <c r="V39" s="9">
        <f t="shared" si="3"/>
        <v>76</v>
      </c>
      <c r="W39" s="9" t="s">
        <v>342</v>
      </c>
      <c r="X39" s="9">
        <f t="shared" si="4"/>
        <v>75</v>
      </c>
      <c r="Y39" s="9" t="s">
        <v>195</v>
      </c>
      <c r="Z39" s="9">
        <f t="shared" si="5"/>
        <v>81</v>
      </c>
      <c r="AA39" s="9" t="s">
        <v>247</v>
      </c>
      <c r="AB39" s="9">
        <f t="shared" si="6"/>
        <v>100</v>
      </c>
      <c r="AC39" s="9" t="s">
        <v>68</v>
      </c>
      <c r="AD39" s="9">
        <f t="shared" si="7"/>
        <v>100</v>
      </c>
      <c r="AE39" s="9" t="s">
        <v>68</v>
      </c>
      <c r="AF39" s="9">
        <f t="shared" si="8"/>
        <v>75</v>
      </c>
      <c r="AG39" s="9" t="s">
        <v>195</v>
      </c>
      <c r="AH39" s="9" t="s">
        <v>47</v>
      </c>
      <c r="AI39" s="9">
        <f t="shared" si="9"/>
        <v>70</v>
      </c>
      <c r="AJ39" s="9">
        <f t="shared" si="10"/>
        <v>177</v>
      </c>
      <c r="AK39" s="9" t="s">
        <v>380</v>
      </c>
      <c r="AL39" s="1" t="s">
        <v>161</v>
      </c>
      <c r="AM39" s="1" t="s">
        <v>33</v>
      </c>
      <c r="AN39" s="1" t="s">
        <v>238</v>
      </c>
      <c r="AP39" t="str">
        <f t="shared" si="11"/>
        <v>Field</v>
      </c>
      <c r="AQ39" s="9">
        <v>25</v>
      </c>
      <c r="AR39" s="9">
        <f t="shared" si="12"/>
        <v>75</v>
      </c>
      <c r="AS39" s="10">
        <f>Table1[[#This Row],[percentage_male]]/100</f>
        <v>0.25</v>
      </c>
      <c r="AT39" s="11">
        <f>(100-Table1[[#This Row],[percentage_male]])/100</f>
        <v>0.75</v>
      </c>
      <c r="AU39" s="1" t="s">
        <v>51</v>
      </c>
      <c r="AV39" s="1" t="s">
        <v>33</v>
      </c>
      <c r="AW39" s="1" t="s">
        <v>32</v>
      </c>
      <c r="AX39" s="1" t="s">
        <v>38</v>
      </c>
      <c r="AY39" s="1" t="s">
        <v>33</v>
      </c>
      <c r="AZ39" s="1">
        <v>0.5</v>
      </c>
      <c r="BA39" s="1">
        <v>0.5</v>
      </c>
      <c r="BB39" s="1" t="s">
        <v>33</v>
      </c>
      <c r="BC39" s="1" t="s">
        <v>33</v>
      </c>
      <c r="BD39" s="1" t="s">
        <v>38</v>
      </c>
      <c r="BE39" s="1" t="s">
        <v>33</v>
      </c>
      <c r="BF39" s="1" t="s">
        <v>33</v>
      </c>
      <c r="BG39" s="1">
        <v>0.5</v>
      </c>
      <c r="BH39" s="1" t="s">
        <v>38</v>
      </c>
      <c r="BI39" s="1" t="s">
        <v>33</v>
      </c>
      <c r="BJ39" s="1" t="s">
        <v>33</v>
      </c>
      <c r="BK39" s="1" t="s">
        <v>33</v>
      </c>
      <c r="BL39" s="1">
        <v>0.5</v>
      </c>
      <c r="BM39" s="1">
        <v>0.5</v>
      </c>
    </row>
    <row r="40" spans="1:65" x14ac:dyDescent="0.35">
      <c r="A40" s="1" t="s">
        <v>382</v>
      </c>
      <c r="B40" s="1" t="s">
        <v>85</v>
      </c>
      <c r="C40" s="1" t="s">
        <v>383</v>
      </c>
      <c r="D40" s="1" t="s">
        <v>384</v>
      </c>
      <c r="E40" t="s">
        <v>33</v>
      </c>
      <c r="F40" s="1" t="s">
        <v>37</v>
      </c>
      <c r="G40" s="1" t="s">
        <v>3911</v>
      </c>
      <c r="H40" s="1" t="s">
        <v>38</v>
      </c>
      <c r="I40" s="1" t="s">
        <v>37</v>
      </c>
      <c r="J40" s="1" t="s">
        <v>288</v>
      </c>
      <c r="K40" t="str">
        <f t="shared" si="0"/>
        <v>Normal, Fairy</v>
      </c>
      <c r="L40" s="1">
        <v>0.5</v>
      </c>
      <c r="M40" s="1">
        <v>5.5</v>
      </c>
      <c r="N40" s="1" t="s">
        <v>61</v>
      </c>
      <c r="O40" s="1" t="s">
        <v>357</v>
      </c>
      <c r="P40" s="1" t="s">
        <v>385</v>
      </c>
      <c r="Q40" s="1" t="s">
        <v>359</v>
      </c>
      <c r="R40" s="9" t="s">
        <v>386</v>
      </c>
      <c r="S40" s="9">
        <f t="shared" si="1"/>
        <v>270</v>
      </c>
      <c r="T40" s="9">
        <f t="shared" si="2"/>
        <v>115</v>
      </c>
      <c r="U40" s="9" t="s">
        <v>118</v>
      </c>
      <c r="V40" s="9">
        <f t="shared" si="3"/>
        <v>45</v>
      </c>
      <c r="W40" s="9" t="s">
        <v>44</v>
      </c>
      <c r="X40" s="9">
        <f t="shared" si="4"/>
        <v>20</v>
      </c>
      <c r="Y40" s="9" t="s">
        <v>51</v>
      </c>
      <c r="Z40" s="9">
        <f t="shared" si="5"/>
        <v>45</v>
      </c>
      <c r="AA40" s="9" t="s">
        <v>44</v>
      </c>
      <c r="AB40" s="9">
        <f t="shared" si="6"/>
        <v>25</v>
      </c>
      <c r="AC40" s="9" t="s">
        <v>170</v>
      </c>
      <c r="AD40" s="9">
        <f t="shared" si="7"/>
        <v>20</v>
      </c>
      <c r="AE40" s="9" t="s">
        <v>51</v>
      </c>
      <c r="AF40" s="9">
        <f t="shared" si="8"/>
        <v>170</v>
      </c>
      <c r="AG40" s="9" t="s">
        <v>387</v>
      </c>
      <c r="AH40" s="9" t="s">
        <v>47</v>
      </c>
      <c r="AI40" s="9">
        <f t="shared" si="9"/>
        <v>70</v>
      </c>
      <c r="AJ40" s="9">
        <f t="shared" si="10"/>
        <v>95</v>
      </c>
      <c r="AK40" s="9" t="s">
        <v>276</v>
      </c>
      <c r="AL40" s="1" t="s">
        <v>363</v>
      </c>
      <c r="AM40" s="1" t="s">
        <v>33</v>
      </c>
      <c r="AN40" s="1" t="s">
        <v>288</v>
      </c>
      <c r="AP40" t="str">
        <f t="shared" si="11"/>
        <v>Fairy</v>
      </c>
      <c r="AQ40" s="9">
        <v>25</v>
      </c>
      <c r="AR40" s="9">
        <f t="shared" si="12"/>
        <v>75</v>
      </c>
      <c r="AS40" s="10">
        <f>Table1[[#This Row],[percentage_male]]/100</f>
        <v>0.25</v>
      </c>
      <c r="AT40" s="11">
        <f>(100-Table1[[#This Row],[percentage_male]])/100</f>
        <v>0.75</v>
      </c>
      <c r="AU40" s="1" t="s">
        <v>130</v>
      </c>
      <c r="AV40" s="1" t="s">
        <v>33</v>
      </c>
      <c r="AW40" s="1" t="s">
        <v>33</v>
      </c>
      <c r="AX40" s="1" t="s">
        <v>33</v>
      </c>
      <c r="AY40" s="1" t="s">
        <v>33</v>
      </c>
      <c r="AZ40" s="1" t="s">
        <v>33</v>
      </c>
      <c r="BA40" s="1" t="s">
        <v>33</v>
      </c>
      <c r="BB40" s="1" t="s">
        <v>33</v>
      </c>
      <c r="BC40" s="1" t="s">
        <v>38</v>
      </c>
      <c r="BD40" s="1" t="s">
        <v>33</v>
      </c>
      <c r="BE40" s="1" t="s">
        <v>33</v>
      </c>
      <c r="BF40" s="1" t="s">
        <v>33</v>
      </c>
      <c r="BG40" s="1">
        <v>0.5</v>
      </c>
      <c r="BH40" s="1" t="s">
        <v>33</v>
      </c>
      <c r="BI40" s="1" t="s">
        <v>32</v>
      </c>
      <c r="BJ40" s="1" t="s">
        <v>32</v>
      </c>
      <c r="BK40" s="1">
        <v>0.5</v>
      </c>
      <c r="BL40" s="1" t="s">
        <v>38</v>
      </c>
      <c r="BM40" s="1" t="s">
        <v>33</v>
      </c>
    </row>
    <row r="41" spans="1:65" x14ac:dyDescent="0.35">
      <c r="A41" s="1" t="s">
        <v>389</v>
      </c>
      <c r="B41" s="1" t="s">
        <v>184</v>
      </c>
      <c r="C41" s="1" t="s">
        <v>390</v>
      </c>
      <c r="D41" s="1" t="s">
        <v>391</v>
      </c>
      <c r="E41" t="s">
        <v>33</v>
      </c>
      <c r="F41" s="1" t="s">
        <v>37</v>
      </c>
      <c r="G41" s="1" t="s">
        <v>3911</v>
      </c>
      <c r="H41" s="1" t="s">
        <v>38</v>
      </c>
      <c r="I41" s="1" t="s">
        <v>37</v>
      </c>
      <c r="J41" s="1" t="s">
        <v>288</v>
      </c>
      <c r="K41" t="str">
        <f t="shared" si="0"/>
        <v>Normal, Fairy</v>
      </c>
      <c r="L41" s="1">
        <v>1</v>
      </c>
      <c r="M41" s="1">
        <v>12</v>
      </c>
      <c r="N41" s="1" t="s">
        <v>61</v>
      </c>
      <c r="O41" s="1" t="s">
        <v>357</v>
      </c>
      <c r="P41" s="1" t="s">
        <v>385</v>
      </c>
      <c r="Q41" s="1" t="s">
        <v>392</v>
      </c>
      <c r="R41" s="9" t="s">
        <v>393</v>
      </c>
      <c r="S41" s="9">
        <f t="shared" si="1"/>
        <v>435</v>
      </c>
      <c r="T41" s="9">
        <f t="shared" si="2"/>
        <v>140</v>
      </c>
      <c r="U41" s="9" t="s">
        <v>361</v>
      </c>
      <c r="V41" s="9">
        <f t="shared" si="3"/>
        <v>70</v>
      </c>
      <c r="W41" s="9" t="s">
        <v>47</v>
      </c>
      <c r="X41" s="9">
        <f t="shared" si="4"/>
        <v>45</v>
      </c>
      <c r="Y41" s="9" t="s">
        <v>44</v>
      </c>
      <c r="Z41" s="9">
        <f t="shared" si="5"/>
        <v>85</v>
      </c>
      <c r="AA41" s="9" t="s">
        <v>104</v>
      </c>
      <c r="AB41" s="9">
        <f t="shared" si="6"/>
        <v>50</v>
      </c>
      <c r="AC41" s="9" t="s">
        <v>88</v>
      </c>
      <c r="AD41" s="9">
        <f t="shared" si="7"/>
        <v>45</v>
      </c>
      <c r="AE41" s="9" t="s">
        <v>44</v>
      </c>
      <c r="AF41" s="9">
        <f t="shared" si="8"/>
        <v>50</v>
      </c>
      <c r="AG41" s="9" t="s">
        <v>88</v>
      </c>
      <c r="AH41" s="9" t="s">
        <v>47</v>
      </c>
      <c r="AI41" s="9">
        <f t="shared" si="9"/>
        <v>70</v>
      </c>
      <c r="AJ41" s="9">
        <f t="shared" si="10"/>
        <v>196</v>
      </c>
      <c r="AK41" s="9" t="s">
        <v>394</v>
      </c>
      <c r="AL41" s="1" t="s">
        <v>363</v>
      </c>
      <c r="AM41" s="1" t="s">
        <v>33</v>
      </c>
      <c r="AN41" s="1" t="s">
        <v>288</v>
      </c>
      <c r="AP41" t="str">
        <f t="shared" si="11"/>
        <v>Fairy</v>
      </c>
      <c r="AQ41" s="9">
        <v>25</v>
      </c>
      <c r="AR41" s="9">
        <f t="shared" si="12"/>
        <v>75</v>
      </c>
      <c r="AS41" s="10">
        <f>Table1[[#This Row],[percentage_male]]/100</f>
        <v>0.25</v>
      </c>
      <c r="AT41" s="11">
        <f>(100-Table1[[#This Row],[percentage_male]])/100</f>
        <v>0.75</v>
      </c>
      <c r="AU41" s="1" t="s">
        <v>130</v>
      </c>
      <c r="AV41" s="1" t="s">
        <v>33</v>
      </c>
      <c r="AW41" s="1" t="s">
        <v>33</v>
      </c>
      <c r="AX41" s="1" t="s">
        <v>33</v>
      </c>
      <c r="AY41" s="1" t="s">
        <v>33</v>
      </c>
      <c r="AZ41" s="1" t="s">
        <v>33</v>
      </c>
      <c r="BA41" s="1" t="s">
        <v>33</v>
      </c>
      <c r="BB41" s="1" t="s">
        <v>33</v>
      </c>
      <c r="BC41" s="1" t="s">
        <v>38</v>
      </c>
      <c r="BD41" s="1" t="s">
        <v>33</v>
      </c>
      <c r="BE41" s="1" t="s">
        <v>33</v>
      </c>
      <c r="BF41" s="1" t="s">
        <v>33</v>
      </c>
      <c r="BG41" s="1">
        <v>0.5</v>
      </c>
      <c r="BH41" s="1" t="s">
        <v>33</v>
      </c>
      <c r="BI41" s="1" t="s">
        <v>32</v>
      </c>
      <c r="BJ41" s="1" t="s">
        <v>32</v>
      </c>
      <c r="BK41" s="1">
        <v>0.5</v>
      </c>
      <c r="BL41" s="1" t="s">
        <v>38</v>
      </c>
      <c r="BM41" s="1" t="s">
        <v>33</v>
      </c>
    </row>
    <row r="42" spans="1:65" x14ac:dyDescent="0.35">
      <c r="A42" s="1" t="s">
        <v>395</v>
      </c>
      <c r="B42" s="1" t="s">
        <v>327</v>
      </c>
      <c r="C42" s="1" t="s">
        <v>395</v>
      </c>
      <c r="D42" s="1" t="s">
        <v>396</v>
      </c>
      <c r="E42" t="s">
        <v>33</v>
      </c>
      <c r="F42" s="1" t="s">
        <v>37</v>
      </c>
      <c r="G42" s="1" t="s">
        <v>3912</v>
      </c>
      <c r="H42" s="1" t="s">
        <v>38</v>
      </c>
      <c r="I42" s="1" t="s">
        <v>40</v>
      </c>
      <c r="J42" s="1" t="s">
        <v>99</v>
      </c>
      <c r="K42" t="str">
        <f t="shared" si="0"/>
        <v>Poison, Flying</v>
      </c>
      <c r="L42" s="1">
        <v>0.8</v>
      </c>
      <c r="M42" s="1">
        <v>7.5</v>
      </c>
      <c r="N42" s="1" t="s">
        <v>38</v>
      </c>
      <c r="O42" s="1" t="s">
        <v>397</v>
      </c>
      <c r="Q42" s="1" t="s">
        <v>398</v>
      </c>
      <c r="R42" s="9" t="s">
        <v>399</v>
      </c>
      <c r="S42" s="9">
        <f t="shared" si="1"/>
        <v>245</v>
      </c>
      <c r="T42" s="9">
        <f t="shared" si="2"/>
        <v>40</v>
      </c>
      <c r="U42" s="9" t="s">
        <v>184</v>
      </c>
      <c r="V42" s="9">
        <f t="shared" si="3"/>
        <v>45</v>
      </c>
      <c r="W42" s="9" t="s">
        <v>44</v>
      </c>
      <c r="X42" s="9">
        <f t="shared" si="4"/>
        <v>35</v>
      </c>
      <c r="Y42" s="9" t="s">
        <v>159</v>
      </c>
      <c r="Z42" s="9">
        <f t="shared" si="5"/>
        <v>30</v>
      </c>
      <c r="AA42" s="9" t="s">
        <v>158</v>
      </c>
      <c r="AB42" s="9">
        <f t="shared" si="6"/>
        <v>40</v>
      </c>
      <c r="AC42" s="9" t="s">
        <v>184</v>
      </c>
      <c r="AD42" s="9">
        <f t="shared" si="7"/>
        <v>55</v>
      </c>
      <c r="AE42" s="9" t="s">
        <v>169</v>
      </c>
      <c r="AF42" s="9">
        <f t="shared" si="8"/>
        <v>255</v>
      </c>
      <c r="AG42" s="9" t="s">
        <v>160</v>
      </c>
      <c r="AH42" s="9" t="s">
        <v>47</v>
      </c>
      <c r="AI42" s="9">
        <f t="shared" si="9"/>
        <v>70</v>
      </c>
      <c r="AJ42" s="9">
        <f t="shared" si="10"/>
        <v>49</v>
      </c>
      <c r="AK42" s="9" t="s">
        <v>45</v>
      </c>
      <c r="AL42" s="1" t="s">
        <v>161</v>
      </c>
      <c r="AM42" s="1" t="s">
        <v>33</v>
      </c>
      <c r="AN42" s="1" t="s">
        <v>99</v>
      </c>
      <c r="AP42" t="str">
        <f t="shared" si="11"/>
        <v>Flying</v>
      </c>
      <c r="AQ42" s="9">
        <v>50</v>
      </c>
      <c r="AR42" s="9">
        <f t="shared" si="12"/>
        <v>50</v>
      </c>
      <c r="AS42" s="10">
        <f>Table1[[#This Row],[percentage_male]]/100</f>
        <v>0.5</v>
      </c>
      <c r="AT42" s="11">
        <f>(100-Table1[[#This Row],[percentage_male]])/100</f>
        <v>0.5</v>
      </c>
      <c r="AU42" s="1" t="s">
        <v>162</v>
      </c>
      <c r="AV42" s="1" t="s">
        <v>33</v>
      </c>
      <c r="AW42" s="1" t="s">
        <v>33</v>
      </c>
      <c r="AX42" s="1" t="s">
        <v>33</v>
      </c>
      <c r="AY42" s="1" t="s">
        <v>38</v>
      </c>
      <c r="AZ42" s="1">
        <v>0.25</v>
      </c>
      <c r="BA42" s="1" t="s">
        <v>38</v>
      </c>
      <c r="BB42" s="1">
        <v>0.25</v>
      </c>
      <c r="BC42" s="1">
        <v>0.5</v>
      </c>
      <c r="BD42" s="1" t="s">
        <v>32</v>
      </c>
      <c r="BE42" s="1" t="s">
        <v>33</v>
      </c>
      <c r="BF42" s="1" t="s">
        <v>38</v>
      </c>
      <c r="BG42" s="1">
        <v>0.25</v>
      </c>
      <c r="BH42" s="1" t="s">
        <v>38</v>
      </c>
      <c r="BI42" s="1" t="s">
        <v>33</v>
      </c>
      <c r="BJ42" s="1" t="s">
        <v>33</v>
      </c>
      <c r="BK42" s="1" t="s">
        <v>33</v>
      </c>
      <c r="BL42" s="1" t="s">
        <v>33</v>
      </c>
      <c r="BM42" s="1">
        <v>0.5</v>
      </c>
    </row>
    <row r="43" spans="1:65" x14ac:dyDescent="0.35">
      <c r="A43" s="1" t="s">
        <v>400</v>
      </c>
      <c r="B43" s="1" t="s">
        <v>335</v>
      </c>
      <c r="C43" s="1" t="s">
        <v>400</v>
      </c>
      <c r="D43" s="1" t="s">
        <v>401</v>
      </c>
      <c r="E43" t="s">
        <v>33</v>
      </c>
      <c r="F43" s="1" t="s">
        <v>37</v>
      </c>
      <c r="G43" s="1" t="s">
        <v>3912</v>
      </c>
      <c r="H43" s="1" t="s">
        <v>38</v>
      </c>
      <c r="I43" s="1" t="s">
        <v>40</v>
      </c>
      <c r="J43" s="1" t="s">
        <v>99</v>
      </c>
      <c r="K43" t="str">
        <f t="shared" si="0"/>
        <v>Poison, Flying</v>
      </c>
      <c r="L43" s="1">
        <v>1.6</v>
      </c>
      <c r="M43" s="1">
        <v>55</v>
      </c>
      <c r="N43" s="1" t="s">
        <v>38</v>
      </c>
      <c r="O43" s="1" t="s">
        <v>397</v>
      </c>
      <c r="Q43" s="1" t="s">
        <v>398</v>
      </c>
      <c r="R43" s="9" t="s">
        <v>402</v>
      </c>
      <c r="S43" s="9">
        <f t="shared" si="1"/>
        <v>455</v>
      </c>
      <c r="T43" s="9">
        <f t="shared" si="2"/>
        <v>75</v>
      </c>
      <c r="U43" s="9" t="s">
        <v>195</v>
      </c>
      <c r="V43" s="9">
        <f t="shared" si="3"/>
        <v>80</v>
      </c>
      <c r="W43" s="9" t="s">
        <v>59</v>
      </c>
      <c r="X43" s="9">
        <f t="shared" si="4"/>
        <v>70</v>
      </c>
      <c r="Y43" s="9" t="s">
        <v>47</v>
      </c>
      <c r="Z43" s="9">
        <f t="shared" si="5"/>
        <v>65</v>
      </c>
      <c r="AA43" s="9" t="s">
        <v>46</v>
      </c>
      <c r="AB43" s="9">
        <f t="shared" si="6"/>
        <v>75</v>
      </c>
      <c r="AC43" s="9" t="s">
        <v>195</v>
      </c>
      <c r="AD43" s="9">
        <f t="shared" si="7"/>
        <v>90</v>
      </c>
      <c r="AE43" s="9" t="s">
        <v>178</v>
      </c>
      <c r="AF43" s="9">
        <f t="shared" si="8"/>
        <v>90</v>
      </c>
      <c r="AG43" s="9" t="s">
        <v>178</v>
      </c>
      <c r="AH43" s="9" t="s">
        <v>47</v>
      </c>
      <c r="AI43" s="9">
        <f t="shared" si="9"/>
        <v>70</v>
      </c>
      <c r="AJ43" s="9">
        <f t="shared" si="10"/>
        <v>159</v>
      </c>
      <c r="AK43" s="9" t="s">
        <v>117</v>
      </c>
      <c r="AL43" s="1" t="s">
        <v>161</v>
      </c>
      <c r="AM43" s="1" t="s">
        <v>33</v>
      </c>
      <c r="AN43" s="1" t="s">
        <v>99</v>
      </c>
      <c r="AP43" t="str">
        <f t="shared" si="11"/>
        <v>Flying</v>
      </c>
      <c r="AQ43" s="9">
        <v>50</v>
      </c>
      <c r="AR43" s="9">
        <f t="shared" si="12"/>
        <v>50</v>
      </c>
      <c r="AS43" s="10">
        <f>Table1[[#This Row],[percentage_male]]/100</f>
        <v>0.5</v>
      </c>
      <c r="AT43" s="11">
        <f>(100-Table1[[#This Row],[percentage_male]])/100</f>
        <v>0.5</v>
      </c>
      <c r="AU43" s="1" t="s">
        <v>162</v>
      </c>
      <c r="AV43" s="1" t="s">
        <v>33</v>
      </c>
      <c r="AW43" s="1" t="s">
        <v>33</v>
      </c>
      <c r="AX43" s="1" t="s">
        <v>33</v>
      </c>
      <c r="AY43" s="1" t="s">
        <v>38</v>
      </c>
      <c r="AZ43" s="1">
        <v>0.25</v>
      </c>
      <c r="BA43" s="1" t="s">
        <v>38</v>
      </c>
      <c r="BB43" s="1">
        <v>0.25</v>
      </c>
      <c r="BC43" s="1">
        <v>0.5</v>
      </c>
      <c r="BD43" s="1" t="s">
        <v>32</v>
      </c>
      <c r="BE43" s="1" t="s">
        <v>33</v>
      </c>
      <c r="BF43" s="1" t="s">
        <v>38</v>
      </c>
      <c r="BG43" s="1">
        <v>0.25</v>
      </c>
      <c r="BH43" s="1" t="s">
        <v>38</v>
      </c>
      <c r="BI43" s="1" t="s">
        <v>33</v>
      </c>
      <c r="BJ43" s="1" t="s">
        <v>33</v>
      </c>
      <c r="BK43" s="1" t="s">
        <v>33</v>
      </c>
      <c r="BL43" s="1" t="s">
        <v>33</v>
      </c>
      <c r="BM43" s="1">
        <v>0.5</v>
      </c>
    </row>
    <row r="44" spans="1:65" x14ac:dyDescent="0.35">
      <c r="A44" s="1" t="s">
        <v>403</v>
      </c>
      <c r="B44" s="1" t="s">
        <v>87</v>
      </c>
      <c r="C44" s="1" t="s">
        <v>404</v>
      </c>
      <c r="D44" s="1" t="s">
        <v>405</v>
      </c>
      <c r="E44" t="s">
        <v>33</v>
      </c>
      <c r="F44" s="1" t="s">
        <v>37</v>
      </c>
      <c r="G44" s="1" t="s">
        <v>3913</v>
      </c>
      <c r="H44" s="1" t="s">
        <v>38</v>
      </c>
      <c r="I44" s="1" t="s">
        <v>39</v>
      </c>
      <c r="J44" s="1" t="s">
        <v>40</v>
      </c>
      <c r="K44" t="str">
        <f t="shared" si="0"/>
        <v>Grass, Poison</v>
      </c>
      <c r="L44" s="1">
        <v>0.5</v>
      </c>
      <c r="M44" s="1">
        <v>5.4</v>
      </c>
      <c r="N44" s="1" t="s">
        <v>38</v>
      </c>
      <c r="O44" s="1" t="s">
        <v>42</v>
      </c>
      <c r="Q44" s="1" t="s">
        <v>156</v>
      </c>
      <c r="R44" s="9" t="s">
        <v>285</v>
      </c>
      <c r="S44" s="9">
        <f t="shared" si="1"/>
        <v>320</v>
      </c>
      <c r="T44" s="9">
        <f t="shared" si="2"/>
        <v>45</v>
      </c>
      <c r="U44" s="9" t="s">
        <v>44</v>
      </c>
      <c r="V44" s="9">
        <f t="shared" si="3"/>
        <v>50</v>
      </c>
      <c r="W44" s="9" t="s">
        <v>88</v>
      </c>
      <c r="X44" s="9">
        <f t="shared" si="4"/>
        <v>55</v>
      </c>
      <c r="Y44" s="9" t="s">
        <v>169</v>
      </c>
      <c r="Z44" s="9">
        <f t="shared" si="5"/>
        <v>75</v>
      </c>
      <c r="AA44" s="9" t="s">
        <v>195</v>
      </c>
      <c r="AB44" s="9">
        <f t="shared" si="6"/>
        <v>65</v>
      </c>
      <c r="AC44" s="9" t="s">
        <v>46</v>
      </c>
      <c r="AD44" s="9">
        <f t="shared" si="7"/>
        <v>30</v>
      </c>
      <c r="AE44" s="9" t="s">
        <v>158</v>
      </c>
      <c r="AF44" s="9">
        <f t="shared" si="8"/>
        <v>255</v>
      </c>
      <c r="AG44" s="9" t="s">
        <v>160</v>
      </c>
      <c r="AH44" s="9" t="s">
        <v>47</v>
      </c>
      <c r="AI44" s="9">
        <f t="shared" si="9"/>
        <v>70</v>
      </c>
      <c r="AJ44" s="9">
        <f t="shared" si="10"/>
        <v>64</v>
      </c>
      <c r="AK44" s="9" t="s">
        <v>48</v>
      </c>
      <c r="AL44" s="1" t="s">
        <v>49</v>
      </c>
      <c r="AM44" s="1" t="s">
        <v>33</v>
      </c>
      <c r="AN44" s="1" t="s">
        <v>39</v>
      </c>
      <c r="AP44" t="str">
        <f t="shared" si="11"/>
        <v>Grass</v>
      </c>
      <c r="AQ44" s="9">
        <v>50</v>
      </c>
      <c r="AR44" s="9">
        <f t="shared" si="12"/>
        <v>50</v>
      </c>
      <c r="AS44" s="10">
        <f>Table1[[#This Row],[percentage_male]]/100</f>
        <v>0.5</v>
      </c>
      <c r="AT44" s="11">
        <f>(100-Table1[[#This Row],[percentage_male]])/100</f>
        <v>0.5</v>
      </c>
      <c r="AU44" s="1" t="s">
        <v>51</v>
      </c>
      <c r="AV44" s="1" t="s">
        <v>33</v>
      </c>
      <c r="AW44" s="1" t="s">
        <v>38</v>
      </c>
      <c r="AX44" s="1">
        <v>0.5</v>
      </c>
      <c r="AY44" s="1">
        <v>0.5</v>
      </c>
      <c r="AZ44" s="1">
        <v>0.25</v>
      </c>
      <c r="BA44" s="1" t="s">
        <v>38</v>
      </c>
      <c r="BB44" s="1">
        <v>0.5</v>
      </c>
      <c r="BC44" s="1" t="s">
        <v>33</v>
      </c>
      <c r="BD44" s="1" t="s">
        <v>33</v>
      </c>
      <c r="BE44" s="1" t="s">
        <v>38</v>
      </c>
      <c r="BF44" s="1" t="s">
        <v>38</v>
      </c>
      <c r="BG44" s="1" t="s">
        <v>33</v>
      </c>
      <c r="BH44" s="1" t="s">
        <v>33</v>
      </c>
      <c r="BI44" s="1" t="s">
        <v>33</v>
      </c>
      <c r="BJ44" s="1" t="s">
        <v>33</v>
      </c>
      <c r="BK44" s="1" t="s">
        <v>33</v>
      </c>
      <c r="BL44" s="1" t="s">
        <v>33</v>
      </c>
      <c r="BM44" s="1">
        <v>0.5</v>
      </c>
    </row>
    <row r="45" spans="1:65" x14ac:dyDescent="0.35">
      <c r="A45" s="1" t="s">
        <v>406</v>
      </c>
      <c r="B45" s="1" t="s">
        <v>127</v>
      </c>
      <c r="C45" s="1" t="s">
        <v>407</v>
      </c>
      <c r="D45" s="1" t="s">
        <v>408</v>
      </c>
      <c r="E45" t="s">
        <v>33</v>
      </c>
      <c r="F45" s="1" t="s">
        <v>37</v>
      </c>
      <c r="G45" s="1" t="s">
        <v>3913</v>
      </c>
      <c r="H45" s="1" t="s">
        <v>38</v>
      </c>
      <c r="I45" s="1" t="s">
        <v>39</v>
      </c>
      <c r="J45" s="1" t="s">
        <v>40</v>
      </c>
      <c r="K45" t="str">
        <f t="shared" si="0"/>
        <v>Grass, Poison</v>
      </c>
      <c r="L45" s="1">
        <v>0.8</v>
      </c>
      <c r="M45" s="1">
        <v>8.6</v>
      </c>
      <c r="N45" s="1" t="s">
        <v>38</v>
      </c>
      <c r="O45" s="1" t="s">
        <v>42</v>
      </c>
      <c r="Q45" s="1" t="s">
        <v>409</v>
      </c>
      <c r="R45" s="9" t="s">
        <v>177</v>
      </c>
      <c r="S45" s="9">
        <f t="shared" si="1"/>
        <v>395</v>
      </c>
      <c r="T45" s="9">
        <f t="shared" si="2"/>
        <v>60</v>
      </c>
      <c r="U45" s="9" t="s">
        <v>56</v>
      </c>
      <c r="V45" s="9">
        <f t="shared" si="3"/>
        <v>65</v>
      </c>
      <c r="W45" s="9" t="s">
        <v>46</v>
      </c>
      <c r="X45" s="9">
        <f t="shared" si="4"/>
        <v>70</v>
      </c>
      <c r="Y45" s="9" t="s">
        <v>47</v>
      </c>
      <c r="Z45" s="9">
        <f t="shared" si="5"/>
        <v>85</v>
      </c>
      <c r="AA45" s="9" t="s">
        <v>104</v>
      </c>
      <c r="AB45" s="9">
        <f t="shared" si="6"/>
        <v>75</v>
      </c>
      <c r="AC45" s="9" t="s">
        <v>195</v>
      </c>
      <c r="AD45" s="9">
        <f t="shared" si="7"/>
        <v>40</v>
      </c>
      <c r="AE45" s="9" t="s">
        <v>184</v>
      </c>
      <c r="AF45" s="9">
        <f t="shared" si="8"/>
        <v>120</v>
      </c>
      <c r="AG45" s="9" t="s">
        <v>75</v>
      </c>
      <c r="AH45" s="9" t="s">
        <v>47</v>
      </c>
      <c r="AI45" s="9">
        <f t="shared" si="9"/>
        <v>70</v>
      </c>
      <c r="AJ45" s="9">
        <f t="shared" si="10"/>
        <v>138</v>
      </c>
      <c r="AK45" s="9" t="s">
        <v>410</v>
      </c>
      <c r="AL45" s="1" t="s">
        <v>49</v>
      </c>
      <c r="AM45" s="1" t="s">
        <v>33</v>
      </c>
      <c r="AN45" s="1" t="s">
        <v>39</v>
      </c>
      <c r="AP45" t="str">
        <f t="shared" si="11"/>
        <v>Grass</v>
      </c>
      <c r="AQ45" s="9">
        <v>50</v>
      </c>
      <c r="AR45" s="9">
        <f t="shared" si="12"/>
        <v>50</v>
      </c>
      <c r="AS45" s="10">
        <f>Table1[[#This Row],[percentage_male]]/100</f>
        <v>0.5</v>
      </c>
      <c r="AT45" s="11">
        <f>(100-Table1[[#This Row],[percentage_male]])/100</f>
        <v>0.5</v>
      </c>
      <c r="AU45" s="1" t="s">
        <v>51</v>
      </c>
      <c r="AV45" s="1" t="s">
        <v>33</v>
      </c>
      <c r="AW45" s="1" t="s">
        <v>38</v>
      </c>
      <c r="AX45" s="1">
        <v>0.5</v>
      </c>
      <c r="AY45" s="1">
        <v>0.5</v>
      </c>
      <c r="AZ45" s="1">
        <v>0.25</v>
      </c>
      <c r="BA45" s="1" t="s">
        <v>38</v>
      </c>
      <c r="BB45" s="1">
        <v>0.5</v>
      </c>
      <c r="BC45" s="1" t="s">
        <v>33</v>
      </c>
      <c r="BD45" s="1" t="s">
        <v>33</v>
      </c>
      <c r="BE45" s="1" t="s">
        <v>38</v>
      </c>
      <c r="BF45" s="1" t="s">
        <v>38</v>
      </c>
      <c r="BG45" s="1" t="s">
        <v>33</v>
      </c>
      <c r="BH45" s="1" t="s">
        <v>33</v>
      </c>
      <c r="BI45" s="1" t="s">
        <v>33</v>
      </c>
      <c r="BJ45" s="1" t="s">
        <v>33</v>
      </c>
      <c r="BK45" s="1" t="s">
        <v>33</v>
      </c>
      <c r="BL45" s="1" t="s">
        <v>33</v>
      </c>
      <c r="BM45" s="1">
        <v>0.5</v>
      </c>
    </row>
    <row r="46" spans="1:65" x14ac:dyDescent="0.35">
      <c r="A46" s="1" t="s">
        <v>411</v>
      </c>
      <c r="B46" s="1" t="s">
        <v>44</v>
      </c>
      <c r="C46" s="1" t="s">
        <v>412</v>
      </c>
      <c r="D46" s="1" t="s">
        <v>413</v>
      </c>
      <c r="E46" t="s">
        <v>33</v>
      </c>
      <c r="F46" s="1" t="s">
        <v>37</v>
      </c>
      <c r="G46" s="1" t="s">
        <v>3914</v>
      </c>
      <c r="H46" s="1" t="s">
        <v>38</v>
      </c>
      <c r="I46" s="1" t="s">
        <v>39</v>
      </c>
      <c r="J46" s="1" t="s">
        <v>40</v>
      </c>
      <c r="K46" t="str">
        <f t="shared" si="0"/>
        <v>Grass, Poison</v>
      </c>
      <c r="L46" s="1">
        <v>1.2</v>
      </c>
      <c r="M46" s="1">
        <v>18.600000000000001</v>
      </c>
      <c r="N46" s="1" t="s">
        <v>38</v>
      </c>
      <c r="O46" s="1" t="s">
        <v>42</v>
      </c>
      <c r="Q46" s="1" t="s">
        <v>414</v>
      </c>
      <c r="R46" s="9" t="s">
        <v>415</v>
      </c>
      <c r="S46" s="9">
        <f t="shared" si="1"/>
        <v>490</v>
      </c>
      <c r="T46" s="9">
        <f t="shared" si="2"/>
        <v>75</v>
      </c>
      <c r="U46" s="9" t="s">
        <v>195</v>
      </c>
      <c r="V46" s="9">
        <f t="shared" si="3"/>
        <v>80</v>
      </c>
      <c r="W46" s="9" t="s">
        <v>59</v>
      </c>
      <c r="X46" s="9">
        <f t="shared" si="4"/>
        <v>85</v>
      </c>
      <c r="Y46" s="9" t="s">
        <v>104</v>
      </c>
      <c r="Z46" s="9">
        <f t="shared" si="5"/>
        <v>110</v>
      </c>
      <c r="AA46" s="9" t="s">
        <v>296</v>
      </c>
      <c r="AB46" s="9">
        <f t="shared" si="6"/>
        <v>90</v>
      </c>
      <c r="AC46" s="9" t="s">
        <v>178</v>
      </c>
      <c r="AD46" s="9">
        <f t="shared" si="7"/>
        <v>50</v>
      </c>
      <c r="AE46" s="9" t="s">
        <v>88</v>
      </c>
      <c r="AF46" s="9">
        <f t="shared" si="8"/>
        <v>45</v>
      </c>
      <c r="AG46" s="9" t="s">
        <v>44</v>
      </c>
      <c r="AH46" s="9" t="s">
        <v>47</v>
      </c>
      <c r="AI46" s="9">
        <f t="shared" si="9"/>
        <v>70</v>
      </c>
      <c r="AJ46" s="9">
        <f t="shared" si="10"/>
        <v>221</v>
      </c>
      <c r="AK46" s="9" t="s">
        <v>416</v>
      </c>
      <c r="AL46" s="1" t="s">
        <v>49</v>
      </c>
      <c r="AM46" s="1" t="s">
        <v>33</v>
      </c>
      <c r="AN46" s="1" t="s">
        <v>39</v>
      </c>
      <c r="AP46" t="str">
        <f t="shared" si="11"/>
        <v>Grass</v>
      </c>
      <c r="AQ46" s="9">
        <v>50</v>
      </c>
      <c r="AR46" s="9">
        <f t="shared" si="12"/>
        <v>50</v>
      </c>
      <c r="AS46" s="10">
        <f>Table1[[#This Row],[percentage_male]]/100</f>
        <v>0.5</v>
      </c>
      <c r="AT46" s="11">
        <f>(100-Table1[[#This Row],[percentage_male]])/100</f>
        <v>0.5</v>
      </c>
      <c r="AU46" s="1" t="s">
        <v>51</v>
      </c>
      <c r="AV46" s="1" t="s">
        <v>33</v>
      </c>
      <c r="AW46" s="1" t="s">
        <v>38</v>
      </c>
      <c r="AX46" s="1">
        <v>0.5</v>
      </c>
      <c r="AY46" s="1">
        <v>0.5</v>
      </c>
      <c r="AZ46" s="1">
        <v>0.25</v>
      </c>
      <c r="BA46" s="1" t="s">
        <v>38</v>
      </c>
      <c r="BB46" s="1">
        <v>0.5</v>
      </c>
      <c r="BC46" s="1" t="s">
        <v>33</v>
      </c>
      <c r="BD46" s="1" t="s">
        <v>33</v>
      </c>
      <c r="BE46" s="1" t="s">
        <v>38</v>
      </c>
      <c r="BF46" s="1" t="s">
        <v>38</v>
      </c>
      <c r="BG46" s="1" t="s">
        <v>33</v>
      </c>
      <c r="BH46" s="1" t="s">
        <v>33</v>
      </c>
      <c r="BI46" s="1" t="s">
        <v>33</v>
      </c>
      <c r="BJ46" s="1" t="s">
        <v>33</v>
      </c>
      <c r="BK46" s="1" t="s">
        <v>33</v>
      </c>
      <c r="BL46" s="1" t="s">
        <v>33</v>
      </c>
      <c r="BM46" s="1">
        <v>0.5</v>
      </c>
    </row>
    <row r="47" spans="1:65" x14ac:dyDescent="0.35">
      <c r="A47" s="1" t="s">
        <v>417</v>
      </c>
      <c r="B47" s="1" t="s">
        <v>347</v>
      </c>
      <c r="C47" s="1" t="s">
        <v>417</v>
      </c>
      <c r="D47" s="1" t="s">
        <v>418</v>
      </c>
      <c r="E47" t="s">
        <v>33</v>
      </c>
      <c r="F47" s="1" t="s">
        <v>37</v>
      </c>
      <c r="G47" s="1" t="s">
        <v>3915</v>
      </c>
      <c r="H47" s="1" t="s">
        <v>38</v>
      </c>
      <c r="I47" s="1" t="s">
        <v>154</v>
      </c>
      <c r="J47" s="1" t="s">
        <v>39</v>
      </c>
      <c r="K47" t="str">
        <f t="shared" si="0"/>
        <v>Bug, Grass</v>
      </c>
      <c r="L47" s="1">
        <v>0.3</v>
      </c>
      <c r="M47" s="1">
        <v>5.4</v>
      </c>
      <c r="N47" s="1" t="s">
        <v>61</v>
      </c>
      <c r="O47" s="1" t="s">
        <v>414</v>
      </c>
      <c r="P47" s="1" t="s">
        <v>419</v>
      </c>
      <c r="Q47" s="1" t="s">
        <v>420</v>
      </c>
      <c r="R47" s="9" t="s">
        <v>112</v>
      </c>
      <c r="S47" s="9">
        <f t="shared" si="1"/>
        <v>285</v>
      </c>
      <c r="T47" s="9">
        <f t="shared" si="2"/>
        <v>35</v>
      </c>
      <c r="U47" s="9" t="s">
        <v>159</v>
      </c>
      <c r="V47" s="9">
        <f t="shared" si="3"/>
        <v>70</v>
      </c>
      <c r="W47" s="9" t="s">
        <v>47</v>
      </c>
      <c r="X47" s="9">
        <f t="shared" si="4"/>
        <v>55</v>
      </c>
      <c r="Y47" s="9" t="s">
        <v>169</v>
      </c>
      <c r="Z47" s="9">
        <f t="shared" si="5"/>
        <v>45</v>
      </c>
      <c r="AA47" s="9" t="s">
        <v>44</v>
      </c>
      <c r="AB47" s="9">
        <f t="shared" si="6"/>
        <v>55</v>
      </c>
      <c r="AC47" s="9" t="s">
        <v>169</v>
      </c>
      <c r="AD47" s="9">
        <f t="shared" si="7"/>
        <v>25</v>
      </c>
      <c r="AE47" s="9" t="s">
        <v>170</v>
      </c>
      <c r="AF47" s="9">
        <f t="shared" si="8"/>
        <v>190</v>
      </c>
      <c r="AG47" s="9" t="s">
        <v>286</v>
      </c>
      <c r="AH47" s="9" t="s">
        <v>47</v>
      </c>
      <c r="AI47" s="9">
        <f t="shared" si="9"/>
        <v>70</v>
      </c>
      <c r="AJ47" s="9">
        <f t="shared" si="10"/>
        <v>57</v>
      </c>
      <c r="AK47" s="9" t="s">
        <v>348</v>
      </c>
      <c r="AL47" s="1" t="s">
        <v>161</v>
      </c>
      <c r="AM47" s="1" t="s">
        <v>38</v>
      </c>
      <c r="AN47" s="1" t="s">
        <v>154</v>
      </c>
      <c r="AO47" s="1" t="s">
        <v>39</v>
      </c>
      <c r="AP47" t="str">
        <f t="shared" si="11"/>
        <v>Bug, Grass</v>
      </c>
      <c r="AQ47" s="9">
        <v>50</v>
      </c>
      <c r="AR47" s="9">
        <f t="shared" si="12"/>
        <v>50</v>
      </c>
      <c r="AS47" s="10">
        <f>Table1[[#This Row],[percentage_male]]/100</f>
        <v>0.5</v>
      </c>
      <c r="AT47" s="11">
        <f>(100-Table1[[#This Row],[percentage_male]])/100</f>
        <v>0.5</v>
      </c>
      <c r="AU47" s="1" t="s">
        <v>51</v>
      </c>
      <c r="AV47" s="1" t="s">
        <v>33</v>
      </c>
      <c r="AW47" s="1" t="s">
        <v>77</v>
      </c>
      <c r="AX47" s="1">
        <v>0.5</v>
      </c>
      <c r="AY47" s="1">
        <v>0.5</v>
      </c>
      <c r="AZ47" s="1">
        <v>0.25</v>
      </c>
      <c r="BA47" s="1" t="s">
        <v>38</v>
      </c>
      <c r="BB47" s="1">
        <v>0.5</v>
      </c>
      <c r="BC47" s="1" t="s">
        <v>38</v>
      </c>
      <c r="BD47" s="1">
        <v>0.25</v>
      </c>
      <c r="BE47" s="1" t="s">
        <v>77</v>
      </c>
      <c r="BF47" s="1" t="s">
        <v>33</v>
      </c>
      <c r="BG47" s="1" t="s">
        <v>38</v>
      </c>
      <c r="BH47" s="1" t="s">
        <v>38</v>
      </c>
      <c r="BI47" s="1" t="s">
        <v>33</v>
      </c>
      <c r="BJ47" s="1" t="s">
        <v>33</v>
      </c>
      <c r="BK47" s="1" t="s">
        <v>33</v>
      </c>
      <c r="BL47" s="1" t="s">
        <v>33</v>
      </c>
      <c r="BM47" s="1" t="s">
        <v>33</v>
      </c>
    </row>
    <row r="48" spans="1:65" x14ac:dyDescent="0.35">
      <c r="A48" s="1" t="s">
        <v>421</v>
      </c>
      <c r="B48" s="1" t="s">
        <v>326</v>
      </c>
      <c r="C48" s="1" t="s">
        <v>422</v>
      </c>
      <c r="D48" s="1" t="s">
        <v>423</v>
      </c>
      <c r="E48" t="s">
        <v>33</v>
      </c>
      <c r="F48" s="1" t="s">
        <v>37</v>
      </c>
      <c r="G48" s="1" t="s">
        <v>3915</v>
      </c>
      <c r="H48" s="1" t="s">
        <v>38</v>
      </c>
      <c r="I48" s="1" t="s">
        <v>154</v>
      </c>
      <c r="J48" s="1" t="s">
        <v>39</v>
      </c>
      <c r="K48" t="str">
        <f t="shared" si="0"/>
        <v>Bug, Grass</v>
      </c>
      <c r="L48" s="1">
        <v>1</v>
      </c>
      <c r="M48" s="1">
        <v>29.5</v>
      </c>
      <c r="N48" s="1" t="s">
        <v>61</v>
      </c>
      <c r="O48" s="1" t="s">
        <v>414</v>
      </c>
      <c r="P48" s="1" t="s">
        <v>419</v>
      </c>
      <c r="Q48" s="1" t="s">
        <v>420</v>
      </c>
      <c r="R48" s="9" t="s">
        <v>55</v>
      </c>
      <c r="S48" s="9">
        <f t="shared" si="1"/>
        <v>405</v>
      </c>
      <c r="T48" s="9">
        <f t="shared" si="2"/>
        <v>60</v>
      </c>
      <c r="U48" s="9" t="s">
        <v>56</v>
      </c>
      <c r="V48" s="9">
        <f t="shared" si="3"/>
        <v>95</v>
      </c>
      <c r="W48" s="9" t="s">
        <v>276</v>
      </c>
      <c r="X48" s="9">
        <f t="shared" si="4"/>
        <v>80</v>
      </c>
      <c r="Y48" s="9" t="s">
        <v>59</v>
      </c>
      <c r="Z48" s="9">
        <f t="shared" si="5"/>
        <v>60</v>
      </c>
      <c r="AA48" s="9" t="s">
        <v>56</v>
      </c>
      <c r="AB48" s="9">
        <f t="shared" si="6"/>
        <v>80</v>
      </c>
      <c r="AC48" s="9" t="s">
        <v>59</v>
      </c>
      <c r="AD48" s="9">
        <f t="shared" si="7"/>
        <v>30</v>
      </c>
      <c r="AE48" s="9" t="s">
        <v>158</v>
      </c>
      <c r="AF48" s="9">
        <f t="shared" si="8"/>
        <v>75</v>
      </c>
      <c r="AG48" s="9" t="s">
        <v>195</v>
      </c>
      <c r="AH48" s="9" t="s">
        <v>47</v>
      </c>
      <c r="AI48" s="9">
        <f t="shared" si="9"/>
        <v>70</v>
      </c>
      <c r="AJ48" s="9">
        <f t="shared" si="10"/>
        <v>142</v>
      </c>
      <c r="AK48" s="9" t="s">
        <v>60</v>
      </c>
      <c r="AL48" s="1" t="s">
        <v>161</v>
      </c>
      <c r="AM48" s="1" t="s">
        <v>38</v>
      </c>
      <c r="AN48" s="1" t="s">
        <v>154</v>
      </c>
      <c r="AO48" s="1" t="s">
        <v>39</v>
      </c>
      <c r="AP48" t="str">
        <f t="shared" si="11"/>
        <v>Bug, Grass</v>
      </c>
      <c r="AQ48" s="9">
        <v>50</v>
      </c>
      <c r="AR48" s="9">
        <f t="shared" si="12"/>
        <v>50</v>
      </c>
      <c r="AS48" s="10">
        <f>Table1[[#This Row],[percentage_male]]/100</f>
        <v>0.5</v>
      </c>
      <c r="AT48" s="11">
        <f>(100-Table1[[#This Row],[percentage_male]])/100</f>
        <v>0.5</v>
      </c>
      <c r="AU48" s="1" t="s">
        <v>51</v>
      </c>
      <c r="AV48" s="1" t="s">
        <v>33</v>
      </c>
      <c r="AW48" s="1" t="s">
        <v>77</v>
      </c>
      <c r="AX48" s="1">
        <v>0.5</v>
      </c>
      <c r="AY48" s="1">
        <v>0.5</v>
      </c>
      <c r="AZ48" s="1">
        <v>0.25</v>
      </c>
      <c r="BA48" s="1" t="s">
        <v>38</v>
      </c>
      <c r="BB48" s="1">
        <v>0.5</v>
      </c>
      <c r="BC48" s="1" t="s">
        <v>38</v>
      </c>
      <c r="BD48" s="1">
        <v>0.25</v>
      </c>
      <c r="BE48" s="1" t="s">
        <v>77</v>
      </c>
      <c r="BF48" s="1" t="s">
        <v>33</v>
      </c>
      <c r="BG48" s="1" t="s">
        <v>38</v>
      </c>
      <c r="BH48" s="1" t="s">
        <v>38</v>
      </c>
      <c r="BI48" s="1" t="s">
        <v>33</v>
      </c>
      <c r="BJ48" s="1" t="s">
        <v>33</v>
      </c>
      <c r="BK48" s="1" t="s">
        <v>33</v>
      </c>
      <c r="BL48" s="1" t="s">
        <v>33</v>
      </c>
      <c r="BM48" s="1" t="s">
        <v>33</v>
      </c>
    </row>
    <row r="49" spans="1:65" x14ac:dyDescent="0.35">
      <c r="A49" s="1" t="s">
        <v>424</v>
      </c>
      <c r="B49" s="1" t="s">
        <v>128</v>
      </c>
      <c r="C49" s="1" t="s">
        <v>425</v>
      </c>
      <c r="D49" s="1" t="s">
        <v>426</v>
      </c>
      <c r="E49" t="s">
        <v>33</v>
      </c>
      <c r="F49" s="1" t="s">
        <v>37</v>
      </c>
      <c r="G49" s="1" t="s">
        <v>3916</v>
      </c>
      <c r="H49" s="1" t="s">
        <v>38</v>
      </c>
      <c r="I49" s="1" t="s">
        <v>154</v>
      </c>
      <c r="J49" s="1" t="s">
        <v>40</v>
      </c>
      <c r="K49" t="str">
        <f t="shared" si="0"/>
        <v>Bug, Poison</v>
      </c>
      <c r="L49" s="1">
        <v>1</v>
      </c>
      <c r="M49" s="1">
        <v>30</v>
      </c>
      <c r="N49" s="1" t="s">
        <v>61</v>
      </c>
      <c r="O49" s="1" t="s">
        <v>175</v>
      </c>
      <c r="P49" s="1" t="s">
        <v>176</v>
      </c>
      <c r="Q49" s="1" t="s">
        <v>156</v>
      </c>
      <c r="R49" s="9" t="s">
        <v>427</v>
      </c>
      <c r="S49" s="9">
        <f t="shared" si="1"/>
        <v>305</v>
      </c>
      <c r="T49" s="9">
        <f t="shared" si="2"/>
        <v>60</v>
      </c>
      <c r="U49" s="9" t="s">
        <v>56</v>
      </c>
      <c r="V49" s="9">
        <f t="shared" si="3"/>
        <v>55</v>
      </c>
      <c r="W49" s="9" t="s">
        <v>169</v>
      </c>
      <c r="X49" s="9">
        <f t="shared" si="4"/>
        <v>50</v>
      </c>
      <c r="Y49" s="9" t="s">
        <v>88</v>
      </c>
      <c r="Z49" s="9">
        <f t="shared" si="5"/>
        <v>40</v>
      </c>
      <c r="AA49" s="9" t="s">
        <v>184</v>
      </c>
      <c r="AB49" s="9">
        <f t="shared" si="6"/>
        <v>55</v>
      </c>
      <c r="AC49" s="9" t="s">
        <v>169</v>
      </c>
      <c r="AD49" s="9">
        <f t="shared" si="7"/>
        <v>45</v>
      </c>
      <c r="AE49" s="9" t="s">
        <v>44</v>
      </c>
      <c r="AF49" s="9">
        <f t="shared" si="8"/>
        <v>190</v>
      </c>
      <c r="AG49" s="9" t="s">
        <v>286</v>
      </c>
      <c r="AH49" s="9" t="s">
        <v>47</v>
      </c>
      <c r="AI49" s="9">
        <f t="shared" si="9"/>
        <v>70</v>
      </c>
      <c r="AJ49" s="9">
        <f t="shared" si="10"/>
        <v>61</v>
      </c>
      <c r="AK49" s="9" t="s">
        <v>264</v>
      </c>
      <c r="AL49" s="1" t="s">
        <v>161</v>
      </c>
      <c r="AM49" s="1" t="s">
        <v>33</v>
      </c>
      <c r="AN49" s="1" t="s">
        <v>154</v>
      </c>
      <c r="AP49" t="str">
        <f t="shared" si="11"/>
        <v>Bug</v>
      </c>
      <c r="AQ49" s="9">
        <v>50</v>
      </c>
      <c r="AR49" s="9">
        <f t="shared" si="12"/>
        <v>50</v>
      </c>
      <c r="AS49" s="10">
        <f>Table1[[#This Row],[percentage_male]]/100</f>
        <v>0.5</v>
      </c>
      <c r="AT49" s="11">
        <f>(100-Table1[[#This Row],[percentage_male]])/100</f>
        <v>0.5</v>
      </c>
      <c r="AU49" s="1" t="s">
        <v>51</v>
      </c>
      <c r="AV49" s="1" t="s">
        <v>33</v>
      </c>
      <c r="AW49" s="1" t="s">
        <v>38</v>
      </c>
      <c r="AX49" s="1" t="s">
        <v>33</v>
      </c>
      <c r="AY49" s="1" t="s">
        <v>33</v>
      </c>
      <c r="AZ49" s="1">
        <v>0.25</v>
      </c>
      <c r="BA49" s="1" t="s">
        <v>33</v>
      </c>
      <c r="BB49" s="1">
        <v>0.25</v>
      </c>
      <c r="BC49" s="1">
        <v>0.5</v>
      </c>
      <c r="BD49" s="1" t="s">
        <v>33</v>
      </c>
      <c r="BE49" s="1" t="s">
        <v>38</v>
      </c>
      <c r="BF49" s="1" t="s">
        <v>38</v>
      </c>
      <c r="BG49" s="1">
        <v>0.5</v>
      </c>
      <c r="BH49" s="1" t="s">
        <v>38</v>
      </c>
      <c r="BI49" s="1" t="s">
        <v>33</v>
      </c>
      <c r="BJ49" s="1" t="s">
        <v>33</v>
      </c>
      <c r="BK49" s="1" t="s">
        <v>33</v>
      </c>
      <c r="BL49" s="1" t="s">
        <v>33</v>
      </c>
      <c r="BM49" s="1">
        <v>0.5</v>
      </c>
    </row>
    <row r="50" spans="1:65" x14ac:dyDescent="0.35">
      <c r="A50" s="1" t="s">
        <v>428</v>
      </c>
      <c r="B50" s="1" t="s">
        <v>45</v>
      </c>
      <c r="C50" s="1" t="s">
        <v>429</v>
      </c>
      <c r="D50" s="1" t="s">
        <v>430</v>
      </c>
      <c r="E50" t="s">
        <v>33</v>
      </c>
      <c r="F50" s="1" t="s">
        <v>37</v>
      </c>
      <c r="G50" s="1" t="s">
        <v>3917</v>
      </c>
      <c r="H50" s="1" t="s">
        <v>38</v>
      </c>
      <c r="I50" s="1" t="s">
        <v>154</v>
      </c>
      <c r="J50" s="1" t="s">
        <v>40</v>
      </c>
      <c r="K50" t="str">
        <f t="shared" si="0"/>
        <v>Bug, Poison</v>
      </c>
      <c r="L50" s="1">
        <v>1.5</v>
      </c>
      <c r="M50" s="1">
        <v>12.5</v>
      </c>
      <c r="N50" s="1" t="s">
        <v>61</v>
      </c>
      <c r="O50" s="1" t="s">
        <v>155</v>
      </c>
      <c r="P50" s="1" t="s">
        <v>176</v>
      </c>
      <c r="Q50" s="1" t="s">
        <v>431</v>
      </c>
      <c r="R50" s="9" t="s">
        <v>318</v>
      </c>
      <c r="S50" s="9">
        <f t="shared" si="1"/>
        <v>450</v>
      </c>
      <c r="T50" s="9">
        <f t="shared" si="2"/>
        <v>70</v>
      </c>
      <c r="U50" s="9" t="s">
        <v>47</v>
      </c>
      <c r="V50" s="9">
        <f t="shared" si="3"/>
        <v>65</v>
      </c>
      <c r="W50" s="9" t="s">
        <v>46</v>
      </c>
      <c r="X50" s="9">
        <f t="shared" si="4"/>
        <v>60</v>
      </c>
      <c r="Y50" s="9" t="s">
        <v>56</v>
      </c>
      <c r="Z50" s="9">
        <f t="shared" si="5"/>
        <v>90</v>
      </c>
      <c r="AA50" s="9" t="s">
        <v>178</v>
      </c>
      <c r="AB50" s="9">
        <f t="shared" si="6"/>
        <v>75</v>
      </c>
      <c r="AC50" s="9" t="s">
        <v>195</v>
      </c>
      <c r="AD50" s="9">
        <f t="shared" si="7"/>
        <v>90</v>
      </c>
      <c r="AE50" s="9" t="s">
        <v>178</v>
      </c>
      <c r="AF50" s="9">
        <f t="shared" si="8"/>
        <v>75</v>
      </c>
      <c r="AG50" s="9" t="s">
        <v>195</v>
      </c>
      <c r="AH50" s="9" t="s">
        <v>47</v>
      </c>
      <c r="AI50" s="9">
        <f t="shared" si="9"/>
        <v>70</v>
      </c>
      <c r="AJ50" s="9">
        <f t="shared" si="10"/>
        <v>158</v>
      </c>
      <c r="AK50" s="9" t="s">
        <v>319</v>
      </c>
      <c r="AL50" s="1" t="s">
        <v>161</v>
      </c>
      <c r="AM50" s="1" t="s">
        <v>33</v>
      </c>
      <c r="AN50" s="1" t="s">
        <v>154</v>
      </c>
      <c r="AP50" t="str">
        <f t="shared" si="11"/>
        <v>Bug</v>
      </c>
      <c r="AQ50" s="9">
        <v>50</v>
      </c>
      <c r="AR50" s="9">
        <f t="shared" si="12"/>
        <v>50</v>
      </c>
      <c r="AS50" s="10">
        <f>Table1[[#This Row],[percentage_male]]/100</f>
        <v>0.5</v>
      </c>
      <c r="AT50" s="11">
        <f>(100-Table1[[#This Row],[percentage_male]])/100</f>
        <v>0.5</v>
      </c>
      <c r="AU50" s="1" t="s">
        <v>51</v>
      </c>
      <c r="AV50" s="1" t="s">
        <v>33</v>
      </c>
      <c r="AW50" s="1" t="s">
        <v>38</v>
      </c>
      <c r="AX50" s="1" t="s">
        <v>33</v>
      </c>
      <c r="AY50" s="1" t="s">
        <v>33</v>
      </c>
      <c r="AZ50" s="1">
        <v>0.25</v>
      </c>
      <c r="BA50" s="1" t="s">
        <v>33</v>
      </c>
      <c r="BB50" s="1">
        <v>0.25</v>
      </c>
      <c r="BC50" s="1">
        <v>0.5</v>
      </c>
      <c r="BD50" s="1" t="s">
        <v>33</v>
      </c>
      <c r="BE50" s="1" t="s">
        <v>38</v>
      </c>
      <c r="BF50" s="1" t="s">
        <v>38</v>
      </c>
      <c r="BG50" s="1">
        <v>0.5</v>
      </c>
      <c r="BH50" s="1" t="s">
        <v>38</v>
      </c>
      <c r="BI50" s="1" t="s">
        <v>33</v>
      </c>
      <c r="BJ50" s="1" t="s">
        <v>33</v>
      </c>
      <c r="BK50" s="1" t="s">
        <v>33</v>
      </c>
      <c r="BL50" s="1" t="s">
        <v>33</v>
      </c>
      <c r="BM50" s="1">
        <v>0.5</v>
      </c>
    </row>
    <row r="51" spans="1:65" x14ac:dyDescent="0.35">
      <c r="A51" s="1" t="s">
        <v>432</v>
      </c>
      <c r="B51" s="1" t="s">
        <v>88</v>
      </c>
      <c r="C51" s="1" t="s">
        <v>433</v>
      </c>
      <c r="D51" s="1" t="s">
        <v>434</v>
      </c>
      <c r="E51" t="s">
        <v>33</v>
      </c>
      <c r="F51" s="1" t="s">
        <v>37</v>
      </c>
      <c r="G51" s="1" t="s">
        <v>3918</v>
      </c>
      <c r="H51" s="1" t="s">
        <v>33</v>
      </c>
      <c r="I51" s="1" t="s">
        <v>304</v>
      </c>
      <c r="K51" t="str">
        <f t="shared" si="0"/>
        <v>Ground</v>
      </c>
      <c r="L51" s="1">
        <v>0.2</v>
      </c>
      <c r="M51" s="1">
        <v>0.8</v>
      </c>
      <c r="N51" s="1" t="s">
        <v>61</v>
      </c>
      <c r="O51" s="1" t="s">
        <v>305</v>
      </c>
      <c r="P51" s="1" t="s">
        <v>435</v>
      </c>
      <c r="Q51" s="1" t="s">
        <v>436</v>
      </c>
      <c r="R51" s="9" t="s">
        <v>437</v>
      </c>
      <c r="S51" s="9">
        <f t="shared" si="1"/>
        <v>265</v>
      </c>
      <c r="T51" s="9">
        <f t="shared" si="2"/>
        <v>10</v>
      </c>
      <c r="U51" s="9" t="s">
        <v>130</v>
      </c>
      <c r="V51" s="9">
        <f t="shared" si="3"/>
        <v>55</v>
      </c>
      <c r="W51" s="9" t="s">
        <v>169</v>
      </c>
      <c r="X51" s="9">
        <f t="shared" si="4"/>
        <v>25</v>
      </c>
      <c r="Y51" s="9" t="s">
        <v>170</v>
      </c>
      <c r="Z51" s="9">
        <f t="shared" si="5"/>
        <v>35</v>
      </c>
      <c r="AA51" s="9" t="s">
        <v>159</v>
      </c>
      <c r="AB51" s="9">
        <f t="shared" si="6"/>
        <v>45</v>
      </c>
      <c r="AC51" s="9" t="s">
        <v>44</v>
      </c>
      <c r="AD51" s="9">
        <f t="shared" si="7"/>
        <v>95</v>
      </c>
      <c r="AE51" s="9" t="s">
        <v>276</v>
      </c>
      <c r="AF51" s="9">
        <f t="shared" si="8"/>
        <v>255</v>
      </c>
      <c r="AG51" s="9" t="s">
        <v>160</v>
      </c>
      <c r="AH51" s="9" t="s">
        <v>47</v>
      </c>
      <c r="AI51" s="9">
        <f t="shared" si="9"/>
        <v>70</v>
      </c>
      <c r="AJ51" s="9">
        <f t="shared" si="10"/>
        <v>53</v>
      </c>
      <c r="AK51" s="9" t="s">
        <v>388</v>
      </c>
      <c r="AL51" s="1" t="s">
        <v>161</v>
      </c>
      <c r="AM51" s="1" t="s">
        <v>33</v>
      </c>
      <c r="AN51" s="1" t="s">
        <v>238</v>
      </c>
      <c r="AP51" t="str">
        <f t="shared" si="11"/>
        <v>Field</v>
      </c>
      <c r="AQ51" s="9">
        <v>50</v>
      </c>
      <c r="AR51" s="9">
        <f t="shared" si="12"/>
        <v>50</v>
      </c>
      <c r="AS51" s="10">
        <f>Table1[[#This Row],[percentage_male]]/100</f>
        <v>0.5</v>
      </c>
      <c r="AT51" s="11">
        <f>(100-Table1[[#This Row],[percentage_male]])/100</f>
        <v>0.5</v>
      </c>
      <c r="AU51" s="1" t="s">
        <v>51</v>
      </c>
      <c r="AV51" s="1" t="s">
        <v>33</v>
      </c>
      <c r="AW51" s="1" t="s">
        <v>33</v>
      </c>
      <c r="AX51" s="1" t="s">
        <v>38</v>
      </c>
      <c r="AY51" s="1" t="s">
        <v>32</v>
      </c>
      <c r="AZ51" s="1" t="s">
        <v>38</v>
      </c>
      <c r="BA51" s="1" t="s">
        <v>38</v>
      </c>
      <c r="BB51" s="1" t="s">
        <v>33</v>
      </c>
      <c r="BC51" s="1">
        <v>0.5</v>
      </c>
      <c r="BD51" s="1" t="s">
        <v>33</v>
      </c>
      <c r="BE51" s="1" t="s">
        <v>33</v>
      </c>
      <c r="BF51" s="1" t="s">
        <v>33</v>
      </c>
      <c r="BG51" s="1" t="s">
        <v>33</v>
      </c>
      <c r="BH51" s="1">
        <v>0.5</v>
      </c>
      <c r="BI51" s="1" t="s">
        <v>33</v>
      </c>
      <c r="BJ51" s="1" t="s">
        <v>33</v>
      </c>
      <c r="BK51" s="1" t="s">
        <v>33</v>
      </c>
      <c r="BL51" s="1" t="s">
        <v>33</v>
      </c>
      <c r="BM51" s="1" t="s">
        <v>33</v>
      </c>
    </row>
    <row r="52" spans="1:65" x14ac:dyDescent="0.35">
      <c r="A52" s="1" t="s">
        <v>439</v>
      </c>
      <c r="B52" s="1" t="s">
        <v>237</v>
      </c>
      <c r="C52" s="1" t="s">
        <v>440</v>
      </c>
      <c r="D52" s="1" t="s">
        <v>441</v>
      </c>
      <c r="E52" t="s">
        <v>33</v>
      </c>
      <c r="F52" s="1" t="s">
        <v>37</v>
      </c>
      <c r="G52" s="1" t="s">
        <v>3918</v>
      </c>
      <c r="H52" s="1" t="s">
        <v>33</v>
      </c>
      <c r="I52" s="1" t="s">
        <v>304</v>
      </c>
      <c r="K52" t="str">
        <f t="shared" ref="K52:K98" si="13">_xlfn.TEXTJOIN(", ",TRUE,I52,J52)</f>
        <v>Ground</v>
      </c>
      <c r="L52" s="1">
        <v>0.7</v>
      </c>
      <c r="M52" s="1">
        <v>33.299999999999997</v>
      </c>
      <c r="N52" s="1" t="s">
        <v>61</v>
      </c>
      <c r="O52" s="1" t="s">
        <v>305</v>
      </c>
      <c r="P52" s="1" t="s">
        <v>435</v>
      </c>
      <c r="Q52" s="1" t="s">
        <v>436</v>
      </c>
      <c r="R52" s="9" t="s">
        <v>442</v>
      </c>
      <c r="S52" s="9">
        <f t="shared" ref="S52:S98" si="14">IF(ISBLANK(R52),"",_xlfn.NUMBERVALUE(R52))</f>
        <v>425</v>
      </c>
      <c r="T52" s="9">
        <f t="shared" ref="T52:T98" si="15">IF(ISBLANK(U52),"",_xlfn.NUMBERVALUE(U52))</f>
        <v>35</v>
      </c>
      <c r="U52" s="9" t="s">
        <v>159</v>
      </c>
      <c r="V52" s="9">
        <f t="shared" ref="V52:V98" si="16">IF(ISBLANK(W52),"",_xlfn.NUMBERVALUE(W52))</f>
        <v>100</v>
      </c>
      <c r="W52" s="9" t="s">
        <v>68</v>
      </c>
      <c r="X52" s="9">
        <f t="shared" ref="X52:X98" si="17">IF(ISBLANK(Y52),"",_xlfn.NUMBERVALUE(Y52))</f>
        <v>50</v>
      </c>
      <c r="Y52" s="9" t="s">
        <v>88</v>
      </c>
      <c r="Z52" s="9">
        <f t="shared" ref="Z52:Z98" si="18">IF(ISBLANK(AA52),"",_xlfn.NUMBERVALUE(AA52))</f>
        <v>50</v>
      </c>
      <c r="AA52" s="9" t="s">
        <v>88</v>
      </c>
      <c r="AB52" s="9">
        <f t="shared" ref="AB52:AB98" si="19">IF(ISBLANK(AC52),"",_xlfn.NUMBERVALUE(AC52))</f>
        <v>70</v>
      </c>
      <c r="AC52" s="9" t="s">
        <v>47</v>
      </c>
      <c r="AD52" s="9">
        <f t="shared" ref="AD52:AD98" si="20">IF(ISBLANK(AE52),"",_xlfn.NUMBERVALUE(AE52))</f>
        <v>120</v>
      </c>
      <c r="AE52" s="9" t="s">
        <v>75</v>
      </c>
      <c r="AF52" s="9">
        <f t="shared" ref="AF52:AF98" si="21">IF(ISBLANK(AG52),"",_xlfn.NUMBERVALUE(AG52))</f>
        <v>50</v>
      </c>
      <c r="AG52" s="9" t="s">
        <v>88</v>
      </c>
      <c r="AH52" s="9" t="s">
        <v>47</v>
      </c>
      <c r="AI52" s="9">
        <f t="shared" ref="AI52:AI98" si="22">IF(ISBLANK(AH52),"",_xlfn.NUMBERVALUE(AH52))</f>
        <v>70</v>
      </c>
      <c r="AJ52" s="9">
        <f t="shared" ref="AJ52:AJ98" si="23">IF(ISBLANK(AK52),"",_xlfn.NUMBERVALUE(AK52))</f>
        <v>149</v>
      </c>
      <c r="AK52" s="9" t="s">
        <v>443</v>
      </c>
      <c r="AL52" s="1" t="s">
        <v>161</v>
      </c>
      <c r="AM52" s="1" t="s">
        <v>33</v>
      </c>
      <c r="AN52" s="1" t="s">
        <v>238</v>
      </c>
      <c r="AP52" t="str">
        <f t="shared" ref="AP52:AP98" si="24">_xlfn.TEXTJOIN(", ",TRUE,AN52,AO52)</f>
        <v>Field</v>
      </c>
      <c r="AQ52" s="9">
        <v>50</v>
      </c>
      <c r="AR52" s="9">
        <f t="shared" ref="AR52:AR98" si="25">100-AQ52</f>
        <v>50</v>
      </c>
      <c r="AS52" s="10">
        <f>Table1[[#This Row],[percentage_male]]/100</f>
        <v>0.5</v>
      </c>
      <c r="AT52" s="11">
        <f>(100-Table1[[#This Row],[percentage_male]])/100</f>
        <v>0.5</v>
      </c>
      <c r="AU52" s="1" t="s">
        <v>51</v>
      </c>
      <c r="AV52" s="1" t="s">
        <v>33</v>
      </c>
      <c r="AW52" s="1" t="s">
        <v>33</v>
      </c>
      <c r="AX52" s="1" t="s">
        <v>38</v>
      </c>
      <c r="AY52" s="1" t="s">
        <v>32</v>
      </c>
      <c r="AZ52" s="1" t="s">
        <v>38</v>
      </c>
      <c r="BA52" s="1" t="s">
        <v>38</v>
      </c>
      <c r="BB52" s="1" t="s">
        <v>33</v>
      </c>
      <c r="BC52" s="1">
        <v>0.5</v>
      </c>
      <c r="BD52" s="1" t="s">
        <v>33</v>
      </c>
      <c r="BE52" s="1" t="s">
        <v>33</v>
      </c>
      <c r="BF52" s="1" t="s">
        <v>33</v>
      </c>
      <c r="BG52" s="1" t="s">
        <v>33</v>
      </c>
      <c r="BH52" s="1">
        <v>0.5</v>
      </c>
      <c r="BI52" s="1" t="s">
        <v>33</v>
      </c>
      <c r="BJ52" s="1" t="s">
        <v>33</v>
      </c>
      <c r="BK52" s="1" t="s">
        <v>33</v>
      </c>
      <c r="BL52" s="1" t="s">
        <v>33</v>
      </c>
      <c r="BM52" s="1" t="s">
        <v>33</v>
      </c>
    </row>
    <row r="53" spans="1:65" x14ac:dyDescent="0.35">
      <c r="A53" s="1" t="s">
        <v>446</v>
      </c>
      <c r="B53" s="1" t="s">
        <v>86</v>
      </c>
      <c r="C53" s="1" t="s">
        <v>447</v>
      </c>
      <c r="D53" s="1" t="s">
        <v>448</v>
      </c>
      <c r="E53" t="s">
        <v>33</v>
      </c>
      <c r="F53" s="1" t="s">
        <v>37</v>
      </c>
      <c r="G53" s="1" t="s">
        <v>3919</v>
      </c>
      <c r="H53" s="1" t="s">
        <v>33</v>
      </c>
      <c r="I53" s="1" t="s">
        <v>37</v>
      </c>
      <c r="K53" t="str">
        <f t="shared" si="13"/>
        <v>Normal</v>
      </c>
      <c r="L53" s="1">
        <v>0.4</v>
      </c>
      <c r="M53" s="1">
        <v>4.2</v>
      </c>
      <c r="N53" s="1" t="s">
        <v>61</v>
      </c>
      <c r="O53" s="1" t="s">
        <v>449</v>
      </c>
      <c r="P53" s="1" t="s">
        <v>450</v>
      </c>
      <c r="Q53" s="1" t="s">
        <v>270</v>
      </c>
      <c r="R53" s="9" t="s">
        <v>451</v>
      </c>
      <c r="S53" s="9">
        <f t="shared" si="14"/>
        <v>290</v>
      </c>
      <c r="T53" s="9">
        <f t="shared" si="15"/>
        <v>40</v>
      </c>
      <c r="U53" s="9" t="s">
        <v>184</v>
      </c>
      <c r="V53" s="9">
        <f t="shared" si="16"/>
        <v>45</v>
      </c>
      <c r="W53" s="9" t="s">
        <v>44</v>
      </c>
      <c r="X53" s="9">
        <f t="shared" si="17"/>
        <v>35</v>
      </c>
      <c r="Y53" s="9" t="s">
        <v>159</v>
      </c>
      <c r="Z53" s="9">
        <f t="shared" si="18"/>
        <v>40</v>
      </c>
      <c r="AA53" s="9" t="s">
        <v>184</v>
      </c>
      <c r="AB53" s="9">
        <f t="shared" si="19"/>
        <v>40</v>
      </c>
      <c r="AC53" s="9" t="s">
        <v>184</v>
      </c>
      <c r="AD53" s="9">
        <f t="shared" si="20"/>
        <v>90</v>
      </c>
      <c r="AE53" s="9" t="s">
        <v>178</v>
      </c>
      <c r="AF53" s="9">
        <f t="shared" si="21"/>
        <v>255</v>
      </c>
      <c r="AG53" s="9" t="s">
        <v>160</v>
      </c>
      <c r="AH53" s="9" t="s">
        <v>47</v>
      </c>
      <c r="AI53" s="9">
        <f t="shared" si="22"/>
        <v>70</v>
      </c>
      <c r="AJ53" s="9">
        <f t="shared" si="23"/>
        <v>58</v>
      </c>
      <c r="AK53" s="9" t="s">
        <v>94</v>
      </c>
      <c r="AL53" s="1" t="s">
        <v>161</v>
      </c>
      <c r="AM53" s="1" t="s">
        <v>33</v>
      </c>
      <c r="AN53" s="1" t="s">
        <v>238</v>
      </c>
      <c r="AP53" t="str">
        <f t="shared" si="24"/>
        <v>Field</v>
      </c>
      <c r="AQ53" s="9">
        <v>50</v>
      </c>
      <c r="AR53" s="9">
        <f t="shared" si="25"/>
        <v>50</v>
      </c>
      <c r="AS53" s="10">
        <f>Table1[[#This Row],[percentage_male]]/100</f>
        <v>0.5</v>
      </c>
      <c r="AT53" s="11">
        <f>(100-Table1[[#This Row],[percentage_male]])/100</f>
        <v>0.5</v>
      </c>
      <c r="AU53" s="1" t="s">
        <v>51</v>
      </c>
      <c r="AV53" s="1" t="s">
        <v>33</v>
      </c>
      <c r="AW53" s="1" t="s">
        <v>33</v>
      </c>
      <c r="AX53" s="1" t="s">
        <v>33</v>
      </c>
      <c r="AY53" s="1" t="s">
        <v>33</v>
      </c>
      <c r="AZ53" s="1" t="s">
        <v>33</v>
      </c>
      <c r="BA53" s="1" t="s">
        <v>33</v>
      </c>
      <c r="BB53" s="1" t="s">
        <v>38</v>
      </c>
      <c r="BC53" s="1" t="s">
        <v>33</v>
      </c>
      <c r="BD53" s="1" t="s">
        <v>33</v>
      </c>
      <c r="BE53" s="1" t="s">
        <v>33</v>
      </c>
      <c r="BF53" s="1" t="s">
        <v>33</v>
      </c>
      <c r="BG53" s="1" t="s">
        <v>33</v>
      </c>
      <c r="BH53" s="1" t="s">
        <v>33</v>
      </c>
      <c r="BI53" s="1" t="s">
        <v>32</v>
      </c>
      <c r="BJ53" s="1" t="s">
        <v>33</v>
      </c>
      <c r="BK53" s="1" t="s">
        <v>33</v>
      </c>
      <c r="BL53" s="1" t="s">
        <v>33</v>
      </c>
      <c r="BM53" s="1" t="s">
        <v>33</v>
      </c>
    </row>
    <row r="54" spans="1:65" x14ac:dyDescent="0.35">
      <c r="A54" s="1" t="s">
        <v>456</v>
      </c>
      <c r="B54" s="1" t="s">
        <v>388</v>
      </c>
      <c r="C54" s="1" t="s">
        <v>457</v>
      </c>
      <c r="D54" s="1" t="s">
        <v>458</v>
      </c>
      <c r="E54" t="s">
        <v>33</v>
      </c>
      <c r="F54" s="1" t="s">
        <v>37</v>
      </c>
      <c r="G54" s="1" t="s">
        <v>3920</v>
      </c>
      <c r="H54" s="1" t="s">
        <v>33</v>
      </c>
      <c r="I54" s="1" t="s">
        <v>37</v>
      </c>
      <c r="K54" t="str">
        <f t="shared" si="13"/>
        <v>Normal</v>
      </c>
      <c r="L54" s="1">
        <v>1</v>
      </c>
      <c r="M54" s="1">
        <v>32</v>
      </c>
      <c r="N54" s="1" t="s">
        <v>61</v>
      </c>
      <c r="O54" s="1" t="s">
        <v>459</v>
      </c>
      <c r="P54" s="1" t="s">
        <v>450</v>
      </c>
      <c r="Q54" s="1" t="s">
        <v>270</v>
      </c>
      <c r="R54" s="9" t="s">
        <v>460</v>
      </c>
      <c r="S54" s="9">
        <f t="shared" si="14"/>
        <v>440</v>
      </c>
      <c r="T54" s="9">
        <f t="shared" si="15"/>
        <v>65</v>
      </c>
      <c r="U54" s="9" t="s">
        <v>46</v>
      </c>
      <c r="V54" s="9">
        <f t="shared" si="16"/>
        <v>70</v>
      </c>
      <c r="W54" s="9" t="s">
        <v>47</v>
      </c>
      <c r="X54" s="9">
        <f t="shared" si="17"/>
        <v>60</v>
      </c>
      <c r="Y54" s="9" t="s">
        <v>56</v>
      </c>
      <c r="Z54" s="9">
        <f t="shared" si="18"/>
        <v>65</v>
      </c>
      <c r="AA54" s="9" t="s">
        <v>46</v>
      </c>
      <c r="AB54" s="9">
        <f t="shared" si="19"/>
        <v>65</v>
      </c>
      <c r="AC54" s="9" t="s">
        <v>46</v>
      </c>
      <c r="AD54" s="9">
        <f t="shared" si="20"/>
        <v>115</v>
      </c>
      <c r="AE54" s="9" t="s">
        <v>118</v>
      </c>
      <c r="AF54" s="9">
        <f t="shared" si="21"/>
        <v>90</v>
      </c>
      <c r="AG54" s="9" t="s">
        <v>178</v>
      </c>
      <c r="AH54" s="9" t="s">
        <v>47</v>
      </c>
      <c r="AI54" s="9">
        <f t="shared" si="22"/>
        <v>70</v>
      </c>
      <c r="AJ54" s="9">
        <f t="shared" si="23"/>
        <v>154</v>
      </c>
      <c r="AK54" s="9" t="s">
        <v>461</v>
      </c>
      <c r="AL54" s="1" t="s">
        <v>161</v>
      </c>
      <c r="AM54" s="1" t="s">
        <v>33</v>
      </c>
      <c r="AN54" s="1" t="s">
        <v>238</v>
      </c>
      <c r="AP54" t="str">
        <f t="shared" si="24"/>
        <v>Field</v>
      </c>
      <c r="AQ54" s="9">
        <v>50</v>
      </c>
      <c r="AR54" s="9">
        <f t="shared" si="25"/>
        <v>50</v>
      </c>
      <c r="AS54" s="10">
        <f>Table1[[#This Row],[percentage_male]]/100</f>
        <v>0.5</v>
      </c>
      <c r="AT54" s="11">
        <f>(100-Table1[[#This Row],[percentage_male]])/100</f>
        <v>0.5</v>
      </c>
      <c r="AU54" s="1" t="s">
        <v>51</v>
      </c>
      <c r="AV54" s="1" t="s">
        <v>33</v>
      </c>
      <c r="AW54" s="1" t="s">
        <v>33</v>
      </c>
      <c r="AX54" s="1" t="s">
        <v>33</v>
      </c>
      <c r="AY54" s="1" t="s">
        <v>33</v>
      </c>
      <c r="AZ54" s="1" t="s">
        <v>33</v>
      </c>
      <c r="BA54" s="1" t="s">
        <v>33</v>
      </c>
      <c r="BB54" s="1" t="s">
        <v>38</v>
      </c>
      <c r="BC54" s="1" t="s">
        <v>33</v>
      </c>
      <c r="BD54" s="1" t="s">
        <v>33</v>
      </c>
      <c r="BE54" s="1" t="s">
        <v>33</v>
      </c>
      <c r="BF54" s="1" t="s">
        <v>33</v>
      </c>
      <c r="BG54" s="1" t="s">
        <v>33</v>
      </c>
      <c r="BH54" s="1" t="s">
        <v>33</v>
      </c>
      <c r="BI54" s="1" t="s">
        <v>32</v>
      </c>
      <c r="BJ54" s="1" t="s">
        <v>33</v>
      </c>
      <c r="BK54" s="1" t="s">
        <v>33</v>
      </c>
      <c r="BL54" s="1" t="s">
        <v>33</v>
      </c>
      <c r="BM54" s="1" t="s">
        <v>33</v>
      </c>
    </row>
    <row r="55" spans="1:65" x14ac:dyDescent="0.35">
      <c r="A55" s="1" t="s">
        <v>464</v>
      </c>
      <c r="B55" s="1" t="s">
        <v>272</v>
      </c>
      <c r="C55" s="1" t="s">
        <v>465</v>
      </c>
      <c r="D55" s="1" t="s">
        <v>466</v>
      </c>
      <c r="E55" t="s">
        <v>33</v>
      </c>
      <c r="F55" s="1" t="s">
        <v>37</v>
      </c>
      <c r="G55" s="1" t="s">
        <v>3921</v>
      </c>
      <c r="H55" s="1" t="s">
        <v>33</v>
      </c>
      <c r="I55" s="1" t="s">
        <v>123</v>
      </c>
      <c r="K55" t="str">
        <f t="shared" si="13"/>
        <v>Water</v>
      </c>
      <c r="L55" s="1">
        <v>0.8</v>
      </c>
      <c r="M55" s="1">
        <v>19.600000000000001</v>
      </c>
      <c r="N55" s="1" t="s">
        <v>61</v>
      </c>
      <c r="O55" s="1" t="s">
        <v>420</v>
      </c>
      <c r="P55" s="1" t="s">
        <v>467</v>
      </c>
      <c r="Q55" s="1" t="s">
        <v>468</v>
      </c>
      <c r="R55" s="9" t="s">
        <v>285</v>
      </c>
      <c r="S55" s="9">
        <f t="shared" si="14"/>
        <v>320</v>
      </c>
      <c r="T55" s="9">
        <f t="shared" si="15"/>
        <v>50</v>
      </c>
      <c r="U55" s="9" t="s">
        <v>88</v>
      </c>
      <c r="V55" s="9">
        <f t="shared" si="16"/>
        <v>52</v>
      </c>
      <c r="W55" s="9" t="s">
        <v>86</v>
      </c>
      <c r="X55" s="9">
        <f t="shared" si="17"/>
        <v>48</v>
      </c>
      <c r="Y55" s="9" t="s">
        <v>128</v>
      </c>
      <c r="Z55" s="9">
        <f t="shared" si="18"/>
        <v>65</v>
      </c>
      <c r="AA55" s="9" t="s">
        <v>46</v>
      </c>
      <c r="AB55" s="9">
        <f t="shared" si="19"/>
        <v>50</v>
      </c>
      <c r="AC55" s="9" t="s">
        <v>88</v>
      </c>
      <c r="AD55" s="9">
        <f t="shared" si="20"/>
        <v>55</v>
      </c>
      <c r="AE55" s="9" t="s">
        <v>169</v>
      </c>
      <c r="AF55" s="9">
        <f t="shared" si="21"/>
        <v>190</v>
      </c>
      <c r="AG55" s="9" t="s">
        <v>286</v>
      </c>
      <c r="AH55" s="9" t="s">
        <v>47</v>
      </c>
      <c r="AI55" s="9">
        <f t="shared" si="22"/>
        <v>70</v>
      </c>
      <c r="AJ55" s="9">
        <f t="shared" si="23"/>
        <v>64</v>
      </c>
      <c r="AK55" s="9" t="s">
        <v>48</v>
      </c>
      <c r="AL55" s="1" t="s">
        <v>161</v>
      </c>
      <c r="AM55" s="1" t="s">
        <v>38</v>
      </c>
      <c r="AN55" s="1" t="s">
        <v>238</v>
      </c>
      <c r="AO55" s="1" t="s">
        <v>129</v>
      </c>
      <c r="AP55" t="str">
        <f t="shared" si="24"/>
        <v>Field, Water 1</v>
      </c>
      <c r="AQ55" s="9">
        <v>50</v>
      </c>
      <c r="AR55" s="9">
        <f t="shared" si="25"/>
        <v>50</v>
      </c>
      <c r="AS55" s="10">
        <f>Table1[[#This Row],[percentage_male]]/100</f>
        <v>0.5</v>
      </c>
      <c r="AT55" s="11">
        <f>(100-Table1[[#This Row],[percentage_male]])/100</f>
        <v>0.5</v>
      </c>
      <c r="AU55" s="1" t="s">
        <v>51</v>
      </c>
      <c r="AV55" s="1" t="s">
        <v>33</v>
      </c>
      <c r="AW55" s="1">
        <v>0.5</v>
      </c>
      <c r="AX55" s="1">
        <v>0.5</v>
      </c>
      <c r="AY55" s="1" t="s">
        <v>38</v>
      </c>
      <c r="AZ55" s="1" t="s">
        <v>38</v>
      </c>
      <c r="BA55" s="1">
        <v>0.5</v>
      </c>
      <c r="BB55" s="1" t="s">
        <v>33</v>
      </c>
      <c r="BC55" s="1" t="s">
        <v>33</v>
      </c>
      <c r="BD55" s="1" t="s">
        <v>33</v>
      </c>
      <c r="BE55" s="1" t="s">
        <v>33</v>
      </c>
      <c r="BF55" s="1" t="s">
        <v>33</v>
      </c>
      <c r="BG55" s="1" t="s">
        <v>33</v>
      </c>
      <c r="BH55" s="1" t="s">
        <v>33</v>
      </c>
      <c r="BI55" s="1" t="s">
        <v>33</v>
      </c>
      <c r="BJ55" s="1" t="s">
        <v>33</v>
      </c>
      <c r="BK55" s="1" t="s">
        <v>33</v>
      </c>
      <c r="BL55" s="1">
        <v>0.5</v>
      </c>
      <c r="BM55" s="1" t="s">
        <v>33</v>
      </c>
    </row>
    <row r="56" spans="1:65" x14ac:dyDescent="0.35">
      <c r="A56" s="1" t="s">
        <v>469</v>
      </c>
      <c r="B56" s="1" t="s">
        <v>169</v>
      </c>
      <c r="C56" s="1" t="s">
        <v>470</v>
      </c>
      <c r="D56" s="1" t="s">
        <v>471</v>
      </c>
      <c r="E56" t="s">
        <v>33</v>
      </c>
      <c r="F56" s="1" t="s">
        <v>37</v>
      </c>
      <c r="G56" s="1" t="s">
        <v>3921</v>
      </c>
      <c r="H56" s="1" t="s">
        <v>33</v>
      </c>
      <c r="I56" s="1" t="s">
        <v>123</v>
      </c>
      <c r="K56" t="str">
        <f t="shared" si="13"/>
        <v>Water</v>
      </c>
      <c r="L56" s="1">
        <v>1.7</v>
      </c>
      <c r="M56" s="1">
        <v>76.599999999999994</v>
      </c>
      <c r="N56" s="1" t="s">
        <v>61</v>
      </c>
      <c r="O56" s="1" t="s">
        <v>420</v>
      </c>
      <c r="P56" s="1" t="s">
        <v>467</v>
      </c>
      <c r="Q56" s="1" t="s">
        <v>468</v>
      </c>
      <c r="R56" s="9" t="s">
        <v>472</v>
      </c>
      <c r="S56" s="9">
        <f t="shared" si="14"/>
        <v>500</v>
      </c>
      <c r="T56" s="9">
        <f t="shared" si="15"/>
        <v>80</v>
      </c>
      <c r="U56" s="9" t="s">
        <v>59</v>
      </c>
      <c r="V56" s="9">
        <f t="shared" si="16"/>
        <v>82</v>
      </c>
      <c r="W56" s="9" t="s">
        <v>66</v>
      </c>
      <c r="X56" s="9">
        <f t="shared" si="17"/>
        <v>78</v>
      </c>
      <c r="Y56" s="9" t="s">
        <v>101</v>
      </c>
      <c r="Z56" s="9">
        <f t="shared" si="18"/>
        <v>95</v>
      </c>
      <c r="AA56" s="9" t="s">
        <v>276</v>
      </c>
      <c r="AB56" s="9">
        <f t="shared" si="19"/>
        <v>80</v>
      </c>
      <c r="AC56" s="9" t="s">
        <v>59</v>
      </c>
      <c r="AD56" s="9">
        <f t="shared" si="20"/>
        <v>85</v>
      </c>
      <c r="AE56" s="9" t="s">
        <v>104</v>
      </c>
      <c r="AF56" s="9">
        <f t="shared" si="21"/>
        <v>75</v>
      </c>
      <c r="AG56" s="9" t="s">
        <v>195</v>
      </c>
      <c r="AH56" s="9" t="s">
        <v>47</v>
      </c>
      <c r="AI56" s="9">
        <f t="shared" si="22"/>
        <v>70</v>
      </c>
      <c r="AJ56" s="9">
        <f t="shared" si="23"/>
        <v>175</v>
      </c>
      <c r="AK56" s="9" t="s">
        <v>473</v>
      </c>
      <c r="AL56" s="1" t="s">
        <v>161</v>
      </c>
      <c r="AM56" s="1" t="s">
        <v>38</v>
      </c>
      <c r="AN56" s="1" t="s">
        <v>238</v>
      </c>
      <c r="AO56" s="1" t="s">
        <v>129</v>
      </c>
      <c r="AP56" t="str">
        <f t="shared" si="24"/>
        <v>Field, Water 1</v>
      </c>
      <c r="AQ56" s="9">
        <v>50</v>
      </c>
      <c r="AR56" s="9">
        <f t="shared" si="25"/>
        <v>50</v>
      </c>
      <c r="AS56" s="10">
        <f>Table1[[#This Row],[percentage_male]]/100</f>
        <v>0.5</v>
      </c>
      <c r="AT56" s="11">
        <f>(100-Table1[[#This Row],[percentage_male]])/100</f>
        <v>0.5</v>
      </c>
      <c r="AU56" s="1" t="s">
        <v>51</v>
      </c>
      <c r="AV56" s="1" t="s">
        <v>33</v>
      </c>
      <c r="AW56" s="1">
        <v>0.5</v>
      </c>
      <c r="AX56" s="1">
        <v>0.5</v>
      </c>
      <c r="AY56" s="1" t="s">
        <v>38</v>
      </c>
      <c r="AZ56" s="1" t="s">
        <v>38</v>
      </c>
      <c r="BA56" s="1">
        <v>0.5</v>
      </c>
      <c r="BB56" s="1" t="s">
        <v>33</v>
      </c>
      <c r="BC56" s="1" t="s">
        <v>33</v>
      </c>
      <c r="BD56" s="1" t="s">
        <v>33</v>
      </c>
      <c r="BE56" s="1" t="s">
        <v>33</v>
      </c>
      <c r="BF56" s="1" t="s">
        <v>33</v>
      </c>
      <c r="BG56" s="1" t="s">
        <v>33</v>
      </c>
      <c r="BH56" s="1" t="s">
        <v>33</v>
      </c>
      <c r="BI56" s="1" t="s">
        <v>33</v>
      </c>
      <c r="BJ56" s="1" t="s">
        <v>33</v>
      </c>
      <c r="BK56" s="1" t="s">
        <v>33</v>
      </c>
      <c r="BL56" s="1">
        <v>0.5</v>
      </c>
      <c r="BM56" s="1" t="s">
        <v>33</v>
      </c>
    </row>
    <row r="57" spans="1:65" x14ac:dyDescent="0.35">
      <c r="A57" s="1" t="s">
        <v>475</v>
      </c>
      <c r="B57" s="1" t="s">
        <v>210</v>
      </c>
      <c r="C57" s="1" t="s">
        <v>476</v>
      </c>
      <c r="D57" s="1" t="s">
        <v>477</v>
      </c>
      <c r="E57" t="s">
        <v>33</v>
      </c>
      <c r="F57" s="1" t="s">
        <v>37</v>
      </c>
      <c r="G57" s="1" t="s">
        <v>3922</v>
      </c>
      <c r="H57" s="1" t="s">
        <v>33</v>
      </c>
      <c r="I57" s="1" t="s">
        <v>478</v>
      </c>
      <c r="K57" t="str">
        <f t="shared" si="13"/>
        <v>Fighting</v>
      </c>
      <c r="L57" s="1">
        <v>0.5</v>
      </c>
      <c r="M57" s="1">
        <v>28</v>
      </c>
      <c r="N57" s="1" t="s">
        <v>61</v>
      </c>
      <c r="O57" s="1" t="s">
        <v>479</v>
      </c>
      <c r="P57" s="1" t="s">
        <v>480</v>
      </c>
      <c r="Q57" s="1" t="s">
        <v>481</v>
      </c>
      <c r="R57" s="9" t="s">
        <v>427</v>
      </c>
      <c r="S57" s="9">
        <f t="shared" si="14"/>
        <v>305</v>
      </c>
      <c r="T57" s="9">
        <f t="shared" si="15"/>
        <v>40</v>
      </c>
      <c r="U57" s="9" t="s">
        <v>184</v>
      </c>
      <c r="V57" s="9">
        <f t="shared" si="16"/>
        <v>80</v>
      </c>
      <c r="W57" s="9" t="s">
        <v>59</v>
      </c>
      <c r="X57" s="9">
        <f t="shared" si="17"/>
        <v>35</v>
      </c>
      <c r="Y57" s="9" t="s">
        <v>159</v>
      </c>
      <c r="Z57" s="9">
        <f t="shared" si="18"/>
        <v>35</v>
      </c>
      <c r="AA57" s="9" t="s">
        <v>159</v>
      </c>
      <c r="AB57" s="9">
        <f t="shared" si="19"/>
        <v>45</v>
      </c>
      <c r="AC57" s="9" t="s">
        <v>44</v>
      </c>
      <c r="AD57" s="9">
        <f t="shared" si="20"/>
        <v>70</v>
      </c>
      <c r="AE57" s="9" t="s">
        <v>47</v>
      </c>
      <c r="AF57" s="9">
        <f t="shared" si="21"/>
        <v>190</v>
      </c>
      <c r="AG57" s="9" t="s">
        <v>286</v>
      </c>
      <c r="AH57" s="9" t="s">
        <v>47</v>
      </c>
      <c r="AI57" s="9">
        <f t="shared" si="22"/>
        <v>70</v>
      </c>
      <c r="AJ57" s="9">
        <f t="shared" si="23"/>
        <v>61</v>
      </c>
      <c r="AK57" s="9" t="s">
        <v>264</v>
      </c>
      <c r="AL57" s="1" t="s">
        <v>161</v>
      </c>
      <c r="AM57" s="1" t="s">
        <v>33</v>
      </c>
      <c r="AN57" s="1" t="s">
        <v>238</v>
      </c>
      <c r="AP57" t="str">
        <f t="shared" si="24"/>
        <v>Field</v>
      </c>
      <c r="AQ57" s="9">
        <v>50</v>
      </c>
      <c r="AR57" s="9">
        <f t="shared" si="25"/>
        <v>50</v>
      </c>
      <c r="AS57" s="10">
        <f>Table1[[#This Row],[percentage_male]]/100</f>
        <v>0.5</v>
      </c>
      <c r="AT57" s="11">
        <f>(100-Table1[[#This Row],[percentage_male]])/100</f>
        <v>0.5</v>
      </c>
      <c r="AU57" s="1" t="s">
        <v>51</v>
      </c>
      <c r="AV57" s="1" t="s">
        <v>33</v>
      </c>
      <c r="AW57" s="1" t="s">
        <v>33</v>
      </c>
      <c r="AX57" s="1" t="s">
        <v>33</v>
      </c>
      <c r="AY57" s="1" t="s">
        <v>33</v>
      </c>
      <c r="AZ57" s="1" t="s">
        <v>33</v>
      </c>
      <c r="BA57" s="1" t="s">
        <v>33</v>
      </c>
      <c r="BB57" s="1" t="s">
        <v>33</v>
      </c>
      <c r="BC57" s="1" t="s">
        <v>33</v>
      </c>
      <c r="BD57" s="1" t="s">
        <v>33</v>
      </c>
      <c r="BE57" s="1" t="s">
        <v>38</v>
      </c>
      <c r="BF57" s="1" t="s">
        <v>38</v>
      </c>
      <c r="BG57" s="1">
        <v>0.5</v>
      </c>
      <c r="BH57" s="1">
        <v>0.5</v>
      </c>
      <c r="BI57" s="1" t="s">
        <v>33</v>
      </c>
      <c r="BJ57" s="1" t="s">
        <v>33</v>
      </c>
      <c r="BK57" s="1">
        <v>0.5</v>
      </c>
      <c r="BL57" s="1" t="s">
        <v>33</v>
      </c>
      <c r="BM57" s="1" t="s">
        <v>38</v>
      </c>
    </row>
    <row r="58" spans="1:65" x14ac:dyDescent="0.35">
      <c r="A58" s="1" t="s">
        <v>482</v>
      </c>
      <c r="B58" s="1" t="s">
        <v>348</v>
      </c>
      <c r="C58" s="1" t="s">
        <v>483</v>
      </c>
      <c r="D58" s="1" t="s">
        <v>484</v>
      </c>
      <c r="E58" t="s">
        <v>33</v>
      </c>
      <c r="F58" s="1" t="s">
        <v>37</v>
      </c>
      <c r="G58" s="1" t="s">
        <v>3922</v>
      </c>
      <c r="H58" s="1" t="s">
        <v>33</v>
      </c>
      <c r="I58" s="1" t="s">
        <v>478</v>
      </c>
      <c r="K58" t="str">
        <f t="shared" si="13"/>
        <v>Fighting</v>
      </c>
      <c r="L58" s="1">
        <v>1</v>
      </c>
      <c r="M58" s="1">
        <v>32</v>
      </c>
      <c r="N58" s="1" t="s">
        <v>61</v>
      </c>
      <c r="O58" s="1" t="s">
        <v>479</v>
      </c>
      <c r="P58" s="1" t="s">
        <v>480</v>
      </c>
      <c r="Q58" s="1" t="s">
        <v>481</v>
      </c>
      <c r="R58" s="9" t="s">
        <v>402</v>
      </c>
      <c r="S58" s="9">
        <f t="shared" si="14"/>
        <v>455</v>
      </c>
      <c r="T58" s="9">
        <f t="shared" si="15"/>
        <v>65</v>
      </c>
      <c r="U58" s="9" t="s">
        <v>46</v>
      </c>
      <c r="V58" s="9">
        <f t="shared" si="16"/>
        <v>105</v>
      </c>
      <c r="W58" s="9" t="s">
        <v>141</v>
      </c>
      <c r="X58" s="9">
        <f t="shared" si="17"/>
        <v>60</v>
      </c>
      <c r="Y58" s="9" t="s">
        <v>56</v>
      </c>
      <c r="Z58" s="9">
        <f t="shared" si="18"/>
        <v>60</v>
      </c>
      <c r="AA58" s="9" t="s">
        <v>56</v>
      </c>
      <c r="AB58" s="9">
        <f t="shared" si="19"/>
        <v>70</v>
      </c>
      <c r="AC58" s="9" t="s">
        <v>47</v>
      </c>
      <c r="AD58" s="9">
        <f t="shared" si="20"/>
        <v>95</v>
      </c>
      <c r="AE58" s="9" t="s">
        <v>276</v>
      </c>
      <c r="AF58" s="9">
        <f t="shared" si="21"/>
        <v>75</v>
      </c>
      <c r="AG58" s="9" t="s">
        <v>195</v>
      </c>
      <c r="AH58" s="9" t="s">
        <v>47</v>
      </c>
      <c r="AI58" s="9">
        <f t="shared" si="22"/>
        <v>70</v>
      </c>
      <c r="AJ58" s="9">
        <f t="shared" si="23"/>
        <v>159</v>
      </c>
      <c r="AK58" s="9" t="s">
        <v>117</v>
      </c>
      <c r="AL58" s="1" t="s">
        <v>161</v>
      </c>
      <c r="AM58" s="1" t="s">
        <v>33</v>
      </c>
      <c r="AN58" s="1" t="s">
        <v>238</v>
      </c>
      <c r="AP58" t="str">
        <f t="shared" si="24"/>
        <v>Field</v>
      </c>
      <c r="AQ58" s="9">
        <v>50</v>
      </c>
      <c r="AR58" s="9">
        <f t="shared" si="25"/>
        <v>50</v>
      </c>
      <c r="AS58" s="10">
        <f>Table1[[#This Row],[percentage_male]]/100</f>
        <v>0.5</v>
      </c>
      <c r="AT58" s="11">
        <f>(100-Table1[[#This Row],[percentage_male]])/100</f>
        <v>0.5</v>
      </c>
      <c r="AU58" s="1" t="s">
        <v>51</v>
      </c>
      <c r="AV58" s="1" t="s">
        <v>33</v>
      </c>
      <c r="AW58" s="1" t="s">
        <v>33</v>
      </c>
      <c r="AX58" s="1" t="s">
        <v>33</v>
      </c>
      <c r="AY58" s="1" t="s">
        <v>33</v>
      </c>
      <c r="AZ58" s="1" t="s">
        <v>33</v>
      </c>
      <c r="BA58" s="1" t="s">
        <v>33</v>
      </c>
      <c r="BB58" s="1" t="s">
        <v>33</v>
      </c>
      <c r="BC58" s="1" t="s">
        <v>33</v>
      </c>
      <c r="BD58" s="1" t="s">
        <v>33</v>
      </c>
      <c r="BE58" s="1" t="s">
        <v>38</v>
      </c>
      <c r="BF58" s="1" t="s">
        <v>38</v>
      </c>
      <c r="BG58" s="1">
        <v>0.5</v>
      </c>
      <c r="BH58" s="1">
        <v>0.5</v>
      </c>
      <c r="BI58" s="1" t="s">
        <v>33</v>
      </c>
      <c r="BJ58" s="1" t="s">
        <v>33</v>
      </c>
      <c r="BK58" s="1">
        <v>0.5</v>
      </c>
      <c r="BL58" s="1" t="s">
        <v>33</v>
      </c>
      <c r="BM58" s="1" t="s">
        <v>38</v>
      </c>
    </row>
    <row r="59" spans="1:65" x14ac:dyDescent="0.35">
      <c r="A59" s="1" t="s">
        <v>485</v>
      </c>
      <c r="B59" s="1" t="s">
        <v>94</v>
      </c>
      <c r="C59" s="1" t="s">
        <v>486</v>
      </c>
      <c r="D59" s="1" t="s">
        <v>487</v>
      </c>
      <c r="E59" t="s">
        <v>33</v>
      </c>
      <c r="F59" s="1" t="s">
        <v>37</v>
      </c>
      <c r="G59" s="1" t="s">
        <v>3923</v>
      </c>
      <c r="H59" s="1" t="s">
        <v>33</v>
      </c>
      <c r="I59" s="1" t="s">
        <v>81</v>
      </c>
      <c r="K59" t="str">
        <f t="shared" si="13"/>
        <v>Fire</v>
      </c>
      <c r="L59" s="1">
        <v>0.7</v>
      </c>
      <c r="M59" s="1">
        <v>19</v>
      </c>
      <c r="N59" s="1" t="s">
        <v>61</v>
      </c>
      <c r="O59" s="1" t="s">
        <v>269</v>
      </c>
      <c r="P59" s="1" t="s">
        <v>373</v>
      </c>
      <c r="Q59" s="1" t="s">
        <v>488</v>
      </c>
      <c r="R59" s="9" t="s">
        <v>489</v>
      </c>
      <c r="S59" s="9">
        <f t="shared" si="14"/>
        <v>350</v>
      </c>
      <c r="T59" s="9">
        <f t="shared" si="15"/>
        <v>55</v>
      </c>
      <c r="U59" s="9" t="s">
        <v>169</v>
      </c>
      <c r="V59" s="9">
        <f t="shared" si="16"/>
        <v>70</v>
      </c>
      <c r="W59" s="9" t="s">
        <v>47</v>
      </c>
      <c r="X59" s="9">
        <f t="shared" si="17"/>
        <v>45</v>
      </c>
      <c r="Y59" s="9" t="s">
        <v>44</v>
      </c>
      <c r="Z59" s="9">
        <f t="shared" si="18"/>
        <v>70</v>
      </c>
      <c r="AA59" s="9" t="s">
        <v>47</v>
      </c>
      <c r="AB59" s="9">
        <f t="shared" si="19"/>
        <v>50</v>
      </c>
      <c r="AC59" s="9" t="s">
        <v>88</v>
      </c>
      <c r="AD59" s="9">
        <f t="shared" si="20"/>
        <v>60</v>
      </c>
      <c r="AE59" s="9" t="s">
        <v>56</v>
      </c>
      <c r="AF59" s="9">
        <f t="shared" si="21"/>
        <v>190</v>
      </c>
      <c r="AG59" s="9" t="s">
        <v>286</v>
      </c>
      <c r="AH59" s="9" t="s">
        <v>47</v>
      </c>
      <c r="AI59" s="9">
        <f t="shared" si="22"/>
        <v>70</v>
      </c>
      <c r="AJ59" s="9">
        <f t="shared" si="23"/>
        <v>70</v>
      </c>
      <c r="AK59" s="9" t="s">
        <v>47</v>
      </c>
      <c r="AL59" s="1" t="s">
        <v>490</v>
      </c>
      <c r="AM59" s="1" t="s">
        <v>33</v>
      </c>
      <c r="AN59" s="1" t="s">
        <v>238</v>
      </c>
      <c r="AP59" t="str">
        <f t="shared" si="24"/>
        <v>Field</v>
      </c>
      <c r="AQ59" s="9">
        <v>75</v>
      </c>
      <c r="AR59" s="9">
        <f t="shared" si="25"/>
        <v>25</v>
      </c>
      <c r="AS59" s="10">
        <f>Table1[[#This Row],[percentage_male]]/100</f>
        <v>0.75</v>
      </c>
      <c r="AT59" s="11">
        <f>(100-Table1[[#This Row],[percentage_male]])/100</f>
        <v>0.25</v>
      </c>
      <c r="AU59" s="1" t="s">
        <v>51</v>
      </c>
      <c r="AV59" s="1" t="s">
        <v>33</v>
      </c>
      <c r="AW59" s="1">
        <v>0.5</v>
      </c>
      <c r="AX59" s="1" t="s">
        <v>38</v>
      </c>
      <c r="AY59" s="1" t="s">
        <v>33</v>
      </c>
      <c r="AZ59" s="1">
        <v>0.5</v>
      </c>
      <c r="BA59" s="1">
        <v>0.5</v>
      </c>
      <c r="BB59" s="1" t="s">
        <v>33</v>
      </c>
      <c r="BC59" s="1" t="s">
        <v>33</v>
      </c>
      <c r="BD59" s="1" t="s">
        <v>38</v>
      </c>
      <c r="BE59" s="1" t="s">
        <v>33</v>
      </c>
      <c r="BF59" s="1" t="s">
        <v>33</v>
      </c>
      <c r="BG59" s="1">
        <v>0.5</v>
      </c>
      <c r="BH59" s="1" t="s">
        <v>38</v>
      </c>
      <c r="BI59" s="1" t="s">
        <v>33</v>
      </c>
      <c r="BJ59" s="1" t="s">
        <v>33</v>
      </c>
      <c r="BK59" s="1" t="s">
        <v>33</v>
      </c>
      <c r="BL59" s="1">
        <v>0.5</v>
      </c>
      <c r="BM59" s="1">
        <v>0.5</v>
      </c>
    </row>
    <row r="60" spans="1:65" x14ac:dyDescent="0.35">
      <c r="A60" s="1" t="s">
        <v>491</v>
      </c>
      <c r="B60" s="1" t="s">
        <v>134</v>
      </c>
      <c r="C60" s="1" t="s">
        <v>492</v>
      </c>
      <c r="D60" s="1" t="s">
        <v>493</v>
      </c>
      <c r="E60" t="s">
        <v>33</v>
      </c>
      <c r="F60" s="1" t="s">
        <v>37</v>
      </c>
      <c r="G60" s="1" t="s">
        <v>3924</v>
      </c>
      <c r="H60" s="1" t="s">
        <v>33</v>
      </c>
      <c r="I60" s="1" t="s">
        <v>81</v>
      </c>
      <c r="K60" t="str">
        <f t="shared" si="13"/>
        <v>Fire</v>
      </c>
      <c r="L60" s="1">
        <v>1.9</v>
      </c>
      <c r="M60" s="1">
        <v>155</v>
      </c>
      <c r="N60" s="1" t="s">
        <v>61</v>
      </c>
      <c r="O60" s="1" t="s">
        <v>269</v>
      </c>
      <c r="P60" s="1" t="s">
        <v>373</v>
      </c>
      <c r="Q60" s="1" t="s">
        <v>488</v>
      </c>
      <c r="R60" s="9" t="s">
        <v>494</v>
      </c>
      <c r="S60" s="9">
        <f t="shared" si="14"/>
        <v>555</v>
      </c>
      <c r="T60" s="9">
        <f t="shared" si="15"/>
        <v>90</v>
      </c>
      <c r="U60" s="9" t="s">
        <v>178</v>
      </c>
      <c r="V60" s="9">
        <f t="shared" si="16"/>
        <v>110</v>
      </c>
      <c r="W60" s="9" t="s">
        <v>296</v>
      </c>
      <c r="X60" s="9">
        <f t="shared" si="17"/>
        <v>80</v>
      </c>
      <c r="Y60" s="9" t="s">
        <v>59</v>
      </c>
      <c r="Z60" s="9">
        <f t="shared" si="18"/>
        <v>100</v>
      </c>
      <c r="AA60" s="9" t="s">
        <v>68</v>
      </c>
      <c r="AB60" s="9">
        <f t="shared" si="19"/>
        <v>80</v>
      </c>
      <c r="AC60" s="9" t="s">
        <v>59</v>
      </c>
      <c r="AD60" s="9">
        <f t="shared" si="20"/>
        <v>95</v>
      </c>
      <c r="AE60" s="9" t="s">
        <v>276</v>
      </c>
      <c r="AF60" s="9">
        <f t="shared" si="21"/>
        <v>75</v>
      </c>
      <c r="AG60" s="9" t="s">
        <v>195</v>
      </c>
      <c r="AH60" s="9" t="s">
        <v>47</v>
      </c>
      <c r="AI60" s="9">
        <f t="shared" si="22"/>
        <v>70</v>
      </c>
      <c r="AJ60" s="9">
        <f t="shared" si="23"/>
        <v>194</v>
      </c>
      <c r="AK60" s="9" t="s">
        <v>495</v>
      </c>
      <c r="AL60" s="1" t="s">
        <v>490</v>
      </c>
      <c r="AM60" s="1" t="s">
        <v>33</v>
      </c>
      <c r="AN60" s="1" t="s">
        <v>238</v>
      </c>
      <c r="AP60" t="str">
        <f t="shared" si="24"/>
        <v>Field</v>
      </c>
      <c r="AQ60" s="9">
        <v>75</v>
      </c>
      <c r="AR60" s="9">
        <f t="shared" si="25"/>
        <v>25</v>
      </c>
      <c r="AS60" s="10">
        <f>Table1[[#This Row],[percentage_male]]/100</f>
        <v>0.75</v>
      </c>
      <c r="AT60" s="11">
        <f>(100-Table1[[#This Row],[percentage_male]])/100</f>
        <v>0.25</v>
      </c>
      <c r="AU60" s="1" t="s">
        <v>51</v>
      </c>
      <c r="AV60" s="1" t="s">
        <v>33</v>
      </c>
      <c r="AW60" s="1">
        <v>0.5</v>
      </c>
      <c r="AX60" s="1" t="s">
        <v>38</v>
      </c>
      <c r="AY60" s="1" t="s">
        <v>33</v>
      </c>
      <c r="AZ60" s="1">
        <v>0.5</v>
      </c>
      <c r="BA60" s="1">
        <v>0.5</v>
      </c>
      <c r="BB60" s="1" t="s">
        <v>33</v>
      </c>
      <c r="BC60" s="1" t="s">
        <v>33</v>
      </c>
      <c r="BD60" s="1" t="s">
        <v>38</v>
      </c>
      <c r="BE60" s="1" t="s">
        <v>33</v>
      </c>
      <c r="BF60" s="1" t="s">
        <v>33</v>
      </c>
      <c r="BG60" s="1">
        <v>0.5</v>
      </c>
      <c r="BH60" s="1" t="s">
        <v>38</v>
      </c>
      <c r="BI60" s="1" t="s">
        <v>33</v>
      </c>
      <c r="BJ60" s="1" t="s">
        <v>33</v>
      </c>
      <c r="BK60" s="1" t="s">
        <v>33</v>
      </c>
      <c r="BL60" s="1">
        <v>0.5</v>
      </c>
      <c r="BM60" s="1">
        <v>0.5</v>
      </c>
    </row>
    <row r="61" spans="1:65" x14ac:dyDescent="0.35">
      <c r="A61" s="1" t="s">
        <v>496</v>
      </c>
      <c r="B61" s="1" t="s">
        <v>56</v>
      </c>
      <c r="C61" s="1" t="s">
        <v>497</v>
      </c>
      <c r="D61" s="1" t="s">
        <v>498</v>
      </c>
      <c r="E61" t="s">
        <v>33</v>
      </c>
      <c r="F61" s="1" t="s">
        <v>37</v>
      </c>
      <c r="G61" s="1" t="s">
        <v>3925</v>
      </c>
      <c r="H61" s="1" t="s">
        <v>33</v>
      </c>
      <c r="I61" s="1" t="s">
        <v>123</v>
      </c>
      <c r="K61" t="str">
        <f t="shared" si="13"/>
        <v>Water</v>
      </c>
      <c r="L61" s="1">
        <v>0.6</v>
      </c>
      <c r="M61" s="1">
        <v>12.4</v>
      </c>
      <c r="N61" s="1" t="s">
        <v>61</v>
      </c>
      <c r="O61" s="1" t="s">
        <v>499</v>
      </c>
      <c r="P61" s="1" t="s">
        <v>420</v>
      </c>
      <c r="Q61" s="1" t="s">
        <v>468</v>
      </c>
      <c r="R61" s="9" t="s">
        <v>307</v>
      </c>
      <c r="S61" s="9">
        <f t="shared" si="14"/>
        <v>300</v>
      </c>
      <c r="T61" s="9">
        <f t="shared" si="15"/>
        <v>40</v>
      </c>
      <c r="U61" s="9" t="s">
        <v>184</v>
      </c>
      <c r="V61" s="9">
        <f t="shared" si="16"/>
        <v>50</v>
      </c>
      <c r="W61" s="9" t="s">
        <v>88</v>
      </c>
      <c r="X61" s="9">
        <f t="shared" si="17"/>
        <v>40</v>
      </c>
      <c r="Y61" s="9" t="s">
        <v>184</v>
      </c>
      <c r="Z61" s="9">
        <f t="shared" si="18"/>
        <v>40</v>
      </c>
      <c r="AA61" s="9" t="s">
        <v>184</v>
      </c>
      <c r="AB61" s="9">
        <f t="shared" si="19"/>
        <v>40</v>
      </c>
      <c r="AC61" s="9" t="s">
        <v>184</v>
      </c>
      <c r="AD61" s="9">
        <f t="shared" si="20"/>
        <v>90</v>
      </c>
      <c r="AE61" s="9" t="s">
        <v>178</v>
      </c>
      <c r="AF61" s="9">
        <f t="shared" si="21"/>
        <v>255</v>
      </c>
      <c r="AG61" s="9" t="s">
        <v>160</v>
      </c>
      <c r="AH61" s="9" t="s">
        <v>47</v>
      </c>
      <c r="AI61" s="9">
        <f t="shared" si="22"/>
        <v>70</v>
      </c>
      <c r="AJ61" s="9">
        <f t="shared" si="23"/>
        <v>60</v>
      </c>
      <c r="AK61" s="9" t="s">
        <v>56</v>
      </c>
      <c r="AL61" s="1" t="s">
        <v>49</v>
      </c>
      <c r="AM61" s="1" t="s">
        <v>33</v>
      </c>
      <c r="AN61" s="1" t="s">
        <v>129</v>
      </c>
      <c r="AP61" t="str">
        <f t="shared" si="24"/>
        <v>Water 1</v>
      </c>
      <c r="AQ61" s="9">
        <v>50</v>
      </c>
      <c r="AR61" s="9">
        <f t="shared" si="25"/>
        <v>50</v>
      </c>
      <c r="AS61" s="10">
        <f>Table1[[#This Row],[percentage_male]]/100</f>
        <v>0.5</v>
      </c>
      <c r="AT61" s="11">
        <f>(100-Table1[[#This Row],[percentage_male]])/100</f>
        <v>0.5</v>
      </c>
      <c r="AU61" s="1" t="s">
        <v>51</v>
      </c>
      <c r="AV61" s="1" t="s">
        <v>33</v>
      </c>
      <c r="AW61" s="1">
        <v>0.5</v>
      </c>
      <c r="AX61" s="1" t="s">
        <v>32</v>
      </c>
      <c r="AY61" s="1" t="s">
        <v>38</v>
      </c>
      <c r="AZ61" s="1" t="s">
        <v>38</v>
      </c>
      <c r="BA61" s="1">
        <v>0.5</v>
      </c>
      <c r="BB61" s="1" t="s">
        <v>33</v>
      </c>
      <c r="BC61" s="1" t="s">
        <v>33</v>
      </c>
      <c r="BD61" s="1" t="s">
        <v>33</v>
      </c>
      <c r="BE61" s="1" t="s">
        <v>33</v>
      </c>
      <c r="BF61" s="1" t="s">
        <v>33</v>
      </c>
      <c r="BG61" s="1" t="s">
        <v>33</v>
      </c>
      <c r="BH61" s="1" t="s">
        <v>33</v>
      </c>
      <c r="BI61" s="1" t="s">
        <v>33</v>
      </c>
      <c r="BJ61" s="1" t="s">
        <v>33</v>
      </c>
      <c r="BK61" s="1" t="s">
        <v>33</v>
      </c>
      <c r="BL61" s="1">
        <v>0.5</v>
      </c>
      <c r="BM61" s="1" t="s">
        <v>33</v>
      </c>
    </row>
    <row r="62" spans="1:65" x14ac:dyDescent="0.35">
      <c r="A62" s="1" t="s">
        <v>500</v>
      </c>
      <c r="B62" s="1" t="s">
        <v>264</v>
      </c>
      <c r="C62" s="1" t="s">
        <v>501</v>
      </c>
      <c r="D62" s="1" t="s">
        <v>502</v>
      </c>
      <c r="E62" t="s">
        <v>33</v>
      </c>
      <c r="F62" s="1" t="s">
        <v>37</v>
      </c>
      <c r="G62" s="1" t="s">
        <v>3925</v>
      </c>
      <c r="H62" s="1" t="s">
        <v>33</v>
      </c>
      <c r="I62" s="1" t="s">
        <v>123</v>
      </c>
      <c r="K62" t="str">
        <f t="shared" si="13"/>
        <v>Water</v>
      </c>
      <c r="L62" s="1">
        <v>1</v>
      </c>
      <c r="M62" s="1">
        <v>20</v>
      </c>
      <c r="N62" s="1" t="s">
        <v>61</v>
      </c>
      <c r="O62" s="1" t="s">
        <v>499</v>
      </c>
      <c r="P62" s="1" t="s">
        <v>420</v>
      </c>
      <c r="Q62" s="1" t="s">
        <v>468</v>
      </c>
      <c r="R62" s="9" t="s">
        <v>503</v>
      </c>
      <c r="S62" s="9">
        <f t="shared" si="14"/>
        <v>385</v>
      </c>
      <c r="T62" s="9">
        <f t="shared" si="15"/>
        <v>65</v>
      </c>
      <c r="U62" s="9" t="s">
        <v>46</v>
      </c>
      <c r="V62" s="9">
        <f t="shared" si="16"/>
        <v>65</v>
      </c>
      <c r="W62" s="9" t="s">
        <v>46</v>
      </c>
      <c r="X62" s="9">
        <f t="shared" si="17"/>
        <v>65</v>
      </c>
      <c r="Y62" s="9" t="s">
        <v>46</v>
      </c>
      <c r="Z62" s="9">
        <f t="shared" si="18"/>
        <v>50</v>
      </c>
      <c r="AA62" s="9" t="s">
        <v>88</v>
      </c>
      <c r="AB62" s="9">
        <f t="shared" si="19"/>
        <v>50</v>
      </c>
      <c r="AC62" s="9" t="s">
        <v>88</v>
      </c>
      <c r="AD62" s="9">
        <f t="shared" si="20"/>
        <v>90</v>
      </c>
      <c r="AE62" s="9" t="s">
        <v>178</v>
      </c>
      <c r="AF62" s="9">
        <f t="shared" si="21"/>
        <v>120</v>
      </c>
      <c r="AG62" s="9" t="s">
        <v>75</v>
      </c>
      <c r="AH62" s="9" t="s">
        <v>47</v>
      </c>
      <c r="AI62" s="9">
        <f t="shared" si="22"/>
        <v>70</v>
      </c>
      <c r="AJ62" s="9">
        <f t="shared" si="23"/>
        <v>135</v>
      </c>
      <c r="AK62" s="9" t="s">
        <v>148</v>
      </c>
      <c r="AL62" s="1" t="s">
        <v>49</v>
      </c>
      <c r="AM62" s="1" t="s">
        <v>33</v>
      </c>
      <c r="AN62" s="1" t="s">
        <v>129</v>
      </c>
      <c r="AP62" t="str">
        <f t="shared" si="24"/>
        <v>Water 1</v>
      </c>
      <c r="AQ62" s="9">
        <v>50</v>
      </c>
      <c r="AR62" s="9">
        <f t="shared" si="25"/>
        <v>50</v>
      </c>
      <c r="AS62" s="10">
        <f>Table1[[#This Row],[percentage_male]]/100</f>
        <v>0.5</v>
      </c>
      <c r="AT62" s="11">
        <f>(100-Table1[[#This Row],[percentage_male]])/100</f>
        <v>0.5</v>
      </c>
      <c r="AU62" s="1" t="s">
        <v>51</v>
      </c>
      <c r="AV62" s="1" t="s">
        <v>33</v>
      </c>
      <c r="AW62" s="1">
        <v>0.5</v>
      </c>
      <c r="AX62" s="1" t="s">
        <v>32</v>
      </c>
      <c r="AY62" s="1" t="s">
        <v>38</v>
      </c>
      <c r="AZ62" s="1" t="s">
        <v>38</v>
      </c>
      <c r="BA62" s="1">
        <v>0.5</v>
      </c>
      <c r="BB62" s="1" t="s">
        <v>33</v>
      </c>
      <c r="BC62" s="1" t="s">
        <v>33</v>
      </c>
      <c r="BD62" s="1" t="s">
        <v>33</v>
      </c>
      <c r="BE62" s="1" t="s">
        <v>33</v>
      </c>
      <c r="BF62" s="1" t="s">
        <v>33</v>
      </c>
      <c r="BG62" s="1" t="s">
        <v>33</v>
      </c>
      <c r="BH62" s="1" t="s">
        <v>33</v>
      </c>
      <c r="BI62" s="1" t="s">
        <v>33</v>
      </c>
      <c r="BJ62" s="1" t="s">
        <v>33</v>
      </c>
      <c r="BK62" s="1" t="s">
        <v>33</v>
      </c>
      <c r="BL62" s="1">
        <v>0.5</v>
      </c>
      <c r="BM62" s="1" t="s">
        <v>33</v>
      </c>
    </row>
    <row r="63" spans="1:65" x14ac:dyDescent="0.35">
      <c r="A63" s="1" t="s">
        <v>504</v>
      </c>
      <c r="B63" s="1" t="s">
        <v>57</v>
      </c>
      <c r="C63" s="1" t="s">
        <v>505</v>
      </c>
      <c r="D63" s="1" t="s">
        <v>506</v>
      </c>
      <c r="E63" t="s">
        <v>33</v>
      </c>
      <c r="F63" s="1" t="s">
        <v>37</v>
      </c>
      <c r="G63" s="1" t="s">
        <v>3925</v>
      </c>
      <c r="H63" s="1" t="s">
        <v>38</v>
      </c>
      <c r="I63" s="1" t="s">
        <v>123</v>
      </c>
      <c r="J63" s="1" t="s">
        <v>478</v>
      </c>
      <c r="K63" t="str">
        <f t="shared" si="13"/>
        <v>Water, Fighting</v>
      </c>
      <c r="L63" s="1">
        <v>1.3</v>
      </c>
      <c r="M63" s="1">
        <v>54</v>
      </c>
      <c r="N63" s="1" t="s">
        <v>61</v>
      </c>
      <c r="O63" s="1" t="s">
        <v>499</v>
      </c>
      <c r="P63" s="1" t="s">
        <v>420</v>
      </c>
      <c r="Q63" s="1" t="s">
        <v>468</v>
      </c>
      <c r="R63" s="9" t="s">
        <v>507</v>
      </c>
      <c r="S63" s="9">
        <f t="shared" si="14"/>
        <v>510</v>
      </c>
      <c r="T63" s="9">
        <f t="shared" si="15"/>
        <v>90</v>
      </c>
      <c r="U63" s="9" t="s">
        <v>178</v>
      </c>
      <c r="V63" s="9">
        <f t="shared" si="16"/>
        <v>95</v>
      </c>
      <c r="W63" s="9" t="s">
        <v>276</v>
      </c>
      <c r="X63" s="9">
        <f t="shared" si="17"/>
        <v>95</v>
      </c>
      <c r="Y63" s="9" t="s">
        <v>276</v>
      </c>
      <c r="Z63" s="9">
        <f t="shared" si="18"/>
        <v>70</v>
      </c>
      <c r="AA63" s="9" t="s">
        <v>47</v>
      </c>
      <c r="AB63" s="9">
        <f t="shared" si="19"/>
        <v>90</v>
      </c>
      <c r="AC63" s="9" t="s">
        <v>178</v>
      </c>
      <c r="AD63" s="9">
        <f t="shared" si="20"/>
        <v>70</v>
      </c>
      <c r="AE63" s="9" t="s">
        <v>47</v>
      </c>
      <c r="AF63" s="9">
        <f t="shared" si="21"/>
        <v>45</v>
      </c>
      <c r="AG63" s="9" t="s">
        <v>44</v>
      </c>
      <c r="AH63" s="9" t="s">
        <v>47</v>
      </c>
      <c r="AI63" s="9">
        <f t="shared" si="22"/>
        <v>70</v>
      </c>
      <c r="AJ63" s="9">
        <f t="shared" si="23"/>
        <v>230</v>
      </c>
      <c r="AK63" s="9" t="s">
        <v>508</v>
      </c>
      <c r="AL63" s="1" t="s">
        <v>49</v>
      </c>
      <c r="AM63" s="1" t="s">
        <v>33</v>
      </c>
      <c r="AN63" s="1" t="s">
        <v>129</v>
      </c>
      <c r="AP63" t="str">
        <f t="shared" si="24"/>
        <v>Water 1</v>
      </c>
      <c r="AQ63" s="9">
        <v>50</v>
      </c>
      <c r="AR63" s="9">
        <f t="shared" si="25"/>
        <v>50</v>
      </c>
      <c r="AS63" s="10">
        <f>Table1[[#This Row],[percentage_male]]/100</f>
        <v>0.5</v>
      </c>
      <c r="AT63" s="11">
        <f>(100-Table1[[#This Row],[percentage_male]])/100</f>
        <v>0.5</v>
      </c>
      <c r="AU63" s="1" t="s">
        <v>51</v>
      </c>
      <c r="AV63" s="1" t="s">
        <v>33</v>
      </c>
      <c r="AW63" s="1">
        <v>0.5</v>
      </c>
      <c r="AX63" s="1" t="s">
        <v>32</v>
      </c>
      <c r="AY63" s="1" t="s">
        <v>38</v>
      </c>
      <c r="AZ63" s="1" t="s">
        <v>38</v>
      </c>
      <c r="BA63" s="1">
        <v>0.5</v>
      </c>
      <c r="BB63" s="1" t="s">
        <v>33</v>
      </c>
      <c r="BC63" s="1" t="s">
        <v>33</v>
      </c>
      <c r="BD63" s="1" t="s">
        <v>33</v>
      </c>
      <c r="BE63" s="1" t="s">
        <v>38</v>
      </c>
      <c r="BF63" s="1" t="s">
        <v>38</v>
      </c>
      <c r="BG63" s="1">
        <v>0.5</v>
      </c>
      <c r="BH63" s="1">
        <v>0.5</v>
      </c>
      <c r="BI63" s="1" t="s">
        <v>33</v>
      </c>
      <c r="BJ63" s="1" t="s">
        <v>33</v>
      </c>
      <c r="BK63" s="1">
        <v>0.5</v>
      </c>
      <c r="BL63" s="1">
        <v>0.5</v>
      </c>
      <c r="BM63" s="1" t="s">
        <v>38</v>
      </c>
    </row>
    <row r="64" spans="1:65" x14ac:dyDescent="0.35">
      <c r="A64" s="1" t="s">
        <v>509</v>
      </c>
      <c r="B64" s="1" t="s">
        <v>58</v>
      </c>
      <c r="C64" s="1" t="s">
        <v>509</v>
      </c>
      <c r="D64" s="1" t="s">
        <v>510</v>
      </c>
      <c r="E64" t="s">
        <v>33</v>
      </c>
      <c r="F64" s="1" t="s">
        <v>37</v>
      </c>
      <c r="G64" s="1" t="s">
        <v>3926</v>
      </c>
      <c r="H64" s="1" t="s">
        <v>33</v>
      </c>
      <c r="I64" s="1" t="s">
        <v>299</v>
      </c>
      <c r="K64" t="str">
        <f t="shared" si="13"/>
        <v>Psychic</v>
      </c>
      <c r="L64" s="1">
        <v>0.9</v>
      </c>
      <c r="M64" s="1">
        <v>19.5</v>
      </c>
      <c r="N64" s="1" t="s">
        <v>61</v>
      </c>
      <c r="O64" s="1" t="s">
        <v>511</v>
      </c>
      <c r="P64" s="1" t="s">
        <v>397</v>
      </c>
      <c r="Q64" s="1" t="s">
        <v>358</v>
      </c>
      <c r="R64" s="9" t="s">
        <v>512</v>
      </c>
      <c r="S64" s="9">
        <f t="shared" si="14"/>
        <v>310</v>
      </c>
      <c r="T64" s="9">
        <f t="shared" si="15"/>
        <v>25</v>
      </c>
      <c r="U64" s="9" t="s">
        <v>170</v>
      </c>
      <c r="V64" s="9">
        <f t="shared" si="16"/>
        <v>20</v>
      </c>
      <c r="W64" s="9" t="s">
        <v>51</v>
      </c>
      <c r="X64" s="9">
        <f t="shared" si="17"/>
        <v>15</v>
      </c>
      <c r="Y64" s="9" t="s">
        <v>162</v>
      </c>
      <c r="Z64" s="9">
        <f t="shared" si="18"/>
        <v>105</v>
      </c>
      <c r="AA64" s="9" t="s">
        <v>141</v>
      </c>
      <c r="AB64" s="9">
        <f t="shared" si="19"/>
        <v>55</v>
      </c>
      <c r="AC64" s="9" t="s">
        <v>169</v>
      </c>
      <c r="AD64" s="9">
        <f t="shared" si="20"/>
        <v>90</v>
      </c>
      <c r="AE64" s="9" t="s">
        <v>178</v>
      </c>
      <c r="AF64" s="9">
        <f t="shared" si="21"/>
        <v>200</v>
      </c>
      <c r="AG64" s="9" t="s">
        <v>513</v>
      </c>
      <c r="AH64" s="9" t="s">
        <v>47</v>
      </c>
      <c r="AI64" s="9">
        <f t="shared" si="22"/>
        <v>70</v>
      </c>
      <c r="AJ64" s="9">
        <f t="shared" si="23"/>
        <v>62</v>
      </c>
      <c r="AK64" s="9" t="s">
        <v>57</v>
      </c>
      <c r="AL64" s="1" t="s">
        <v>49</v>
      </c>
      <c r="AM64" s="1" t="s">
        <v>33</v>
      </c>
      <c r="AN64" s="1" t="s">
        <v>514</v>
      </c>
      <c r="AP64" t="str">
        <f t="shared" si="24"/>
        <v>Human-Like</v>
      </c>
      <c r="AQ64" s="9">
        <v>75</v>
      </c>
      <c r="AR64" s="9">
        <f t="shared" si="25"/>
        <v>25</v>
      </c>
      <c r="AS64" s="10">
        <f>Table1[[#This Row],[percentage_male]]/100</f>
        <v>0.75</v>
      </c>
      <c r="AT64" s="11">
        <f>(100-Table1[[#This Row],[percentage_male]])/100</f>
        <v>0.25</v>
      </c>
      <c r="AU64" s="1" t="s">
        <v>51</v>
      </c>
      <c r="AV64" s="1" t="s">
        <v>33</v>
      </c>
      <c r="AW64" s="1" t="s">
        <v>33</v>
      </c>
      <c r="AX64" s="1" t="s">
        <v>33</v>
      </c>
      <c r="AY64" s="1" t="s">
        <v>33</v>
      </c>
      <c r="AZ64" s="1" t="s">
        <v>33</v>
      </c>
      <c r="BA64" s="1" t="s">
        <v>33</v>
      </c>
      <c r="BB64" s="1">
        <v>0.5</v>
      </c>
      <c r="BC64" s="1" t="s">
        <v>33</v>
      </c>
      <c r="BD64" s="1" t="s">
        <v>33</v>
      </c>
      <c r="BE64" s="1" t="s">
        <v>33</v>
      </c>
      <c r="BF64" s="1">
        <v>0.5</v>
      </c>
      <c r="BG64" s="1" t="s">
        <v>38</v>
      </c>
      <c r="BH64" s="1" t="s">
        <v>33</v>
      </c>
      <c r="BI64" s="1" t="s">
        <v>38</v>
      </c>
      <c r="BJ64" s="1" t="s">
        <v>33</v>
      </c>
      <c r="BK64" s="1" t="s">
        <v>38</v>
      </c>
      <c r="BL64" s="1" t="s">
        <v>33</v>
      </c>
      <c r="BM64" s="1" t="s">
        <v>33</v>
      </c>
    </row>
    <row r="65" spans="1:65" x14ac:dyDescent="0.35">
      <c r="A65" s="1" t="s">
        <v>515</v>
      </c>
      <c r="B65" s="1" t="s">
        <v>48</v>
      </c>
      <c r="C65" s="1" t="s">
        <v>515</v>
      </c>
      <c r="D65" s="1" t="s">
        <v>516</v>
      </c>
      <c r="E65" t="s">
        <v>33</v>
      </c>
      <c r="F65" s="1" t="s">
        <v>37</v>
      </c>
      <c r="G65" s="1" t="s">
        <v>3926</v>
      </c>
      <c r="H65" s="1" t="s">
        <v>33</v>
      </c>
      <c r="I65" s="1" t="s">
        <v>299</v>
      </c>
      <c r="K65" t="str">
        <f t="shared" si="13"/>
        <v>Psychic</v>
      </c>
      <c r="L65" s="1">
        <v>1.3</v>
      </c>
      <c r="M65" s="1">
        <v>56.5</v>
      </c>
      <c r="N65" s="1" t="s">
        <v>61</v>
      </c>
      <c r="O65" s="1" t="s">
        <v>511</v>
      </c>
      <c r="P65" s="1" t="s">
        <v>397</v>
      </c>
      <c r="Q65" s="1" t="s">
        <v>358</v>
      </c>
      <c r="R65" s="9" t="s">
        <v>517</v>
      </c>
      <c r="S65" s="9">
        <f t="shared" si="14"/>
        <v>400</v>
      </c>
      <c r="T65" s="9">
        <f t="shared" si="15"/>
        <v>40</v>
      </c>
      <c r="U65" s="9" t="s">
        <v>184</v>
      </c>
      <c r="V65" s="9">
        <f t="shared" si="16"/>
        <v>35</v>
      </c>
      <c r="W65" s="9" t="s">
        <v>159</v>
      </c>
      <c r="X65" s="9">
        <f t="shared" si="17"/>
        <v>30</v>
      </c>
      <c r="Y65" s="9" t="s">
        <v>158</v>
      </c>
      <c r="Z65" s="9">
        <f t="shared" si="18"/>
        <v>120</v>
      </c>
      <c r="AA65" s="9" t="s">
        <v>75</v>
      </c>
      <c r="AB65" s="9">
        <f t="shared" si="19"/>
        <v>70</v>
      </c>
      <c r="AC65" s="9" t="s">
        <v>47</v>
      </c>
      <c r="AD65" s="9">
        <f t="shared" si="20"/>
        <v>105</v>
      </c>
      <c r="AE65" s="9" t="s">
        <v>141</v>
      </c>
      <c r="AF65" s="9">
        <f t="shared" si="21"/>
        <v>100</v>
      </c>
      <c r="AG65" s="9" t="s">
        <v>68</v>
      </c>
      <c r="AH65" s="9" t="s">
        <v>47</v>
      </c>
      <c r="AI65" s="9">
        <f t="shared" si="22"/>
        <v>70</v>
      </c>
      <c r="AJ65" s="9">
        <f t="shared" si="23"/>
        <v>140</v>
      </c>
      <c r="AK65" s="9" t="s">
        <v>361</v>
      </c>
      <c r="AL65" s="1" t="s">
        <v>49</v>
      </c>
      <c r="AM65" s="1" t="s">
        <v>33</v>
      </c>
      <c r="AN65" s="1" t="s">
        <v>514</v>
      </c>
      <c r="AP65" t="str">
        <f t="shared" si="24"/>
        <v>Human-Like</v>
      </c>
      <c r="AQ65" s="9">
        <v>75</v>
      </c>
      <c r="AR65" s="9">
        <f t="shared" si="25"/>
        <v>25</v>
      </c>
      <c r="AS65" s="10">
        <f>Table1[[#This Row],[percentage_male]]/100</f>
        <v>0.75</v>
      </c>
      <c r="AT65" s="11">
        <f>(100-Table1[[#This Row],[percentage_male]])/100</f>
        <v>0.25</v>
      </c>
      <c r="AU65" s="1" t="s">
        <v>51</v>
      </c>
      <c r="AV65" s="1" t="s">
        <v>33</v>
      </c>
      <c r="AW65" s="1" t="s">
        <v>33</v>
      </c>
      <c r="AX65" s="1" t="s">
        <v>33</v>
      </c>
      <c r="AY65" s="1" t="s">
        <v>33</v>
      </c>
      <c r="AZ65" s="1" t="s">
        <v>33</v>
      </c>
      <c r="BA65" s="1" t="s">
        <v>33</v>
      </c>
      <c r="BB65" s="1">
        <v>0.5</v>
      </c>
      <c r="BC65" s="1" t="s">
        <v>33</v>
      </c>
      <c r="BD65" s="1" t="s">
        <v>33</v>
      </c>
      <c r="BE65" s="1" t="s">
        <v>33</v>
      </c>
      <c r="BF65" s="1">
        <v>0.5</v>
      </c>
      <c r="BG65" s="1" t="s">
        <v>38</v>
      </c>
      <c r="BH65" s="1" t="s">
        <v>33</v>
      </c>
      <c r="BI65" s="1" t="s">
        <v>38</v>
      </c>
      <c r="BJ65" s="1" t="s">
        <v>33</v>
      </c>
      <c r="BK65" s="1" t="s">
        <v>38</v>
      </c>
      <c r="BL65" s="1" t="s">
        <v>33</v>
      </c>
      <c r="BM65" s="1" t="s">
        <v>33</v>
      </c>
    </row>
    <row r="66" spans="1:65" x14ac:dyDescent="0.35">
      <c r="A66" s="1" t="s">
        <v>518</v>
      </c>
      <c r="B66" s="1" t="s">
        <v>46</v>
      </c>
      <c r="C66" s="1" t="s">
        <v>519</v>
      </c>
      <c r="D66" s="1" t="s">
        <v>520</v>
      </c>
      <c r="E66" t="s">
        <v>33</v>
      </c>
      <c r="F66" s="1" t="s">
        <v>37</v>
      </c>
      <c r="G66" s="1" t="s">
        <v>3926</v>
      </c>
      <c r="H66" s="1" t="s">
        <v>33</v>
      </c>
      <c r="I66" s="1" t="s">
        <v>299</v>
      </c>
      <c r="K66" t="str">
        <f t="shared" si="13"/>
        <v>Psychic</v>
      </c>
      <c r="L66" s="1">
        <v>1.5</v>
      </c>
      <c r="M66" s="1">
        <v>48</v>
      </c>
      <c r="N66" s="1" t="s">
        <v>61</v>
      </c>
      <c r="O66" s="1" t="s">
        <v>511</v>
      </c>
      <c r="P66" s="1" t="s">
        <v>397</v>
      </c>
      <c r="Q66" s="1" t="s">
        <v>358</v>
      </c>
      <c r="R66" s="9" t="s">
        <v>472</v>
      </c>
      <c r="S66" s="9">
        <f t="shared" si="14"/>
        <v>500</v>
      </c>
      <c r="T66" s="9">
        <f t="shared" si="15"/>
        <v>55</v>
      </c>
      <c r="U66" s="9" t="s">
        <v>169</v>
      </c>
      <c r="V66" s="9">
        <f t="shared" si="16"/>
        <v>50</v>
      </c>
      <c r="W66" s="9" t="s">
        <v>88</v>
      </c>
      <c r="X66" s="9">
        <f t="shared" si="17"/>
        <v>45</v>
      </c>
      <c r="Y66" s="9" t="s">
        <v>44</v>
      </c>
      <c r="Z66" s="9">
        <f t="shared" si="18"/>
        <v>135</v>
      </c>
      <c r="AA66" s="9" t="s">
        <v>148</v>
      </c>
      <c r="AB66" s="9">
        <f t="shared" si="19"/>
        <v>95</v>
      </c>
      <c r="AC66" s="9" t="s">
        <v>276</v>
      </c>
      <c r="AD66" s="9">
        <f t="shared" si="20"/>
        <v>120</v>
      </c>
      <c r="AE66" s="9" t="s">
        <v>75</v>
      </c>
      <c r="AF66" s="9">
        <f t="shared" si="21"/>
        <v>50</v>
      </c>
      <c r="AG66" s="9" t="s">
        <v>88</v>
      </c>
      <c r="AH66" s="9" t="s">
        <v>47</v>
      </c>
      <c r="AI66" s="9">
        <f t="shared" si="22"/>
        <v>70</v>
      </c>
      <c r="AJ66" s="9">
        <f t="shared" si="23"/>
        <v>225</v>
      </c>
      <c r="AK66" s="9" t="s">
        <v>521</v>
      </c>
      <c r="AL66" s="1" t="s">
        <v>49</v>
      </c>
      <c r="AM66" s="1" t="s">
        <v>33</v>
      </c>
      <c r="AN66" s="1" t="s">
        <v>514</v>
      </c>
      <c r="AP66" t="str">
        <f t="shared" si="24"/>
        <v>Human-Like</v>
      </c>
      <c r="AQ66" s="9">
        <v>75</v>
      </c>
      <c r="AR66" s="9">
        <f t="shared" si="25"/>
        <v>25</v>
      </c>
      <c r="AS66" s="10">
        <f>Table1[[#This Row],[percentage_male]]/100</f>
        <v>0.75</v>
      </c>
      <c r="AT66" s="11">
        <f>(100-Table1[[#This Row],[percentage_male]])/100</f>
        <v>0.25</v>
      </c>
      <c r="AU66" s="1" t="s">
        <v>51</v>
      </c>
      <c r="AV66" s="1" t="s">
        <v>33</v>
      </c>
      <c r="AW66" s="1" t="s">
        <v>33</v>
      </c>
      <c r="AX66" s="1" t="s">
        <v>33</v>
      </c>
      <c r="AY66" s="1" t="s">
        <v>33</v>
      </c>
      <c r="AZ66" s="1" t="s">
        <v>33</v>
      </c>
      <c r="BA66" s="1" t="s">
        <v>33</v>
      </c>
      <c r="BB66" s="1">
        <v>0.5</v>
      </c>
      <c r="BC66" s="1" t="s">
        <v>33</v>
      </c>
      <c r="BD66" s="1" t="s">
        <v>33</v>
      </c>
      <c r="BE66" s="1" t="s">
        <v>33</v>
      </c>
      <c r="BF66" s="1">
        <v>0.5</v>
      </c>
      <c r="BG66" s="1" t="s">
        <v>38</v>
      </c>
      <c r="BH66" s="1" t="s">
        <v>33</v>
      </c>
      <c r="BI66" s="1" t="s">
        <v>38</v>
      </c>
      <c r="BJ66" s="1" t="s">
        <v>33</v>
      </c>
      <c r="BK66" s="1" t="s">
        <v>38</v>
      </c>
      <c r="BL66" s="1" t="s">
        <v>33</v>
      </c>
      <c r="BM66" s="1" t="s">
        <v>33</v>
      </c>
    </row>
    <row r="67" spans="1:65" x14ac:dyDescent="0.35">
      <c r="A67" s="1" t="s">
        <v>525</v>
      </c>
      <c r="B67" s="1" t="s">
        <v>444</v>
      </c>
      <c r="C67" s="1" t="s">
        <v>526</v>
      </c>
      <c r="D67" s="1" t="s">
        <v>527</v>
      </c>
      <c r="E67" t="s">
        <v>33</v>
      </c>
      <c r="F67" s="1" t="s">
        <v>37</v>
      </c>
      <c r="G67" s="1" t="s">
        <v>3927</v>
      </c>
      <c r="H67" s="1" t="s">
        <v>33</v>
      </c>
      <c r="I67" s="1" t="s">
        <v>478</v>
      </c>
      <c r="K67" t="str">
        <f t="shared" si="13"/>
        <v>Fighting</v>
      </c>
      <c r="L67" s="1">
        <v>0.8</v>
      </c>
      <c r="M67" s="1">
        <v>19.5</v>
      </c>
      <c r="N67" s="1" t="s">
        <v>61</v>
      </c>
      <c r="O67" s="1" t="s">
        <v>234</v>
      </c>
      <c r="P67" s="1" t="s">
        <v>226</v>
      </c>
      <c r="Q67" s="1" t="s">
        <v>528</v>
      </c>
      <c r="R67" s="9" t="s">
        <v>427</v>
      </c>
      <c r="S67" s="9">
        <f t="shared" si="14"/>
        <v>305</v>
      </c>
      <c r="T67" s="9">
        <f t="shared" si="15"/>
        <v>70</v>
      </c>
      <c r="U67" s="9" t="s">
        <v>47</v>
      </c>
      <c r="V67" s="9">
        <f t="shared" si="16"/>
        <v>80</v>
      </c>
      <c r="W67" s="9" t="s">
        <v>59</v>
      </c>
      <c r="X67" s="9">
        <f t="shared" si="17"/>
        <v>50</v>
      </c>
      <c r="Y67" s="9" t="s">
        <v>88</v>
      </c>
      <c r="Z67" s="9">
        <f t="shared" si="18"/>
        <v>35</v>
      </c>
      <c r="AA67" s="9" t="s">
        <v>159</v>
      </c>
      <c r="AB67" s="9">
        <f t="shared" si="19"/>
        <v>35</v>
      </c>
      <c r="AC67" s="9" t="s">
        <v>159</v>
      </c>
      <c r="AD67" s="9">
        <f t="shared" si="20"/>
        <v>35</v>
      </c>
      <c r="AE67" s="9" t="s">
        <v>159</v>
      </c>
      <c r="AF67" s="9">
        <f t="shared" si="21"/>
        <v>180</v>
      </c>
      <c r="AG67" s="9" t="s">
        <v>529</v>
      </c>
      <c r="AH67" s="9" t="s">
        <v>47</v>
      </c>
      <c r="AI67" s="9">
        <f t="shared" si="22"/>
        <v>70</v>
      </c>
      <c r="AJ67" s="9">
        <f t="shared" si="23"/>
        <v>61</v>
      </c>
      <c r="AK67" s="9" t="s">
        <v>264</v>
      </c>
      <c r="AL67" s="1" t="s">
        <v>49</v>
      </c>
      <c r="AM67" s="1" t="s">
        <v>33</v>
      </c>
      <c r="AN67" s="1" t="s">
        <v>514</v>
      </c>
      <c r="AP67" t="str">
        <f t="shared" si="24"/>
        <v>Human-Like</v>
      </c>
      <c r="AQ67" s="9">
        <v>75</v>
      </c>
      <c r="AR67" s="9">
        <f t="shared" si="25"/>
        <v>25</v>
      </c>
      <c r="AS67" s="10">
        <f>Table1[[#This Row],[percentage_male]]/100</f>
        <v>0.75</v>
      </c>
      <c r="AT67" s="11">
        <f>(100-Table1[[#This Row],[percentage_male]])/100</f>
        <v>0.25</v>
      </c>
      <c r="AU67" s="1" t="s">
        <v>51</v>
      </c>
      <c r="AV67" s="1" t="s">
        <v>33</v>
      </c>
      <c r="AW67" s="1" t="s">
        <v>33</v>
      </c>
      <c r="AX67" s="1" t="s">
        <v>33</v>
      </c>
      <c r="AY67" s="1" t="s">
        <v>33</v>
      </c>
      <c r="AZ67" s="1" t="s">
        <v>33</v>
      </c>
      <c r="BA67" s="1" t="s">
        <v>33</v>
      </c>
      <c r="BB67" s="1" t="s">
        <v>33</v>
      </c>
      <c r="BC67" s="1" t="s">
        <v>33</v>
      </c>
      <c r="BD67" s="1" t="s">
        <v>33</v>
      </c>
      <c r="BE67" s="1" t="s">
        <v>38</v>
      </c>
      <c r="BF67" s="1" t="s">
        <v>38</v>
      </c>
      <c r="BG67" s="1">
        <v>0.5</v>
      </c>
      <c r="BH67" s="1">
        <v>0.5</v>
      </c>
      <c r="BI67" s="1" t="s">
        <v>33</v>
      </c>
      <c r="BJ67" s="1" t="s">
        <v>33</v>
      </c>
      <c r="BK67" s="1">
        <v>0.5</v>
      </c>
      <c r="BL67" s="1" t="s">
        <v>33</v>
      </c>
      <c r="BM67" s="1" t="s">
        <v>38</v>
      </c>
    </row>
    <row r="68" spans="1:65" x14ac:dyDescent="0.35">
      <c r="A68" s="1" t="s">
        <v>531</v>
      </c>
      <c r="B68" s="1" t="s">
        <v>332</v>
      </c>
      <c r="C68" s="1" t="s">
        <v>532</v>
      </c>
      <c r="D68" s="1" t="s">
        <v>533</v>
      </c>
      <c r="E68" t="s">
        <v>33</v>
      </c>
      <c r="F68" s="1" t="s">
        <v>37</v>
      </c>
      <c r="G68" s="1" t="s">
        <v>3927</v>
      </c>
      <c r="H68" s="1" t="s">
        <v>33</v>
      </c>
      <c r="I68" s="1" t="s">
        <v>478</v>
      </c>
      <c r="K68" t="str">
        <f t="shared" si="13"/>
        <v>Fighting</v>
      </c>
      <c r="L68" s="1">
        <v>1.5</v>
      </c>
      <c r="M68" s="1">
        <v>70.5</v>
      </c>
      <c r="N68" s="1" t="s">
        <v>61</v>
      </c>
      <c r="O68" s="1" t="s">
        <v>234</v>
      </c>
      <c r="P68" s="1" t="s">
        <v>226</v>
      </c>
      <c r="Q68" s="1" t="s">
        <v>528</v>
      </c>
      <c r="R68" s="9" t="s">
        <v>55</v>
      </c>
      <c r="S68" s="9">
        <f t="shared" si="14"/>
        <v>405</v>
      </c>
      <c r="T68" s="9">
        <f t="shared" si="15"/>
        <v>80</v>
      </c>
      <c r="U68" s="9" t="s">
        <v>59</v>
      </c>
      <c r="V68" s="9">
        <f t="shared" si="16"/>
        <v>100</v>
      </c>
      <c r="W68" s="9" t="s">
        <v>68</v>
      </c>
      <c r="X68" s="9">
        <f t="shared" si="17"/>
        <v>70</v>
      </c>
      <c r="Y68" s="9" t="s">
        <v>47</v>
      </c>
      <c r="Z68" s="9">
        <f t="shared" si="18"/>
        <v>50</v>
      </c>
      <c r="AA68" s="9" t="s">
        <v>88</v>
      </c>
      <c r="AB68" s="9">
        <f t="shared" si="19"/>
        <v>60</v>
      </c>
      <c r="AC68" s="9" t="s">
        <v>56</v>
      </c>
      <c r="AD68" s="9">
        <f t="shared" si="20"/>
        <v>45</v>
      </c>
      <c r="AE68" s="9" t="s">
        <v>44</v>
      </c>
      <c r="AF68" s="9">
        <f t="shared" si="21"/>
        <v>90</v>
      </c>
      <c r="AG68" s="9" t="s">
        <v>178</v>
      </c>
      <c r="AH68" s="9" t="s">
        <v>47</v>
      </c>
      <c r="AI68" s="9">
        <f t="shared" si="22"/>
        <v>70</v>
      </c>
      <c r="AJ68" s="9">
        <f t="shared" si="23"/>
        <v>142</v>
      </c>
      <c r="AK68" s="9" t="s">
        <v>60</v>
      </c>
      <c r="AL68" s="1" t="s">
        <v>49</v>
      </c>
      <c r="AM68" s="1" t="s">
        <v>33</v>
      </c>
      <c r="AN68" s="1" t="s">
        <v>514</v>
      </c>
      <c r="AP68" t="str">
        <f t="shared" si="24"/>
        <v>Human-Like</v>
      </c>
      <c r="AQ68" s="9">
        <v>75</v>
      </c>
      <c r="AR68" s="9">
        <f t="shared" si="25"/>
        <v>25</v>
      </c>
      <c r="AS68" s="10">
        <f>Table1[[#This Row],[percentage_male]]/100</f>
        <v>0.75</v>
      </c>
      <c r="AT68" s="11">
        <f>(100-Table1[[#This Row],[percentage_male]])/100</f>
        <v>0.25</v>
      </c>
      <c r="AU68" s="1" t="s">
        <v>51</v>
      </c>
      <c r="AV68" s="1" t="s">
        <v>33</v>
      </c>
      <c r="AW68" s="1" t="s">
        <v>33</v>
      </c>
      <c r="AX68" s="1" t="s">
        <v>33</v>
      </c>
      <c r="AY68" s="1" t="s">
        <v>33</v>
      </c>
      <c r="AZ68" s="1" t="s">
        <v>33</v>
      </c>
      <c r="BA68" s="1" t="s">
        <v>33</v>
      </c>
      <c r="BB68" s="1" t="s">
        <v>33</v>
      </c>
      <c r="BC68" s="1" t="s">
        <v>33</v>
      </c>
      <c r="BD68" s="1" t="s">
        <v>33</v>
      </c>
      <c r="BE68" s="1" t="s">
        <v>38</v>
      </c>
      <c r="BF68" s="1" t="s">
        <v>38</v>
      </c>
      <c r="BG68" s="1">
        <v>0.5</v>
      </c>
      <c r="BH68" s="1">
        <v>0.5</v>
      </c>
      <c r="BI68" s="1" t="s">
        <v>33</v>
      </c>
      <c r="BJ68" s="1" t="s">
        <v>33</v>
      </c>
      <c r="BK68" s="1">
        <v>0.5</v>
      </c>
      <c r="BL68" s="1" t="s">
        <v>33</v>
      </c>
      <c r="BM68" s="1" t="s">
        <v>38</v>
      </c>
    </row>
    <row r="69" spans="1:65" x14ac:dyDescent="0.35">
      <c r="A69" s="1" t="s">
        <v>534</v>
      </c>
      <c r="B69" s="1" t="s">
        <v>452</v>
      </c>
      <c r="C69" s="1" t="s">
        <v>535</v>
      </c>
      <c r="D69" s="1" t="s">
        <v>536</v>
      </c>
      <c r="E69" t="s">
        <v>33</v>
      </c>
      <c r="F69" s="1" t="s">
        <v>37</v>
      </c>
      <c r="G69" s="1" t="s">
        <v>3927</v>
      </c>
      <c r="H69" s="1" t="s">
        <v>33</v>
      </c>
      <c r="I69" s="1" t="s">
        <v>478</v>
      </c>
      <c r="K69" t="str">
        <f t="shared" si="13"/>
        <v>Fighting</v>
      </c>
      <c r="L69" s="1">
        <v>1.6</v>
      </c>
      <c r="M69" s="1">
        <v>130</v>
      </c>
      <c r="N69" s="1" t="s">
        <v>61</v>
      </c>
      <c r="O69" s="1" t="s">
        <v>234</v>
      </c>
      <c r="P69" s="1" t="s">
        <v>226</v>
      </c>
      <c r="Q69" s="1" t="s">
        <v>528</v>
      </c>
      <c r="R69" s="9" t="s">
        <v>339</v>
      </c>
      <c r="S69" s="9">
        <f t="shared" si="14"/>
        <v>505</v>
      </c>
      <c r="T69" s="9">
        <f t="shared" si="15"/>
        <v>90</v>
      </c>
      <c r="U69" s="9" t="s">
        <v>178</v>
      </c>
      <c r="V69" s="9">
        <f t="shared" si="16"/>
        <v>130</v>
      </c>
      <c r="W69" s="9" t="s">
        <v>110</v>
      </c>
      <c r="X69" s="9">
        <f t="shared" si="17"/>
        <v>80</v>
      </c>
      <c r="Y69" s="9" t="s">
        <v>59</v>
      </c>
      <c r="Z69" s="9">
        <f t="shared" si="18"/>
        <v>65</v>
      </c>
      <c r="AA69" s="9" t="s">
        <v>46</v>
      </c>
      <c r="AB69" s="9">
        <f t="shared" si="19"/>
        <v>85</v>
      </c>
      <c r="AC69" s="9" t="s">
        <v>104</v>
      </c>
      <c r="AD69" s="9">
        <f t="shared" si="20"/>
        <v>55</v>
      </c>
      <c r="AE69" s="9" t="s">
        <v>169</v>
      </c>
      <c r="AF69" s="9">
        <f t="shared" si="21"/>
        <v>45</v>
      </c>
      <c r="AG69" s="9" t="s">
        <v>44</v>
      </c>
      <c r="AH69" s="9" t="s">
        <v>47</v>
      </c>
      <c r="AI69" s="9">
        <f t="shared" si="22"/>
        <v>70</v>
      </c>
      <c r="AJ69" s="9">
        <f t="shared" si="23"/>
        <v>227</v>
      </c>
      <c r="AK69" s="9" t="s">
        <v>343</v>
      </c>
      <c r="AL69" s="1" t="s">
        <v>49</v>
      </c>
      <c r="AM69" s="1" t="s">
        <v>33</v>
      </c>
      <c r="AN69" s="1" t="s">
        <v>514</v>
      </c>
      <c r="AP69" t="str">
        <f t="shared" si="24"/>
        <v>Human-Like</v>
      </c>
      <c r="AQ69" s="9">
        <v>75</v>
      </c>
      <c r="AR69" s="9">
        <f t="shared" si="25"/>
        <v>25</v>
      </c>
      <c r="AS69" s="10">
        <f>Table1[[#This Row],[percentage_male]]/100</f>
        <v>0.75</v>
      </c>
      <c r="AT69" s="11">
        <f>(100-Table1[[#This Row],[percentage_male]])/100</f>
        <v>0.25</v>
      </c>
      <c r="AU69" s="1" t="s">
        <v>51</v>
      </c>
      <c r="AV69" s="1" t="s">
        <v>33</v>
      </c>
      <c r="AW69" s="1" t="s">
        <v>33</v>
      </c>
      <c r="AX69" s="1" t="s">
        <v>33</v>
      </c>
      <c r="AY69" s="1" t="s">
        <v>33</v>
      </c>
      <c r="AZ69" s="1" t="s">
        <v>33</v>
      </c>
      <c r="BA69" s="1" t="s">
        <v>33</v>
      </c>
      <c r="BB69" s="1" t="s">
        <v>33</v>
      </c>
      <c r="BC69" s="1" t="s">
        <v>33</v>
      </c>
      <c r="BD69" s="1" t="s">
        <v>33</v>
      </c>
      <c r="BE69" s="1" t="s">
        <v>38</v>
      </c>
      <c r="BF69" s="1" t="s">
        <v>38</v>
      </c>
      <c r="BG69" s="1">
        <v>0.5</v>
      </c>
      <c r="BH69" s="1">
        <v>0.5</v>
      </c>
      <c r="BI69" s="1" t="s">
        <v>33</v>
      </c>
      <c r="BJ69" s="1" t="s">
        <v>33</v>
      </c>
      <c r="BK69" s="1">
        <v>0.5</v>
      </c>
      <c r="BL69" s="1" t="s">
        <v>33</v>
      </c>
      <c r="BM69" s="1" t="s">
        <v>38</v>
      </c>
    </row>
    <row r="70" spans="1:65" x14ac:dyDescent="0.35">
      <c r="A70" s="1" t="s">
        <v>538</v>
      </c>
      <c r="B70" s="1" t="s">
        <v>277</v>
      </c>
      <c r="C70" s="1" t="s">
        <v>539</v>
      </c>
      <c r="D70" s="1" t="s">
        <v>540</v>
      </c>
      <c r="E70" t="s">
        <v>33</v>
      </c>
      <c r="F70" s="1" t="s">
        <v>37</v>
      </c>
      <c r="G70" s="1" t="s">
        <v>3914</v>
      </c>
      <c r="H70" s="1" t="s">
        <v>38</v>
      </c>
      <c r="I70" s="1" t="s">
        <v>39</v>
      </c>
      <c r="J70" s="1" t="s">
        <v>40</v>
      </c>
      <c r="K70" t="str">
        <f t="shared" si="13"/>
        <v>Grass, Poison</v>
      </c>
      <c r="L70" s="1">
        <v>0.7</v>
      </c>
      <c r="M70" s="1">
        <v>4</v>
      </c>
      <c r="N70" s="1" t="s">
        <v>38</v>
      </c>
      <c r="O70" s="1" t="s">
        <v>42</v>
      </c>
      <c r="Q70" s="1" t="s">
        <v>241</v>
      </c>
      <c r="R70" s="9" t="s">
        <v>307</v>
      </c>
      <c r="S70" s="9">
        <f t="shared" si="14"/>
        <v>300</v>
      </c>
      <c r="T70" s="9">
        <f t="shared" si="15"/>
        <v>50</v>
      </c>
      <c r="U70" s="9" t="s">
        <v>88</v>
      </c>
      <c r="V70" s="9">
        <f t="shared" si="16"/>
        <v>75</v>
      </c>
      <c r="W70" s="9" t="s">
        <v>195</v>
      </c>
      <c r="X70" s="9">
        <f t="shared" si="17"/>
        <v>35</v>
      </c>
      <c r="Y70" s="9" t="s">
        <v>159</v>
      </c>
      <c r="Z70" s="9">
        <f t="shared" si="18"/>
        <v>70</v>
      </c>
      <c r="AA70" s="9" t="s">
        <v>47</v>
      </c>
      <c r="AB70" s="9">
        <f t="shared" si="19"/>
        <v>30</v>
      </c>
      <c r="AC70" s="9" t="s">
        <v>158</v>
      </c>
      <c r="AD70" s="9">
        <f t="shared" si="20"/>
        <v>40</v>
      </c>
      <c r="AE70" s="9" t="s">
        <v>184</v>
      </c>
      <c r="AF70" s="9">
        <f t="shared" si="21"/>
        <v>255</v>
      </c>
      <c r="AG70" s="9" t="s">
        <v>160</v>
      </c>
      <c r="AH70" s="9" t="s">
        <v>47</v>
      </c>
      <c r="AI70" s="9">
        <f t="shared" si="22"/>
        <v>70</v>
      </c>
      <c r="AJ70" s="9">
        <f t="shared" si="23"/>
        <v>60</v>
      </c>
      <c r="AK70" s="9" t="s">
        <v>56</v>
      </c>
      <c r="AL70" s="1" t="s">
        <v>49</v>
      </c>
      <c r="AM70" s="1" t="s">
        <v>33</v>
      </c>
      <c r="AN70" s="1" t="s">
        <v>39</v>
      </c>
      <c r="AP70" t="str">
        <f t="shared" si="24"/>
        <v>Grass</v>
      </c>
      <c r="AQ70" s="9">
        <v>50</v>
      </c>
      <c r="AR70" s="9">
        <f t="shared" si="25"/>
        <v>50</v>
      </c>
      <c r="AS70" s="10">
        <f>Table1[[#This Row],[percentage_male]]/100</f>
        <v>0.5</v>
      </c>
      <c r="AT70" s="11">
        <f>(100-Table1[[#This Row],[percentage_male]])/100</f>
        <v>0.5</v>
      </c>
      <c r="AU70" s="1" t="s">
        <v>51</v>
      </c>
      <c r="AV70" s="1" t="s">
        <v>33</v>
      </c>
      <c r="AW70" s="1" t="s">
        <v>38</v>
      </c>
      <c r="AX70" s="1">
        <v>0.5</v>
      </c>
      <c r="AY70" s="1">
        <v>0.5</v>
      </c>
      <c r="AZ70" s="1">
        <v>0.25</v>
      </c>
      <c r="BA70" s="1" t="s">
        <v>38</v>
      </c>
      <c r="BB70" s="1">
        <v>0.5</v>
      </c>
      <c r="BC70" s="1" t="s">
        <v>33</v>
      </c>
      <c r="BD70" s="1" t="s">
        <v>33</v>
      </c>
      <c r="BE70" s="1" t="s">
        <v>38</v>
      </c>
      <c r="BF70" s="1" t="s">
        <v>38</v>
      </c>
      <c r="BG70" s="1" t="s">
        <v>33</v>
      </c>
      <c r="BH70" s="1" t="s">
        <v>33</v>
      </c>
      <c r="BI70" s="1" t="s">
        <v>33</v>
      </c>
      <c r="BJ70" s="1" t="s">
        <v>33</v>
      </c>
      <c r="BK70" s="1" t="s">
        <v>33</v>
      </c>
      <c r="BL70" s="1" t="s">
        <v>33</v>
      </c>
      <c r="BM70" s="1">
        <v>0.5</v>
      </c>
    </row>
    <row r="71" spans="1:65" x14ac:dyDescent="0.35">
      <c r="A71" s="1" t="s">
        <v>542</v>
      </c>
      <c r="B71" s="1" t="s">
        <v>47</v>
      </c>
      <c r="C71" s="1" t="s">
        <v>543</v>
      </c>
      <c r="D71" s="1" t="s">
        <v>544</v>
      </c>
      <c r="E71" t="s">
        <v>33</v>
      </c>
      <c r="F71" s="1" t="s">
        <v>37</v>
      </c>
      <c r="G71" s="1" t="s">
        <v>3928</v>
      </c>
      <c r="H71" s="1" t="s">
        <v>38</v>
      </c>
      <c r="I71" s="1" t="s">
        <v>39</v>
      </c>
      <c r="J71" s="1" t="s">
        <v>40</v>
      </c>
      <c r="K71" t="str">
        <f t="shared" si="13"/>
        <v>Grass, Poison</v>
      </c>
      <c r="L71" s="1">
        <v>1</v>
      </c>
      <c r="M71" s="1">
        <v>6.4</v>
      </c>
      <c r="N71" s="1" t="s">
        <v>38</v>
      </c>
      <c r="O71" s="1" t="s">
        <v>42</v>
      </c>
      <c r="Q71" s="1" t="s">
        <v>241</v>
      </c>
      <c r="R71" s="9" t="s">
        <v>545</v>
      </c>
      <c r="S71" s="9">
        <f t="shared" si="14"/>
        <v>390</v>
      </c>
      <c r="T71" s="9">
        <f t="shared" si="15"/>
        <v>65</v>
      </c>
      <c r="U71" s="9" t="s">
        <v>46</v>
      </c>
      <c r="V71" s="9">
        <f t="shared" si="16"/>
        <v>90</v>
      </c>
      <c r="W71" s="9" t="s">
        <v>178</v>
      </c>
      <c r="X71" s="9">
        <f t="shared" si="17"/>
        <v>50</v>
      </c>
      <c r="Y71" s="9" t="s">
        <v>88</v>
      </c>
      <c r="Z71" s="9">
        <f t="shared" si="18"/>
        <v>85</v>
      </c>
      <c r="AA71" s="9" t="s">
        <v>104</v>
      </c>
      <c r="AB71" s="9">
        <f t="shared" si="19"/>
        <v>45</v>
      </c>
      <c r="AC71" s="9" t="s">
        <v>44</v>
      </c>
      <c r="AD71" s="9">
        <f t="shared" si="20"/>
        <v>55</v>
      </c>
      <c r="AE71" s="9" t="s">
        <v>169</v>
      </c>
      <c r="AF71" s="9">
        <f t="shared" si="21"/>
        <v>120</v>
      </c>
      <c r="AG71" s="9" t="s">
        <v>75</v>
      </c>
      <c r="AH71" s="9" t="s">
        <v>47</v>
      </c>
      <c r="AI71" s="9">
        <f t="shared" si="22"/>
        <v>70</v>
      </c>
      <c r="AJ71" s="9">
        <f t="shared" si="23"/>
        <v>137</v>
      </c>
      <c r="AK71" s="9" t="s">
        <v>546</v>
      </c>
      <c r="AL71" s="1" t="s">
        <v>49</v>
      </c>
      <c r="AM71" s="1" t="s">
        <v>33</v>
      </c>
      <c r="AN71" s="1" t="s">
        <v>39</v>
      </c>
      <c r="AP71" t="str">
        <f t="shared" si="24"/>
        <v>Grass</v>
      </c>
      <c r="AQ71" s="9">
        <v>50</v>
      </c>
      <c r="AR71" s="9">
        <f t="shared" si="25"/>
        <v>50</v>
      </c>
      <c r="AS71" s="10">
        <f>Table1[[#This Row],[percentage_male]]/100</f>
        <v>0.5</v>
      </c>
      <c r="AT71" s="11">
        <f>(100-Table1[[#This Row],[percentage_male]])/100</f>
        <v>0.5</v>
      </c>
      <c r="AU71" s="1" t="s">
        <v>51</v>
      </c>
      <c r="AV71" s="1" t="s">
        <v>33</v>
      </c>
      <c r="AW71" s="1" t="s">
        <v>38</v>
      </c>
      <c r="AX71" s="1">
        <v>0.5</v>
      </c>
      <c r="AY71" s="1">
        <v>0.5</v>
      </c>
      <c r="AZ71" s="1">
        <v>0.25</v>
      </c>
      <c r="BA71" s="1" t="s">
        <v>38</v>
      </c>
      <c r="BB71" s="1">
        <v>0.5</v>
      </c>
      <c r="BC71" s="1" t="s">
        <v>33</v>
      </c>
      <c r="BD71" s="1" t="s">
        <v>33</v>
      </c>
      <c r="BE71" s="1" t="s">
        <v>38</v>
      </c>
      <c r="BF71" s="1" t="s">
        <v>38</v>
      </c>
      <c r="BG71" s="1" t="s">
        <v>33</v>
      </c>
      <c r="BH71" s="1" t="s">
        <v>33</v>
      </c>
      <c r="BI71" s="1" t="s">
        <v>33</v>
      </c>
      <c r="BJ71" s="1" t="s">
        <v>33</v>
      </c>
      <c r="BK71" s="1" t="s">
        <v>33</v>
      </c>
      <c r="BL71" s="1" t="s">
        <v>33</v>
      </c>
      <c r="BM71" s="1">
        <v>0.5</v>
      </c>
    </row>
    <row r="72" spans="1:65" x14ac:dyDescent="0.35">
      <c r="A72" s="1" t="s">
        <v>547</v>
      </c>
      <c r="B72" s="1" t="s">
        <v>216</v>
      </c>
      <c r="C72" s="1" t="s">
        <v>548</v>
      </c>
      <c r="D72" s="1" t="s">
        <v>549</v>
      </c>
      <c r="E72" t="s">
        <v>33</v>
      </c>
      <c r="F72" s="1" t="s">
        <v>37</v>
      </c>
      <c r="G72" s="1" t="s">
        <v>3928</v>
      </c>
      <c r="H72" s="1" t="s">
        <v>38</v>
      </c>
      <c r="I72" s="1" t="s">
        <v>39</v>
      </c>
      <c r="J72" s="1" t="s">
        <v>40</v>
      </c>
      <c r="K72" t="str">
        <f t="shared" si="13"/>
        <v>Grass, Poison</v>
      </c>
      <c r="L72" s="1">
        <v>1.7</v>
      </c>
      <c r="M72" s="1">
        <v>15.5</v>
      </c>
      <c r="N72" s="1" t="s">
        <v>38</v>
      </c>
      <c r="O72" s="1" t="s">
        <v>42</v>
      </c>
      <c r="Q72" s="1" t="s">
        <v>241</v>
      </c>
      <c r="R72" s="9" t="s">
        <v>415</v>
      </c>
      <c r="S72" s="9">
        <f t="shared" si="14"/>
        <v>490</v>
      </c>
      <c r="T72" s="9">
        <f t="shared" si="15"/>
        <v>80</v>
      </c>
      <c r="U72" s="9" t="s">
        <v>59</v>
      </c>
      <c r="V72" s="9">
        <f t="shared" si="16"/>
        <v>105</v>
      </c>
      <c r="W72" s="9" t="s">
        <v>141</v>
      </c>
      <c r="X72" s="9">
        <f t="shared" si="17"/>
        <v>65</v>
      </c>
      <c r="Y72" s="9" t="s">
        <v>46</v>
      </c>
      <c r="Z72" s="9">
        <f t="shared" si="18"/>
        <v>100</v>
      </c>
      <c r="AA72" s="9" t="s">
        <v>68</v>
      </c>
      <c r="AB72" s="9">
        <f t="shared" si="19"/>
        <v>70</v>
      </c>
      <c r="AC72" s="9" t="s">
        <v>47</v>
      </c>
      <c r="AD72" s="9">
        <f t="shared" si="20"/>
        <v>70</v>
      </c>
      <c r="AE72" s="9" t="s">
        <v>47</v>
      </c>
      <c r="AF72" s="9">
        <f t="shared" si="21"/>
        <v>45</v>
      </c>
      <c r="AG72" s="9" t="s">
        <v>44</v>
      </c>
      <c r="AH72" s="9" t="s">
        <v>47</v>
      </c>
      <c r="AI72" s="9">
        <f t="shared" si="22"/>
        <v>70</v>
      </c>
      <c r="AJ72" s="9">
        <f t="shared" si="23"/>
        <v>221</v>
      </c>
      <c r="AK72" s="9" t="s">
        <v>416</v>
      </c>
      <c r="AL72" s="1" t="s">
        <v>49</v>
      </c>
      <c r="AM72" s="1" t="s">
        <v>33</v>
      </c>
      <c r="AN72" s="1" t="s">
        <v>39</v>
      </c>
      <c r="AP72" t="str">
        <f t="shared" si="24"/>
        <v>Grass</v>
      </c>
      <c r="AQ72" s="9">
        <v>50</v>
      </c>
      <c r="AR72" s="9">
        <f t="shared" si="25"/>
        <v>50</v>
      </c>
      <c r="AS72" s="10">
        <f>Table1[[#This Row],[percentage_male]]/100</f>
        <v>0.5</v>
      </c>
      <c r="AT72" s="11">
        <f>(100-Table1[[#This Row],[percentage_male]])/100</f>
        <v>0.5</v>
      </c>
      <c r="AU72" s="1" t="s">
        <v>51</v>
      </c>
      <c r="AV72" s="1" t="s">
        <v>33</v>
      </c>
      <c r="AW72" s="1" t="s">
        <v>38</v>
      </c>
      <c r="AX72" s="1">
        <v>0.5</v>
      </c>
      <c r="AY72" s="1">
        <v>0.5</v>
      </c>
      <c r="AZ72" s="1">
        <v>0.25</v>
      </c>
      <c r="BA72" s="1" t="s">
        <v>38</v>
      </c>
      <c r="BB72" s="1">
        <v>0.5</v>
      </c>
      <c r="BC72" s="1" t="s">
        <v>33</v>
      </c>
      <c r="BD72" s="1" t="s">
        <v>33</v>
      </c>
      <c r="BE72" s="1" t="s">
        <v>38</v>
      </c>
      <c r="BF72" s="1" t="s">
        <v>38</v>
      </c>
      <c r="BG72" s="1" t="s">
        <v>33</v>
      </c>
      <c r="BH72" s="1" t="s">
        <v>33</v>
      </c>
      <c r="BI72" s="1" t="s">
        <v>33</v>
      </c>
      <c r="BJ72" s="1" t="s">
        <v>33</v>
      </c>
      <c r="BK72" s="1" t="s">
        <v>33</v>
      </c>
      <c r="BL72" s="1" t="s">
        <v>33</v>
      </c>
      <c r="BM72" s="1">
        <v>0.5</v>
      </c>
    </row>
    <row r="73" spans="1:65" x14ac:dyDescent="0.35">
      <c r="A73" s="1" t="s">
        <v>551</v>
      </c>
      <c r="B73" s="1" t="s">
        <v>171</v>
      </c>
      <c r="C73" s="1" t="s">
        <v>552</v>
      </c>
      <c r="D73" s="1" t="s">
        <v>553</v>
      </c>
      <c r="E73" t="s">
        <v>33</v>
      </c>
      <c r="F73" s="1" t="s">
        <v>37</v>
      </c>
      <c r="G73" s="1" t="s">
        <v>3929</v>
      </c>
      <c r="H73" s="1" t="s">
        <v>38</v>
      </c>
      <c r="I73" s="1" t="s">
        <v>123</v>
      </c>
      <c r="J73" s="1" t="s">
        <v>40</v>
      </c>
      <c r="K73" t="str">
        <f t="shared" si="13"/>
        <v>Water, Poison</v>
      </c>
      <c r="L73" s="1">
        <v>0.9</v>
      </c>
      <c r="M73" s="1">
        <v>45.5</v>
      </c>
      <c r="N73" s="1" t="s">
        <v>61</v>
      </c>
      <c r="O73" s="1" t="s">
        <v>554</v>
      </c>
      <c r="P73" s="1" t="s">
        <v>555</v>
      </c>
      <c r="Q73" s="1" t="s">
        <v>125</v>
      </c>
      <c r="R73" s="9" t="s">
        <v>556</v>
      </c>
      <c r="S73" s="9">
        <f t="shared" si="14"/>
        <v>335</v>
      </c>
      <c r="T73" s="9">
        <f t="shared" si="15"/>
        <v>40</v>
      </c>
      <c r="U73" s="9" t="s">
        <v>184</v>
      </c>
      <c r="V73" s="9">
        <f t="shared" si="16"/>
        <v>40</v>
      </c>
      <c r="W73" s="9" t="s">
        <v>184</v>
      </c>
      <c r="X73" s="9">
        <f t="shared" si="17"/>
        <v>35</v>
      </c>
      <c r="Y73" s="9" t="s">
        <v>159</v>
      </c>
      <c r="Z73" s="9">
        <f t="shared" si="18"/>
        <v>50</v>
      </c>
      <c r="AA73" s="9" t="s">
        <v>88</v>
      </c>
      <c r="AB73" s="9">
        <f t="shared" si="19"/>
        <v>100</v>
      </c>
      <c r="AC73" s="9" t="s">
        <v>68</v>
      </c>
      <c r="AD73" s="9">
        <f t="shared" si="20"/>
        <v>70</v>
      </c>
      <c r="AE73" s="9" t="s">
        <v>47</v>
      </c>
      <c r="AF73" s="9">
        <f t="shared" si="21"/>
        <v>190</v>
      </c>
      <c r="AG73" s="9" t="s">
        <v>286</v>
      </c>
      <c r="AH73" s="9" t="s">
        <v>47</v>
      </c>
      <c r="AI73" s="9">
        <f t="shared" si="22"/>
        <v>70</v>
      </c>
      <c r="AJ73" s="9">
        <f t="shared" si="23"/>
        <v>67</v>
      </c>
      <c r="AK73" s="9" t="s">
        <v>332</v>
      </c>
      <c r="AL73" s="1" t="s">
        <v>490</v>
      </c>
      <c r="AM73" s="1" t="s">
        <v>33</v>
      </c>
      <c r="AN73" s="1" t="s">
        <v>557</v>
      </c>
      <c r="AP73" t="str">
        <f t="shared" si="24"/>
        <v>Water 3</v>
      </c>
      <c r="AQ73" s="9">
        <v>50</v>
      </c>
      <c r="AR73" s="9">
        <f t="shared" si="25"/>
        <v>50</v>
      </c>
      <c r="AS73" s="10">
        <f>Table1[[#This Row],[percentage_male]]/100</f>
        <v>0.5</v>
      </c>
      <c r="AT73" s="11">
        <f>(100-Table1[[#This Row],[percentage_male]])/100</f>
        <v>0.5</v>
      </c>
      <c r="AU73" s="1" t="s">
        <v>51</v>
      </c>
      <c r="AV73" s="1" t="s">
        <v>33</v>
      </c>
      <c r="AW73" s="1">
        <v>0.5</v>
      </c>
      <c r="AX73" s="1">
        <v>0.5</v>
      </c>
      <c r="AY73" s="1" t="s">
        <v>38</v>
      </c>
      <c r="AZ73" s="1" t="s">
        <v>33</v>
      </c>
      <c r="BA73" s="1">
        <v>0.5</v>
      </c>
      <c r="BB73" s="1">
        <v>0.5</v>
      </c>
      <c r="BC73" s="1">
        <v>0.5</v>
      </c>
      <c r="BD73" s="1" t="s">
        <v>38</v>
      </c>
      <c r="BE73" s="1" t="s">
        <v>33</v>
      </c>
      <c r="BF73" s="1" t="s">
        <v>38</v>
      </c>
      <c r="BG73" s="1">
        <v>0.5</v>
      </c>
      <c r="BH73" s="1" t="s">
        <v>33</v>
      </c>
      <c r="BI73" s="1" t="s">
        <v>33</v>
      </c>
      <c r="BJ73" s="1" t="s">
        <v>33</v>
      </c>
      <c r="BK73" s="1" t="s">
        <v>33</v>
      </c>
      <c r="BL73" s="1">
        <v>0.5</v>
      </c>
      <c r="BM73" s="1">
        <v>0.5</v>
      </c>
    </row>
    <row r="74" spans="1:65" x14ac:dyDescent="0.35">
      <c r="A74" s="1" t="s">
        <v>558</v>
      </c>
      <c r="B74" s="1" t="s">
        <v>369</v>
      </c>
      <c r="C74" s="1" t="s">
        <v>559</v>
      </c>
      <c r="D74" s="1" t="s">
        <v>560</v>
      </c>
      <c r="E74" t="s">
        <v>33</v>
      </c>
      <c r="F74" s="1" t="s">
        <v>37</v>
      </c>
      <c r="G74" s="1" t="s">
        <v>3929</v>
      </c>
      <c r="H74" s="1" t="s">
        <v>38</v>
      </c>
      <c r="I74" s="1" t="s">
        <v>123</v>
      </c>
      <c r="J74" s="1" t="s">
        <v>40</v>
      </c>
      <c r="K74" t="str">
        <f t="shared" si="13"/>
        <v>Water, Poison</v>
      </c>
      <c r="L74" s="1">
        <v>1.6</v>
      </c>
      <c r="M74" s="1">
        <v>55</v>
      </c>
      <c r="N74" s="1" t="s">
        <v>61</v>
      </c>
      <c r="O74" s="1" t="s">
        <v>554</v>
      </c>
      <c r="P74" s="1" t="s">
        <v>555</v>
      </c>
      <c r="Q74" s="1" t="s">
        <v>125</v>
      </c>
      <c r="R74" s="9" t="s">
        <v>561</v>
      </c>
      <c r="S74" s="9">
        <f t="shared" si="14"/>
        <v>515</v>
      </c>
      <c r="T74" s="9">
        <f t="shared" si="15"/>
        <v>80</v>
      </c>
      <c r="U74" s="9" t="s">
        <v>59</v>
      </c>
      <c r="V74" s="9">
        <f t="shared" si="16"/>
        <v>70</v>
      </c>
      <c r="W74" s="9" t="s">
        <v>47</v>
      </c>
      <c r="X74" s="9">
        <f t="shared" si="17"/>
        <v>65</v>
      </c>
      <c r="Y74" s="9" t="s">
        <v>46</v>
      </c>
      <c r="Z74" s="9">
        <f t="shared" si="18"/>
        <v>80</v>
      </c>
      <c r="AA74" s="9" t="s">
        <v>59</v>
      </c>
      <c r="AB74" s="9">
        <f t="shared" si="19"/>
        <v>120</v>
      </c>
      <c r="AC74" s="9" t="s">
        <v>75</v>
      </c>
      <c r="AD74" s="9">
        <f t="shared" si="20"/>
        <v>100</v>
      </c>
      <c r="AE74" s="9" t="s">
        <v>68</v>
      </c>
      <c r="AF74" s="9">
        <f t="shared" si="21"/>
        <v>60</v>
      </c>
      <c r="AG74" s="9" t="s">
        <v>56</v>
      </c>
      <c r="AH74" s="9" t="s">
        <v>47</v>
      </c>
      <c r="AI74" s="9">
        <f t="shared" si="22"/>
        <v>70</v>
      </c>
      <c r="AJ74" s="9">
        <f t="shared" si="23"/>
        <v>180</v>
      </c>
      <c r="AK74" s="9" t="s">
        <v>529</v>
      </c>
      <c r="AL74" s="1" t="s">
        <v>490</v>
      </c>
      <c r="AM74" s="1" t="s">
        <v>33</v>
      </c>
      <c r="AN74" s="1" t="s">
        <v>557</v>
      </c>
      <c r="AP74" t="str">
        <f t="shared" si="24"/>
        <v>Water 3</v>
      </c>
      <c r="AQ74" s="9">
        <v>50</v>
      </c>
      <c r="AR74" s="9">
        <f t="shared" si="25"/>
        <v>50</v>
      </c>
      <c r="AS74" s="10">
        <f>Table1[[#This Row],[percentage_male]]/100</f>
        <v>0.5</v>
      </c>
      <c r="AT74" s="11">
        <f>(100-Table1[[#This Row],[percentage_male]])/100</f>
        <v>0.5</v>
      </c>
      <c r="AU74" s="1" t="s">
        <v>51</v>
      </c>
      <c r="AV74" s="1" t="s">
        <v>33</v>
      </c>
      <c r="AW74" s="1">
        <v>0.5</v>
      </c>
      <c r="AX74" s="1">
        <v>0.5</v>
      </c>
      <c r="AY74" s="1" t="s">
        <v>38</v>
      </c>
      <c r="AZ74" s="1" t="s">
        <v>33</v>
      </c>
      <c r="BA74" s="1">
        <v>0.5</v>
      </c>
      <c r="BB74" s="1">
        <v>0.5</v>
      </c>
      <c r="BC74" s="1">
        <v>0.5</v>
      </c>
      <c r="BD74" s="1" t="s">
        <v>38</v>
      </c>
      <c r="BE74" s="1" t="s">
        <v>33</v>
      </c>
      <c r="BF74" s="1" t="s">
        <v>38</v>
      </c>
      <c r="BG74" s="1">
        <v>0.5</v>
      </c>
      <c r="BH74" s="1" t="s">
        <v>33</v>
      </c>
      <c r="BI74" s="1" t="s">
        <v>33</v>
      </c>
      <c r="BJ74" s="1" t="s">
        <v>33</v>
      </c>
      <c r="BK74" s="1" t="s">
        <v>33</v>
      </c>
      <c r="BL74" s="1">
        <v>0.5</v>
      </c>
      <c r="BM74" s="1">
        <v>0.5</v>
      </c>
    </row>
    <row r="75" spans="1:65" x14ac:dyDescent="0.35">
      <c r="A75" s="1" t="s">
        <v>563</v>
      </c>
      <c r="B75" s="1" t="s">
        <v>474</v>
      </c>
      <c r="C75" s="1" t="s">
        <v>564</v>
      </c>
      <c r="D75" s="1" t="s">
        <v>565</v>
      </c>
      <c r="E75" t="s">
        <v>33</v>
      </c>
      <c r="F75" s="1" t="s">
        <v>37</v>
      </c>
      <c r="G75" s="1" t="s">
        <v>3930</v>
      </c>
      <c r="H75" s="1" t="s">
        <v>38</v>
      </c>
      <c r="I75" s="1" t="s">
        <v>566</v>
      </c>
      <c r="J75" s="1" t="s">
        <v>304</v>
      </c>
      <c r="K75" t="str">
        <f t="shared" si="13"/>
        <v>Rock, Ground</v>
      </c>
      <c r="L75" s="1">
        <v>0.4</v>
      </c>
      <c r="M75" s="1">
        <v>20</v>
      </c>
      <c r="N75" s="1" t="s">
        <v>61</v>
      </c>
      <c r="O75" s="1" t="s">
        <v>567</v>
      </c>
      <c r="P75" s="1" t="s">
        <v>568</v>
      </c>
      <c r="Q75" s="1" t="s">
        <v>305</v>
      </c>
      <c r="R75" s="9" t="s">
        <v>307</v>
      </c>
      <c r="S75" s="9">
        <f t="shared" si="14"/>
        <v>300</v>
      </c>
      <c r="T75" s="9">
        <f t="shared" si="15"/>
        <v>40</v>
      </c>
      <c r="U75" s="9" t="s">
        <v>184</v>
      </c>
      <c r="V75" s="9">
        <f t="shared" si="16"/>
        <v>80</v>
      </c>
      <c r="W75" s="9" t="s">
        <v>59</v>
      </c>
      <c r="X75" s="9">
        <f t="shared" si="17"/>
        <v>100</v>
      </c>
      <c r="Y75" s="9" t="s">
        <v>68</v>
      </c>
      <c r="Z75" s="9">
        <f t="shared" si="18"/>
        <v>30</v>
      </c>
      <c r="AA75" s="9" t="s">
        <v>158</v>
      </c>
      <c r="AB75" s="9">
        <f t="shared" si="19"/>
        <v>30</v>
      </c>
      <c r="AC75" s="9" t="s">
        <v>158</v>
      </c>
      <c r="AD75" s="9">
        <f t="shared" si="20"/>
        <v>20</v>
      </c>
      <c r="AE75" s="9" t="s">
        <v>51</v>
      </c>
      <c r="AF75" s="9">
        <f t="shared" si="21"/>
        <v>255</v>
      </c>
      <c r="AG75" s="9" t="s">
        <v>160</v>
      </c>
      <c r="AH75" s="9" t="s">
        <v>47</v>
      </c>
      <c r="AI75" s="9">
        <f t="shared" si="22"/>
        <v>70</v>
      </c>
      <c r="AJ75" s="9">
        <f t="shared" si="23"/>
        <v>60</v>
      </c>
      <c r="AK75" s="9" t="s">
        <v>56</v>
      </c>
      <c r="AL75" s="1" t="s">
        <v>49</v>
      </c>
      <c r="AM75" s="1" t="s">
        <v>33</v>
      </c>
      <c r="AN75" s="1" t="s">
        <v>569</v>
      </c>
      <c r="AP75" t="str">
        <f t="shared" si="24"/>
        <v>Mineral</v>
      </c>
      <c r="AQ75" s="9">
        <v>50</v>
      </c>
      <c r="AR75" s="9">
        <f t="shared" si="25"/>
        <v>50</v>
      </c>
      <c r="AS75" s="10">
        <f>Table1[[#This Row],[percentage_male]]/100</f>
        <v>0.5</v>
      </c>
      <c r="AT75" s="11">
        <f>(100-Table1[[#This Row],[percentage_male]])/100</f>
        <v>0.5</v>
      </c>
      <c r="AU75" s="1" t="s">
        <v>162</v>
      </c>
      <c r="AV75" s="1">
        <v>0.5</v>
      </c>
      <c r="AW75" s="1">
        <v>0.5</v>
      </c>
      <c r="AX75" s="1" t="s">
        <v>77</v>
      </c>
      <c r="AY75" s="1" t="s">
        <v>32</v>
      </c>
      <c r="AZ75" s="1" t="s">
        <v>77</v>
      </c>
      <c r="BA75" s="1" t="s">
        <v>38</v>
      </c>
      <c r="BB75" s="1" t="s">
        <v>38</v>
      </c>
      <c r="BC75" s="1">
        <v>0.25</v>
      </c>
      <c r="BD75" s="1" t="s">
        <v>38</v>
      </c>
      <c r="BE75" s="1">
        <v>0.5</v>
      </c>
      <c r="BF75" s="1" t="s">
        <v>33</v>
      </c>
      <c r="BG75" s="1" t="s">
        <v>33</v>
      </c>
      <c r="BH75" s="1">
        <v>0.5</v>
      </c>
      <c r="BI75" s="1" t="s">
        <v>33</v>
      </c>
      <c r="BJ75" s="1" t="s">
        <v>33</v>
      </c>
      <c r="BK75" s="1" t="s">
        <v>33</v>
      </c>
      <c r="BL75" s="1" t="s">
        <v>38</v>
      </c>
      <c r="BM75" s="1" t="s">
        <v>33</v>
      </c>
    </row>
    <row r="76" spans="1:65" x14ac:dyDescent="0.35">
      <c r="A76" s="1" t="s">
        <v>573</v>
      </c>
      <c r="B76" s="1" t="s">
        <v>195</v>
      </c>
      <c r="C76" s="1" t="s">
        <v>574</v>
      </c>
      <c r="D76" s="1" t="s">
        <v>575</v>
      </c>
      <c r="E76" t="s">
        <v>33</v>
      </c>
      <c r="F76" s="1" t="s">
        <v>37</v>
      </c>
      <c r="G76" s="1" t="s">
        <v>3930</v>
      </c>
      <c r="H76" s="1" t="s">
        <v>38</v>
      </c>
      <c r="I76" s="1" t="s">
        <v>566</v>
      </c>
      <c r="J76" s="1" t="s">
        <v>304</v>
      </c>
      <c r="K76" t="str">
        <f t="shared" si="13"/>
        <v>Rock, Ground</v>
      </c>
      <c r="L76" s="1">
        <v>1</v>
      </c>
      <c r="M76" s="1">
        <v>105</v>
      </c>
      <c r="N76" s="1" t="s">
        <v>61</v>
      </c>
      <c r="O76" s="1" t="s">
        <v>567</v>
      </c>
      <c r="P76" s="1" t="s">
        <v>568</v>
      </c>
      <c r="Q76" s="1" t="s">
        <v>305</v>
      </c>
      <c r="R76" s="9" t="s">
        <v>545</v>
      </c>
      <c r="S76" s="9">
        <f t="shared" si="14"/>
        <v>390</v>
      </c>
      <c r="T76" s="9">
        <f t="shared" si="15"/>
        <v>55</v>
      </c>
      <c r="U76" s="9" t="s">
        <v>169</v>
      </c>
      <c r="V76" s="9">
        <f t="shared" si="16"/>
        <v>95</v>
      </c>
      <c r="W76" s="9" t="s">
        <v>276</v>
      </c>
      <c r="X76" s="9">
        <f t="shared" si="17"/>
        <v>115</v>
      </c>
      <c r="Y76" s="9" t="s">
        <v>118</v>
      </c>
      <c r="Z76" s="9">
        <f t="shared" si="18"/>
        <v>45</v>
      </c>
      <c r="AA76" s="9" t="s">
        <v>44</v>
      </c>
      <c r="AB76" s="9">
        <f t="shared" si="19"/>
        <v>45</v>
      </c>
      <c r="AC76" s="9" t="s">
        <v>44</v>
      </c>
      <c r="AD76" s="9">
        <f t="shared" si="20"/>
        <v>35</v>
      </c>
      <c r="AE76" s="9" t="s">
        <v>159</v>
      </c>
      <c r="AF76" s="9">
        <f t="shared" si="21"/>
        <v>120</v>
      </c>
      <c r="AG76" s="9" t="s">
        <v>75</v>
      </c>
      <c r="AH76" s="9" t="s">
        <v>47</v>
      </c>
      <c r="AI76" s="9">
        <f t="shared" si="22"/>
        <v>70</v>
      </c>
      <c r="AJ76" s="9">
        <f t="shared" si="23"/>
        <v>137</v>
      </c>
      <c r="AK76" s="9" t="s">
        <v>546</v>
      </c>
      <c r="AL76" s="1" t="s">
        <v>49</v>
      </c>
      <c r="AM76" s="1" t="s">
        <v>33</v>
      </c>
      <c r="AN76" s="1" t="s">
        <v>569</v>
      </c>
      <c r="AP76" t="str">
        <f t="shared" si="24"/>
        <v>Mineral</v>
      </c>
      <c r="AQ76" s="9">
        <v>50</v>
      </c>
      <c r="AR76" s="9">
        <f t="shared" si="25"/>
        <v>50</v>
      </c>
      <c r="AS76" s="10">
        <f>Table1[[#This Row],[percentage_male]]/100</f>
        <v>0.5</v>
      </c>
      <c r="AT76" s="11">
        <f>(100-Table1[[#This Row],[percentage_male]])/100</f>
        <v>0.5</v>
      </c>
      <c r="AU76" s="1" t="s">
        <v>162</v>
      </c>
      <c r="AV76" s="1">
        <v>0.5</v>
      </c>
      <c r="AW76" s="1">
        <v>0.5</v>
      </c>
      <c r="AX76" s="1" t="s">
        <v>77</v>
      </c>
      <c r="AY76" s="1" t="s">
        <v>32</v>
      </c>
      <c r="AZ76" s="1" t="s">
        <v>77</v>
      </c>
      <c r="BA76" s="1" t="s">
        <v>38</v>
      </c>
      <c r="BB76" s="1" t="s">
        <v>38</v>
      </c>
      <c r="BC76" s="1">
        <v>0.25</v>
      </c>
      <c r="BD76" s="1" t="s">
        <v>38</v>
      </c>
      <c r="BE76" s="1">
        <v>0.5</v>
      </c>
      <c r="BF76" s="1" t="s">
        <v>33</v>
      </c>
      <c r="BG76" s="1" t="s">
        <v>33</v>
      </c>
      <c r="BH76" s="1">
        <v>0.5</v>
      </c>
      <c r="BI76" s="1" t="s">
        <v>33</v>
      </c>
      <c r="BJ76" s="1" t="s">
        <v>33</v>
      </c>
      <c r="BK76" s="1" t="s">
        <v>33</v>
      </c>
      <c r="BL76" s="1" t="s">
        <v>38</v>
      </c>
      <c r="BM76" s="1" t="s">
        <v>33</v>
      </c>
    </row>
    <row r="77" spans="1:65" x14ac:dyDescent="0.35">
      <c r="A77" s="1" t="s">
        <v>578</v>
      </c>
      <c r="B77" s="1" t="s">
        <v>342</v>
      </c>
      <c r="C77" s="1" t="s">
        <v>579</v>
      </c>
      <c r="D77" s="1" t="s">
        <v>580</v>
      </c>
      <c r="E77" t="s">
        <v>33</v>
      </c>
      <c r="F77" s="1" t="s">
        <v>37</v>
      </c>
      <c r="G77" s="1" t="s">
        <v>3931</v>
      </c>
      <c r="H77" s="1" t="s">
        <v>38</v>
      </c>
      <c r="I77" s="1" t="s">
        <v>566</v>
      </c>
      <c r="J77" s="1" t="s">
        <v>304</v>
      </c>
      <c r="K77" t="str">
        <f t="shared" si="13"/>
        <v>Rock, Ground</v>
      </c>
      <c r="L77" s="1">
        <v>1.4</v>
      </c>
      <c r="M77" s="1">
        <v>300</v>
      </c>
      <c r="N77" s="1" t="s">
        <v>61</v>
      </c>
      <c r="O77" s="1" t="s">
        <v>567</v>
      </c>
      <c r="P77" s="1" t="s">
        <v>568</v>
      </c>
      <c r="Q77" s="1" t="s">
        <v>305</v>
      </c>
      <c r="R77" s="9" t="s">
        <v>199</v>
      </c>
      <c r="S77" s="9">
        <f t="shared" si="14"/>
        <v>495</v>
      </c>
      <c r="T77" s="9">
        <f t="shared" si="15"/>
        <v>80</v>
      </c>
      <c r="U77" s="9" t="s">
        <v>59</v>
      </c>
      <c r="V77" s="9">
        <f t="shared" si="16"/>
        <v>120</v>
      </c>
      <c r="W77" s="9" t="s">
        <v>75</v>
      </c>
      <c r="X77" s="9">
        <f t="shared" si="17"/>
        <v>130</v>
      </c>
      <c r="Y77" s="9" t="s">
        <v>110</v>
      </c>
      <c r="Z77" s="9">
        <f t="shared" si="18"/>
        <v>55</v>
      </c>
      <c r="AA77" s="9" t="s">
        <v>169</v>
      </c>
      <c r="AB77" s="9">
        <f t="shared" si="19"/>
        <v>65</v>
      </c>
      <c r="AC77" s="9" t="s">
        <v>46</v>
      </c>
      <c r="AD77" s="9">
        <f t="shared" si="20"/>
        <v>45</v>
      </c>
      <c r="AE77" s="9" t="s">
        <v>44</v>
      </c>
      <c r="AF77" s="9">
        <f t="shared" si="21"/>
        <v>45</v>
      </c>
      <c r="AG77" s="9" t="s">
        <v>44</v>
      </c>
      <c r="AH77" s="9" t="s">
        <v>47</v>
      </c>
      <c r="AI77" s="9">
        <f t="shared" si="22"/>
        <v>70</v>
      </c>
      <c r="AJ77" s="9">
        <f t="shared" si="23"/>
        <v>223</v>
      </c>
      <c r="AK77" s="9" t="s">
        <v>202</v>
      </c>
      <c r="AL77" s="1" t="s">
        <v>49</v>
      </c>
      <c r="AM77" s="1" t="s">
        <v>33</v>
      </c>
      <c r="AN77" s="1" t="s">
        <v>569</v>
      </c>
      <c r="AP77" t="str">
        <f t="shared" si="24"/>
        <v>Mineral</v>
      </c>
      <c r="AQ77" s="9">
        <v>50</v>
      </c>
      <c r="AR77" s="9">
        <f t="shared" si="25"/>
        <v>50</v>
      </c>
      <c r="AS77" s="10">
        <f>Table1[[#This Row],[percentage_male]]/100</f>
        <v>0.5</v>
      </c>
      <c r="AT77" s="11">
        <f>(100-Table1[[#This Row],[percentage_male]])/100</f>
        <v>0.5</v>
      </c>
      <c r="AU77" s="1" t="s">
        <v>162</v>
      </c>
      <c r="AV77" s="1">
        <v>0.5</v>
      </c>
      <c r="AW77" s="1">
        <v>0.5</v>
      </c>
      <c r="AX77" s="1" t="s">
        <v>77</v>
      </c>
      <c r="AY77" s="1" t="s">
        <v>32</v>
      </c>
      <c r="AZ77" s="1" t="s">
        <v>77</v>
      </c>
      <c r="BA77" s="1" t="s">
        <v>38</v>
      </c>
      <c r="BB77" s="1" t="s">
        <v>38</v>
      </c>
      <c r="BC77" s="1">
        <v>0.25</v>
      </c>
      <c r="BD77" s="1" t="s">
        <v>38</v>
      </c>
      <c r="BE77" s="1">
        <v>0.5</v>
      </c>
      <c r="BF77" s="1" t="s">
        <v>33</v>
      </c>
      <c r="BG77" s="1" t="s">
        <v>33</v>
      </c>
      <c r="BH77" s="1">
        <v>0.5</v>
      </c>
      <c r="BI77" s="1" t="s">
        <v>33</v>
      </c>
      <c r="BJ77" s="1" t="s">
        <v>33</v>
      </c>
      <c r="BK77" s="1" t="s">
        <v>33</v>
      </c>
      <c r="BL77" s="1" t="s">
        <v>38</v>
      </c>
      <c r="BM77" s="1" t="s">
        <v>33</v>
      </c>
    </row>
    <row r="78" spans="1:65" x14ac:dyDescent="0.35">
      <c r="A78" s="1" t="s">
        <v>584</v>
      </c>
      <c r="B78" s="1" t="s">
        <v>252</v>
      </c>
      <c r="C78" s="1" t="s">
        <v>585</v>
      </c>
      <c r="D78" s="1" t="s">
        <v>586</v>
      </c>
      <c r="E78" t="s">
        <v>33</v>
      </c>
      <c r="F78" s="1" t="s">
        <v>37</v>
      </c>
      <c r="G78" s="1" t="s">
        <v>3932</v>
      </c>
      <c r="H78" s="1" t="s">
        <v>33</v>
      </c>
      <c r="I78" s="1" t="s">
        <v>81</v>
      </c>
      <c r="K78" t="str">
        <f t="shared" si="13"/>
        <v>Fire</v>
      </c>
      <c r="L78" s="1">
        <v>1</v>
      </c>
      <c r="M78" s="1">
        <v>30</v>
      </c>
      <c r="N78" s="1" t="s">
        <v>61</v>
      </c>
      <c r="O78" s="1" t="s">
        <v>156</v>
      </c>
      <c r="P78" s="1" t="s">
        <v>373</v>
      </c>
      <c r="Q78" s="1" t="s">
        <v>587</v>
      </c>
      <c r="R78" s="9" t="s">
        <v>588</v>
      </c>
      <c r="S78" s="9">
        <f t="shared" si="14"/>
        <v>410</v>
      </c>
      <c r="T78" s="9">
        <f t="shared" si="15"/>
        <v>50</v>
      </c>
      <c r="U78" s="9" t="s">
        <v>88</v>
      </c>
      <c r="V78" s="9">
        <f t="shared" si="16"/>
        <v>85</v>
      </c>
      <c r="W78" s="9" t="s">
        <v>104</v>
      </c>
      <c r="X78" s="9">
        <f t="shared" si="17"/>
        <v>55</v>
      </c>
      <c r="Y78" s="9" t="s">
        <v>169</v>
      </c>
      <c r="Z78" s="9">
        <f t="shared" si="18"/>
        <v>65</v>
      </c>
      <c r="AA78" s="9" t="s">
        <v>46</v>
      </c>
      <c r="AB78" s="9">
        <f t="shared" si="19"/>
        <v>65</v>
      </c>
      <c r="AC78" s="9" t="s">
        <v>46</v>
      </c>
      <c r="AD78" s="9">
        <f t="shared" si="20"/>
        <v>90</v>
      </c>
      <c r="AE78" s="9" t="s">
        <v>178</v>
      </c>
      <c r="AF78" s="9">
        <f t="shared" si="21"/>
        <v>190</v>
      </c>
      <c r="AG78" s="9" t="s">
        <v>286</v>
      </c>
      <c r="AH78" s="9" t="s">
        <v>47</v>
      </c>
      <c r="AI78" s="9">
        <f t="shared" si="22"/>
        <v>70</v>
      </c>
      <c r="AJ78" s="9">
        <f t="shared" si="23"/>
        <v>82</v>
      </c>
      <c r="AK78" s="9" t="s">
        <v>66</v>
      </c>
      <c r="AL78" s="1" t="s">
        <v>161</v>
      </c>
      <c r="AM78" s="1" t="s">
        <v>33</v>
      </c>
      <c r="AN78" s="1" t="s">
        <v>238</v>
      </c>
      <c r="AP78" t="str">
        <f t="shared" si="24"/>
        <v>Field</v>
      </c>
      <c r="AQ78" s="9">
        <v>50</v>
      </c>
      <c r="AR78" s="9">
        <f t="shared" si="25"/>
        <v>50</v>
      </c>
      <c r="AS78" s="10">
        <f>Table1[[#This Row],[percentage_male]]/100</f>
        <v>0.5</v>
      </c>
      <c r="AT78" s="11">
        <f>(100-Table1[[#This Row],[percentage_male]])/100</f>
        <v>0.5</v>
      </c>
      <c r="AU78" s="1" t="s">
        <v>51</v>
      </c>
      <c r="AV78" s="1" t="s">
        <v>33</v>
      </c>
      <c r="AW78" s="1">
        <v>0.5</v>
      </c>
      <c r="AX78" s="1" t="s">
        <v>38</v>
      </c>
      <c r="AY78" s="1" t="s">
        <v>33</v>
      </c>
      <c r="AZ78" s="1">
        <v>0.5</v>
      </c>
      <c r="BA78" s="1">
        <v>0.5</v>
      </c>
      <c r="BB78" s="1" t="s">
        <v>33</v>
      </c>
      <c r="BC78" s="1" t="s">
        <v>33</v>
      </c>
      <c r="BD78" s="1" t="s">
        <v>38</v>
      </c>
      <c r="BE78" s="1" t="s">
        <v>33</v>
      </c>
      <c r="BF78" s="1" t="s">
        <v>33</v>
      </c>
      <c r="BG78" s="1">
        <v>0.5</v>
      </c>
      <c r="BH78" s="1" t="s">
        <v>38</v>
      </c>
      <c r="BI78" s="1" t="s">
        <v>33</v>
      </c>
      <c r="BJ78" s="1" t="s">
        <v>33</v>
      </c>
      <c r="BK78" s="1" t="s">
        <v>33</v>
      </c>
      <c r="BL78" s="1">
        <v>0.5</v>
      </c>
      <c r="BM78" s="1">
        <v>0.5</v>
      </c>
    </row>
    <row r="79" spans="1:65" x14ac:dyDescent="0.35">
      <c r="A79" s="1" t="s">
        <v>591</v>
      </c>
      <c r="B79" s="1" t="s">
        <v>101</v>
      </c>
      <c r="C79" s="1" t="s">
        <v>592</v>
      </c>
      <c r="D79" s="1" t="s">
        <v>593</v>
      </c>
      <c r="E79" t="s">
        <v>33</v>
      </c>
      <c r="F79" s="1" t="s">
        <v>37</v>
      </c>
      <c r="G79" s="1" t="s">
        <v>3932</v>
      </c>
      <c r="H79" s="1" t="s">
        <v>33</v>
      </c>
      <c r="I79" s="1" t="s">
        <v>81</v>
      </c>
      <c r="K79" t="str">
        <f t="shared" si="13"/>
        <v>Fire</v>
      </c>
      <c r="L79" s="1">
        <v>1.7</v>
      </c>
      <c r="M79" s="1">
        <v>95</v>
      </c>
      <c r="N79" s="1" t="s">
        <v>61</v>
      </c>
      <c r="O79" s="1" t="s">
        <v>156</v>
      </c>
      <c r="P79" s="1" t="s">
        <v>373</v>
      </c>
      <c r="Q79" s="1" t="s">
        <v>587</v>
      </c>
      <c r="R79" s="9" t="s">
        <v>472</v>
      </c>
      <c r="S79" s="9">
        <f t="shared" si="14"/>
        <v>500</v>
      </c>
      <c r="T79" s="9">
        <f t="shared" si="15"/>
        <v>65</v>
      </c>
      <c r="U79" s="9" t="s">
        <v>46</v>
      </c>
      <c r="V79" s="9">
        <f t="shared" si="16"/>
        <v>100</v>
      </c>
      <c r="W79" s="9" t="s">
        <v>68</v>
      </c>
      <c r="X79" s="9">
        <f t="shared" si="17"/>
        <v>70</v>
      </c>
      <c r="Y79" s="9" t="s">
        <v>47</v>
      </c>
      <c r="Z79" s="9">
        <f t="shared" si="18"/>
        <v>80</v>
      </c>
      <c r="AA79" s="9" t="s">
        <v>59</v>
      </c>
      <c r="AB79" s="9">
        <f t="shared" si="19"/>
        <v>80</v>
      </c>
      <c r="AC79" s="9" t="s">
        <v>59</v>
      </c>
      <c r="AD79" s="9">
        <f t="shared" si="20"/>
        <v>105</v>
      </c>
      <c r="AE79" s="9" t="s">
        <v>141</v>
      </c>
      <c r="AF79" s="9">
        <f t="shared" si="21"/>
        <v>60</v>
      </c>
      <c r="AG79" s="9" t="s">
        <v>56</v>
      </c>
      <c r="AH79" s="9" t="s">
        <v>47</v>
      </c>
      <c r="AI79" s="9">
        <f t="shared" si="22"/>
        <v>70</v>
      </c>
      <c r="AJ79" s="9">
        <f t="shared" si="23"/>
        <v>175</v>
      </c>
      <c r="AK79" s="9" t="s">
        <v>473</v>
      </c>
      <c r="AL79" s="1" t="s">
        <v>161</v>
      </c>
      <c r="AM79" s="1" t="s">
        <v>33</v>
      </c>
      <c r="AN79" s="1" t="s">
        <v>238</v>
      </c>
      <c r="AP79" t="str">
        <f t="shared" si="24"/>
        <v>Field</v>
      </c>
      <c r="AQ79" s="9">
        <v>50</v>
      </c>
      <c r="AR79" s="9">
        <f t="shared" si="25"/>
        <v>50</v>
      </c>
      <c r="AS79" s="10">
        <f>Table1[[#This Row],[percentage_male]]/100</f>
        <v>0.5</v>
      </c>
      <c r="AT79" s="11">
        <f>(100-Table1[[#This Row],[percentage_male]])/100</f>
        <v>0.5</v>
      </c>
      <c r="AU79" s="1" t="s">
        <v>51</v>
      </c>
      <c r="AV79" s="1" t="s">
        <v>33</v>
      </c>
      <c r="AW79" s="1">
        <v>0.5</v>
      </c>
      <c r="AX79" s="1" t="s">
        <v>38</v>
      </c>
      <c r="AY79" s="1" t="s">
        <v>33</v>
      </c>
      <c r="AZ79" s="1">
        <v>0.5</v>
      </c>
      <c r="BA79" s="1">
        <v>0.5</v>
      </c>
      <c r="BB79" s="1" t="s">
        <v>33</v>
      </c>
      <c r="BC79" s="1" t="s">
        <v>33</v>
      </c>
      <c r="BD79" s="1" t="s">
        <v>38</v>
      </c>
      <c r="BE79" s="1" t="s">
        <v>33</v>
      </c>
      <c r="BF79" s="1" t="s">
        <v>33</v>
      </c>
      <c r="BG79" s="1">
        <v>0.5</v>
      </c>
      <c r="BH79" s="1" t="s">
        <v>38</v>
      </c>
      <c r="BI79" s="1" t="s">
        <v>33</v>
      </c>
      <c r="BJ79" s="1" t="s">
        <v>33</v>
      </c>
      <c r="BK79" s="1" t="s">
        <v>33</v>
      </c>
      <c r="BL79" s="1">
        <v>0.5</v>
      </c>
      <c r="BM79" s="1">
        <v>0.5</v>
      </c>
    </row>
    <row r="80" spans="1:65" x14ac:dyDescent="0.35">
      <c r="A80" s="1" t="s">
        <v>595</v>
      </c>
      <c r="B80" s="1" t="s">
        <v>140</v>
      </c>
      <c r="C80" s="1" t="s">
        <v>596</v>
      </c>
      <c r="D80" s="1" t="s">
        <v>597</v>
      </c>
      <c r="E80" t="s">
        <v>33</v>
      </c>
      <c r="F80" s="1" t="s">
        <v>37</v>
      </c>
      <c r="G80" s="1" t="s">
        <v>3933</v>
      </c>
      <c r="H80" s="1" t="s">
        <v>38</v>
      </c>
      <c r="I80" s="1" t="s">
        <v>123</v>
      </c>
      <c r="J80" s="1" t="s">
        <v>299</v>
      </c>
      <c r="K80" t="str">
        <f t="shared" si="13"/>
        <v>Water, Psychic</v>
      </c>
      <c r="L80" s="1">
        <v>1.2</v>
      </c>
      <c r="M80" s="1">
        <v>36</v>
      </c>
      <c r="N80" s="1" t="s">
        <v>61</v>
      </c>
      <c r="O80" s="1" t="s">
        <v>598</v>
      </c>
      <c r="P80" s="1" t="s">
        <v>599</v>
      </c>
      <c r="Q80" s="1" t="s">
        <v>600</v>
      </c>
      <c r="R80" s="9" t="s">
        <v>601</v>
      </c>
      <c r="S80" s="9">
        <f t="shared" si="14"/>
        <v>315</v>
      </c>
      <c r="T80" s="9">
        <f t="shared" si="15"/>
        <v>90</v>
      </c>
      <c r="U80" s="9" t="s">
        <v>178</v>
      </c>
      <c r="V80" s="9">
        <f t="shared" si="16"/>
        <v>65</v>
      </c>
      <c r="W80" s="9" t="s">
        <v>46</v>
      </c>
      <c r="X80" s="9">
        <f t="shared" si="17"/>
        <v>65</v>
      </c>
      <c r="Y80" s="9" t="s">
        <v>46</v>
      </c>
      <c r="Z80" s="9">
        <f t="shared" si="18"/>
        <v>40</v>
      </c>
      <c r="AA80" s="9" t="s">
        <v>184</v>
      </c>
      <c r="AB80" s="9">
        <f t="shared" si="19"/>
        <v>40</v>
      </c>
      <c r="AC80" s="9" t="s">
        <v>184</v>
      </c>
      <c r="AD80" s="9">
        <f t="shared" si="20"/>
        <v>15</v>
      </c>
      <c r="AE80" s="9" t="s">
        <v>162</v>
      </c>
      <c r="AF80" s="9">
        <f t="shared" si="21"/>
        <v>190</v>
      </c>
      <c r="AG80" s="9" t="s">
        <v>286</v>
      </c>
      <c r="AH80" s="9" t="s">
        <v>47</v>
      </c>
      <c r="AI80" s="9">
        <f t="shared" si="22"/>
        <v>70</v>
      </c>
      <c r="AJ80" s="9">
        <f t="shared" si="23"/>
        <v>63</v>
      </c>
      <c r="AK80" s="9" t="s">
        <v>58</v>
      </c>
      <c r="AL80" s="1" t="s">
        <v>161</v>
      </c>
      <c r="AM80" s="1" t="s">
        <v>38</v>
      </c>
      <c r="AN80" s="1" t="s">
        <v>50</v>
      </c>
      <c r="AO80" s="1" t="s">
        <v>129</v>
      </c>
      <c r="AP80" t="str">
        <f t="shared" si="24"/>
        <v>Monster, Water 1</v>
      </c>
      <c r="AQ80" s="9">
        <v>50</v>
      </c>
      <c r="AR80" s="9">
        <f t="shared" si="25"/>
        <v>50</v>
      </c>
      <c r="AS80" s="10">
        <f>Table1[[#This Row],[percentage_male]]/100</f>
        <v>0.5</v>
      </c>
      <c r="AT80" s="11">
        <f>(100-Table1[[#This Row],[percentage_male]])/100</f>
        <v>0.5</v>
      </c>
      <c r="AU80" s="1" t="s">
        <v>51</v>
      </c>
      <c r="AV80" s="1" t="s">
        <v>33</v>
      </c>
      <c r="AW80" s="1">
        <v>0.5</v>
      </c>
      <c r="AX80" s="1">
        <v>0.5</v>
      </c>
      <c r="AY80" s="1" t="s">
        <v>38</v>
      </c>
      <c r="AZ80" s="1" t="s">
        <v>38</v>
      </c>
      <c r="BA80" s="1">
        <v>0.5</v>
      </c>
      <c r="BB80" s="1">
        <v>0.5</v>
      </c>
      <c r="BC80" s="1" t="s">
        <v>33</v>
      </c>
      <c r="BD80" s="1" t="s">
        <v>33</v>
      </c>
      <c r="BE80" s="1" t="s">
        <v>33</v>
      </c>
      <c r="BF80" s="1">
        <v>0.5</v>
      </c>
      <c r="BG80" s="1" t="s">
        <v>38</v>
      </c>
      <c r="BH80" s="1" t="s">
        <v>33</v>
      </c>
      <c r="BI80" s="1" t="s">
        <v>38</v>
      </c>
      <c r="BJ80" s="1" t="s">
        <v>33</v>
      </c>
      <c r="BK80" s="1" t="s">
        <v>38</v>
      </c>
      <c r="BL80" s="1">
        <v>0.5</v>
      </c>
      <c r="BM80" s="1" t="s">
        <v>33</v>
      </c>
    </row>
    <row r="81" spans="1:65" x14ac:dyDescent="0.35">
      <c r="A81" s="1" t="s">
        <v>603</v>
      </c>
      <c r="B81" s="1" t="s">
        <v>59</v>
      </c>
      <c r="C81" s="1" t="s">
        <v>604</v>
      </c>
      <c r="D81" s="1" t="s">
        <v>605</v>
      </c>
      <c r="E81" t="s">
        <v>33</v>
      </c>
      <c r="F81" s="1" t="s">
        <v>37</v>
      </c>
      <c r="G81" s="1" t="s">
        <v>3934</v>
      </c>
      <c r="H81" s="1" t="s">
        <v>38</v>
      </c>
      <c r="I81" s="1" t="s">
        <v>123</v>
      </c>
      <c r="J81" s="1" t="s">
        <v>299</v>
      </c>
      <c r="K81" t="str">
        <f t="shared" si="13"/>
        <v>Water, Psychic</v>
      </c>
      <c r="L81" s="1">
        <v>1.6</v>
      </c>
      <c r="M81" s="1">
        <v>78.5</v>
      </c>
      <c r="N81" s="1" t="s">
        <v>61</v>
      </c>
      <c r="O81" s="1" t="s">
        <v>598</v>
      </c>
      <c r="P81" s="1" t="s">
        <v>599</v>
      </c>
      <c r="Q81" s="1" t="s">
        <v>600</v>
      </c>
      <c r="R81" s="9" t="s">
        <v>415</v>
      </c>
      <c r="S81" s="9">
        <f t="shared" si="14"/>
        <v>490</v>
      </c>
      <c r="T81" s="9">
        <f t="shared" si="15"/>
        <v>95</v>
      </c>
      <c r="U81" s="9" t="s">
        <v>276</v>
      </c>
      <c r="V81" s="9">
        <f t="shared" si="16"/>
        <v>75</v>
      </c>
      <c r="W81" s="9" t="s">
        <v>195</v>
      </c>
      <c r="X81" s="9">
        <f t="shared" si="17"/>
        <v>110</v>
      </c>
      <c r="Y81" s="9" t="s">
        <v>296</v>
      </c>
      <c r="Z81" s="9">
        <f t="shared" si="18"/>
        <v>100</v>
      </c>
      <c r="AA81" s="9" t="s">
        <v>68</v>
      </c>
      <c r="AB81" s="9">
        <f t="shared" si="19"/>
        <v>80</v>
      </c>
      <c r="AC81" s="9" t="s">
        <v>59</v>
      </c>
      <c r="AD81" s="9">
        <f t="shared" si="20"/>
        <v>30</v>
      </c>
      <c r="AE81" s="9" t="s">
        <v>158</v>
      </c>
      <c r="AF81" s="9">
        <f t="shared" si="21"/>
        <v>75</v>
      </c>
      <c r="AG81" s="9" t="s">
        <v>195</v>
      </c>
      <c r="AH81" s="9" t="s">
        <v>47</v>
      </c>
      <c r="AI81" s="9">
        <f t="shared" si="22"/>
        <v>70</v>
      </c>
      <c r="AJ81" s="9">
        <f t="shared" si="23"/>
        <v>172</v>
      </c>
      <c r="AK81" s="9" t="s">
        <v>606</v>
      </c>
      <c r="AL81" s="1" t="s">
        <v>161</v>
      </c>
      <c r="AM81" s="1" t="s">
        <v>38</v>
      </c>
      <c r="AN81" s="1" t="s">
        <v>50</v>
      </c>
      <c r="AO81" s="1" t="s">
        <v>129</v>
      </c>
      <c r="AP81" t="str">
        <f t="shared" si="24"/>
        <v>Monster, Water 1</v>
      </c>
      <c r="AQ81" s="9">
        <v>50</v>
      </c>
      <c r="AR81" s="9">
        <f t="shared" si="25"/>
        <v>50</v>
      </c>
      <c r="AS81" s="10">
        <f>Table1[[#This Row],[percentage_male]]/100</f>
        <v>0.5</v>
      </c>
      <c r="AT81" s="11">
        <f>(100-Table1[[#This Row],[percentage_male]])/100</f>
        <v>0.5</v>
      </c>
      <c r="AU81" s="1" t="s">
        <v>51</v>
      </c>
      <c r="AV81" s="1" t="s">
        <v>33</v>
      </c>
      <c r="AW81" s="1">
        <v>0.5</v>
      </c>
      <c r="AX81" s="1">
        <v>0.5</v>
      </c>
      <c r="AY81" s="1" t="s">
        <v>38</v>
      </c>
      <c r="AZ81" s="1" t="s">
        <v>38</v>
      </c>
      <c r="BA81" s="1">
        <v>0.5</v>
      </c>
      <c r="BB81" s="1">
        <v>0.5</v>
      </c>
      <c r="BC81" s="1" t="s">
        <v>33</v>
      </c>
      <c r="BD81" s="1" t="s">
        <v>33</v>
      </c>
      <c r="BE81" s="1" t="s">
        <v>33</v>
      </c>
      <c r="BF81" s="1">
        <v>0.5</v>
      </c>
      <c r="BG81" s="1" t="s">
        <v>38</v>
      </c>
      <c r="BH81" s="1" t="s">
        <v>33</v>
      </c>
      <c r="BI81" s="1" t="s">
        <v>38</v>
      </c>
      <c r="BJ81" s="1" t="s">
        <v>33</v>
      </c>
      <c r="BK81" s="1" t="s">
        <v>38</v>
      </c>
      <c r="BL81" s="1">
        <v>0.5</v>
      </c>
      <c r="BM81" s="1" t="s">
        <v>33</v>
      </c>
    </row>
    <row r="82" spans="1:65" x14ac:dyDescent="0.35">
      <c r="A82" s="1" t="s">
        <v>615</v>
      </c>
      <c r="B82" s="1" t="s">
        <v>247</v>
      </c>
      <c r="C82" s="1" t="s">
        <v>616</v>
      </c>
      <c r="D82" s="1" t="s">
        <v>617</v>
      </c>
      <c r="E82" t="s">
        <v>33</v>
      </c>
      <c r="F82" s="1" t="s">
        <v>37</v>
      </c>
      <c r="G82" s="1" t="s">
        <v>3935</v>
      </c>
      <c r="H82" s="1" t="s">
        <v>38</v>
      </c>
      <c r="I82" s="1" t="s">
        <v>282</v>
      </c>
      <c r="J82" s="1" t="s">
        <v>311</v>
      </c>
      <c r="K82" t="str">
        <f t="shared" si="13"/>
        <v>Electric, Steel</v>
      </c>
      <c r="L82" s="1">
        <v>0.3</v>
      </c>
      <c r="M82" s="1">
        <v>6</v>
      </c>
      <c r="N82" s="1" t="s">
        <v>61</v>
      </c>
      <c r="O82" s="1" t="s">
        <v>572</v>
      </c>
      <c r="P82" s="1" t="s">
        <v>568</v>
      </c>
      <c r="Q82" s="1" t="s">
        <v>618</v>
      </c>
      <c r="R82" s="9" t="s">
        <v>619</v>
      </c>
      <c r="S82" s="9">
        <f t="shared" si="14"/>
        <v>325</v>
      </c>
      <c r="T82" s="9">
        <f t="shared" si="15"/>
        <v>25</v>
      </c>
      <c r="U82" s="9" t="s">
        <v>170</v>
      </c>
      <c r="V82" s="9">
        <f t="shared" si="16"/>
        <v>35</v>
      </c>
      <c r="W82" s="9" t="s">
        <v>159</v>
      </c>
      <c r="X82" s="9">
        <f t="shared" si="17"/>
        <v>70</v>
      </c>
      <c r="Y82" s="9" t="s">
        <v>47</v>
      </c>
      <c r="Z82" s="9">
        <f t="shared" si="18"/>
        <v>95</v>
      </c>
      <c r="AA82" s="9" t="s">
        <v>276</v>
      </c>
      <c r="AB82" s="9">
        <f t="shared" si="19"/>
        <v>55</v>
      </c>
      <c r="AC82" s="9" t="s">
        <v>169</v>
      </c>
      <c r="AD82" s="9">
        <f t="shared" si="20"/>
        <v>45</v>
      </c>
      <c r="AE82" s="9" t="s">
        <v>44</v>
      </c>
      <c r="AF82" s="9">
        <f t="shared" si="21"/>
        <v>190</v>
      </c>
      <c r="AG82" s="9" t="s">
        <v>286</v>
      </c>
      <c r="AH82" s="9" t="s">
        <v>47</v>
      </c>
      <c r="AI82" s="9">
        <f t="shared" si="22"/>
        <v>70</v>
      </c>
      <c r="AJ82" s="9">
        <f t="shared" si="23"/>
        <v>65</v>
      </c>
      <c r="AK82" s="9" t="s">
        <v>46</v>
      </c>
      <c r="AL82" s="1" t="s">
        <v>161</v>
      </c>
      <c r="AM82" s="1" t="s">
        <v>33</v>
      </c>
      <c r="AN82" s="1" t="s">
        <v>569</v>
      </c>
      <c r="AP82" t="str">
        <f t="shared" si="24"/>
        <v>Mineral</v>
      </c>
      <c r="AR82" s="9">
        <f t="shared" si="25"/>
        <v>100</v>
      </c>
      <c r="AU82" s="1" t="s">
        <v>51</v>
      </c>
      <c r="AV82" s="1">
        <v>0.5</v>
      </c>
      <c r="AW82" s="1" t="s">
        <v>38</v>
      </c>
      <c r="AX82" s="1" t="s">
        <v>33</v>
      </c>
      <c r="AY82" s="1">
        <v>0.5</v>
      </c>
      <c r="AZ82" s="1">
        <v>0.5</v>
      </c>
      <c r="BA82" s="1">
        <v>0.5</v>
      </c>
      <c r="BB82" s="1" t="s">
        <v>38</v>
      </c>
      <c r="BC82" s="1" t="s">
        <v>32</v>
      </c>
      <c r="BD82" s="1" t="s">
        <v>77</v>
      </c>
      <c r="BE82" s="1">
        <v>0.25</v>
      </c>
      <c r="BF82" s="1">
        <v>0.5</v>
      </c>
      <c r="BG82" s="1">
        <v>0.5</v>
      </c>
      <c r="BH82" s="1">
        <v>0.5</v>
      </c>
      <c r="BI82" s="1" t="s">
        <v>33</v>
      </c>
      <c r="BJ82" s="1">
        <v>0.5</v>
      </c>
      <c r="BK82" s="1" t="s">
        <v>33</v>
      </c>
      <c r="BL82" s="1">
        <v>0.25</v>
      </c>
      <c r="BM82" s="1">
        <v>0.5</v>
      </c>
    </row>
    <row r="83" spans="1:65" x14ac:dyDescent="0.35">
      <c r="A83" s="1" t="s">
        <v>620</v>
      </c>
      <c r="B83" s="1" t="s">
        <v>66</v>
      </c>
      <c r="C83" s="1" t="s">
        <v>620</v>
      </c>
      <c r="D83" s="1" t="s">
        <v>621</v>
      </c>
      <c r="E83" t="s">
        <v>33</v>
      </c>
      <c r="F83" s="1" t="s">
        <v>37</v>
      </c>
      <c r="G83" s="1" t="s">
        <v>3935</v>
      </c>
      <c r="H83" s="1" t="s">
        <v>38</v>
      </c>
      <c r="I83" s="1" t="s">
        <v>282</v>
      </c>
      <c r="J83" s="1" t="s">
        <v>311</v>
      </c>
      <c r="K83" t="str">
        <f t="shared" si="13"/>
        <v>Electric, Steel</v>
      </c>
      <c r="L83" s="1">
        <v>1</v>
      </c>
      <c r="M83" s="1">
        <v>60</v>
      </c>
      <c r="N83" s="1" t="s">
        <v>61</v>
      </c>
      <c r="O83" s="1" t="s">
        <v>572</v>
      </c>
      <c r="P83" s="1" t="s">
        <v>568</v>
      </c>
      <c r="Q83" s="1" t="s">
        <v>618</v>
      </c>
      <c r="R83" s="9" t="s">
        <v>622</v>
      </c>
      <c r="S83" s="9">
        <f t="shared" si="14"/>
        <v>465</v>
      </c>
      <c r="T83" s="9">
        <f t="shared" si="15"/>
        <v>50</v>
      </c>
      <c r="U83" s="9" t="s">
        <v>88</v>
      </c>
      <c r="V83" s="9">
        <f t="shared" si="16"/>
        <v>60</v>
      </c>
      <c r="W83" s="9" t="s">
        <v>56</v>
      </c>
      <c r="X83" s="9">
        <f t="shared" si="17"/>
        <v>95</v>
      </c>
      <c r="Y83" s="9" t="s">
        <v>276</v>
      </c>
      <c r="Z83" s="9">
        <f t="shared" si="18"/>
        <v>120</v>
      </c>
      <c r="AA83" s="9" t="s">
        <v>75</v>
      </c>
      <c r="AB83" s="9">
        <f t="shared" si="19"/>
        <v>70</v>
      </c>
      <c r="AC83" s="9" t="s">
        <v>47</v>
      </c>
      <c r="AD83" s="9">
        <f t="shared" si="20"/>
        <v>70</v>
      </c>
      <c r="AE83" s="9" t="s">
        <v>47</v>
      </c>
      <c r="AF83" s="9">
        <f t="shared" si="21"/>
        <v>60</v>
      </c>
      <c r="AG83" s="9" t="s">
        <v>56</v>
      </c>
      <c r="AH83" s="9" t="s">
        <v>47</v>
      </c>
      <c r="AI83" s="9">
        <f t="shared" si="22"/>
        <v>70</v>
      </c>
      <c r="AJ83" s="9">
        <f t="shared" si="23"/>
        <v>163</v>
      </c>
      <c r="AK83" s="9" t="s">
        <v>623</v>
      </c>
      <c r="AL83" s="1" t="s">
        <v>161</v>
      </c>
      <c r="AM83" s="1" t="s">
        <v>33</v>
      </c>
      <c r="AN83" s="1" t="s">
        <v>569</v>
      </c>
      <c r="AP83" t="str">
        <f t="shared" si="24"/>
        <v>Mineral</v>
      </c>
      <c r="AR83" s="9">
        <f t="shared" si="25"/>
        <v>100</v>
      </c>
      <c r="AU83" s="1" t="s">
        <v>51</v>
      </c>
      <c r="AV83" s="1">
        <v>0.5</v>
      </c>
      <c r="AW83" s="1" t="s">
        <v>38</v>
      </c>
      <c r="AX83" s="1" t="s">
        <v>33</v>
      </c>
      <c r="AY83" s="1">
        <v>0.5</v>
      </c>
      <c r="AZ83" s="1">
        <v>0.5</v>
      </c>
      <c r="BA83" s="1">
        <v>0.5</v>
      </c>
      <c r="BB83" s="1" t="s">
        <v>38</v>
      </c>
      <c r="BC83" s="1" t="s">
        <v>32</v>
      </c>
      <c r="BD83" s="1" t="s">
        <v>77</v>
      </c>
      <c r="BE83" s="1">
        <v>0.25</v>
      </c>
      <c r="BF83" s="1">
        <v>0.5</v>
      </c>
      <c r="BG83" s="1">
        <v>0.5</v>
      </c>
      <c r="BH83" s="1">
        <v>0.5</v>
      </c>
      <c r="BI83" s="1" t="s">
        <v>33</v>
      </c>
      <c r="BJ83" s="1">
        <v>0.5</v>
      </c>
      <c r="BK83" s="1" t="s">
        <v>33</v>
      </c>
      <c r="BL83" s="1">
        <v>0.25</v>
      </c>
      <c r="BM83" s="1">
        <v>0.5</v>
      </c>
    </row>
    <row r="84" spans="1:65" x14ac:dyDescent="0.35">
      <c r="A84" s="1" t="s">
        <v>624</v>
      </c>
      <c r="B84" s="1" t="s">
        <v>67</v>
      </c>
      <c r="C84" s="1" t="s">
        <v>625</v>
      </c>
      <c r="D84" s="1" t="s">
        <v>626</v>
      </c>
      <c r="E84" t="s">
        <v>33</v>
      </c>
      <c r="F84" s="1" t="s">
        <v>37</v>
      </c>
      <c r="G84" s="1" t="s">
        <v>3936</v>
      </c>
      <c r="H84" s="1" t="s">
        <v>38</v>
      </c>
      <c r="I84" s="1" t="s">
        <v>37</v>
      </c>
      <c r="J84" s="1" t="s">
        <v>99</v>
      </c>
      <c r="K84" t="str">
        <f t="shared" si="13"/>
        <v>Normal, Flying</v>
      </c>
      <c r="L84" s="1">
        <v>0.8</v>
      </c>
      <c r="M84" s="1">
        <v>15</v>
      </c>
      <c r="N84" s="1" t="s">
        <v>61</v>
      </c>
      <c r="O84" s="1" t="s">
        <v>206</v>
      </c>
      <c r="P84" s="1" t="s">
        <v>397</v>
      </c>
      <c r="Q84" s="1" t="s">
        <v>481</v>
      </c>
      <c r="R84" s="9" t="s">
        <v>627</v>
      </c>
      <c r="S84" s="9">
        <f t="shared" si="14"/>
        <v>377</v>
      </c>
      <c r="T84" s="9">
        <f t="shared" si="15"/>
        <v>52</v>
      </c>
      <c r="U84" s="9" t="s">
        <v>86</v>
      </c>
      <c r="V84" s="9">
        <f t="shared" si="16"/>
        <v>90</v>
      </c>
      <c r="W84" s="9" t="s">
        <v>178</v>
      </c>
      <c r="X84" s="9">
        <f t="shared" si="17"/>
        <v>55</v>
      </c>
      <c r="Y84" s="9" t="s">
        <v>169</v>
      </c>
      <c r="Z84" s="9">
        <f t="shared" si="18"/>
        <v>58</v>
      </c>
      <c r="AA84" s="9" t="s">
        <v>94</v>
      </c>
      <c r="AB84" s="9">
        <f t="shared" si="19"/>
        <v>62</v>
      </c>
      <c r="AC84" s="9" t="s">
        <v>57</v>
      </c>
      <c r="AD84" s="9">
        <f t="shared" si="20"/>
        <v>60</v>
      </c>
      <c r="AE84" s="9" t="s">
        <v>56</v>
      </c>
      <c r="AF84" s="9">
        <f t="shared" si="21"/>
        <v>45</v>
      </c>
      <c r="AG84" s="9" t="s">
        <v>44</v>
      </c>
      <c r="AH84" s="9" t="s">
        <v>47</v>
      </c>
      <c r="AI84" s="9">
        <f t="shared" si="22"/>
        <v>70</v>
      </c>
      <c r="AJ84" s="9">
        <f t="shared" si="23"/>
        <v>132</v>
      </c>
      <c r="AK84" s="9" t="s">
        <v>628</v>
      </c>
      <c r="AL84" s="1" t="s">
        <v>161</v>
      </c>
      <c r="AM84" s="1" t="s">
        <v>38</v>
      </c>
      <c r="AN84" s="1" t="s">
        <v>238</v>
      </c>
      <c r="AO84" s="1" t="s">
        <v>99</v>
      </c>
      <c r="AP84" t="str">
        <f t="shared" si="24"/>
        <v>Field, Flying</v>
      </c>
      <c r="AQ84" s="9">
        <v>50</v>
      </c>
      <c r="AR84" s="9">
        <f t="shared" si="25"/>
        <v>50</v>
      </c>
      <c r="AS84" s="10">
        <f>Table1[[#This Row],[percentage_male]]/100</f>
        <v>0.5</v>
      </c>
      <c r="AT84" s="11">
        <f>(100-Table1[[#This Row],[percentage_male]])/100</f>
        <v>0.5</v>
      </c>
      <c r="AU84" s="1" t="s">
        <v>51</v>
      </c>
      <c r="AV84" s="1" t="s">
        <v>33</v>
      </c>
      <c r="AW84" s="1" t="s">
        <v>33</v>
      </c>
      <c r="AX84" s="1" t="s">
        <v>33</v>
      </c>
      <c r="AY84" s="1" t="s">
        <v>38</v>
      </c>
      <c r="AZ84" s="1">
        <v>0.5</v>
      </c>
      <c r="BA84" s="1" t="s">
        <v>38</v>
      </c>
      <c r="BB84" s="1" t="s">
        <v>33</v>
      </c>
      <c r="BC84" s="1" t="s">
        <v>33</v>
      </c>
      <c r="BD84" s="1" t="s">
        <v>32</v>
      </c>
      <c r="BE84" s="1" t="s">
        <v>33</v>
      </c>
      <c r="BF84" s="1" t="s">
        <v>33</v>
      </c>
      <c r="BG84" s="1">
        <v>0.5</v>
      </c>
      <c r="BH84" s="1" t="s">
        <v>38</v>
      </c>
      <c r="BI84" s="1" t="s">
        <v>32</v>
      </c>
      <c r="BJ84" s="1" t="s">
        <v>33</v>
      </c>
      <c r="BK84" s="1" t="s">
        <v>33</v>
      </c>
      <c r="BL84" s="1" t="s">
        <v>33</v>
      </c>
      <c r="BM84" s="1" t="s">
        <v>33</v>
      </c>
    </row>
    <row r="85" spans="1:65" x14ac:dyDescent="0.35">
      <c r="A85" s="1" t="s">
        <v>631</v>
      </c>
      <c r="B85" s="1" t="s">
        <v>102</v>
      </c>
      <c r="C85" s="1" t="s">
        <v>632</v>
      </c>
      <c r="D85" s="1" t="s">
        <v>633</v>
      </c>
      <c r="E85" t="s">
        <v>33</v>
      </c>
      <c r="F85" s="1" t="s">
        <v>37</v>
      </c>
      <c r="G85" s="1" t="s">
        <v>3937</v>
      </c>
      <c r="H85" s="1" t="s">
        <v>38</v>
      </c>
      <c r="I85" s="1" t="s">
        <v>37</v>
      </c>
      <c r="J85" s="1" t="s">
        <v>99</v>
      </c>
      <c r="K85" t="str">
        <f t="shared" si="13"/>
        <v>Normal, Flying</v>
      </c>
      <c r="L85" s="1">
        <v>1.4</v>
      </c>
      <c r="M85" s="1">
        <v>39.200000000000003</v>
      </c>
      <c r="N85" s="1" t="s">
        <v>61</v>
      </c>
      <c r="O85" s="1" t="s">
        <v>156</v>
      </c>
      <c r="P85" s="1" t="s">
        <v>634</v>
      </c>
      <c r="Q85" s="1" t="s">
        <v>207</v>
      </c>
      <c r="R85" s="9" t="s">
        <v>512</v>
      </c>
      <c r="S85" s="9">
        <f t="shared" si="14"/>
        <v>310</v>
      </c>
      <c r="T85" s="9">
        <f t="shared" si="15"/>
        <v>35</v>
      </c>
      <c r="U85" s="9" t="s">
        <v>159</v>
      </c>
      <c r="V85" s="9">
        <f t="shared" si="16"/>
        <v>85</v>
      </c>
      <c r="W85" s="9" t="s">
        <v>104</v>
      </c>
      <c r="X85" s="9">
        <f t="shared" si="17"/>
        <v>45</v>
      </c>
      <c r="Y85" s="9" t="s">
        <v>44</v>
      </c>
      <c r="Z85" s="9">
        <f t="shared" si="18"/>
        <v>35</v>
      </c>
      <c r="AA85" s="9" t="s">
        <v>159</v>
      </c>
      <c r="AB85" s="9">
        <f t="shared" si="19"/>
        <v>35</v>
      </c>
      <c r="AC85" s="9" t="s">
        <v>159</v>
      </c>
      <c r="AD85" s="9">
        <f t="shared" si="20"/>
        <v>75</v>
      </c>
      <c r="AE85" s="9" t="s">
        <v>195</v>
      </c>
      <c r="AF85" s="9">
        <f t="shared" si="21"/>
        <v>190</v>
      </c>
      <c r="AG85" s="9" t="s">
        <v>286</v>
      </c>
      <c r="AH85" s="9" t="s">
        <v>47</v>
      </c>
      <c r="AI85" s="9">
        <f t="shared" si="22"/>
        <v>70</v>
      </c>
      <c r="AJ85" s="9">
        <f t="shared" si="23"/>
        <v>62</v>
      </c>
      <c r="AK85" s="9" t="s">
        <v>57</v>
      </c>
      <c r="AL85" s="1" t="s">
        <v>161</v>
      </c>
      <c r="AM85" s="1" t="s">
        <v>33</v>
      </c>
      <c r="AN85" s="1" t="s">
        <v>99</v>
      </c>
      <c r="AP85" t="str">
        <f t="shared" si="24"/>
        <v>Flying</v>
      </c>
      <c r="AQ85" s="9">
        <v>50</v>
      </c>
      <c r="AR85" s="9">
        <f t="shared" si="25"/>
        <v>50</v>
      </c>
      <c r="AS85" s="10">
        <f>Table1[[#This Row],[percentage_male]]/100</f>
        <v>0.5</v>
      </c>
      <c r="AT85" s="11">
        <f>(100-Table1[[#This Row],[percentage_male]])/100</f>
        <v>0.5</v>
      </c>
      <c r="AU85" s="1" t="s">
        <v>51</v>
      </c>
      <c r="AV85" s="1" t="s">
        <v>33</v>
      </c>
      <c r="AW85" s="1" t="s">
        <v>33</v>
      </c>
      <c r="AX85" s="1" t="s">
        <v>33</v>
      </c>
      <c r="AY85" s="1" t="s">
        <v>38</v>
      </c>
      <c r="AZ85" s="1">
        <v>0.5</v>
      </c>
      <c r="BA85" s="1" t="s">
        <v>38</v>
      </c>
      <c r="BB85" s="1" t="s">
        <v>33</v>
      </c>
      <c r="BC85" s="1" t="s">
        <v>33</v>
      </c>
      <c r="BD85" s="1" t="s">
        <v>32</v>
      </c>
      <c r="BE85" s="1" t="s">
        <v>33</v>
      </c>
      <c r="BF85" s="1" t="s">
        <v>33</v>
      </c>
      <c r="BG85" s="1">
        <v>0.5</v>
      </c>
      <c r="BH85" s="1" t="s">
        <v>38</v>
      </c>
      <c r="BI85" s="1" t="s">
        <v>32</v>
      </c>
      <c r="BJ85" s="1" t="s">
        <v>33</v>
      </c>
      <c r="BK85" s="1" t="s">
        <v>33</v>
      </c>
      <c r="BL85" s="1" t="s">
        <v>33</v>
      </c>
      <c r="BM85" s="1" t="s">
        <v>33</v>
      </c>
    </row>
    <row r="86" spans="1:65" x14ac:dyDescent="0.35">
      <c r="A86" s="1" t="s">
        <v>635</v>
      </c>
      <c r="B86" s="1" t="s">
        <v>104</v>
      </c>
      <c r="C86" s="1" t="s">
        <v>636</v>
      </c>
      <c r="D86" s="1" t="s">
        <v>637</v>
      </c>
      <c r="E86" t="s">
        <v>33</v>
      </c>
      <c r="F86" s="1" t="s">
        <v>37</v>
      </c>
      <c r="G86" s="1" t="s">
        <v>3938</v>
      </c>
      <c r="H86" s="1" t="s">
        <v>38</v>
      </c>
      <c r="I86" s="1" t="s">
        <v>37</v>
      </c>
      <c r="J86" s="1" t="s">
        <v>99</v>
      </c>
      <c r="K86" t="str">
        <f t="shared" si="13"/>
        <v>Normal, Flying</v>
      </c>
      <c r="L86" s="1">
        <v>1.8</v>
      </c>
      <c r="M86" s="1">
        <v>85.2</v>
      </c>
      <c r="N86" s="1" t="s">
        <v>61</v>
      </c>
      <c r="O86" s="1" t="s">
        <v>156</v>
      </c>
      <c r="P86" s="1" t="s">
        <v>634</v>
      </c>
      <c r="Q86" s="1" t="s">
        <v>207</v>
      </c>
      <c r="R86" s="9" t="s">
        <v>638</v>
      </c>
      <c r="S86" s="9">
        <f t="shared" si="14"/>
        <v>470</v>
      </c>
      <c r="T86" s="9">
        <f t="shared" si="15"/>
        <v>60</v>
      </c>
      <c r="U86" s="9" t="s">
        <v>56</v>
      </c>
      <c r="V86" s="9">
        <f t="shared" si="16"/>
        <v>110</v>
      </c>
      <c r="W86" s="9" t="s">
        <v>296</v>
      </c>
      <c r="X86" s="9">
        <f t="shared" si="17"/>
        <v>70</v>
      </c>
      <c r="Y86" s="9" t="s">
        <v>47</v>
      </c>
      <c r="Z86" s="9">
        <f t="shared" si="18"/>
        <v>60</v>
      </c>
      <c r="AA86" s="9" t="s">
        <v>56</v>
      </c>
      <c r="AB86" s="9">
        <f t="shared" si="19"/>
        <v>60</v>
      </c>
      <c r="AC86" s="9" t="s">
        <v>56</v>
      </c>
      <c r="AD86" s="9">
        <f t="shared" si="20"/>
        <v>110</v>
      </c>
      <c r="AE86" s="9" t="s">
        <v>296</v>
      </c>
      <c r="AF86" s="9">
        <f t="shared" si="21"/>
        <v>45</v>
      </c>
      <c r="AG86" s="9" t="s">
        <v>44</v>
      </c>
      <c r="AH86" s="9" t="s">
        <v>47</v>
      </c>
      <c r="AI86" s="9">
        <f t="shared" si="22"/>
        <v>70</v>
      </c>
      <c r="AJ86" s="9">
        <f t="shared" si="23"/>
        <v>165</v>
      </c>
      <c r="AK86" s="9" t="s">
        <v>639</v>
      </c>
      <c r="AL86" s="1" t="s">
        <v>161</v>
      </c>
      <c r="AM86" s="1" t="s">
        <v>33</v>
      </c>
      <c r="AN86" s="1" t="s">
        <v>99</v>
      </c>
      <c r="AP86" t="str">
        <f t="shared" si="24"/>
        <v>Flying</v>
      </c>
      <c r="AQ86" s="9">
        <v>50</v>
      </c>
      <c r="AR86" s="9">
        <f t="shared" si="25"/>
        <v>50</v>
      </c>
      <c r="AS86" s="10">
        <f>Table1[[#This Row],[percentage_male]]/100</f>
        <v>0.5</v>
      </c>
      <c r="AT86" s="11">
        <f>(100-Table1[[#This Row],[percentage_male]])/100</f>
        <v>0.5</v>
      </c>
      <c r="AU86" s="1" t="s">
        <v>51</v>
      </c>
      <c r="AV86" s="1" t="s">
        <v>33</v>
      </c>
      <c r="AW86" s="1" t="s">
        <v>33</v>
      </c>
      <c r="AX86" s="1" t="s">
        <v>33</v>
      </c>
      <c r="AY86" s="1" t="s">
        <v>38</v>
      </c>
      <c r="AZ86" s="1">
        <v>0.5</v>
      </c>
      <c r="BA86" s="1" t="s">
        <v>38</v>
      </c>
      <c r="BB86" s="1" t="s">
        <v>33</v>
      </c>
      <c r="BC86" s="1" t="s">
        <v>33</v>
      </c>
      <c r="BD86" s="1" t="s">
        <v>32</v>
      </c>
      <c r="BE86" s="1" t="s">
        <v>33</v>
      </c>
      <c r="BF86" s="1" t="s">
        <v>33</v>
      </c>
      <c r="BG86" s="1">
        <v>0.5</v>
      </c>
      <c r="BH86" s="1" t="s">
        <v>38</v>
      </c>
      <c r="BI86" s="1" t="s">
        <v>32</v>
      </c>
      <c r="BJ86" s="1" t="s">
        <v>33</v>
      </c>
      <c r="BK86" s="1" t="s">
        <v>33</v>
      </c>
      <c r="BL86" s="1" t="s">
        <v>33</v>
      </c>
      <c r="BM86" s="1" t="s">
        <v>33</v>
      </c>
    </row>
    <row r="87" spans="1:65" x14ac:dyDescent="0.35">
      <c r="A87" s="1" t="s">
        <v>641</v>
      </c>
      <c r="B87" s="1" t="s">
        <v>530</v>
      </c>
      <c r="C87" s="1" t="s">
        <v>642</v>
      </c>
      <c r="D87" s="1" t="s">
        <v>643</v>
      </c>
      <c r="E87" t="s">
        <v>33</v>
      </c>
      <c r="F87" s="1" t="s">
        <v>37</v>
      </c>
      <c r="G87" s="1" t="s">
        <v>3939</v>
      </c>
      <c r="H87" s="1" t="s">
        <v>33</v>
      </c>
      <c r="I87" s="1" t="s">
        <v>123</v>
      </c>
      <c r="K87" t="str">
        <f t="shared" si="13"/>
        <v>Water</v>
      </c>
      <c r="L87" s="1">
        <v>1.1000000000000001</v>
      </c>
      <c r="M87" s="1">
        <v>90</v>
      </c>
      <c r="N87" s="1" t="s">
        <v>61</v>
      </c>
      <c r="O87" s="1" t="s">
        <v>71</v>
      </c>
      <c r="P87" s="1" t="s">
        <v>644</v>
      </c>
      <c r="Q87" s="1" t="s">
        <v>645</v>
      </c>
      <c r="R87" s="9" t="s">
        <v>619</v>
      </c>
      <c r="S87" s="9">
        <f t="shared" si="14"/>
        <v>325</v>
      </c>
      <c r="T87" s="9">
        <f t="shared" si="15"/>
        <v>65</v>
      </c>
      <c r="U87" s="9" t="s">
        <v>46</v>
      </c>
      <c r="V87" s="9">
        <f t="shared" si="16"/>
        <v>45</v>
      </c>
      <c r="W87" s="9" t="s">
        <v>44</v>
      </c>
      <c r="X87" s="9">
        <f t="shared" si="17"/>
        <v>55</v>
      </c>
      <c r="Y87" s="9" t="s">
        <v>169</v>
      </c>
      <c r="Z87" s="9">
        <f t="shared" si="18"/>
        <v>45</v>
      </c>
      <c r="AA87" s="9" t="s">
        <v>44</v>
      </c>
      <c r="AB87" s="9">
        <f t="shared" si="19"/>
        <v>70</v>
      </c>
      <c r="AC87" s="9" t="s">
        <v>47</v>
      </c>
      <c r="AD87" s="9">
        <f t="shared" si="20"/>
        <v>45</v>
      </c>
      <c r="AE87" s="9" t="s">
        <v>44</v>
      </c>
      <c r="AF87" s="9">
        <f t="shared" si="21"/>
        <v>190</v>
      </c>
      <c r="AG87" s="9" t="s">
        <v>286</v>
      </c>
      <c r="AH87" s="9" t="s">
        <v>47</v>
      </c>
      <c r="AI87" s="9">
        <f t="shared" si="22"/>
        <v>70</v>
      </c>
      <c r="AJ87" s="9">
        <f t="shared" si="23"/>
        <v>65</v>
      </c>
      <c r="AK87" s="9" t="s">
        <v>46</v>
      </c>
      <c r="AL87" s="1" t="s">
        <v>161</v>
      </c>
      <c r="AM87" s="1" t="s">
        <v>38</v>
      </c>
      <c r="AN87" s="1" t="s">
        <v>238</v>
      </c>
      <c r="AO87" s="1" t="s">
        <v>129</v>
      </c>
      <c r="AP87" t="str">
        <f t="shared" si="24"/>
        <v>Field, Water 1</v>
      </c>
      <c r="AQ87" s="9">
        <v>50</v>
      </c>
      <c r="AR87" s="9">
        <f t="shared" si="25"/>
        <v>50</v>
      </c>
      <c r="AS87" s="10">
        <f>Table1[[#This Row],[percentage_male]]/100</f>
        <v>0.5</v>
      </c>
      <c r="AT87" s="11">
        <f>(100-Table1[[#This Row],[percentage_male]])/100</f>
        <v>0.5</v>
      </c>
      <c r="AU87" s="1" t="s">
        <v>51</v>
      </c>
      <c r="AV87" s="1" t="s">
        <v>33</v>
      </c>
      <c r="AW87" s="1">
        <v>0.25</v>
      </c>
      <c r="AX87" s="1">
        <v>0.5</v>
      </c>
      <c r="AY87" s="1" t="s">
        <v>38</v>
      </c>
      <c r="AZ87" s="1" t="s">
        <v>38</v>
      </c>
      <c r="BA87" s="1">
        <v>0.25</v>
      </c>
      <c r="BB87" s="1" t="s">
        <v>33</v>
      </c>
      <c r="BC87" s="1" t="s">
        <v>33</v>
      </c>
      <c r="BD87" s="1" t="s">
        <v>33</v>
      </c>
      <c r="BE87" s="1" t="s">
        <v>33</v>
      </c>
      <c r="BF87" s="1" t="s">
        <v>33</v>
      </c>
      <c r="BG87" s="1" t="s">
        <v>33</v>
      </c>
      <c r="BH87" s="1" t="s">
        <v>33</v>
      </c>
      <c r="BI87" s="1" t="s">
        <v>33</v>
      </c>
      <c r="BJ87" s="1" t="s">
        <v>33</v>
      </c>
      <c r="BK87" s="1" t="s">
        <v>33</v>
      </c>
      <c r="BL87" s="1">
        <v>0.5</v>
      </c>
      <c r="BM87" s="1" t="s">
        <v>33</v>
      </c>
    </row>
    <row r="88" spans="1:65" x14ac:dyDescent="0.35">
      <c r="A88" s="1" t="s">
        <v>646</v>
      </c>
      <c r="B88" s="1" t="s">
        <v>341</v>
      </c>
      <c r="C88" s="1" t="s">
        <v>647</v>
      </c>
      <c r="D88" s="1" t="s">
        <v>648</v>
      </c>
      <c r="E88" t="s">
        <v>33</v>
      </c>
      <c r="F88" s="1" t="s">
        <v>37</v>
      </c>
      <c r="G88" s="1" t="s">
        <v>3939</v>
      </c>
      <c r="H88" s="1" t="s">
        <v>38</v>
      </c>
      <c r="I88" s="1" t="s">
        <v>123</v>
      </c>
      <c r="J88" s="1" t="s">
        <v>310</v>
      </c>
      <c r="K88" t="str">
        <f t="shared" si="13"/>
        <v>Water, Ice</v>
      </c>
      <c r="L88" s="1">
        <v>1.7</v>
      </c>
      <c r="M88" s="1">
        <v>120</v>
      </c>
      <c r="N88" s="1" t="s">
        <v>61</v>
      </c>
      <c r="O88" s="1" t="s">
        <v>71</v>
      </c>
      <c r="P88" s="1" t="s">
        <v>644</v>
      </c>
      <c r="Q88" s="1" t="s">
        <v>645</v>
      </c>
      <c r="R88" s="9" t="s">
        <v>649</v>
      </c>
      <c r="S88" s="9">
        <f t="shared" si="14"/>
        <v>475</v>
      </c>
      <c r="T88" s="9">
        <f t="shared" si="15"/>
        <v>90</v>
      </c>
      <c r="U88" s="9" t="s">
        <v>178</v>
      </c>
      <c r="V88" s="9">
        <f t="shared" si="16"/>
        <v>70</v>
      </c>
      <c r="W88" s="9" t="s">
        <v>47</v>
      </c>
      <c r="X88" s="9">
        <f t="shared" si="17"/>
        <v>80</v>
      </c>
      <c r="Y88" s="9" t="s">
        <v>59</v>
      </c>
      <c r="Z88" s="9">
        <f t="shared" si="18"/>
        <v>70</v>
      </c>
      <c r="AA88" s="9" t="s">
        <v>47</v>
      </c>
      <c r="AB88" s="9">
        <f t="shared" si="19"/>
        <v>95</v>
      </c>
      <c r="AC88" s="9" t="s">
        <v>276</v>
      </c>
      <c r="AD88" s="9">
        <f t="shared" si="20"/>
        <v>70</v>
      </c>
      <c r="AE88" s="9" t="s">
        <v>47</v>
      </c>
      <c r="AF88" s="9">
        <f t="shared" si="21"/>
        <v>75</v>
      </c>
      <c r="AG88" s="9" t="s">
        <v>195</v>
      </c>
      <c r="AH88" s="9" t="s">
        <v>47</v>
      </c>
      <c r="AI88" s="9">
        <f t="shared" si="22"/>
        <v>70</v>
      </c>
      <c r="AJ88" s="9">
        <f t="shared" si="23"/>
        <v>166</v>
      </c>
      <c r="AK88" s="9" t="s">
        <v>650</v>
      </c>
      <c r="AL88" s="1" t="s">
        <v>161</v>
      </c>
      <c r="AM88" s="1" t="s">
        <v>38</v>
      </c>
      <c r="AN88" s="1" t="s">
        <v>238</v>
      </c>
      <c r="AO88" s="1" t="s">
        <v>129</v>
      </c>
      <c r="AP88" t="str">
        <f t="shared" si="24"/>
        <v>Field, Water 1</v>
      </c>
      <c r="AQ88" s="9">
        <v>50</v>
      </c>
      <c r="AR88" s="9">
        <f t="shared" si="25"/>
        <v>50</v>
      </c>
      <c r="AS88" s="10">
        <f>Table1[[#This Row],[percentage_male]]/100</f>
        <v>0.5</v>
      </c>
      <c r="AT88" s="11">
        <f>(100-Table1[[#This Row],[percentage_male]])/100</f>
        <v>0.5</v>
      </c>
      <c r="AU88" s="1" t="s">
        <v>51</v>
      </c>
      <c r="AV88" s="1" t="s">
        <v>33</v>
      </c>
      <c r="AW88" s="1">
        <v>0.5</v>
      </c>
      <c r="AX88" s="1">
        <v>0.5</v>
      </c>
      <c r="AY88" s="1" t="s">
        <v>38</v>
      </c>
      <c r="AZ88" s="1" t="s">
        <v>38</v>
      </c>
      <c r="BA88" s="1" t="s">
        <v>651</v>
      </c>
      <c r="BB88" s="1" t="s">
        <v>38</v>
      </c>
      <c r="BC88" s="1" t="s">
        <v>33</v>
      </c>
      <c r="BD88" s="1" t="s">
        <v>33</v>
      </c>
      <c r="BE88" s="1" t="s">
        <v>33</v>
      </c>
      <c r="BF88" s="1" t="s">
        <v>33</v>
      </c>
      <c r="BG88" s="1" t="s">
        <v>33</v>
      </c>
      <c r="BH88" s="1" t="s">
        <v>38</v>
      </c>
      <c r="BI88" s="1" t="s">
        <v>33</v>
      </c>
      <c r="BJ88" s="1" t="s">
        <v>33</v>
      </c>
      <c r="BK88" s="1" t="s">
        <v>33</v>
      </c>
      <c r="BL88" s="1" t="s">
        <v>33</v>
      </c>
      <c r="BM88" s="1" t="s">
        <v>33</v>
      </c>
    </row>
    <row r="89" spans="1:65" x14ac:dyDescent="0.35">
      <c r="A89" s="1" t="s">
        <v>653</v>
      </c>
      <c r="B89" s="1" t="s">
        <v>537</v>
      </c>
      <c r="C89" s="1" t="s">
        <v>654</v>
      </c>
      <c r="D89" s="1" t="s">
        <v>655</v>
      </c>
      <c r="E89" t="s">
        <v>33</v>
      </c>
      <c r="F89" s="1" t="s">
        <v>37</v>
      </c>
      <c r="G89" s="1" t="s">
        <v>3940</v>
      </c>
      <c r="H89" s="1" t="s">
        <v>33</v>
      </c>
      <c r="I89" s="1" t="s">
        <v>40</v>
      </c>
      <c r="K89" t="str">
        <f t="shared" si="13"/>
        <v>Poison</v>
      </c>
      <c r="L89" s="1">
        <v>0.9</v>
      </c>
      <c r="M89" s="1">
        <v>30</v>
      </c>
      <c r="N89" s="1" t="s">
        <v>61</v>
      </c>
      <c r="O89" s="1" t="s">
        <v>409</v>
      </c>
      <c r="P89" s="1" t="s">
        <v>656</v>
      </c>
      <c r="Q89" s="1" t="s">
        <v>657</v>
      </c>
      <c r="R89" s="9" t="s">
        <v>619</v>
      </c>
      <c r="S89" s="9">
        <f t="shared" si="14"/>
        <v>325</v>
      </c>
      <c r="T89" s="9">
        <f t="shared" si="15"/>
        <v>80</v>
      </c>
      <c r="U89" s="9" t="s">
        <v>59</v>
      </c>
      <c r="V89" s="9">
        <f t="shared" si="16"/>
        <v>80</v>
      </c>
      <c r="W89" s="9" t="s">
        <v>59</v>
      </c>
      <c r="X89" s="9">
        <f t="shared" si="17"/>
        <v>50</v>
      </c>
      <c r="Y89" s="9" t="s">
        <v>88</v>
      </c>
      <c r="Z89" s="9">
        <f t="shared" si="18"/>
        <v>40</v>
      </c>
      <c r="AA89" s="9" t="s">
        <v>184</v>
      </c>
      <c r="AB89" s="9">
        <f t="shared" si="19"/>
        <v>50</v>
      </c>
      <c r="AC89" s="9" t="s">
        <v>88</v>
      </c>
      <c r="AD89" s="9">
        <f t="shared" si="20"/>
        <v>25</v>
      </c>
      <c r="AE89" s="9" t="s">
        <v>170</v>
      </c>
      <c r="AF89" s="9">
        <f t="shared" si="21"/>
        <v>190</v>
      </c>
      <c r="AG89" s="9" t="s">
        <v>286</v>
      </c>
      <c r="AH89" s="9" t="s">
        <v>47</v>
      </c>
      <c r="AI89" s="9">
        <f t="shared" si="22"/>
        <v>70</v>
      </c>
      <c r="AJ89" s="9">
        <f t="shared" si="23"/>
        <v>65</v>
      </c>
      <c r="AK89" s="9" t="s">
        <v>46</v>
      </c>
      <c r="AL89" s="1" t="s">
        <v>161</v>
      </c>
      <c r="AM89" s="1" t="s">
        <v>33</v>
      </c>
      <c r="AN89" s="1" t="s">
        <v>658</v>
      </c>
      <c r="AP89" t="str">
        <f t="shared" si="24"/>
        <v>Amorphous</v>
      </c>
      <c r="AQ89" s="9">
        <v>50</v>
      </c>
      <c r="AR89" s="9">
        <f t="shared" si="25"/>
        <v>50</v>
      </c>
      <c r="AS89" s="10">
        <f>Table1[[#This Row],[percentage_male]]/100</f>
        <v>0.5</v>
      </c>
      <c r="AT89" s="11">
        <f>(100-Table1[[#This Row],[percentage_male]])/100</f>
        <v>0.5</v>
      </c>
      <c r="AU89" s="1" t="s">
        <v>51</v>
      </c>
      <c r="AV89" s="1" t="s">
        <v>33</v>
      </c>
      <c r="AW89" s="1" t="s">
        <v>33</v>
      </c>
      <c r="AX89" s="1" t="s">
        <v>33</v>
      </c>
      <c r="AY89" s="1" t="s">
        <v>33</v>
      </c>
      <c r="AZ89" s="1">
        <v>0.5</v>
      </c>
      <c r="BA89" s="1" t="s">
        <v>33</v>
      </c>
      <c r="BB89" s="1">
        <v>0.5</v>
      </c>
      <c r="BC89" s="1">
        <v>0.5</v>
      </c>
      <c r="BD89" s="1" t="s">
        <v>38</v>
      </c>
      <c r="BE89" s="1" t="s">
        <v>33</v>
      </c>
      <c r="BF89" s="1" t="s">
        <v>38</v>
      </c>
      <c r="BG89" s="1">
        <v>0.5</v>
      </c>
      <c r="BH89" s="1" t="s">
        <v>33</v>
      </c>
      <c r="BI89" s="1" t="s">
        <v>33</v>
      </c>
      <c r="BJ89" s="1" t="s">
        <v>33</v>
      </c>
      <c r="BK89" s="1" t="s">
        <v>33</v>
      </c>
      <c r="BL89" s="1" t="s">
        <v>33</v>
      </c>
      <c r="BM89" s="1">
        <v>0.5</v>
      </c>
    </row>
    <row r="90" spans="1:65" x14ac:dyDescent="0.35">
      <c r="A90" s="1" t="s">
        <v>662</v>
      </c>
      <c r="B90" s="1" t="s">
        <v>541</v>
      </c>
      <c r="C90" s="1" t="s">
        <v>663</v>
      </c>
      <c r="D90" s="1" t="s">
        <v>664</v>
      </c>
      <c r="E90" t="s">
        <v>33</v>
      </c>
      <c r="F90" s="1" t="s">
        <v>37</v>
      </c>
      <c r="G90" s="1" t="s">
        <v>3940</v>
      </c>
      <c r="H90" s="1" t="s">
        <v>33</v>
      </c>
      <c r="I90" s="1" t="s">
        <v>40</v>
      </c>
      <c r="K90" t="str">
        <f t="shared" si="13"/>
        <v>Poison</v>
      </c>
      <c r="L90" s="1">
        <v>1.2</v>
      </c>
      <c r="M90" s="1">
        <v>30</v>
      </c>
      <c r="N90" s="1" t="s">
        <v>61</v>
      </c>
      <c r="O90" s="1" t="s">
        <v>409</v>
      </c>
      <c r="P90" s="1" t="s">
        <v>656</v>
      </c>
      <c r="Q90" s="1" t="s">
        <v>657</v>
      </c>
      <c r="R90" s="9" t="s">
        <v>472</v>
      </c>
      <c r="S90" s="9">
        <f t="shared" si="14"/>
        <v>500</v>
      </c>
      <c r="T90" s="9">
        <f t="shared" si="15"/>
        <v>105</v>
      </c>
      <c r="U90" s="9" t="s">
        <v>141</v>
      </c>
      <c r="V90" s="9">
        <f t="shared" si="16"/>
        <v>105</v>
      </c>
      <c r="W90" s="9" t="s">
        <v>141</v>
      </c>
      <c r="X90" s="9">
        <f t="shared" si="17"/>
        <v>75</v>
      </c>
      <c r="Y90" s="9" t="s">
        <v>195</v>
      </c>
      <c r="Z90" s="9">
        <f t="shared" si="18"/>
        <v>65</v>
      </c>
      <c r="AA90" s="9" t="s">
        <v>46</v>
      </c>
      <c r="AB90" s="9">
        <f t="shared" si="19"/>
        <v>100</v>
      </c>
      <c r="AC90" s="9" t="s">
        <v>68</v>
      </c>
      <c r="AD90" s="9">
        <f t="shared" si="20"/>
        <v>50</v>
      </c>
      <c r="AE90" s="9" t="s">
        <v>88</v>
      </c>
      <c r="AF90" s="9">
        <f t="shared" si="21"/>
        <v>75</v>
      </c>
      <c r="AG90" s="9" t="s">
        <v>195</v>
      </c>
      <c r="AH90" s="9" t="s">
        <v>47</v>
      </c>
      <c r="AI90" s="9">
        <f t="shared" si="22"/>
        <v>70</v>
      </c>
      <c r="AJ90" s="9">
        <f t="shared" si="23"/>
        <v>175</v>
      </c>
      <c r="AK90" s="9" t="s">
        <v>473</v>
      </c>
      <c r="AL90" s="1" t="s">
        <v>161</v>
      </c>
      <c r="AM90" s="1" t="s">
        <v>33</v>
      </c>
      <c r="AN90" s="1" t="s">
        <v>658</v>
      </c>
      <c r="AP90" t="str">
        <f t="shared" si="24"/>
        <v>Amorphous</v>
      </c>
      <c r="AQ90" s="9">
        <v>50</v>
      </c>
      <c r="AR90" s="9">
        <f t="shared" si="25"/>
        <v>50</v>
      </c>
      <c r="AS90" s="10">
        <f>Table1[[#This Row],[percentage_male]]/100</f>
        <v>0.5</v>
      </c>
      <c r="AT90" s="11">
        <f>(100-Table1[[#This Row],[percentage_male]])/100</f>
        <v>0.5</v>
      </c>
      <c r="AU90" s="1" t="s">
        <v>51</v>
      </c>
      <c r="AV90" s="1" t="s">
        <v>33</v>
      </c>
      <c r="AW90" s="1" t="s">
        <v>33</v>
      </c>
      <c r="AX90" s="1" t="s">
        <v>33</v>
      </c>
      <c r="AY90" s="1" t="s">
        <v>33</v>
      </c>
      <c r="AZ90" s="1">
        <v>0.5</v>
      </c>
      <c r="BA90" s="1" t="s">
        <v>33</v>
      </c>
      <c r="BB90" s="1">
        <v>0.5</v>
      </c>
      <c r="BC90" s="1">
        <v>0.5</v>
      </c>
      <c r="BD90" s="1" t="s">
        <v>38</v>
      </c>
      <c r="BE90" s="1" t="s">
        <v>33</v>
      </c>
      <c r="BF90" s="1" t="s">
        <v>38</v>
      </c>
      <c r="BG90" s="1">
        <v>0.5</v>
      </c>
      <c r="BH90" s="1" t="s">
        <v>33</v>
      </c>
      <c r="BI90" s="1" t="s">
        <v>33</v>
      </c>
      <c r="BJ90" s="1" t="s">
        <v>33</v>
      </c>
      <c r="BK90" s="1" t="s">
        <v>33</v>
      </c>
      <c r="BL90" s="1" t="s">
        <v>33</v>
      </c>
      <c r="BM90" s="1">
        <v>0.5</v>
      </c>
    </row>
    <row r="91" spans="1:65" x14ac:dyDescent="0.35">
      <c r="A91" s="1" t="s">
        <v>667</v>
      </c>
      <c r="B91" s="1" t="s">
        <v>178</v>
      </c>
      <c r="C91" s="1" t="s">
        <v>668</v>
      </c>
      <c r="D91" s="1" t="s">
        <v>669</v>
      </c>
      <c r="E91" t="s">
        <v>33</v>
      </c>
      <c r="F91" s="1" t="s">
        <v>37</v>
      </c>
      <c r="G91" s="1" t="s">
        <v>3941</v>
      </c>
      <c r="H91" s="1" t="s">
        <v>33</v>
      </c>
      <c r="I91" s="1" t="s">
        <v>123</v>
      </c>
      <c r="K91" t="str">
        <f t="shared" si="13"/>
        <v>Water</v>
      </c>
      <c r="L91" s="1">
        <v>0.3</v>
      </c>
      <c r="M91" s="1">
        <v>4</v>
      </c>
      <c r="N91" s="1" t="s">
        <v>61</v>
      </c>
      <c r="O91" s="1" t="s">
        <v>609</v>
      </c>
      <c r="P91" s="1" t="s">
        <v>670</v>
      </c>
      <c r="Q91" s="1" t="s">
        <v>671</v>
      </c>
      <c r="R91" s="9" t="s">
        <v>427</v>
      </c>
      <c r="S91" s="9">
        <f t="shared" si="14"/>
        <v>305</v>
      </c>
      <c r="T91" s="9">
        <f t="shared" si="15"/>
        <v>30</v>
      </c>
      <c r="U91" s="9" t="s">
        <v>158</v>
      </c>
      <c r="V91" s="9">
        <f t="shared" si="16"/>
        <v>65</v>
      </c>
      <c r="W91" s="9" t="s">
        <v>46</v>
      </c>
      <c r="X91" s="9">
        <f t="shared" si="17"/>
        <v>100</v>
      </c>
      <c r="Y91" s="9" t="s">
        <v>68</v>
      </c>
      <c r="Z91" s="9">
        <f t="shared" si="18"/>
        <v>45</v>
      </c>
      <c r="AA91" s="9" t="s">
        <v>44</v>
      </c>
      <c r="AB91" s="9">
        <f t="shared" si="19"/>
        <v>25</v>
      </c>
      <c r="AC91" s="9" t="s">
        <v>170</v>
      </c>
      <c r="AD91" s="9">
        <f t="shared" si="20"/>
        <v>40</v>
      </c>
      <c r="AE91" s="9" t="s">
        <v>184</v>
      </c>
      <c r="AF91" s="9">
        <f t="shared" si="21"/>
        <v>190</v>
      </c>
      <c r="AG91" s="9" t="s">
        <v>286</v>
      </c>
      <c r="AH91" s="9" t="s">
        <v>47</v>
      </c>
      <c r="AI91" s="9">
        <f t="shared" si="22"/>
        <v>70</v>
      </c>
      <c r="AJ91" s="9">
        <f t="shared" si="23"/>
        <v>61</v>
      </c>
      <c r="AK91" s="9" t="s">
        <v>264</v>
      </c>
      <c r="AL91" s="1" t="s">
        <v>490</v>
      </c>
      <c r="AM91" s="1" t="s">
        <v>33</v>
      </c>
      <c r="AN91" s="1" t="s">
        <v>557</v>
      </c>
      <c r="AP91" t="str">
        <f t="shared" si="24"/>
        <v>Water 3</v>
      </c>
      <c r="AQ91" s="9">
        <v>50</v>
      </c>
      <c r="AR91" s="9">
        <f t="shared" si="25"/>
        <v>50</v>
      </c>
      <c r="AS91" s="10">
        <f>Table1[[#This Row],[percentage_male]]/100</f>
        <v>0.5</v>
      </c>
      <c r="AT91" s="11">
        <f>(100-Table1[[#This Row],[percentage_male]])/100</f>
        <v>0.5</v>
      </c>
      <c r="AU91" s="1" t="s">
        <v>51</v>
      </c>
      <c r="AV91" s="1" t="s">
        <v>33</v>
      </c>
      <c r="AW91" s="1">
        <v>0.5</v>
      </c>
      <c r="AX91" s="1">
        <v>0.5</v>
      </c>
      <c r="AY91" s="1" t="s">
        <v>38</v>
      </c>
      <c r="AZ91" s="1" t="s">
        <v>38</v>
      </c>
      <c r="BA91" s="1">
        <v>0.5</v>
      </c>
      <c r="BB91" s="1" t="s">
        <v>33</v>
      </c>
      <c r="BC91" s="1" t="s">
        <v>33</v>
      </c>
      <c r="BD91" s="1" t="s">
        <v>33</v>
      </c>
      <c r="BE91" s="1" t="s">
        <v>33</v>
      </c>
      <c r="BF91" s="1" t="s">
        <v>33</v>
      </c>
      <c r="BG91" s="1" t="s">
        <v>33</v>
      </c>
      <c r="BH91" s="1" t="s">
        <v>33</v>
      </c>
      <c r="BI91" s="1" t="s">
        <v>33</v>
      </c>
      <c r="BJ91" s="1" t="s">
        <v>33</v>
      </c>
      <c r="BK91" s="1" t="s">
        <v>33</v>
      </c>
      <c r="BL91" s="1">
        <v>0.5</v>
      </c>
      <c r="BM91" s="1" t="s">
        <v>33</v>
      </c>
    </row>
    <row r="92" spans="1:65" x14ac:dyDescent="0.35">
      <c r="A92" s="1" t="s">
        <v>672</v>
      </c>
      <c r="B92" s="1" t="s">
        <v>550</v>
      </c>
      <c r="C92" s="1" t="s">
        <v>673</v>
      </c>
      <c r="D92" s="1" t="s">
        <v>674</v>
      </c>
      <c r="E92" t="s">
        <v>33</v>
      </c>
      <c r="F92" s="1" t="s">
        <v>37</v>
      </c>
      <c r="G92" s="1" t="s">
        <v>3941</v>
      </c>
      <c r="H92" s="1" t="s">
        <v>38</v>
      </c>
      <c r="I92" s="1" t="s">
        <v>123</v>
      </c>
      <c r="J92" s="1" t="s">
        <v>310</v>
      </c>
      <c r="K92" t="str">
        <f t="shared" si="13"/>
        <v>Water, Ice</v>
      </c>
      <c r="L92" s="1">
        <v>1.5</v>
      </c>
      <c r="M92" s="1">
        <v>132.5</v>
      </c>
      <c r="N92" s="1" t="s">
        <v>61</v>
      </c>
      <c r="O92" s="1" t="s">
        <v>609</v>
      </c>
      <c r="P92" s="1" t="s">
        <v>670</v>
      </c>
      <c r="Q92" s="1" t="s">
        <v>671</v>
      </c>
      <c r="R92" s="9" t="s">
        <v>65</v>
      </c>
      <c r="S92" s="9">
        <f t="shared" si="14"/>
        <v>525</v>
      </c>
      <c r="T92" s="9">
        <f t="shared" si="15"/>
        <v>50</v>
      </c>
      <c r="U92" s="9" t="s">
        <v>88</v>
      </c>
      <c r="V92" s="9">
        <f t="shared" si="16"/>
        <v>95</v>
      </c>
      <c r="W92" s="9" t="s">
        <v>276</v>
      </c>
      <c r="X92" s="9">
        <f t="shared" si="17"/>
        <v>180</v>
      </c>
      <c r="Y92" s="9" t="s">
        <v>529</v>
      </c>
      <c r="Z92" s="9">
        <f t="shared" si="18"/>
        <v>85</v>
      </c>
      <c r="AA92" s="9" t="s">
        <v>104</v>
      </c>
      <c r="AB92" s="9">
        <f t="shared" si="19"/>
        <v>45</v>
      </c>
      <c r="AC92" s="9" t="s">
        <v>44</v>
      </c>
      <c r="AD92" s="9">
        <f t="shared" si="20"/>
        <v>70</v>
      </c>
      <c r="AE92" s="9" t="s">
        <v>47</v>
      </c>
      <c r="AF92" s="9">
        <f t="shared" si="21"/>
        <v>60</v>
      </c>
      <c r="AG92" s="9" t="s">
        <v>56</v>
      </c>
      <c r="AH92" s="9" t="s">
        <v>47</v>
      </c>
      <c r="AI92" s="9">
        <f t="shared" si="22"/>
        <v>70</v>
      </c>
      <c r="AJ92" s="9">
        <f t="shared" si="23"/>
        <v>184</v>
      </c>
      <c r="AK92" s="9" t="s">
        <v>675</v>
      </c>
      <c r="AL92" s="1" t="s">
        <v>490</v>
      </c>
      <c r="AM92" s="1" t="s">
        <v>33</v>
      </c>
      <c r="AN92" s="1" t="s">
        <v>557</v>
      </c>
      <c r="AP92" t="str">
        <f t="shared" si="24"/>
        <v>Water 3</v>
      </c>
      <c r="AQ92" s="9">
        <v>50</v>
      </c>
      <c r="AR92" s="9">
        <f t="shared" si="25"/>
        <v>50</v>
      </c>
      <c r="AS92" s="10">
        <f>Table1[[#This Row],[percentage_male]]/100</f>
        <v>0.5</v>
      </c>
      <c r="AT92" s="11">
        <f>(100-Table1[[#This Row],[percentage_male]])/100</f>
        <v>0.5</v>
      </c>
      <c r="AU92" s="1" t="s">
        <v>51</v>
      </c>
      <c r="AV92" s="1" t="s">
        <v>33</v>
      </c>
      <c r="AW92" s="1" t="s">
        <v>33</v>
      </c>
      <c r="AX92" s="1">
        <v>0.5</v>
      </c>
      <c r="AY92" s="1" t="s">
        <v>38</v>
      </c>
      <c r="AZ92" s="1" t="s">
        <v>38</v>
      </c>
      <c r="BA92" s="1">
        <v>0.25</v>
      </c>
      <c r="BB92" s="1" t="s">
        <v>38</v>
      </c>
      <c r="BC92" s="1" t="s">
        <v>33</v>
      </c>
      <c r="BD92" s="1" t="s">
        <v>33</v>
      </c>
      <c r="BE92" s="1" t="s">
        <v>33</v>
      </c>
      <c r="BF92" s="1" t="s">
        <v>33</v>
      </c>
      <c r="BG92" s="1" t="s">
        <v>33</v>
      </c>
      <c r="BH92" s="1" t="s">
        <v>38</v>
      </c>
      <c r="BI92" s="1" t="s">
        <v>33</v>
      </c>
      <c r="BJ92" s="1" t="s">
        <v>33</v>
      </c>
      <c r="BK92" s="1" t="s">
        <v>33</v>
      </c>
      <c r="BL92" s="1" t="s">
        <v>33</v>
      </c>
      <c r="BM92" s="1" t="s">
        <v>33</v>
      </c>
    </row>
    <row r="93" spans="1:65" x14ac:dyDescent="0.35">
      <c r="A93" s="1" t="s">
        <v>676</v>
      </c>
      <c r="B93" s="1" t="s">
        <v>340</v>
      </c>
      <c r="C93" s="1" t="s">
        <v>677</v>
      </c>
      <c r="D93" s="1" t="s">
        <v>678</v>
      </c>
      <c r="E93" t="s">
        <v>33</v>
      </c>
      <c r="F93" s="1" t="s">
        <v>37</v>
      </c>
      <c r="G93" s="1" t="s">
        <v>3942</v>
      </c>
      <c r="H93" s="1" t="s">
        <v>38</v>
      </c>
      <c r="I93" s="1" t="s">
        <v>679</v>
      </c>
      <c r="J93" s="1" t="s">
        <v>40</v>
      </c>
      <c r="K93" t="str">
        <f t="shared" si="13"/>
        <v>Ghost, Poison</v>
      </c>
      <c r="L93" s="1">
        <v>1.3</v>
      </c>
      <c r="M93" s="1">
        <v>0.1</v>
      </c>
      <c r="N93" s="1" t="s">
        <v>33</v>
      </c>
      <c r="O93" s="1" t="s">
        <v>680</v>
      </c>
      <c r="R93" s="9" t="s">
        <v>512</v>
      </c>
      <c r="S93" s="9">
        <f t="shared" si="14"/>
        <v>310</v>
      </c>
      <c r="T93" s="9">
        <f t="shared" si="15"/>
        <v>30</v>
      </c>
      <c r="U93" s="9" t="s">
        <v>158</v>
      </c>
      <c r="V93" s="9">
        <f t="shared" si="16"/>
        <v>35</v>
      </c>
      <c r="W93" s="9" t="s">
        <v>159</v>
      </c>
      <c r="X93" s="9">
        <f t="shared" si="17"/>
        <v>30</v>
      </c>
      <c r="Y93" s="9" t="s">
        <v>158</v>
      </c>
      <c r="Z93" s="9">
        <f t="shared" si="18"/>
        <v>100</v>
      </c>
      <c r="AA93" s="9" t="s">
        <v>68</v>
      </c>
      <c r="AB93" s="9">
        <f t="shared" si="19"/>
        <v>35</v>
      </c>
      <c r="AC93" s="9" t="s">
        <v>159</v>
      </c>
      <c r="AD93" s="9">
        <f t="shared" si="20"/>
        <v>80</v>
      </c>
      <c r="AE93" s="9" t="s">
        <v>59</v>
      </c>
      <c r="AF93" s="9">
        <f t="shared" si="21"/>
        <v>190</v>
      </c>
      <c r="AG93" s="9" t="s">
        <v>286</v>
      </c>
      <c r="AH93" s="9" t="s">
        <v>47</v>
      </c>
      <c r="AI93" s="9">
        <f t="shared" si="22"/>
        <v>70</v>
      </c>
      <c r="AJ93" s="9">
        <f t="shared" si="23"/>
        <v>62</v>
      </c>
      <c r="AK93" s="9" t="s">
        <v>57</v>
      </c>
      <c r="AL93" s="1" t="s">
        <v>49</v>
      </c>
      <c r="AM93" s="1" t="s">
        <v>33</v>
      </c>
      <c r="AN93" s="1" t="s">
        <v>658</v>
      </c>
      <c r="AP93" t="str">
        <f t="shared" si="24"/>
        <v>Amorphous</v>
      </c>
      <c r="AQ93" s="9">
        <v>50</v>
      </c>
      <c r="AR93" s="9">
        <f t="shared" si="25"/>
        <v>50</v>
      </c>
      <c r="AS93" s="10">
        <f>Table1[[#This Row],[percentage_male]]/100</f>
        <v>0.5</v>
      </c>
      <c r="AT93" s="11">
        <f>(100-Table1[[#This Row],[percentage_male]])/100</f>
        <v>0.5</v>
      </c>
      <c r="AU93" s="1" t="s">
        <v>51</v>
      </c>
      <c r="AV93" s="1" t="s">
        <v>32</v>
      </c>
      <c r="AW93" s="1" t="s">
        <v>33</v>
      </c>
      <c r="AX93" s="1" t="s">
        <v>33</v>
      </c>
      <c r="AY93" s="1" t="s">
        <v>33</v>
      </c>
      <c r="AZ93" s="1">
        <v>0.5</v>
      </c>
      <c r="BA93" s="1" t="s">
        <v>33</v>
      </c>
      <c r="BB93" s="1" t="s">
        <v>32</v>
      </c>
      <c r="BC93" s="1">
        <v>0.25</v>
      </c>
      <c r="BD93" s="1" t="s">
        <v>32</v>
      </c>
      <c r="BE93" s="1" t="s">
        <v>33</v>
      </c>
      <c r="BF93" s="1" t="s">
        <v>38</v>
      </c>
      <c r="BG93" s="1">
        <v>0.25</v>
      </c>
      <c r="BH93" s="1" t="s">
        <v>33</v>
      </c>
      <c r="BI93" s="1" t="s">
        <v>38</v>
      </c>
      <c r="BJ93" s="1" t="s">
        <v>33</v>
      </c>
      <c r="BK93" s="1" t="s">
        <v>38</v>
      </c>
      <c r="BL93" s="1" t="s">
        <v>33</v>
      </c>
      <c r="BM93" s="1">
        <v>0.5</v>
      </c>
    </row>
    <row r="94" spans="1:65" x14ac:dyDescent="0.35">
      <c r="A94" s="1" t="s">
        <v>681</v>
      </c>
      <c r="B94" s="1" t="s">
        <v>562</v>
      </c>
      <c r="C94" s="1" t="s">
        <v>682</v>
      </c>
      <c r="D94" s="1" t="s">
        <v>683</v>
      </c>
      <c r="E94" t="s">
        <v>33</v>
      </c>
      <c r="F94" s="1" t="s">
        <v>37</v>
      </c>
      <c r="G94" s="1" t="s">
        <v>3942</v>
      </c>
      <c r="H94" s="1" t="s">
        <v>38</v>
      </c>
      <c r="I94" s="1" t="s">
        <v>679</v>
      </c>
      <c r="J94" s="1" t="s">
        <v>40</v>
      </c>
      <c r="K94" t="str">
        <f t="shared" si="13"/>
        <v>Ghost, Poison</v>
      </c>
      <c r="L94" s="1">
        <v>1.6</v>
      </c>
      <c r="M94" s="1">
        <v>0.1</v>
      </c>
      <c r="N94" s="1" t="s">
        <v>33</v>
      </c>
      <c r="O94" s="1" t="s">
        <v>680</v>
      </c>
      <c r="R94" s="9" t="s">
        <v>55</v>
      </c>
      <c r="S94" s="9">
        <f t="shared" si="14"/>
        <v>405</v>
      </c>
      <c r="T94" s="9">
        <f t="shared" si="15"/>
        <v>45</v>
      </c>
      <c r="U94" s="9" t="s">
        <v>44</v>
      </c>
      <c r="V94" s="9">
        <f t="shared" si="16"/>
        <v>50</v>
      </c>
      <c r="W94" s="9" t="s">
        <v>88</v>
      </c>
      <c r="X94" s="9">
        <f t="shared" si="17"/>
        <v>45</v>
      </c>
      <c r="Y94" s="9" t="s">
        <v>44</v>
      </c>
      <c r="Z94" s="9">
        <f t="shared" si="18"/>
        <v>115</v>
      </c>
      <c r="AA94" s="9" t="s">
        <v>118</v>
      </c>
      <c r="AB94" s="9">
        <f t="shared" si="19"/>
        <v>55</v>
      </c>
      <c r="AC94" s="9" t="s">
        <v>169</v>
      </c>
      <c r="AD94" s="9">
        <f t="shared" si="20"/>
        <v>95</v>
      </c>
      <c r="AE94" s="9" t="s">
        <v>276</v>
      </c>
      <c r="AF94" s="9">
        <f t="shared" si="21"/>
        <v>90</v>
      </c>
      <c r="AG94" s="9" t="s">
        <v>178</v>
      </c>
      <c r="AH94" s="9" t="s">
        <v>47</v>
      </c>
      <c r="AI94" s="9">
        <f t="shared" si="22"/>
        <v>70</v>
      </c>
      <c r="AJ94" s="9">
        <f t="shared" si="23"/>
        <v>142</v>
      </c>
      <c r="AK94" s="9" t="s">
        <v>60</v>
      </c>
      <c r="AL94" s="1" t="s">
        <v>49</v>
      </c>
      <c r="AM94" s="1" t="s">
        <v>33</v>
      </c>
      <c r="AN94" s="1" t="s">
        <v>658</v>
      </c>
      <c r="AP94" t="str">
        <f t="shared" si="24"/>
        <v>Amorphous</v>
      </c>
      <c r="AQ94" s="9">
        <v>50</v>
      </c>
      <c r="AR94" s="9">
        <f t="shared" si="25"/>
        <v>50</v>
      </c>
      <c r="AS94" s="10">
        <f>Table1[[#This Row],[percentage_male]]/100</f>
        <v>0.5</v>
      </c>
      <c r="AT94" s="11">
        <f>(100-Table1[[#This Row],[percentage_male]])/100</f>
        <v>0.5</v>
      </c>
      <c r="AU94" s="1" t="s">
        <v>51</v>
      </c>
      <c r="AV94" s="1" t="s">
        <v>32</v>
      </c>
      <c r="AW94" s="1" t="s">
        <v>33</v>
      </c>
      <c r="AX94" s="1" t="s">
        <v>33</v>
      </c>
      <c r="AY94" s="1" t="s">
        <v>33</v>
      </c>
      <c r="AZ94" s="1">
        <v>0.5</v>
      </c>
      <c r="BA94" s="1" t="s">
        <v>33</v>
      </c>
      <c r="BB94" s="1" t="s">
        <v>32</v>
      </c>
      <c r="BC94" s="1">
        <v>0.25</v>
      </c>
      <c r="BD94" s="1" t="s">
        <v>32</v>
      </c>
      <c r="BE94" s="1" t="s">
        <v>33</v>
      </c>
      <c r="BF94" s="1" t="s">
        <v>38</v>
      </c>
      <c r="BG94" s="1">
        <v>0.25</v>
      </c>
      <c r="BH94" s="1" t="s">
        <v>33</v>
      </c>
      <c r="BI94" s="1" t="s">
        <v>38</v>
      </c>
      <c r="BJ94" s="1" t="s">
        <v>33</v>
      </c>
      <c r="BK94" s="1" t="s">
        <v>38</v>
      </c>
      <c r="BL94" s="1" t="s">
        <v>33</v>
      </c>
      <c r="BM94" s="1">
        <v>0.5</v>
      </c>
    </row>
    <row r="95" spans="1:65" x14ac:dyDescent="0.35">
      <c r="A95" s="1" t="s">
        <v>685</v>
      </c>
      <c r="B95" s="1" t="s">
        <v>570</v>
      </c>
      <c r="C95" s="1" t="s">
        <v>685</v>
      </c>
      <c r="D95" s="1" t="s">
        <v>686</v>
      </c>
      <c r="E95" t="s">
        <v>33</v>
      </c>
      <c r="F95" s="1" t="s">
        <v>37</v>
      </c>
      <c r="G95" s="1" t="s">
        <v>3943</v>
      </c>
      <c r="H95" s="1" t="s">
        <v>38</v>
      </c>
      <c r="I95" s="1" t="s">
        <v>679</v>
      </c>
      <c r="J95" s="1" t="s">
        <v>40</v>
      </c>
      <c r="K95" t="str">
        <f t="shared" si="13"/>
        <v>Ghost, Poison</v>
      </c>
      <c r="L95" s="1">
        <v>1.5</v>
      </c>
      <c r="M95" s="1">
        <v>40.5</v>
      </c>
      <c r="N95" s="1" t="s">
        <v>33</v>
      </c>
      <c r="O95" s="1" t="s">
        <v>687</v>
      </c>
      <c r="R95" s="9" t="s">
        <v>472</v>
      </c>
      <c r="S95" s="9">
        <f t="shared" si="14"/>
        <v>500</v>
      </c>
      <c r="T95" s="9">
        <f t="shared" si="15"/>
        <v>60</v>
      </c>
      <c r="U95" s="9" t="s">
        <v>56</v>
      </c>
      <c r="V95" s="9">
        <f t="shared" si="16"/>
        <v>65</v>
      </c>
      <c r="W95" s="9" t="s">
        <v>46</v>
      </c>
      <c r="X95" s="9">
        <f t="shared" si="17"/>
        <v>60</v>
      </c>
      <c r="Y95" s="9" t="s">
        <v>56</v>
      </c>
      <c r="Z95" s="9">
        <f t="shared" si="18"/>
        <v>130</v>
      </c>
      <c r="AA95" s="9" t="s">
        <v>110</v>
      </c>
      <c r="AB95" s="9">
        <f t="shared" si="19"/>
        <v>75</v>
      </c>
      <c r="AC95" s="9" t="s">
        <v>195</v>
      </c>
      <c r="AD95" s="9">
        <f t="shared" si="20"/>
        <v>110</v>
      </c>
      <c r="AE95" s="9" t="s">
        <v>296</v>
      </c>
      <c r="AF95" s="9">
        <f t="shared" si="21"/>
        <v>45</v>
      </c>
      <c r="AG95" s="9" t="s">
        <v>44</v>
      </c>
      <c r="AH95" s="9" t="s">
        <v>47</v>
      </c>
      <c r="AI95" s="9">
        <f t="shared" si="22"/>
        <v>70</v>
      </c>
      <c r="AJ95" s="9">
        <f t="shared" si="23"/>
        <v>225</v>
      </c>
      <c r="AK95" s="9" t="s">
        <v>521</v>
      </c>
      <c r="AL95" s="1" t="s">
        <v>49</v>
      </c>
      <c r="AM95" s="1" t="s">
        <v>33</v>
      </c>
      <c r="AN95" s="1" t="s">
        <v>658</v>
      </c>
      <c r="AP95" t="str">
        <f t="shared" si="24"/>
        <v>Amorphous</v>
      </c>
      <c r="AQ95" s="9">
        <v>50</v>
      </c>
      <c r="AR95" s="9">
        <f t="shared" si="25"/>
        <v>50</v>
      </c>
      <c r="AS95" s="10">
        <f>Table1[[#This Row],[percentage_male]]/100</f>
        <v>0.5</v>
      </c>
      <c r="AT95" s="11">
        <f>(100-Table1[[#This Row],[percentage_male]])/100</f>
        <v>0.5</v>
      </c>
      <c r="AU95" s="1" t="s">
        <v>51</v>
      </c>
      <c r="AV95" s="1" t="s">
        <v>32</v>
      </c>
      <c r="AW95" s="1" t="s">
        <v>33</v>
      </c>
      <c r="AX95" s="1" t="s">
        <v>33</v>
      </c>
      <c r="AY95" s="1" t="s">
        <v>33</v>
      </c>
      <c r="AZ95" s="1">
        <v>0.5</v>
      </c>
      <c r="BA95" s="1" t="s">
        <v>33</v>
      </c>
      <c r="BB95" s="1" t="s">
        <v>32</v>
      </c>
      <c r="BC95" s="1">
        <v>0.25</v>
      </c>
      <c r="BD95" s="1" t="s">
        <v>38</v>
      </c>
      <c r="BE95" s="1" t="s">
        <v>33</v>
      </c>
      <c r="BF95" s="1" t="s">
        <v>38</v>
      </c>
      <c r="BG95" s="1">
        <v>0.25</v>
      </c>
      <c r="BH95" s="1" t="s">
        <v>33</v>
      </c>
      <c r="BI95" s="1" t="s">
        <v>38</v>
      </c>
      <c r="BJ95" s="1" t="s">
        <v>33</v>
      </c>
      <c r="BK95" s="1" t="s">
        <v>38</v>
      </c>
      <c r="BL95" s="1" t="s">
        <v>33</v>
      </c>
      <c r="BM95" s="1">
        <v>0.5</v>
      </c>
    </row>
    <row r="96" spans="1:65" x14ac:dyDescent="0.35">
      <c r="A96" s="1" t="s">
        <v>691</v>
      </c>
      <c r="B96" s="1" t="s">
        <v>276</v>
      </c>
      <c r="C96" s="1" t="s">
        <v>691</v>
      </c>
      <c r="D96" s="1" t="s">
        <v>692</v>
      </c>
      <c r="E96" t="s">
        <v>33</v>
      </c>
      <c r="F96" s="1" t="s">
        <v>37</v>
      </c>
      <c r="G96" s="1" t="s">
        <v>3944</v>
      </c>
      <c r="H96" s="1" t="s">
        <v>38</v>
      </c>
      <c r="I96" s="1" t="s">
        <v>566</v>
      </c>
      <c r="J96" s="1" t="s">
        <v>304</v>
      </c>
      <c r="K96" t="str">
        <f t="shared" si="13"/>
        <v>Rock, Ground</v>
      </c>
      <c r="L96" s="1">
        <v>8.8000000000000007</v>
      </c>
      <c r="M96" s="1">
        <v>210</v>
      </c>
      <c r="N96" s="1" t="s">
        <v>61</v>
      </c>
      <c r="O96" s="1" t="s">
        <v>567</v>
      </c>
      <c r="P96" s="1" t="s">
        <v>568</v>
      </c>
      <c r="Q96" s="1" t="s">
        <v>693</v>
      </c>
      <c r="R96" s="9" t="s">
        <v>503</v>
      </c>
      <c r="S96" s="9">
        <f t="shared" si="14"/>
        <v>385</v>
      </c>
      <c r="T96" s="9">
        <f t="shared" si="15"/>
        <v>35</v>
      </c>
      <c r="U96" s="9" t="s">
        <v>159</v>
      </c>
      <c r="V96" s="9">
        <f t="shared" si="16"/>
        <v>45</v>
      </c>
      <c r="W96" s="9" t="s">
        <v>44</v>
      </c>
      <c r="X96" s="9">
        <f t="shared" si="17"/>
        <v>160</v>
      </c>
      <c r="Y96" s="9" t="s">
        <v>694</v>
      </c>
      <c r="Z96" s="9">
        <f t="shared" si="18"/>
        <v>30</v>
      </c>
      <c r="AA96" s="9" t="s">
        <v>158</v>
      </c>
      <c r="AB96" s="9">
        <f t="shared" si="19"/>
        <v>45</v>
      </c>
      <c r="AC96" s="9" t="s">
        <v>44</v>
      </c>
      <c r="AD96" s="9">
        <f t="shared" si="20"/>
        <v>70</v>
      </c>
      <c r="AE96" s="9" t="s">
        <v>47</v>
      </c>
      <c r="AF96" s="9">
        <f t="shared" si="21"/>
        <v>45</v>
      </c>
      <c r="AG96" s="9" t="s">
        <v>44</v>
      </c>
      <c r="AH96" s="9" t="s">
        <v>47</v>
      </c>
      <c r="AI96" s="9">
        <f t="shared" si="22"/>
        <v>70</v>
      </c>
      <c r="AJ96" s="9">
        <f t="shared" si="23"/>
        <v>77</v>
      </c>
      <c r="AK96" s="9" t="s">
        <v>252</v>
      </c>
      <c r="AL96" s="1" t="s">
        <v>161</v>
      </c>
      <c r="AM96" s="1" t="s">
        <v>33</v>
      </c>
      <c r="AN96" s="1" t="s">
        <v>569</v>
      </c>
      <c r="AP96" t="str">
        <f t="shared" si="24"/>
        <v>Mineral</v>
      </c>
      <c r="AQ96" s="9">
        <v>50</v>
      </c>
      <c r="AR96" s="9">
        <f t="shared" si="25"/>
        <v>50</v>
      </c>
      <c r="AS96" s="10">
        <f>Table1[[#This Row],[percentage_male]]/100</f>
        <v>0.5</v>
      </c>
      <c r="AT96" s="11">
        <f>(100-Table1[[#This Row],[percentage_male]])/100</f>
        <v>0.5</v>
      </c>
      <c r="AU96" s="1" t="s">
        <v>170</v>
      </c>
      <c r="AV96" s="1">
        <v>0.5</v>
      </c>
      <c r="AW96" s="1">
        <v>0.5</v>
      </c>
      <c r="AX96" s="1" t="s">
        <v>77</v>
      </c>
      <c r="AY96" s="1" t="s">
        <v>32</v>
      </c>
      <c r="AZ96" s="1" t="s">
        <v>77</v>
      </c>
      <c r="BA96" s="1" t="s">
        <v>38</v>
      </c>
      <c r="BB96" s="1" t="s">
        <v>38</v>
      </c>
      <c r="BC96" s="1">
        <v>0.25</v>
      </c>
      <c r="BD96" s="1" t="s">
        <v>38</v>
      </c>
      <c r="BE96" s="1">
        <v>0.5</v>
      </c>
      <c r="BF96" s="1" t="s">
        <v>33</v>
      </c>
      <c r="BG96" s="1" t="s">
        <v>33</v>
      </c>
      <c r="BH96" s="1">
        <v>0.5</v>
      </c>
      <c r="BI96" s="1" t="s">
        <v>33</v>
      </c>
      <c r="BJ96" s="1" t="s">
        <v>33</v>
      </c>
      <c r="BK96" s="1" t="s">
        <v>33</v>
      </c>
      <c r="BL96" s="1" t="s">
        <v>38</v>
      </c>
      <c r="BM96" s="1" t="s">
        <v>33</v>
      </c>
    </row>
    <row r="97" spans="1:65" x14ac:dyDescent="0.35">
      <c r="A97" s="1" t="s">
        <v>695</v>
      </c>
      <c r="B97" s="1" t="s">
        <v>576</v>
      </c>
      <c r="C97" s="1" t="s">
        <v>696</v>
      </c>
      <c r="D97" s="1" t="s">
        <v>697</v>
      </c>
      <c r="E97" t="s">
        <v>33</v>
      </c>
      <c r="F97" s="1" t="s">
        <v>37</v>
      </c>
      <c r="G97" s="1" t="s">
        <v>3945</v>
      </c>
      <c r="H97" s="1" t="s">
        <v>33</v>
      </c>
      <c r="I97" s="1" t="s">
        <v>299</v>
      </c>
      <c r="K97" t="str">
        <f t="shared" si="13"/>
        <v>Psychic</v>
      </c>
      <c r="L97" s="1">
        <v>1</v>
      </c>
      <c r="M97" s="1">
        <v>32.4</v>
      </c>
      <c r="N97" s="1" t="s">
        <v>61</v>
      </c>
      <c r="O97" s="1" t="s">
        <v>698</v>
      </c>
      <c r="P97" s="1" t="s">
        <v>699</v>
      </c>
      <c r="Q97" s="1" t="s">
        <v>397</v>
      </c>
      <c r="R97" s="9" t="s">
        <v>700</v>
      </c>
      <c r="S97" s="9">
        <f t="shared" si="14"/>
        <v>328</v>
      </c>
      <c r="T97" s="9">
        <f t="shared" si="15"/>
        <v>60</v>
      </c>
      <c r="U97" s="9" t="s">
        <v>56</v>
      </c>
      <c r="V97" s="9">
        <f t="shared" si="16"/>
        <v>48</v>
      </c>
      <c r="W97" s="9" t="s">
        <v>128</v>
      </c>
      <c r="X97" s="9">
        <f t="shared" si="17"/>
        <v>45</v>
      </c>
      <c r="Y97" s="9" t="s">
        <v>44</v>
      </c>
      <c r="Z97" s="9">
        <f t="shared" si="18"/>
        <v>43</v>
      </c>
      <c r="AA97" s="9" t="s">
        <v>87</v>
      </c>
      <c r="AB97" s="9">
        <f t="shared" si="19"/>
        <v>90</v>
      </c>
      <c r="AC97" s="9" t="s">
        <v>178</v>
      </c>
      <c r="AD97" s="9">
        <f t="shared" si="20"/>
        <v>42</v>
      </c>
      <c r="AE97" s="9" t="s">
        <v>335</v>
      </c>
      <c r="AF97" s="9">
        <f t="shared" si="21"/>
        <v>190</v>
      </c>
      <c r="AG97" s="9" t="s">
        <v>286</v>
      </c>
      <c r="AH97" s="9" t="s">
        <v>47</v>
      </c>
      <c r="AI97" s="9">
        <f t="shared" si="22"/>
        <v>70</v>
      </c>
      <c r="AJ97" s="9">
        <f t="shared" si="23"/>
        <v>66</v>
      </c>
      <c r="AK97" s="9" t="s">
        <v>444</v>
      </c>
      <c r="AL97" s="1" t="s">
        <v>161</v>
      </c>
      <c r="AM97" s="1" t="s">
        <v>33</v>
      </c>
      <c r="AN97" s="1" t="s">
        <v>514</v>
      </c>
      <c r="AP97" t="str">
        <f t="shared" si="24"/>
        <v>Human-Like</v>
      </c>
      <c r="AQ97" s="9">
        <v>50</v>
      </c>
      <c r="AR97" s="9">
        <f t="shared" si="25"/>
        <v>50</v>
      </c>
      <c r="AS97" s="10">
        <f>Table1[[#This Row],[percentage_male]]/100</f>
        <v>0.5</v>
      </c>
      <c r="AT97" s="11">
        <f>(100-Table1[[#This Row],[percentage_male]])/100</f>
        <v>0.5</v>
      </c>
      <c r="AU97" s="1" t="s">
        <v>51</v>
      </c>
      <c r="AV97" s="1" t="s">
        <v>33</v>
      </c>
      <c r="AW97" s="1" t="s">
        <v>33</v>
      </c>
      <c r="AX97" s="1" t="s">
        <v>33</v>
      </c>
      <c r="AY97" s="1" t="s">
        <v>33</v>
      </c>
      <c r="AZ97" s="1" t="s">
        <v>33</v>
      </c>
      <c r="BA97" s="1" t="s">
        <v>33</v>
      </c>
      <c r="BB97" s="1">
        <v>0.5</v>
      </c>
      <c r="BC97" s="1" t="s">
        <v>33</v>
      </c>
      <c r="BD97" s="1" t="s">
        <v>33</v>
      </c>
      <c r="BE97" s="1" t="s">
        <v>33</v>
      </c>
      <c r="BF97" s="1">
        <v>0.5</v>
      </c>
      <c r="BG97" s="1" t="s">
        <v>38</v>
      </c>
      <c r="BH97" s="1" t="s">
        <v>33</v>
      </c>
      <c r="BI97" s="1" t="s">
        <v>38</v>
      </c>
      <c r="BJ97" s="1" t="s">
        <v>33</v>
      </c>
      <c r="BK97" s="1" t="s">
        <v>38</v>
      </c>
      <c r="BL97" s="1" t="s">
        <v>33</v>
      </c>
      <c r="BM97" s="1" t="s">
        <v>33</v>
      </c>
    </row>
    <row r="98" spans="1:65" x14ac:dyDescent="0.35">
      <c r="A98" s="1" t="s">
        <v>701</v>
      </c>
      <c r="B98" s="1" t="s">
        <v>248</v>
      </c>
      <c r="C98" s="1" t="s">
        <v>701</v>
      </c>
      <c r="D98" s="1" t="s">
        <v>702</v>
      </c>
      <c r="E98" t="s">
        <v>33</v>
      </c>
      <c r="F98" s="1" t="s">
        <v>37</v>
      </c>
      <c r="G98" s="1" t="s">
        <v>3945</v>
      </c>
      <c r="H98" s="1" t="s">
        <v>33</v>
      </c>
      <c r="I98" s="1" t="s">
        <v>299</v>
      </c>
      <c r="K98" t="str">
        <f t="shared" si="13"/>
        <v>Psychic</v>
      </c>
      <c r="L98" s="1">
        <v>1.6</v>
      </c>
      <c r="M98" s="1">
        <v>75.599999999999994</v>
      </c>
      <c r="N98" s="1" t="s">
        <v>61</v>
      </c>
      <c r="O98" s="1" t="s">
        <v>698</v>
      </c>
      <c r="P98" s="1" t="s">
        <v>699</v>
      </c>
      <c r="Q98" s="1" t="s">
        <v>397</v>
      </c>
      <c r="R98" s="9" t="s">
        <v>368</v>
      </c>
      <c r="S98" s="9">
        <f t="shared" si="14"/>
        <v>483</v>
      </c>
      <c r="T98" s="9">
        <f t="shared" si="15"/>
        <v>85</v>
      </c>
      <c r="U98" s="9" t="s">
        <v>104</v>
      </c>
      <c r="V98" s="9">
        <f t="shared" si="16"/>
        <v>73</v>
      </c>
      <c r="W98" s="9" t="s">
        <v>369</v>
      </c>
      <c r="X98" s="9">
        <f t="shared" si="17"/>
        <v>70</v>
      </c>
      <c r="Y98" s="9" t="s">
        <v>47</v>
      </c>
      <c r="Z98" s="9">
        <f t="shared" si="18"/>
        <v>73</v>
      </c>
      <c r="AA98" s="9" t="s">
        <v>369</v>
      </c>
      <c r="AB98" s="9">
        <f t="shared" si="19"/>
        <v>115</v>
      </c>
      <c r="AC98" s="9" t="s">
        <v>118</v>
      </c>
      <c r="AD98" s="9">
        <f t="shared" si="20"/>
        <v>67</v>
      </c>
      <c r="AE98" s="9" t="s">
        <v>332</v>
      </c>
      <c r="AF98" s="9">
        <f t="shared" si="21"/>
        <v>75</v>
      </c>
      <c r="AG98" s="9" t="s">
        <v>195</v>
      </c>
      <c r="AH98" s="9" t="s">
        <v>47</v>
      </c>
      <c r="AI98" s="9">
        <f t="shared" si="22"/>
        <v>70</v>
      </c>
      <c r="AJ98" s="9">
        <f t="shared" si="23"/>
        <v>169</v>
      </c>
      <c r="AK98" s="9" t="s">
        <v>703</v>
      </c>
      <c r="AL98" s="1" t="s">
        <v>161</v>
      </c>
      <c r="AM98" s="1" t="s">
        <v>33</v>
      </c>
      <c r="AN98" s="1" t="s">
        <v>514</v>
      </c>
      <c r="AP98" t="str">
        <f t="shared" si="24"/>
        <v>Human-Like</v>
      </c>
      <c r="AQ98" s="9">
        <v>50</v>
      </c>
      <c r="AR98" s="9">
        <f t="shared" si="25"/>
        <v>50</v>
      </c>
      <c r="AS98" s="10">
        <f>Table1[[#This Row],[percentage_male]]/100</f>
        <v>0.5</v>
      </c>
      <c r="AT98" s="11">
        <f>(100-Table1[[#This Row],[percentage_male]])/100</f>
        <v>0.5</v>
      </c>
      <c r="AU98" s="1" t="s">
        <v>51</v>
      </c>
      <c r="AV98" s="1" t="s">
        <v>33</v>
      </c>
      <c r="AW98" s="1" t="s">
        <v>33</v>
      </c>
      <c r="AX98" s="1" t="s">
        <v>33</v>
      </c>
      <c r="AY98" s="1" t="s">
        <v>33</v>
      </c>
      <c r="AZ98" s="1" t="s">
        <v>33</v>
      </c>
      <c r="BA98" s="1" t="s">
        <v>33</v>
      </c>
      <c r="BB98" s="1">
        <v>0.5</v>
      </c>
      <c r="BC98" s="1" t="s">
        <v>33</v>
      </c>
      <c r="BD98" s="1" t="s">
        <v>33</v>
      </c>
      <c r="BE98" s="1" t="s">
        <v>33</v>
      </c>
      <c r="BF98" s="1">
        <v>0.5</v>
      </c>
      <c r="BG98" s="1" t="s">
        <v>38</v>
      </c>
      <c r="BH98" s="1" t="s">
        <v>33</v>
      </c>
      <c r="BI98" s="1" t="s">
        <v>38</v>
      </c>
      <c r="BJ98" s="1" t="s">
        <v>33</v>
      </c>
      <c r="BK98" s="1" t="s">
        <v>38</v>
      </c>
      <c r="BL98" s="1" t="s">
        <v>33</v>
      </c>
      <c r="BM98" s="1" t="s">
        <v>33</v>
      </c>
    </row>
    <row r="99" spans="1:65" x14ac:dyDescent="0.35">
      <c r="A99" s="1" t="s">
        <v>705</v>
      </c>
      <c r="B99" s="1" t="s">
        <v>581</v>
      </c>
      <c r="C99" s="1" t="s">
        <v>705</v>
      </c>
      <c r="D99" s="1" t="s">
        <v>706</v>
      </c>
      <c r="E99" t="s">
        <v>33</v>
      </c>
      <c r="F99" s="1" t="s">
        <v>37</v>
      </c>
      <c r="G99" s="1" t="s">
        <v>3946</v>
      </c>
      <c r="H99" s="1" t="s">
        <v>33</v>
      </c>
      <c r="I99" s="1" t="s">
        <v>123</v>
      </c>
      <c r="K99" t="str">
        <f t="shared" ref="K99:K151" si="26">_xlfn.TEXTJOIN(", ",TRUE,I99,J99)</f>
        <v>Water</v>
      </c>
      <c r="L99" s="1">
        <v>0.4</v>
      </c>
      <c r="M99" s="1">
        <v>6.5</v>
      </c>
      <c r="N99" s="1" t="s">
        <v>61</v>
      </c>
      <c r="O99" s="1" t="s">
        <v>707</v>
      </c>
      <c r="P99" s="1" t="s">
        <v>609</v>
      </c>
      <c r="Q99" s="1" t="s">
        <v>338</v>
      </c>
      <c r="R99" s="9" t="s">
        <v>619</v>
      </c>
      <c r="S99" s="9">
        <f t="shared" ref="S99:S151" si="27">IF(ISBLANK(R99),"",_xlfn.NUMBERVALUE(R99))</f>
        <v>325</v>
      </c>
      <c r="T99" s="9">
        <f t="shared" ref="T99:T151" si="28">IF(ISBLANK(U99),"",_xlfn.NUMBERVALUE(U99))</f>
        <v>30</v>
      </c>
      <c r="U99" s="9" t="s">
        <v>158</v>
      </c>
      <c r="V99" s="9">
        <f t="shared" ref="V99:V151" si="29">IF(ISBLANK(W99),"",_xlfn.NUMBERVALUE(W99))</f>
        <v>105</v>
      </c>
      <c r="W99" s="9" t="s">
        <v>141</v>
      </c>
      <c r="X99" s="9">
        <f t="shared" ref="X99:X151" si="30">IF(ISBLANK(Y99),"",_xlfn.NUMBERVALUE(Y99))</f>
        <v>90</v>
      </c>
      <c r="Y99" s="9" t="s">
        <v>178</v>
      </c>
      <c r="Z99" s="9">
        <f t="shared" ref="Z99:Z151" si="31">IF(ISBLANK(AA99),"",_xlfn.NUMBERVALUE(AA99))</f>
        <v>25</v>
      </c>
      <c r="AA99" s="9" t="s">
        <v>170</v>
      </c>
      <c r="AB99" s="9">
        <f t="shared" ref="AB99:AB151" si="32">IF(ISBLANK(AC99),"",_xlfn.NUMBERVALUE(AC99))</f>
        <v>25</v>
      </c>
      <c r="AC99" s="9" t="s">
        <v>170</v>
      </c>
      <c r="AD99" s="9">
        <f t="shared" ref="AD99:AD151" si="33">IF(ISBLANK(AE99),"",_xlfn.NUMBERVALUE(AE99))</f>
        <v>50</v>
      </c>
      <c r="AE99" s="9" t="s">
        <v>88</v>
      </c>
      <c r="AF99" s="9">
        <f t="shared" ref="AF99:AF151" si="34">IF(ISBLANK(AG99),"",_xlfn.NUMBERVALUE(AG99))</f>
        <v>225</v>
      </c>
      <c r="AG99" s="9" t="s">
        <v>521</v>
      </c>
      <c r="AH99" s="9" t="s">
        <v>47</v>
      </c>
      <c r="AI99" s="9">
        <f t="shared" ref="AI99:AI151" si="35">IF(ISBLANK(AH99),"",_xlfn.NUMBERVALUE(AH99))</f>
        <v>70</v>
      </c>
      <c r="AJ99" s="9">
        <f t="shared" ref="AJ99:AJ151" si="36">IF(ISBLANK(AK99),"",_xlfn.NUMBERVALUE(AK99))</f>
        <v>65</v>
      </c>
      <c r="AK99" s="9" t="s">
        <v>46</v>
      </c>
      <c r="AL99" s="1" t="s">
        <v>161</v>
      </c>
      <c r="AM99" s="1" t="s">
        <v>33</v>
      </c>
      <c r="AN99" s="1" t="s">
        <v>557</v>
      </c>
      <c r="AP99" t="str">
        <f t="shared" ref="AP99:AP151" si="37">_xlfn.TEXTJOIN(", ",TRUE,AN99,AO99)</f>
        <v>Water 3</v>
      </c>
      <c r="AQ99" s="9">
        <v>50</v>
      </c>
      <c r="AR99" s="9">
        <f t="shared" ref="AR99:AR151" si="38">100-AQ99</f>
        <v>50</v>
      </c>
      <c r="AS99" s="10">
        <f>Table1[[#This Row],[percentage_male]]/100</f>
        <v>0.5</v>
      </c>
      <c r="AT99" s="11">
        <f>(100-Table1[[#This Row],[percentage_male]])/100</f>
        <v>0.5</v>
      </c>
      <c r="AU99" s="1" t="s">
        <v>51</v>
      </c>
      <c r="AV99" s="1" t="s">
        <v>33</v>
      </c>
      <c r="AW99" s="1">
        <v>0.5</v>
      </c>
      <c r="AX99" s="1">
        <v>0.5</v>
      </c>
      <c r="AY99" s="1" t="s">
        <v>38</v>
      </c>
      <c r="AZ99" s="1" t="s">
        <v>38</v>
      </c>
      <c r="BA99" s="1">
        <v>0.5</v>
      </c>
      <c r="BB99" s="1" t="s">
        <v>33</v>
      </c>
      <c r="BC99" s="1" t="s">
        <v>33</v>
      </c>
      <c r="BD99" s="1" t="s">
        <v>33</v>
      </c>
      <c r="BE99" s="1" t="s">
        <v>33</v>
      </c>
      <c r="BF99" s="1" t="s">
        <v>33</v>
      </c>
      <c r="BG99" s="1" t="s">
        <v>33</v>
      </c>
      <c r="BH99" s="1" t="s">
        <v>33</v>
      </c>
      <c r="BI99" s="1" t="s">
        <v>33</v>
      </c>
      <c r="BJ99" s="1" t="s">
        <v>33</v>
      </c>
      <c r="BK99" s="1" t="s">
        <v>33</v>
      </c>
      <c r="BL99" s="1">
        <v>0.5</v>
      </c>
      <c r="BM99" s="1" t="s">
        <v>33</v>
      </c>
    </row>
    <row r="100" spans="1:65" x14ac:dyDescent="0.35">
      <c r="A100" s="1" t="s">
        <v>708</v>
      </c>
      <c r="B100" s="1" t="s">
        <v>583</v>
      </c>
      <c r="C100" s="1" t="s">
        <v>708</v>
      </c>
      <c r="D100" s="1" t="s">
        <v>709</v>
      </c>
      <c r="E100" t="s">
        <v>33</v>
      </c>
      <c r="F100" s="1" t="s">
        <v>37</v>
      </c>
      <c r="G100" s="1" t="s">
        <v>3947</v>
      </c>
      <c r="H100" s="1" t="s">
        <v>33</v>
      </c>
      <c r="I100" s="1" t="s">
        <v>123</v>
      </c>
      <c r="K100" t="str">
        <f t="shared" si="26"/>
        <v>Water</v>
      </c>
      <c r="L100" s="1">
        <v>1.3</v>
      </c>
      <c r="M100" s="1">
        <v>60</v>
      </c>
      <c r="N100" s="1" t="s">
        <v>61</v>
      </c>
      <c r="O100" s="1" t="s">
        <v>707</v>
      </c>
      <c r="P100" s="1" t="s">
        <v>609</v>
      </c>
      <c r="Q100" s="1" t="s">
        <v>338</v>
      </c>
      <c r="R100" s="9" t="s">
        <v>649</v>
      </c>
      <c r="S100" s="9">
        <f t="shared" si="27"/>
        <v>475</v>
      </c>
      <c r="T100" s="9">
        <f t="shared" si="28"/>
        <v>55</v>
      </c>
      <c r="U100" s="9" t="s">
        <v>169</v>
      </c>
      <c r="V100" s="9">
        <f t="shared" si="29"/>
        <v>130</v>
      </c>
      <c r="W100" s="9" t="s">
        <v>110</v>
      </c>
      <c r="X100" s="9">
        <f t="shared" si="30"/>
        <v>115</v>
      </c>
      <c r="Y100" s="9" t="s">
        <v>118</v>
      </c>
      <c r="Z100" s="9">
        <f t="shared" si="31"/>
        <v>50</v>
      </c>
      <c r="AA100" s="9" t="s">
        <v>88</v>
      </c>
      <c r="AB100" s="9">
        <f t="shared" si="32"/>
        <v>50</v>
      </c>
      <c r="AC100" s="9" t="s">
        <v>88</v>
      </c>
      <c r="AD100" s="9">
        <f t="shared" si="33"/>
        <v>75</v>
      </c>
      <c r="AE100" s="9" t="s">
        <v>195</v>
      </c>
      <c r="AF100" s="9">
        <f t="shared" si="34"/>
        <v>60</v>
      </c>
      <c r="AG100" s="9" t="s">
        <v>56</v>
      </c>
      <c r="AH100" s="9" t="s">
        <v>47</v>
      </c>
      <c r="AI100" s="9">
        <f t="shared" si="35"/>
        <v>70</v>
      </c>
      <c r="AJ100" s="9">
        <f t="shared" si="36"/>
        <v>166</v>
      </c>
      <c r="AK100" s="9" t="s">
        <v>650</v>
      </c>
      <c r="AL100" s="1" t="s">
        <v>161</v>
      </c>
      <c r="AM100" s="1" t="s">
        <v>33</v>
      </c>
      <c r="AN100" s="1" t="s">
        <v>557</v>
      </c>
      <c r="AP100" t="str">
        <f t="shared" si="37"/>
        <v>Water 3</v>
      </c>
      <c r="AQ100" s="9">
        <v>50</v>
      </c>
      <c r="AR100" s="9">
        <f t="shared" si="38"/>
        <v>50</v>
      </c>
      <c r="AS100" s="10">
        <f>Table1[[#This Row],[percentage_male]]/100</f>
        <v>0.5</v>
      </c>
      <c r="AT100" s="11">
        <f>(100-Table1[[#This Row],[percentage_male]])/100</f>
        <v>0.5</v>
      </c>
      <c r="AU100" s="1" t="s">
        <v>51</v>
      </c>
      <c r="AV100" s="1" t="s">
        <v>33</v>
      </c>
      <c r="AW100" s="1">
        <v>0.5</v>
      </c>
      <c r="AX100" s="1">
        <v>0.5</v>
      </c>
      <c r="AY100" s="1" t="s">
        <v>38</v>
      </c>
      <c r="AZ100" s="1" t="s">
        <v>38</v>
      </c>
      <c r="BA100" s="1">
        <v>0.5</v>
      </c>
      <c r="BB100" s="1" t="s">
        <v>33</v>
      </c>
      <c r="BC100" s="1" t="s">
        <v>33</v>
      </c>
      <c r="BD100" s="1" t="s">
        <v>33</v>
      </c>
      <c r="BE100" s="1" t="s">
        <v>33</v>
      </c>
      <c r="BF100" s="1" t="s">
        <v>33</v>
      </c>
      <c r="BG100" s="1" t="s">
        <v>33</v>
      </c>
      <c r="BH100" s="1" t="s">
        <v>33</v>
      </c>
      <c r="BI100" s="1" t="s">
        <v>33</v>
      </c>
      <c r="BJ100" s="1" t="s">
        <v>33</v>
      </c>
      <c r="BK100" s="1" t="s">
        <v>33</v>
      </c>
      <c r="BL100" s="1">
        <v>0.5</v>
      </c>
      <c r="BM100" s="1" t="s">
        <v>33</v>
      </c>
    </row>
    <row r="101" spans="1:65" x14ac:dyDescent="0.35">
      <c r="A101" s="1" t="s">
        <v>711</v>
      </c>
      <c r="B101" s="1" t="s">
        <v>68</v>
      </c>
      <c r="C101" s="1" t="s">
        <v>712</v>
      </c>
      <c r="D101" s="1" t="s">
        <v>713</v>
      </c>
      <c r="E101" t="s">
        <v>33</v>
      </c>
      <c r="F101" s="1" t="s">
        <v>37</v>
      </c>
      <c r="G101" s="1" t="s">
        <v>3948</v>
      </c>
      <c r="H101" s="1" t="s">
        <v>33</v>
      </c>
      <c r="I101" s="1" t="s">
        <v>282</v>
      </c>
      <c r="K101" t="str">
        <f t="shared" si="26"/>
        <v>Electric</v>
      </c>
      <c r="L101" s="1">
        <v>0.5</v>
      </c>
      <c r="M101" s="1">
        <v>10.4</v>
      </c>
      <c r="N101" s="1" t="s">
        <v>61</v>
      </c>
      <c r="O101" s="1" t="s">
        <v>714</v>
      </c>
      <c r="P101" s="1" t="s">
        <v>283</v>
      </c>
      <c r="Q101" s="1" t="s">
        <v>715</v>
      </c>
      <c r="R101" s="9" t="s">
        <v>716</v>
      </c>
      <c r="S101" s="9">
        <f t="shared" si="27"/>
        <v>330</v>
      </c>
      <c r="T101" s="9">
        <f t="shared" si="28"/>
        <v>40</v>
      </c>
      <c r="U101" s="9" t="s">
        <v>184</v>
      </c>
      <c r="V101" s="9">
        <f t="shared" si="29"/>
        <v>30</v>
      </c>
      <c r="W101" s="9" t="s">
        <v>158</v>
      </c>
      <c r="X101" s="9">
        <f t="shared" si="30"/>
        <v>50</v>
      </c>
      <c r="Y101" s="9" t="s">
        <v>88</v>
      </c>
      <c r="Z101" s="9">
        <f t="shared" si="31"/>
        <v>55</v>
      </c>
      <c r="AA101" s="9" t="s">
        <v>169</v>
      </c>
      <c r="AB101" s="9">
        <f t="shared" si="32"/>
        <v>55</v>
      </c>
      <c r="AC101" s="9" t="s">
        <v>169</v>
      </c>
      <c r="AD101" s="9">
        <f t="shared" si="33"/>
        <v>100</v>
      </c>
      <c r="AE101" s="9" t="s">
        <v>68</v>
      </c>
      <c r="AF101" s="9">
        <f t="shared" si="34"/>
        <v>190</v>
      </c>
      <c r="AG101" s="9" t="s">
        <v>286</v>
      </c>
      <c r="AH101" s="9" t="s">
        <v>47</v>
      </c>
      <c r="AI101" s="9">
        <f t="shared" si="35"/>
        <v>70</v>
      </c>
      <c r="AJ101" s="9">
        <f t="shared" si="36"/>
        <v>66</v>
      </c>
      <c r="AK101" s="9" t="s">
        <v>444</v>
      </c>
      <c r="AL101" s="1" t="s">
        <v>161</v>
      </c>
      <c r="AM101" s="1" t="s">
        <v>33</v>
      </c>
      <c r="AN101" s="1" t="s">
        <v>569</v>
      </c>
      <c r="AP101" t="str">
        <f t="shared" si="37"/>
        <v>Mineral</v>
      </c>
      <c r="AR101" s="9">
        <f t="shared" si="38"/>
        <v>100</v>
      </c>
      <c r="AU101" s="1" t="s">
        <v>51</v>
      </c>
      <c r="AV101" s="1" t="s">
        <v>33</v>
      </c>
      <c r="AW101" s="1" t="s">
        <v>33</v>
      </c>
      <c r="AX101" s="1" t="s">
        <v>33</v>
      </c>
      <c r="AY101" s="1">
        <v>0.5</v>
      </c>
      <c r="AZ101" s="1" t="s">
        <v>33</v>
      </c>
      <c r="BA101" s="1" t="s">
        <v>33</v>
      </c>
      <c r="BB101" s="1" t="s">
        <v>33</v>
      </c>
      <c r="BC101" s="1" t="s">
        <v>33</v>
      </c>
      <c r="BD101" s="1" t="s">
        <v>38</v>
      </c>
      <c r="BE101" s="1">
        <v>0.5</v>
      </c>
      <c r="BF101" s="1" t="s">
        <v>33</v>
      </c>
      <c r="BG101" s="1" t="s">
        <v>33</v>
      </c>
      <c r="BH101" s="1" t="s">
        <v>33</v>
      </c>
      <c r="BI101" s="1" t="s">
        <v>33</v>
      </c>
      <c r="BJ101" s="1" t="s">
        <v>33</v>
      </c>
      <c r="BK101" s="1" t="s">
        <v>33</v>
      </c>
      <c r="BL101" s="1">
        <v>0.5</v>
      </c>
      <c r="BM101" s="1" t="s">
        <v>33</v>
      </c>
    </row>
    <row r="102" spans="1:65" x14ac:dyDescent="0.35">
      <c r="A102" s="1" t="s">
        <v>717</v>
      </c>
      <c r="B102" s="1" t="s">
        <v>222</v>
      </c>
      <c r="C102" s="1" t="s">
        <v>718</v>
      </c>
      <c r="D102" s="1" t="s">
        <v>719</v>
      </c>
      <c r="E102" t="s">
        <v>33</v>
      </c>
      <c r="F102" s="1" t="s">
        <v>37</v>
      </c>
      <c r="G102" s="1" t="s">
        <v>3948</v>
      </c>
      <c r="H102" s="1" t="s">
        <v>33</v>
      </c>
      <c r="I102" s="1" t="s">
        <v>282</v>
      </c>
      <c r="K102" t="str">
        <f t="shared" si="26"/>
        <v>Electric</v>
      </c>
      <c r="L102" s="1">
        <v>1.2</v>
      </c>
      <c r="M102" s="1">
        <v>66.599999999999994</v>
      </c>
      <c r="N102" s="1" t="s">
        <v>61</v>
      </c>
      <c r="O102" s="1" t="s">
        <v>714</v>
      </c>
      <c r="P102" s="1" t="s">
        <v>283</v>
      </c>
      <c r="Q102" s="1" t="s">
        <v>715</v>
      </c>
      <c r="R102" s="9" t="s">
        <v>415</v>
      </c>
      <c r="S102" s="9">
        <f t="shared" si="27"/>
        <v>490</v>
      </c>
      <c r="T102" s="9">
        <f t="shared" si="28"/>
        <v>60</v>
      </c>
      <c r="U102" s="9" t="s">
        <v>56</v>
      </c>
      <c r="V102" s="9">
        <f t="shared" si="29"/>
        <v>50</v>
      </c>
      <c r="W102" s="9" t="s">
        <v>88</v>
      </c>
      <c r="X102" s="9">
        <f t="shared" si="30"/>
        <v>70</v>
      </c>
      <c r="Y102" s="9" t="s">
        <v>47</v>
      </c>
      <c r="Z102" s="9">
        <f t="shared" si="31"/>
        <v>80</v>
      </c>
      <c r="AA102" s="9" t="s">
        <v>59</v>
      </c>
      <c r="AB102" s="9">
        <f t="shared" si="32"/>
        <v>80</v>
      </c>
      <c r="AC102" s="9" t="s">
        <v>59</v>
      </c>
      <c r="AD102" s="9">
        <f t="shared" si="33"/>
        <v>150</v>
      </c>
      <c r="AE102" s="9" t="s">
        <v>200</v>
      </c>
      <c r="AF102" s="9">
        <f t="shared" si="34"/>
        <v>60</v>
      </c>
      <c r="AG102" s="9" t="s">
        <v>56</v>
      </c>
      <c r="AH102" s="9" t="s">
        <v>47</v>
      </c>
      <c r="AI102" s="9">
        <f t="shared" si="35"/>
        <v>70</v>
      </c>
      <c r="AJ102" s="9">
        <f t="shared" si="36"/>
        <v>172</v>
      </c>
      <c r="AK102" s="9" t="s">
        <v>606</v>
      </c>
      <c r="AL102" s="1" t="s">
        <v>161</v>
      </c>
      <c r="AM102" s="1" t="s">
        <v>33</v>
      </c>
      <c r="AN102" s="1" t="s">
        <v>569</v>
      </c>
      <c r="AP102" t="str">
        <f t="shared" si="37"/>
        <v>Mineral</v>
      </c>
      <c r="AR102" s="9">
        <f t="shared" si="38"/>
        <v>100</v>
      </c>
      <c r="AU102" s="1" t="s">
        <v>51</v>
      </c>
      <c r="AV102" s="1" t="s">
        <v>33</v>
      </c>
      <c r="AW102" s="1" t="s">
        <v>33</v>
      </c>
      <c r="AX102" s="1" t="s">
        <v>33</v>
      </c>
      <c r="AY102" s="1">
        <v>0.5</v>
      </c>
      <c r="AZ102" s="1" t="s">
        <v>33</v>
      </c>
      <c r="BA102" s="1" t="s">
        <v>33</v>
      </c>
      <c r="BB102" s="1" t="s">
        <v>33</v>
      </c>
      <c r="BC102" s="1" t="s">
        <v>33</v>
      </c>
      <c r="BD102" s="1" t="s">
        <v>38</v>
      </c>
      <c r="BE102" s="1">
        <v>0.5</v>
      </c>
      <c r="BF102" s="1" t="s">
        <v>33</v>
      </c>
      <c r="BG102" s="1" t="s">
        <v>33</v>
      </c>
      <c r="BH102" s="1" t="s">
        <v>33</v>
      </c>
      <c r="BI102" s="1" t="s">
        <v>33</v>
      </c>
      <c r="BJ102" s="1" t="s">
        <v>33</v>
      </c>
      <c r="BK102" s="1" t="s">
        <v>33</v>
      </c>
      <c r="BL102" s="1">
        <v>0.5</v>
      </c>
      <c r="BM102" s="1" t="s">
        <v>33</v>
      </c>
    </row>
    <row r="103" spans="1:65" x14ac:dyDescent="0.35">
      <c r="A103" s="1" t="s">
        <v>721</v>
      </c>
      <c r="B103" s="1" t="s">
        <v>353</v>
      </c>
      <c r="C103" s="1" t="s">
        <v>722</v>
      </c>
      <c r="D103" s="1" t="s">
        <v>723</v>
      </c>
      <c r="E103" t="s">
        <v>33</v>
      </c>
      <c r="F103" s="1" t="s">
        <v>37</v>
      </c>
      <c r="G103" s="1" t="s">
        <v>3949</v>
      </c>
      <c r="H103" s="1" t="s">
        <v>38</v>
      </c>
      <c r="I103" s="1" t="s">
        <v>39</v>
      </c>
      <c r="J103" s="1" t="s">
        <v>299</v>
      </c>
      <c r="K103" t="str">
        <f t="shared" si="26"/>
        <v>Grass, Psychic</v>
      </c>
      <c r="L103" s="1">
        <v>0.4</v>
      </c>
      <c r="M103" s="1">
        <v>2.5</v>
      </c>
      <c r="N103" s="1" t="s">
        <v>38</v>
      </c>
      <c r="O103" s="1" t="s">
        <v>42</v>
      </c>
      <c r="Q103" s="1" t="s">
        <v>724</v>
      </c>
      <c r="R103" s="9" t="s">
        <v>619</v>
      </c>
      <c r="S103" s="9">
        <f t="shared" si="27"/>
        <v>325</v>
      </c>
      <c r="T103" s="9">
        <f t="shared" si="28"/>
        <v>60</v>
      </c>
      <c r="U103" s="9" t="s">
        <v>56</v>
      </c>
      <c r="V103" s="9">
        <f t="shared" si="29"/>
        <v>40</v>
      </c>
      <c r="W103" s="9" t="s">
        <v>184</v>
      </c>
      <c r="X103" s="9">
        <f t="shared" si="30"/>
        <v>80</v>
      </c>
      <c r="Y103" s="9" t="s">
        <v>59</v>
      </c>
      <c r="Z103" s="9">
        <f t="shared" si="31"/>
        <v>60</v>
      </c>
      <c r="AA103" s="9" t="s">
        <v>56</v>
      </c>
      <c r="AB103" s="9">
        <f t="shared" si="32"/>
        <v>45</v>
      </c>
      <c r="AC103" s="9" t="s">
        <v>44</v>
      </c>
      <c r="AD103" s="9">
        <f t="shared" si="33"/>
        <v>40</v>
      </c>
      <c r="AE103" s="9" t="s">
        <v>184</v>
      </c>
      <c r="AF103" s="9">
        <f t="shared" si="34"/>
        <v>90</v>
      </c>
      <c r="AG103" s="9" t="s">
        <v>178</v>
      </c>
      <c r="AH103" s="9" t="s">
        <v>47</v>
      </c>
      <c r="AI103" s="9">
        <f t="shared" si="35"/>
        <v>70</v>
      </c>
      <c r="AJ103" s="9">
        <f t="shared" si="36"/>
        <v>65</v>
      </c>
      <c r="AK103" s="9" t="s">
        <v>46</v>
      </c>
      <c r="AL103" s="1" t="s">
        <v>490</v>
      </c>
      <c r="AM103" s="1" t="s">
        <v>33</v>
      </c>
      <c r="AN103" s="1" t="s">
        <v>39</v>
      </c>
      <c r="AP103" t="str">
        <f t="shared" si="37"/>
        <v>Grass</v>
      </c>
      <c r="AQ103" s="9">
        <v>50</v>
      </c>
      <c r="AR103" s="9">
        <f t="shared" si="38"/>
        <v>50</v>
      </c>
      <c r="AS103" s="10">
        <f>Table1[[#This Row],[percentage_male]]/100</f>
        <v>0.5</v>
      </c>
      <c r="AT103" s="11">
        <f>(100-Table1[[#This Row],[percentage_male]])/100</f>
        <v>0.5</v>
      </c>
      <c r="AU103" s="1" t="s">
        <v>51</v>
      </c>
      <c r="AV103" s="1" t="s">
        <v>33</v>
      </c>
      <c r="AW103" s="1" t="s">
        <v>38</v>
      </c>
      <c r="AX103" s="1">
        <v>0.5</v>
      </c>
      <c r="AY103" s="1">
        <v>0.5</v>
      </c>
      <c r="AZ103" s="1">
        <v>0.5</v>
      </c>
      <c r="BA103" s="1" t="s">
        <v>38</v>
      </c>
      <c r="BB103" s="1">
        <v>0.5</v>
      </c>
      <c r="BC103" s="1" t="s">
        <v>38</v>
      </c>
      <c r="BD103" s="1">
        <v>0.5</v>
      </c>
      <c r="BE103" s="1" t="s">
        <v>38</v>
      </c>
      <c r="BF103" s="1">
        <v>0.5</v>
      </c>
      <c r="BG103" s="1" t="s">
        <v>77</v>
      </c>
      <c r="BH103" s="1" t="s">
        <v>33</v>
      </c>
      <c r="BI103" s="1" t="s">
        <v>38</v>
      </c>
      <c r="BJ103" s="1" t="s">
        <v>33</v>
      </c>
      <c r="BK103" s="1" t="s">
        <v>38</v>
      </c>
      <c r="BL103" s="1" t="s">
        <v>33</v>
      </c>
      <c r="BM103" s="1" t="s">
        <v>33</v>
      </c>
    </row>
    <row r="104" spans="1:65" x14ac:dyDescent="0.35">
      <c r="A104" s="1" t="s">
        <v>726</v>
      </c>
      <c r="B104" s="1" t="s">
        <v>147</v>
      </c>
      <c r="C104" s="1" t="s">
        <v>727</v>
      </c>
      <c r="D104" s="1" t="s">
        <v>728</v>
      </c>
      <c r="E104" t="s">
        <v>33</v>
      </c>
      <c r="F104" s="1" t="s">
        <v>37</v>
      </c>
      <c r="G104" s="1" t="s">
        <v>3950</v>
      </c>
      <c r="H104" s="1" t="s">
        <v>38</v>
      </c>
      <c r="I104" s="1" t="s">
        <v>39</v>
      </c>
      <c r="J104" s="1" t="s">
        <v>299</v>
      </c>
      <c r="K104" t="str">
        <f t="shared" si="26"/>
        <v>Grass, Psychic</v>
      </c>
      <c r="L104" s="1">
        <v>2</v>
      </c>
      <c r="M104" s="1">
        <v>120</v>
      </c>
      <c r="N104" s="1" t="s">
        <v>38</v>
      </c>
      <c r="O104" s="1" t="s">
        <v>42</v>
      </c>
      <c r="Q104" s="1" t="s">
        <v>724</v>
      </c>
      <c r="R104" s="9" t="s">
        <v>139</v>
      </c>
      <c r="S104" s="9">
        <f t="shared" si="27"/>
        <v>530</v>
      </c>
      <c r="T104" s="9">
        <f t="shared" si="28"/>
        <v>95</v>
      </c>
      <c r="U104" s="9" t="s">
        <v>276</v>
      </c>
      <c r="V104" s="9">
        <f t="shared" si="29"/>
        <v>95</v>
      </c>
      <c r="W104" s="9" t="s">
        <v>276</v>
      </c>
      <c r="X104" s="9">
        <f t="shared" si="30"/>
        <v>85</v>
      </c>
      <c r="Y104" s="9" t="s">
        <v>104</v>
      </c>
      <c r="Z104" s="9">
        <f t="shared" si="31"/>
        <v>125</v>
      </c>
      <c r="AA104" s="9" t="s">
        <v>651</v>
      </c>
      <c r="AB104" s="9">
        <f t="shared" si="32"/>
        <v>75</v>
      </c>
      <c r="AC104" s="9" t="s">
        <v>195</v>
      </c>
      <c r="AD104" s="9">
        <f t="shared" si="33"/>
        <v>55</v>
      </c>
      <c r="AE104" s="9" t="s">
        <v>169</v>
      </c>
      <c r="AF104" s="9">
        <f t="shared" si="34"/>
        <v>45</v>
      </c>
      <c r="AG104" s="9" t="s">
        <v>44</v>
      </c>
      <c r="AH104" s="9" t="s">
        <v>47</v>
      </c>
      <c r="AI104" s="9">
        <f t="shared" si="35"/>
        <v>70</v>
      </c>
      <c r="AJ104" s="9">
        <f t="shared" si="36"/>
        <v>186</v>
      </c>
      <c r="AK104" s="9" t="s">
        <v>729</v>
      </c>
      <c r="AL104" s="1" t="s">
        <v>490</v>
      </c>
      <c r="AM104" s="1" t="s">
        <v>33</v>
      </c>
      <c r="AN104" s="1" t="s">
        <v>39</v>
      </c>
      <c r="AP104" t="str">
        <f t="shared" si="37"/>
        <v>Grass</v>
      </c>
      <c r="AQ104" s="9">
        <v>50</v>
      </c>
      <c r="AR104" s="9">
        <f t="shared" si="38"/>
        <v>50</v>
      </c>
      <c r="AS104" s="10">
        <f>Table1[[#This Row],[percentage_male]]/100</f>
        <v>0.5</v>
      </c>
      <c r="AT104" s="11">
        <f>(100-Table1[[#This Row],[percentage_male]])/100</f>
        <v>0.5</v>
      </c>
      <c r="AU104" s="1" t="s">
        <v>51</v>
      </c>
      <c r="AV104" s="1" t="s">
        <v>33</v>
      </c>
      <c r="AW104" s="1" t="s">
        <v>38</v>
      </c>
      <c r="AX104" s="1">
        <v>0.5</v>
      </c>
      <c r="AY104" s="1">
        <v>0.5</v>
      </c>
      <c r="AZ104" s="1">
        <v>0.5</v>
      </c>
      <c r="BA104" s="1" t="s">
        <v>38</v>
      </c>
      <c r="BB104" s="1">
        <v>0.5</v>
      </c>
      <c r="BC104" s="1" t="s">
        <v>38</v>
      </c>
      <c r="BD104" s="1">
        <v>0.5</v>
      </c>
      <c r="BE104" s="1" t="s">
        <v>38</v>
      </c>
      <c r="BF104" s="1">
        <v>0.5</v>
      </c>
      <c r="BG104" s="1" t="s">
        <v>77</v>
      </c>
      <c r="BH104" s="1" t="s">
        <v>33</v>
      </c>
      <c r="BI104" s="1" t="s">
        <v>38</v>
      </c>
      <c r="BJ104" s="1" t="s">
        <v>33</v>
      </c>
      <c r="BK104" s="1" t="s">
        <v>38</v>
      </c>
      <c r="BL104" s="1" t="s">
        <v>33</v>
      </c>
      <c r="BM104" s="1" t="s">
        <v>33</v>
      </c>
    </row>
    <row r="105" spans="1:65" x14ac:dyDescent="0.35">
      <c r="A105" s="1" t="s">
        <v>732</v>
      </c>
      <c r="B105" s="1" t="s">
        <v>116</v>
      </c>
      <c r="C105" s="1" t="s">
        <v>733</v>
      </c>
      <c r="D105" s="1" t="s">
        <v>734</v>
      </c>
      <c r="E105" t="s">
        <v>33</v>
      </c>
      <c r="F105" s="1" t="s">
        <v>37</v>
      </c>
      <c r="G105" s="1" t="s">
        <v>3951</v>
      </c>
      <c r="H105" s="1" t="s">
        <v>33</v>
      </c>
      <c r="I105" s="1" t="s">
        <v>304</v>
      </c>
      <c r="K105" t="str">
        <f t="shared" si="26"/>
        <v>Ground</v>
      </c>
      <c r="L105" s="1">
        <v>0.4</v>
      </c>
      <c r="M105" s="1">
        <v>6.5</v>
      </c>
      <c r="N105" s="1" t="s">
        <v>61</v>
      </c>
      <c r="O105" s="1" t="s">
        <v>567</v>
      </c>
      <c r="P105" s="1" t="s">
        <v>284</v>
      </c>
      <c r="Q105" s="1" t="s">
        <v>735</v>
      </c>
      <c r="R105" s="9" t="s">
        <v>285</v>
      </c>
      <c r="S105" s="9">
        <f t="shared" si="27"/>
        <v>320</v>
      </c>
      <c r="T105" s="9">
        <f t="shared" si="28"/>
        <v>50</v>
      </c>
      <c r="U105" s="9" t="s">
        <v>88</v>
      </c>
      <c r="V105" s="9">
        <f t="shared" si="29"/>
        <v>50</v>
      </c>
      <c r="W105" s="9" t="s">
        <v>88</v>
      </c>
      <c r="X105" s="9">
        <f t="shared" si="30"/>
        <v>95</v>
      </c>
      <c r="Y105" s="9" t="s">
        <v>276</v>
      </c>
      <c r="Z105" s="9">
        <f t="shared" si="31"/>
        <v>40</v>
      </c>
      <c r="AA105" s="9" t="s">
        <v>184</v>
      </c>
      <c r="AB105" s="9">
        <f t="shared" si="32"/>
        <v>50</v>
      </c>
      <c r="AC105" s="9" t="s">
        <v>88</v>
      </c>
      <c r="AD105" s="9">
        <f t="shared" si="33"/>
        <v>35</v>
      </c>
      <c r="AE105" s="9" t="s">
        <v>159</v>
      </c>
      <c r="AF105" s="9">
        <f t="shared" si="34"/>
        <v>190</v>
      </c>
      <c r="AG105" s="9" t="s">
        <v>286</v>
      </c>
      <c r="AH105" s="9" t="s">
        <v>47</v>
      </c>
      <c r="AI105" s="9">
        <f t="shared" si="35"/>
        <v>70</v>
      </c>
      <c r="AJ105" s="9">
        <f t="shared" si="36"/>
        <v>64</v>
      </c>
      <c r="AK105" s="9" t="s">
        <v>48</v>
      </c>
      <c r="AL105" s="1" t="s">
        <v>161</v>
      </c>
      <c r="AM105" s="1" t="s">
        <v>33</v>
      </c>
      <c r="AN105" s="1" t="s">
        <v>50</v>
      </c>
      <c r="AP105" t="str">
        <f t="shared" si="37"/>
        <v>Monster</v>
      </c>
      <c r="AQ105" s="9">
        <v>50</v>
      </c>
      <c r="AR105" s="9">
        <f t="shared" si="38"/>
        <v>50</v>
      </c>
      <c r="AS105" s="10">
        <f>Table1[[#This Row],[percentage_male]]/100</f>
        <v>0.5</v>
      </c>
      <c r="AT105" s="11">
        <f>(100-Table1[[#This Row],[percentage_male]])/100</f>
        <v>0.5</v>
      </c>
      <c r="AU105" s="1" t="s">
        <v>51</v>
      </c>
      <c r="AV105" s="1" t="s">
        <v>33</v>
      </c>
      <c r="AW105" s="1" t="s">
        <v>33</v>
      </c>
      <c r="AX105" s="1" t="s">
        <v>38</v>
      </c>
      <c r="AY105" s="1" t="s">
        <v>32</v>
      </c>
      <c r="AZ105" s="1" t="s">
        <v>38</v>
      </c>
      <c r="BA105" s="1" t="s">
        <v>38</v>
      </c>
      <c r="BB105" s="1" t="s">
        <v>33</v>
      </c>
      <c r="BC105" s="1">
        <v>0.5</v>
      </c>
      <c r="BD105" s="1" t="s">
        <v>33</v>
      </c>
      <c r="BE105" s="1" t="s">
        <v>33</v>
      </c>
      <c r="BF105" s="1" t="s">
        <v>33</v>
      </c>
      <c r="BG105" s="1" t="s">
        <v>33</v>
      </c>
      <c r="BH105" s="1">
        <v>0.5</v>
      </c>
      <c r="BI105" s="1" t="s">
        <v>33</v>
      </c>
      <c r="BJ105" s="1" t="s">
        <v>33</v>
      </c>
      <c r="BK105" s="1" t="s">
        <v>33</v>
      </c>
      <c r="BL105" s="1" t="s">
        <v>33</v>
      </c>
      <c r="BM105" s="1" t="s">
        <v>33</v>
      </c>
    </row>
    <row r="106" spans="1:65" x14ac:dyDescent="0.35">
      <c r="A106" s="1" t="s">
        <v>736</v>
      </c>
      <c r="B106" s="1" t="s">
        <v>141</v>
      </c>
      <c r="C106" s="1" t="s">
        <v>737</v>
      </c>
      <c r="D106" s="1" t="s">
        <v>738</v>
      </c>
      <c r="E106" t="s">
        <v>33</v>
      </c>
      <c r="F106" s="1" t="s">
        <v>37</v>
      </c>
      <c r="G106" s="1" t="s">
        <v>3952</v>
      </c>
      <c r="H106" s="1" t="s">
        <v>33</v>
      </c>
      <c r="I106" s="1" t="s">
        <v>304</v>
      </c>
      <c r="K106" t="str">
        <f t="shared" si="26"/>
        <v>Ground</v>
      </c>
      <c r="L106" s="1">
        <v>1</v>
      </c>
      <c r="M106" s="1">
        <v>45</v>
      </c>
      <c r="N106" s="1" t="s">
        <v>61</v>
      </c>
      <c r="O106" s="1" t="s">
        <v>567</v>
      </c>
      <c r="P106" s="1" t="s">
        <v>284</v>
      </c>
      <c r="Q106" s="1" t="s">
        <v>735</v>
      </c>
      <c r="R106" s="9" t="s">
        <v>442</v>
      </c>
      <c r="S106" s="9">
        <f t="shared" si="27"/>
        <v>425</v>
      </c>
      <c r="T106" s="9">
        <f t="shared" si="28"/>
        <v>60</v>
      </c>
      <c r="U106" s="9" t="s">
        <v>56</v>
      </c>
      <c r="V106" s="9">
        <f t="shared" si="29"/>
        <v>80</v>
      </c>
      <c r="W106" s="9" t="s">
        <v>59</v>
      </c>
      <c r="X106" s="9">
        <f t="shared" si="30"/>
        <v>110</v>
      </c>
      <c r="Y106" s="9" t="s">
        <v>296</v>
      </c>
      <c r="Z106" s="9">
        <f t="shared" si="31"/>
        <v>50</v>
      </c>
      <c r="AA106" s="9" t="s">
        <v>88</v>
      </c>
      <c r="AB106" s="9">
        <f t="shared" si="32"/>
        <v>80</v>
      </c>
      <c r="AC106" s="9" t="s">
        <v>59</v>
      </c>
      <c r="AD106" s="9">
        <f t="shared" si="33"/>
        <v>45</v>
      </c>
      <c r="AE106" s="9" t="s">
        <v>44</v>
      </c>
      <c r="AF106" s="9">
        <f t="shared" si="34"/>
        <v>75</v>
      </c>
      <c r="AG106" s="9" t="s">
        <v>195</v>
      </c>
      <c r="AH106" s="9" t="s">
        <v>47</v>
      </c>
      <c r="AI106" s="9">
        <f t="shared" si="35"/>
        <v>70</v>
      </c>
      <c r="AJ106" s="9">
        <f t="shared" si="36"/>
        <v>149</v>
      </c>
      <c r="AK106" s="9" t="s">
        <v>443</v>
      </c>
      <c r="AL106" s="1" t="s">
        <v>161</v>
      </c>
      <c r="AM106" s="1" t="s">
        <v>33</v>
      </c>
      <c r="AN106" s="1" t="s">
        <v>50</v>
      </c>
      <c r="AP106" t="str">
        <f t="shared" si="37"/>
        <v>Monster</v>
      </c>
      <c r="AQ106" s="9">
        <v>50</v>
      </c>
      <c r="AR106" s="9">
        <f t="shared" si="38"/>
        <v>50</v>
      </c>
      <c r="AS106" s="10">
        <f>Table1[[#This Row],[percentage_male]]/100</f>
        <v>0.5</v>
      </c>
      <c r="AT106" s="11">
        <f>(100-Table1[[#This Row],[percentage_male]])/100</f>
        <v>0.5</v>
      </c>
      <c r="AU106" s="1" t="s">
        <v>51</v>
      </c>
      <c r="AV106" s="1" t="s">
        <v>33</v>
      </c>
      <c r="AW106" s="1" t="s">
        <v>33</v>
      </c>
      <c r="AX106" s="1" t="s">
        <v>38</v>
      </c>
      <c r="AY106" s="1" t="s">
        <v>32</v>
      </c>
      <c r="AZ106" s="1" t="s">
        <v>38</v>
      </c>
      <c r="BA106" s="1" t="s">
        <v>38</v>
      </c>
      <c r="BB106" s="1" t="s">
        <v>33</v>
      </c>
      <c r="BC106" s="1">
        <v>0.5</v>
      </c>
      <c r="BD106" s="1" t="s">
        <v>33</v>
      </c>
      <c r="BE106" s="1" t="s">
        <v>33</v>
      </c>
      <c r="BF106" s="1" t="s">
        <v>33</v>
      </c>
      <c r="BG106" s="1" t="s">
        <v>33</v>
      </c>
      <c r="BH106" s="1">
        <v>0.5</v>
      </c>
      <c r="BI106" s="1" t="s">
        <v>33</v>
      </c>
      <c r="BJ106" s="1" t="s">
        <v>33</v>
      </c>
      <c r="BK106" s="1" t="s">
        <v>33</v>
      </c>
      <c r="BL106" s="1" t="s">
        <v>33</v>
      </c>
      <c r="BM106" s="1" t="s">
        <v>33</v>
      </c>
    </row>
    <row r="107" spans="1:65" x14ac:dyDescent="0.35">
      <c r="A107" s="1" t="s">
        <v>741</v>
      </c>
      <c r="B107" s="1" t="s">
        <v>607</v>
      </c>
      <c r="C107" s="1" t="s">
        <v>742</v>
      </c>
      <c r="D107" s="1" t="s">
        <v>743</v>
      </c>
      <c r="E107" t="s">
        <v>33</v>
      </c>
      <c r="F107" s="1" t="s">
        <v>37</v>
      </c>
      <c r="G107" s="1" t="s">
        <v>3953</v>
      </c>
      <c r="H107" s="1" t="s">
        <v>33</v>
      </c>
      <c r="I107" s="1" t="s">
        <v>478</v>
      </c>
      <c r="K107" t="str">
        <f t="shared" si="26"/>
        <v>Fighting</v>
      </c>
      <c r="L107" s="1">
        <v>1.5</v>
      </c>
      <c r="M107" s="1">
        <v>49.8</v>
      </c>
      <c r="N107" s="1" t="s">
        <v>61</v>
      </c>
      <c r="O107" s="1" t="s">
        <v>459</v>
      </c>
      <c r="P107" s="1" t="s">
        <v>744</v>
      </c>
      <c r="Q107" s="1" t="s">
        <v>745</v>
      </c>
      <c r="R107" s="9" t="s">
        <v>402</v>
      </c>
      <c r="S107" s="9">
        <f t="shared" si="27"/>
        <v>455</v>
      </c>
      <c r="T107" s="9">
        <f t="shared" si="28"/>
        <v>50</v>
      </c>
      <c r="U107" s="9" t="s">
        <v>88</v>
      </c>
      <c r="V107" s="9">
        <f t="shared" si="29"/>
        <v>120</v>
      </c>
      <c r="W107" s="9" t="s">
        <v>75</v>
      </c>
      <c r="X107" s="9">
        <f t="shared" si="30"/>
        <v>53</v>
      </c>
      <c r="Y107" s="9" t="s">
        <v>388</v>
      </c>
      <c r="Z107" s="9">
        <f t="shared" si="31"/>
        <v>35</v>
      </c>
      <c r="AA107" s="9" t="s">
        <v>159</v>
      </c>
      <c r="AB107" s="9">
        <f t="shared" si="32"/>
        <v>110</v>
      </c>
      <c r="AC107" s="9" t="s">
        <v>296</v>
      </c>
      <c r="AD107" s="9">
        <f t="shared" si="33"/>
        <v>87</v>
      </c>
      <c r="AE107" s="9" t="s">
        <v>341</v>
      </c>
      <c r="AF107" s="9">
        <f t="shared" si="34"/>
        <v>45</v>
      </c>
      <c r="AG107" s="9" t="s">
        <v>44</v>
      </c>
      <c r="AH107" s="9" t="s">
        <v>47</v>
      </c>
      <c r="AI107" s="9">
        <f t="shared" si="35"/>
        <v>70</v>
      </c>
      <c r="AJ107" s="9">
        <f t="shared" si="36"/>
        <v>159</v>
      </c>
      <c r="AK107" s="9" t="s">
        <v>117</v>
      </c>
      <c r="AL107" s="1" t="s">
        <v>161</v>
      </c>
      <c r="AM107" s="1" t="s">
        <v>33</v>
      </c>
      <c r="AN107" s="1" t="s">
        <v>514</v>
      </c>
      <c r="AP107" t="str">
        <f t="shared" si="37"/>
        <v>Human-Like</v>
      </c>
      <c r="AQ107" s="9">
        <v>100</v>
      </c>
      <c r="AR107" s="9">
        <f t="shared" si="38"/>
        <v>0</v>
      </c>
      <c r="AS107" s="10">
        <f>Table1[[#This Row],[percentage_male]]/100</f>
        <v>1</v>
      </c>
      <c r="AT107" s="11">
        <f>(100-Table1[[#This Row],[percentage_male]])/100</f>
        <v>0</v>
      </c>
      <c r="AU107" s="1" t="s">
        <v>170</v>
      </c>
      <c r="AV107" s="1" t="s">
        <v>33</v>
      </c>
      <c r="AW107" s="1" t="s">
        <v>33</v>
      </c>
      <c r="AX107" s="1" t="s">
        <v>33</v>
      </c>
      <c r="AY107" s="1" t="s">
        <v>33</v>
      </c>
      <c r="AZ107" s="1" t="s">
        <v>33</v>
      </c>
      <c r="BA107" s="1" t="s">
        <v>33</v>
      </c>
      <c r="BB107" s="1" t="s">
        <v>33</v>
      </c>
      <c r="BC107" s="1" t="s">
        <v>33</v>
      </c>
      <c r="BD107" s="1" t="s">
        <v>33</v>
      </c>
      <c r="BE107" s="1" t="s">
        <v>38</v>
      </c>
      <c r="BF107" s="1" t="s">
        <v>38</v>
      </c>
      <c r="BG107" s="1">
        <v>0.5</v>
      </c>
      <c r="BH107" s="1">
        <v>0.5</v>
      </c>
      <c r="BI107" s="1" t="s">
        <v>33</v>
      </c>
      <c r="BJ107" s="1" t="s">
        <v>33</v>
      </c>
      <c r="BK107" s="1">
        <v>0.5</v>
      </c>
      <c r="BL107" s="1" t="s">
        <v>33</v>
      </c>
      <c r="BM107" s="1" t="s">
        <v>38</v>
      </c>
    </row>
    <row r="108" spans="1:65" x14ac:dyDescent="0.35">
      <c r="A108" s="1" t="s">
        <v>746</v>
      </c>
      <c r="B108" s="1" t="s">
        <v>612</v>
      </c>
      <c r="C108" s="1" t="s">
        <v>747</v>
      </c>
      <c r="D108" s="1" t="s">
        <v>748</v>
      </c>
      <c r="E108" t="s">
        <v>33</v>
      </c>
      <c r="F108" s="1" t="s">
        <v>37</v>
      </c>
      <c r="G108" s="1" t="s">
        <v>3954</v>
      </c>
      <c r="H108" s="1" t="s">
        <v>33</v>
      </c>
      <c r="I108" s="1" t="s">
        <v>478</v>
      </c>
      <c r="K108" t="str">
        <f t="shared" si="26"/>
        <v>Fighting</v>
      </c>
      <c r="L108" s="1">
        <v>1.4</v>
      </c>
      <c r="M108" s="1">
        <v>50.2</v>
      </c>
      <c r="N108" s="1" t="s">
        <v>61</v>
      </c>
      <c r="O108" s="1" t="s">
        <v>206</v>
      </c>
      <c r="P108" s="1" t="s">
        <v>749</v>
      </c>
      <c r="Q108" s="1" t="s">
        <v>397</v>
      </c>
      <c r="R108" s="9" t="s">
        <v>402</v>
      </c>
      <c r="S108" s="9">
        <f t="shared" si="27"/>
        <v>455</v>
      </c>
      <c r="T108" s="9">
        <f t="shared" si="28"/>
        <v>50</v>
      </c>
      <c r="U108" s="9" t="s">
        <v>88</v>
      </c>
      <c r="V108" s="9">
        <f t="shared" si="29"/>
        <v>105</v>
      </c>
      <c r="W108" s="9" t="s">
        <v>141</v>
      </c>
      <c r="X108" s="9">
        <f t="shared" si="30"/>
        <v>79</v>
      </c>
      <c r="Y108" s="9" t="s">
        <v>140</v>
      </c>
      <c r="Z108" s="9">
        <f t="shared" si="31"/>
        <v>35</v>
      </c>
      <c r="AA108" s="9" t="s">
        <v>159</v>
      </c>
      <c r="AB108" s="9">
        <f t="shared" si="32"/>
        <v>110</v>
      </c>
      <c r="AC108" s="9" t="s">
        <v>296</v>
      </c>
      <c r="AD108" s="9">
        <f t="shared" si="33"/>
        <v>76</v>
      </c>
      <c r="AE108" s="9" t="s">
        <v>342</v>
      </c>
      <c r="AF108" s="9">
        <f t="shared" si="34"/>
        <v>45</v>
      </c>
      <c r="AG108" s="9" t="s">
        <v>44</v>
      </c>
      <c r="AH108" s="9" t="s">
        <v>47</v>
      </c>
      <c r="AI108" s="9">
        <f t="shared" si="35"/>
        <v>70</v>
      </c>
      <c r="AJ108" s="9">
        <f t="shared" si="36"/>
        <v>159</v>
      </c>
      <c r="AK108" s="9" t="s">
        <v>117</v>
      </c>
      <c r="AL108" s="1" t="s">
        <v>161</v>
      </c>
      <c r="AM108" s="1" t="s">
        <v>33</v>
      </c>
      <c r="AN108" s="1" t="s">
        <v>514</v>
      </c>
      <c r="AP108" t="str">
        <f t="shared" si="37"/>
        <v>Human-Like</v>
      </c>
      <c r="AQ108" s="9">
        <v>100</v>
      </c>
      <c r="AR108" s="9">
        <f t="shared" si="38"/>
        <v>0</v>
      </c>
      <c r="AS108" s="10">
        <f>Table1[[#This Row],[percentage_male]]/100</f>
        <v>1</v>
      </c>
      <c r="AT108" s="11">
        <f>(100-Table1[[#This Row],[percentage_male]])/100</f>
        <v>0</v>
      </c>
      <c r="AU108" s="1" t="s">
        <v>170</v>
      </c>
      <c r="AV108" s="1" t="s">
        <v>33</v>
      </c>
      <c r="AW108" s="1" t="s">
        <v>33</v>
      </c>
      <c r="AX108" s="1" t="s">
        <v>33</v>
      </c>
      <c r="AY108" s="1" t="s">
        <v>33</v>
      </c>
      <c r="AZ108" s="1" t="s">
        <v>33</v>
      </c>
      <c r="BA108" s="1" t="s">
        <v>33</v>
      </c>
      <c r="BB108" s="1" t="s">
        <v>33</v>
      </c>
      <c r="BC108" s="1" t="s">
        <v>33</v>
      </c>
      <c r="BD108" s="1" t="s">
        <v>33</v>
      </c>
      <c r="BE108" s="1" t="s">
        <v>38</v>
      </c>
      <c r="BF108" s="1" t="s">
        <v>38</v>
      </c>
      <c r="BG108" s="1">
        <v>0.5</v>
      </c>
      <c r="BH108" s="1">
        <v>0.5</v>
      </c>
      <c r="BI108" s="1" t="s">
        <v>33</v>
      </c>
      <c r="BJ108" s="1" t="s">
        <v>33</v>
      </c>
      <c r="BK108" s="1">
        <v>0.5</v>
      </c>
      <c r="BL108" s="1" t="s">
        <v>33</v>
      </c>
      <c r="BM108" s="1" t="s">
        <v>38</v>
      </c>
    </row>
    <row r="109" spans="1:65" x14ac:dyDescent="0.35">
      <c r="A109" s="1" t="s">
        <v>751</v>
      </c>
      <c r="B109" s="1" t="s">
        <v>614</v>
      </c>
      <c r="C109" s="1" t="s">
        <v>752</v>
      </c>
      <c r="D109" s="1" t="s">
        <v>753</v>
      </c>
      <c r="E109" t="s">
        <v>33</v>
      </c>
      <c r="F109" s="1" t="s">
        <v>37</v>
      </c>
      <c r="G109" s="1" t="s">
        <v>3955</v>
      </c>
      <c r="H109" s="1" t="s">
        <v>33</v>
      </c>
      <c r="I109" s="1" t="s">
        <v>37</v>
      </c>
      <c r="K109" t="str">
        <f t="shared" si="26"/>
        <v>Normal</v>
      </c>
      <c r="L109" s="1">
        <v>1.2</v>
      </c>
      <c r="M109" s="1">
        <v>65.5</v>
      </c>
      <c r="N109" s="1" t="s">
        <v>61</v>
      </c>
      <c r="O109" s="1" t="s">
        <v>599</v>
      </c>
      <c r="P109" s="1" t="s">
        <v>598</v>
      </c>
      <c r="Q109" s="1" t="s">
        <v>467</v>
      </c>
      <c r="R109" s="9" t="s">
        <v>503</v>
      </c>
      <c r="S109" s="9">
        <f t="shared" si="27"/>
        <v>385</v>
      </c>
      <c r="T109" s="9">
        <f t="shared" si="28"/>
        <v>90</v>
      </c>
      <c r="U109" s="9" t="s">
        <v>178</v>
      </c>
      <c r="V109" s="9">
        <f t="shared" si="29"/>
        <v>55</v>
      </c>
      <c r="W109" s="9" t="s">
        <v>169</v>
      </c>
      <c r="X109" s="9">
        <f t="shared" si="30"/>
        <v>75</v>
      </c>
      <c r="Y109" s="9" t="s">
        <v>195</v>
      </c>
      <c r="Z109" s="9">
        <f t="shared" si="31"/>
        <v>60</v>
      </c>
      <c r="AA109" s="9" t="s">
        <v>56</v>
      </c>
      <c r="AB109" s="9">
        <f t="shared" si="32"/>
        <v>75</v>
      </c>
      <c r="AC109" s="9" t="s">
        <v>195</v>
      </c>
      <c r="AD109" s="9">
        <f t="shared" si="33"/>
        <v>30</v>
      </c>
      <c r="AE109" s="9" t="s">
        <v>158</v>
      </c>
      <c r="AF109" s="9">
        <f t="shared" si="34"/>
        <v>45</v>
      </c>
      <c r="AG109" s="9" t="s">
        <v>44</v>
      </c>
      <c r="AH109" s="9" t="s">
        <v>47</v>
      </c>
      <c r="AI109" s="9">
        <f t="shared" si="35"/>
        <v>70</v>
      </c>
      <c r="AJ109" s="9">
        <f t="shared" si="36"/>
        <v>77</v>
      </c>
      <c r="AK109" s="9" t="s">
        <v>252</v>
      </c>
      <c r="AL109" s="1" t="s">
        <v>161</v>
      </c>
      <c r="AM109" s="1" t="s">
        <v>33</v>
      </c>
      <c r="AN109" s="1" t="s">
        <v>50</v>
      </c>
      <c r="AP109" t="str">
        <f t="shared" si="37"/>
        <v>Monster</v>
      </c>
      <c r="AQ109" s="9">
        <v>50</v>
      </c>
      <c r="AR109" s="9">
        <f t="shared" si="38"/>
        <v>50</v>
      </c>
      <c r="AS109" s="10">
        <f>Table1[[#This Row],[percentage_male]]/100</f>
        <v>0.5</v>
      </c>
      <c r="AT109" s="11">
        <f>(100-Table1[[#This Row],[percentage_male]])/100</f>
        <v>0.5</v>
      </c>
      <c r="AU109" s="1" t="s">
        <v>51</v>
      </c>
      <c r="AV109" s="1" t="s">
        <v>33</v>
      </c>
      <c r="AW109" s="1" t="s">
        <v>33</v>
      </c>
      <c r="AX109" s="1" t="s">
        <v>33</v>
      </c>
      <c r="AY109" s="1" t="s">
        <v>33</v>
      </c>
      <c r="AZ109" s="1" t="s">
        <v>33</v>
      </c>
      <c r="BA109" s="1" t="s">
        <v>33</v>
      </c>
      <c r="BB109" s="1" t="s">
        <v>38</v>
      </c>
      <c r="BC109" s="1" t="s">
        <v>33</v>
      </c>
      <c r="BD109" s="1" t="s">
        <v>33</v>
      </c>
      <c r="BE109" s="1" t="s">
        <v>33</v>
      </c>
      <c r="BF109" s="1" t="s">
        <v>33</v>
      </c>
      <c r="BG109" s="1" t="s">
        <v>33</v>
      </c>
      <c r="BH109" s="1" t="s">
        <v>33</v>
      </c>
      <c r="BI109" s="1" t="s">
        <v>32</v>
      </c>
      <c r="BJ109" s="1" t="s">
        <v>33</v>
      </c>
      <c r="BK109" s="1" t="s">
        <v>33</v>
      </c>
      <c r="BL109" s="1" t="s">
        <v>33</v>
      </c>
      <c r="BM109" s="1" t="s">
        <v>33</v>
      </c>
    </row>
    <row r="110" spans="1:65" x14ac:dyDescent="0.35">
      <c r="A110" s="1" t="s">
        <v>754</v>
      </c>
      <c r="B110" s="1" t="s">
        <v>103</v>
      </c>
      <c r="C110" s="1" t="s">
        <v>755</v>
      </c>
      <c r="D110" s="1" t="s">
        <v>756</v>
      </c>
      <c r="E110" t="s">
        <v>33</v>
      </c>
      <c r="F110" s="1" t="s">
        <v>37</v>
      </c>
      <c r="G110" s="1" t="s">
        <v>3956</v>
      </c>
      <c r="H110" s="1" t="s">
        <v>33</v>
      </c>
      <c r="I110" s="1" t="s">
        <v>40</v>
      </c>
      <c r="K110" t="str">
        <f t="shared" si="26"/>
        <v>Poison</v>
      </c>
      <c r="L110" s="1">
        <v>0.6</v>
      </c>
      <c r="M110" s="1">
        <v>1</v>
      </c>
      <c r="N110" s="1" t="s">
        <v>61</v>
      </c>
      <c r="O110" s="1" t="s">
        <v>680</v>
      </c>
      <c r="P110" s="1" t="s">
        <v>757</v>
      </c>
      <c r="Q110" s="1" t="s">
        <v>409</v>
      </c>
      <c r="R110" s="9" t="s">
        <v>758</v>
      </c>
      <c r="S110" s="9">
        <f t="shared" si="27"/>
        <v>340</v>
      </c>
      <c r="T110" s="9">
        <f t="shared" si="28"/>
        <v>40</v>
      </c>
      <c r="U110" s="9" t="s">
        <v>184</v>
      </c>
      <c r="V110" s="9">
        <f t="shared" si="29"/>
        <v>65</v>
      </c>
      <c r="W110" s="9" t="s">
        <v>46</v>
      </c>
      <c r="X110" s="9">
        <f t="shared" si="30"/>
        <v>95</v>
      </c>
      <c r="Y110" s="9" t="s">
        <v>276</v>
      </c>
      <c r="Z110" s="9">
        <f t="shared" si="31"/>
        <v>60</v>
      </c>
      <c r="AA110" s="9" t="s">
        <v>56</v>
      </c>
      <c r="AB110" s="9">
        <f t="shared" si="32"/>
        <v>45</v>
      </c>
      <c r="AC110" s="9" t="s">
        <v>44</v>
      </c>
      <c r="AD110" s="9">
        <f t="shared" si="33"/>
        <v>35</v>
      </c>
      <c r="AE110" s="9" t="s">
        <v>159</v>
      </c>
      <c r="AF110" s="9">
        <f t="shared" si="34"/>
        <v>190</v>
      </c>
      <c r="AG110" s="9" t="s">
        <v>286</v>
      </c>
      <c r="AH110" s="9" t="s">
        <v>47</v>
      </c>
      <c r="AI110" s="9">
        <f t="shared" si="35"/>
        <v>70</v>
      </c>
      <c r="AJ110" s="9">
        <f t="shared" si="36"/>
        <v>68</v>
      </c>
      <c r="AK110" s="9" t="s">
        <v>452</v>
      </c>
      <c r="AL110" s="1" t="s">
        <v>161</v>
      </c>
      <c r="AM110" s="1" t="s">
        <v>33</v>
      </c>
      <c r="AN110" s="1" t="s">
        <v>658</v>
      </c>
      <c r="AP110" t="str">
        <f t="shared" si="37"/>
        <v>Amorphous</v>
      </c>
      <c r="AQ110" s="9">
        <v>50</v>
      </c>
      <c r="AR110" s="9">
        <f t="shared" si="38"/>
        <v>50</v>
      </c>
      <c r="AS110" s="10">
        <f>Table1[[#This Row],[percentage_male]]/100</f>
        <v>0.5</v>
      </c>
      <c r="AT110" s="11">
        <f>(100-Table1[[#This Row],[percentage_male]])/100</f>
        <v>0.5</v>
      </c>
      <c r="AU110" s="1" t="s">
        <v>51</v>
      </c>
      <c r="AV110" s="1" t="s">
        <v>33</v>
      </c>
      <c r="AW110" s="1" t="s">
        <v>33</v>
      </c>
      <c r="AX110" s="1" t="s">
        <v>33</v>
      </c>
      <c r="AY110" s="1" t="s">
        <v>33</v>
      </c>
      <c r="AZ110" s="1">
        <v>0.5</v>
      </c>
      <c r="BA110" s="1" t="s">
        <v>33</v>
      </c>
      <c r="BB110" s="1">
        <v>0.5</v>
      </c>
      <c r="BC110" s="1">
        <v>0.5</v>
      </c>
      <c r="BD110" s="1" t="s">
        <v>32</v>
      </c>
      <c r="BE110" s="1" t="s">
        <v>33</v>
      </c>
      <c r="BF110" s="1" t="s">
        <v>38</v>
      </c>
      <c r="BG110" s="1">
        <v>0.5</v>
      </c>
      <c r="BH110" s="1" t="s">
        <v>33</v>
      </c>
      <c r="BI110" s="1" t="s">
        <v>33</v>
      </c>
      <c r="BJ110" s="1" t="s">
        <v>33</v>
      </c>
      <c r="BK110" s="1" t="s">
        <v>33</v>
      </c>
      <c r="BL110" s="1" t="s">
        <v>33</v>
      </c>
      <c r="BM110" s="1">
        <v>0.5</v>
      </c>
    </row>
    <row r="111" spans="1:65" x14ac:dyDescent="0.35">
      <c r="A111" s="1" t="s">
        <v>760</v>
      </c>
      <c r="B111" s="1" t="s">
        <v>296</v>
      </c>
      <c r="C111" s="1" t="s">
        <v>761</v>
      </c>
      <c r="D111" s="1" t="s">
        <v>762</v>
      </c>
      <c r="E111" t="s">
        <v>33</v>
      </c>
      <c r="F111" s="1" t="s">
        <v>37</v>
      </c>
      <c r="G111" s="1" t="s">
        <v>3956</v>
      </c>
      <c r="H111" s="1" t="s">
        <v>33</v>
      </c>
      <c r="I111" s="1" t="s">
        <v>40</v>
      </c>
      <c r="K111" t="str">
        <f t="shared" si="26"/>
        <v>Poison</v>
      </c>
      <c r="L111" s="1">
        <v>1.2</v>
      </c>
      <c r="M111" s="1">
        <v>9.5</v>
      </c>
      <c r="N111" s="1" t="s">
        <v>61</v>
      </c>
      <c r="O111" s="1" t="s">
        <v>680</v>
      </c>
      <c r="P111" s="1" t="s">
        <v>757</v>
      </c>
      <c r="Q111" s="1" t="s">
        <v>409</v>
      </c>
      <c r="R111" s="9" t="s">
        <v>415</v>
      </c>
      <c r="S111" s="9">
        <f t="shared" si="27"/>
        <v>490</v>
      </c>
      <c r="T111" s="9">
        <f t="shared" si="28"/>
        <v>65</v>
      </c>
      <c r="U111" s="9" t="s">
        <v>46</v>
      </c>
      <c r="V111" s="9">
        <f t="shared" si="29"/>
        <v>90</v>
      </c>
      <c r="W111" s="9" t="s">
        <v>178</v>
      </c>
      <c r="X111" s="9">
        <f t="shared" si="30"/>
        <v>120</v>
      </c>
      <c r="Y111" s="9" t="s">
        <v>75</v>
      </c>
      <c r="Z111" s="9">
        <f t="shared" si="31"/>
        <v>85</v>
      </c>
      <c r="AA111" s="9" t="s">
        <v>104</v>
      </c>
      <c r="AB111" s="9">
        <f t="shared" si="32"/>
        <v>70</v>
      </c>
      <c r="AC111" s="9" t="s">
        <v>47</v>
      </c>
      <c r="AD111" s="9">
        <f t="shared" si="33"/>
        <v>60</v>
      </c>
      <c r="AE111" s="9" t="s">
        <v>56</v>
      </c>
      <c r="AF111" s="9">
        <f t="shared" si="34"/>
        <v>60</v>
      </c>
      <c r="AG111" s="9" t="s">
        <v>56</v>
      </c>
      <c r="AH111" s="9" t="s">
        <v>47</v>
      </c>
      <c r="AI111" s="9">
        <f t="shared" si="35"/>
        <v>70</v>
      </c>
      <c r="AJ111" s="9">
        <f t="shared" si="36"/>
        <v>172</v>
      </c>
      <c r="AK111" s="9" t="s">
        <v>606</v>
      </c>
      <c r="AL111" s="1" t="s">
        <v>161</v>
      </c>
      <c r="AM111" s="1" t="s">
        <v>33</v>
      </c>
      <c r="AN111" s="1" t="s">
        <v>658</v>
      </c>
      <c r="AP111" t="str">
        <f t="shared" si="37"/>
        <v>Amorphous</v>
      </c>
      <c r="AQ111" s="9">
        <v>50</v>
      </c>
      <c r="AR111" s="9">
        <f t="shared" si="38"/>
        <v>50</v>
      </c>
      <c r="AS111" s="10">
        <f>Table1[[#This Row],[percentage_male]]/100</f>
        <v>0.5</v>
      </c>
      <c r="AT111" s="11">
        <f>(100-Table1[[#This Row],[percentage_male]])/100</f>
        <v>0.5</v>
      </c>
      <c r="AU111" s="1" t="s">
        <v>51</v>
      </c>
      <c r="AV111" s="1" t="s">
        <v>33</v>
      </c>
      <c r="AW111" s="1" t="s">
        <v>33</v>
      </c>
      <c r="AX111" s="1" t="s">
        <v>33</v>
      </c>
      <c r="AY111" s="1" t="s">
        <v>33</v>
      </c>
      <c r="AZ111" s="1">
        <v>0.5</v>
      </c>
      <c r="BA111" s="1" t="s">
        <v>33</v>
      </c>
      <c r="BB111" s="1">
        <v>0.5</v>
      </c>
      <c r="BC111" s="1">
        <v>0.5</v>
      </c>
      <c r="BD111" s="1" t="s">
        <v>32</v>
      </c>
      <c r="BE111" s="1" t="s">
        <v>33</v>
      </c>
      <c r="BF111" s="1" t="s">
        <v>38</v>
      </c>
      <c r="BG111" s="1">
        <v>0.5</v>
      </c>
      <c r="BH111" s="1" t="s">
        <v>33</v>
      </c>
      <c r="BI111" s="1" t="s">
        <v>33</v>
      </c>
      <c r="BJ111" s="1" t="s">
        <v>33</v>
      </c>
      <c r="BK111" s="1" t="s">
        <v>33</v>
      </c>
      <c r="BL111" s="1" t="s">
        <v>33</v>
      </c>
      <c r="BM111" s="1">
        <v>0.5</v>
      </c>
    </row>
    <row r="112" spans="1:65" x14ac:dyDescent="0.35">
      <c r="A112" s="1" t="s">
        <v>766</v>
      </c>
      <c r="B112" s="1" t="s">
        <v>111</v>
      </c>
      <c r="C112" s="1" t="s">
        <v>767</v>
      </c>
      <c r="D112" s="1" t="s">
        <v>768</v>
      </c>
      <c r="E112" t="s">
        <v>33</v>
      </c>
      <c r="F112" s="1" t="s">
        <v>37</v>
      </c>
      <c r="G112" s="1" t="s">
        <v>3957</v>
      </c>
      <c r="H112" s="1" t="s">
        <v>38</v>
      </c>
      <c r="I112" s="1" t="s">
        <v>304</v>
      </c>
      <c r="J112" s="1" t="s">
        <v>566</v>
      </c>
      <c r="K112" t="str">
        <f t="shared" si="26"/>
        <v>Ground, Rock</v>
      </c>
      <c r="L112" s="1">
        <v>1</v>
      </c>
      <c r="M112" s="1">
        <v>115</v>
      </c>
      <c r="N112" s="1" t="s">
        <v>61</v>
      </c>
      <c r="O112" s="1" t="s">
        <v>284</v>
      </c>
      <c r="P112" s="1" t="s">
        <v>567</v>
      </c>
      <c r="Q112" s="1" t="s">
        <v>744</v>
      </c>
      <c r="R112" s="9" t="s">
        <v>769</v>
      </c>
      <c r="S112" s="9">
        <f t="shared" si="27"/>
        <v>345</v>
      </c>
      <c r="T112" s="9">
        <f t="shared" si="28"/>
        <v>80</v>
      </c>
      <c r="U112" s="9" t="s">
        <v>59</v>
      </c>
      <c r="V112" s="9">
        <f t="shared" si="29"/>
        <v>85</v>
      </c>
      <c r="W112" s="9" t="s">
        <v>104</v>
      </c>
      <c r="X112" s="9">
        <f t="shared" si="30"/>
        <v>95</v>
      </c>
      <c r="Y112" s="9" t="s">
        <v>276</v>
      </c>
      <c r="Z112" s="9">
        <f t="shared" si="31"/>
        <v>30</v>
      </c>
      <c r="AA112" s="9" t="s">
        <v>158</v>
      </c>
      <c r="AB112" s="9">
        <f t="shared" si="32"/>
        <v>30</v>
      </c>
      <c r="AC112" s="9" t="s">
        <v>158</v>
      </c>
      <c r="AD112" s="9">
        <f t="shared" si="33"/>
        <v>25</v>
      </c>
      <c r="AE112" s="9" t="s">
        <v>170</v>
      </c>
      <c r="AF112" s="9">
        <f t="shared" si="34"/>
        <v>120</v>
      </c>
      <c r="AG112" s="9" t="s">
        <v>75</v>
      </c>
      <c r="AH112" s="9" t="s">
        <v>47</v>
      </c>
      <c r="AI112" s="9">
        <f t="shared" si="35"/>
        <v>70</v>
      </c>
      <c r="AJ112" s="9">
        <f t="shared" si="36"/>
        <v>69</v>
      </c>
      <c r="AK112" s="9" t="s">
        <v>277</v>
      </c>
      <c r="AL112" s="1" t="s">
        <v>490</v>
      </c>
      <c r="AM112" s="1" t="s">
        <v>38</v>
      </c>
      <c r="AN112" s="1" t="s">
        <v>238</v>
      </c>
      <c r="AO112" s="1" t="s">
        <v>50</v>
      </c>
      <c r="AP112" t="str">
        <f t="shared" si="37"/>
        <v>Field, Monster</v>
      </c>
      <c r="AQ112" s="9">
        <v>50</v>
      </c>
      <c r="AR112" s="9">
        <f t="shared" si="38"/>
        <v>50</v>
      </c>
      <c r="AS112" s="10">
        <f>Table1[[#This Row],[percentage_male]]/100</f>
        <v>0.5</v>
      </c>
      <c r="AT112" s="11">
        <f>(100-Table1[[#This Row],[percentage_male]])/100</f>
        <v>0.5</v>
      </c>
      <c r="AU112" s="1" t="s">
        <v>51</v>
      </c>
      <c r="AV112" s="1">
        <v>0.5</v>
      </c>
      <c r="AW112" s="1">
        <v>0.5</v>
      </c>
      <c r="AX112" s="1" t="s">
        <v>77</v>
      </c>
      <c r="AY112" s="1" t="s">
        <v>32</v>
      </c>
      <c r="AZ112" s="1" t="s">
        <v>77</v>
      </c>
      <c r="BA112" s="1" t="s">
        <v>38</v>
      </c>
      <c r="BB112" s="1" t="s">
        <v>38</v>
      </c>
      <c r="BC112" s="1">
        <v>0.25</v>
      </c>
      <c r="BD112" s="1" t="s">
        <v>38</v>
      </c>
      <c r="BE112" s="1">
        <v>0.5</v>
      </c>
      <c r="BF112" s="1" t="s">
        <v>33</v>
      </c>
      <c r="BG112" s="1" t="s">
        <v>33</v>
      </c>
      <c r="BH112" s="1">
        <v>0.5</v>
      </c>
      <c r="BI112" s="1" t="s">
        <v>33</v>
      </c>
      <c r="BJ112" s="1" t="s">
        <v>33</v>
      </c>
      <c r="BK112" s="1" t="s">
        <v>33</v>
      </c>
      <c r="BL112" s="1" t="s">
        <v>38</v>
      </c>
      <c r="BM112" s="1" t="s">
        <v>33</v>
      </c>
    </row>
    <row r="113" spans="1:65" x14ac:dyDescent="0.35">
      <c r="A113" s="1" t="s">
        <v>771</v>
      </c>
      <c r="B113" s="1" t="s">
        <v>287</v>
      </c>
      <c r="C113" s="1" t="s">
        <v>772</v>
      </c>
      <c r="D113" s="1" t="s">
        <v>773</v>
      </c>
      <c r="E113" t="s">
        <v>33</v>
      </c>
      <c r="F113" s="1" t="s">
        <v>37</v>
      </c>
      <c r="G113" s="1" t="s">
        <v>3908</v>
      </c>
      <c r="H113" s="1" t="s">
        <v>38</v>
      </c>
      <c r="I113" s="1" t="s">
        <v>304</v>
      </c>
      <c r="J113" s="1" t="s">
        <v>566</v>
      </c>
      <c r="K113" t="str">
        <f t="shared" si="26"/>
        <v>Ground, Rock</v>
      </c>
      <c r="L113" s="1">
        <v>1.9</v>
      </c>
      <c r="M113" s="1">
        <v>120</v>
      </c>
      <c r="N113" s="1" t="s">
        <v>61</v>
      </c>
      <c r="O113" s="1" t="s">
        <v>284</v>
      </c>
      <c r="P113" s="1" t="s">
        <v>567</v>
      </c>
      <c r="Q113" s="1" t="s">
        <v>744</v>
      </c>
      <c r="R113" s="9" t="s">
        <v>295</v>
      </c>
      <c r="S113" s="9">
        <f t="shared" si="27"/>
        <v>485</v>
      </c>
      <c r="T113" s="9">
        <f t="shared" si="28"/>
        <v>105</v>
      </c>
      <c r="U113" s="9" t="s">
        <v>141</v>
      </c>
      <c r="V113" s="9">
        <f t="shared" si="29"/>
        <v>130</v>
      </c>
      <c r="W113" s="9" t="s">
        <v>110</v>
      </c>
      <c r="X113" s="9">
        <f t="shared" si="30"/>
        <v>120</v>
      </c>
      <c r="Y113" s="9" t="s">
        <v>75</v>
      </c>
      <c r="Z113" s="9">
        <f t="shared" si="31"/>
        <v>45</v>
      </c>
      <c r="AA113" s="9" t="s">
        <v>44</v>
      </c>
      <c r="AB113" s="9">
        <f t="shared" si="32"/>
        <v>45</v>
      </c>
      <c r="AC113" s="9" t="s">
        <v>44</v>
      </c>
      <c r="AD113" s="9">
        <f t="shared" si="33"/>
        <v>40</v>
      </c>
      <c r="AE113" s="9" t="s">
        <v>184</v>
      </c>
      <c r="AF113" s="9">
        <f t="shared" si="34"/>
        <v>60</v>
      </c>
      <c r="AG113" s="9" t="s">
        <v>56</v>
      </c>
      <c r="AH113" s="9" t="s">
        <v>47</v>
      </c>
      <c r="AI113" s="9">
        <f t="shared" si="35"/>
        <v>70</v>
      </c>
      <c r="AJ113" s="9">
        <f t="shared" si="36"/>
        <v>170</v>
      </c>
      <c r="AK113" s="9" t="s">
        <v>387</v>
      </c>
      <c r="AL113" s="1" t="s">
        <v>490</v>
      </c>
      <c r="AM113" s="1" t="s">
        <v>38</v>
      </c>
      <c r="AN113" s="1" t="s">
        <v>238</v>
      </c>
      <c r="AO113" s="1" t="s">
        <v>50</v>
      </c>
      <c r="AP113" t="str">
        <f t="shared" si="37"/>
        <v>Field, Monster</v>
      </c>
      <c r="AQ113" s="9">
        <v>50</v>
      </c>
      <c r="AR113" s="9">
        <f t="shared" si="38"/>
        <v>50</v>
      </c>
      <c r="AS113" s="10">
        <f>Table1[[#This Row],[percentage_male]]/100</f>
        <v>0.5</v>
      </c>
      <c r="AT113" s="11">
        <f>(100-Table1[[#This Row],[percentage_male]])/100</f>
        <v>0.5</v>
      </c>
      <c r="AU113" s="1" t="s">
        <v>51</v>
      </c>
      <c r="AV113" s="1">
        <v>0.5</v>
      </c>
      <c r="AW113" s="1">
        <v>0.5</v>
      </c>
      <c r="AX113" s="1" t="s">
        <v>77</v>
      </c>
      <c r="AY113" s="1" t="s">
        <v>32</v>
      </c>
      <c r="AZ113" s="1" t="s">
        <v>77</v>
      </c>
      <c r="BA113" s="1" t="s">
        <v>38</v>
      </c>
      <c r="BB113" s="1" t="s">
        <v>38</v>
      </c>
      <c r="BC113" s="1">
        <v>0.25</v>
      </c>
      <c r="BD113" s="1" t="s">
        <v>38</v>
      </c>
      <c r="BE113" s="1">
        <v>0.5</v>
      </c>
      <c r="BF113" s="1" t="s">
        <v>33</v>
      </c>
      <c r="BG113" s="1" t="s">
        <v>33</v>
      </c>
      <c r="BH113" s="1">
        <v>0.5</v>
      </c>
      <c r="BI113" s="1" t="s">
        <v>33</v>
      </c>
      <c r="BJ113" s="1" t="s">
        <v>33</v>
      </c>
      <c r="BK113" s="1" t="s">
        <v>33</v>
      </c>
      <c r="BL113" s="1" t="s">
        <v>38</v>
      </c>
      <c r="BM113" s="1" t="s">
        <v>33</v>
      </c>
    </row>
    <row r="114" spans="1:65" x14ac:dyDescent="0.35">
      <c r="A114" s="1" t="s">
        <v>775</v>
      </c>
      <c r="B114" s="1" t="s">
        <v>362</v>
      </c>
      <c r="C114" s="1" t="s">
        <v>776</v>
      </c>
      <c r="D114" s="1" t="s">
        <v>777</v>
      </c>
      <c r="E114" t="s">
        <v>33</v>
      </c>
      <c r="F114" s="1" t="s">
        <v>37</v>
      </c>
      <c r="G114" s="1" t="s">
        <v>3949</v>
      </c>
      <c r="H114" s="1" t="s">
        <v>33</v>
      </c>
      <c r="I114" s="1" t="s">
        <v>37</v>
      </c>
      <c r="K114" t="str">
        <f t="shared" si="26"/>
        <v>Normal</v>
      </c>
      <c r="L114" s="1">
        <v>1.1000000000000001</v>
      </c>
      <c r="M114" s="1">
        <v>34.6</v>
      </c>
      <c r="N114" s="1" t="s">
        <v>61</v>
      </c>
      <c r="O114" s="1" t="s">
        <v>778</v>
      </c>
      <c r="P114" s="1" t="s">
        <v>779</v>
      </c>
      <c r="Q114" s="1" t="s">
        <v>780</v>
      </c>
      <c r="R114" s="9" t="s">
        <v>318</v>
      </c>
      <c r="S114" s="9">
        <f t="shared" si="27"/>
        <v>450</v>
      </c>
      <c r="T114" s="9">
        <f t="shared" si="28"/>
        <v>250</v>
      </c>
      <c r="U114" s="9" t="s">
        <v>781</v>
      </c>
      <c r="V114" s="9">
        <f t="shared" si="29"/>
        <v>5</v>
      </c>
      <c r="W114" s="9" t="s">
        <v>90</v>
      </c>
      <c r="X114" s="9">
        <f t="shared" si="30"/>
        <v>5</v>
      </c>
      <c r="Y114" s="9" t="s">
        <v>90</v>
      </c>
      <c r="Z114" s="9">
        <f t="shared" si="31"/>
        <v>35</v>
      </c>
      <c r="AA114" s="9" t="s">
        <v>159</v>
      </c>
      <c r="AB114" s="9">
        <f t="shared" si="32"/>
        <v>105</v>
      </c>
      <c r="AC114" s="9" t="s">
        <v>141</v>
      </c>
      <c r="AD114" s="9">
        <f t="shared" si="33"/>
        <v>50</v>
      </c>
      <c r="AE114" s="9" t="s">
        <v>88</v>
      </c>
      <c r="AF114" s="9">
        <f t="shared" si="34"/>
        <v>30</v>
      </c>
      <c r="AG114" s="9" t="s">
        <v>158</v>
      </c>
      <c r="AH114" s="9" t="s">
        <v>361</v>
      </c>
      <c r="AI114" s="9">
        <f t="shared" si="35"/>
        <v>140</v>
      </c>
      <c r="AJ114" s="9">
        <f t="shared" si="36"/>
        <v>395</v>
      </c>
      <c r="AK114" s="9" t="s">
        <v>177</v>
      </c>
      <c r="AL114" s="1" t="s">
        <v>363</v>
      </c>
      <c r="AM114" s="1" t="s">
        <v>33</v>
      </c>
      <c r="AN114" s="1" t="s">
        <v>288</v>
      </c>
      <c r="AP114" t="str">
        <f t="shared" si="37"/>
        <v>Fairy</v>
      </c>
      <c r="AQ114" s="9">
        <v>0</v>
      </c>
      <c r="AR114" s="9">
        <f t="shared" si="38"/>
        <v>100</v>
      </c>
      <c r="AS114" s="10">
        <f>Table1[[#This Row],[percentage_male]]/100</f>
        <v>0</v>
      </c>
      <c r="AT114" s="11">
        <f>(100-Table1[[#This Row],[percentage_male]])/100</f>
        <v>1</v>
      </c>
      <c r="AU114" s="1" t="s">
        <v>184</v>
      </c>
      <c r="AV114" s="1" t="s">
        <v>33</v>
      </c>
      <c r="AW114" s="1" t="s">
        <v>33</v>
      </c>
      <c r="AX114" s="1" t="s">
        <v>33</v>
      </c>
      <c r="AY114" s="1" t="s">
        <v>33</v>
      </c>
      <c r="AZ114" s="1" t="s">
        <v>33</v>
      </c>
      <c r="BA114" s="1" t="s">
        <v>33</v>
      </c>
      <c r="BB114" s="1" t="s">
        <v>38</v>
      </c>
      <c r="BC114" s="1" t="s">
        <v>33</v>
      </c>
      <c r="BD114" s="1" t="s">
        <v>33</v>
      </c>
      <c r="BE114" s="1" t="s">
        <v>33</v>
      </c>
      <c r="BF114" s="1" t="s">
        <v>33</v>
      </c>
      <c r="BG114" s="1" t="s">
        <v>33</v>
      </c>
      <c r="BH114" s="1" t="s">
        <v>33</v>
      </c>
      <c r="BI114" s="1" t="s">
        <v>32</v>
      </c>
      <c r="BJ114" s="1" t="s">
        <v>33</v>
      </c>
      <c r="BK114" s="1" t="s">
        <v>33</v>
      </c>
      <c r="BL114" s="1" t="s">
        <v>33</v>
      </c>
      <c r="BM114" s="1" t="s">
        <v>33</v>
      </c>
    </row>
    <row r="115" spans="1:65" x14ac:dyDescent="0.35">
      <c r="A115" s="1" t="s">
        <v>783</v>
      </c>
      <c r="B115" s="1" t="s">
        <v>640</v>
      </c>
      <c r="C115" s="1" t="s">
        <v>783</v>
      </c>
      <c r="D115" s="1" t="s">
        <v>784</v>
      </c>
      <c r="E115" t="s">
        <v>33</v>
      </c>
      <c r="F115" s="1" t="s">
        <v>37</v>
      </c>
      <c r="G115" s="1" t="s">
        <v>3958</v>
      </c>
      <c r="H115" s="1" t="s">
        <v>33</v>
      </c>
      <c r="I115" s="1" t="s">
        <v>39</v>
      </c>
      <c r="K115" t="str">
        <f t="shared" si="26"/>
        <v>Grass</v>
      </c>
      <c r="L115" s="1">
        <v>1</v>
      </c>
      <c r="M115" s="1">
        <v>35</v>
      </c>
      <c r="N115" s="1" t="s">
        <v>61</v>
      </c>
      <c r="O115" s="1" t="s">
        <v>42</v>
      </c>
      <c r="P115" s="1" t="s">
        <v>785</v>
      </c>
      <c r="Q115" s="1" t="s">
        <v>600</v>
      </c>
      <c r="R115" s="9" t="s">
        <v>393</v>
      </c>
      <c r="S115" s="9">
        <f t="shared" si="27"/>
        <v>435</v>
      </c>
      <c r="T115" s="9">
        <f t="shared" si="28"/>
        <v>65</v>
      </c>
      <c r="U115" s="9" t="s">
        <v>46</v>
      </c>
      <c r="V115" s="9">
        <f t="shared" si="29"/>
        <v>55</v>
      </c>
      <c r="W115" s="9" t="s">
        <v>169</v>
      </c>
      <c r="X115" s="9">
        <f t="shared" si="30"/>
        <v>115</v>
      </c>
      <c r="Y115" s="9" t="s">
        <v>118</v>
      </c>
      <c r="Z115" s="9">
        <f t="shared" si="31"/>
        <v>100</v>
      </c>
      <c r="AA115" s="9" t="s">
        <v>68</v>
      </c>
      <c r="AB115" s="9">
        <f t="shared" si="32"/>
        <v>40</v>
      </c>
      <c r="AC115" s="9" t="s">
        <v>184</v>
      </c>
      <c r="AD115" s="9">
        <f t="shared" si="33"/>
        <v>60</v>
      </c>
      <c r="AE115" s="9" t="s">
        <v>56</v>
      </c>
      <c r="AF115" s="9">
        <f t="shared" si="34"/>
        <v>45</v>
      </c>
      <c r="AG115" s="9" t="s">
        <v>44</v>
      </c>
      <c r="AH115" s="9" t="s">
        <v>47</v>
      </c>
      <c r="AI115" s="9">
        <f t="shared" si="35"/>
        <v>70</v>
      </c>
      <c r="AJ115" s="9">
        <f t="shared" si="36"/>
        <v>87</v>
      </c>
      <c r="AK115" s="9" t="s">
        <v>341</v>
      </c>
      <c r="AL115" s="1" t="s">
        <v>161</v>
      </c>
      <c r="AM115" s="1" t="s">
        <v>33</v>
      </c>
      <c r="AN115" s="1" t="s">
        <v>39</v>
      </c>
      <c r="AP115" t="str">
        <f t="shared" si="37"/>
        <v>Grass</v>
      </c>
      <c r="AQ115" s="9">
        <v>50</v>
      </c>
      <c r="AR115" s="9">
        <f t="shared" si="38"/>
        <v>50</v>
      </c>
      <c r="AS115" s="10">
        <f>Table1[[#This Row],[percentage_male]]/100</f>
        <v>0.5</v>
      </c>
      <c r="AT115" s="11">
        <f>(100-Table1[[#This Row],[percentage_male]])/100</f>
        <v>0.5</v>
      </c>
      <c r="AU115" s="1" t="s">
        <v>51</v>
      </c>
      <c r="AV115" s="1" t="s">
        <v>33</v>
      </c>
      <c r="AW115" s="1" t="s">
        <v>38</v>
      </c>
      <c r="AX115" s="1">
        <v>0.5</v>
      </c>
      <c r="AY115" s="1">
        <v>0.5</v>
      </c>
      <c r="AZ115" s="1">
        <v>0.5</v>
      </c>
      <c r="BA115" s="1" t="s">
        <v>38</v>
      </c>
      <c r="BB115" s="1" t="s">
        <v>33</v>
      </c>
      <c r="BC115" s="1" t="s">
        <v>38</v>
      </c>
      <c r="BD115" s="1">
        <v>0.5</v>
      </c>
      <c r="BE115" s="1" t="s">
        <v>38</v>
      </c>
      <c r="BF115" s="1" t="s">
        <v>33</v>
      </c>
      <c r="BG115" s="1" t="s">
        <v>38</v>
      </c>
      <c r="BH115" s="1" t="s">
        <v>33</v>
      </c>
      <c r="BI115" s="1" t="s">
        <v>33</v>
      </c>
      <c r="BJ115" s="1" t="s">
        <v>33</v>
      </c>
      <c r="BK115" s="1" t="s">
        <v>33</v>
      </c>
      <c r="BL115" s="1" t="s">
        <v>33</v>
      </c>
      <c r="BM115" s="1" t="s">
        <v>33</v>
      </c>
    </row>
    <row r="116" spans="1:65" x14ac:dyDescent="0.35">
      <c r="A116" s="1" t="s">
        <v>786</v>
      </c>
      <c r="B116" s="1" t="s">
        <v>118</v>
      </c>
      <c r="C116" s="1" t="s">
        <v>787</v>
      </c>
      <c r="D116" s="1" t="s">
        <v>788</v>
      </c>
      <c r="E116" t="s">
        <v>33</v>
      </c>
      <c r="F116" s="1" t="s">
        <v>37</v>
      </c>
      <c r="G116" s="1" t="s">
        <v>3959</v>
      </c>
      <c r="H116" s="1" t="s">
        <v>33</v>
      </c>
      <c r="I116" s="1" t="s">
        <v>37</v>
      </c>
      <c r="K116" t="str">
        <f t="shared" si="26"/>
        <v>Normal</v>
      </c>
      <c r="L116" s="1">
        <v>2.2000000000000002</v>
      </c>
      <c r="M116" s="1">
        <v>80</v>
      </c>
      <c r="N116" s="1" t="s">
        <v>61</v>
      </c>
      <c r="O116" s="1" t="s">
        <v>634</v>
      </c>
      <c r="P116" s="1" t="s">
        <v>630</v>
      </c>
      <c r="Q116" s="1" t="s">
        <v>397</v>
      </c>
      <c r="R116" s="9" t="s">
        <v>415</v>
      </c>
      <c r="S116" s="9">
        <f t="shared" si="27"/>
        <v>490</v>
      </c>
      <c r="T116" s="9">
        <f t="shared" si="28"/>
        <v>105</v>
      </c>
      <c r="U116" s="9" t="s">
        <v>141</v>
      </c>
      <c r="V116" s="9">
        <f t="shared" si="29"/>
        <v>95</v>
      </c>
      <c r="W116" s="9" t="s">
        <v>276</v>
      </c>
      <c r="X116" s="9">
        <f t="shared" si="30"/>
        <v>80</v>
      </c>
      <c r="Y116" s="9" t="s">
        <v>59</v>
      </c>
      <c r="Z116" s="9">
        <f t="shared" si="31"/>
        <v>40</v>
      </c>
      <c r="AA116" s="9" t="s">
        <v>184</v>
      </c>
      <c r="AB116" s="9">
        <f t="shared" si="32"/>
        <v>80</v>
      </c>
      <c r="AC116" s="9" t="s">
        <v>59</v>
      </c>
      <c r="AD116" s="9">
        <f t="shared" si="33"/>
        <v>90</v>
      </c>
      <c r="AE116" s="9" t="s">
        <v>178</v>
      </c>
      <c r="AF116" s="9">
        <f t="shared" si="34"/>
        <v>45</v>
      </c>
      <c r="AG116" s="9" t="s">
        <v>44</v>
      </c>
      <c r="AH116" s="9" t="s">
        <v>47</v>
      </c>
      <c r="AI116" s="9">
        <f t="shared" si="35"/>
        <v>70</v>
      </c>
      <c r="AJ116" s="9">
        <f t="shared" si="36"/>
        <v>172</v>
      </c>
      <c r="AK116" s="9" t="s">
        <v>606</v>
      </c>
      <c r="AL116" s="1" t="s">
        <v>161</v>
      </c>
      <c r="AM116" s="1" t="s">
        <v>33</v>
      </c>
      <c r="AN116" s="1" t="s">
        <v>50</v>
      </c>
      <c r="AP116" t="str">
        <f t="shared" si="37"/>
        <v>Monster</v>
      </c>
      <c r="AQ116" s="9">
        <v>0</v>
      </c>
      <c r="AR116" s="9">
        <f t="shared" si="38"/>
        <v>100</v>
      </c>
      <c r="AS116" s="10">
        <f>Table1[[#This Row],[percentage_male]]/100</f>
        <v>0</v>
      </c>
      <c r="AT116" s="11">
        <f>(100-Table1[[#This Row],[percentage_male]])/100</f>
        <v>1</v>
      </c>
      <c r="AU116" s="1" t="s">
        <v>51</v>
      </c>
      <c r="AV116" s="1" t="s">
        <v>33</v>
      </c>
      <c r="AW116" s="1" t="s">
        <v>33</v>
      </c>
      <c r="AX116" s="1" t="s">
        <v>33</v>
      </c>
      <c r="AY116" s="1" t="s">
        <v>33</v>
      </c>
      <c r="AZ116" s="1" t="s">
        <v>33</v>
      </c>
      <c r="BA116" s="1" t="s">
        <v>33</v>
      </c>
      <c r="BB116" s="1" t="s">
        <v>38</v>
      </c>
      <c r="BC116" s="1" t="s">
        <v>33</v>
      </c>
      <c r="BD116" s="1" t="s">
        <v>33</v>
      </c>
      <c r="BE116" s="1" t="s">
        <v>33</v>
      </c>
      <c r="BF116" s="1" t="s">
        <v>33</v>
      </c>
      <c r="BG116" s="1" t="s">
        <v>33</v>
      </c>
      <c r="BH116" s="1" t="s">
        <v>33</v>
      </c>
      <c r="BI116" s="1" t="s">
        <v>32</v>
      </c>
      <c r="BJ116" s="1" t="s">
        <v>33</v>
      </c>
      <c r="BK116" s="1" t="s">
        <v>33</v>
      </c>
      <c r="BL116" s="1" t="s">
        <v>33</v>
      </c>
      <c r="BM116" s="1" t="s">
        <v>33</v>
      </c>
    </row>
    <row r="117" spans="1:65" x14ac:dyDescent="0.35">
      <c r="A117" s="1" t="s">
        <v>791</v>
      </c>
      <c r="B117" s="1" t="s">
        <v>652</v>
      </c>
      <c r="C117" s="1" t="s">
        <v>792</v>
      </c>
      <c r="D117" s="1" t="s">
        <v>793</v>
      </c>
      <c r="E117" t="s">
        <v>33</v>
      </c>
      <c r="F117" s="1" t="s">
        <v>37</v>
      </c>
      <c r="G117" s="1" t="s">
        <v>3960</v>
      </c>
      <c r="H117" s="1" t="s">
        <v>33</v>
      </c>
      <c r="I117" s="1" t="s">
        <v>123</v>
      </c>
      <c r="K117" t="str">
        <f t="shared" si="26"/>
        <v>Water</v>
      </c>
      <c r="L117" s="1">
        <v>0.4</v>
      </c>
      <c r="M117" s="1">
        <v>8</v>
      </c>
      <c r="N117" s="1" t="s">
        <v>61</v>
      </c>
      <c r="O117" s="1" t="s">
        <v>468</v>
      </c>
      <c r="P117" s="1" t="s">
        <v>194</v>
      </c>
      <c r="Q117" s="1" t="s">
        <v>420</v>
      </c>
      <c r="R117" s="9" t="s">
        <v>794</v>
      </c>
      <c r="S117" s="9">
        <f t="shared" si="27"/>
        <v>295</v>
      </c>
      <c r="T117" s="9">
        <f t="shared" si="28"/>
        <v>30</v>
      </c>
      <c r="U117" s="9" t="s">
        <v>158</v>
      </c>
      <c r="V117" s="9">
        <f t="shared" si="29"/>
        <v>40</v>
      </c>
      <c r="W117" s="9" t="s">
        <v>184</v>
      </c>
      <c r="X117" s="9">
        <f t="shared" si="30"/>
        <v>70</v>
      </c>
      <c r="Y117" s="9" t="s">
        <v>47</v>
      </c>
      <c r="Z117" s="9">
        <f t="shared" si="31"/>
        <v>70</v>
      </c>
      <c r="AA117" s="9" t="s">
        <v>47</v>
      </c>
      <c r="AB117" s="9">
        <f t="shared" si="32"/>
        <v>25</v>
      </c>
      <c r="AC117" s="9" t="s">
        <v>170</v>
      </c>
      <c r="AD117" s="9">
        <f t="shared" si="33"/>
        <v>60</v>
      </c>
      <c r="AE117" s="9" t="s">
        <v>56</v>
      </c>
      <c r="AF117" s="9">
        <f t="shared" si="34"/>
        <v>225</v>
      </c>
      <c r="AG117" s="9" t="s">
        <v>521</v>
      </c>
      <c r="AH117" s="9" t="s">
        <v>47</v>
      </c>
      <c r="AI117" s="9">
        <f t="shared" si="35"/>
        <v>70</v>
      </c>
      <c r="AJ117" s="9">
        <f t="shared" si="36"/>
        <v>59</v>
      </c>
      <c r="AK117" s="9" t="s">
        <v>134</v>
      </c>
      <c r="AL117" s="1" t="s">
        <v>161</v>
      </c>
      <c r="AM117" s="1" t="s">
        <v>38</v>
      </c>
      <c r="AN117" s="1" t="s">
        <v>89</v>
      </c>
      <c r="AO117" s="1" t="s">
        <v>129</v>
      </c>
      <c r="AP117" t="str">
        <f t="shared" si="37"/>
        <v>Dragon, Water 1</v>
      </c>
      <c r="AQ117" s="9">
        <v>50</v>
      </c>
      <c r="AR117" s="9">
        <f t="shared" si="38"/>
        <v>50</v>
      </c>
      <c r="AS117" s="10">
        <f>Table1[[#This Row],[percentage_male]]/100</f>
        <v>0.5</v>
      </c>
      <c r="AT117" s="11">
        <f>(100-Table1[[#This Row],[percentage_male]])/100</f>
        <v>0.5</v>
      </c>
      <c r="AU117" s="1" t="s">
        <v>51</v>
      </c>
      <c r="AV117" s="1" t="s">
        <v>33</v>
      </c>
      <c r="AW117" s="1">
        <v>0.5</v>
      </c>
      <c r="AX117" s="1">
        <v>0.5</v>
      </c>
      <c r="AY117" s="1" t="s">
        <v>38</v>
      </c>
      <c r="AZ117" s="1" t="s">
        <v>38</v>
      </c>
      <c r="BA117" s="1">
        <v>0.5</v>
      </c>
      <c r="BB117" s="1" t="s">
        <v>33</v>
      </c>
      <c r="BC117" s="1" t="s">
        <v>33</v>
      </c>
      <c r="BD117" s="1" t="s">
        <v>33</v>
      </c>
      <c r="BE117" s="1" t="s">
        <v>33</v>
      </c>
      <c r="BF117" s="1" t="s">
        <v>33</v>
      </c>
      <c r="BG117" s="1" t="s">
        <v>33</v>
      </c>
      <c r="BH117" s="1" t="s">
        <v>33</v>
      </c>
      <c r="BI117" s="1" t="s">
        <v>33</v>
      </c>
      <c r="BJ117" s="1" t="s">
        <v>33</v>
      </c>
      <c r="BK117" s="1" t="s">
        <v>33</v>
      </c>
      <c r="BL117" s="1">
        <v>0.5</v>
      </c>
      <c r="BM117" s="1" t="s">
        <v>33</v>
      </c>
    </row>
    <row r="118" spans="1:65" x14ac:dyDescent="0.35">
      <c r="A118" s="1" t="s">
        <v>796</v>
      </c>
      <c r="B118" s="1" t="s">
        <v>659</v>
      </c>
      <c r="C118" s="1" t="s">
        <v>797</v>
      </c>
      <c r="D118" s="1" t="s">
        <v>798</v>
      </c>
      <c r="E118" t="s">
        <v>33</v>
      </c>
      <c r="F118" s="1" t="s">
        <v>37</v>
      </c>
      <c r="G118" s="1" t="s">
        <v>3960</v>
      </c>
      <c r="H118" s="1" t="s">
        <v>33</v>
      </c>
      <c r="I118" s="1" t="s">
        <v>123</v>
      </c>
      <c r="K118" t="str">
        <f t="shared" si="26"/>
        <v>Water</v>
      </c>
      <c r="L118" s="1">
        <v>1.2</v>
      </c>
      <c r="M118" s="1">
        <v>25</v>
      </c>
      <c r="N118" s="1" t="s">
        <v>61</v>
      </c>
      <c r="O118" s="1" t="s">
        <v>323</v>
      </c>
      <c r="P118" s="1" t="s">
        <v>194</v>
      </c>
      <c r="Q118" s="1" t="s">
        <v>420</v>
      </c>
      <c r="R118" s="9" t="s">
        <v>460</v>
      </c>
      <c r="S118" s="9">
        <f t="shared" si="27"/>
        <v>440</v>
      </c>
      <c r="T118" s="9">
        <f t="shared" si="28"/>
        <v>55</v>
      </c>
      <c r="U118" s="9" t="s">
        <v>169</v>
      </c>
      <c r="V118" s="9">
        <f t="shared" si="29"/>
        <v>65</v>
      </c>
      <c r="W118" s="9" t="s">
        <v>46</v>
      </c>
      <c r="X118" s="9">
        <f t="shared" si="30"/>
        <v>95</v>
      </c>
      <c r="Y118" s="9" t="s">
        <v>276</v>
      </c>
      <c r="Z118" s="9">
        <f t="shared" si="31"/>
        <v>95</v>
      </c>
      <c r="AA118" s="9" t="s">
        <v>276</v>
      </c>
      <c r="AB118" s="9">
        <f t="shared" si="32"/>
        <v>45</v>
      </c>
      <c r="AC118" s="9" t="s">
        <v>44</v>
      </c>
      <c r="AD118" s="9">
        <f t="shared" si="33"/>
        <v>85</v>
      </c>
      <c r="AE118" s="9" t="s">
        <v>104</v>
      </c>
      <c r="AF118" s="9">
        <f t="shared" si="34"/>
        <v>75</v>
      </c>
      <c r="AG118" s="9" t="s">
        <v>195</v>
      </c>
      <c r="AH118" s="9" t="s">
        <v>47</v>
      </c>
      <c r="AI118" s="9">
        <f t="shared" si="35"/>
        <v>70</v>
      </c>
      <c r="AJ118" s="9">
        <f t="shared" si="36"/>
        <v>154</v>
      </c>
      <c r="AK118" s="9" t="s">
        <v>461</v>
      </c>
      <c r="AL118" s="1" t="s">
        <v>161</v>
      </c>
      <c r="AM118" s="1" t="s">
        <v>38</v>
      </c>
      <c r="AN118" s="1" t="s">
        <v>89</v>
      </c>
      <c r="AO118" s="1" t="s">
        <v>129</v>
      </c>
      <c r="AP118" t="str">
        <f t="shared" si="37"/>
        <v>Dragon, Water 1</v>
      </c>
      <c r="AQ118" s="9">
        <v>50</v>
      </c>
      <c r="AR118" s="9">
        <f t="shared" si="38"/>
        <v>50</v>
      </c>
      <c r="AS118" s="10">
        <f>Table1[[#This Row],[percentage_male]]/100</f>
        <v>0.5</v>
      </c>
      <c r="AT118" s="11">
        <f>(100-Table1[[#This Row],[percentage_male]])/100</f>
        <v>0.5</v>
      </c>
      <c r="AU118" s="1" t="s">
        <v>51</v>
      </c>
      <c r="AV118" s="1" t="s">
        <v>33</v>
      </c>
      <c r="AW118" s="1">
        <v>0.5</v>
      </c>
      <c r="AX118" s="1">
        <v>0.5</v>
      </c>
      <c r="AY118" s="1" t="s">
        <v>38</v>
      </c>
      <c r="AZ118" s="1" t="s">
        <v>38</v>
      </c>
      <c r="BA118" s="1">
        <v>0.5</v>
      </c>
      <c r="BB118" s="1" t="s">
        <v>33</v>
      </c>
      <c r="BC118" s="1" t="s">
        <v>33</v>
      </c>
      <c r="BD118" s="1" t="s">
        <v>33</v>
      </c>
      <c r="BE118" s="1" t="s">
        <v>33</v>
      </c>
      <c r="BF118" s="1" t="s">
        <v>33</v>
      </c>
      <c r="BG118" s="1" t="s">
        <v>33</v>
      </c>
      <c r="BH118" s="1" t="s">
        <v>33</v>
      </c>
      <c r="BI118" s="1" t="s">
        <v>33</v>
      </c>
      <c r="BJ118" s="1" t="s">
        <v>33</v>
      </c>
      <c r="BK118" s="1" t="s">
        <v>33</v>
      </c>
      <c r="BL118" s="1">
        <v>0.5</v>
      </c>
      <c r="BM118" s="1" t="s">
        <v>33</v>
      </c>
    </row>
    <row r="119" spans="1:65" x14ac:dyDescent="0.35">
      <c r="A119" s="1" t="s">
        <v>800</v>
      </c>
      <c r="B119" s="1" t="s">
        <v>661</v>
      </c>
      <c r="C119" s="1" t="s">
        <v>801</v>
      </c>
      <c r="D119" s="1" t="s">
        <v>802</v>
      </c>
      <c r="E119" t="s">
        <v>33</v>
      </c>
      <c r="F119" s="1" t="s">
        <v>37</v>
      </c>
      <c r="G119" s="1" t="s">
        <v>3961</v>
      </c>
      <c r="H119" s="1" t="s">
        <v>33</v>
      </c>
      <c r="I119" s="1" t="s">
        <v>123</v>
      </c>
      <c r="K119" t="str">
        <f t="shared" si="26"/>
        <v>Water</v>
      </c>
      <c r="L119" s="1">
        <v>0.6</v>
      </c>
      <c r="M119" s="1">
        <v>15</v>
      </c>
      <c r="N119" s="1" t="s">
        <v>61</v>
      </c>
      <c r="O119" s="1" t="s">
        <v>468</v>
      </c>
      <c r="P119" s="1" t="s">
        <v>803</v>
      </c>
      <c r="Q119" s="1" t="s">
        <v>284</v>
      </c>
      <c r="R119" s="9" t="s">
        <v>285</v>
      </c>
      <c r="S119" s="9">
        <f t="shared" si="27"/>
        <v>320</v>
      </c>
      <c r="T119" s="9">
        <f t="shared" si="28"/>
        <v>45</v>
      </c>
      <c r="U119" s="9" t="s">
        <v>44</v>
      </c>
      <c r="V119" s="9">
        <f t="shared" si="29"/>
        <v>67</v>
      </c>
      <c r="W119" s="9" t="s">
        <v>332</v>
      </c>
      <c r="X119" s="9">
        <f t="shared" si="30"/>
        <v>60</v>
      </c>
      <c r="Y119" s="9" t="s">
        <v>56</v>
      </c>
      <c r="Z119" s="9">
        <f t="shared" si="31"/>
        <v>35</v>
      </c>
      <c r="AA119" s="9" t="s">
        <v>159</v>
      </c>
      <c r="AB119" s="9">
        <f t="shared" si="32"/>
        <v>50</v>
      </c>
      <c r="AC119" s="9" t="s">
        <v>88</v>
      </c>
      <c r="AD119" s="9">
        <f t="shared" si="33"/>
        <v>63</v>
      </c>
      <c r="AE119" s="9" t="s">
        <v>58</v>
      </c>
      <c r="AF119" s="9">
        <f t="shared" si="34"/>
        <v>225</v>
      </c>
      <c r="AG119" s="9" t="s">
        <v>521</v>
      </c>
      <c r="AH119" s="9" t="s">
        <v>47</v>
      </c>
      <c r="AI119" s="9">
        <f t="shared" si="35"/>
        <v>70</v>
      </c>
      <c r="AJ119" s="9">
        <f t="shared" si="36"/>
        <v>64</v>
      </c>
      <c r="AK119" s="9" t="s">
        <v>48</v>
      </c>
      <c r="AL119" s="1" t="s">
        <v>161</v>
      </c>
      <c r="AM119" s="1" t="s">
        <v>33</v>
      </c>
      <c r="AN119" s="1" t="s">
        <v>804</v>
      </c>
      <c r="AP119" t="str">
        <f t="shared" si="37"/>
        <v>Water 2</v>
      </c>
      <c r="AQ119" s="9">
        <v>50</v>
      </c>
      <c r="AR119" s="9">
        <f t="shared" si="38"/>
        <v>50</v>
      </c>
      <c r="AS119" s="10">
        <f>Table1[[#This Row],[percentage_male]]/100</f>
        <v>0.5</v>
      </c>
      <c r="AT119" s="11">
        <f>(100-Table1[[#This Row],[percentage_male]])/100</f>
        <v>0.5</v>
      </c>
      <c r="AU119" s="1" t="s">
        <v>51</v>
      </c>
      <c r="AV119" s="1" t="s">
        <v>33</v>
      </c>
      <c r="AW119" s="1">
        <v>0.5</v>
      </c>
      <c r="AX119" s="1">
        <v>0.5</v>
      </c>
      <c r="AY119" s="1" t="s">
        <v>38</v>
      </c>
      <c r="AZ119" s="1" t="s">
        <v>38</v>
      </c>
      <c r="BA119" s="1">
        <v>0.5</v>
      </c>
      <c r="BB119" s="1" t="s">
        <v>33</v>
      </c>
      <c r="BC119" s="1" t="s">
        <v>33</v>
      </c>
      <c r="BD119" s="1" t="s">
        <v>33</v>
      </c>
      <c r="BE119" s="1" t="s">
        <v>33</v>
      </c>
      <c r="BF119" s="1" t="s">
        <v>33</v>
      </c>
      <c r="BG119" s="1" t="s">
        <v>33</v>
      </c>
      <c r="BH119" s="1" t="s">
        <v>33</v>
      </c>
      <c r="BI119" s="1" t="s">
        <v>33</v>
      </c>
      <c r="BJ119" s="1" t="s">
        <v>33</v>
      </c>
      <c r="BK119" s="1" t="s">
        <v>33</v>
      </c>
      <c r="BL119" s="1">
        <v>0.5</v>
      </c>
      <c r="BM119" s="1" t="s">
        <v>33</v>
      </c>
    </row>
    <row r="120" spans="1:65" x14ac:dyDescent="0.35">
      <c r="A120" s="1" t="s">
        <v>805</v>
      </c>
      <c r="B120" s="1" t="s">
        <v>665</v>
      </c>
      <c r="C120" s="1" t="s">
        <v>806</v>
      </c>
      <c r="D120" s="1" t="s">
        <v>807</v>
      </c>
      <c r="E120" t="s">
        <v>33</v>
      </c>
      <c r="F120" s="1" t="s">
        <v>37</v>
      </c>
      <c r="G120" s="1" t="s">
        <v>3961</v>
      </c>
      <c r="H120" s="1" t="s">
        <v>33</v>
      </c>
      <c r="I120" s="1" t="s">
        <v>123</v>
      </c>
      <c r="K120" t="str">
        <f t="shared" si="26"/>
        <v>Water</v>
      </c>
      <c r="L120" s="1">
        <v>1.3</v>
      </c>
      <c r="M120" s="1">
        <v>39</v>
      </c>
      <c r="N120" s="1" t="s">
        <v>61</v>
      </c>
      <c r="O120" s="1" t="s">
        <v>468</v>
      </c>
      <c r="P120" s="1" t="s">
        <v>803</v>
      </c>
      <c r="Q120" s="1" t="s">
        <v>284</v>
      </c>
      <c r="R120" s="9" t="s">
        <v>318</v>
      </c>
      <c r="S120" s="9">
        <f t="shared" si="27"/>
        <v>450</v>
      </c>
      <c r="T120" s="9">
        <f t="shared" si="28"/>
        <v>80</v>
      </c>
      <c r="U120" s="9" t="s">
        <v>59</v>
      </c>
      <c r="V120" s="9">
        <f t="shared" si="29"/>
        <v>92</v>
      </c>
      <c r="W120" s="9" t="s">
        <v>340</v>
      </c>
      <c r="X120" s="9">
        <f t="shared" si="30"/>
        <v>65</v>
      </c>
      <c r="Y120" s="9" t="s">
        <v>46</v>
      </c>
      <c r="Z120" s="9">
        <f t="shared" si="31"/>
        <v>65</v>
      </c>
      <c r="AA120" s="9" t="s">
        <v>46</v>
      </c>
      <c r="AB120" s="9">
        <f t="shared" si="32"/>
        <v>80</v>
      </c>
      <c r="AC120" s="9" t="s">
        <v>59</v>
      </c>
      <c r="AD120" s="9">
        <f t="shared" si="33"/>
        <v>68</v>
      </c>
      <c r="AE120" s="9" t="s">
        <v>452</v>
      </c>
      <c r="AF120" s="9">
        <f t="shared" si="34"/>
        <v>60</v>
      </c>
      <c r="AG120" s="9" t="s">
        <v>56</v>
      </c>
      <c r="AH120" s="9" t="s">
        <v>47</v>
      </c>
      <c r="AI120" s="9">
        <f t="shared" si="35"/>
        <v>70</v>
      </c>
      <c r="AJ120" s="9">
        <f t="shared" si="36"/>
        <v>158</v>
      </c>
      <c r="AK120" s="9" t="s">
        <v>319</v>
      </c>
      <c r="AL120" s="1" t="s">
        <v>161</v>
      </c>
      <c r="AM120" s="1" t="s">
        <v>33</v>
      </c>
      <c r="AN120" s="1" t="s">
        <v>804</v>
      </c>
      <c r="AP120" t="str">
        <f t="shared" si="37"/>
        <v>Water 2</v>
      </c>
      <c r="AQ120" s="9">
        <v>50</v>
      </c>
      <c r="AR120" s="9">
        <f t="shared" si="38"/>
        <v>50</v>
      </c>
      <c r="AS120" s="10">
        <f>Table1[[#This Row],[percentage_male]]/100</f>
        <v>0.5</v>
      </c>
      <c r="AT120" s="11">
        <f>(100-Table1[[#This Row],[percentage_male]])/100</f>
        <v>0.5</v>
      </c>
      <c r="AU120" s="1" t="s">
        <v>51</v>
      </c>
      <c r="AV120" s="1" t="s">
        <v>33</v>
      </c>
      <c r="AW120" s="1">
        <v>0.5</v>
      </c>
      <c r="AX120" s="1">
        <v>0.5</v>
      </c>
      <c r="AY120" s="1" t="s">
        <v>38</v>
      </c>
      <c r="AZ120" s="1" t="s">
        <v>38</v>
      </c>
      <c r="BA120" s="1">
        <v>0.5</v>
      </c>
      <c r="BB120" s="1" t="s">
        <v>33</v>
      </c>
      <c r="BC120" s="1" t="s">
        <v>33</v>
      </c>
      <c r="BD120" s="1" t="s">
        <v>33</v>
      </c>
      <c r="BE120" s="1" t="s">
        <v>33</v>
      </c>
      <c r="BF120" s="1" t="s">
        <v>33</v>
      </c>
      <c r="BG120" s="1" t="s">
        <v>33</v>
      </c>
      <c r="BH120" s="1" t="s">
        <v>33</v>
      </c>
      <c r="BI120" s="1" t="s">
        <v>33</v>
      </c>
      <c r="BJ120" s="1" t="s">
        <v>33</v>
      </c>
      <c r="BK120" s="1" t="s">
        <v>33</v>
      </c>
      <c r="BL120" s="1">
        <v>0.5</v>
      </c>
      <c r="BM120" s="1" t="s">
        <v>33</v>
      </c>
    </row>
    <row r="121" spans="1:65" x14ac:dyDescent="0.35">
      <c r="A121" s="1" t="s">
        <v>808</v>
      </c>
      <c r="B121" s="1" t="s">
        <v>75</v>
      </c>
      <c r="C121" s="1" t="s">
        <v>809</v>
      </c>
      <c r="D121" s="1" t="s">
        <v>810</v>
      </c>
      <c r="E121" t="s">
        <v>33</v>
      </c>
      <c r="F121" s="1" t="s">
        <v>37</v>
      </c>
      <c r="G121" s="1" t="s">
        <v>3962</v>
      </c>
      <c r="H121" s="1" t="s">
        <v>33</v>
      </c>
      <c r="I121" s="1" t="s">
        <v>123</v>
      </c>
      <c r="K121" t="str">
        <f t="shared" si="26"/>
        <v>Water</v>
      </c>
      <c r="L121" s="1">
        <v>0.8</v>
      </c>
      <c r="M121" s="1">
        <v>34.5</v>
      </c>
      <c r="N121" s="1" t="s">
        <v>61</v>
      </c>
      <c r="O121" s="1" t="s">
        <v>811</v>
      </c>
      <c r="P121" s="1" t="s">
        <v>778</v>
      </c>
      <c r="Q121" s="1" t="s">
        <v>618</v>
      </c>
      <c r="R121" s="9" t="s">
        <v>758</v>
      </c>
      <c r="S121" s="9">
        <f t="shared" si="27"/>
        <v>340</v>
      </c>
      <c r="T121" s="9">
        <f t="shared" si="28"/>
        <v>30</v>
      </c>
      <c r="U121" s="9" t="s">
        <v>158</v>
      </c>
      <c r="V121" s="9">
        <f t="shared" si="29"/>
        <v>45</v>
      </c>
      <c r="W121" s="9" t="s">
        <v>44</v>
      </c>
      <c r="X121" s="9">
        <f t="shared" si="30"/>
        <v>55</v>
      </c>
      <c r="Y121" s="9" t="s">
        <v>169</v>
      </c>
      <c r="Z121" s="9">
        <f t="shared" si="31"/>
        <v>70</v>
      </c>
      <c r="AA121" s="9" t="s">
        <v>47</v>
      </c>
      <c r="AB121" s="9">
        <f t="shared" si="32"/>
        <v>55</v>
      </c>
      <c r="AC121" s="9" t="s">
        <v>169</v>
      </c>
      <c r="AD121" s="9">
        <f t="shared" si="33"/>
        <v>85</v>
      </c>
      <c r="AE121" s="9" t="s">
        <v>104</v>
      </c>
      <c r="AF121" s="9">
        <f t="shared" si="34"/>
        <v>225</v>
      </c>
      <c r="AG121" s="9" t="s">
        <v>521</v>
      </c>
      <c r="AH121" s="9" t="s">
        <v>47</v>
      </c>
      <c r="AI121" s="9">
        <f t="shared" si="35"/>
        <v>70</v>
      </c>
      <c r="AJ121" s="9">
        <f t="shared" si="36"/>
        <v>68</v>
      </c>
      <c r="AK121" s="9" t="s">
        <v>452</v>
      </c>
      <c r="AL121" s="1" t="s">
        <v>490</v>
      </c>
      <c r="AM121" s="1" t="s">
        <v>33</v>
      </c>
      <c r="AN121" s="1" t="s">
        <v>557</v>
      </c>
      <c r="AP121" t="str">
        <f t="shared" si="37"/>
        <v>Water 3</v>
      </c>
      <c r="AR121" s="9">
        <f t="shared" si="38"/>
        <v>100</v>
      </c>
      <c r="AU121" s="1" t="s">
        <v>51</v>
      </c>
      <c r="AV121" s="1" t="s">
        <v>33</v>
      </c>
      <c r="AW121" s="1">
        <v>0.5</v>
      </c>
      <c r="AX121" s="1">
        <v>0.5</v>
      </c>
      <c r="AY121" s="1" t="s">
        <v>38</v>
      </c>
      <c r="AZ121" s="1" t="s">
        <v>38</v>
      </c>
      <c r="BA121" s="1">
        <v>0.5</v>
      </c>
      <c r="BB121" s="1" t="s">
        <v>33</v>
      </c>
      <c r="BC121" s="1" t="s">
        <v>33</v>
      </c>
      <c r="BD121" s="1" t="s">
        <v>33</v>
      </c>
      <c r="BE121" s="1" t="s">
        <v>33</v>
      </c>
      <c r="BF121" s="1" t="s">
        <v>33</v>
      </c>
      <c r="BG121" s="1" t="s">
        <v>33</v>
      </c>
      <c r="BH121" s="1" t="s">
        <v>33</v>
      </c>
      <c r="BI121" s="1" t="s">
        <v>33</v>
      </c>
      <c r="BJ121" s="1" t="s">
        <v>33</v>
      </c>
      <c r="BK121" s="1" t="s">
        <v>33</v>
      </c>
      <c r="BL121" s="1">
        <v>0.5</v>
      </c>
      <c r="BM121" s="1" t="s">
        <v>33</v>
      </c>
    </row>
    <row r="122" spans="1:65" x14ac:dyDescent="0.35">
      <c r="A122" s="1" t="s">
        <v>813</v>
      </c>
      <c r="B122" s="1" t="s">
        <v>228</v>
      </c>
      <c r="C122" s="1" t="s">
        <v>813</v>
      </c>
      <c r="D122" s="1" t="s">
        <v>814</v>
      </c>
      <c r="E122" t="s">
        <v>33</v>
      </c>
      <c r="F122" s="1" t="s">
        <v>37</v>
      </c>
      <c r="G122" s="1" t="s">
        <v>3963</v>
      </c>
      <c r="H122" s="1" t="s">
        <v>38</v>
      </c>
      <c r="I122" s="1" t="s">
        <v>123</v>
      </c>
      <c r="J122" s="1" t="s">
        <v>299</v>
      </c>
      <c r="K122" t="str">
        <f t="shared" si="26"/>
        <v>Water, Psychic</v>
      </c>
      <c r="L122" s="1">
        <v>1.1000000000000001</v>
      </c>
      <c r="M122" s="1">
        <v>80</v>
      </c>
      <c r="N122" s="1" t="s">
        <v>61</v>
      </c>
      <c r="O122" s="1" t="s">
        <v>811</v>
      </c>
      <c r="P122" s="1" t="s">
        <v>778</v>
      </c>
      <c r="Q122" s="1" t="s">
        <v>618</v>
      </c>
      <c r="R122" s="9" t="s">
        <v>815</v>
      </c>
      <c r="S122" s="9">
        <f t="shared" si="27"/>
        <v>520</v>
      </c>
      <c r="T122" s="9">
        <f t="shared" si="28"/>
        <v>60</v>
      </c>
      <c r="U122" s="9" t="s">
        <v>56</v>
      </c>
      <c r="V122" s="9">
        <f t="shared" si="29"/>
        <v>75</v>
      </c>
      <c r="W122" s="9" t="s">
        <v>195</v>
      </c>
      <c r="X122" s="9">
        <f t="shared" si="30"/>
        <v>85</v>
      </c>
      <c r="Y122" s="9" t="s">
        <v>104</v>
      </c>
      <c r="Z122" s="9">
        <f t="shared" si="31"/>
        <v>100</v>
      </c>
      <c r="AA122" s="9" t="s">
        <v>68</v>
      </c>
      <c r="AB122" s="9">
        <f t="shared" si="32"/>
        <v>85</v>
      </c>
      <c r="AC122" s="9" t="s">
        <v>104</v>
      </c>
      <c r="AD122" s="9">
        <f t="shared" si="33"/>
        <v>115</v>
      </c>
      <c r="AE122" s="9" t="s">
        <v>118</v>
      </c>
      <c r="AF122" s="9">
        <f t="shared" si="34"/>
        <v>60</v>
      </c>
      <c r="AG122" s="9" t="s">
        <v>56</v>
      </c>
      <c r="AH122" s="9" t="s">
        <v>47</v>
      </c>
      <c r="AI122" s="9">
        <f t="shared" si="35"/>
        <v>70</v>
      </c>
      <c r="AJ122" s="9">
        <f t="shared" si="36"/>
        <v>182</v>
      </c>
      <c r="AK122" s="9" t="s">
        <v>816</v>
      </c>
      <c r="AL122" s="1" t="s">
        <v>490</v>
      </c>
      <c r="AM122" s="1" t="s">
        <v>33</v>
      </c>
      <c r="AN122" s="1" t="s">
        <v>557</v>
      </c>
      <c r="AP122" t="str">
        <f t="shared" si="37"/>
        <v>Water 3</v>
      </c>
      <c r="AR122" s="9">
        <f t="shared" si="38"/>
        <v>100</v>
      </c>
      <c r="AU122" s="1" t="s">
        <v>51</v>
      </c>
      <c r="AV122" s="1" t="s">
        <v>33</v>
      </c>
      <c r="AW122" s="1">
        <v>0.5</v>
      </c>
      <c r="AX122" s="1">
        <v>0.5</v>
      </c>
      <c r="AY122" s="1" t="s">
        <v>38</v>
      </c>
      <c r="AZ122" s="1" t="s">
        <v>38</v>
      </c>
      <c r="BA122" s="1">
        <v>0.5</v>
      </c>
      <c r="BB122" s="1">
        <v>0.5</v>
      </c>
      <c r="BC122" s="1" t="s">
        <v>33</v>
      </c>
      <c r="BD122" s="1" t="s">
        <v>33</v>
      </c>
      <c r="BE122" s="1" t="s">
        <v>33</v>
      </c>
      <c r="BF122" s="1">
        <v>0.5</v>
      </c>
      <c r="BG122" s="1" t="s">
        <v>38</v>
      </c>
      <c r="BH122" s="1" t="s">
        <v>33</v>
      </c>
      <c r="BI122" s="1" t="s">
        <v>38</v>
      </c>
      <c r="BJ122" s="1" t="s">
        <v>33</v>
      </c>
      <c r="BK122" s="1" t="s">
        <v>38</v>
      </c>
      <c r="BL122" s="1">
        <v>0.5</v>
      </c>
      <c r="BM122" s="1" t="s">
        <v>33</v>
      </c>
    </row>
    <row r="123" spans="1:65" x14ac:dyDescent="0.35">
      <c r="A123" s="1" t="s">
        <v>4537</v>
      </c>
      <c r="B123" s="1" t="s">
        <v>74</v>
      </c>
      <c r="C123" s="1" t="s">
        <v>817</v>
      </c>
      <c r="D123" s="1" t="s">
        <v>818</v>
      </c>
      <c r="E123" t="s">
        <v>33</v>
      </c>
      <c r="F123" s="1" t="s">
        <v>37</v>
      </c>
      <c r="G123" s="1" t="s">
        <v>3964</v>
      </c>
      <c r="H123" s="1" t="s">
        <v>38</v>
      </c>
      <c r="I123" s="1" t="s">
        <v>299</v>
      </c>
      <c r="J123" s="1" t="s">
        <v>288</v>
      </c>
      <c r="K123" t="str">
        <f t="shared" si="26"/>
        <v>Psychic, Fairy</v>
      </c>
      <c r="L123" s="1">
        <v>1.3</v>
      </c>
      <c r="M123" s="1">
        <v>54.5</v>
      </c>
      <c r="N123" s="1" t="s">
        <v>61</v>
      </c>
      <c r="O123" s="1" t="s">
        <v>714</v>
      </c>
      <c r="P123" s="1" t="s">
        <v>819</v>
      </c>
      <c r="Q123" s="1" t="s">
        <v>450</v>
      </c>
      <c r="R123" s="9" t="s">
        <v>820</v>
      </c>
      <c r="S123" s="9">
        <f t="shared" si="27"/>
        <v>460</v>
      </c>
      <c r="T123" s="9">
        <f t="shared" si="28"/>
        <v>40</v>
      </c>
      <c r="U123" s="9" t="s">
        <v>184</v>
      </c>
      <c r="V123" s="9">
        <f t="shared" si="29"/>
        <v>45</v>
      </c>
      <c r="W123" s="9" t="s">
        <v>44</v>
      </c>
      <c r="X123" s="9">
        <f t="shared" si="30"/>
        <v>65</v>
      </c>
      <c r="Y123" s="9" t="s">
        <v>46</v>
      </c>
      <c r="Z123" s="9">
        <f t="shared" si="31"/>
        <v>100</v>
      </c>
      <c r="AA123" s="9" t="s">
        <v>68</v>
      </c>
      <c r="AB123" s="9">
        <f t="shared" si="32"/>
        <v>120</v>
      </c>
      <c r="AC123" s="9" t="s">
        <v>75</v>
      </c>
      <c r="AD123" s="9">
        <f t="shared" si="33"/>
        <v>90</v>
      </c>
      <c r="AE123" s="9" t="s">
        <v>178</v>
      </c>
      <c r="AF123" s="9">
        <f t="shared" si="34"/>
        <v>45</v>
      </c>
      <c r="AG123" s="9" t="s">
        <v>44</v>
      </c>
      <c r="AH123" s="9" t="s">
        <v>47</v>
      </c>
      <c r="AI123" s="9">
        <f t="shared" si="35"/>
        <v>70</v>
      </c>
      <c r="AJ123" s="9">
        <f t="shared" si="36"/>
        <v>161</v>
      </c>
      <c r="AK123" s="9" t="s">
        <v>821</v>
      </c>
      <c r="AL123" s="1" t="s">
        <v>161</v>
      </c>
      <c r="AM123" s="1" t="s">
        <v>33</v>
      </c>
      <c r="AN123" s="1" t="s">
        <v>514</v>
      </c>
      <c r="AP123" t="str">
        <f t="shared" si="37"/>
        <v>Human-Like</v>
      </c>
      <c r="AQ123" s="9">
        <v>50</v>
      </c>
      <c r="AR123" s="9">
        <f t="shared" si="38"/>
        <v>50</v>
      </c>
      <c r="AS123" s="10">
        <f>Table1[[#This Row],[percentage_male]]/100</f>
        <v>0.5</v>
      </c>
      <c r="AT123" s="11">
        <f>(100-Table1[[#This Row],[percentage_male]])/100</f>
        <v>0.5</v>
      </c>
      <c r="AU123" s="1" t="s">
        <v>170</v>
      </c>
      <c r="AV123" s="1" t="s">
        <v>33</v>
      </c>
      <c r="AW123" s="1" t="s">
        <v>33</v>
      </c>
      <c r="AX123" s="1" t="s">
        <v>33</v>
      </c>
      <c r="AY123" s="1" t="s">
        <v>33</v>
      </c>
      <c r="AZ123" s="1" t="s">
        <v>33</v>
      </c>
      <c r="BA123" s="1" t="s">
        <v>33</v>
      </c>
      <c r="BB123" s="1">
        <v>0.25</v>
      </c>
      <c r="BC123" s="1" t="s">
        <v>38</v>
      </c>
      <c r="BD123" s="1" t="s">
        <v>33</v>
      </c>
      <c r="BE123" s="1" t="s">
        <v>33</v>
      </c>
      <c r="BF123" s="1">
        <v>0.5</v>
      </c>
      <c r="BG123" s="1" t="s">
        <v>33</v>
      </c>
      <c r="BH123" s="1" t="s">
        <v>33</v>
      </c>
      <c r="BI123" s="1" t="s">
        <v>38</v>
      </c>
      <c r="BJ123" s="1" t="s">
        <v>32</v>
      </c>
      <c r="BK123" s="1" t="s">
        <v>33</v>
      </c>
      <c r="BL123" s="1" t="s">
        <v>38</v>
      </c>
      <c r="BM123" s="1" t="s">
        <v>33</v>
      </c>
    </row>
    <row r="124" spans="1:65" x14ac:dyDescent="0.35">
      <c r="A124" s="1" t="s">
        <v>823</v>
      </c>
      <c r="B124" s="1" t="s">
        <v>73</v>
      </c>
      <c r="C124" s="1" t="s">
        <v>824</v>
      </c>
      <c r="D124" s="1" t="s">
        <v>825</v>
      </c>
      <c r="E124" t="s">
        <v>33</v>
      </c>
      <c r="F124" s="1" t="s">
        <v>37</v>
      </c>
      <c r="G124" s="1" t="s">
        <v>3966</v>
      </c>
      <c r="H124" s="1" t="s">
        <v>38</v>
      </c>
      <c r="I124" s="1" t="s">
        <v>154</v>
      </c>
      <c r="J124" s="1" t="s">
        <v>99</v>
      </c>
      <c r="K124" t="str">
        <f t="shared" si="26"/>
        <v>Bug, Flying</v>
      </c>
      <c r="L124" s="1">
        <v>1.5</v>
      </c>
      <c r="M124" s="1">
        <v>56</v>
      </c>
      <c r="N124" s="1" t="s">
        <v>61</v>
      </c>
      <c r="O124" s="1" t="s">
        <v>193</v>
      </c>
      <c r="P124" s="1" t="s">
        <v>450</v>
      </c>
      <c r="Q124" s="1" t="s">
        <v>528</v>
      </c>
      <c r="R124" s="9" t="s">
        <v>472</v>
      </c>
      <c r="S124" s="9">
        <f t="shared" si="27"/>
        <v>500</v>
      </c>
      <c r="T124" s="9">
        <f t="shared" si="28"/>
        <v>70</v>
      </c>
      <c r="U124" s="9" t="s">
        <v>47</v>
      </c>
      <c r="V124" s="9">
        <f t="shared" si="29"/>
        <v>110</v>
      </c>
      <c r="W124" s="9" t="s">
        <v>296</v>
      </c>
      <c r="X124" s="9">
        <f t="shared" si="30"/>
        <v>80</v>
      </c>
      <c r="Y124" s="9" t="s">
        <v>59</v>
      </c>
      <c r="Z124" s="9">
        <f t="shared" si="31"/>
        <v>55</v>
      </c>
      <c r="AA124" s="9" t="s">
        <v>169</v>
      </c>
      <c r="AB124" s="9">
        <f t="shared" si="32"/>
        <v>80</v>
      </c>
      <c r="AC124" s="9" t="s">
        <v>59</v>
      </c>
      <c r="AD124" s="9">
        <f t="shared" si="33"/>
        <v>105</v>
      </c>
      <c r="AE124" s="9" t="s">
        <v>141</v>
      </c>
      <c r="AF124" s="9">
        <f t="shared" si="34"/>
        <v>45</v>
      </c>
      <c r="AG124" s="9" t="s">
        <v>44</v>
      </c>
      <c r="AH124" s="9" t="s">
        <v>47</v>
      </c>
      <c r="AI124" s="9">
        <f t="shared" si="35"/>
        <v>70</v>
      </c>
      <c r="AJ124" s="9">
        <f t="shared" si="36"/>
        <v>100</v>
      </c>
      <c r="AK124" s="9" t="s">
        <v>68</v>
      </c>
      <c r="AL124" s="1" t="s">
        <v>161</v>
      </c>
      <c r="AM124" s="1" t="s">
        <v>33</v>
      </c>
      <c r="AN124" s="1" t="s">
        <v>154</v>
      </c>
      <c r="AP124" t="str">
        <f t="shared" si="37"/>
        <v>Bug</v>
      </c>
      <c r="AQ124" s="9">
        <v>50</v>
      </c>
      <c r="AR124" s="9">
        <f t="shared" si="38"/>
        <v>50</v>
      </c>
      <c r="AS124" s="10">
        <f>Table1[[#This Row],[percentage_male]]/100</f>
        <v>0.5</v>
      </c>
      <c r="AT124" s="11">
        <f>(100-Table1[[#This Row],[percentage_male]])/100</f>
        <v>0.5</v>
      </c>
      <c r="AU124" s="1" t="s">
        <v>170</v>
      </c>
      <c r="AV124" s="1" t="s">
        <v>33</v>
      </c>
      <c r="AW124" s="1" t="s">
        <v>38</v>
      </c>
      <c r="AX124" s="1" t="s">
        <v>33</v>
      </c>
      <c r="AY124" s="1" t="s">
        <v>38</v>
      </c>
      <c r="AZ124" s="1">
        <v>0.25</v>
      </c>
      <c r="BA124" s="1" t="s">
        <v>38</v>
      </c>
      <c r="BB124" s="1">
        <v>0.25</v>
      </c>
      <c r="BC124" s="1" t="s">
        <v>33</v>
      </c>
      <c r="BD124" s="1" t="s">
        <v>32</v>
      </c>
      <c r="BE124" s="1" t="s">
        <v>38</v>
      </c>
      <c r="BF124" s="1" t="s">
        <v>33</v>
      </c>
      <c r="BG124" s="1">
        <v>0.5</v>
      </c>
      <c r="BH124" s="1" t="s">
        <v>77</v>
      </c>
      <c r="BI124" s="1" t="s">
        <v>33</v>
      </c>
      <c r="BJ124" s="1" t="s">
        <v>33</v>
      </c>
      <c r="BK124" s="1" t="s">
        <v>33</v>
      </c>
      <c r="BL124" s="1" t="s">
        <v>33</v>
      </c>
      <c r="BM124" s="1" t="s">
        <v>33</v>
      </c>
    </row>
    <row r="125" spans="1:65" x14ac:dyDescent="0.35">
      <c r="A125" s="1" t="s">
        <v>826</v>
      </c>
      <c r="B125" s="1" t="s">
        <v>684</v>
      </c>
      <c r="C125" s="1" t="s">
        <v>827</v>
      </c>
      <c r="D125" s="1" t="s">
        <v>828</v>
      </c>
      <c r="E125" t="s">
        <v>33</v>
      </c>
      <c r="F125" s="1" t="s">
        <v>37</v>
      </c>
      <c r="G125" s="1" t="s">
        <v>3967</v>
      </c>
      <c r="H125" s="1" t="s">
        <v>38</v>
      </c>
      <c r="I125" s="1" t="s">
        <v>310</v>
      </c>
      <c r="J125" s="1" t="s">
        <v>299</v>
      </c>
      <c r="K125" t="str">
        <f t="shared" si="26"/>
        <v>Ice, Psychic</v>
      </c>
      <c r="L125" s="1">
        <v>1.4</v>
      </c>
      <c r="M125" s="1">
        <v>40.6</v>
      </c>
      <c r="N125" s="1" t="s">
        <v>61</v>
      </c>
      <c r="O125" s="1" t="s">
        <v>598</v>
      </c>
      <c r="P125" s="1" t="s">
        <v>699</v>
      </c>
      <c r="Q125" s="1" t="s">
        <v>419</v>
      </c>
      <c r="R125" s="9" t="s">
        <v>402</v>
      </c>
      <c r="S125" s="9">
        <f t="shared" si="27"/>
        <v>455</v>
      </c>
      <c r="T125" s="9">
        <f t="shared" si="28"/>
        <v>65</v>
      </c>
      <c r="U125" s="9" t="s">
        <v>46</v>
      </c>
      <c r="V125" s="9">
        <f t="shared" si="29"/>
        <v>50</v>
      </c>
      <c r="W125" s="9" t="s">
        <v>88</v>
      </c>
      <c r="X125" s="9">
        <f t="shared" si="30"/>
        <v>35</v>
      </c>
      <c r="Y125" s="9" t="s">
        <v>159</v>
      </c>
      <c r="Z125" s="9">
        <f t="shared" si="31"/>
        <v>115</v>
      </c>
      <c r="AA125" s="9" t="s">
        <v>118</v>
      </c>
      <c r="AB125" s="9">
        <f t="shared" si="32"/>
        <v>95</v>
      </c>
      <c r="AC125" s="9" t="s">
        <v>276</v>
      </c>
      <c r="AD125" s="9">
        <f t="shared" si="33"/>
        <v>95</v>
      </c>
      <c r="AE125" s="9" t="s">
        <v>276</v>
      </c>
      <c r="AF125" s="9">
        <f t="shared" si="34"/>
        <v>45</v>
      </c>
      <c r="AG125" s="9" t="s">
        <v>44</v>
      </c>
      <c r="AH125" s="9" t="s">
        <v>47</v>
      </c>
      <c r="AI125" s="9">
        <f t="shared" si="35"/>
        <v>70</v>
      </c>
      <c r="AJ125" s="9">
        <f t="shared" si="36"/>
        <v>159</v>
      </c>
      <c r="AK125" s="9" t="s">
        <v>117</v>
      </c>
      <c r="AL125" s="1" t="s">
        <v>161</v>
      </c>
      <c r="AM125" s="1" t="s">
        <v>33</v>
      </c>
      <c r="AN125" s="1" t="s">
        <v>514</v>
      </c>
      <c r="AP125" t="str">
        <f t="shared" si="37"/>
        <v>Human-Like</v>
      </c>
      <c r="AQ125" s="9">
        <v>0</v>
      </c>
      <c r="AR125" s="9">
        <f t="shared" si="38"/>
        <v>100</v>
      </c>
      <c r="AS125" s="10">
        <f>Table1[[#This Row],[percentage_male]]/100</f>
        <v>0</v>
      </c>
      <c r="AT125" s="11">
        <f>(100-Table1[[#This Row],[percentage_male]])/100</f>
        <v>1</v>
      </c>
      <c r="AU125" s="1" t="s">
        <v>170</v>
      </c>
      <c r="AV125" s="1" t="s">
        <v>33</v>
      </c>
      <c r="AW125" s="1" t="s">
        <v>38</v>
      </c>
      <c r="AX125" s="1" t="s">
        <v>33</v>
      </c>
      <c r="AY125" s="1" t="s">
        <v>33</v>
      </c>
      <c r="AZ125" s="1" t="s">
        <v>33</v>
      </c>
      <c r="BA125" s="1">
        <v>0.5</v>
      </c>
      <c r="BB125" s="1" t="s">
        <v>33</v>
      </c>
      <c r="BC125" s="1" t="s">
        <v>33</v>
      </c>
      <c r="BD125" s="1" t="s">
        <v>33</v>
      </c>
      <c r="BE125" s="1" t="s">
        <v>33</v>
      </c>
      <c r="BF125" s="1">
        <v>0.5</v>
      </c>
      <c r="BG125" s="1" t="s">
        <v>38</v>
      </c>
      <c r="BH125" s="1" t="s">
        <v>38</v>
      </c>
      <c r="BI125" s="1" t="s">
        <v>38</v>
      </c>
      <c r="BJ125" s="1" t="s">
        <v>33</v>
      </c>
      <c r="BK125" s="1" t="s">
        <v>38</v>
      </c>
      <c r="BL125" s="1" t="s">
        <v>38</v>
      </c>
      <c r="BM125" s="1" t="s">
        <v>33</v>
      </c>
    </row>
    <row r="126" spans="1:65" x14ac:dyDescent="0.35">
      <c r="A126" s="1" t="s">
        <v>829</v>
      </c>
      <c r="B126" s="1" t="s">
        <v>651</v>
      </c>
      <c r="C126" s="1" t="s">
        <v>830</v>
      </c>
      <c r="D126" s="1" t="s">
        <v>831</v>
      </c>
      <c r="E126" t="s">
        <v>33</v>
      </c>
      <c r="F126" s="1" t="s">
        <v>37</v>
      </c>
      <c r="G126" s="1" t="s">
        <v>3968</v>
      </c>
      <c r="H126" s="1" t="s">
        <v>33</v>
      </c>
      <c r="I126" s="1" t="s">
        <v>282</v>
      </c>
      <c r="K126" t="str">
        <f t="shared" si="26"/>
        <v>Electric</v>
      </c>
      <c r="L126" s="1">
        <v>1.1000000000000001</v>
      </c>
      <c r="M126" s="1">
        <v>30</v>
      </c>
      <c r="N126" s="1" t="s">
        <v>38</v>
      </c>
      <c r="O126" s="1" t="s">
        <v>283</v>
      </c>
      <c r="Q126" s="1" t="s">
        <v>479</v>
      </c>
      <c r="R126" s="9" t="s">
        <v>415</v>
      </c>
      <c r="S126" s="9">
        <f t="shared" si="27"/>
        <v>490</v>
      </c>
      <c r="T126" s="9">
        <f t="shared" si="28"/>
        <v>65</v>
      </c>
      <c r="U126" s="9" t="s">
        <v>46</v>
      </c>
      <c r="V126" s="9">
        <f t="shared" si="29"/>
        <v>83</v>
      </c>
      <c r="W126" s="9" t="s">
        <v>67</v>
      </c>
      <c r="X126" s="9">
        <f t="shared" si="30"/>
        <v>57</v>
      </c>
      <c r="Y126" s="9" t="s">
        <v>348</v>
      </c>
      <c r="Z126" s="9">
        <f t="shared" si="31"/>
        <v>95</v>
      </c>
      <c r="AA126" s="9" t="s">
        <v>276</v>
      </c>
      <c r="AB126" s="9">
        <f t="shared" si="32"/>
        <v>85</v>
      </c>
      <c r="AC126" s="9" t="s">
        <v>104</v>
      </c>
      <c r="AD126" s="9">
        <f t="shared" si="33"/>
        <v>105</v>
      </c>
      <c r="AE126" s="9" t="s">
        <v>141</v>
      </c>
      <c r="AF126" s="9">
        <f t="shared" si="34"/>
        <v>45</v>
      </c>
      <c r="AG126" s="9" t="s">
        <v>44</v>
      </c>
      <c r="AH126" s="9" t="s">
        <v>47</v>
      </c>
      <c r="AI126" s="9">
        <f t="shared" si="35"/>
        <v>70</v>
      </c>
      <c r="AJ126" s="9">
        <f t="shared" si="36"/>
        <v>172</v>
      </c>
      <c r="AK126" s="9" t="s">
        <v>606</v>
      </c>
      <c r="AL126" s="1" t="s">
        <v>161</v>
      </c>
      <c r="AM126" s="1" t="s">
        <v>33</v>
      </c>
      <c r="AN126" s="1" t="s">
        <v>514</v>
      </c>
      <c r="AP126" t="str">
        <f t="shared" si="37"/>
        <v>Human-Like</v>
      </c>
      <c r="AQ126" s="9">
        <v>75</v>
      </c>
      <c r="AR126" s="9">
        <f t="shared" si="38"/>
        <v>25</v>
      </c>
      <c r="AS126" s="10">
        <f>Table1[[#This Row],[percentage_male]]/100</f>
        <v>0.75</v>
      </c>
      <c r="AT126" s="11">
        <f>(100-Table1[[#This Row],[percentage_male]])/100</f>
        <v>0.25</v>
      </c>
      <c r="AU126" s="1" t="s">
        <v>170</v>
      </c>
      <c r="AV126" s="1" t="s">
        <v>33</v>
      </c>
      <c r="AW126" s="1" t="s">
        <v>33</v>
      </c>
      <c r="AX126" s="1" t="s">
        <v>33</v>
      </c>
      <c r="AY126" s="1">
        <v>0.5</v>
      </c>
      <c r="AZ126" s="1" t="s">
        <v>33</v>
      </c>
      <c r="BA126" s="1" t="s">
        <v>33</v>
      </c>
      <c r="BB126" s="1" t="s">
        <v>33</v>
      </c>
      <c r="BC126" s="1" t="s">
        <v>33</v>
      </c>
      <c r="BD126" s="1" t="s">
        <v>38</v>
      </c>
      <c r="BE126" s="1">
        <v>0.5</v>
      </c>
      <c r="BF126" s="1" t="s">
        <v>33</v>
      </c>
      <c r="BG126" s="1" t="s">
        <v>33</v>
      </c>
      <c r="BH126" s="1" t="s">
        <v>33</v>
      </c>
      <c r="BI126" s="1" t="s">
        <v>33</v>
      </c>
      <c r="BJ126" s="1" t="s">
        <v>33</v>
      </c>
      <c r="BK126" s="1" t="s">
        <v>33</v>
      </c>
      <c r="BL126" s="1">
        <v>0.5</v>
      </c>
      <c r="BM126" s="1" t="s">
        <v>33</v>
      </c>
    </row>
    <row r="127" spans="1:65" x14ac:dyDescent="0.35">
      <c r="A127" s="1" t="s">
        <v>833</v>
      </c>
      <c r="B127" s="1" t="s">
        <v>690</v>
      </c>
      <c r="C127" s="1" t="s">
        <v>833</v>
      </c>
      <c r="D127" s="1" t="s">
        <v>834</v>
      </c>
      <c r="E127" t="s">
        <v>33</v>
      </c>
      <c r="F127" s="1" t="s">
        <v>37</v>
      </c>
      <c r="G127" s="1" t="s">
        <v>3969</v>
      </c>
      <c r="H127" s="1" t="s">
        <v>33</v>
      </c>
      <c r="I127" s="1" t="s">
        <v>81</v>
      </c>
      <c r="K127" t="str">
        <f t="shared" si="26"/>
        <v>Fire</v>
      </c>
      <c r="L127" s="1">
        <v>1.3</v>
      </c>
      <c r="M127" s="1">
        <v>44.5</v>
      </c>
      <c r="N127" s="1" t="s">
        <v>38</v>
      </c>
      <c r="O127" s="1" t="s">
        <v>587</v>
      </c>
      <c r="Q127" s="1" t="s">
        <v>479</v>
      </c>
      <c r="R127" s="9" t="s">
        <v>199</v>
      </c>
      <c r="S127" s="9">
        <f t="shared" si="27"/>
        <v>495</v>
      </c>
      <c r="T127" s="9">
        <f t="shared" si="28"/>
        <v>65</v>
      </c>
      <c r="U127" s="9" t="s">
        <v>46</v>
      </c>
      <c r="V127" s="9">
        <f t="shared" si="29"/>
        <v>95</v>
      </c>
      <c r="W127" s="9" t="s">
        <v>276</v>
      </c>
      <c r="X127" s="9">
        <f t="shared" si="30"/>
        <v>57</v>
      </c>
      <c r="Y127" s="9" t="s">
        <v>348</v>
      </c>
      <c r="Z127" s="9">
        <f t="shared" si="31"/>
        <v>100</v>
      </c>
      <c r="AA127" s="9" t="s">
        <v>68</v>
      </c>
      <c r="AB127" s="9">
        <f t="shared" si="32"/>
        <v>85</v>
      </c>
      <c r="AC127" s="9" t="s">
        <v>104</v>
      </c>
      <c r="AD127" s="9">
        <f t="shared" si="33"/>
        <v>93</v>
      </c>
      <c r="AE127" s="9" t="s">
        <v>562</v>
      </c>
      <c r="AF127" s="9">
        <f t="shared" si="34"/>
        <v>45</v>
      </c>
      <c r="AG127" s="9" t="s">
        <v>44</v>
      </c>
      <c r="AH127" s="9" t="s">
        <v>47</v>
      </c>
      <c r="AI127" s="9">
        <f t="shared" si="35"/>
        <v>70</v>
      </c>
      <c r="AJ127" s="9">
        <f t="shared" si="36"/>
        <v>173</v>
      </c>
      <c r="AK127" s="9" t="s">
        <v>835</v>
      </c>
      <c r="AL127" s="1" t="s">
        <v>161</v>
      </c>
      <c r="AM127" s="1" t="s">
        <v>33</v>
      </c>
      <c r="AN127" s="1" t="s">
        <v>514</v>
      </c>
      <c r="AP127" t="str">
        <f t="shared" si="37"/>
        <v>Human-Like</v>
      </c>
      <c r="AQ127" s="9">
        <v>75</v>
      </c>
      <c r="AR127" s="9">
        <f t="shared" si="38"/>
        <v>25</v>
      </c>
      <c r="AS127" s="10">
        <f>Table1[[#This Row],[percentage_male]]/100</f>
        <v>0.75</v>
      </c>
      <c r="AT127" s="11">
        <f>(100-Table1[[#This Row],[percentage_male]])/100</f>
        <v>0.25</v>
      </c>
      <c r="AU127" s="1" t="s">
        <v>170</v>
      </c>
      <c r="AV127" s="1" t="s">
        <v>33</v>
      </c>
      <c r="AW127" s="1">
        <v>0.5</v>
      </c>
      <c r="AX127" s="1" t="s">
        <v>38</v>
      </c>
      <c r="AY127" s="1" t="s">
        <v>33</v>
      </c>
      <c r="AZ127" s="1">
        <v>0.5</v>
      </c>
      <c r="BA127" s="1">
        <v>0.5</v>
      </c>
      <c r="BB127" s="1" t="s">
        <v>33</v>
      </c>
      <c r="BC127" s="1" t="s">
        <v>33</v>
      </c>
      <c r="BD127" s="1" t="s">
        <v>38</v>
      </c>
      <c r="BE127" s="1" t="s">
        <v>33</v>
      </c>
      <c r="BF127" s="1" t="s">
        <v>33</v>
      </c>
      <c r="BG127" s="1">
        <v>0.5</v>
      </c>
      <c r="BH127" s="1" t="s">
        <v>38</v>
      </c>
      <c r="BI127" s="1" t="s">
        <v>33</v>
      </c>
      <c r="BJ127" s="1" t="s">
        <v>33</v>
      </c>
      <c r="BK127" s="1" t="s">
        <v>33</v>
      </c>
      <c r="BL127" s="1">
        <v>0.5</v>
      </c>
      <c r="BM127" s="1">
        <v>0.5</v>
      </c>
    </row>
    <row r="128" spans="1:65" x14ac:dyDescent="0.35">
      <c r="A128" s="1" t="s">
        <v>836</v>
      </c>
      <c r="B128" s="1" t="s">
        <v>249</v>
      </c>
      <c r="C128" s="1" t="s">
        <v>836</v>
      </c>
      <c r="D128" s="1" t="s">
        <v>837</v>
      </c>
      <c r="E128" t="s">
        <v>33</v>
      </c>
      <c r="F128" s="1" t="s">
        <v>37</v>
      </c>
      <c r="G128" s="1" t="s">
        <v>3970</v>
      </c>
      <c r="H128" s="1" t="s">
        <v>33</v>
      </c>
      <c r="I128" s="1" t="s">
        <v>154</v>
      </c>
      <c r="K128" t="str">
        <f t="shared" si="26"/>
        <v>Bug</v>
      </c>
      <c r="L128" s="1">
        <v>1.5</v>
      </c>
      <c r="M128" s="1">
        <v>55</v>
      </c>
      <c r="N128" s="1" t="s">
        <v>61</v>
      </c>
      <c r="O128" s="1" t="s">
        <v>707</v>
      </c>
      <c r="P128" s="1" t="s">
        <v>838</v>
      </c>
      <c r="Q128" s="1" t="s">
        <v>839</v>
      </c>
      <c r="R128" s="9" t="s">
        <v>472</v>
      </c>
      <c r="S128" s="9">
        <f t="shared" si="27"/>
        <v>500</v>
      </c>
      <c r="T128" s="9">
        <f t="shared" si="28"/>
        <v>65</v>
      </c>
      <c r="U128" s="9" t="s">
        <v>46</v>
      </c>
      <c r="V128" s="9">
        <f t="shared" si="29"/>
        <v>125</v>
      </c>
      <c r="W128" s="9" t="s">
        <v>651</v>
      </c>
      <c r="X128" s="9">
        <f t="shared" si="30"/>
        <v>100</v>
      </c>
      <c r="Y128" s="9" t="s">
        <v>68</v>
      </c>
      <c r="Z128" s="9">
        <f t="shared" si="31"/>
        <v>55</v>
      </c>
      <c r="AA128" s="9" t="s">
        <v>169</v>
      </c>
      <c r="AB128" s="9">
        <f t="shared" si="32"/>
        <v>70</v>
      </c>
      <c r="AC128" s="9" t="s">
        <v>47</v>
      </c>
      <c r="AD128" s="9">
        <f t="shared" si="33"/>
        <v>85</v>
      </c>
      <c r="AE128" s="9" t="s">
        <v>104</v>
      </c>
      <c r="AF128" s="9">
        <f t="shared" si="34"/>
        <v>45</v>
      </c>
      <c r="AG128" s="9" t="s">
        <v>44</v>
      </c>
      <c r="AH128" s="9" t="s">
        <v>47</v>
      </c>
      <c r="AI128" s="9">
        <f t="shared" si="35"/>
        <v>70</v>
      </c>
      <c r="AJ128" s="9">
        <f t="shared" si="36"/>
        <v>175</v>
      </c>
      <c r="AK128" s="9" t="s">
        <v>473</v>
      </c>
      <c r="AL128" s="1" t="s">
        <v>490</v>
      </c>
      <c r="AM128" s="1" t="s">
        <v>33</v>
      </c>
      <c r="AN128" s="1" t="s">
        <v>154</v>
      </c>
      <c r="AP128" t="str">
        <f t="shared" si="37"/>
        <v>Bug</v>
      </c>
      <c r="AQ128" s="9">
        <v>50</v>
      </c>
      <c r="AR128" s="9">
        <f t="shared" si="38"/>
        <v>50</v>
      </c>
      <c r="AS128" s="10">
        <f>Table1[[#This Row],[percentage_male]]/100</f>
        <v>0.5</v>
      </c>
      <c r="AT128" s="11">
        <f>(100-Table1[[#This Row],[percentage_male]])/100</f>
        <v>0.5</v>
      </c>
      <c r="AU128" s="1" t="s">
        <v>170</v>
      </c>
      <c r="AV128" s="1" t="s">
        <v>33</v>
      </c>
      <c r="AW128" s="1" t="s">
        <v>38</v>
      </c>
      <c r="AX128" s="1" t="s">
        <v>33</v>
      </c>
      <c r="AY128" s="1" t="s">
        <v>33</v>
      </c>
      <c r="AZ128" s="1">
        <v>0.5</v>
      </c>
      <c r="BA128" s="1" t="s">
        <v>33</v>
      </c>
      <c r="BB128" s="1">
        <v>0.5</v>
      </c>
      <c r="BC128" s="1" t="s">
        <v>33</v>
      </c>
      <c r="BD128" s="1">
        <v>0.5</v>
      </c>
      <c r="BE128" s="1" t="s">
        <v>38</v>
      </c>
      <c r="BF128" s="1" t="s">
        <v>33</v>
      </c>
      <c r="BG128" s="1" t="s">
        <v>33</v>
      </c>
      <c r="BH128" s="1" t="s">
        <v>38</v>
      </c>
      <c r="BI128" s="1" t="s">
        <v>33</v>
      </c>
      <c r="BJ128" s="1" t="s">
        <v>33</v>
      </c>
      <c r="BK128" s="1" t="s">
        <v>33</v>
      </c>
      <c r="BL128" s="1" t="s">
        <v>33</v>
      </c>
      <c r="BM128" s="1" t="s">
        <v>33</v>
      </c>
    </row>
    <row r="129" spans="1:65" x14ac:dyDescent="0.35">
      <c r="A129" s="1" t="s">
        <v>843</v>
      </c>
      <c r="B129" s="1" t="s">
        <v>333</v>
      </c>
      <c r="C129" s="1" t="s">
        <v>843</v>
      </c>
      <c r="D129" s="1" t="s">
        <v>844</v>
      </c>
      <c r="E129" t="s">
        <v>33</v>
      </c>
      <c r="F129" s="1" t="s">
        <v>37</v>
      </c>
      <c r="G129" s="1" t="s">
        <v>3971</v>
      </c>
      <c r="H129" s="1" t="s">
        <v>33</v>
      </c>
      <c r="I129" s="1" t="s">
        <v>37</v>
      </c>
      <c r="K129" t="str">
        <f t="shared" si="26"/>
        <v>Normal</v>
      </c>
      <c r="L129" s="1">
        <v>1.4</v>
      </c>
      <c r="M129" s="1">
        <v>88.4</v>
      </c>
      <c r="N129" s="1" t="s">
        <v>61</v>
      </c>
      <c r="O129" s="1" t="s">
        <v>269</v>
      </c>
      <c r="P129" s="1" t="s">
        <v>480</v>
      </c>
      <c r="Q129" s="1" t="s">
        <v>338</v>
      </c>
      <c r="R129" s="9" t="s">
        <v>415</v>
      </c>
      <c r="S129" s="9">
        <f t="shared" si="27"/>
        <v>490</v>
      </c>
      <c r="T129" s="9">
        <f t="shared" si="28"/>
        <v>75</v>
      </c>
      <c r="U129" s="9" t="s">
        <v>195</v>
      </c>
      <c r="V129" s="9">
        <f t="shared" si="29"/>
        <v>100</v>
      </c>
      <c r="W129" s="9" t="s">
        <v>68</v>
      </c>
      <c r="X129" s="9">
        <f t="shared" si="30"/>
        <v>95</v>
      </c>
      <c r="Y129" s="9" t="s">
        <v>276</v>
      </c>
      <c r="Z129" s="9">
        <f t="shared" si="31"/>
        <v>40</v>
      </c>
      <c r="AA129" s="9" t="s">
        <v>184</v>
      </c>
      <c r="AB129" s="9">
        <f t="shared" si="32"/>
        <v>70</v>
      </c>
      <c r="AC129" s="9" t="s">
        <v>47</v>
      </c>
      <c r="AD129" s="9">
        <f t="shared" si="33"/>
        <v>110</v>
      </c>
      <c r="AE129" s="9" t="s">
        <v>296</v>
      </c>
      <c r="AF129" s="9">
        <f t="shared" si="34"/>
        <v>45</v>
      </c>
      <c r="AG129" s="9" t="s">
        <v>44</v>
      </c>
      <c r="AH129" s="9" t="s">
        <v>47</v>
      </c>
      <c r="AI129" s="9">
        <f t="shared" si="35"/>
        <v>70</v>
      </c>
      <c r="AJ129" s="9">
        <f t="shared" si="36"/>
        <v>172</v>
      </c>
      <c r="AK129" s="9" t="s">
        <v>606</v>
      </c>
      <c r="AL129" s="1" t="s">
        <v>490</v>
      </c>
      <c r="AM129" s="1" t="s">
        <v>33</v>
      </c>
      <c r="AN129" s="1" t="s">
        <v>238</v>
      </c>
      <c r="AP129" t="str">
        <f t="shared" si="37"/>
        <v>Field</v>
      </c>
      <c r="AQ129" s="9">
        <v>100</v>
      </c>
      <c r="AR129" s="9">
        <f t="shared" si="38"/>
        <v>0</v>
      </c>
      <c r="AS129" s="10">
        <f>Table1[[#This Row],[percentage_male]]/100</f>
        <v>1</v>
      </c>
      <c r="AT129" s="11">
        <f>(100-Table1[[#This Row],[percentage_male]])/100</f>
        <v>0</v>
      </c>
      <c r="AU129" s="1" t="s">
        <v>51</v>
      </c>
      <c r="AV129" s="1" t="s">
        <v>33</v>
      </c>
      <c r="AW129" s="1" t="s">
        <v>33</v>
      </c>
      <c r="AX129" s="1" t="s">
        <v>33</v>
      </c>
      <c r="AY129" s="1" t="s">
        <v>33</v>
      </c>
      <c r="AZ129" s="1" t="s">
        <v>33</v>
      </c>
      <c r="BA129" s="1" t="s">
        <v>33</v>
      </c>
      <c r="BB129" s="1" t="s">
        <v>38</v>
      </c>
      <c r="BC129" s="1" t="s">
        <v>33</v>
      </c>
      <c r="BD129" s="1" t="s">
        <v>33</v>
      </c>
      <c r="BE129" s="1" t="s">
        <v>33</v>
      </c>
      <c r="BF129" s="1" t="s">
        <v>33</v>
      </c>
      <c r="BG129" s="1" t="s">
        <v>33</v>
      </c>
      <c r="BH129" s="1" t="s">
        <v>33</v>
      </c>
      <c r="BI129" s="1" t="s">
        <v>32</v>
      </c>
      <c r="BJ129" s="1" t="s">
        <v>33</v>
      </c>
      <c r="BK129" s="1" t="s">
        <v>33</v>
      </c>
      <c r="BL129" s="1" t="s">
        <v>33</v>
      </c>
      <c r="BM129" s="1" t="s">
        <v>33</v>
      </c>
    </row>
    <row r="130" spans="1:65" x14ac:dyDescent="0.35">
      <c r="A130" s="1" t="s">
        <v>845</v>
      </c>
      <c r="B130" s="1" t="s">
        <v>704</v>
      </c>
      <c r="C130" s="1" t="s">
        <v>846</v>
      </c>
      <c r="D130" s="1" t="s">
        <v>847</v>
      </c>
      <c r="E130" t="s">
        <v>33</v>
      </c>
      <c r="F130" s="1" t="s">
        <v>37</v>
      </c>
      <c r="G130" s="1" t="s">
        <v>3972</v>
      </c>
      <c r="H130" s="1" t="s">
        <v>33</v>
      </c>
      <c r="I130" s="1" t="s">
        <v>123</v>
      </c>
      <c r="K130" t="str">
        <f t="shared" si="26"/>
        <v>Water</v>
      </c>
      <c r="L130" s="1">
        <v>0.9</v>
      </c>
      <c r="M130" s="1">
        <v>10</v>
      </c>
      <c r="N130" s="1" t="s">
        <v>38</v>
      </c>
      <c r="O130" s="1" t="s">
        <v>468</v>
      </c>
      <c r="Q130" s="1" t="s">
        <v>454</v>
      </c>
      <c r="R130" s="9" t="s">
        <v>513</v>
      </c>
      <c r="S130" s="9">
        <f t="shared" si="27"/>
        <v>200</v>
      </c>
      <c r="T130" s="9">
        <f t="shared" si="28"/>
        <v>20</v>
      </c>
      <c r="U130" s="9" t="s">
        <v>51</v>
      </c>
      <c r="V130" s="9">
        <f t="shared" si="29"/>
        <v>10</v>
      </c>
      <c r="W130" s="9" t="s">
        <v>130</v>
      </c>
      <c r="X130" s="9">
        <f t="shared" si="30"/>
        <v>55</v>
      </c>
      <c r="Y130" s="9" t="s">
        <v>169</v>
      </c>
      <c r="Z130" s="9">
        <f t="shared" si="31"/>
        <v>15</v>
      </c>
      <c r="AA130" s="9" t="s">
        <v>162</v>
      </c>
      <c r="AB130" s="9">
        <f t="shared" si="32"/>
        <v>20</v>
      </c>
      <c r="AC130" s="9" t="s">
        <v>51</v>
      </c>
      <c r="AD130" s="9">
        <f t="shared" si="33"/>
        <v>80</v>
      </c>
      <c r="AE130" s="9" t="s">
        <v>59</v>
      </c>
      <c r="AF130" s="9">
        <f t="shared" si="34"/>
        <v>255</v>
      </c>
      <c r="AG130" s="9" t="s">
        <v>160</v>
      </c>
      <c r="AH130" s="9" t="s">
        <v>47</v>
      </c>
      <c r="AI130" s="9">
        <f t="shared" si="35"/>
        <v>70</v>
      </c>
      <c r="AJ130" s="9">
        <f t="shared" si="36"/>
        <v>40</v>
      </c>
      <c r="AK130" s="9" t="s">
        <v>184</v>
      </c>
      <c r="AL130" s="1" t="s">
        <v>490</v>
      </c>
      <c r="AM130" s="1" t="s">
        <v>38</v>
      </c>
      <c r="AN130" s="1" t="s">
        <v>89</v>
      </c>
      <c r="AO130" s="1" t="s">
        <v>804</v>
      </c>
      <c r="AP130" t="str">
        <f t="shared" si="37"/>
        <v>Dragon, Water 2</v>
      </c>
      <c r="AQ130" s="9">
        <v>50</v>
      </c>
      <c r="AR130" s="9">
        <f t="shared" si="38"/>
        <v>50</v>
      </c>
      <c r="AS130" s="10">
        <f>Table1[[#This Row],[percentage_male]]/100</f>
        <v>0.5</v>
      </c>
      <c r="AT130" s="11">
        <f>(100-Table1[[#This Row],[percentage_male]])/100</f>
        <v>0.5</v>
      </c>
      <c r="AU130" s="1" t="s">
        <v>90</v>
      </c>
      <c r="AV130" s="1" t="s">
        <v>33</v>
      </c>
      <c r="AW130" s="1">
        <v>0.5</v>
      </c>
      <c r="AX130" s="1">
        <v>0.5</v>
      </c>
      <c r="AY130" s="1" t="s">
        <v>38</v>
      </c>
      <c r="AZ130" s="1" t="s">
        <v>38</v>
      </c>
      <c r="BA130" s="1">
        <v>0.5</v>
      </c>
      <c r="BB130" s="1" t="s">
        <v>33</v>
      </c>
      <c r="BC130" s="1" t="s">
        <v>33</v>
      </c>
      <c r="BD130" s="1" t="s">
        <v>33</v>
      </c>
      <c r="BE130" s="1" t="s">
        <v>33</v>
      </c>
      <c r="BF130" s="1" t="s">
        <v>33</v>
      </c>
      <c r="BG130" s="1" t="s">
        <v>33</v>
      </c>
      <c r="BH130" s="1" t="s">
        <v>33</v>
      </c>
      <c r="BI130" s="1" t="s">
        <v>33</v>
      </c>
      <c r="BJ130" s="1" t="s">
        <v>33</v>
      </c>
      <c r="BK130" s="1" t="s">
        <v>33</v>
      </c>
      <c r="BL130" s="1">
        <v>0.5</v>
      </c>
      <c r="BM130" s="1" t="s">
        <v>33</v>
      </c>
    </row>
    <row r="131" spans="1:65" x14ac:dyDescent="0.35">
      <c r="A131" s="1" t="s">
        <v>849</v>
      </c>
      <c r="B131" s="1" t="s">
        <v>110</v>
      </c>
      <c r="C131" s="1" t="s">
        <v>850</v>
      </c>
      <c r="D131" s="1" t="s">
        <v>851</v>
      </c>
      <c r="E131" t="s">
        <v>33</v>
      </c>
      <c r="F131" s="1" t="s">
        <v>37</v>
      </c>
      <c r="G131" s="1" t="s">
        <v>3973</v>
      </c>
      <c r="H131" s="1" t="s">
        <v>38</v>
      </c>
      <c r="I131" s="1" t="s">
        <v>123</v>
      </c>
      <c r="J131" s="1" t="s">
        <v>99</v>
      </c>
      <c r="K131" t="str">
        <f t="shared" si="26"/>
        <v>Water, Flying</v>
      </c>
      <c r="L131" s="1">
        <v>6.5</v>
      </c>
      <c r="M131" s="1">
        <v>235</v>
      </c>
      <c r="N131" s="1" t="s">
        <v>38</v>
      </c>
      <c r="O131" s="1" t="s">
        <v>269</v>
      </c>
      <c r="Q131" s="1" t="s">
        <v>839</v>
      </c>
      <c r="R131" s="9" t="s">
        <v>852</v>
      </c>
      <c r="S131" s="9">
        <f t="shared" si="27"/>
        <v>540</v>
      </c>
      <c r="T131" s="9">
        <f t="shared" si="28"/>
        <v>95</v>
      </c>
      <c r="U131" s="9" t="s">
        <v>276</v>
      </c>
      <c r="V131" s="9">
        <f t="shared" si="29"/>
        <v>125</v>
      </c>
      <c r="W131" s="9" t="s">
        <v>651</v>
      </c>
      <c r="X131" s="9">
        <f t="shared" si="30"/>
        <v>79</v>
      </c>
      <c r="Y131" s="9" t="s">
        <v>140</v>
      </c>
      <c r="Z131" s="9">
        <f t="shared" si="31"/>
        <v>60</v>
      </c>
      <c r="AA131" s="9" t="s">
        <v>56</v>
      </c>
      <c r="AB131" s="9">
        <f t="shared" si="32"/>
        <v>100</v>
      </c>
      <c r="AC131" s="9" t="s">
        <v>68</v>
      </c>
      <c r="AD131" s="9">
        <f t="shared" si="33"/>
        <v>81</v>
      </c>
      <c r="AE131" s="9" t="s">
        <v>247</v>
      </c>
      <c r="AF131" s="9">
        <f t="shared" si="34"/>
        <v>45</v>
      </c>
      <c r="AG131" s="9" t="s">
        <v>44</v>
      </c>
      <c r="AH131" s="9" t="s">
        <v>47</v>
      </c>
      <c r="AI131" s="9">
        <f t="shared" si="35"/>
        <v>70</v>
      </c>
      <c r="AJ131" s="9">
        <f t="shared" si="36"/>
        <v>189</v>
      </c>
      <c r="AK131" s="9" t="s">
        <v>853</v>
      </c>
      <c r="AL131" s="1" t="s">
        <v>490</v>
      </c>
      <c r="AM131" s="1" t="s">
        <v>38</v>
      </c>
      <c r="AN131" s="1" t="s">
        <v>89</v>
      </c>
      <c r="AO131" s="1" t="s">
        <v>804</v>
      </c>
      <c r="AP131" t="str">
        <f t="shared" si="37"/>
        <v>Dragon, Water 2</v>
      </c>
      <c r="AQ131" s="9">
        <v>50</v>
      </c>
      <c r="AR131" s="9">
        <f t="shared" si="38"/>
        <v>50</v>
      </c>
      <c r="AS131" s="10">
        <f>Table1[[#This Row],[percentage_male]]/100</f>
        <v>0.5</v>
      </c>
      <c r="AT131" s="11">
        <f>(100-Table1[[#This Row],[percentage_male]])/100</f>
        <v>0.5</v>
      </c>
      <c r="AU131" s="1" t="s">
        <v>90</v>
      </c>
      <c r="AV131" s="1" t="s">
        <v>33</v>
      </c>
      <c r="AW131" s="1">
        <v>0.5</v>
      </c>
      <c r="AX131" s="1">
        <v>0.5</v>
      </c>
      <c r="AY131" s="1" t="s">
        <v>77</v>
      </c>
      <c r="AZ131" s="1" t="s">
        <v>33</v>
      </c>
      <c r="BA131" s="1" t="s">
        <v>33</v>
      </c>
      <c r="BB131" s="1">
        <v>0.5</v>
      </c>
      <c r="BC131" s="1" t="s">
        <v>33</v>
      </c>
      <c r="BD131" s="1" t="s">
        <v>32</v>
      </c>
      <c r="BE131" s="1" t="s">
        <v>33</v>
      </c>
      <c r="BF131" s="1" t="s">
        <v>33</v>
      </c>
      <c r="BG131" s="1">
        <v>0.5</v>
      </c>
      <c r="BH131" s="1" t="s">
        <v>38</v>
      </c>
      <c r="BI131" s="1" t="s">
        <v>33</v>
      </c>
      <c r="BJ131" s="1" t="s">
        <v>33</v>
      </c>
      <c r="BK131" s="1" t="s">
        <v>33</v>
      </c>
      <c r="BL131" s="1">
        <v>0.5</v>
      </c>
      <c r="BM131" s="1" t="s">
        <v>33</v>
      </c>
    </row>
    <row r="132" spans="1:65" x14ac:dyDescent="0.35">
      <c r="A132" s="1" t="s">
        <v>858</v>
      </c>
      <c r="B132" s="1" t="s">
        <v>710</v>
      </c>
      <c r="C132" s="1" t="s">
        <v>858</v>
      </c>
      <c r="D132" s="1" t="s">
        <v>859</v>
      </c>
      <c r="E132" t="s">
        <v>33</v>
      </c>
      <c r="F132" s="1" t="s">
        <v>37</v>
      </c>
      <c r="G132" s="1" t="s">
        <v>3974</v>
      </c>
      <c r="H132" s="1" t="s">
        <v>38</v>
      </c>
      <c r="I132" s="1" t="s">
        <v>123</v>
      </c>
      <c r="J132" s="1" t="s">
        <v>310</v>
      </c>
      <c r="K132" t="str">
        <f t="shared" si="26"/>
        <v>Water, Ice</v>
      </c>
      <c r="L132" s="1">
        <v>2.5</v>
      </c>
      <c r="M132" s="1">
        <v>220</v>
      </c>
      <c r="N132" s="1" t="s">
        <v>61</v>
      </c>
      <c r="O132" s="1" t="s">
        <v>499</v>
      </c>
      <c r="P132" s="1" t="s">
        <v>609</v>
      </c>
      <c r="Q132" s="1" t="s">
        <v>644</v>
      </c>
      <c r="R132" s="9" t="s">
        <v>860</v>
      </c>
      <c r="S132" s="9">
        <f t="shared" si="27"/>
        <v>535</v>
      </c>
      <c r="T132" s="9">
        <f t="shared" si="28"/>
        <v>130</v>
      </c>
      <c r="U132" s="9" t="s">
        <v>110</v>
      </c>
      <c r="V132" s="9">
        <f t="shared" si="29"/>
        <v>85</v>
      </c>
      <c r="W132" s="9" t="s">
        <v>104</v>
      </c>
      <c r="X132" s="9">
        <f t="shared" si="30"/>
        <v>80</v>
      </c>
      <c r="Y132" s="9" t="s">
        <v>59</v>
      </c>
      <c r="Z132" s="9">
        <f t="shared" si="31"/>
        <v>85</v>
      </c>
      <c r="AA132" s="9" t="s">
        <v>104</v>
      </c>
      <c r="AB132" s="9">
        <f t="shared" si="32"/>
        <v>95</v>
      </c>
      <c r="AC132" s="9" t="s">
        <v>276</v>
      </c>
      <c r="AD132" s="9">
        <f t="shared" si="33"/>
        <v>60</v>
      </c>
      <c r="AE132" s="9" t="s">
        <v>56</v>
      </c>
      <c r="AF132" s="9">
        <f t="shared" si="34"/>
        <v>45</v>
      </c>
      <c r="AG132" s="9" t="s">
        <v>44</v>
      </c>
      <c r="AH132" s="9" t="s">
        <v>47</v>
      </c>
      <c r="AI132" s="9">
        <f t="shared" si="35"/>
        <v>70</v>
      </c>
      <c r="AJ132" s="9">
        <f t="shared" si="36"/>
        <v>187</v>
      </c>
      <c r="AK132" s="9" t="s">
        <v>861</v>
      </c>
      <c r="AL132" s="1" t="s">
        <v>490</v>
      </c>
      <c r="AM132" s="1" t="s">
        <v>38</v>
      </c>
      <c r="AN132" s="1" t="s">
        <v>50</v>
      </c>
      <c r="AO132" s="1" t="s">
        <v>129</v>
      </c>
      <c r="AP132" t="str">
        <f t="shared" si="37"/>
        <v>Monster, Water 1</v>
      </c>
      <c r="AQ132" s="9">
        <v>50</v>
      </c>
      <c r="AR132" s="9">
        <f t="shared" si="38"/>
        <v>50</v>
      </c>
      <c r="AS132" s="10">
        <f>Table1[[#This Row],[percentage_male]]/100</f>
        <v>0.5</v>
      </c>
      <c r="AT132" s="11">
        <f>(100-Table1[[#This Row],[percentage_male]])/100</f>
        <v>0.5</v>
      </c>
      <c r="AU132" s="1" t="s">
        <v>184</v>
      </c>
      <c r="AV132" s="1" t="s">
        <v>33</v>
      </c>
      <c r="AW132" s="1" t="s">
        <v>33</v>
      </c>
      <c r="AX132" s="1" t="s">
        <v>32</v>
      </c>
      <c r="AY132" s="1" t="s">
        <v>38</v>
      </c>
      <c r="AZ132" s="1" t="s">
        <v>38</v>
      </c>
      <c r="BA132" s="1">
        <v>0.25</v>
      </c>
      <c r="BB132" s="1" t="s">
        <v>38</v>
      </c>
      <c r="BC132" s="1" t="s">
        <v>33</v>
      </c>
      <c r="BD132" s="1" t="s">
        <v>33</v>
      </c>
      <c r="BE132" s="1" t="s">
        <v>33</v>
      </c>
      <c r="BF132" s="1" t="s">
        <v>33</v>
      </c>
      <c r="BG132" s="1" t="s">
        <v>33</v>
      </c>
      <c r="BH132" s="1" t="s">
        <v>38</v>
      </c>
      <c r="BI132" s="1" t="s">
        <v>33</v>
      </c>
      <c r="BJ132" s="1" t="s">
        <v>33</v>
      </c>
      <c r="BK132" s="1" t="s">
        <v>33</v>
      </c>
      <c r="BL132" s="1" t="s">
        <v>33</v>
      </c>
      <c r="BM132" s="1" t="s">
        <v>33</v>
      </c>
    </row>
    <row r="133" spans="1:65" x14ac:dyDescent="0.35">
      <c r="A133" s="1" t="s">
        <v>862</v>
      </c>
      <c r="B133" s="1" t="s">
        <v>628</v>
      </c>
      <c r="C133" s="1" t="s">
        <v>862</v>
      </c>
      <c r="D133" s="1" t="s">
        <v>863</v>
      </c>
      <c r="E133" t="s">
        <v>33</v>
      </c>
      <c r="F133" s="1" t="s">
        <v>37</v>
      </c>
      <c r="G133" s="1" t="s">
        <v>3975</v>
      </c>
      <c r="H133" s="1" t="s">
        <v>33</v>
      </c>
      <c r="I133" s="1" t="s">
        <v>37</v>
      </c>
      <c r="K133" t="str">
        <f t="shared" si="26"/>
        <v>Normal</v>
      </c>
      <c r="L133" s="1">
        <v>0.3</v>
      </c>
      <c r="M133" s="1">
        <v>4</v>
      </c>
      <c r="N133" s="1" t="s">
        <v>38</v>
      </c>
      <c r="O133" s="1" t="s">
        <v>459</v>
      </c>
      <c r="Q133" s="1" t="s">
        <v>864</v>
      </c>
      <c r="R133" s="9" t="s">
        <v>271</v>
      </c>
      <c r="S133" s="9">
        <f t="shared" si="27"/>
        <v>288</v>
      </c>
      <c r="T133" s="9">
        <f t="shared" si="28"/>
        <v>48</v>
      </c>
      <c r="U133" s="9" t="s">
        <v>128</v>
      </c>
      <c r="V133" s="9">
        <f t="shared" si="29"/>
        <v>48</v>
      </c>
      <c r="W133" s="9" t="s">
        <v>128</v>
      </c>
      <c r="X133" s="9">
        <f t="shared" si="30"/>
        <v>48</v>
      </c>
      <c r="Y133" s="9" t="s">
        <v>128</v>
      </c>
      <c r="Z133" s="9">
        <f t="shared" si="31"/>
        <v>48</v>
      </c>
      <c r="AA133" s="9" t="s">
        <v>128</v>
      </c>
      <c r="AB133" s="9">
        <f t="shared" si="32"/>
        <v>48</v>
      </c>
      <c r="AC133" s="9" t="s">
        <v>128</v>
      </c>
      <c r="AD133" s="9">
        <f t="shared" si="33"/>
        <v>48</v>
      </c>
      <c r="AE133" s="9" t="s">
        <v>128</v>
      </c>
      <c r="AF133" s="9">
        <f t="shared" si="34"/>
        <v>35</v>
      </c>
      <c r="AG133" s="9" t="s">
        <v>159</v>
      </c>
      <c r="AH133" s="9" t="s">
        <v>47</v>
      </c>
      <c r="AI133" s="9">
        <f t="shared" si="35"/>
        <v>70</v>
      </c>
      <c r="AJ133" s="9">
        <f t="shared" si="36"/>
        <v>101</v>
      </c>
      <c r="AK133" s="9" t="s">
        <v>222</v>
      </c>
      <c r="AL133" s="1" t="s">
        <v>161</v>
      </c>
      <c r="AM133" s="1" t="s">
        <v>33</v>
      </c>
      <c r="AN133" s="1" t="s">
        <v>862</v>
      </c>
      <c r="AP133" t="str">
        <f t="shared" si="37"/>
        <v>Ditto</v>
      </c>
      <c r="AR133" s="9">
        <f t="shared" si="38"/>
        <v>100</v>
      </c>
      <c r="AU133" s="1" t="s">
        <v>51</v>
      </c>
      <c r="AV133" s="1" t="s">
        <v>33</v>
      </c>
      <c r="AW133" s="1" t="s">
        <v>33</v>
      </c>
      <c r="AX133" s="1" t="s">
        <v>33</v>
      </c>
      <c r="AY133" s="1" t="s">
        <v>33</v>
      </c>
      <c r="AZ133" s="1" t="s">
        <v>33</v>
      </c>
      <c r="BA133" s="1" t="s">
        <v>33</v>
      </c>
      <c r="BB133" s="1" t="s">
        <v>38</v>
      </c>
      <c r="BC133" s="1" t="s">
        <v>33</v>
      </c>
      <c r="BD133" s="1" t="s">
        <v>33</v>
      </c>
      <c r="BE133" s="1" t="s">
        <v>33</v>
      </c>
      <c r="BF133" s="1" t="s">
        <v>33</v>
      </c>
      <c r="BG133" s="1" t="s">
        <v>33</v>
      </c>
      <c r="BH133" s="1" t="s">
        <v>33</v>
      </c>
      <c r="BI133" s="1" t="s">
        <v>32</v>
      </c>
      <c r="BJ133" s="1" t="s">
        <v>33</v>
      </c>
      <c r="BK133" s="1" t="s">
        <v>33</v>
      </c>
      <c r="BL133" s="1" t="s">
        <v>33</v>
      </c>
      <c r="BM133" s="1" t="s">
        <v>33</v>
      </c>
    </row>
    <row r="134" spans="1:65" x14ac:dyDescent="0.35">
      <c r="A134" s="1" t="s">
        <v>866</v>
      </c>
      <c r="B134" s="1" t="s">
        <v>720</v>
      </c>
      <c r="C134" s="1" t="s">
        <v>867</v>
      </c>
      <c r="D134" s="1" t="s">
        <v>868</v>
      </c>
      <c r="E134" t="s">
        <v>33</v>
      </c>
      <c r="F134" s="1" t="s">
        <v>37</v>
      </c>
      <c r="G134" s="1" t="s">
        <v>3976</v>
      </c>
      <c r="H134" s="1" t="s">
        <v>33</v>
      </c>
      <c r="I134" s="1" t="s">
        <v>37</v>
      </c>
      <c r="K134" t="str">
        <f t="shared" si="26"/>
        <v>Normal</v>
      </c>
      <c r="L134" s="1">
        <v>0.3</v>
      </c>
      <c r="M134" s="1">
        <v>6.5</v>
      </c>
      <c r="N134" s="1" t="s">
        <v>61</v>
      </c>
      <c r="O134" s="1" t="s">
        <v>156</v>
      </c>
      <c r="P134" s="1" t="s">
        <v>198</v>
      </c>
      <c r="Q134" s="1" t="s">
        <v>590</v>
      </c>
      <c r="R134" s="9" t="s">
        <v>619</v>
      </c>
      <c r="S134" s="9">
        <f t="shared" si="27"/>
        <v>325</v>
      </c>
      <c r="T134" s="9">
        <f t="shared" si="28"/>
        <v>55</v>
      </c>
      <c r="U134" s="9" t="s">
        <v>169</v>
      </c>
      <c r="V134" s="9">
        <f t="shared" si="29"/>
        <v>55</v>
      </c>
      <c r="W134" s="9" t="s">
        <v>169</v>
      </c>
      <c r="X134" s="9">
        <f t="shared" si="30"/>
        <v>50</v>
      </c>
      <c r="Y134" s="9" t="s">
        <v>88</v>
      </c>
      <c r="Z134" s="9">
        <f t="shared" si="31"/>
        <v>45</v>
      </c>
      <c r="AA134" s="9" t="s">
        <v>44</v>
      </c>
      <c r="AB134" s="9">
        <f t="shared" si="32"/>
        <v>65</v>
      </c>
      <c r="AC134" s="9" t="s">
        <v>46</v>
      </c>
      <c r="AD134" s="9">
        <f t="shared" si="33"/>
        <v>55</v>
      </c>
      <c r="AE134" s="9" t="s">
        <v>169</v>
      </c>
      <c r="AF134" s="9">
        <f t="shared" si="34"/>
        <v>45</v>
      </c>
      <c r="AG134" s="9" t="s">
        <v>44</v>
      </c>
      <c r="AH134" s="9" t="s">
        <v>47</v>
      </c>
      <c r="AI134" s="9">
        <f t="shared" si="35"/>
        <v>70</v>
      </c>
      <c r="AJ134" s="9">
        <f t="shared" si="36"/>
        <v>65</v>
      </c>
      <c r="AK134" s="9" t="s">
        <v>46</v>
      </c>
      <c r="AL134" s="1" t="s">
        <v>161</v>
      </c>
      <c r="AM134" s="1" t="s">
        <v>33</v>
      </c>
      <c r="AN134" s="1" t="s">
        <v>238</v>
      </c>
      <c r="AP134" t="str">
        <f t="shared" si="37"/>
        <v>Field</v>
      </c>
      <c r="AQ134" s="9">
        <v>87.5</v>
      </c>
      <c r="AR134" s="9">
        <f t="shared" si="38"/>
        <v>12.5</v>
      </c>
      <c r="AS134" s="10">
        <f>Table1[[#This Row],[percentage_male]]/100</f>
        <v>0.875</v>
      </c>
      <c r="AT134" s="11">
        <f>(100-Table1[[#This Row],[percentage_male]])/100</f>
        <v>0.125</v>
      </c>
      <c r="AU134" s="1" t="s">
        <v>159</v>
      </c>
      <c r="AV134" s="1" t="s">
        <v>33</v>
      </c>
      <c r="AW134" s="1" t="s">
        <v>33</v>
      </c>
      <c r="AX134" s="1" t="s">
        <v>33</v>
      </c>
      <c r="AY134" s="1" t="s">
        <v>33</v>
      </c>
      <c r="AZ134" s="1" t="s">
        <v>33</v>
      </c>
      <c r="BA134" s="1" t="s">
        <v>33</v>
      </c>
      <c r="BB134" s="1" t="s">
        <v>38</v>
      </c>
      <c r="BC134" s="1" t="s">
        <v>33</v>
      </c>
      <c r="BD134" s="1" t="s">
        <v>33</v>
      </c>
      <c r="BE134" s="1" t="s">
        <v>33</v>
      </c>
      <c r="BF134" s="1" t="s">
        <v>33</v>
      </c>
      <c r="BG134" s="1" t="s">
        <v>33</v>
      </c>
      <c r="BH134" s="1" t="s">
        <v>33</v>
      </c>
      <c r="BI134" s="1" t="s">
        <v>32</v>
      </c>
      <c r="BJ134" s="1" t="s">
        <v>33</v>
      </c>
      <c r="BK134" s="1" t="s">
        <v>33</v>
      </c>
      <c r="BL134" s="1" t="s">
        <v>33</v>
      </c>
      <c r="BM134" s="1" t="s">
        <v>33</v>
      </c>
    </row>
    <row r="135" spans="1:65" x14ac:dyDescent="0.35">
      <c r="A135" s="1" t="s">
        <v>869</v>
      </c>
      <c r="B135" s="1" t="s">
        <v>720</v>
      </c>
      <c r="C135" s="1" t="s">
        <v>867</v>
      </c>
      <c r="D135" s="1" t="s">
        <v>868</v>
      </c>
      <c r="E135" t="s">
        <v>33</v>
      </c>
      <c r="F135" s="1" t="s">
        <v>37</v>
      </c>
      <c r="G135" s="1" t="s">
        <v>3976</v>
      </c>
      <c r="H135" s="1" t="s">
        <v>33</v>
      </c>
      <c r="I135" s="1" t="s">
        <v>37</v>
      </c>
      <c r="K135" t="str">
        <f t="shared" si="26"/>
        <v>Normal</v>
      </c>
      <c r="L135" s="1">
        <v>0.3</v>
      </c>
      <c r="M135" s="1">
        <v>6.5</v>
      </c>
      <c r="N135" s="1" t="s">
        <v>33</v>
      </c>
      <c r="Q135" s="1" t="s">
        <v>590</v>
      </c>
      <c r="R135" s="9" t="s">
        <v>393</v>
      </c>
      <c r="S135" s="9">
        <f t="shared" si="27"/>
        <v>435</v>
      </c>
      <c r="T135" s="9">
        <f t="shared" si="28"/>
        <v>65</v>
      </c>
      <c r="U135" s="9" t="s">
        <v>46</v>
      </c>
      <c r="V135" s="9">
        <f t="shared" si="29"/>
        <v>75</v>
      </c>
      <c r="W135" s="9" t="s">
        <v>195</v>
      </c>
      <c r="X135" s="9">
        <f t="shared" si="30"/>
        <v>70</v>
      </c>
      <c r="Y135" s="9" t="s">
        <v>47</v>
      </c>
      <c r="Z135" s="9">
        <f t="shared" si="31"/>
        <v>65</v>
      </c>
      <c r="AA135" s="9" t="s">
        <v>46</v>
      </c>
      <c r="AB135" s="9">
        <f t="shared" si="32"/>
        <v>85</v>
      </c>
      <c r="AC135" s="9" t="s">
        <v>104</v>
      </c>
      <c r="AD135" s="9">
        <f t="shared" si="33"/>
        <v>75</v>
      </c>
      <c r="AE135" s="9" t="s">
        <v>195</v>
      </c>
      <c r="AF135" s="9">
        <f t="shared" si="34"/>
        <v>45</v>
      </c>
      <c r="AG135" s="9" t="s">
        <v>44</v>
      </c>
      <c r="AH135" s="9" t="s">
        <v>47</v>
      </c>
      <c r="AI135" s="9">
        <f t="shared" si="35"/>
        <v>70</v>
      </c>
      <c r="AJ135" s="9">
        <f t="shared" si="36"/>
        <v>65</v>
      </c>
      <c r="AK135" s="9" t="s">
        <v>46</v>
      </c>
      <c r="AL135" s="1" t="s">
        <v>161</v>
      </c>
      <c r="AM135" s="1" t="s">
        <v>32</v>
      </c>
      <c r="AP135" t="str">
        <f t="shared" si="37"/>
        <v/>
      </c>
      <c r="AQ135" s="9">
        <v>87.5</v>
      </c>
      <c r="AR135" s="9">
        <f t="shared" si="38"/>
        <v>12.5</v>
      </c>
      <c r="AS135" s="10">
        <f>Table1[[#This Row],[percentage_male]]/100</f>
        <v>0.875</v>
      </c>
      <c r="AT135" s="11">
        <f>(100-Table1[[#This Row],[percentage_male]])/100</f>
        <v>0.125</v>
      </c>
      <c r="AU135" s="1" t="s">
        <v>159</v>
      </c>
      <c r="AV135" s="1" t="s">
        <v>33</v>
      </c>
      <c r="AW135" s="1" t="s">
        <v>33</v>
      </c>
      <c r="AX135" s="1" t="s">
        <v>33</v>
      </c>
      <c r="AY135" s="1" t="s">
        <v>33</v>
      </c>
      <c r="AZ135" s="1" t="s">
        <v>33</v>
      </c>
      <c r="BA135" s="1" t="s">
        <v>33</v>
      </c>
      <c r="BB135" s="1" t="s">
        <v>38</v>
      </c>
      <c r="BC135" s="1" t="s">
        <v>33</v>
      </c>
      <c r="BD135" s="1" t="s">
        <v>33</v>
      </c>
      <c r="BE135" s="1" t="s">
        <v>33</v>
      </c>
      <c r="BF135" s="1" t="s">
        <v>33</v>
      </c>
      <c r="BG135" s="1" t="s">
        <v>33</v>
      </c>
      <c r="BH135" s="1" t="s">
        <v>33</v>
      </c>
      <c r="BI135" s="1" t="s">
        <v>32</v>
      </c>
      <c r="BJ135" s="1" t="s">
        <v>33</v>
      </c>
      <c r="BK135" s="1" t="s">
        <v>33</v>
      </c>
      <c r="BL135" s="1" t="s">
        <v>33</v>
      </c>
      <c r="BM135" s="1" t="s">
        <v>33</v>
      </c>
    </row>
    <row r="136" spans="1:65" x14ac:dyDescent="0.35">
      <c r="A136" s="1" t="s">
        <v>870</v>
      </c>
      <c r="B136" s="1" t="s">
        <v>725</v>
      </c>
      <c r="C136" s="1" t="s">
        <v>871</v>
      </c>
      <c r="D136" s="1" t="s">
        <v>872</v>
      </c>
      <c r="E136" t="s">
        <v>33</v>
      </c>
      <c r="F136" s="1" t="s">
        <v>37</v>
      </c>
      <c r="G136" s="1" t="s">
        <v>3977</v>
      </c>
      <c r="H136" s="1" t="s">
        <v>33</v>
      </c>
      <c r="I136" s="1" t="s">
        <v>123</v>
      </c>
      <c r="K136" t="str">
        <f t="shared" si="26"/>
        <v>Water</v>
      </c>
      <c r="L136" s="1">
        <v>1</v>
      </c>
      <c r="M136" s="1">
        <v>29</v>
      </c>
      <c r="N136" s="1" t="s">
        <v>38</v>
      </c>
      <c r="O136" s="1" t="s">
        <v>499</v>
      </c>
      <c r="Q136" s="1" t="s">
        <v>644</v>
      </c>
      <c r="R136" s="9" t="s">
        <v>65</v>
      </c>
      <c r="S136" s="9">
        <f t="shared" si="27"/>
        <v>525</v>
      </c>
      <c r="T136" s="9">
        <f t="shared" si="28"/>
        <v>130</v>
      </c>
      <c r="U136" s="9" t="s">
        <v>110</v>
      </c>
      <c r="V136" s="9">
        <f t="shared" si="29"/>
        <v>65</v>
      </c>
      <c r="W136" s="9" t="s">
        <v>46</v>
      </c>
      <c r="X136" s="9">
        <f t="shared" si="30"/>
        <v>60</v>
      </c>
      <c r="Y136" s="9" t="s">
        <v>56</v>
      </c>
      <c r="Z136" s="9">
        <f t="shared" si="31"/>
        <v>110</v>
      </c>
      <c r="AA136" s="9" t="s">
        <v>296</v>
      </c>
      <c r="AB136" s="9">
        <f t="shared" si="32"/>
        <v>95</v>
      </c>
      <c r="AC136" s="9" t="s">
        <v>276</v>
      </c>
      <c r="AD136" s="9">
        <f t="shared" si="33"/>
        <v>65</v>
      </c>
      <c r="AE136" s="9" t="s">
        <v>46</v>
      </c>
      <c r="AF136" s="9">
        <f t="shared" si="34"/>
        <v>45</v>
      </c>
      <c r="AG136" s="9" t="s">
        <v>44</v>
      </c>
      <c r="AH136" s="9" t="s">
        <v>47</v>
      </c>
      <c r="AI136" s="9">
        <f t="shared" si="35"/>
        <v>70</v>
      </c>
      <c r="AJ136" s="9">
        <f t="shared" si="36"/>
        <v>184</v>
      </c>
      <c r="AK136" s="9" t="s">
        <v>675</v>
      </c>
      <c r="AL136" s="1" t="s">
        <v>161</v>
      </c>
      <c r="AM136" s="1" t="s">
        <v>33</v>
      </c>
      <c r="AN136" s="1" t="s">
        <v>238</v>
      </c>
      <c r="AP136" t="str">
        <f t="shared" si="37"/>
        <v>Field</v>
      </c>
      <c r="AQ136" s="9">
        <v>87.5</v>
      </c>
      <c r="AR136" s="9">
        <f t="shared" si="38"/>
        <v>12.5</v>
      </c>
      <c r="AS136" s="10">
        <f>Table1[[#This Row],[percentage_male]]/100</f>
        <v>0.875</v>
      </c>
      <c r="AT136" s="11">
        <f>(100-Table1[[#This Row],[percentage_male]])/100</f>
        <v>0.125</v>
      </c>
      <c r="AU136" s="1" t="s">
        <v>159</v>
      </c>
      <c r="AV136" s="1" t="s">
        <v>33</v>
      </c>
      <c r="AW136" s="1">
        <v>0.5</v>
      </c>
      <c r="AX136" s="1" t="s">
        <v>32</v>
      </c>
      <c r="AY136" s="1" t="s">
        <v>38</v>
      </c>
      <c r="AZ136" s="1" t="s">
        <v>38</v>
      </c>
      <c r="BA136" s="1">
        <v>0.5</v>
      </c>
      <c r="BB136" s="1" t="s">
        <v>33</v>
      </c>
      <c r="BC136" s="1" t="s">
        <v>33</v>
      </c>
      <c r="BD136" s="1" t="s">
        <v>33</v>
      </c>
      <c r="BE136" s="1" t="s">
        <v>33</v>
      </c>
      <c r="BF136" s="1" t="s">
        <v>33</v>
      </c>
      <c r="BG136" s="1" t="s">
        <v>33</v>
      </c>
      <c r="BH136" s="1" t="s">
        <v>33</v>
      </c>
      <c r="BI136" s="1" t="s">
        <v>33</v>
      </c>
      <c r="BJ136" s="1" t="s">
        <v>33</v>
      </c>
      <c r="BK136" s="1" t="s">
        <v>33</v>
      </c>
      <c r="BL136" s="1">
        <v>0.5</v>
      </c>
      <c r="BM136" s="1" t="s">
        <v>33</v>
      </c>
    </row>
    <row r="137" spans="1:65" x14ac:dyDescent="0.35">
      <c r="A137" s="1" t="s">
        <v>874</v>
      </c>
      <c r="B137" s="1" t="s">
        <v>148</v>
      </c>
      <c r="C137" s="1" t="s">
        <v>875</v>
      </c>
      <c r="D137" s="1" t="s">
        <v>876</v>
      </c>
      <c r="E137" t="s">
        <v>33</v>
      </c>
      <c r="F137" s="1" t="s">
        <v>37</v>
      </c>
      <c r="G137" s="1" t="s">
        <v>3978</v>
      </c>
      <c r="H137" s="1" t="s">
        <v>33</v>
      </c>
      <c r="I137" s="1" t="s">
        <v>282</v>
      </c>
      <c r="K137" t="str">
        <f t="shared" si="26"/>
        <v>Electric</v>
      </c>
      <c r="L137" s="1">
        <v>0.8</v>
      </c>
      <c r="M137" s="1">
        <v>24.5</v>
      </c>
      <c r="N137" s="1" t="s">
        <v>38</v>
      </c>
      <c r="O137" s="1" t="s">
        <v>877</v>
      </c>
      <c r="Q137" s="1" t="s">
        <v>878</v>
      </c>
      <c r="R137" s="9" t="s">
        <v>65</v>
      </c>
      <c r="S137" s="9">
        <f t="shared" si="27"/>
        <v>525</v>
      </c>
      <c r="T137" s="9">
        <f t="shared" si="28"/>
        <v>65</v>
      </c>
      <c r="U137" s="9" t="s">
        <v>46</v>
      </c>
      <c r="V137" s="9">
        <f t="shared" si="29"/>
        <v>65</v>
      </c>
      <c r="W137" s="9" t="s">
        <v>46</v>
      </c>
      <c r="X137" s="9">
        <f t="shared" si="30"/>
        <v>60</v>
      </c>
      <c r="Y137" s="9" t="s">
        <v>56</v>
      </c>
      <c r="Z137" s="9">
        <f t="shared" si="31"/>
        <v>110</v>
      </c>
      <c r="AA137" s="9" t="s">
        <v>296</v>
      </c>
      <c r="AB137" s="9">
        <f t="shared" si="32"/>
        <v>95</v>
      </c>
      <c r="AC137" s="9" t="s">
        <v>276</v>
      </c>
      <c r="AD137" s="9">
        <f t="shared" si="33"/>
        <v>130</v>
      </c>
      <c r="AE137" s="9" t="s">
        <v>110</v>
      </c>
      <c r="AF137" s="9">
        <f t="shared" si="34"/>
        <v>45</v>
      </c>
      <c r="AG137" s="9" t="s">
        <v>44</v>
      </c>
      <c r="AH137" s="9" t="s">
        <v>47</v>
      </c>
      <c r="AI137" s="9">
        <f t="shared" si="35"/>
        <v>70</v>
      </c>
      <c r="AJ137" s="9">
        <f t="shared" si="36"/>
        <v>184</v>
      </c>
      <c r="AK137" s="9" t="s">
        <v>675</v>
      </c>
      <c r="AL137" s="1" t="s">
        <v>161</v>
      </c>
      <c r="AM137" s="1" t="s">
        <v>33</v>
      </c>
      <c r="AN137" s="1" t="s">
        <v>238</v>
      </c>
      <c r="AP137" t="str">
        <f t="shared" si="37"/>
        <v>Field</v>
      </c>
      <c r="AQ137" s="9">
        <v>87.5</v>
      </c>
      <c r="AR137" s="9">
        <f t="shared" si="38"/>
        <v>12.5</v>
      </c>
      <c r="AS137" s="10">
        <f>Table1[[#This Row],[percentage_male]]/100</f>
        <v>0.875</v>
      </c>
      <c r="AT137" s="11">
        <f>(100-Table1[[#This Row],[percentage_male]])/100</f>
        <v>0.125</v>
      </c>
      <c r="AU137" s="1" t="s">
        <v>159</v>
      </c>
      <c r="AV137" s="1" t="s">
        <v>33</v>
      </c>
      <c r="AW137" s="1" t="s">
        <v>33</v>
      </c>
      <c r="AX137" s="1" t="s">
        <v>33</v>
      </c>
      <c r="AY137" s="1" t="s">
        <v>32</v>
      </c>
      <c r="AZ137" s="1" t="s">
        <v>33</v>
      </c>
      <c r="BA137" s="1" t="s">
        <v>33</v>
      </c>
      <c r="BB137" s="1" t="s">
        <v>33</v>
      </c>
      <c r="BC137" s="1" t="s">
        <v>33</v>
      </c>
      <c r="BD137" s="1" t="s">
        <v>38</v>
      </c>
      <c r="BE137" s="1">
        <v>0.5</v>
      </c>
      <c r="BF137" s="1" t="s">
        <v>33</v>
      </c>
      <c r="BG137" s="1" t="s">
        <v>33</v>
      </c>
      <c r="BH137" s="1" t="s">
        <v>33</v>
      </c>
      <c r="BI137" s="1" t="s">
        <v>33</v>
      </c>
      <c r="BJ137" s="1" t="s">
        <v>33</v>
      </c>
      <c r="BK137" s="1" t="s">
        <v>33</v>
      </c>
      <c r="BL137" s="1">
        <v>0.5</v>
      </c>
      <c r="BM137" s="1" t="s">
        <v>33</v>
      </c>
    </row>
    <row r="138" spans="1:65" x14ac:dyDescent="0.35">
      <c r="A138" s="1" t="s">
        <v>879</v>
      </c>
      <c r="B138" s="1" t="s">
        <v>731</v>
      </c>
      <c r="C138" s="1" t="s">
        <v>880</v>
      </c>
      <c r="D138" s="1" t="s">
        <v>881</v>
      </c>
      <c r="E138" t="s">
        <v>33</v>
      </c>
      <c r="F138" s="1" t="s">
        <v>37</v>
      </c>
      <c r="G138" s="1" t="s">
        <v>3892</v>
      </c>
      <c r="H138" s="1" t="s">
        <v>33</v>
      </c>
      <c r="I138" s="1" t="s">
        <v>81</v>
      </c>
      <c r="K138" t="str">
        <f t="shared" si="26"/>
        <v>Fire</v>
      </c>
      <c r="L138" s="1">
        <v>0.9</v>
      </c>
      <c r="M138" s="1">
        <v>25</v>
      </c>
      <c r="N138" s="1" t="s">
        <v>38</v>
      </c>
      <c r="O138" s="1" t="s">
        <v>373</v>
      </c>
      <c r="Q138" s="1" t="s">
        <v>234</v>
      </c>
      <c r="R138" s="9" t="s">
        <v>65</v>
      </c>
      <c r="S138" s="9">
        <f t="shared" si="27"/>
        <v>525</v>
      </c>
      <c r="T138" s="9">
        <f t="shared" si="28"/>
        <v>65</v>
      </c>
      <c r="U138" s="9" t="s">
        <v>46</v>
      </c>
      <c r="V138" s="9">
        <f t="shared" si="29"/>
        <v>130</v>
      </c>
      <c r="W138" s="9" t="s">
        <v>110</v>
      </c>
      <c r="X138" s="9">
        <f t="shared" si="30"/>
        <v>60</v>
      </c>
      <c r="Y138" s="9" t="s">
        <v>56</v>
      </c>
      <c r="Z138" s="9">
        <f t="shared" si="31"/>
        <v>95</v>
      </c>
      <c r="AA138" s="9" t="s">
        <v>276</v>
      </c>
      <c r="AB138" s="9">
        <f t="shared" si="32"/>
        <v>110</v>
      </c>
      <c r="AC138" s="9" t="s">
        <v>296</v>
      </c>
      <c r="AD138" s="9">
        <f t="shared" si="33"/>
        <v>65</v>
      </c>
      <c r="AE138" s="9" t="s">
        <v>46</v>
      </c>
      <c r="AF138" s="9">
        <f t="shared" si="34"/>
        <v>45</v>
      </c>
      <c r="AG138" s="9" t="s">
        <v>44</v>
      </c>
      <c r="AH138" s="9" t="s">
        <v>47</v>
      </c>
      <c r="AI138" s="9">
        <f t="shared" si="35"/>
        <v>70</v>
      </c>
      <c r="AJ138" s="9">
        <f t="shared" si="36"/>
        <v>184</v>
      </c>
      <c r="AK138" s="9" t="s">
        <v>675</v>
      </c>
      <c r="AL138" s="1" t="s">
        <v>161</v>
      </c>
      <c r="AM138" s="1" t="s">
        <v>33</v>
      </c>
      <c r="AN138" s="1" t="s">
        <v>238</v>
      </c>
      <c r="AP138" t="str">
        <f t="shared" si="37"/>
        <v>Field</v>
      </c>
      <c r="AQ138" s="9">
        <v>87.5</v>
      </c>
      <c r="AR138" s="9">
        <f t="shared" si="38"/>
        <v>12.5</v>
      </c>
      <c r="AS138" s="10">
        <f>Table1[[#This Row],[percentage_male]]/100</f>
        <v>0.875</v>
      </c>
      <c r="AT138" s="11">
        <f>(100-Table1[[#This Row],[percentage_male]])/100</f>
        <v>0.125</v>
      </c>
      <c r="AU138" s="1" t="s">
        <v>159</v>
      </c>
      <c r="AV138" s="1" t="s">
        <v>33</v>
      </c>
      <c r="AW138" s="1" t="s">
        <v>32</v>
      </c>
      <c r="AX138" s="1" t="s">
        <v>38</v>
      </c>
      <c r="AY138" s="1" t="s">
        <v>33</v>
      </c>
      <c r="AZ138" s="1">
        <v>0.5</v>
      </c>
      <c r="BA138" s="1">
        <v>0.5</v>
      </c>
      <c r="BB138" s="1" t="s">
        <v>33</v>
      </c>
      <c r="BC138" s="1" t="s">
        <v>33</v>
      </c>
      <c r="BD138" s="1" t="s">
        <v>38</v>
      </c>
      <c r="BE138" s="1" t="s">
        <v>33</v>
      </c>
      <c r="BF138" s="1" t="s">
        <v>33</v>
      </c>
      <c r="BG138" s="1">
        <v>0.5</v>
      </c>
      <c r="BH138" s="1" t="s">
        <v>38</v>
      </c>
      <c r="BI138" s="1" t="s">
        <v>33</v>
      </c>
      <c r="BJ138" s="1" t="s">
        <v>33</v>
      </c>
      <c r="BK138" s="1" t="s">
        <v>33</v>
      </c>
      <c r="BL138" s="1">
        <v>0.5</v>
      </c>
      <c r="BM138" s="1">
        <v>0.5</v>
      </c>
    </row>
    <row r="139" spans="1:65" x14ac:dyDescent="0.35">
      <c r="A139" s="1" t="s">
        <v>883</v>
      </c>
      <c r="B139" s="1" t="s">
        <v>546</v>
      </c>
      <c r="C139" s="1" t="s">
        <v>883</v>
      </c>
      <c r="D139" s="1" t="s">
        <v>884</v>
      </c>
      <c r="E139" t="s">
        <v>33</v>
      </c>
      <c r="F139" s="1" t="s">
        <v>37</v>
      </c>
      <c r="G139" s="1" t="s">
        <v>3979</v>
      </c>
      <c r="H139" s="1" t="s">
        <v>33</v>
      </c>
      <c r="I139" s="1" t="s">
        <v>37</v>
      </c>
      <c r="K139" t="str">
        <f t="shared" si="26"/>
        <v>Normal</v>
      </c>
      <c r="L139" s="1">
        <v>0.8</v>
      </c>
      <c r="M139" s="1">
        <v>36.5</v>
      </c>
      <c r="N139" s="1" t="s">
        <v>61</v>
      </c>
      <c r="O139" s="1" t="s">
        <v>523</v>
      </c>
      <c r="P139" s="1" t="s">
        <v>885</v>
      </c>
      <c r="Q139" s="1" t="s">
        <v>618</v>
      </c>
      <c r="R139" s="9" t="s">
        <v>177</v>
      </c>
      <c r="S139" s="9">
        <f t="shared" si="27"/>
        <v>395</v>
      </c>
      <c r="T139" s="9">
        <f t="shared" si="28"/>
        <v>65</v>
      </c>
      <c r="U139" s="9" t="s">
        <v>46</v>
      </c>
      <c r="V139" s="9">
        <f t="shared" si="29"/>
        <v>60</v>
      </c>
      <c r="W139" s="9" t="s">
        <v>56</v>
      </c>
      <c r="X139" s="9">
        <f t="shared" si="30"/>
        <v>70</v>
      </c>
      <c r="Y139" s="9" t="s">
        <v>47</v>
      </c>
      <c r="Z139" s="9">
        <f t="shared" si="31"/>
        <v>85</v>
      </c>
      <c r="AA139" s="9" t="s">
        <v>104</v>
      </c>
      <c r="AB139" s="9">
        <f t="shared" si="32"/>
        <v>75</v>
      </c>
      <c r="AC139" s="9" t="s">
        <v>195</v>
      </c>
      <c r="AD139" s="9">
        <f t="shared" si="33"/>
        <v>40</v>
      </c>
      <c r="AE139" s="9" t="s">
        <v>184</v>
      </c>
      <c r="AF139" s="9">
        <f t="shared" si="34"/>
        <v>45</v>
      </c>
      <c r="AG139" s="9" t="s">
        <v>44</v>
      </c>
      <c r="AH139" s="9" t="s">
        <v>47</v>
      </c>
      <c r="AI139" s="9">
        <f t="shared" si="35"/>
        <v>70</v>
      </c>
      <c r="AJ139" s="9">
        <f t="shared" si="36"/>
        <v>79</v>
      </c>
      <c r="AK139" s="9" t="s">
        <v>140</v>
      </c>
      <c r="AL139" s="1" t="s">
        <v>161</v>
      </c>
      <c r="AM139" s="1" t="s">
        <v>33</v>
      </c>
      <c r="AN139" s="1" t="s">
        <v>569</v>
      </c>
      <c r="AP139" t="str">
        <f t="shared" si="37"/>
        <v>Mineral</v>
      </c>
      <c r="AR139" s="9">
        <f t="shared" si="38"/>
        <v>100</v>
      </c>
      <c r="AU139" s="1" t="s">
        <v>51</v>
      </c>
      <c r="AV139" s="1" t="s">
        <v>33</v>
      </c>
      <c r="AW139" s="1" t="s">
        <v>33</v>
      </c>
      <c r="AX139" s="1" t="s">
        <v>33</v>
      </c>
      <c r="AY139" s="1" t="s">
        <v>33</v>
      </c>
      <c r="AZ139" s="1" t="s">
        <v>33</v>
      </c>
      <c r="BA139" s="1" t="s">
        <v>33</v>
      </c>
      <c r="BB139" s="1" t="s">
        <v>38</v>
      </c>
      <c r="BC139" s="1" t="s">
        <v>33</v>
      </c>
      <c r="BD139" s="1" t="s">
        <v>33</v>
      </c>
      <c r="BE139" s="1" t="s">
        <v>33</v>
      </c>
      <c r="BF139" s="1" t="s">
        <v>33</v>
      </c>
      <c r="BG139" s="1" t="s">
        <v>33</v>
      </c>
      <c r="BH139" s="1" t="s">
        <v>33</v>
      </c>
      <c r="BI139" s="1" t="s">
        <v>32</v>
      </c>
      <c r="BJ139" s="1" t="s">
        <v>33</v>
      </c>
      <c r="BK139" s="1" t="s">
        <v>33</v>
      </c>
      <c r="BL139" s="1" t="s">
        <v>33</v>
      </c>
      <c r="BM139" s="1" t="s">
        <v>33</v>
      </c>
    </row>
    <row r="140" spans="1:65" x14ac:dyDescent="0.35">
      <c r="A140" s="1" t="s">
        <v>886</v>
      </c>
      <c r="B140" s="1" t="s">
        <v>410</v>
      </c>
      <c r="C140" s="1" t="s">
        <v>887</v>
      </c>
      <c r="D140" s="1" t="s">
        <v>888</v>
      </c>
      <c r="E140" t="s">
        <v>33</v>
      </c>
      <c r="F140" s="1" t="s">
        <v>37</v>
      </c>
      <c r="G140" s="1" t="s">
        <v>3980</v>
      </c>
      <c r="H140" s="1" t="s">
        <v>38</v>
      </c>
      <c r="I140" s="1" t="s">
        <v>566</v>
      </c>
      <c r="J140" s="1" t="s">
        <v>123</v>
      </c>
      <c r="K140" t="str">
        <f t="shared" si="26"/>
        <v>Rock, Water</v>
      </c>
      <c r="L140" s="1">
        <v>0.4</v>
      </c>
      <c r="M140" s="1">
        <v>7.5</v>
      </c>
      <c r="N140" s="1" t="s">
        <v>61</v>
      </c>
      <c r="O140" s="1" t="s">
        <v>468</v>
      </c>
      <c r="P140" s="1" t="s">
        <v>609</v>
      </c>
      <c r="Q140" s="1" t="s">
        <v>693</v>
      </c>
      <c r="R140" s="9" t="s">
        <v>889</v>
      </c>
      <c r="S140" s="9">
        <f t="shared" si="27"/>
        <v>355</v>
      </c>
      <c r="T140" s="9">
        <f t="shared" si="28"/>
        <v>35</v>
      </c>
      <c r="U140" s="9" t="s">
        <v>159</v>
      </c>
      <c r="V140" s="9">
        <f t="shared" si="29"/>
        <v>40</v>
      </c>
      <c r="W140" s="9" t="s">
        <v>184</v>
      </c>
      <c r="X140" s="9">
        <f t="shared" si="30"/>
        <v>100</v>
      </c>
      <c r="Y140" s="9" t="s">
        <v>68</v>
      </c>
      <c r="Z140" s="9">
        <f t="shared" si="31"/>
        <v>90</v>
      </c>
      <c r="AA140" s="9" t="s">
        <v>178</v>
      </c>
      <c r="AB140" s="9">
        <f t="shared" si="32"/>
        <v>55</v>
      </c>
      <c r="AC140" s="9" t="s">
        <v>169</v>
      </c>
      <c r="AD140" s="9">
        <f t="shared" si="33"/>
        <v>35</v>
      </c>
      <c r="AE140" s="9" t="s">
        <v>159</v>
      </c>
      <c r="AF140" s="9">
        <f t="shared" si="34"/>
        <v>45</v>
      </c>
      <c r="AG140" s="9" t="s">
        <v>44</v>
      </c>
      <c r="AH140" s="9" t="s">
        <v>47</v>
      </c>
      <c r="AI140" s="9">
        <f t="shared" si="35"/>
        <v>70</v>
      </c>
      <c r="AJ140" s="9">
        <f t="shared" si="36"/>
        <v>71</v>
      </c>
      <c r="AK140" s="9" t="s">
        <v>216</v>
      </c>
      <c r="AL140" s="1" t="s">
        <v>161</v>
      </c>
      <c r="AM140" s="1" t="s">
        <v>38</v>
      </c>
      <c r="AN140" s="1" t="s">
        <v>129</v>
      </c>
      <c r="AO140" s="1" t="s">
        <v>557</v>
      </c>
      <c r="AP140" t="str">
        <f t="shared" si="37"/>
        <v>Water 1, Water 3</v>
      </c>
      <c r="AQ140" s="9">
        <v>87.5</v>
      </c>
      <c r="AR140" s="9">
        <f t="shared" si="38"/>
        <v>12.5</v>
      </c>
      <c r="AS140" s="10">
        <f>Table1[[#This Row],[percentage_male]]/100</f>
        <v>0.875</v>
      </c>
      <c r="AT140" s="11">
        <f>(100-Table1[[#This Row],[percentage_male]])/100</f>
        <v>0.125</v>
      </c>
      <c r="AU140" s="1" t="s">
        <v>158</v>
      </c>
      <c r="AV140" s="1">
        <v>0.5</v>
      </c>
      <c r="AW140" s="1">
        <v>0.25</v>
      </c>
      <c r="AX140" s="1" t="s">
        <v>33</v>
      </c>
      <c r="AY140" s="1" t="s">
        <v>38</v>
      </c>
      <c r="AZ140" s="1" t="s">
        <v>77</v>
      </c>
      <c r="BA140" s="1">
        <v>0.5</v>
      </c>
      <c r="BB140" s="1" t="s">
        <v>38</v>
      </c>
      <c r="BC140" s="1">
        <v>0.5</v>
      </c>
      <c r="BD140" s="1" t="s">
        <v>38</v>
      </c>
      <c r="BE140" s="1">
        <v>0.5</v>
      </c>
      <c r="BF140" s="1" t="s">
        <v>33</v>
      </c>
      <c r="BG140" s="1" t="s">
        <v>33</v>
      </c>
      <c r="BH140" s="1" t="s">
        <v>33</v>
      </c>
      <c r="BI140" s="1" t="s">
        <v>33</v>
      </c>
      <c r="BJ140" s="1" t="s">
        <v>33</v>
      </c>
      <c r="BK140" s="1" t="s">
        <v>33</v>
      </c>
      <c r="BL140" s="1" t="s">
        <v>33</v>
      </c>
      <c r="BM140" s="1" t="s">
        <v>33</v>
      </c>
    </row>
    <row r="141" spans="1:65" x14ac:dyDescent="0.35">
      <c r="A141" s="1" t="s">
        <v>890</v>
      </c>
      <c r="B141" s="1" t="s">
        <v>740</v>
      </c>
      <c r="C141" s="1" t="s">
        <v>891</v>
      </c>
      <c r="D141" s="1" t="s">
        <v>892</v>
      </c>
      <c r="E141" t="s">
        <v>33</v>
      </c>
      <c r="F141" s="1" t="s">
        <v>37</v>
      </c>
      <c r="G141" s="1" t="s">
        <v>3980</v>
      </c>
      <c r="H141" s="1" t="s">
        <v>38</v>
      </c>
      <c r="I141" s="1" t="s">
        <v>566</v>
      </c>
      <c r="J141" s="1" t="s">
        <v>123</v>
      </c>
      <c r="K141" t="str">
        <f t="shared" si="26"/>
        <v>Rock, Water</v>
      </c>
      <c r="L141" s="1">
        <v>1</v>
      </c>
      <c r="M141" s="1">
        <v>35</v>
      </c>
      <c r="N141" s="1" t="s">
        <v>61</v>
      </c>
      <c r="O141" s="1" t="s">
        <v>468</v>
      </c>
      <c r="P141" s="1" t="s">
        <v>609</v>
      </c>
      <c r="Q141" s="1" t="s">
        <v>693</v>
      </c>
      <c r="R141" s="9" t="s">
        <v>199</v>
      </c>
      <c r="S141" s="9">
        <f t="shared" si="27"/>
        <v>495</v>
      </c>
      <c r="T141" s="9">
        <f t="shared" si="28"/>
        <v>70</v>
      </c>
      <c r="U141" s="9" t="s">
        <v>47</v>
      </c>
      <c r="V141" s="9">
        <f t="shared" si="29"/>
        <v>60</v>
      </c>
      <c r="W141" s="9" t="s">
        <v>56</v>
      </c>
      <c r="X141" s="9">
        <f t="shared" si="30"/>
        <v>125</v>
      </c>
      <c r="Y141" s="9" t="s">
        <v>651</v>
      </c>
      <c r="Z141" s="9">
        <f t="shared" si="31"/>
        <v>115</v>
      </c>
      <c r="AA141" s="9" t="s">
        <v>118</v>
      </c>
      <c r="AB141" s="9">
        <f t="shared" si="32"/>
        <v>70</v>
      </c>
      <c r="AC141" s="9" t="s">
        <v>47</v>
      </c>
      <c r="AD141" s="9">
        <f t="shared" si="33"/>
        <v>55</v>
      </c>
      <c r="AE141" s="9" t="s">
        <v>169</v>
      </c>
      <c r="AF141" s="9">
        <f t="shared" si="34"/>
        <v>45</v>
      </c>
      <c r="AG141" s="9" t="s">
        <v>44</v>
      </c>
      <c r="AH141" s="9" t="s">
        <v>47</v>
      </c>
      <c r="AI141" s="9">
        <f t="shared" si="35"/>
        <v>70</v>
      </c>
      <c r="AJ141" s="9">
        <f t="shared" si="36"/>
        <v>173</v>
      </c>
      <c r="AK141" s="9" t="s">
        <v>835</v>
      </c>
      <c r="AL141" s="1" t="s">
        <v>161</v>
      </c>
      <c r="AM141" s="1" t="s">
        <v>38</v>
      </c>
      <c r="AN141" s="1" t="s">
        <v>129</v>
      </c>
      <c r="AO141" s="1" t="s">
        <v>557</v>
      </c>
      <c r="AP141" t="str">
        <f t="shared" si="37"/>
        <v>Water 1, Water 3</v>
      </c>
      <c r="AQ141" s="9">
        <v>87.5</v>
      </c>
      <c r="AR141" s="9">
        <f t="shared" si="38"/>
        <v>12.5</v>
      </c>
      <c r="AS141" s="10">
        <f>Table1[[#This Row],[percentage_male]]/100</f>
        <v>0.875</v>
      </c>
      <c r="AT141" s="11">
        <f>(100-Table1[[#This Row],[percentage_male]])/100</f>
        <v>0.125</v>
      </c>
      <c r="AU141" s="1" t="s">
        <v>158</v>
      </c>
      <c r="AV141" s="1">
        <v>0.5</v>
      </c>
      <c r="AW141" s="1">
        <v>0.25</v>
      </c>
      <c r="AX141" s="1" t="s">
        <v>33</v>
      </c>
      <c r="AY141" s="1" t="s">
        <v>38</v>
      </c>
      <c r="AZ141" s="1" t="s">
        <v>77</v>
      </c>
      <c r="BA141" s="1">
        <v>0.5</v>
      </c>
      <c r="BB141" s="1" t="s">
        <v>38</v>
      </c>
      <c r="BC141" s="1">
        <v>0.5</v>
      </c>
      <c r="BD141" s="1" t="s">
        <v>38</v>
      </c>
      <c r="BE141" s="1">
        <v>0.5</v>
      </c>
      <c r="BF141" s="1" t="s">
        <v>33</v>
      </c>
      <c r="BG141" s="1" t="s">
        <v>33</v>
      </c>
      <c r="BH141" s="1" t="s">
        <v>33</v>
      </c>
      <c r="BI141" s="1" t="s">
        <v>33</v>
      </c>
      <c r="BJ141" s="1" t="s">
        <v>33</v>
      </c>
      <c r="BK141" s="1" t="s">
        <v>33</v>
      </c>
      <c r="BL141" s="1" t="s">
        <v>33</v>
      </c>
      <c r="BM141" s="1" t="s">
        <v>33</v>
      </c>
    </row>
    <row r="142" spans="1:65" x14ac:dyDescent="0.35">
      <c r="A142" s="1" t="s">
        <v>894</v>
      </c>
      <c r="B142" s="1" t="s">
        <v>361</v>
      </c>
      <c r="C142" s="1" t="s">
        <v>894</v>
      </c>
      <c r="D142" s="1" t="s">
        <v>895</v>
      </c>
      <c r="E142" t="s">
        <v>33</v>
      </c>
      <c r="F142" s="1" t="s">
        <v>37</v>
      </c>
      <c r="G142" s="1" t="s">
        <v>3895</v>
      </c>
      <c r="H142" s="1" t="s">
        <v>38</v>
      </c>
      <c r="I142" s="1" t="s">
        <v>566</v>
      </c>
      <c r="J142" s="1" t="s">
        <v>123</v>
      </c>
      <c r="K142" t="str">
        <f t="shared" si="26"/>
        <v>Rock, Water</v>
      </c>
      <c r="L142" s="1">
        <v>0.5</v>
      </c>
      <c r="M142" s="1">
        <v>11.5</v>
      </c>
      <c r="N142" s="1" t="s">
        <v>61</v>
      </c>
      <c r="O142" s="1" t="s">
        <v>468</v>
      </c>
      <c r="P142" s="1" t="s">
        <v>735</v>
      </c>
      <c r="Q142" s="1" t="s">
        <v>693</v>
      </c>
      <c r="R142" s="9" t="s">
        <v>889</v>
      </c>
      <c r="S142" s="9">
        <f t="shared" si="27"/>
        <v>355</v>
      </c>
      <c r="T142" s="9">
        <f t="shared" si="28"/>
        <v>30</v>
      </c>
      <c r="U142" s="9" t="s">
        <v>158</v>
      </c>
      <c r="V142" s="9">
        <f t="shared" si="29"/>
        <v>80</v>
      </c>
      <c r="W142" s="9" t="s">
        <v>59</v>
      </c>
      <c r="X142" s="9">
        <f t="shared" si="30"/>
        <v>90</v>
      </c>
      <c r="Y142" s="9" t="s">
        <v>178</v>
      </c>
      <c r="Z142" s="9">
        <f t="shared" si="31"/>
        <v>55</v>
      </c>
      <c r="AA142" s="9" t="s">
        <v>169</v>
      </c>
      <c r="AB142" s="9">
        <f t="shared" si="32"/>
        <v>45</v>
      </c>
      <c r="AC142" s="9" t="s">
        <v>44</v>
      </c>
      <c r="AD142" s="9">
        <f t="shared" si="33"/>
        <v>55</v>
      </c>
      <c r="AE142" s="9" t="s">
        <v>169</v>
      </c>
      <c r="AF142" s="9">
        <f t="shared" si="34"/>
        <v>45</v>
      </c>
      <c r="AG142" s="9" t="s">
        <v>44</v>
      </c>
      <c r="AH142" s="9" t="s">
        <v>47</v>
      </c>
      <c r="AI142" s="9">
        <f t="shared" si="35"/>
        <v>70</v>
      </c>
      <c r="AJ142" s="9">
        <f t="shared" si="36"/>
        <v>71</v>
      </c>
      <c r="AK142" s="9" t="s">
        <v>216</v>
      </c>
      <c r="AL142" s="1" t="s">
        <v>161</v>
      </c>
      <c r="AM142" s="1" t="s">
        <v>38</v>
      </c>
      <c r="AN142" s="1" t="s">
        <v>129</v>
      </c>
      <c r="AO142" s="1" t="s">
        <v>557</v>
      </c>
      <c r="AP142" t="str">
        <f t="shared" si="37"/>
        <v>Water 1, Water 3</v>
      </c>
      <c r="AQ142" s="9">
        <v>87.5</v>
      </c>
      <c r="AR142" s="9">
        <f t="shared" si="38"/>
        <v>12.5</v>
      </c>
      <c r="AS142" s="10">
        <f>Table1[[#This Row],[percentage_male]]/100</f>
        <v>0.875</v>
      </c>
      <c r="AT142" s="11">
        <f>(100-Table1[[#This Row],[percentage_male]])/100</f>
        <v>0.125</v>
      </c>
      <c r="AU142" s="1" t="s">
        <v>158</v>
      </c>
      <c r="AV142" s="1">
        <v>0.5</v>
      </c>
      <c r="AW142" s="1">
        <v>0.25</v>
      </c>
      <c r="AX142" s="1" t="s">
        <v>33</v>
      </c>
      <c r="AY142" s="1" t="s">
        <v>38</v>
      </c>
      <c r="AZ142" s="1" t="s">
        <v>77</v>
      </c>
      <c r="BA142" s="1">
        <v>0.5</v>
      </c>
      <c r="BB142" s="1" t="s">
        <v>38</v>
      </c>
      <c r="BC142" s="1">
        <v>0.5</v>
      </c>
      <c r="BD142" s="1" t="s">
        <v>38</v>
      </c>
      <c r="BE142" s="1">
        <v>0.5</v>
      </c>
      <c r="BF142" s="1" t="s">
        <v>33</v>
      </c>
      <c r="BG142" s="1" t="s">
        <v>33</v>
      </c>
      <c r="BH142" s="1" t="s">
        <v>33</v>
      </c>
      <c r="BI142" s="1" t="s">
        <v>33</v>
      </c>
      <c r="BJ142" s="1" t="s">
        <v>33</v>
      </c>
      <c r="BK142" s="1" t="s">
        <v>33</v>
      </c>
      <c r="BL142" s="1" t="s">
        <v>33</v>
      </c>
      <c r="BM142" s="1" t="s">
        <v>33</v>
      </c>
    </row>
    <row r="143" spans="1:65" x14ac:dyDescent="0.35">
      <c r="A143" s="1" t="s">
        <v>896</v>
      </c>
      <c r="B143" s="1" t="s">
        <v>750</v>
      </c>
      <c r="C143" s="1" t="s">
        <v>896</v>
      </c>
      <c r="D143" s="1" t="s">
        <v>897</v>
      </c>
      <c r="E143" t="s">
        <v>33</v>
      </c>
      <c r="F143" s="1" t="s">
        <v>37</v>
      </c>
      <c r="G143" s="1" t="s">
        <v>3895</v>
      </c>
      <c r="H143" s="1" t="s">
        <v>38</v>
      </c>
      <c r="I143" s="1" t="s">
        <v>566</v>
      </c>
      <c r="J143" s="1" t="s">
        <v>123</v>
      </c>
      <c r="K143" t="str">
        <f t="shared" si="26"/>
        <v>Rock, Water</v>
      </c>
      <c r="L143" s="1">
        <v>1.3</v>
      </c>
      <c r="M143" s="1">
        <v>40.5</v>
      </c>
      <c r="N143" s="1" t="s">
        <v>61</v>
      </c>
      <c r="O143" s="1" t="s">
        <v>468</v>
      </c>
      <c r="P143" s="1" t="s">
        <v>735</v>
      </c>
      <c r="Q143" s="1" t="s">
        <v>693</v>
      </c>
      <c r="R143" s="9" t="s">
        <v>199</v>
      </c>
      <c r="S143" s="9">
        <f t="shared" si="27"/>
        <v>495</v>
      </c>
      <c r="T143" s="9">
        <f t="shared" si="28"/>
        <v>60</v>
      </c>
      <c r="U143" s="9" t="s">
        <v>56</v>
      </c>
      <c r="V143" s="9">
        <f t="shared" si="29"/>
        <v>115</v>
      </c>
      <c r="W143" s="9" t="s">
        <v>118</v>
      </c>
      <c r="X143" s="9">
        <f t="shared" si="30"/>
        <v>105</v>
      </c>
      <c r="Y143" s="9" t="s">
        <v>141</v>
      </c>
      <c r="Z143" s="9">
        <f t="shared" si="31"/>
        <v>65</v>
      </c>
      <c r="AA143" s="9" t="s">
        <v>46</v>
      </c>
      <c r="AB143" s="9">
        <f t="shared" si="32"/>
        <v>70</v>
      </c>
      <c r="AC143" s="9" t="s">
        <v>47</v>
      </c>
      <c r="AD143" s="9">
        <f t="shared" si="33"/>
        <v>80</v>
      </c>
      <c r="AE143" s="9" t="s">
        <v>59</v>
      </c>
      <c r="AF143" s="9">
        <f t="shared" si="34"/>
        <v>45</v>
      </c>
      <c r="AG143" s="9" t="s">
        <v>44</v>
      </c>
      <c r="AH143" s="9" t="s">
        <v>47</v>
      </c>
      <c r="AI143" s="9">
        <f t="shared" si="35"/>
        <v>70</v>
      </c>
      <c r="AJ143" s="9">
        <f t="shared" si="36"/>
        <v>173</v>
      </c>
      <c r="AK143" s="9" t="s">
        <v>835</v>
      </c>
      <c r="AL143" s="1" t="s">
        <v>161</v>
      </c>
      <c r="AM143" s="1" t="s">
        <v>38</v>
      </c>
      <c r="AN143" s="1" t="s">
        <v>129</v>
      </c>
      <c r="AO143" s="1" t="s">
        <v>557</v>
      </c>
      <c r="AP143" t="str">
        <f t="shared" si="37"/>
        <v>Water 1, Water 3</v>
      </c>
      <c r="AQ143" s="9">
        <v>87.5</v>
      </c>
      <c r="AR143" s="9">
        <f t="shared" si="38"/>
        <v>12.5</v>
      </c>
      <c r="AS143" s="10">
        <f>Table1[[#This Row],[percentage_male]]/100</f>
        <v>0.875</v>
      </c>
      <c r="AT143" s="11">
        <f>(100-Table1[[#This Row],[percentage_male]])/100</f>
        <v>0.125</v>
      </c>
      <c r="AU143" s="1" t="s">
        <v>158</v>
      </c>
      <c r="AV143" s="1">
        <v>0.5</v>
      </c>
      <c r="AW143" s="1">
        <v>0.25</v>
      </c>
      <c r="AX143" s="1" t="s">
        <v>33</v>
      </c>
      <c r="AY143" s="1" t="s">
        <v>38</v>
      </c>
      <c r="AZ143" s="1" t="s">
        <v>77</v>
      </c>
      <c r="BA143" s="1">
        <v>0.5</v>
      </c>
      <c r="BB143" s="1" t="s">
        <v>38</v>
      </c>
      <c r="BC143" s="1">
        <v>0.5</v>
      </c>
      <c r="BD143" s="1" t="s">
        <v>38</v>
      </c>
      <c r="BE143" s="1">
        <v>0.5</v>
      </c>
      <c r="BF143" s="1" t="s">
        <v>33</v>
      </c>
      <c r="BG143" s="1" t="s">
        <v>33</v>
      </c>
      <c r="BH143" s="1" t="s">
        <v>33</v>
      </c>
      <c r="BI143" s="1" t="s">
        <v>33</v>
      </c>
      <c r="BJ143" s="1" t="s">
        <v>33</v>
      </c>
      <c r="BK143" s="1" t="s">
        <v>33</v>
      </c>
      <c r="BL143" s="1" t="s">
        <v>33</v>
      </c>
      <c r="BM143" s="1" t="s">
        <v>33</v>
      </c>
    </row>
    <row r="144" spans="1:65" x14ac:dyDescent="0.35">
      <c r="A144" s="1" t="s">
        <v>899</v>
      </c>
      <c r="B144" s="1" t="s">
        <v>60</v>
      </c>
      <c r="C144" s="1" t="s">
        <v>899</v>
      </c>
      <c r="D144" s="1" t="s">
        <v>900</v>
      </c>
      <c r="E144" t="s">
        <v>33</v>
      </c>
      <c r="F144" s="1" t="s">
        <v>37</v>
      </c>
      <c r="G144" s="1" t="s">
        <v>3981</v>
      </c>
      <c r="H144" s="1" t="s">
        <v>38</v>
      </c>
      <c r="I144" s="1" t="s">
        <v>566</v>
      </c>
      <c r="J144" s="1" t="s">
        <v>99</v>
      </c>
      <c r="K144" t="str">
        <f t="shared" si="26"/>
        <v>Rock, Flying</v>
      </c>
      <c r="L144" s="1">
        <v>1.8</v>
      </c>
      <c r="M144" s="1">
        <v>59</v>
      </c>
      <c r="N144" s="1" t="s">
        <v>61</v>
      </c>
      <c r="O144" s="1" t="s">
        <v>567</v>
      </c>
      <c r="P144" s="1" t="s">
        <v>901</v>
      </c>
      <c r="Q144" s="1" t="s">
        <v>270</v>
      </c>
      <c r="R144" s="9" t="s">
        <v>561</v>
      </c>
      <c r="S144" s="9">
        <f t="shared" si="27"/>
        <v>515</v>
      </c>
      <c r="T144" s="9">
        <f t="shared" si="28"/>
        <v>80</v>
      </c>
      <c r="U144" s="9" t="s">
        <v>59</v>
      </c>
      <c r="V144" s="9">
        <f t="shared" si="29"/>
        <v>105</v>
      </c>
      <c r="W144" s="9" t="s">
        <v>141</v>
      </c>
      <c r="X144" s="9">
        <f t="shared" si="30"/>
        <v>65</v>
      </c>
      <c r="Y144" s="9" t="s">
        <v>46</v>
      </c>
      <c r="Z144" s="9">
        <f t="shared" si="31"/>
        <v>60</v>
      </c>
      <c r="AA144" s="9" t="s">
        <v>56</v>
      </c>
      <c r="AB144" s="9">
        <f t="shared" si="32"/>
        <v>75</v>
      </c>
      <c r="AC144" s="9" t="s">
        <v>195</v>
      </c>
      <c r="AD144" s="9">
        <f t="shared" si="33"/>
        <v>130</v>
      </c>
      <c r="AE144" s="9" t="s">
        <v>110</v>
      </c>
      <c r="AF144" s="9">
        <f t="shared" si="34"/>
        <v>45</v>
      </c>
      <c r="AG144" s="9" t="s">
        <v>44</v>
      </c>
      <c r="AH144" s="9" t="s">
        <v>47</v>
      </c>
      <c r="AI144" s="9">
        <f t="shared" si="35"/>
        <v>70</v>
      </c>
      <c r="AJ144" s="9">
        <f t="shared" si="36"/>
        <v>180</v>
      </c>
      <c r="AK144" s="9" t="s">
        <v>529</v>
      </c>
      <c r="AL144" s="1" t="s">
        <v>490</v>
      </c>
      <c r="AM144" s="1" t="s">
        <v>33</v>
      </c>
      <c r="AN144" s="1" t="s">
        <v>99</v>
      </c>
      <c r="AP144" t="str">
        <f t="shared" si="37"/>
        <v>Flying</v>
      </c>
      <c r="AQ144" s="9">
        <v>87.5</v>
      </c>
      <c r="AR144" s="9">
        <f t="shared" si="38"/>
        <v>12.5</v>
      </c>
      <c r="AS144" s="10">
        <f>Table1[[#This Row],[percentage_male]]/100</f>
        <v>0.875</v>
      </c>
      <c r="AT144" s="11">
        <f>(100-Table1[[#This Row],[percentage_male]])/100</f>
        <v>0.125</v>
      </c>
      <c r="AU144" s="1" t="s">
        <v>159</v>
      </c>
      <c r="AV144" s="1">
        <v>0.5</v>
      </c>
      <c r="AW144" s="1">
        <v>0.5</v>
      </c>
      <c r="AX144" s="1" t="s">
        <v>38</v>
      </c>
      <c r="AY144" s="1" t="s">
        <v>38</v>
      </c>
      <c r="AZ144" s="1" t="s">
        <v>33</v>
      </c>
      <c r="BA144" s="1" t="s">
        <v>38</v>
      </c>
      <c r="BB144" s="1" t="s">
        <v>33</v>
      </c>
      <c r="BC144" s="1">
        <v>0.5</v>
      </c>
      <c r="BD144" s="1" t="s">
        <v>32</v>
      </c>
      <c r="BE144" s="1">
        <v>0.5</v>
      </c>
      <c r="BF144" s="1" t="s">
        <v>33</v>
      </c>
      <c r="BG144" s="1">
        <v>0.5</v>
      </c>
      <c r="BH144" s="1" t="s">
        <v>38</v>
      </c>
      <c r="BI144" s="1" t="s">
        <v>33</v>
      </c>
      <c r="BJ144" s="1" t="s">
        <v>33</v>
      </c>
      <c r="BK144" s="1" t="s">
        <v>33</v>
      </c>
      <c r="BL144" s="1" t="s">
        <v>38</v>
      </c>
      <c r="BM144" s="1" t="s">
        <v>33</v>
      </c>
    </row>
    <row r="145" spans="1:65" x14ac:dyDescent="0.35">
      <c r="A145" s="1" t="s">
        <v>906</v>
      </c>
      <c r="B145" s="1" t="s">
        <v>759</v>
      </c>
      <c r="C145" s="1" t="s">
        <v>907</v>
      </c>
      <c r="D145" s="1" t="s">
        <v>908</v>
      </c>
      <c r="E145" t="s">
        <v>33</v>
      </c>
      <c r="F145" s="1" t="s">
        <v>37</v>
      </c>
      <c r="G145" s="1" t="s">
        <v>3982</v>
      </c>
      <c r="H145" s="1" t="s">
        <v>33</v>
      </c>
      <c r="I145" s="1" t="s">
        <v>37</v>
      </c>
      <c r="K145" t="str">
        <f t="shared" si="26"/>
        <v>Normal</v>
      </c>
      <c r="L145" s="1">
        <v>2.1</v>
      </c>
      <c r="M145" s="1">
        <v>460</v>
      </c>
      <c r="N145" s="1" t="s">
        <v>61</v>
      </c>
      <c r="O145" s="1" t="s">
        <v>909</v>
      </c>
      <c r="P145" s="1" t="s">
        <v>71</v>
      </c>
      <c r="Q145" s="1" t="s">
        <v>241</v>
      </c>
      <c r="R145" s="9" t="s">
        <v>852</v>
      </c>
      <c r="S145" s="9">
        <f t="shared" si="27"/>
        <v>540</v>
      </c>
      <c r="T145" s="9">
        <f t="shared" si="28"/>
        <v>160</v>
      </c>
      <c r="U145" s="9" t="s">
        <v>694</v>
      </c>
      <c r="V145" s="9">
        <f t="shared" si="29"/>
        <v>110</v>
      </c>
      <c r="W145" s="9" t="s">
        <v>296</v>
      </c>
      <c r="X145" s="9">
        <f t="shared" si="30"/>
        <v>65</v>
      </c>
      <c r="Y145" s="9" t="s">
        <v>46</v>
      </c>
      <c r="Z145" s="9">
        <f t="shared" si="31"/>
        <v>65</v>
      </c>
      <c r="AA145" s="9" t="s">
        <v>46</v>
      </c>
      <c r="AB145" s="9">
        <f t="shared" si="32"/>
        <v>110</v>
      </c>
      <c r="AC145" s="9" t="s">
        <v>296</v>
      </c>
      <c r="AD145" s="9">
        <f t="shared" si="33"/>
        <v>30</v>
      </c>
      <c r="AE145" s="9" t="s">
        <v>158</v>
      </c>
      <c r="AF145" s="9">
        <f t="shared" si="34"/>
        <v>25</v>
      </c>
      <c r="AG145" s="9" t="s">
        <v>170</v>
      </c>
      <c r="AH145" s="9" t="s">
        <v>47</v>
      </c>
      <c r="AI145" s="9">
        <f t="shared" si="35"/>
        <v>70</v>
      </c>
      <c r="AJ145" s="9">
        <f t="shared" si="36"/>
        <v>189</v>
      </c>
      <c r="AK145" s="9" t="s">
        <v>853</v>
      </c>
      <c r="AL145" s="1" t="s">
        <v>490</v>
      </c>
      <c r="AM145" s="1" t="s">
        <v>33</v>
      </c>
      <c r="AN145" s="1" t="s">
        <v>50</v>
      </c>
      <c r="AP145" t="str">
        <f t="shared" si="37"/>
        <v>Monster</v>
      </c>
      <c r="AQ145" s="9">
        <v>87.5</v>
      </c>
      <c r="AR145" s="9">
        <f t="shared" si="38"/>
        <v>12.5</v>
      </c>
      <c r="AS145" s="10">
        <f>Table1[[#This Row],[percentage_male]]/100</f>
        <v>0.875</v>
      </c>
      <c r="AT145" s="11">
        <f>(100-Table1[[#This Row],[percentage_male]])/100</f>
        <v>0.125</v>
      </c>
      <c r="AU145" s="1" t="s">
        <v>184</v>
      </c>
      <c r="AV145" s="1" t="s">
        <v>33</v>
      </c>
      <c r="AW145" s="1" t="s">
        <v>33</v>
      </c>
      <c r="AX145" s="1" t="s">
        <v>33</v>
      </c>
      <c r="AY145" s="1" t="s">
        <v>33</v>
      </c>
      <c r="AZ145" s="1" t="s">
        <v>33</v>
      </c>
      <c r="BA145" s="1" t="s">
        <v>33</v>
      </c>
      <c r="BB145" s="1" t="s">
        <v>38</v>
      </c>
      <c r="BC145" s="1" t="s">
        <v>33</v>
      </c>
      <c r="BD145" s="1" t="s">
        <v>33</v>
      </c>
      <c r="BE145" s="1" t="s">
        <v>33</v>
      </c>
      <c r="BF145" s="1" t="s">
        <v>33</v>
      </c>
      <c r="BG145" s="1" t="s">
        <v>33</v>
      </c>
      <c r="BH145" s="1" t="s">
        <v>33</v>
      </c>
      <c r="BI145" s="1" t="s">
        <v>32</v>
      </c>
      <c r="BJ145" s="1" t="s">
        <v>33</v>
      </c>
      <c r="BK145" s="1" t="s">
        <v>33</v>
      </c>
      <c r="BL145" s="1" t="s">
        <v>33</v>
      </c>
      <c r="BM145" s="1" t="s">
        <v>33</v>
      </c>
    </row>
    <row r="146" spans="1:65" x14ac:dyDescent="0.35">
      <c r="A146" s="1" t="s">
        <v>910</v>
      </c>
      <c r="B146" s="1" t="s">
        <v>763</v>
      </c>
      <c r="C146" s="1" t="s">
        <v>911</v>
      </c>
      <c r="D146" s="1" t="s">
        <v>912</v>
      </c>
      <c r="E146" t="s">
        <v>33</v>
      </c>
      <c r="F146" s="1" t="s">
        <v>913</v>
      </c>
      <c r="G146" s="1" t="s">
        <v>3983</v>
      </c>
      <c r="H146" s="1" t="s">
        <v>38</v>
      </c>
      <c r="I146" s="1" t="s">
        <v>310</v>
      </c>
      <c r="J146" s="1" t="s">
        <v>99</v>
      </c>
      <c r="K146" t="str">
        <f t="shared" si="26"/>
        <v>Ice, Flying</v>
      </c>
      <c r="L146" s="1">
        <v>1.7</v>
      </c>
      <c r="M146" s="1">
        <v>55.4</v>
      </c>
      <c r="N146" s="1" t="s">
        <v>38</v>
      </c>
      <c r="O146" s="1" t="s">
        <v>901</v>
      </c>
      <c r="Q146" s="1" t="s">
        <v>312</v>
      </c>
      <c r="R146" s="9" t="s">
        <v>914</v>
      </c>
      <c r="S146" s="9">
        <f t="shared" si="27"/>
        <v>580</v>
      </c>
      <c r="T146" s="9">
        <f t="shared" si="28"/>
        <v>90</v>
      </c>
      <c r="U146" s="9" t="s">
        <v>178</v>
      </c>
      <c r="V146" s="9">
        <f t="shared" si="29"/>
        <v>85</v>
      </c>
      <c r="W146" s="9" t="s">
        <v>104</v>
      </c>
      <c r="X146" s="9">
        <f t="shared" si="30"/>
        <v>100</v>
      </c>
      <c r="Y146" s="9" t="s">
        <v>68</v>
      </c>
      <c r="Z146" s="9">
        <f t="shared" si="31"/>
        <v>95</v>
      </c>
      <c r="AA146" s="9" t="s">
        <v>276</v>
      </c>
      <c r="AB146" s="9">
        <f t="shared" si="32"/>
        <v>125</v>
      </c>
      <c r="AC146" s="9" t="s">
        <v>651</v>
      </c>
      <c r="AD146" s="9">
        <f t="shared" si="33"/>
        <v>85</v>
      </c>
      <c r="AE146" s="9" t="s">
        <v>104</v>
      </c>
      <c r="AF146" s="9">
        <f t="shared" si="34"/>
        <v>3</v>
      </c>
      <c r="AG146" s="9" t="s">
        <v>61</v>
      </c>
      <c r="AH146" s="9" t="s">
        <v>159</v>
      </c>
      <c r="AI146" s="9">
        <f t="shared" si="35"/>
        <v>35</v>
      </c>
      <c r="AJ146" s="9">
        <f t="shared" si="36"/>
        <v>261</v>
      </c>
      <c r="AK146" s="9" t="s">
        <v>229</v>
      </c>
      <c r="AL146" s="1" t="s">
        <v>490</v>
      </c>
      <c r="AM146" s="1" t="s">
        <v>33</v>
      </c>
      <c r="AN146" s="1" t="s">
        <v>334</v>
      </c>
      <c r="AP146" t="str">
        <f t="shared" si="37"/>
        <v>Undiscovered</v>
      </c>
      <c r="AR146" s="9">
        <f t="shared" si="38"/>
        <v>100</v>
      </c>
      <c r="AU146" s="1" t="s">
        <v>59</v>
      </c>
      <c r="AV146" s="1" t="s">
        <v>33</v>
      </c>
      <c r="AW146" s="1" t="s">
        <v>38</v>
      </c>
      <c r="AX146" s="1" t="s">
        <v>33</v>
      </c>
      <c r="AY146" s="1" t="s">
        <v>38</v>
      </c>
      <c r="AZ146" s="1">
        <v>0.5</v>
      </c>
      <c r="BA146" s="1" t="s">
        <v>33</v>
      </c>
      <c r="BB146" s="1" t="s">
        <v>33</v>
      </c>
      <c r="BC146" s="1" t="s">
        <v>33</v>
      </c>
      <c r="BD146" s="1" t="s">
        <v>32</v>
      </c>
      <c r="BE146" s="1" t="s">
        <v>33</v>
      </c>
      <c r="BF146" s="1" t="s">
        <v>33</v>
      </c>
      <c r="BG146" s="1">
        <v>0.5</v>
      </c>
      <c r="BH146" s="1" t="s">
        <v>77</v>
      </c>
      <c r="BI146" s="1" t="s">
        <v>33</v>
      </c>
      <c r="BJ146" s="1" t="s">
        <v>33</v>
      </c>
      <c r="BK146" s="1" t="s">
        <v>33</v>
      </c>
      <c r="BL146" s="1" t="s">
        <v>38</v>
      </c>
      <c r="BM146" s="1" t="s">
        <v>33</v>
      </c>
    </row>
    <row r="147" spans="1:65" x14ac:dyDescent="0.35">
      <c r="A147" s="1" t="s">
        <v>917</v>
      </c>
      <c r="B147" s="1" t="s">
        <v>201</v>
      </c>
      <c r="C147" s="1" t="s">
        <v>917</v>
      </c>
      <c r="D147" s="1" t="s">
        <v>918</v>
      </c>
      <c r="E147" t="s">
        <v>33</v>
      </c>
      <c r="F147" s="1" t="s">
        <v>913</v>
      </c>
      <c r="G147" s="1" t="s">
        <v>3968</v>
      </c>
      <c r="H147" s="1" t="s">
        <v>38</v>
      </c>
      <c r="I147" s="1" t="s">
        <v>282</v>
      </c>
      <c r="J147" s="1" t="s">
        <v>99</v>
      </c>
      <c r="K147" t="str">
        <f t="shared" si="26"/>
        <v>Electric, Flying</v>
      </c>
      <c r="L147" s="1">
        <v>1.6</v>
      </c>
      <c r="M147" s="1">
        <v>52.6</v>
      </c>
      <c r="N147" s="1" t="s">
        <v>38</v>
      </c>
      <c r="O147" s="1" t="s">
        <v>901</v>
      </c>
      <c r="Q147" s="1" t="s">
        <v>283</v>
      </c>
      <c r="R147" s="9" t="s">
        <v>914</v>
      </c>
      <c r="S147" s="9">
        <f t="shared" si="27"/>
        <v>580</v>
      </c>
      <c r="T147" s="9">
        <f t="shared" si="28"/>
        <v>90</v>
      </c>
      <c r="U147" s="9" t="s">
        <v>178</v>
      </c>
      <c r="V147" s="9">
        <f t="shared" si="29"/>
        <v>90</v>
      </c>
      <c r="W147" s="9" t="s">
        <v>178</v>
      </c>
      <c r="X147" s="9">
        <f t="shared" si="30"/>
        <v>85</v>
      </c>
      <c r="Y147" s="9" t="s">
        <v>104</v>
      </c>
      <c r="Z147" s="9">
        <f t="shared" si="31"/>
        <v>125</v>
      </c>
      <c r="AA147" s="9" t="s">
        <v>651</v>
      </c>
      <c r="AB147" s="9">
        <f t="shared" si="32"/>
        <v>90</v>
      </c>
      <c r="AC147" s="9" t="s">
        <v>178</v>
      </c>
      <c r="AD147" s="9">
        <f t="shared" si="33"/>
        <v>100</v>
      </c>
      <c r="AE147" s="9" t="s">
        <v>68</v>
      </c>
      <c r="AF147" s="9">
        <f t="shared" si="34"/>
        <v>3</v>
      </c>
      <c r="AG147" s="9" t="s">
        <v>61</v>
      </c>
      <c r="AH147" s="9" t="s">
        <v>159</v>
      </c>
      <c r="AI147" s="9">
        <f t="shared" si="35"/>
        <v>35</v>
      </c>
      <c r="AJ147" s="9">
        <f t="shared" si="36"/>
        <v>261</v>
      </c>
      <c r="AK147" s="9" t="s">
        <v>229</v>
      </c>
      <c r="AL147" s="1" t="s">
        <v>490</v>
      </c>
      <c r="AM147" s="1" t="s">
        <v>33</v>
      </c>
      <c r="AN147" s="1" t="s">
        <v>334</v>
      </c>
      <c r="AP147" t="str">
        <f t="shared" si="37"/>
        <v>Undiscovered</v>
      </c>
      <c r="AR147" s="9">
        <f t="shared" si="38"/>
        <v>100</v>
      </c>
      <c r="AU147" s="1" t="s">
        <v>59</v>
      </c>
      <c r="AV147" s="1" t="s">
        <v>33</v>
      </c>
      <c r="AW147" s="1" t="s">
        <v>33</v>
      </c>
      <c r="AX147" s="1" t="s">
        <v>33</v>
      </c>
      <c r="AY147" s="1" t="s">
        <v>33</v>
      </c>
      <c r="AZ147" s="1">
        <v>0.5</v>
      </c>
      <c r="BA147" s="1" t="s">
        <v>38</v>
      </c>
      <c r="BB147" s="1">
        <v>0.5</v>
      </c>
      <c r="BC147" s="1" t="s">
        <v>33</v>
      </c>
      <c r="BD147" s="1" t="s">
        <v>32</v>
      </c>
      <c r="BE147" s="1">
        <v>0.5</v>
      </c>
      <c r="BF147" s="1" t="s">
        <v>33</v>
      </c>
      <c r="BG147" s="1">
        <v>0.5</v>
      </c>
      <c r="BH147" s="1" t="s">
        <v>38</v>
      </c>
      <c r="BI147" s="1" t="s">
        <v>33</v>
      </c>
      <c r="BJ147" s="1" t="s">
        <v>33</v>
      </c>
      <c r="BK147" s="1" t="s">
        <v>33</v>
      </c>
      <c r="BL147" s="1">
        <v>0.5</v>
      </c>
      <c r="BM147" s="1" t="s">
        <v>33</v>
      </c>
    </row>
    <row r="148" spans="1:65" x14ac:dyDescent="0.35">
      <c r="A148" s="1" t="s">
        <v>921</v>
      </c>
      <c r="B148" s="1" t="s">
        <v>770</v>
      </c>
      <c r="C148" s="1" t="s">
        <v>922</v>
      </c>
      <c r="D148" s="1" t="s">
        <v>923</v>
      </c>
      <c r="E148" t="s">
        <v>33</v>
      </c>
      <c r="F148" s="1" t="s">
        <v>913</v>
      </c>
      <c r="G148" s="1" t="s">
        <v>3892</v>
      </c>
      <c r="H148" s="1" t="s">
        <v>38</v>
      </c>
      <c r="I148" s="1" t="s">
        <v>81</v>
      </c>
      <c r="J148" s="1" t="s">
        <v>99</v>
      </c>
      <c r="K148" t="str">
        <f t="shared" si="26"/>
        <v>Fire, Flying</v>
      </c>
      <c r="L148" s="1">
        <v>2</v>
      </c>
      <c r="M148" s="1">
        <v>60</v>
      </c>
      <c r="N148" s="1" t="s">
        <v>38</v>
      </c>
      <c r="O148" s="1" t="s">
        <v>901</v>
      </c>
      <c r="Q148" s="1" t="s">
        <v>587</v>
      </c>
      <c r="R148" s="9" t="s">
        <v>914</v>
      </c>
      <c r="S148" s="9">
        <f t="shared" si="27"/>
        <v>580</v>
      </c>
      <c r="T148" s="9">
        <f t="shared" si="28"/>
        <v>90</v>
      </c>
      <c r="U148" s="9" t="s">
        <v>178</v>
      </c>
      <c r="V148" s="9">
        <f t="shared" si="29"/>
        <v>100</v>
      </c>
      <c r="W148" s="9" t="s">
        <v>68</v>
      </c>
      <c r="X148" s="9">
        <f t="shared" si="30"/>
        <v>90</v>
      </c>
      <c r="Y148" s="9" t="s">
        <v>178</v>
      </c>
      <c r="Z148" s="9">
        <f t="shared" si="31"/>
        <v>125</v>
      </c>
      <c r="AA148" s="9" t="s">
        <v>651</v>
      </c>
      <c r="AB148" s="9">
        <f t="shared" si="32"/>
        <v>85</v>
      </c>
      <c r="AC148" s="9" t="s">
        <v>104</v>
      </c>
      <c r="AD148" s="9">
        <f t="shared" si="33"/>
        <v>90</v>
      </c>
      <c r="AE148" s="9" t="s">
        <v>178</v>
      </c>
      <c r="AF148" s="9">
        <f t="shared" si="34"/>
        <v>3</v>
      </c>
      <c r="AG148" s="9" t="s">
        <v>61</v>
      </c>
      <c r="AH148" s="9" t="s">
        <v>159</v>
      </c>
      <c r="AI148" s="9">
        <f t="shared" si="35"/>
        <v>35</v>
      </c>
      <c r="AJ148" s="9">
        <f t="shared" si="36"/>
        <v>261</v>
      </c>
      <c r="AK148" s="9" t="s">
        <v>229</v>
      </c>
      <c r="AL148" s="1" t="s">
        <v>490</v>
      </c>
      <c r="AM148" s="1" t="s">
        <v>33</v>
      </c>
      <c r="AN148" s="1" t="s">
        <v>334</v>
      </c>
      <c r="AP148" t="str">
        <f t="shared" si="37"/>
        <v>Undiscovered</v>
      </c>
      <c r="AR148" s="9">
        <f t="shared" si="38"/>
        <v>100</v>
      </c>
      <c r="AU148" s="1" t="s">
        <v>59</v>
      </c>
      <c r="AV148" s="1" t="s">
        <v>33</v>
      </c>
      <c r="AW148" s="1">
        <v>0.5</v>
      </c>
      <c r="AX148" s="1" t="s">
        <v>38</v>
      </c>
      <c r="AY148" s="1" t="s">
        <v>38</v>
      </c>
      <c r="AZ148" s="1">
        <v>0.25</v>
      </c>
      <c r="BA148" s="1" t="s">
        <v>33</v>
      </c>
      <c r="BB148" s="1">
        <v>0.5</v>
      </c>
      <c r="BC148" s="1" t="s">
        <v>33</v>
      </c>
      <c r="BD148" s="1" t="s">
        <v>32</v>
      </c>
      <c r="BE148" s="1" t="s">
        <v>33</v>
      </c>
      <c r="BF148" s="1" t="s">
        <v>33</v>
      </c>
      <c r="BG148" s="1">
        <v>0.25</v>
      </c>
      <c r="BH148" s="1" t="s">
        <v>77</v>
      </c>
      <c r="BI148" s="1" t="s">
        <v>33</v>
      </c>
      <c r="BJ148" s="1" t="s">
        <v>33</v>
      </c>
      <c r="BK148" s="1" t="s">
        <v>33</v>
      </c>
      <c r="BL148" s="1">
        <v>0.5</v>
      </c>
      <c r="BM148" s="1">
        <v>0.5</v>
      </c>
    </row>
    <row r="149" spans="1:65" x14ac:dyDescent="0.35">
      <c r="A149" s="1" t="s">
        <v>926</v>
      </c>
      <c r="B149" s="1" t="s">
        <v>774</v>
      </c>
      <c r="C149" s="1" t="s">
        <v>926</v>
      </c>
      <c r="D149" s="1" t="s">
        <v>927</v>
      </c>
      <c r="E149" t="s">
        <v>33</v>
      </c>
      <c r="F149" s="1" t="s">
        <v>37</v>
      </c>
      <c r="G149" s="1" t="s">
        <v>3960</v>
      </c>
      <c r="H149" s="1" t="s">
        <v>33</v>
      </c>
      <c r="I149" s="1" t="s">
        <v>89</v>
      </c>
      <c r="K149" t="str">
        <f t="shared" si="26"/>
        <v>Dragon</v>
      </c>
      <c r="L149" s="1">
        <v>1.8</v>
      </c>
      <c r="M149" s="1">
        <v>3.3</v>
      </c>
      <c r="N149" s="1" t="s">
        <v>38</v>
      </c>
      <c r="O149" s="1" t="s">
        <v>167</v>
      </c>
      <c r="Q149" s="1" t="s">
        <v>928</v>
      </c>
      <c r="R149" s="9" t="s">
        <v>307</v>
      </c>
      <c r="S149" s="9">
        <f t="shared" si="27"/>
        <v>300</v>
      </c>
      <c r="T149" s="9">
        <f t="shared" si="28"/>
        <v>41</v>
      </c>
      <c r="U149" s="9" t="s">
        <v>327</v>
      </c>
      <c r="V149" s="9">
        <f t="shared" si="29"/>
        <v>64</v>
      </c>
      <c r="W149" s="9" t="s">
        <v>48</v>
      </c>
      <c r="X149" s="9">
        <f t="shared" si="30"/>
        <v>45</v>
      </c>
      <c r="Y149" s="9" t="s">
        <v>44</v>
      </c>
      <c r="Z149" s="9">
        <f t="shared" si="31"/>
        <v>50</v>
      </c>
      <c r="AA149" s="9" t="s">
        <v>88</v>
      </c>
      <c r="AB149" s="9">
        <f t="shared" si="32"/>
        <v>50</v>
      </c>
      <c r="AC149" s="9" t="s">
        <v>88</v>
      </c>
      <c r="AD149" s="9">
        <f t="shared" si="33"/>
        <v>50</v>
      </c>
      <c r="AE149" s="9" t="s">
        <v>88</v>
      </c>
      <c r="AF149" s="9">
        <f t="shared" si="34"/>
        <v>45</v>
      </c>
      <c r="AG149" s="9" t="s">
        <v>44</v>
      </c>
      <c r="AH149" s="9" t="s">
        <v>159</v>
      </c>
      <c r="AI149" s="9">
        <f t="shared" si="35"/>
        <v>35</v>
      </c>
      <c r="AJ149" s="9">
        <f t="shared" si="36"/>
        <v>60</v>
      </c>
      <c r="AK149" s="9" t="s">
        <v>56</v>
      </c>
      <c r="AL149" s="1" t="s">
        <v>490</v>
      </c>
      <c r="AM149" s="1" t="s">
        <v>38</v>
      </c>
      <c r="AN149" s="1" t="s">
        <v>89</v>
      </c>
      <c r="AO149" s="1" t="s">
        <v>129</v>
      </c>
      <c r="AP149" t="str">
        <f t="shared" si="37"/>
        <v>Dragon, Water 1</v>
      </c>
      <c r="AQ149" s="9">
        <v>50</v>
      </c>
      <c r="AR149" s="9">
        <f t="shared" si="38"/>
        <v>50</v>
      </c>
      <c r="AS149" s="10">
        <f>Table1[[#This Row],[percentage_male]]/100</f>
        <v>0.5</v>
      </c>
      <c r="AT149" s="11">
        <f>(100-Table1[[#This Row],[percentage_male]])/100</f>
        <v>0.5</v>
      </c>
      <c r="AU149" s="1" t="s">
        <v>184</v>
      </c>
      <c r="AV149" s="1" t="s">
        <v>33</v>
      </c>
      <c r="AW149" s="1">
        <v>0.5</v>
      </c>
      <c r="AX149" s="1">
        <v>0.5</v>
      </c>
      <c r="AY149" s="1">
        <v>0.5</v>
      </c>
      <c r="AZ149" s="1">
        <v>0.5</v>
      </c>
      <c r="BA149" s="1" t="s">
        <v>38</v>
      </c>
      <c r="BB149" s="1" t="s">
        <v>33</v>
      </c>
      <c r="BC149" s="1" t="s">
        <v>33</v>
      </c>
      <c r="BD149" s="1" t="s">
        <v>33</v>
      </c>
      <c r="BE149" s="1" t="s">
        <v>33</v>
      </c>
      <c r="BF149" s="1" t="s">
        <v>33</v>
      </c>
      <c r="BG149" s="1" t="s">
        <v>33</v>
      </c>
      <c r="BH149" s="1" t="s">
        <v>33</v>
      </c>
      <c r="BI149" s="1" t="s">
        <v>33</v>
      </c>
      <c r="BJ149" s="1" t="s">
        <v>38</v>
      </c>
      <c r="BK149" s="1" t="s">
        <v>33</v>
      </c>
      <c r="BL149" s="1" t="s">
        <v>33</v>
      </c>
      <c r="BM149" s="1" t="s">
        <v>38</v>
      </c>
    </row>
    <row r="150" spans="1:65" x14ac:dyDescent="0.35">
      <c r="A150" s="1" t="s">
        <v>930</v>
      </c>
      <c r="B150" s="1" t="s">
        <v>782</v>
      </c>
      <c r="C150" s="1" t="s">
        <v>931</v>
      </c>
      <c r="D150" s="1" t="s">
        <v>932</v>
      </c>
      <c r="E150" t="s">
        <v>33</v>
      </c>
      <c r="F150" s="1" t="s">
        <v>37</v>
      </c>
      <c r="G150" s="1" t="s">
        <v>3960</v>
      </c>
      <c r="H150" s="1" t="s">
        <v>33</v>
      </c>
      <c r="I150" s="1" t="s">
        <v>89</v>
      </c>
      <c r="K150" t="str">
        <f t="shared" si="26"/>
        <v>Dragon</v>
      </c>
      <c r="L150" s="1">
        <v>4</v>
      </c>
      <c r="M150" s="1">
        <v>16.5</v>
      </c>
      <c r="N150" s="1" t="s">
        <v>38</v>
      </c>
      <c r="O150" s="1" t="s">
        <v>167</v>
      </c>
      <c r="Q150" s="1" t="s">
        <v>928</v>
      </c>
      <c r="R150" s="9" t="s">
        <v>933</v>
      </c>
      <c r="S150" s="9">
        <f t="shared" si="27"/>
        <v>420</v>
      </c>
      <c r="T150" s="9">
        <f t="shared" si="28"/>
        <v>61</v>
      </c>
      <c r="U150" s="9" t="s">
        <v>264</v>
      </c>
      <c r="V150" s="9">
        <f t="shared" si="29"/>
        <v>84</v>
      </c>
      <c r="W150" s="9" t="s">
        <v>102</v>
      </c>
      <c r="X150" s="9">
        <f t="shared" si="30"/>
        <v>65</v>
      </c>
      <c r="Y150" s="9" t="s">
        <v>46</v>
      </c>
      <c r="Z150" s="9">
        <f t="shared" si="31"/>
        <v>70</v>
      </c>
      <c r="AA150" s="9" t="s">
        <v>47</v>
      </c>
      <c r="AB150" s="9">
        <f t="shared" si="32"/>
        <v>70</v>
      </c>
      <c r="AC150" s="9" t="s">
        <v>47</v>
      </c>
      <c r="AD150" s="9">
        <f t="shared" si="33"/>
        <v>70</v>
      </c>
      <c r="AE150" s="9" t="s">
        <v>47</v>
      </c>
      <c r="AF150" s="9">
        <f t="shared" si="34"/>
        <v>45</v>
      </c>
      <c r="AG150" s="9" t="s">
        <v>44</v>
      </c>
      <c r="AH150" s="9" t="s">
        <v>159</v>
      </c>
      <c r="AI150" s="9">
        <f t="shared" si="35"/>
        <v>35</v>
      </c>
      <c r="AJ150" s="9">
        <f t="shared" si="36"/>
        <v>147</v>
      </c>
      <c r="AK150" s="9" t="s">
        <v>774</v>
      </c>
      <c r="AL150" s="1" t="s">
        <v>490</v>
      </c>
      <c r="AM150" s="1" t="s">
        <v>38</v>
      </c>
      <c r="AN150" s="1" t="s">
        <v>89</v>
      </c>
      <c r="AO150" s="1" t="s">
        <v>129</v>
      </c>
      <c r="AP150" t="str">
        <f t="shared" si="37"/>
        <v>Dragon, Water 1</v>
      </c>
      <c r="AQ150" s="9">
        <v>50</v>
      </c>
      <c r="AR150" s="9">
        <f t="shared" si="38"/>
        <v>50</v>
      </c>
      <c r="AS150" s="10">
        <f>Table1[[#This Row],[percentage_male]]/100</f>
        <v>0.5</v>
      </c>
      <c r="AT150" s="11">
        <f>(100-Table1[[#This Row],[percentage_male]])/100</f>
        <v>0.5</v>
      </c>
      <c r="AU150" s="1" t="s">
        <v>184</v>
      </c>
      <c r="AV150" s="1" t="s">
        <v>33</v>
      </c>
      <c r="AW150" s="1">
        <v>0.5</v>
      </c>
      <c r="AX150" s="1">
        <v>0.5</v>
      </c>
      <c r="AY150" s="1">
        <v>0.5</v>
      </c>
      <c r="AZ150" s="1">
        <v>0.5</v>
      </c>
      <c r="BA150" s="1" t="s">
        <v>38</v>
      </c>
      <c r="BB150" s="1" t="s">
        <v>33</v>
      </c>
      <c r="BC150" s="1" t="s">
        <v>33</v>
      </c>
      <c r="BD150" s="1" t="s">
        <v>33</v>
      </c>
      <c r="BE150" s="1" t="s">
        <v>33</v>
      </c>
      <c r="BF150" s="1" t="s">
        <v>33</v>
      </c>
      <c r="BG150" s="1" t="s">
        <v>33</v>
      </c>
      <c r="BH150" s="1" t="s">
        <v>33</v>
      </c>
      <c r="BI150" s="1" t="s">
        <v>33</v>
      </c>
      <c r="BJ150" s="1" t="s">
        <v>38</v>
      </c>
      <c r="BK150" s="1" t="s">
        <v>33</v>
      </c>
      <c r="BL150" s="1" t="s">
        <v>33</v>
      </c>
      <c r="BM150" s="1" t="s">
        <v>38</v>
      </c>
    </row>
    <row r="151" spans="1:65" x14ac:dyDescent="0.35">
      <c r="A151" s="1" t="s">
        <v>935</v>
      </c>
      <c r="B151" s="1" t="s">
        <v>443</v>
      </c>
      <c r="C151" s="1" t="s">
        <v>936</v>
      </c>
      <c r="D151" s="1" t="s">
        <v>937</v>
      </c>
      <c r="E151" t="s">
        <v>33</v>
      </c>
      <c r="F151" s="1" t="s">
        <v>37</v>
      </c>
      <c r="G151" s="1" t="s">
        <v>3960</v>
      </c>
      <c r="H151" s="1" t="s">
        <v>38</v>
      </c>
      <c r="I151" s="1" t="s">
        <v>89</v>
      </c>
      <c r="J151" s="1" t="s">
        <v>99</v>
      </c>
      <c r="K151" t="str">
        <f t="shared" si="26"/>
        <v>Dragon, Flying</v>
      </c>
      <c r="L151" s="1">
        <v>2.2000000000000002</v>
      </c>
      <c r="M151" s="1">
        <v>210</v>
      </c>
      <c r="N151" s="1" t="s">
        <v>38</v>
      </c>
      <c r="O151" s="1" t="s">
        <v>397</v>
      </c>
      <c r="Q151" s="1" t="s">
        <v>938</v>
      </c>
      <c r="R151" s="9" t="s">
        <v>524</v>
      </c>
      <c r="S151" s="9">
        <f t="shared" si="27"/>
        <v>600</v>
      </c>
      <c r="T151" s="9">
        <f t="shared" si="28"/>
        <v>91</v>
      </c>
      <c r="U151" s="9" t="s">
        <v>550</v>
      </c>
      <c r="V151" s="9">
        <f t="shared" si="29"/>
        <v>134</v>
      </c>
      <c r="W151" s="9" t="s">
        <v>725</v>
      </c>
      <c r="X151" s="9">
        <f t="shared" si="30"/>
        <v>95</v>
      </c>
      <c r="Y151" s="9" t="s">
        <v>276</v>
      </c>
      <c r="Z151" s="9">
        <f t="shared" si="31"/>
        <v>100</v>
      </c>
      <c r="AA151" s="9" t="s">
        <v>68</v>
      </c>
      <c r="AB151" s="9">
        <f t="shared" si="32"/>
        <v>100</v>
      </c>
      <c r="AC151" s="9" t="s">
        <v>68</v>
      </c>
      <c r="AD151" s="9">
        <f t="shared" si="33"/>
        <v>80</v>
      </c>
      <c r="AE151" s="9" t="s">
        <v>59</v>
      </c>
      <c r="AF151" s="9">
        <f t="shared" si="34"/>
        <v>45</v>
      </c>
      <c r="AG151" s="9" t="s">
        <v>44</v>
      </c>
      <c r="AH151" s="9" t="s">
        <v>159</v>
      </c>
      <c r="AI151" s="9">
        <f t="shared" si="35"/>
        <v>35</v>
      </c>
      <c r="AJ151" s="9">
        <f t="shared" si="36"/>
        <v>270</v>
      </c>
      <c r="AK151" s="9" t="s">
        <v>386</v>
      </c>
      <c r="AL151" s="1" t="s">
        <v>490</v>
      </c>
      <c r="AM151" s="1" t="s">
        <v>38</v>
      </c>
      <c r="AN151" s="1" t="s">
        <v>89</v>
      </c>
      <c r="AO151" s="1" t="s">
        <v>129</v>
      </c>
      <c r="AP151" t="str">
        <f t="shared" si="37"/>
        <v>Dragon, Water 1</v>
      </c>
      <c r="AQ151" s="9">
        <v>50</v>
      </c>
      <c r="AR151" s="9">
        <f t="shared" si="38"/>
        <v>50</v>
      </c>
      <c r="AS151" s="10">
        <f>Table1[[#This Row],[percentage_male]]/100</f>
        <v>0.5</v>
      </c>
      <c r="AT151" s="11">
        <f>(100-Table1[[#This Row],[percentage_male]])/100</f>
        <v>0.5</v>
      </c>
      <c r="AU151" s="1" t="s">
        <v>184</v>
      </c>
      <c r="AV151" s="1" t="s">
        <v>33</v>
      </c>
      <c r="AW151" s="1">
        <v>0.5</v>
      </c>
      <c r="AX151" s="1">
        <v>0.5</v>
      </c>
      <c r="AY151" s="1" t="s">
        <v>33</v>
      </c>
      <c r="AZ151" s="1">
        <v>0.25</v>
      </c>
      <c r="BA151" s="1" t="s">
        <v>77</v>
      </c>
      <c r="BB151" s="1">
        <v>0.5</v>
      </c>
      <c r="BC151" s="1" t="s">
        <v>33</v>
      </c>
      <c r="BD151" s="1" t="s">
        <v>32</v>
      </c>
      <c r="BE151" s="1" t="s">
        <v>33</v>
      </c>
      <c r="BF151" s="1" t="s">
        <v>33</v>
      </c>
      <c r="BG151" s="1">
        <v>0.5</v>
      </c>
      <c r="BH151" s="1" t="s">
        <v>38</v>
      </c>
      <c r="BI151" s="1" t="s">
        <v>33</v>
      </c>
      <c r="BJ151" s="1" t="s">
        <v>38</v>
      </c>
      <c r="BK151" s="1" t="s">
        <v>33</v>
      </c>
      <c r="BL151" s="1" t="s">
        <v>33</v>
      </c>
      <c r="BM151" s="1" t="s">
        <v>38</v>
      </c>
    </row>
    <row r="152" spans="1:65" x14ac:dyDescent="0.35">
      <c r="A152" s="1" t="s">
        <v>940</v>
      </c>
      <c r="B152" s="1" t="s">
        <v>200</v>
      </c>
      <c r="C152" s="1" t="s">
        <v>941</v>
      </c>
      <c r="D152" s="1" t="s">
        <v>942</v>
      </c>
      <c r="E152" t="s">
        <v>33</v>
      </c>
      <c r="F152" s="1" t="s">
        <v>943</v>
      </c>
      <c r="G152" s="1" t="s">
        <v>3985</v>
      </c>
      <c r="H152" s="1" t="s">
        <v>33</v>
      </c>
      <c r="I152" s="1" t="s">
        <v>299</v>
      </c>
      <c r="K152" t="str">
        <f t="shared" ref="K152:K210" si="39">_xlfn.TEXTJOIN(", ",TRUE,I152,J152)</f>
        <v>Psychic</v>
      </c>
      <c r="L152" s="1">
        <v>2</v>
      </c>
      <c r="M152" s="1">
        <v>122</v>
      </c>
      <c r="N152" s="1" t="s">
        <v>38</v>
      </c>
      <c r="O152" s="1" t="s">
        <v>901</v>
      </c>
      <c r="Q152" s="1" t="s">
        <v>270</v>
      </c>
      <c r="R152" s="9" t="s">
        <v>944</v>
      </c>
      <c r="S152" s="9">
        <f t="shared" ref="S152:S210" si="40">IF(ISBLANK(R152),"",_xlfn.NUMBERVALUE(R152))</f>
        <v>680</v>
      </c>
      <c r="T152" s="9">
        <f t="shared" ref="T152:T210" si="41">IF(ISBLANK(U152),"",_xlfn.NUMBERVALUE(U152))</f>
        <v>106</v>
      </c>
      <c r="U152" s="9" t="s">
        <v>607</v>
      </c>
      <c r="V152" s="9">
        <f t="shared" ref="V152:V210" si="42">IF(ISBLANK(W152),"",_xlfn.NUMBERVALUE(W152))</f>
        <v>110</v>
      </c>
      <c r="W152" s="9" t="s">
        <v>296</v>
      </c>
      <c r="X152" s="9">
        <f t="shared" ref="X152:X210" si="43">IF(ISBLANK(Y152),"",_xlfn.NUMBERVALUE(Y152))</f>
        <v>90</v>
      </c>
      <c r="Y152" s="9" t="s">
        <v>178</v>
      </c>
      <c r="Z152" s="9">
        <f t="shared" ref="Z152:Z210" si="44">IF(ISBLANK(AA152),"",_xlfn.NUMBERVALUE(AA152))</f>
        <v>154</v>
      </c>
      <c r="AA152" s="9" t="s">
        <v>461</v>
      </c>
      <c r="AB152" s="9">
        <f t="shared" ref="AB152:AB210" si="45">IF(ISBLANK(AC152),"",_xlfn.NUMBERVALUE(AC152))</f>
        <v>90</v>
      </c>
      <c r="AC152" s="9" t="s">
        <v>178</v>
      </c>
      <c r="AD152" s="9">
        <f t="shared" ref="AD152:AD210" si="46">IF(ISBLANK(AE152),"",_xlfn.NUMBERVALUE(AE152))</f>
        <v>130</v>
      </c>
      <c r="AE152" s="9" t="s">
        <v>110</v>
      </c>
      <c r="AF152" s="9">
        <f t="shared" ref="AF152:AF210" si="47">IF(ISBLANK(AG152),"",_xlfn.NUMBERVALUE(AG152))</f>
        <v>3</v>
      </c>
      <c r="AG152" s="9" t="s">
        <v>61</v>
      </c>
      <c r="AH152" s="9" t="s">
        <v>32</v>
      </c>
      <c r="AI152" s="9">
        <f t="shared" ref="AI152:AI210" si="48">IF(ISBLANK(AH152),"",_xlfn.NUMBERVALUE(AH152))</f>
        <v>0</v>
      </c>
      <c r="AJ152" s="9">
        <f t="shared" ref="AJ152:AJ210" si="49">IF(ISBLANK(AK152),"",_xlfn.NUMBERVALUE(AK152))</f>
        <v>306</v>
      </c>
      <c r="AK152" s="9" t="s">
        <v>945</v>
      </c>
      <c r="AL152" s="1" t="s">
        <v>490</v>
      </c>
      <c r="AM152" s="1" t="s">
        <v>33</v>
      </c>
      <c r="AN152" s="1" t="s">
        <v>334</v>
      </c>
      <c r="AP152" t="str">
        <f t="shared" ref="AP152:AP210" si="50">_xlfn.TEXTJOIN(", ",TRUE,AN152,AO152)</f>
        <v>Undiscovered</v>
      </c>
      <c r="AR152" s="9">
        <f t="shared" ref="AR152:AR210" si="51">100-AQ152</f>
        <v>100</v>
      </c>
      <c r="AU152" s="1" t="s">
        <v>75</v>
      </c>
      <c r="AV152" s="1" t="s">
        <v>33</v>
      </c>
      <c r="AW152" s="1" t="s">
        <v>33</v>
      </c>
      <c r="AX152" s="1" t="s">
        <v>33</v>
      </c>
      <c r="AY152" s="1" t="s">
        <v>33</v>
      </c>
      <c r="AZ152" s="1" t="s">
        <v>33</v>
      </c>
      <c r="BA152" s="1" t="s">
        <v>33</v>
      </c>
      <c r="BB152" s="1">
        <v>0.5</v>
      </c>
      <c r="BC152" s="1" t="s">
        <v>33</v>
      </c>
      <c r="BD152" s="1" t="s">
        <v>33</v>
      </c>
      <c r="BE152" s="1" t="s">
        <v>33</v>
      </c>
      <c r="BF152" s="1">
        <v>0.5</v>
      </c>
      <c r="BG152" s="1" t="s">
        <v>38</v>
      </c>
      <c r="BH152" s="1" t="s">
        <v>33</v>
      </c>
      <c r="BI152" s="1" t="s">
        <v>38</v>
      </c>
      <c r="BJ152" s="1" t="s">
        <v>33</v>
      </c>
      <c r="BK152" s="1" t="s">
        <v>38</v>
      </c>
      <c r="BL152" s="1" t="s">
        <v>33</v>
      </c>
      <c r="BM152" s="1" t="s">
        <v>33</v>
      </c>
    </row>
    <row r="153" spans="1:65" x14ac:dyDescent="0.35">
      <c r="A153" s="1" t="s">
        <v>950</v>
      </c>
      <c r="B153" s="1" t="s">
        <v>790</v>
      </c>
      <c r="C153" s="1" t="s">
        <v>950</v>
      </c>
      <c r="D153" s="1" t="s">
        <v>951</v>
      </c>
      <c r="E153" t="s">
        <v>33</v>
      </c>
      <c r="F153" s="1" t="s">
        <v>952</v>
      </c>
      <c r="G153" s="1" t="s">
        <v>3986</v>
      </c>
      <c r="H153" s="1" t="s">
        <v>33</v>
      </c>
      <c r="I153" s="1" t="s">
        <v>299</v>
      </c>
      <c r="K153" t="str">
        <f t="shared" si="39"/>
        <v>Psychic</v>
      </c>
      <c r="L153" s="1">
        <v>0.4</v>
      </c>
      <c r="M153" s="1">
        <v>4</v>
      </c>
      <c r="N153" s="1" t="s">
        <v>33</v>
      </c>
      <c r="O153" s="1" t="s">
        <v>511</v>
      </c>
      <c r="R153" s="9" t="s">
        <v>524</v>
      </c>
      <c r="S153" s="9">
        <f t="shared" si="40"/>
        <v>600</v>
      </c>
      <c r="T153" s="9">
        <f t="shared" si="41"/>
        <v>100</v>
      </c>
      <c r="U153" s="9" t="s">
        <v>68</v>
      </c>
      <c r="V153" s="9">
        <f t="shared" si="42"/>
        <v>100</v>
      </c>
      <c r="W153" s="9" t="s">
        <v>68</v>
      </c>
      <c r="X153" s="9">
        <f t="shared" si="43"/>
        <v>100</v>
      </c>
      <c r="Y153" s="9" t="s">
        <v>68</v>
      </c>
      <c r="Z153" s="9">
        <f t="shared" si="44"/>
        <v>100</v>
      </c>
      <c r="AA153" s="9" t="s">
        <v>68</v>
      </c>
      <c r="AB153" s="9">
        <f t="shared" si="45"/>
        <v>100</v>
      </c>
      <c r="AC153" s="9" t="s">
        <v>68</v>
      </c>
      <c r="AD153" s="9">
        <f t="shared" si="46"/>
        <v>100</v>
      </c>
      <c r="AE153" s="9" t="s">
        <v>68</v>
      </c>
      <c r="AF153" s="9">
        <f t="shared" si="47"/>
        <v>45</v>
      </c>
      <c r="AG153" s="9" t="s">
        <v>44</v>
      </c>
      <c r="AH153" s="9" t="s">
        <v>68</v>
      </c>
      <c r="AI153" s="9">
        <f t="shared" si="48"/>
        <v>100</v>
      </c>
      <c r="AJ153" s="9">
        <f t="shared" si="49"/>
        <v>270</v>
      </c>
      <c r="AK153" s="9" t="s">
        <v>386</v>
      </c>
      <c r="AL153" s="1" t="s">
        <v>49</v>
      </c>
      <c r="AM153" s="1" t="s">
        <v>33</v>
      </c>
      <c r="AN153" s="1" t="s">
        <v>334</v>
      </c>
      <c r="AP153" t="str">
        <f t="shared" si="50"/>
        <v>Undiscovered</v>
      </c>
      <c r="AR153" s="9">
        <f t="shared" si="51"/>
        <v>100</v>
      </c>
      <c r="AU153" s="1" t="s">
        <v>75</v>
      </c>
      <c r="AV153" s="1" t="s">
        <v>33</v>
      </c>
      <c r="AW153" s="1" t="s">
        <v>33</v>
      </c>
      <c r="AX153" s="1" t="s">
        <v>33</v>
      </c>
      <c r="AY153" s="1" t="s">
        <v>33</v>
      </c>
      <c r="AZ153" s="1" t="s">
        <v>33</v>
      </c>
      <c r="BA153" s="1" t="s">
        <v>33</v>
      </c>
      <c r="BB153" s="1">
        <v>0.5</v>
      </c>
      <c r="BC153" s="1" t="s">
        <v>33</v>
      </c>
      <c r="BD153" s="1" t="s">
        <v>33</v>
      </c>
      <c r="BE153" s="1" t="s">
        <v>33</v>
      </c>
      <c r="BF153" s="1">
        <v>0.5</v>
      </c>
      <c r="BG153" s="1" t="s">
        <v>38</v>
      </c>
      <c r="BH153" s="1" t="s">
        <v>33</v>
      </c>
      <c r="BI153" s="1" t="s">
        <v>38</v>
      </c>
      <c r="BJ153" s="1" t="s">
        <v>33</v>
      </c>
      <c r="BK153" s="1" t="s">
        <v>38</v>
      </c>
      <c r="BL153" s="1" t="s">
        <v>33</v>
      </c>
      <c r="BM153" s="1" t="s">
        <v>33</v>
      </c>
    </row>
    <row r="154" spans="1:65" x14ac:dyDescent="0.35">
      <c r="A154" s="1" t="s">
        <v>954</v>
      </c>
      <c r="B154" s="1" t="s">
        <v>795</v>
      </c>
      <c r="C154" s="1" t="s">
        <v>955</v>
      </c>
      <c r="D154" s="1" t="s">
        <v>956</v>
      </c>
      <c r="E154" t="s">
        <v>38</v>
      </c>
      <c r="F154" s="1" t="s">
        <v>37</v>
      </c>
      <c r="G154" s="1" t="s">
        <v>3987</v>
      </c>
      <c r="H154" s="1" t="s">
        <v>33</v>
      </c>
      <c r="I154" s="1" t="s">
        <v>39</v>
      </c>
      <c r="K154" t="str">
        <f t="shared" si="39"/>
        <v>Grass</v>
      </c>
      <c r="L154" s="1">
        <v>0.9</v>
      </c>
      <c r="M154" s="1">
        <v>6.4</v>
      </c>
      <c r="N154" s="1" t="s">
        <v>38</v>
      </c>
      <c r="O154" s="1" t="s">
        <v>41</v>
      </c>
      <c r="Q154" s="1" t="s">
        <v>785</v>
      </c>
      <c r="R154" s="9" t="s">
        <v>43</v>
      </c>
      <c r="S154" s="9">
        <f t="shared" si="40"/>
        <v>318</v>
      </c>
      <c r="T154" s="9">
        <f t="shared" si="41"/>
        <v>45</v>
      </c>
      <c r="U154" s="9" t="s">
        <v>44</v>
      </c>
      <c r="V154" s="9">
        <f t="shared" si="42"/>
        <v>49</v>
      </c>
      <c r="W154" s="9" t="s">
        <v>45</v>
      </c>
      <c r="X154" s="9">
        <f t="shared" si="43"/>
        <v>65</v>
      </c>
      <c r="Y154" s="9" t="s">
        <v>46</v>
      </c>
      <c r="Z154" s="9">
        <f t="shared" si="44"/>
        <v>49</v>
      </c>
      <c r="AA154" s="9" t="s">
        <v>45</v>
      </c>
      <c r="AB154" s="9">
        <f t="shared" si="45"/>
        <v>65</v>
      </c>
      <c r="AC154" s="9" t="s">
        <v>46</v>
      </c>
      <c r="AD154" s="9">
        <f t="shared" si="46"/>
        <v>45</v>
      </c>
      <c r="AE154" s="9" t="s">
        <v>44</v>
      </c>
      <c r="AF154" s="9">
        <f t="shared" si="47"/>
        <v>45</v>
      </c>
      <c r="AG154" s="9" t="s">
        <v>44</v>
      </c>
      <c r="AH154" s="9" t="s">
        <v>47</v>
      </c>
      <c r="AI154" s="9">
        <f t="shared" si="48"/>
        <v>70</v>
      </c>
      <c r="AJ154" s="9">
        <f t="shared" si="49"/>
        <v>64</v>
      </c>
      <c r="AK154" s="9" t="s">
        <v>48</v>
      </c>
      <c r="AL154" s="1" t="s">
        <v>49</v>
      </c>
      <c r="AM154" s="1" t="s">
        <v>38</v>
      </c>
      <c r="AN154" s="1" t="s">
        <v>39</v>
      </c>
      <c r="AO154" s="1" t="s">
        <v>50</v>
      </c>
      <c r="AP154" t="str">
        <f t="shared" si="50"/>
        <v>Grass, Monster</v>
      </c>
      <c r="AQ154" s="9">
        <v>87.5</v>
      </c>
      <c r="AR154" s="9">
        <f t="shared" si="51"/>
        <v>12.5</v>
      </c>
      <c r="AS154" s="10">
        <f>Table1[[#This Row],[percentage_male]]/100</f>
        <v>0.875</v>
      </c>
      <c r="AT154" s="11">
        <f>(100-Table1[[#This Row],[percentage_male]])/100</f>
        <v>0.125</v>
      </c>
      <c r="AU154" s="1" t="s">
        <v>51</v>
      </c>
      <c r="AV154" s="1" t="s">
        <v>33</v>
      </c>
      <c r="AW154" s="1" t="s">
        <v>38</v>
      </c>
      <c r="AX154" s="1">
        <v>0.5</v>
      </c>
      <c r="AY154" s="1">
        <v>0.5</v>
      </c>
      <c r="AZ154" s="1">
        <v>0.5</v>
      </c>
      <c r="BA154" s="1" t="s">
        <v>38</v>
      </c>
      <c r="BB154" s="1" t="s">
        <v>33</v>
      </c>
      <c r="BC154" s="1" t="s">
        <v>38</v>
      </c>
      <c r="BD154" s="1">
        <v>0.5</v>
      </c>
      <c r="BE154" s="1" t="s">
        <v>38</v>
      </c>
      <c r="BF154" s="1" t="s">
        <v>33</v>
      </c>
      <c r="BG154" s="1" t="s">
        <v>38</v>
      </c>
      <c r="BH154" s="1" t="s">
        <v>33</v>
      </c>
      <c r="BI154" s="1" t="s">
        <v>33</v>
      </c>
      <c r="BJ154" s="1" t="s">
        <v>33</v>
      </c>
      <c r="BK154" s="1" t="s">
        <v>33</v>
      </c>
      <c r="BL154" s="1" t="s">
        <v>33</v>
      </c>
      <c r="BM154" s="1" t="s">
        <v>33</v>
      </c>
    </row>
    <row r="155" spans="1:65" x14ac:dyDescent="0.35">
      <c r="A155" s="1" t="s">
        <v>958</v>
      </c>
      <c r="B155" s="1" t="s">
        <v>799</v>
      </c>
      <c r="C155" s="1" t="s">
        <v>959</v>
      </c>
      <c r="D155" s="1" t="s">
        <v>960</v>
      </c>
      <c r="E155" t="s">
        <v>38</v>
      </c>
      <c r="F155" s="1" t="s">
        <v>37</v>
      </c>
      <c r="G155" s="1" t="s">
        <v>3987</v>
      </c>
      <c r="H155" s="1" t="s">
        <v>33</v>
      </c>
      <c r="I155" s="1" t="s">
        <v>39</v>
      </c>
      <c r="K155" t="str">
        <f t="shared" si="39"/>
        <v>Grass</v>
      </c>
      <c r="L155" s="1">
        <v>1.2</v>
      </c>
      <c r="M155" s="1">
        <v>15.8</v>
      </c>
      <c r="N155" s="1" t="s">
        <v>38</v>
      </c>
      <c r="O155" s="1" t="s">
        <v>41</v>
      </c>
      <c r="Q155" s="1" t="s">
        <v>785</v>
      </c>
      <c r="R155" s="9" t="s">
        <v>55</v>
      </c>
      <c r="S155" s="9">
        <f t="shared" si="40"/>
        <v>405</v>
      </c>
      <c r="T155" s="9">
        <f t="shared" si="41"/>
        <v>60</v>
      </c>
      <c r="U155" s="9" t="s">
        <v>56</v>
      </c>
      <c r="V155" s="9">
        <f t="shared" si="42"/>
        <v>62</v>
      </c>
      <c r="W155" s="9" t="s">
        <v>57</v>
      </c>
      <c r="X155" s="9">
        <f t="shared" si="43"/>
        <v>80</v>
      </c>
      <c r="Y155" s="9" t="s">
        <v>59</v>
      </c>
      <c r="Z155" s="9">
        <f t="shared" si="44"/>
        <v>63</v>
      </c>
      <c r="AA155" s="9" t="s">
        <v>58</v>
      </c>
      <c r="AB155" s="9">
        <f t="shared" si="45"/>
        <v>80</v>
      </c>
      <c r="AC155" s="9" t="s">
        <v>59</v>
      </c>
      <c r="AD155" s="9">
        <f t="shared" si="46"/>
        <v>60</v>
      </c>
      <c r="AE155" s="9" t="s">
        <v>56</v>
      </c>
      <c r="AF155" s="9">
        <f t="shared" si="47"/>
        <v>45</v>
      </c>
      <c r="AG155" s="9" t="s">
        <v>44</v>
      </c>
      <c r="AH155" s="9" t="s">
        <v>47</v>
      </c>
      <c r="AI155" s="9">
        <f t="shared" si="48"/>
        <v>70</v>
      </c>
      <c r="AJ155" s="9">
        <f t="shared" si="49"/>
        <v>142</v>
      </c>
      <c r="AK155" s="9" t="s">
        <v>60</v>
      </c>
      <c r="AL155" s="1" t="s">
        <v>49</v>
      </c>
      <c r="AM155" s="1" t="s">
        <v>38</v>
      </c>
      <c r="AN155" s="1" t="s">
        <v>39</v>
      </c>
      <c r="AO155" s="1" t="s">
        <v>50</v>
      </c>
      <c r="AP155" t="str">
        <f t="shared" si="50"/>
        <v>Grass, Monster</v>
      </c>
      <c r="AQ155" s="9">
        <v>87.5</v>
      </c>
      <c r="AR155" s="9">
        <f t="shared" si="51"/>
        <v>12.5</v>
      </c>
      <c r="AS155" s="10">
        <f>Table1[[#This Row],[percentage_male]]/100</f>
        <v>0.875</v>
      </c>
      <c r="AT155" s="11">
        <f>(100-Table1[[#This Row],[percentage_male]])/100</f>
        <v>0.125</v>
      </c>
      <c r="AU155" s="1" t="s">
        <v>51</v>
      </c>
      <c r="AV155" s="1" t="s">
        <v>33</v>
      </c>
      <c r="AW155" s="1" t="s">
        <v>38</v>
      </c>
      <c r="AX155" s="1">
        <v>0.5</v>
      </c>
      <c r="AY155" s="1">
        <v>0.5</v>
      </c>
      <c r="AZ155" s="1">
        <v>0.5</v>
      </c>
      <c r="BA155" s="1" t="s">
        <v>38</v>
      </c>
      <c r="BB155" s="1" t="s">
        <v>33</v>
      </c>
      <c r="BC155" s="1" t="s">
        <v>38</v>
      </c>
      <c r="BD155" s="1">
        <v>0.5</v>
      </c>
      <c r="BE155" s="1" t="s">
        <v>38</v>
      </c>
      <c r="BF155" s="1" t="s">
        <v>33</v>
      </c>
      <c r="BG155" s="1" t="s">
        <v>38</v>
      </c>
      <c r="BH155" s="1" t="s">
        <v>33</v>
      </c>
      <c r="BI155" s="1" t="s">
        <v>33</v>
      </c>
      <c r="BJ155" s="1" t="s">
        <v>33</v>
      </c>
      <c r="BK155" s="1" t="s">
        <v>33</v>
      </c>
      <c r="BL155" s="1" t="s">
        <v>33</v>
      </c>
      <c r="BM155" s="1" t="s">
        <v>33</v>
      </c>
    </row>
    <row r="156" spans="1:65" x14ac:dyDescent="0.35">
      <c r="A156" s="1" t="s">
        <v>962</v>
      </c>
      <c r="B156" s="1" t="s">
        <v>461</v>
      </c>
      <c r="C156" s="1" t="s">
        <v>963</v>
      </c>
      <c r="D156" s="1" t="s">
        <v>964</v>
      </c>
      <c r="E156" t="s">
        <v>38</v>
      </c>
      <c r="F156" s="1" t="s">
        <v>37</v>
      </c>
      <c r="G156" s="1" t="s">
        <v>3988</v>
      </c>
      <c r="H156" s="1" t="s">
        <v>33</v>
      </c>
      <c r="I156" s="1" t="s">
        <v>39</v>
      </c>
      <c r="K156" t="str">
        <f t="shared" si="39"/>
        <v>Grass</v>
      </c>
      <c r="L156" s="1">
        <v>1.8</v>
      </c>
      <c r="M156" s="1">
        <v>100.5</v>
      </c>
      <c r="N156" s="1" t="s">
        <v>38</v>
      </c>
      <c r="O156" s="1" t="s">
        <v>41</v>
      </c>
      <c r="Q156" s="1" t="s">
        <v>785</v>
      </c>
      <c r="R156" s="9" t="s">
        <v>65</v>
      </c>
      <c r="S156" s="9">
        <f t="shared" si="40"/>
        <v>525</v>
      </c>
      <c r="T156" s="9">
        <f t="shared" si="41"/>
        <v>80</v>
      </c>
      <c r="U156" s="9" t="s">
        <v>59</v>
      </c>
      <c r="V156" s="9">
        <f t="shared" si="42"/>
        <v>82</v>
      </c>
      <c r="W156" s="9" t="s">
        <v>66</v>
      </c>
      <c r="X156" s="9">
        <f t="shared" si="43"/>
        <v>100</v>
      </c>
      <c r="Y156" s="9" t="s">
        <v>68</v>
      </c>
      <c r="Z156" s="9">
        <f t="shared" si="44"/>
        <v>83</v>
      </c>
      <c r="AA156" s="9" t="s">
        <v>67</v>
      </c>
      <c r="AB156" s="9">
        <f t="shared" si="45"/>
        <v>100</v>
      </c>
      <c r="AC156" s="9" t="s">
        <v>68</v>
      </c>
      <c r="AD156" s="9">
        <f t="shared" si="46"/>
        <v>80</v>
      </c>
      <c r="AE156" s="9" t="s">
        <v>59</v>
      </c>
      <c r="AF156" s="9">
        <f t="shared" si="47"/>
        <v>45</v>
      </c>
      <c r="AG156" s="9" t="s">
        <v>44</v>
      </c>
      <c r="AH156" s="9" t="s">
        <v>47</v>
      </c>
      <c r="AI156" s="9">
        <f t="shared" si="48"/>
        <v>70</v>
      </c>
      <c r="AJ156" s="9">
        <f t="shared" si="49"/>
        <v>236</v>
      </c>
      <c r="AK156" s="9" t="s">
        <v>69</v>
      </c>
      <c r="AL156" s="1" t="s">
        <v>49</v>
      </c>
      <c r="AM156" s="1" t="s">
        <v>38</v>
      </c>
      <c r="AN156" s="1" t="s">
        <v>39</v>
      </c>
      <c r="AO156" s="1" t="s">
        <v>50</v>
      </c>
      <c r="AP156" t="str">
        <f t="shared" si="50"/>
        <v>Grass, Monster</v>
      </c>
      <c r="AQ156" s="9">
        <v>87.5</v>
      </c>
      <c r="AR156" s="9">
        <f t="shared" si="51"/>
        <v>12.5</v>
      </c>
      <c r="AS156" s="10">
        <f>Table1[[#This Row],[percentage_male]]/100</f>
        <v>0.875</v>
      </c>
      <c r="AT156" s="11">
        <f>(100-Table1[[#This Row],[percentage_male]])/100</f>
        <v>0.125</v>
      </c>
      <c r="AU156" s="1" t="s">
        <v>51</v>
      </c>
      <c r="AV156" s="1" t="s">
        <v>33</v>
      </c>
      <c r="AW156" s="1" t="s">
        <v>38</v>
      </c>
      <c r="AX156" s="1">
        <v>0.5</v>
      </c>
      <c r="AY156" s="1">
        <v>0.5</v>
      </c>
      <c r="AZ156" s="1">
        <v>0.5</v>
      </c>
      <c r="BA156" s="1" t="s">
        <v>38</v>
      </c>
      <c r="BB156" s="1" t="s">
        <v>33</v>
      </c>
      <c r="BC156" s="1" t="s">
        <v>38</v>
      </c>
      <c r="BD156" s="1">
        <v>0.5</v>
      </c>
      <c r="BE156" s="1" t="s">
        <v>38</v>
      </c>
      <c r="BF156" s="1" t="s">
        <v>33</v>
      </c>
      <c r="BG156" s="1" t="s">
        <v>38</v>
      </c>
      <c r="BH156" s="1" t="s">
        <v>33</v>
      </c>
      <c r="BI156" s="1" t="s">
        <v>33</v>
      </c>
      <c r="BJ156" s="1" t="s">
        <v>33</v>
      </c>
      <c r="BK156" s="1" t="s">
        <v>33</v>
      </c>
      <c r="BL156" s="1" t="s">
        <v>33</v>
      </c>
      <c r="BM156" s="1" t="s">
        <v>33</v>
      </c>
    </row>
    <row r="157" spans="1:65" x14ac:dyDescent="0.35">
      <c r="A157" s="1" t="s">
        <v>965</v>
      </c>
      <c r="B157" s="1" t="s">
        <v>265</v>
      </c>
      <c r="C157" s="1" t="s">
        <v>966</v>
      </c>
      <c r="D157" s="1" t="s">
        <v>967</v>
      </c>
      <c r="E157" t="s">
        <v>38</v>
      </c>
      <c r="F157" s="1" t="s">
        <v>37</v>
      </c>
      <c r="G157" s="1" t="s">
        <v>3989</v>
      </c>
      <c r="H157" s="1" t="s">
        <v>33</v>
      </c>
      <c r="I157" s="1" t="s">
        <v>81</v>
      </c>
      <c r="K157" t="str">
        <f t="shared" si="39"/>
        <v>Fire</v>
      </c>
      <c r="L157" s="1">
        <v>0.5</v>
      </c>
      <c r="M157" s="1">
        <v>7.9</v>
      </c>
      <c r="N157" s="1" t="s">
        <v>38</v>
      </c>
      <c r="O157" s="1" t="s">
        <v>82</v>
      </c>
      <c r="Q157" s="1" t="s">
        <v>373</v>
      </c>
      <c r="R157" s="9" t="s">
        <v>84</v>
      </c>
      <c r="S157" s="9">
        <f t="shared" si="40"/>
        <v>309</v>
      </c>
      <c r="T157" s="9">
        <f t="shared" si="41"/>
        <v>39</v>
      </c>
      <c r="U157" s="9" t="s">
        <v>85</v>
      </c>
      <c r="V157" s="9">
        <f t="shared" si="42"/>
        <v>52</v>
      </c>
      <c r="W157" s="9" t="s">
        <v>86</v>
      </c>
      <c r="X157" s="9">
        <f t="shared" si="43"/>
        <v>43</v>
      </c>
      <c r="Y157" s="9" t="s">
        <v>87</v>
      </c>
      <c r="Z157" s="9">
        <f t="shared" si="44"/>
        <v>60</v>
      </c>
      <c r="AA157" s="9" t="s">
        <v>56</v>
      </c>
      <c r="AB157" s="9">
        <f t="shared" si="45"/>
        <v>50</v>
      </c>
      <c r="AC157" s="9" t="s">
        <v>88</v>
      </c>
      <c r="AD157" s="9">
        <f t="shared" si="46"/>
        <v>65</v>
      </c>
      <c r="AE157" s="9" t="s">
        <v>46</v>
      </c>
      <c r="AF157" s="9">
        <f t="shared" si="47"/>
        <v>45</v>
      </c>
      <c r="AG157" s="9" t="s">
        <v>44</v>
      </c>
      <c r="AH157" s="9" t="s">
        <v>47</v>
      </c>
      <c r="AI157" s="9">
        <f t="shared" si="48"/>
        <v>70</v>
      </c>
      <c r="AJ157" s="9">
        <f t="shared" si="49"/>
        <v>62</v>
      </c>
      <c r="AK157" s="9" t="s">
        <v>57</v>
      </c>
      <c r="AL157" s="1" t="s">
        <v>49</v>
      </c>
      <c r="AM157" s="1" t="s">
        <v>33</v>
      </c>
      <c r="AN157" s="1" t="s">
        <v>238</v>
      </c>
      <c r="AP157" t="str">
        <f t="shared" si="50"/>
        <v>Field</v>
      </c>
      <c r="AQ157" s="9">
        <v>87.5</v>
      </c>
      <c r="AR157" s="9">
        <f t="shared" si="51"/>
        <v>12.5</v>
      </c>
      <c r="AS157" s="10">
        <f>Table1[[#This Row],[percentage_male]]/100</f>
        <v>0.875</v>
      </c>
      <c r="AT157" s="11">
        <f>(100-Table1[[#This Row],[percentage_male]])/100</f>
        <v>0.125</v>
      </c>
      <c r="AU157" s="1" t="s">
        <v>51</v>
      </c>
      <c r="AV157" s="1" t="s">
        <v>33</v>
      </c>
      <c r="AW157" s="1">
        <v>0.5</v>
      </c>
      <c r="AX157" s="1" t="s">
        <v>38</v>
      </c>
      <c r="AY157" s="1" t="s">
        <v>33</v>
      </c>
      <c r="AZ157" s="1">
        <v>0.5</v>
      </c>
      <c r="BA157" s="1">
        <v>0.5</v>
      </c>
      <c r="BB157" s="1" t="s">
        <v>33</v>
      </c>
      <c r="BC157" s="1" t="s">
        <v>33</v>
      </c>
      <c r="BD157" s="1" t="s">
        <v>38</v>
      </c>
      <c r="BE157" s="1" t="s">
        <v>33</v>
      </c>
      <c r="BF157" s="1" t="s">
        <v>33</v>
      </c>
      <c r="BG157" s="1">
        <v>0.5</v>
      </c>
      <c r="BH157" s="1" t="s">
        <v>38</v>
      </c>
      <c r="BI157" s="1" t="s">
        <v>33</v>
      </c>
      <c r="BJ157" s="1" t="s">
        <v>33</v>
      </c>
      <c r="BK157" s="1" t="s">
        <v>33</v>
      </c>
      <c r="BL157" s="1">
        <v>0.5</v>
      </c>
      <c r="BM157" s="1">
        <v>0.5</v>
      </c>
    </row>
    <row r="158" spans="1:65" x14ac:dyDescent="0.35">
      <c r="A158" s="1" t="s">
        <v>969</v>
      </c>
      <c r="B158" s="1" t="s">
        <v>812</v>
      </c>
      <c r="C158" s="1" t="s">
        <v>970</v>
      </c>
      <c r="D158" s="1" t="s">
        <v>971</v>
      </c>
      <c r="E158" t="s">
        <v>38</v>
      </c>
      <c r="F158" s="1" t="s">
        <v>37</v>
      </c>
      <c r="G158" s="1" t="s">
        <v>3990</v>
      </c>
      <c r="H158" s="1" t="s">
        <v>33</v>
      </c>
      <c r="I158" s="1" t="s">
        <v>81</v>
      </c>
      <c r="K158" t="str">
        <f t="shared" si="39"/>
        <v>Fire</v>
      </c>
      <c r="L158" s="1">
        <v>0.9</v>
      </c>
      <c r="M158" s="1">
        <v>19</v>
      </c>
      <c r="N158" s="1" t="s">
        <v>38</v>
      </c>
      <c r="O158" s="1" t="s">
        <v>82</v>
      </c>
      <c r="Q158" s="1" t="s">
        <v>373</v>
      </c>
      <c r="R158" s="9" t="s">
        <v>55</v>
      </c>
      <c r="S158" s="9">
        <f t="shared" si="40"/>
        <v>405</v>
      </c>
      <c r="T158" s="9">
        <f t="shared" si="41"/>
        <v>58</v>
      </c>
      <c r="U158" s="9" t="s">
        <v>94</v>
      </c>
      <c r="V158" s="9">
        <f t="shared" si="42"/>
        <v>64</v>
      </c>
      <c r="W158" s="9" t="s">
        <v>48</v>
      </c>
      <c r="X158" s="9">
        <f t="shared" si="43"/>
        <v>58</v>
      </c>
      <c r="Y158" s="9" t="s">
        <v>94</v>
      </c>
      <c r="Z158" s="9">
        <f t="shared" si="44"/>
        <v>80</v>
      </c>
      <c r="AA158" s="9" t="s">
        <v>59</v>
      </c>
      <c r="AB158" s="9">
        <f t="shared" si="45"/>
        <v>65</v>
      </c>
      <c r="AC158" s="9" t="s">
        <v>46</v>
      </c>
      <c r="AD158" s="9">
        <f t="shared" si="46"/>
        <v>80</v>
      </c>
      <c r="AE158" s="9" t="s">
        <v>59</v>
      </c>
      <c r="AF158" s="9">
        <f t="shared" si="47"/>
        <v>45</v>
      </c>
      <c r="AG158" s="9" t="s">
        <v>44</v>
      </c>
      <c r="AH158" s="9" t="s">
        <v>47</v>
      </c>
      <c r="AI158" s="9">
        <f t="shared" si="48"/>
        <v>70</v>
      </c>
      <c r="AJ158" s="9">
        <f t="shared" si="49"/>
        <v>142</v>
      </c>
      <c r="AK158" s="9" t="s">
        <v>60</v>
      </c>
      <c r="AL158" s="1" t="s">
        <v>49</v>
      </c>
      <c r="AM158" s="1" t="s">
        <v>33</v>
      </c>
      <c r="AN158" s="1" t="s">
        <v>238</v>
      </c>
      <c r="AP158" t="str">
        <f t="shared" si="50"/>
        <v>Field</v>
      </c>
      <c r="AQ158" s="9">
        <v>87.5</v>
      </c>
      <c r="AR158" s="9">
        <f t="shared" si="51"/>
        <v>12.5</v>
      </c>
      <c r="AS158" s="10">
        <f>Table1[[#This Row],[percentage_male]]/100</f>
        <v>0.875</v>
      </c>
      <c r="AT158" s="11">
        <f>(100-Table1[[#This Row],[percentage_male]])/100</f>
        <v>0.125</v>
      </c>
      <c r="AU158" s="1" t="s">
        <v>51</v>
      </c>
      <c r="AV158" s="1" t="s">
        <v>33</v>
      </c>
      <c r="AW158" s="1">
        <v>0.5</v>
      </c>
      <c r="AX158" s="1" t="s">
        <v>38</v>
      </c>
      <c r="AY158" s="1" t="s">
        <v>33</v>
      </c>
      <c r="AZ158" s="1">
        <v>0.5</v>
      </c>
      <c r="BA158" s="1">
        <v>0.5</v>
      </c>
      <c r="BB158" s="1" t="s">
        <v>33</v>
      </c>
      <c r="BC158" s="1" t="s">
        <v>33</v>
      </c>
      <c r="BD158" s="1" t="s">
        <v>38</v>
      </c>
      <c r="BE158" s="1" t="s">
        <v>33</v>
      </c>
      <c r="BF158" s="1" t="s">
        <v>33</v>
      </c>
      <c r="BG158" s="1">
        <v>0.5</v>
      </c>
      <c r="BH158" s="1" t="s">
        <v>38</v>
      </c>
      <c r="BI158" s="1" t="s">
        <v>33</v>
      </c>
      <c r="BJ158" s="1" t="s">
        <v>33</v>
      </c>
      <c r="BK158" s="1" t="s">
        <v>33</v>
      </c>
      <c r="BL158" s="1">
        <v>0.5</v>
      </c>
      <c r="BM158" s="1">
        <v>0.5</v>
      </c>
    </row>
    <row r="159" spans="1:65" x14ac:dyDescent="0.35">
      <c r="A159" s="1" t="s">
        <v>973</v>
      </c>
      <c r="B159" s="1" t="s">
        <v>278</v>
      </c>
      <c r="C159" s="1" t="s">
        <v>974</v>
      </c>
      <c r="D159" s="1" t="s">
        <v>975</v>
      </c>
      <c r="E159" t="s">
        <v>38</v>
      </c>
      <c r="F159" s="1" t="s">
        <v>37</v>
      </c>
      <c r="G159" s="1" t="s">
        <v>3990</v>
      </c>
      <c r="H159" s="1" t="s">
        <v>33</v>
      </c>
      <c r="I159" s="1" t="s">
        <v>81</v>
      </c>
      <c r="K159" t="str">
        <f t="shared" si="39"/>
        <v>Fire</v>
      </c>
      <c r="L159" s="1">
        <v>1.7</v>
      </c>
      <c r="M159" s="1">
        <v>79.5</v>
      </c>
      <c r="N159" s="1" t="s">
        <v>38</v>
      </c>
      <c r="O159" s="1" t="s">
        <v>82</v>
      </c>
      <c r="Q159" s="1" t="s">
        <v>373</v>
      </c>
      <c r="R159" s="9" t="s">
        <v>100</v>
      </c>
      <c r="S159" s="9">
        <f t="shared" si="40"/>
        <v>534</v>
      </c>
      <c r="T159" s="9">
        <f t="shared" si="41"/>
        <v>78</v>
      </c>
      <c r="U159" s="9" t="s">
        <v>101</v>
      </c>
      <c r="V159" s="9">
        <f t="shared" si="42"/>
        <v>84</v>
      </c>
      <c r="W159" s="9" t="s">
        <v>102</v>
      </c>
      <c r="X159" s="9">
        <f t="shared" si="43"/>
        <v>78</v>
      </c>
      <c r="Y159" s="9" t="s">
        <v>101</v>
      </c>
      <c r="Z159" s="9">
        <f t="shared" si="44"/>
        <v>109</v>
      </c>
      <c r="AA159" s="9" t="s">
        <v>103</v>
      </c>
      <c r="AB159" s="9">
        <f t="shared" si="45"/>
        <v>85</v>
      </c>
      <c r="AC159" s="9" t="s">
        <v>104</v>
      </c>
      <c r="AD159" s="9">
        <f t="shared" si="46"/>
        <v>100</v>
      </c>
      <c r="AE159" s="9" t="s">
        <v>68</v>
      </c>
      <c r="AF159" s="9">
        <f t="shared" si="47"/>
        <v>45</v>
      </c>
      <c r="AG159" s="9" t="s">
        <v>44</v>
      </c>
      <c r="AH159" s="9" t="s">
        <v>47</v>
      </c>
      <c r="AI159" s="9">
        <f t="shared" si="48"/>
        <v>70</v>
      </c>
      <c r="AJ159" s="9">
        <f t="shared" si="49"/>
        <v>240</v>
      </c>
      <c r="AK159" s="9" t="s">
        <v>105</v>
      </c>
      <c r="AL159" s="1" t="s">
        <v>49</v>
      </c>
      <c r="AM159" s="1" t="s">
        <v>33</v>
      </c>
      <c r="AN159" s="1" t="s">
        <v>238</v>
      </c>
      <c r="AP159" t="str">
        <f t="shared" si="50"/>
        <v>Field</v>
      </c>
      <c r="AQ159" s="9">
        <v>87.5</v>
      </c>
      <c r="AR159" s="9">
        <f t="shared" si="51"/>
        <v>12.5</v>
      </c>
      <c r="AS159" s="10">
        <f>Table1[[#This Row],[percentage_male]]/100</f>
        <v>0.875</v>
      </c>
      <c r="AT159" s="11">
        <f>(100-Table1[[#This Row],[percentage_male]])/100</f>
        <v>0.125</v>
      </c>
      <c r="AU159" s="1" t="s">
        <v>51</v>
      </c>
      <c r="AV159" s="1" t="s">
        <v>33</v>
      </c>
      <c r="AW159" s="1">
        <v>0.5</v>
      </c>
      <c r="AX159" s="1" t="s">
        <v>38</v>
      </c>
      <c r="AY159" s="1" t="s">
        <v>33</v>
      </c>
      <c r="AZ159" s="1">
        <v>0.5</v>
      </c>
      <c r="BA159" s="1">
        <v>0.5</v>
      </c>
      <c r="BB159" s="1" t="s">
        <v>33</v>
      </c>
      <c r="BC159" s="1" t="s">
        <v>33</v>
      </c>
      <c r="BD159" s="1" t="s">
        <v>38</v>
      </c>
      <c r="BE159" s="1" t="s">
        <v>33</v>
      </c>
      <c r="BF159" s="1" t="s">
        <v>33</v>
      </c>
      <c r="BG159" s="1">
        <v>0.5</v>
      </c>
      <c r="BH159" s="1" t="s">
        <v>38</v>
      </c>
      <c r="BI159" s="1" t="s">
        <v>33</v>
      </c>
      <c r="BJ159" s="1" t="s">
        <v>33</v>
      </c>
      <c r="BK159" s="1" t="s">
        <v>33</v>
      </c>
      <c r="BL159" s="1">
        <v>0.5</v>
      </c>
      <c r="BM159" s="1">
        <v>0.5</v>
      </c>
    </row>
    <row r="160" spans="1:65" x14ac:dyDescent="0.35">
      <c r="A160" s="1" t="s">
        <v>977</v>
      </c>
      <c r="B160" s="1" t="s">
        <v>319</v>
      </c>
      <c r="C160" s="1" t="s">
        <v>978</v>
      </c>
      <c r="D160" s="1" t="s">
        <v>979</v>
      </c>
      <c r="E160" t="s">
        <v>38</v>
      </c>
      <c r="F160" s="1" t="s">
        <v>37</v>
      </c>
      <c r="G160" s="1" t="s">
        <v>3991</v>
      </c>
      <c r="H160" s="1" t="s">
        <v>33</v>
      </c>
      <c r="I160" s="1" t="s">
        <v>123</v>
      </c>
      <c r="K160" t="str">
        <f t="shared" si="39"/>
        <v>Water</v>
      </c>
      <c r="L160" s="1">
        <v>0.6</v>
      </c>
      <c r="M160" s="1">
        <v>9.5</v>
      </c>
      <c r="N160" s="1" t="s">
        <v>38</v>
      </c>
      <c r="O160" s="1" t="s">
        <v>124</v>
      </c>
      <c r="Q160" s="1" t="s">
        <v>338</v>
      </c>
      <c r="R160" s="9" t="s">
        <v>126</v>
      </c>
      <c r="S160" s="9">
        <f t="shared" si="40"/>
        <v>314</v>
      </c>
      <c r="T160" s="9">
        <f t="shared" si="41"/>
        <v>50</v>
      </c>
      <c r="U160" s="9" t="s">
        <v>88</v>
      </c>
      <c r="V160" s="9">
        <f t="shared" si="42"/>
        <v>65</v>
      </c>
      <c r="W160" s="9" t="s">
        <v>46</v>
      </c>
      <c r="X160" s="9">
        <f t="shared" si="43"/>
        <v>64</v>
      </c>
      <c r="Y160" s="9" t="s">
        <v>48</v>
      </c>
      <c r="Z160" s="9">
        <f t="shared" si="44"/>
        <v>44</v>
      </c>
      <c r="AA160" s="9" t="s">
        <v>127</v>
      </c>
      <c r="AB160" s="9">
        <f t="shared" si="45"/>
        <v>48</v>
      </c>
      <c r="AC160" s="9" t="s">
        <v>128</v>
      </c>
      <c r="AD160" s="9">
        <f t="shared" si="46"/>
        <v>43</v>
      </c>
      <c r="AE160" s="9" t="s">
        <v>87</v>
      </c>
      <c r="AF160" s="9">
        <f t="shared" si="47"/>
        <v>45</v>
      </c>
      <c r="AG160" s="9" t="s">
        <v>44</v>
      </c>
      <c r="AH160" s="9" t="s">
        <v>47</v>
      </c>
      <c r="AI160" s="9">
        <f t="shared" si="48"/>
        <v>70</v>
      </c>
      <c r="AJ160" s="9">
        <f t="shared" si="49"/>
        <v>63</v>
      </c>
      <c r="AK160" s="9" t="s">
        <v>58</v>
      </c>
      <c r="AL160" s="1" t="s">
        <v>49</v>
      </c>
      <c r="AM160" s="1" t="s">
        <v>38</v>
      </c>
      <c r="AN160" s="1" t="s">
        <v>50</v>
      </c>
      <c r="AO160" s="1" t="s">
        <v>129</v>
      </c>
      <c r="AP160" t="str">
        <f t="shared" si="50"/>
        <v>Monster, Water 1</v>
      </c>
      <c r="AQ160" s="9">
        <v>87.5</v>
      </c>
      <c r="AR160" s="9">
        <f t="shared" si="51"/>
        <v>12.5</v>
      </c>
      <c r="AS160" s="10">
        <f>Table1[[#This Row],[percentage_male]]/100</f>
        <v>0.875</v>
      </c>
      <c r="AT160" s="11">
        <f>(100-Table1[[#This Row],[percentage_male]])/100</f>
        <v>0.125</v>
      </c>
      <c r="AU160" s="1" t="s">
        <v>51</v>
      </c>
      <c r="AV160" s="1" t="s">
        <v>33</v>
      </c>
      <c r="AW160" s="1">
        <v>0.5</v>
      </c>
      <c r="AX160" s="1">
        <v>0.5</v>
      </c>
      <c r="AY160" s="1" t="s">
        <v>38</v>
      </c>
      <c r="AZ160" s="1" t="s">
        <v>38</v>
      </c>
      <c r="BA160" s="1">
        <v>0.5</v>
      </c>
      <c r="BB160" s="1" t="s">
        <v>33</v>
      </c>
      <c r="BC160" s="1" t="s">
        <v>33</v>
      </c>
      <c r="BD160" s="1" t="s">
        <v>33</v>
      </c>
      <c r="BE160" s="1" t="s">
        <v>33</v>
      </c>
      <c r="BF160" s="1" t="s">
        <v>33</v>
      </c>
      <c r="BG160" s="1" t="s">
        <v>33</v>
      </c>
      <c r="BH160" s="1" t="s">
        <v>33</v>
      </c>
      <c r="BI160" s="1" t="s">
        <v>33</v>
      </c>
      <c r="BJ160" s="1" t="s">
        <v>33</v>
      </c>
      <c r="BK160" s="1" t="s">
        <v>33</v>
      </c>
      <c r="BL160" s="1">
        <v>0.5</v>
      </c>
      <c r="BM160" s="1" t="s">
        <v>33</v>
      </c>
    </row>
    <row r="161" spans="1:65" x14ac:dyDescent="0.35">
      <c r="A161" s="1" t="s">
        <v>981</v>
      </c>
      <c r="B161" s="1" t="s">
        <v>117</v>
      </c>
      <c r="C161" s="1" t="s">
        <v>982</v>
      </c>
      <c r="D161" s="1" t="s">
        <v>983</v>
      </c>
      <c r="E161" t="s">
        <v>38</v>
      </c>
      <c r="F161" s="1" t="s">
        <v>37</v>
      </c>
      <c r="G161" s="1" t="s">
        <v>3991</v>
      </c>
      <c r="H161" s="1" t="s">
        <v>33</v>
      </c>
      <c r="I161" s="1" t="s">
        <v>123</v>
      </c>
      <c r="K161" t="str">
        <f t="shared" si="39"/>
        <v>Water</v>
      </c>
      <c r="L161" s="1">
        <v>1.1000000000000001</v>
      </c>
      <c r="M161" s="1">
        <v>25</v>
      </c>
      <c r="N161" s="1" t="s">
        <v>38</v>
      </c>
      <c r="O161" s="1" t="s">
        <v>124</v>
      </c>
      <c r="Q161" s="1" t="s">
        <v>338</v>
      </c>
      <c r="R161" s="9" t="s">
        <v>55</v>
      </c>
      <c r="S161" s="9">
        <f t="shared" si="40"/>
        <v>405</v>
      </c>
      <c r="T161" s="9">
        <f t="shared" si="41"/>
        <v>65</v>
      </c>
      <c r="U161" s="9" t="s">
        <v>46</v>
      </c>
      <c r="V161" s="9">
        <f t="shared" si="42"/>
        <v>80</v>
      </c>
      <c r="W161" s="9" t="s">
        <v>59</v>
      </c>
      <c r="X161" s="9">
        <f t="shared" si="43"/>
        <v>80</v>
      </c>
      <c r="Y161" s="9" t="s">
        <v>59</v>
      </c>
      <c r="Z161" s="9">
        <f t="shared" si="44"/>
        <v>59</v>
      </c>
      <c r="AA161" s="9" t="s">
        <v>134</v>
      </c>
      <c r="AB161" s="9">
        <f t="shared" si="45"/>
        <v>63</v>
      </c>
      <c r="AC161" s="9" t="s">
        <v>58</v>
      </c>
      <c r="AD161" s="9">
        <f t="shared" si="46"/>
        <v>58</v>
      </c>
      <c r="AE161" s="9" t="s">
        <v>94</v>
      </c>
      <c r="AF161" s="9">
        <f t="shared" si="47"/>
        <v>45</v>
      </c>
      <c r="AG161" s="9" t="s">
        <v>44</v>
      </c>
      <c r="AH161" s="9" t="s">
        <v>47</v>
      </c>
      <c r="AI161" s="9">
        <f t="shared" si="48"/>
        <v>70</v>
      </c>
      <c r="AJ161" s="9">
        <f t="shared" si="49"/>
        <v>142</v>
      </c>
      <c r="AK161" s="9" t="s">
        <v>60</v>
      </c>
      <c r="AL161" s="1" t="s">
        <v>49</v>
      </c>
      <c r="AM161" s="1" t="s">
        <v>38</v>
      </c>
      <c r="AN161" s="1" t="s">
        <v>50</v>
      </c>
      <c r="AO161" s="1" t="s">
        <v>129</v>
      </c>
      <c r="AP161" t="str">
        <f t="shared" si="50"/>
        <v>Monster, Water 1</v>
      </c>
      <c r="AQ161" s="9">
        <v>87.5</v>
      </c>
      <c r="AR161" s="9">
        <f t="shared" si="51"/>
        <v>12.5</v>
      </c>
      <c r="AS161" s="10">
        <f>Table1[[#This Row],[percentage_male]]/100</f>
        <v>0.875</v>
      </c>
      <c r="AT161" s="11">
        <f>(100-Table1[[#This Row],[percentage_male]])/100</f>
        <v>0.125</v>
      </c>
      <c r="AU161" s="1" t="s">
        <v>51</v>
      </c>
      <c r="AV161" s="1" t="s">
        <v>33</v>
      </c>
      <c r="AW161" s="1">
        <v>0.5</v>
      </c>
      <c r="AX161" s="1">
        <v>0.5</v>
      </c>
      <c r="AY161" s="1" t="s">
        <v>38</v>
      </c>
      <c r="AZ161" s="1" t="s">
        <v>38</v>
      </c>
      <c r="BA161" s="1">
        <v>0.5</v>
      </c>
      <c r="BB161" s="1" t="s">
        <v>33</v>
      </c>
      <c r="BC161" s="1" t="s">
        <v>33</v>
      </c>
      <c r="BD161" s="1" t="s">
        <v>33</v>
      </c>
      <c r="BE161" s="1" t="s">
        <v>33</v>
      </c>
      <c r="BF161" s="1" t="s">
        <v>33</v>
      </c>
      <c r="BG161" s="1" t="s">
        <v>33</v>
      </c>
      <c r="BH161" s="1" t="s">
        <v>33</v>
      </c>
      <c r="BI161" s="1" t="s">
        <v>33</v>
      </c>
      <c r="BJ161" s="1" t="s">
        <v>33</v>
      </c>
      <c r="BK161" s="1" t="s">
        <v>33</v>
      </c>
      <c r="BL161" s="1">
        <v>0.5</v>
      </c>
      <c r="BM161" s="1" t="s">
        <v>33</v>
      </c>
    </row>
    <row r="162" spans="1:65" x14ac:dyDescent="0.35">
      <c r="A162" s="1" t="s">
        <v>984</v>
      </c>
      <c r="B162" s="1" t="s">
        <v>694</v>
      </c>
      <c r="C162" s="1" t="s">
        <v>985</v>
      </c>
      <c r="D162" s="1" t="s">
        <v>986</v>
      </c>
      <c r="E162" t="s">
        <v>38</v>
      </c>
      <c r="F162" s="1" t="s">
        <v>37</v>
      </c>
      <c r="G162" s="1" t="s">
        <v>3991</v>
      </c>
      <c r="H162" s="1" t="s">
        <v>33</v>
      </c>
      <c r="I162" s="1" t="s">
        <v>123</v>
      </c>
      <c r="K162" t="str">
        <f t="shared" si="39"/>
        <v>Water</v>
      </c>
      <c r="L162" s="1">
        <v>2.2999999999999998</v>
      </c>
      <c r="M162" s="1">
        <v>88.8</v>
      </c>
      <c r="N162" s="1" t="s">
        <v>38</v>
      </c>
      <c r="O162" s="1" t="s">
        <v>124</v>
      </c>
      <c r="Q162" s="1" t="s">
        <v>338</v>
      </c>
      <c r="R162" s="9" t="s">
        <v>139</v>
      </c>
      <c r="S162" s="9">
        <f t="shared" si="40"/>
        <v>530</v>
      </c>
      <c r="T162" s="9">
        <f t="shared" si="41"/>
        <v>85</v>
      </c>
      <c r="U162" s="9" t="s">
        <v>104</v>
      </c>
      <c r="V162" s="9">
        <f t="shared" si="42"/>
        <v>105</v>
      </c>
      <c r="W162" s="9" t="s">
        <v>141</v>
      </c>
      <c r="X162" s="9">
        <f t="shared" si="43"/>
        <v>100</v>
      </c>
      <c r="Y162" s="9" t="s">
        <v>68</v>
      </c>
      <c r="Z162" s="9">
        <f t="shared" si="44"/>
        <v>79</v>
      </c>
      <c r="AA162" s="9" t="s">
        <v>140</v>
      </c>
      <c r="AB162" s="9">
        <f t="shared" si="45"/>
        <v>83</v>
      </c>
      <c r="AC162" s="9" t="s">
        <v>67</v>
      </c>
      <c r="AD162" s="9">
        <f t="shared" si="46"/>
        <v>78</v>
      </c>
      <c r="AE162" s="9" t="s">
        <v>101</v>
      </c>
      <c r="AF162" s="9">
        <f t="shared" si="47"/>
        <v>45</v>
      </c>
      <c r="AG162" s="9" t="s">
        <v>44</v>
      </c>
      <c r="AH162" s="9" t="s">
        <v>47</v>
      </c>
      <c r="AI162" s="9">
        <f t="shared" si="48"/>
        <v>70</v>
      </c>
      <c r="AJ162" s="9">
        <f t="shared" si="49"/>
        <v>239</v>
      </c>
      <c r="AK162" s="9" t="s">
        <v>142</v>
      </c>
      <c r="AL162" s="1" t="s">
        <v>49</v>
      </c>
      <c r="AM162" s="1" t="s">
        <v>38</v>
      </c>
      <c r="AN162" s="1" t="s">
        <v>50</v>
      </c>
      <c r="AO162" s="1" t="s">
        <v>129</v>
      </c>
      <c r="AP162" t="str">
        <f t="shared" si="50"/>
        <v>Monster, Water 1</v>
      </c>
      <c r="AQ162" s="9">
        <v>87.5</v>
      </c>
      <c r="AR162" s="9">
        <f t="shared" si="51"/>
        <v>12.5</v>
      </c>
      <c r="AS162" s="10">
        <f>Table1[[#This Row],[percentage_male]]/100</f>
        <v>0.875</v>
      </c>
      <c r="AT162" s="11">
        <f>(100-Table1[[#This Row],[percentage_male]])/100</f>
        <v>0.125</v>
      </c>
      <c r="AU162" s="1" t="s">
        <v>51</v>
      </c>
      <c r="AV162" s="1" t="s">
        <v>33</v>
      </c>
      <c r="AW162" s="1">
        <v>0.5</v>
      </c>
      <c r="AX162" s="1">
        <v>0.5</v>
      </c>
      <c r="AY162" s="1" t="s">
        <v>38</v>
      </c>
      <c r="AZ162" s="1" t="s">
        <v>38</v>
      </c>
      <c r="BA162" s="1">
        <v>0.5</v>
      </c>
      <c r="BB162" s="1" t="s">
        <v>33</v>
      </c>
      <c r="BC162" s="1" t="s">
        <v>33</v>
      </c>
      <c r="BD162" s="1" t="s">
        <v>33</v>
      </c>
      <c r="BE162" s="1" t="s">
        <v>33</v>
      </c>
      <c r="BF162" s="1" t="s">
        <v>33</v>
      </c>
      <c r="BG162" s="1" t="s">
        <v>33</v>
      </c>
      <c r="BH162" s="1" t="s">
        <v>33</v>
      </c>
      <c r="BI162" s="1" t="s">
        <v>33</v>
      </c>
      <c r="BJ162" s="1" t="s">
        <v>33</v>
      </c>
      <c r="BK162" s="1" t="s">
        <v>33</v>
      </c>
      <c r="BL162" s="1">
        <v>0.5</v>
      </c>
      <c r="BM162" s="1" t="s">
        <v>33</v>
      </c>
    </row>
    <row r="163" spans="1:65" x14ac:dyDescent="0.35">
      <c r="A163" s="1" t="s">
        <v>988</v>
      </c>
      <c r="B163" s="1" t="s">
        <v>821</v>
      </c>
      <c r="C163" s="1" t="s">
        <v>989</v>
      </c>
      <c r="D163" s="1" t="s">
        <v>990</v>
      </c>
      <c r="E163" t="s">
        <v>38</v>
      </c>
      <c r="F163" s="1" t="s">
        <v>37</v>
      </c>
      <c r="G163" s="1" t="s">
        <v>3992</v>
      </c>
      <c r="H163" s="1" t="s">
        <v>33</v>
      </c>
      <c r="I163" s="1" t="s">
        <v>37</v>
      </c>
      <c r="K163" t="str">
        <f t="shared" si="39"/>
        <v>Normal</v>
      </c>
      <c r="L163" s="1">
        <v>0.8</v>
      </c>
      <c r="M163" s="1">
        <v>6</v>
      </c>
      <c r="N163" s="1" t="s">
        <v>61</v>
      </c>
      <c r="O163" s="1" t="s">
        <v>156</v>
      </c>
      <c r="P163" s="1" t="s">
        <v>206</v>
      </c>
      <c r="Q163" s="1" t="s">
        <v>392</v>
      </c>
      <c r="R163" s="9" t="s">
        <v>904</v>
      </c>
      <c r="S163" s="9">
        <f t="shared" si="40"/>
        <v>215</v>
      </c>
      <c r="T163" s="9">
        <f t="shared" si="41"/>
        <v>35</v>
      </c>
      <c r="U163" s="9" t="s">
        <v>159</v>
      </c>
      <c r="V163" s="9">
        <f t="shared" si="42"/>
        <v>46</v>
      </c>
      <c r="W163" s="9" t="s">
        <v>347</v>
      </c>
      <c r="X163" s="9">
        <f t="shared" si="43"/>
        <v>34</v>
      </c>
      <c r="Y163" s="9" t="s">
        <v>292</v>
      </c>
      <c r="Z163" s="9">
        <f t="shared" si="44"/>
        <v>35</v>
      </c>
      <c r="AA163" s="9" t="s">
        <v>159</v>
      </c>
      <c r="AB163" s="9">
        <f t="shared" si="45"/>
        <v>45</v>
      </c>
      <c r="AC163" s="9" t="s">
        <v>44</v>
      </c>
      <c r="AD163" s="9">
        <f t="shared" si="46"/>
        <v>20</v>
      </c>
      <c r="AE163" s="9" t="s">
        <v>51</v>
      </c>
      <c r="AF163" s="9">
        <f t="shared" si="47"/>
        <v>255</v>
      </c>
      <c r="AG163" s="9" t="s">
        <v>160</v>
      </c>
      <c r="AH163" s="9" t="s">
        <v>47</v>
      </c>
      <c r="AI163" s="9">
        <f t="shared" si="48"/>
        <v>70</v>
      </c>
      <c r="AJ163" s="9">
        <f t="shared" si="49"/>
        <v>43</v>
      </c>
      <c r="AK163" s="9" t="s">
        <v>87</v>
      </c>
      <c r="AL163" s="1" t="s">
        <v>161</v>
      </c>
      <c r="AM163" s="1" t="s">
        <v>33</v>
      </c>
      <c r="AN163" s="1" t="s">
        <v>238</v>
      </c>
      <c r="AP163" t="str">
        <f t="shared" si="50"/>
        <v>Field</v>
      </c>
      <c r="AQ163" s="9">
        <v>50</v>
      </c>
      <c r="AR163" s="9">
        <f t="shared" si="51"/>
        <v>50</v>
      </c>
      <c r="AS163" s="10">
        <f>Table1[[#This Row],[percentage_male]]/100</f>
        <v>0.5</v>
      </c>
      <c r="AT163" s="11">
        <f>(100-Table1[[#This Row],[percentage_male]])/100</f>
        <v>0.5</v>
      </c>
      <c r="AU163" s="1" t="s">
        <v>162</v>
      </c>
      <c r="AV163" s="1" t="s">
        <v>33</v>
      </c>
      <c r="AW163" s="1" t="s">
        <v>33</v>
      </c>
      <c r="AX163" s="1" t="s">
        <v>33</v>
      </c>
      <c r="AY163" s="1" t="s">
        <v>33</v>
      </c>
      <c r="AZ163" s="1" t="s">
        <v>33</v>
      </c>
      <c r="BA163" s="1" t="s">
        <v>33</v>
      </c>
      <c r="BB163" s="1" t="s">
        <v>38</v>
      </c>
      <c r="BC163" s="1" t="s">
        <v>33</v>
      </c>
      <c r="BD163" s="1" t="s">
        <v>33</v>
      </c>
      <c r="BE163" s="1" t="s">
        <v>33</v>
      </c>
      <c r="BF163" s="1" t="s">
        <v>33</v>
      </c>
      <c r="BG163" s="1" t="s">
        <v>33</v>
      </c>
      <c r="BH163" s="1" t="s">
        <v>33</v>
      </c>
      <c r="BI163" s="1" t="s">
        <v>32</v>
      </c>
      <c r="BJ163" s="1" t="s">
        <v>33</v>
      </c>
      <c r="BK163" s="1" t="s">
        <v>33</v>
      </c>
      <c r="BL163" s="1" t="s">
        <v>33</v>
      </c>
      <c r="BM163" s="1" t="s">
        <v>33</v>
      </c>
    </row>
    <row r="164" spans="1:65" x14ac:dyDescent="0.35">
      <c r="A164" s="1" t="s">
        <v>991</v>
      </c>
      <c r="B164" s="1" t="s">
        <v>832</v>
      </c>
      <c r="C164" s="1" t="s">
        <v>992</v>
      </c>
      <c r="D164" s="1" t="s">
        <v>993</v>
      </c>
      <c r="E164" t="s">
        <v>38</v>
      </c>
      <c r="F164" s="1" t="s">
        <v>37</v>
      </c>
      <c r="G164" s="1" t="s">
        <v>3993</v>
      </c>
      <c r="H164" s="1" t="s">
        <v>33</v>
      </c>
      <c r="I164" s="1" t="s">
        <v>37</v>
      </c>
      <c r="K164" t="str">
        <f t="shared" si="39"/>
        <v>Normal</v>
      </c>
      <c r="L164" s="1">
        <v>1.8</v>
      </c>
      <c r="M164" s="1">
        <v>32.5</v>
      </c>
      <c r="N164" s="1" t="s">
        <v>61</v>
      </c>
      <c r="O164" s="1" t="s">
        <v>156</v>
      </c>
      <c r="P164" s="1" t="s">
        <v>206</v>
      </c>
      <c r="Q164" s="1" t="s">
        <v>392</v>
      </c>
      <c r="R164" s="9" t="s">
        <v>994</v>
      </c>
      <c r="S164" s="9">
        <f t="shared" si="40"/>
        <v>415</v>
      </c>
      <c r="T164" s="9">
        <f t="shared" si="41"/>
        <v>85</v>
      </c>
      <c r="U164" s="9" t="s">
        <v>104</v>
      </c>
      <c r="V164" s="9">
        <f t="shared" si="42"/>
        <v>76</v>
      </c>
      <c r="W164" s="9" t="s">
        <v>342</v>
      </c>
      <c r="X164" s="9">
        <f t="shared" si="43"/>
        <v>64</v>
      </c>
      <c r="Y164" s="9" t="s">
        <v>48</v>
      </c>
      <c r="Z164" s="9">
        <f t="shared" si="44"/>
        <v>45</v>
      </c>
      <c r="AA164" s="9" t="s">
        <v>44</v>
      </c>
      <c r="AB164" s="9">
        <f t="shared" si="45"/>
        <v>55</v>
      </c>
      <c r="AC164" s="9" t="s">
        <v>169</v>
      </c>
      <c r="AD164" s="9">
        <f t="shared" si="46"/>
        <v>90</v>
      </c>
      <c r="AE164" s="9" t="s">
        <v>178</v>
      </c>
      <c r="AF164" s="9">
        <f t="shared" si="47"/>
        <v>90</v>
      </c>
      <c r="AG164" s="9" t="s">
        <v>178</v>
      </c>
      <c r="AH164" s="9" t="s">
        <v>47</v>
      </c>
      <c r="AI164" s="9">
        <f t="shared" si="48"/>
        <v>70</v>
      </c>
      <c r="AJ164" s="9">
        <f t="shared" si="49"/>
        <v>145</v>
      </c>
      <c r="AK164" s="9" t="s">
        <v>201</v>
      </c>
      <c r="AL164" s="1" t="s">
        <v>161</v>
      </c>
      <c r="AM164" s="1" t="s">
        <v>33</v>
      </c>
      <c r="AN164" s="1" t="s">
        <v>238</v>
      </c>
      <c r="AP164" t="str">
        <f t="shared" si="50"/>
        <v>Field</v>
      </c>
      <c r="AQ164" s="9">
        <v>50</v>
      </c>
      <c r="AR164" s="9">
        <f t="shared" si="51"/>
        <v>50</v>
      </c>
      <c r="AS164" s="10">
        <f>Table1[[#This Row],[percentage_male]]/100</f>
        <v>0.5</v>
      </c>
      <c r="AT164" s="11">
        <f>(100-Table1[[#This Row],[percentage_male]])/100</f>
        <v>0.5</v>
      </c>
      <c r="AU164" s="1" t="s">
        <v>162</v>
      </c>
      <c r="AV164" s="1" t="s">
        <v>33</v>
      </c>
      <c r="AW164" s="1" t="s">
        <v>33</v>
      </c>
      <c r="AX164" s="1" t="s">
        <v>33</v>
      </c>
      <c r="AY164" s="1" t="s">
        <v>33</v>
      </c>
      <c r="AZ164" s="1" t="s">
        <v>33</v>
      </c>
      <c r="BA164" s="1" t="s">
        <v>33</v>
      </c>
      <c r="BB164" s="1" t="s">
        <v>38</v>
      </c>
      <c r="BC164" s="1" t="s">
        <v>33</v>
      </c>
      <c r="BD164" s="1" t="s">
        <v>33</v>
      </c>
      <c r="BE164" s="1" t="s">
        <v>33</v>
      </c>
      <c r="BF164" s="1" t="s">
        <v>33</v>
      </c>
      <c r="BG164" s="1" t="s">
        <v>33</v>
      </c>
      <c r="BH164" s="1" t="s">
        <v>33</v>
      </c>
      <c r="BI164" s="1" t="s">
        <v>32</v>
      </c>
      <c r="BJ164" s="1" t="s">
        <v>33</v>
      </c>
      <c r="BK164" s="1" t="s">
        <v>33</v>
      </c>
      <c r="BL164" s="1" t="s">
        <v>33</v>
      </c>
      <c r="BM164" s="1" t="s">
        <v>33</v>
      </c>
    </row>
    <row r="165" spans="1:65" x14ac:dyDescent="0.35">
      <c r="A165" s="1" t="s">
        <v>996</v>
      </c>
      <c r="B165" s="1" t="s">
        <v>623</v>
      </c>
      <c r="C165" s="1" t="s">
        <v>996</v>
      </c>
      <c r="D165" s="1" t="s">
        <v>997</v>
      </c>
      <c r="E165" t="s">
        <v>38</v>
      </c>
      <c r="F165" s="1" t="s">
        <v>37</v>
      </c>
      <c r="G165" s="1" t="s">
        <v>3994</v>
      </c>
      <c r="H165" s="1" t="s">
        <v>38</v>
      </c>
      <c r="I165" s="1" t="s">
        <v>37</v>
      </c>
      <c r="J165" s="1" t="s">
        <v>99</v>
      </c>
      <c r="K165" t="str">
        <f t="shared" si="39"/>
        <v>Normal, Flying</v>
      </c>
      <c r="L165" s="1">
        <v>0.7</v>
      </c>
      <c r="M165" s="1">
        <v>21.2</v>
      </c>
      <c r="N165" s="1" t="s">
        <v>61</v>
      </c>
      <c r="O165" s="1" t="s">
        <v>698</v>
      </c>
      <c r="P165" s="1" t="s">
        <v>206</v>
      </c>
      <c r="Q165" s="1" t="s">
        <v>176</v>
      </c>
      <c r="R165" s="9" t="s">
        <v>257</v>
      </c>
      <c r="S165" s="9">
        <f t="shared" si="40"/>
        <v>262</v>
      </c>
      <c r="T165" s="9">
        <f t="shared" si="41"/>
        <v>60</v>
      </c>
      <c r="U165" s="9" t="s">
        <v>56</v>
      </c>
      <c r="V165" s="9">
        <f t="shared" si="42"/>
        <v>30</v>
      </c>
      <c r="W165" s="9" t="s">
        <v>158</v>
      </c>
      <c r="X165" s="9">
        <f t="shared" si="43"/>
        <v>30</v>
      </c>
      <c r="Y165" s="9" t="s">
        <v>158</v>
      </c>
      <c r="Z165" s="9">
        <f t="shared" si="44"/>
        <v>36</v>
      </c>
      <c r="AA165" s="9" t="s">
        <v>300</v>
      </c>
      <c r="AB165" s="9">
        <f t="shared" si="45"/>
        <v>56</v>
      </c>
      <c r="AC165" s="9" t="s">
        <v>210</v>
      </c>
      <c r="AD165" s="9">
        <f t="shared" si="46"/>
        <v>50</v>
      </c>
      <c r="AE165" s="9" t="s">
        <v>88</v>
      </c>
      <c r="AF165" s="9">
        <f t="shared" si="47"/>
        <v>255</v>
      </c>
      <c r="AG165" s="9" t="s">
        <v>160</v>
      </c>
      <c r="AH165" s="9" t="s">
        <v>47</v>
      </c>
      <c r="AI165" s="9">
        <f t="shared" si="48"/>
        <v>70</v>
      </c>
      <c r="AJ165" s="9">
        <f t="shared" si="49"/>
        <v>52</v>
      </c>
      <c r="AK165" s="9" t="s">
        <v>86</v>
      </c>
      <c r="AL165" s="1" t="s">
        <v>161</v>
      </c>
      <c r="AM165" s="1" t="s">
        <v>33</v>
      </c>
      <c r="AN165" s="1" t="s">
        <v>99</v>
      </c>
      <c r="AP165" t="str">
        <f t="shared" si="50"/>
        <v>Flying</v>
      </c>
      <c r="AQ165" s="9">
        <v>50</v>
      </c>
      <c r="AR165" s="9">
        <f t="shared" si="51"/>
        <v>50</v>
      </c>
      <c r="AS165" s="10">
        <f>Table1[[#This Row],[percentage_male]]/100</f>
        <v>0.5</v>
      </c>
      <c r="AT165" s="11">
        <f>(100-Table1[[#This Row],[percentage_male]])/100</f>
        <v>0.5</v>
      </c>
      <c r="AU165" s="1" t="s">
        <v>162</v>
      </c>
      <c r="AV165" s="1" t="s">
        <v>33</v>
      </c>
      <c r="AW165" s="1" t="s">
        <v>33</v>
      </c>
      <c r="AX165" s="1" t="s">
        <v>33</v>
      </c>
      <c r="AY165" s="1" t="s">
        <v>38</v>
      </c>
      <c r="AZ165" s="1">
        <v>0.5</v>
      </c>
      <c r="BA165" s="1" t="s">
        <v>38</v>
      </c>
      <c r="BB165" s="1" t="s">
        <v>33</v>
      </c>
      <c r="BC165" s="1" t="s">
        <v>33</v>
      </c>
      <c r="BD165" s="1" t="s">
        <v>32</v>
      </c>
      <c r="BE165" s="1" t="s">
        <v>33</v>
      </c>
      <c r="BF165" s="1" t="s">
        <v>33</v>
      </c>
      <c r="BG165" s="1">
        <v>0.5</v>
      </c>
      <c r="BH165" s="1" t="s">
        <v>38</v>
      </c>
      <c r="BI165" s="1" t="s">
        <v>32</v>
      </c>
      <c r="BJ165" s="1" t="s">
        <v>33</v>
      </c>
      <c r="BK165" s="1" t="s">
        <v>33</v>
      </c>
      <c r="BL165" s="1" t="s">
        <v>33</v>
      </c>
      <c r="BM165" s="1" t="s">
        <v>33</v>
      </c>
    </row>
    <row r="166" spans="1:65" x14ac:dyDescent="0.35">
      <c r="A166" s="1" t="s">
        <v>999</v>
      </c>
      <c r="B166" s="1" t="s">
        <v>840</v>
      </c>
      <c r="C166" s="1" t="s">
        <v>1000</v>
      </c>
      <c r="D166" s="1" t="s">
        <v>1001</v>
      </c>
      <c r="E166" t="s">
        <v>38</v>
      </c>
      <c r="F166" s="1" t="s">
        <v>37</v>
      </c>
      <c r="G166" s="1" t="s">
        <v>3994</v>
      </c>
      <c r="H166" s="1" t="s">
        <v>38</v>
      </c>
      <c r="I166" s="1" t="s">
        <v>37</v>
      </c>
      <c r="J166" s="1" t="s">
        <v>99</v>
      </c>
      <c r="K166" t="str">
        <f t="shared" si="39"/>
        <v>Normal, Flying</v>
      </c>
      <c r="L166" s="1">
        <v>1.6</v>
      </c>
      <c r="M166" s="1">
        <v>40.799999999999997</v>
      </c>
      <c r="N166" s="1" t="s">
        <v>61</v>
      </c>
      <c r="O166" s="1" t="s">
        <v>698</v>
      </c>
      <c r="P166" s="1" t="s">
        <v>206</v>
      </c>
      <c r="Q166" s="1" t="s">
        <v>176</v>
      </c>
      <c r="R166" s="9" t="s">
        <v>1002</v>
      </c>
      <c r="S166" s="9">
        <f t="shared" si="40"/>
        <v>452</v>
      </c>
      <c r="T166" s="9">
        <f t="shared" si="41"/>
        <v>100</v>
      </c>
      <c r="U166" s="9" t="s">
        <v>68</v>
      </c>
      <c r="V166" s="9">
        <f t="shared" si="42"/>
        <v>50</v>
      </c>
      <c r="W166" s="9" t="s">
        <v>88</v>
      </c>
      <c r="X166" s="9">
        <f t="shared" si="43"/>
        <v>50</v>
      </c>
      <c r="Y166" s="9" t="s">
        <v>88</v>
      </c>
      <c r="Z166" s="9">
        <f t="shared" si="44"/>
        <v>86</v>
      </c>
      <c r="AA166" s="9" t="s">
        <v>530</v>
      </c>
      <c r="AB166" s="9">
        <f t="shared" si="45"/>
        <v>96</v>
      </c>
      <c r="AC166" s="9" t="s">
        <v>576</v>
      </c>
      <c r="AD166" s="9">
        <f t="shared" si="46"/>
        <v>70</v>
      </c>
      <c r="AE166" s="9" t="s">
        <v>47</v>
      </c>
      <c r="AF166" s="9">
        <f t="shared" si="47"/>
        <v>90</v>
      </c>
      <c r="AG166" s="9" t="s">
        <v>178</v>
      </c>
      <c r="AH166" s="9" t="s">
        <v>47</v>
      </c>
      <c r="AI166" s="9">
        <f t="shared" si="48"/>
        <v>70</v>
      </c>
      <c r="AJ166" s="9">
        <f t="shared" si="49"/>
        <v>158</v>
      </c>
      <c r="AK166" s="9" t="s">
        <v>319</v>
      </c>
      <c r="AL166" s="1" t="s">
        <v>161</v>
      </c>
      <c r="AM166" s="1" t="s">
        <v>33</v>
      </c>
      <c r="AN166" s="1" t="s">
        <v>99</v>
      </c>
      <c r="AP166" t="str">
        <f t="shared" si="50"/>
        <v>Flying</v>
      </c>
      <c r="AQ166" s="9">
        <v>50</v>
      </c>
      <c r="AR166" s="9">
        <f t="shared" si="51"/>
        <v>50</v>
      </c>
      <c r="AS166" s="10">
        <f>Table1[[#This Row],[percentage_male]]/100</f>
        <v>0.5</v>
      </c>
      <c r="AT166" s="11">
        <f>(100-Table1[[#This Row],[percentage_male]])/100</f>
        <v>0.5</v>
      </c>
      <c r="AU166" s="1" t="s">
        <v>162</v>
      </c>
      <c r="AV166" s="1" t="s">
        <v>33</v>
      </c>
      <c r="AW166" s="1" t="s">
        <v>33</v>
      </c>
      <c r="AX166" s="1" t="s">
        <v>33</v>
      </c>
      <c r="AY166" s="1" t="s">
        <v>38</v>
      </c>
      <c r="AZ166" s="1">
        <v>0.5</v>
      </c>
      <c r="BA166" s="1" t="s">
        <v>38</v>
      </c>
      <c r="BB166" s="1" t="s">
        <v>33</v>
      </c>
      <c r="BC166" s="1" t="s">
        <v>33</v>
      </c>
      <c r="BD166" s="1" t="s">
        <v>32</v>
      </c>
      <c r="BE166" s="1" t="s">
        <v>33</v>
      </c>
      <c r="BF166" s="1" t="s">
        <v>33</v>
      </c>
      <c r="BG166" s="1">
        <v>0.5</v>
      </c>
      <c r="BH166" s="1" t="s">
        <v>38</v>
      </c>
      <c r="BI166" s="1" t="s">
        <v>32</v>
      </c>
      <c r="BJ166" s="1" t="s">
        <v>33</v>
      </c>
      <c r="BK166" s="1" t="s">
        <v>33</v>
      </c>
      <c r="BL166" s="1" t="s">
        <v>33</v>
      </c>
      <c r="BM166" s="1" t="s">
        <v>33</v>
      </c>
    </row>
    <row r="167" spans="1:65" x14ac:dyDescent="0.35">
      <c r="A167" s="1" t="s">
        <v>1003</v>
      </c>
      <c r="B167" s="1" t="s">
        <v>639</v>
      </c>
      <c r="C167" s="1" t="s">
        <v>1003</v>
      </c>
      <c r="D167" s="1" t="s">
        <v>1004</v>
      </c>
      <c r="E167" t="s">
        <v>38</v>
      </c>
      <c r="F167" s="1" t="s">
        <v>37</v>
      </c>
      <c r="G167" s="1" t="s">
        <v>3995</v>
      </c>
      <c r="H167" s="1" t="s">
        <v>38</v>
      </c>
      <c r="I167" s="1" t="s">
        <v>154</v>
      </c>
      <c r="J167" s="1" t="s">
        <v>99</v>
      </c>
      <c r="K167" t="str">
        <f t="shared" si="39"/>
        <v>Bug, Flying</v>
      </c>
      <c r="L167" s="1">
        <v>1</v>
      </c>
      <c r="M167" s="1">
        <v>10.8</v>
      </c>
      <c r="N167" s="1" t="s">
        <v>61</v>
      </c>
      <c r="O167" s="1" t="s">
        <v>193</v>
      </c>
      <c r="P167" s="1" t="s">
        <v>634</v>
      </c>
      <c r="Q167" s="1" t="s">
        <v>454</v>
      </c>
      <c r="R167" s="9" t="s">
        <v>437</v>
      </c>
      <c r="S167" s="9">
        <f t="shared" si="40"/>
        <v>265</v>
      </c>
      <c r="T167" s="9">
        <f t="shared" si="41"/>
        <v>40</v>
      </c>
      <c r="U167" s="9" t="s">
        <v>184</v>
      </c>
      <c r="V167" s="9">
        <f t="shared" si="42"/>
        <v>20</v>
      </c>
      <c r="W167" s="9" t="s">
        <v>51</v>
      </c>
      <c r="X167" s="9">
        <f t="shared" si="43"/>
        <v>30</v>
      </c>
      <c r="Y167" s="9" t="s">
        <v>158</v>
      </c>
      <c r="Z167" s="9">
        <f t="shared" si="44"/>
        <v>40</v>
      </c>
      <c r="AA167" s="9" t="s">
        <v>184</v>
      </c>
      <c r="AB167" s="9">
        <f t="shared" si="45"/>
        <v>80</v>
      </c>
      <c r="AC167" s="9" t="s">
        <v>59</v>
      </c>
      <c r="AD167" s="9">
        <f t="shared" si="46"/>
        <v>55</v>
      </c>
      <c r="AE167" s="9" t="s">
        <v>169</v>
      </c>
      <c r="AF167" s="9">
        <f t="shared" si="47"/>
        <v>255</v>
      </c>
      <c r="AG167" s="9" t="s">
        <v>160</v>
      </c>
      <c r="AH167" s="9" t="s">
        <v>47</v>
      </c>
      <c r="AI167" s="9">
        <f t="shared" si="48"/>
        <v>70</v>
      </c>
      <c r="AJ167" s="9">
        <f t="shared" si="49"/>
        <v>53</v>
      </c>
      <c r="AK167" s="9" t="s">
        <v>388</v>
      </c>
      <c r="AL167" s="1" t="s">
        <v>363</v>
      </c>
      <c r="AM167" s="1" t="s">
        <v>33</v>
      </c>
      <c r="AN167" s="1" t="s">
        <v>154</v>
      </c>
      <c r="AP167" t="str">
        <f t="shared" si="50"/>
        <v>Bug</v>
      </c>
      <c r="AQ167" s="9">
        <v>50</v>
      </c>
      <c r="AR167" s="9">
        <f t="shared" si="51"/>
        <v>50</v>
      </c>
      <c r="AS167" s="10">
        <f>Table1[[#This Row],[percentage_male]]/100</f>
        <v>0.5</v>
      </c>
      <c r="AT167" s="11">
        <f>(100-Table1[[#This Row],[percentage_male]])/100</f>
        <v>0.5</v>
      </c>
      <c r="AU167" s="1" t="s">
        <v>162</v>
      </c>
      <c r="AV167" s="1" t="s">
        <v>33</v>
      </c>
      <c r="AW167" s="1" t="s">
        <v>38</v>
      </c>
      <c r="AX167" s="1" t="s">
        <v>33</v>
      </c>
      <c r="AY167" s="1" t="s">
        <v>38</v>
      </c>
      <c r="AZ167" s="1">
        <v>0.25</v>
      </c>
      <c r="BA167" s="1" t="s">
        <v>38</v>
      </c>
      <c r="BB167" s="1">
        <v>0.25</v>
      </c>
      <c r="BC167" s="1" t="s">
        <v>33</v>
      </c>
      <c r="BD167" s="1" t="s">
        <v>32</v>
      </c>
      <c r="BE167" s="1" t="s">
        <v>38</v>
      </c>
      <c r="BF167" s="1" t="s">
        <v>33</v>
      </c>
      <c r="BG167" s="1">
        <v>0.5</v>
      </c>
      <c r="BH167" s="1" t="s">
        <v>77</v>
      </c>
      <c r="BI167" s="1" t="s">
        <v>33</v>
      </c>
      <c r="BJ167" s="1" t="s">
        <v>33</v>
      </c>
      <c r="BK167" s="1" t="s">
        <v>33</v>
      </c>
      <c r="BL167" s="1" t="s">
        <v>33</v>
      </c>
      <c r="BM167" s="1" t="s">
        <v>33</v>
      </c>
    </row>
    <row r="168" spans="1:65" x14ac:dyDescent="0.35">
      <c r="A168" s="1" t="s">
        <v>1006</v>
      </c>
      <c r="B168" s="1" t="s">
        <v>650</v>
      </c>
      <c r="C168" s="1" t="s">
        <v>1006</v>
      </c>
      <c r="D168" s="1" t="s">
        <v>1007</v>
      </c>
      <c r="E168" t="s">
        <v>38</v>
      </c>
      <c r="F168" s="1" t="s">
        <v>37</v>
      </c>
      <c r="G168" s="1" t="s">
        <v>3995</v>
      </c>
      <c r="H168" s="1" t="s">
        <v>38</v>
      </c>
      <c r="I168" s="1" t="s">
        <v>154</v>
      </c>
      <c r="J168" s="1" t="s">
        <v>99</v>
      </c>
      <c r="K168" t="str">
        <f t="shared" si="39"/>
        <v>Bug, Flying</v>
      </c>
      <c r="L168" s="1">
        <v>1.4</v>
      </c>
      <c r="M168" s="1">
        <v>35.6</v>
      </c>
      <c r="N168" s="1" t="s">
        <v>61</v>
      </c>
      <c r="O168" s="1" t="s">
        <v>193</v>
      </c>
      <c r="P168" s="1" t="s">
        <v>634</v>
      </c>
      <c r="Q168" s="1" t="s">
        <v>749</v>
      </c>
      <c r="R168" s="9" t="s">
        <v>545</v>
      </c>
      <c r="S168" s="9">
        <f t="shared" si="40"/>
        <v>390</v>
      </c>
      <c r="T168" s="9">
        <f t="shared" si="41"/>
        <v>55</v>
      </c>
      <c r="U168" s="9" t="s">
        <v>169</v>
      </c>
      <c r="V168" s="9">
        <f t="shared" si="42"/>
        <v>35</v>
      </c>
      <c r="W168" s="9" t="s">
        <v>159</v>
      </c>
      <c r="X168" s="9">
        <f t="shared" si="43"/>
        <v>50</v>
      </c>
      <c r="Y168" s="9" t="s">
        <v>88</v>
      </c>
      <c r="Z168" s="9">
        <f t="shared" si="44"/>
        <v>55</v>
      </c>
      <c r="AA168" s="9" t="s">
        <v>169</v>
      </c>
      <c r="AB168" s="9">
        <f t="shared" si="45"/>
        <v>110</v>
      </c>
      <c r="AC168" s="9" t="s">
        <v>296</v>
      </c>
      <c r="AD168" s="9">
        <f t="shared" si="46"/>
        <v>85</v>
      </c>
      <c r="AE168" s="9" t="s">
        <v>104</v>
      </c>
      <c r="AF168" s="9">
        <f t="shared" si="47"/>
        <v>90</v>
      </c>
      <c r="AG168" s="9" t="s">
        <v>178</v>
      </c>
      <c r="AH168" s="9" t="s">
        <v>47</v>
      </c>
      <c r="AI168" s="9">
        <f t="shared" si="48"/>
        <v>70</v>
      </c>
      <c r="AJ168" s="9">
        <f t="shared" si="49"/>
        <v>137</v>
      </c>
      <c r="AK168" s="9" t="s">
        <v>546</v>
      </c>
      <c r="AL168" s="1" t="s">
        <v>363</v>
      </c>
      <c r="AM168" s="1" t="s">
        <v>33</v>
      </c>
      <c r="AN168" s="1" t="s">
        <v>154</v>
      </c>
      <c r="AP168" t="str">
        <f t="shared" si="50"/>
        <v>Bug</v>
      </c>
      <c r="AQ168" s="9">
        <v>50</v>
      </c>
      <c r="AR168" s="9">
        <f t="shared" si="51"/>
        <v>50</v>
      </c>
      <c r="AS168" s="10">
        <f>Table1[[#This Row],[percentage_male]]/100</f>
        <v>0.5</v>
      </c>
      <c r="AT168" s="11">
        <f>(100-Table1[[#This Row],[percentage_male]])/100</f>
        <v>0.5</v>
      </c>
      <c r="AU168" s="1" t="s">
        <v>162</v>
      </c>
      <c r="AV168" s="1" t="s">
        <v>33</v>
      </c>
      <c r="AW168" s="1" t="s">
        <v>38</v>
      </c>
      <c r="AX168" s="1" t="s">
        <v>33</v>
      </c>
      <c r="AY168" s="1" t="s">
        <v>38</v>
      </c>
      <c r="AZ168" s="1">
        <v>0.25</v>
      </c>
      <c r="BA168" s="1" t="s">
        <v>38</v>
      </c>
      <c r="BB168" s="1">
        <v>0.25</v>
      </c>
      <c r="BC168" s="1" t="s">
        <v>33</v>
      </c>
      <c r="BD168" s="1" t="s">
        <v>32</v>
      </c>
      <c r="BE168" s="1" t="s">
        <v>38</v>
      </c>
      <c r="BF168" s="1" t="s">
        <v>33</v>
      </c>
      <c r="BG168" s="1">
        <v>0.5</v>
      </c>
      <c r="BH168" s="1" t="s">
        <v>77</v>
      </c>
      <c r="BI168" s="1" t="s">
        <v>33</v>
      </c>
      <c r="BJ168" s="1" t="s">
        <v>33</v>
      </c>
      <c r="BK168" s="1" t="s">
        <v>33</v>
      </c>
      <c r="BL168" s="1" t="s">
        <v>33</v>
      </c>
      <c r="BM168" s="1" t="s">
        <v>33</v>
      </c>
    </row>
    <row r="169" spans="1:65" x14ac:dyDescent="0.35">
      <c r="A169" s="1" t="s">
        <v>1009</v>
      </c>
      <c r="B169" s="1" t="s">
        <v>848</v>
      </c>
      <c r="C169" s="1" t="s">
        <v>1010</v>
      </c>
      <c r="D169" s="1" t="s">
        <v>1011</v>
      </c>
      <c r="E169" t="s">
        <v>38</v>
      </c>
      <c r="F169" s="1" t="s">
        <v>37</v>
      </c>
      <c r="G169" s="1" t="s">
        <v>3996</v>
      </c>
      <c r="H169" s="1" t="s">
        <v>38</v>
      </c>
      <c r="I169" s="1" t="s">
        <v>154</v>
      </c>
      <c r="J169" s="1" t="s">
        <v>40</v>
      </c>
      <c r="K169" t="str">
        <f t="shared" si="39"/>
        <v>Bug, Poison</v>
      </c>
      <c r="L169" s="1">
        <v>0.5</v>
      </c>
      <c r="M169" s="1">
        <v>8.5</v>
      </c>
      <c r="N169" s="1" t="s">
        <v>61</v>
      </c>
      <c r="O169" s="1" t="s">
        <v>193</v>
      </c>
      <c r="P169" s="1" t="s">
        <v>698</v>
      </c>
      <c r="Q169" s="1" t="s">
        <v>194</v>
      </c>
      <c r="R169" s="9" t="s">
        <v>781</v>
      </c>
      <c r="S169" s="9">
        <f t="shared" si="40"/>
        <v>250</v>
      </c>
      <c r="T169" s="9">
        <f t="shared" si="41"/>
        <v>40</v>
      </c>
      <c r="U169" s="9" t="s">
        <v>184</v>
      </c>
      <c r="V169" s="9">
        <f t="shared" si="42"/>
        <v>60</v>
      </c>
      <c r="W169" s="9" t="s">
        <v>56</v>
      </c>
      <c r="X169" s="9">
        <f t="shared" si="43"/>
        <v>40</v>
      </c>
      <c r="Y169" s="9" t="s">
        <v>184</v>
      </c>
      <c r="Z169" s="9">
        <f t="shared" si="44"/>
        <v>40</v>
      </c>
      <c r="AA169" s="9" t="s">
        <v>184</v>
      </c>
      <c r="AB169" s="9">
        <f t="shared" si="45"/>
        <v>40</v>
      </c>
      <c r="AC169" s="9" t="s">
        <v>184</v>
      </c>
      <c r="AD169" s="9">
        <f t="shared" si="46"/>
        <v>30</v>
      </c>
      <c r="AE169" s="9" t="s">
        <v>158</v>
      </c>
      <c r="AF169" s="9">
        <f t="shared" si="47"/>
        <v>255</v>
      </c>
      <c r="AG169" s="9" t="s">
        <v>160</v>
      </c>
      <c r="AH169" s="9" t="s">
        <v>47</v>
      </c>
      <c r="AI169" s="9">
        <f t="shared" si="48"/>
        <v>70</v>
      </c>
      <c r="AJ169" s="9">
        <f t="shared" si="49"/>
        <v>50</v>
      </c>
      <c r="AK169" s="9" t="s">
        <v>88</v>
      </c>
      <c r="AL169" s="1" t="s">
        <v>363</v>
      </c>
      <c r="AM169" s="1" t="s">
        <v>33</v>
      </c>
      <c r="AN169" s="1" t="s">
        <v>154</v>
      </c>
      <c r="AP169" t="str">
        <f t="shared" si="50"/>
        <v>Bug</v>
      </c>
      <c r="AQ169" s="9">
        <v>50</v>
      </c>
      <c r="AR169" s="9">
        <f t="shared" si="51"/>
        <v>50</v>
      </c>
      <c r="AS169" s="10">
        <f>Table1[[#This Row],[percentage_male]]/100</f>
        <v>0.5</v>
      </c>
      <c r="AT169" s="11">
        <f>(100-Table1[[#This Row],[percentage_male]])/100</f>
        <v>0.5</v>
      </c>
      <c r="AU169" s="1" t="s">
        <v>162</v>
      </c>
      <c r="AV169" s="1" t="s">
        <v>33</v>
      </c>
      <c r="AW169" s="1" t="s">
        <v>38</v>
      </c>
      <c r="AX169" s="1" t="s">
        <v>33</v>
      </c>
      <c r="AY169" s="1" t="s">
        <v>33</v>
      </c>
      <c r="AZ169" s="1">
        <v>0.25</v>
      </c>
      <c r="BA169" s="1" t="s">
        <v>33</v>
      </c>
      <c r="BB169" s="1">
        <v>0.25</v>
      </c>
      <c r="BC169" s="1">
        <v>0.5</v>
      </c>
      <c r="BD169" s="1" t="s">
        <v>33</v>
      </c>
      <c r="BE169" s="1" t="s">
        <v>38</v>
      </c>
      <c r="BF169" s="1" t="s">
        <v>38</v>
      </c>
      <c r="BG169" s="1">
        <v>0.5</v>
      </c>
      <c r="BH169" s="1" t="s">
        <v>38</v>
      </c>
      <c r="BI169" s="1" t="s">
        <v>33</v>
      </c>
      <c r="BJ169" s="1" t="s">
        <v>33</v>
      </c>
      <c r="BK169" s="1" t="s">
        <v>33</v>
      </c>
      <c r="BL169" s="1" t="s">
        <v>33</v>
      </c>
      <c r="BM169" s="1">
        <v>0.5</v>
      </c>
    </row>
    <row r="170" spans="1:65" x14ac:dyDescent="0.35">
      <c r="A170" s="1" t="s">
        <v>1013</v>
      </c>
      <c r="B170" s="1" t="s">
        <v>854</v>
      </c>
      <c r="C170" s="1" t="s">
        <v>1013</v>
      </c>
      <c r="D170" s="1" t="s">
        <v>1014</v>
      </c>
      <c r="E170" t="s">
        <v>38</v>
      </c>
      <c r="F170" s="1" t="s">
        <v>37</v>
      </c>
      <c r="G170" s="1" t="s">
        <v>3997</v>
      </c>
      <c r="H170" s="1" t="s">
        <v>38</v>
      </c>
      <c r="I170" s="1" t="s">
        <v>154</v>
      </c>
      <c r="J170" s="1" t="s">
        <v>40</v>
      </c>
      <c r="K170" t="str">
        <f t="shared" si="39"/>
        <v>Bug, Poison</v>
      </c>
      <c r="L170" s="1">
        <v>1.1000000000000001</v>
      </c>
      <c r="M170" s="1">
        <v>33.5</v>
      </c>
      <c r="N170" s="1" t="s">
        <v>61</v>
      </c>
      <c r="O170" s="1" t="s">
        <v>193</v>
      </c>
      <c r="P170" s="1" t="s">
        <v>698</v>
      </c>
      <c r="Q170" s="1" t="s">
        <v>194</v>
      </c>
      <c r="R170" s="9" t="s">
        <v>517</v>
      </c>
      <c r="S170" s="9">
        <f t="shared" si="40"/>
        <v>400</v>
      </c>
      <c r="T170" s="9">
        <f t="shared" si="41"/>
        <v>70</v>
      </c>
      <c r="U170" s="9" t="s">
        <v>47</v>
      </c>
      <c r="V170" s="9">
        <f t="shared" si="42"/>
        <v>90</v>
      </c>
      <c r="W170" s="9" t="s">
        <v>178</v>
      </c>
      <c r="X170" s="9">
        <f t="shared" si="43"/>
        <v>70</v>
      </c>
      <c r="Y170" s="9" t="s">
        <v>47</v>
      </c>
      <c r="Z170" s="9">
        <f t="shared" si="44"/>
        <v>60</v>
      </c>
      <c r="AA170" s="9" t="s">
        <v>56</v>
      </c>
      <c r="AB170" s="9">
        <f t="shared" si="45"/>
        <v>70</v>
      </c>
      <c r="AC170" s="9" t="s">
        <v>47</v>
      </c>
      <c r="AD170" s="9">
        <f t="shared" si="46"/>
        <v>40</v>
      </c>
      <c r="AE170" s="9" t="s">
        <v>184</v>
      </c>
      <c r="AF170" s="9">
        <f t="shared" si="47"/>
        <v>90</v>
      </c>
      <c r="AG170" s="9" t="s">
        <v>178</v>
      </c>
      <c r="AH170" s="9" t="s">
        <v>47</v>
      </c>
      <c r="AI170" s="9">
        <f t="shared" si="48"/>
        <v>70</v>
      </c>
      <c r="AJ170" s="9">
        <f t="shared" si="49"/>
        <v>140</v>
      </c>
      <c r="AK170" s="9" t="s">
        <v>361</v>
      </c>
      <c r="AL170" s="1" t="s">
        <v>363</v>
      </c>
      <c r="AM170" s="1" t="s">
        <v>33</v>
      </c>
      <c r="AN170" s="1" t="s">
        <v>154</v>
      </c>
      <c r="AP170" t="str">
        <f t="shared" si="50"/>
        <v>Bug</v>
      </c>
      <c r="AQ170" s="9">
        <v>50</v>
      </c>
      <c r="AR170" s="9">
        <f t="shared" si="51"/>
        <v>50</v>
      </c>
      <c r="AS170" s="10">
        <f>Table1[[#This Row],[percentage_male]]/100</f>
        <v>0.5</v>
      </c>
      <c r="AT170" s="11">
        <f>(100-Table1[[#This Row],[percentage_male]])/100</f>
        <v>0.5</v>
      </c>
      <c r="AU170" s="1" t="s">
        <v>162</v>
      </c>
      <c r="AV170" s="1" t="s">
        <v>33</v>
      </c>
      <c r="AW170" s="1" t="s">
        <v>38</v>
      </c>
      <c r="AX170" s="1" t="s">
        <v>33</v>
      </c>
      <c r="AY170" s="1" t="s">
        <v>33</v>
      </c>
      <c r="AZ170" s="1">
        <v>0.25</v>
      </c>
      <c r="BA170" s="1" t="s">
        <v>33</v>
      </c>
      <c r="BB170" s="1">
        <v>0.25</v>
      </c>
      <c r="BC170" s="1">
        <v>0.5</v>
      </c>
      <c r="BD170" s="1" t="s">
        <v>33</v>
      </c>
      <c r="BE170" s="1" t="s">
        <v>38</v>
      </c>
      <c r="BF170" s="1" t="s">
        <v>38</v>
      </c>
      <c r="BG170" s="1">
        <v>0.5</v>
      </c>
      <c r="BH170" s="1" t="s">
        <v>38</v>
      </c>
      <c r="BI170" s="1" t="s">
        <v>33</v>
      </c>
      <c r="BJ170" s="1" t="s">
        <v>33</v>
      </c>
      <c r="BK170" s="1" t="s">
        <v>33</v>
      </c>
      <c r="BL170" s="1" t="s">
        <v>33</v>
      </c>
      <c r="BM170" s="1">
        <v>0.5</v>
      </c>
    </row>
    <row r="171" spans="1:65" x14ac:dyDescent="0.35">
      <c r="A171" s="1" t="s">
        <v>1016</v>
      </c>
      <c r="B171" s="1" t="s">
        <v>703</v>
      </c>
      <c r="C171" s="1" t="s">
        <v>1017</v>
      </c>
      <c r="D171" s="1" t="s">
        <v>1018</v>
      </c>
      <c r="E171" t="s">
        <v>38</v>
      </c>
      <c r="F171" s="1" t="s">
        <v>37</v>
      </c>
      <c r="G171" s="1" t="s">
        <v>3912</v>
      </c>
      <c r="H171" s="1" t="s">
        <v>38</v>
      </c>
      <c r="I171" s="1" t="s">
        <v>40</v>
      </c>
      <c r="J171" s="1" t="s">
        <v>99</v>
      </c>
      <c r="K171" t="str">
        <f t="shared" si="39"/>
        <v>Poison, Flying</v>
      </c>
      <c r="L171" s="1">
        <v>1.8</v>
      </c>
      <c r="M171" s="1">
        <v>75</v>
      </c>
      <c r="N171" s="1" t="s">
        <v>38</v>
      </c>
      <c r="O171" s="1" t="s">
        <v>397</v>
      </c>
      <c r="Q171" s="1" t="s">
        <v>398</v>
      </c>
      <c r="R171" s="9" t="s">
        <v>860</v>
      </c>
      <c r="S171" s="9">
        <f t="shared" si="40"/>
        <v>535</v>
      </c>
      <c r="T171" s="9">
        <f t="shared" si="41"/>
        <v>85</v>
      </c>
      <c r="U171" s="9" t="s">
        <v>104</v>
      </c>
      <c r="V171" s="9">
        <f t="shared" si="42"/>
        <v>90</v>
      </c>
      <c r="W171" s="9" t="s">
        <v>178</v>
      </c>
      <c r="X171" s="9">
        <f t="shared" si="43"/>
        <v>80</v>
      </c>
      <c r="Y171" s="9" t="s">
        <v>59</v>
      </c>
      <c r="Z171" s="9">
        <f t="shared" si="44"/>
        <v>70</v>
      </c>
      <c r="AA171" s="9" t="s">
        <v>47</v>
      </c>
      <c r="AB171" s="9">
        <f t="shared" si="45"/>
        <v>80</v>
      </c>
      <c r="AC171" s="9" t="s">
        <v>59</v>
      </c>
      <c r="AD171" s="9">
        <f t="shared" si="46"/>
        <v>130</v>
      </c>
      <c r="AE171" s="9" t="s">
        <v>110</v>
      </c>
      <c r="AF171" s="9">
        <f t="shared" si="47"/>
        <v>90</v>
      </c>
      <c r="AG171" s="9" t="s">
        <v>178</v>
      </c>
      <c r="AH171" s="9" t="s">
        <v>47</v>
      </c>
      <c r="AI171" s="9">
        <f t="shared" si="48"/>
        <v>70</v>
      </c>
      <c r="AJ171" s="9">
        <f t="shared" si="49"/>
        <v>241</v>
      </c>
      <c r="AK171" s="9" t="s">
        <v>1019</v>
      </c>
      <c r="AL171" s="1" t="s">
        <v>161</v>
      </c>
      <c r="AM171" s="1" t="s">
        <v>33</v>
      </c>
      <c r="AN171" s="1" t="s">
        <v>99</v>
      </c>
      <c r="AP171" t="str">
        <f t="shared" si="50"/>
        <v>Flying</v>
      </c>
      <c r="AQ171" s="9">
        <v>50</v>
      </c>
      <c r="AR171" s="9">
        <f t="shared" si="51"/>
        <v>50</v>
      </c>
      <c r="AS171" s="10">
        <f>Table1[[#This Row],[percentage_male]]/100</f>
        <v>0.5</v>
      </c>
      <c r="AT171" s="11">
        <f>(100-Table1[[#This Row],[percentage_male]])/100</f>
        <v>0.5</v>
      </c>
      <c r="AU171" s="1" t="s">
        <v>162</v>
      </c>
      <c r="AV171" s="1" t="s">
        <v>33</v>
      </c>
      <c r="AW171" s="1" t="s">
        <v>33</v>
      </c>
      <c r="AX171" s="1" t="s">
        <v>33</v>
      </c>
      <c r="AY171" s="1" t="s">
        <v>38</v>
      </c>
      <c r="AZ171" s="1">
        <v>0.25</v>
      </c>
      <c r="BA171" s="1" t="s">
        <v>38</v>
      </c>
      <c r="BB171" s="1">
        <v>0.25</v>
      </c>
      <c r="BC171" s="1">
        <v>0.5</v>
      </c>
      <c r="BD171" s="1" t="s">
        <v>32</v>
      </c>
      <c r="BE171" s="1" t="s">
        <v>33</v>
      </c>
      <c r="BF171" s="1" t="s">
        <v>38</v>
      </c>
      <c r="BG171" s="1">
        <v>0.25</v>
      </c>
      <c r="BH171" s="1" t="s">
        <v>38</v>
      </c>
      <c r="BI171" s="1" t="s">
        <v>33</v>
      </c>
      <c r="BJ171" s="1" t="s">
        <v>33</v>
      </c>
      <c r="BK171" s="1" t="s">
        <v>33</v>
      </c>
      <c r="BL171" s="1" t="s">
        <v>33</v>
      </c>
      <c r="BM171" s="1">
        <v>0.5</v>
      </c>
    </row>
    <row r="172" spans="1:65" x14ac:dyDescent="0.35">
      <c r="A172" s="1" t="s">
        <v>1020</v>
      </c>
      <c r="B172" s="1" t="s">
        <v>387</v>
      </c>
      <c r="C172" s="1" t="s">
        <v>1021</v>
      </c>
      <c r="D172" s="1" t="s">
        <v>1022</v>
      </c>
      <c r="E172" t="s">
        <v>38</v>
      </c>
      <c r="F172" s="1" t="s">
        <v>37</v>
      </c>
      <c r="G172" s="1" t="s">
        <v>3998</v>
      </c>
      <c r="H172" s="1" t="s">
        <v>38</v>
      </c>
      <c r="I172" s="1" t="s">
        <v>123</v>
      </c>
      <c r="J172" s="1" t="s">
        <v>282</v>
      </c>
      <c r="K172" t="str">
        <f t="shared" si="39"/>
        <v>Water, Electric</v>
      </c>
      <c r="L172" s="1">
        <v>0.5</v>
      </c>
      <c r="M172" s="1">
        <v>12</v>
      </c>
      <c r="N172" s="1" t="s">
        <v>61</v>
      </c>
      <c r="O172" s="1" t="s">
        <v>877</v>
      </c>
      <c r="P172" s="1" t="s">
        <v>811</v>
      </c>
      <c r="Q172" s="1" t="s">
        <v>499</v>
      </c>
      <c r="R172" s="9" t="s">
        <v>716</v>
      </c>
      <c r="S172" s="9">
        <f t="shared" si="40"/>
        <v>330</v>
      </c>
      <c r="T172" s="9">
        <f t="shared" si="41"/>
        <v>75</v>
      </c>
      <c r="U172" s="9" t="s">
        <v>195</v>
      </c>
      <c r="V172" s="9">
        <f t="shared" si="42"/>
        <v>38</v>
      </c>
      <c r="W172" s="9" t="s">
        <v>314</v>
      </c>
      <c r="X172" s="9">
        <f t="shared" si="43"/>
        <v>38</v>
      </c>
      <c r="Y172" s="9" t="s">
        <v>314</v>
      </c>
      <c r="Z172" s="9">
        <f t="shared" si="44"/>
        <v>56</v>
      </c>
      <c r="AA172" s="9" t="s">
        <v>210</v>
      </c>
      <c r="AB172" s="9">
        <f t="shared" si="45"/>
        <v>56</v>
      </c>
      <c r="AC172" s="9" t="s">
        <v>210</v>
      </c>
      <c r="AD172" s="9">
        <f t="shared" si="46"/>
        <v>67</v>
      </c>
      <c r="AE172" s="9" t="s">
        <v>332</v>
      </c>
      <c r="AF172" s="9">
        <f t="shared" si="47"/>
        <v>190</v>
      </c>
      <c r="AG172" s="9" t="s">
        <v>286</v>
      </c>
      <c r="AH172" s="9" t="s">
        <v>47</v>
      </c>
      <c r="AI172" s="9">
        <f t="shared" si="48"/>
        <v>70</v>
      </c>
      <c r="AJ172" s="9">
        <f t="shared" si="49"/>
        <v>66</v>
      </c>
      <c r="AK172" s="9" t="s">
        <v>444</v>
      </c>
      <c r="AL172" s="1" t="s">
        <v>490</v>
      </c>
      <c r="AM172" s="1" t="s">
        <v>33</v>
      </c>
      <c r="AN172" s="1" t="s">
        <v>804</v>
      </c>
      <c r="AP172" t="str">
        <f t="shared" si="50"/>
        <v>Water 2</v>
      </c>
      <c r="AQ172" s="9">
        <v>50</v>
      </c>
      <c r="AR172" s="9">
        <f t="shared" si="51"/>
        <v>50</v>
      </c>
      <c r="AS172" s="10">
        <f>Table1[[#This Row],[percentage_male]]/100</f>
        <v>0.5</v>
      </c>
      <c r="AT172" s="11">
        <f>(100-Table1[[#This Row],[percentage_male]])/100</f>
        <v>0.5</v>
      </c>
      <c r="AU172" s="1" t="s">
        <v>51</v>
      </c>
      <c r="AV172" s="1" t="s">
        <v>33</v>
      </c>
      <c r="AW172" s="1">
        <v>0.5</v>
      </c>
      <c r="AX172" s="1">
        <v>0.5</v>
      </c>
      <c r="AY172" s="1" t="s">
        <v>32</v>
      </c>
      <c r="AZ172" s="1" t="s">
        <v>38</v>
      </c>
      <c r="BA172" s="1">
        <v>0.5</v>
      </c>
      <c r="BB172" s="1" t="s">
        <v>33</v>
      </c>
      <c r="BC172" s="1" t="s">
        <v>33</v>
      </c>
      <c r="BD172" s="1" t="s">
        <v>38</v>
      </c>
      <c r="BE172" s="1">
        <v>0.5</v>
      </c>
      <c r="BF172" s="1" t="s">
        <v>33</v>
      </c>
      <c r="BG172" s="1" t="s">
        <v>33</v>
      </c>
      <c r="BH172" s="1" t="s">
        <v>33</v>
      </c>
      <c r="BI172" s="1" t="s">
        <v>33</v>
      </c>
      <c r="BJ172" s="1" t="s">
        <v>33</v>
      </c>
      <c r="BK172" s="1" t="s">
        <v>33</v>
      </c>
      <c r="BL172" s="1">
        <v>0.25</v>
      </c>
      <c r="BM172" s="1" t="s">
        <v>33</v>
      </c>
    </row>
    <row r="173" spans="1:65" x14ac:dyDescent="0.35">
      <c r="A173" s="1" t="s">
        <v>1023</v>
      </c>
      <c r="B173" s="1" t="s">
        <v>865</v>
      </c>
      <c r="C173" s="1" t="s">
        <v>1023</v>
      </c>
      <c r="D173" s="1" t="s">
        <v>1024</v>
      </c>
      <c r="E173" t="s">
        <v>38</v>
      </c>
      <c r="F173" s="1" t="s">
        <v>37</v>
      </c>
      <c r="G173" s="1" t="s">
        <v>3999</v>
      </c>
      <c r="H173" s="1" t="s">
        <v>38</v>
      </c>
      <c r="I173" s="1" t="s">
        <v>123</v>
      </c>
      <c r="J173" s="1" t="s">
        <v>282</v>
      </c>
      <c r="K173" t="str">
        <f t="shared" si="39"/>
        <v>Water, Electric</v>
      </c>
      <c r="L173" s="1">
        <v>1.2</v>
      </c>
      <c r="M173" s="1">
        <v>22.5</v>
      </c>
      <c r="N173" s="1" t="s">
        <v>61</v>
      </c>
      <c r="O173" s="1" t="s">
        <v>877</v>
      </c>
      <c r="P173" s="1" t="s">
        <v>811</v>
      </c>
      <c r="Q173" s="1" t="s">
        <v>499</v>
      </c>
      <c r="R173" s="9" t="s">
        <v>820</v>
      </c>
      <c r="S173" s="9">
        <f t="shared" si="40"/>
        <v>460</v>
      </c>
      <c r="T173" s="9">
        <f t="shared" si="41"/>
        <v>125</v>
      </c>
      <c r="U173" s="9" t="s">
        <v>651</v>
      </c>
      <c r="V173" s="9">
        <f t="shared" si="42"/>
        <v>58</v>
      </c>
      <c r="W173" s="9" t="s">
        <v>94</v>
      </c>
      <c r="X173" s="9">
        <f t="shared" si="43"/>
        <v>58</v>
      </c>
      <c r="Y173" s="9" t="s">
        <v>94</v>
      </c>
      <c r="Z173" s="9">
        <f t="shared" si="44"/>
        <v>76</v>
      </c>
      <c r="AA173" s="9" t="s">
        <v>342</v>
      </c>
      <c r="AB173" s="9">
        <f t="shared" si="45"/>
        <v>76</v>
      </c>
      <c r="AC173" s="9" t="s">
        <v>342</v>
      </c>
      <c r="AD173" s="9">
        <f t="shared" si="46"/>
        <v>67</v>
      </c>
      <c r="AE173" s="9" t="s">
        <v>332</v>
      </c>
      <c r="AF173" s="9">
        <f t="shared" si="47"/>
        <v>75</v>
      </c>
      <c r="AG173" s="9" t="s">
        <v>195</v>
      </c>
      <c r="AH173" s="9" t="s">
        <v>47</v>
      </c>
      <c r="AI173" s="9">
        <f t="shared" si="48"/>
        <v>70</v>
      </c>
      <c r="AJ173" s="9">
        <f t="shared" si="49"/>
        <v>161</v>
      </c>
      <c r="AK173" s="9" t="s">
        <v>821</v>
      </c>
      <c r="AL173" s="1" t="s">
        <v>490</v>
      </c>
      <c r="AM173" s="1" t="s">
        <v>33</v>
      </c>
      <c r="AN173" s="1" t="s">
        <v>804</v>
      </c>
      <c r="AP173" t="str">
        <f t="shared" si="50"/>
        <v>Water 2</v>
      </c>
      <c r="AQ173" s="9">
        <v>50</v>
      </c>
      <c r="AR173" s="9">
        <f t="shared" si="51"/>
        <v>50</v>
      </c>
      <c r="AS173" s="10">
        <f>Table1[[#This Row],[percentage_male]]/100</f>
        <v>0.5</v>
      </c>
      <c r="AT173" s="11">
        <f>(100-Table1[[#This Row],[percentage_male]])/100</f>
        <v>0.5</v>
      </c>
      <c r="AU173" s="1" t="s">
        <v>51</v>
      </c>
      <c r="AV173" s="1" t="s">
        <v>33</v>
      </c>
      <c r="AW173" s="1">
        <v>0.5</v>
      </c>
      <c r="AX173" s="1">
        <v>0.5</v>
      </c>
      <c r="AY173" s="1" t="s">
        <v>32</v>
      </c>
      <c r="AZ173" s="1" t="s">
        <v>38</v>
      </c>
      <c r="BA173" s="1">
        <v>0.5</v>
      </c>
      <c r="BB173" s="1" t="s">
        <v>33</v>
      </c>
      <c r="BC173" s="1" t="s">
        <v>33</v>
      </c>
      <c r="BD173" s="1" t="s">
        <v>38</v>
      </c>
      <c r="BE173" s="1">
        <v>0.5</v>
      </c>
      <c r="BF173" s="1" t="s">
        <v>33</v>
      </c>
      <c r="BG173" s="1" t="s">
        <v>33</v>
      </c>
      <c r="BH173" s="1" t="s">
        <v>33</v>
      </c>
      <c r="BI173" s="1" t="s">
        <v>33</v>
      </c>
      <c r="BJ173" s="1" t="s">
        <v>33</v>
      </c>
      <c r="BK173" s="1" t="s">
        <v>33</v>
      </c>
      <c r="BL173" s="1">
        <v>0.25</v>
      </c>
      <c r="BM173" s="1" t="s">
        <v>33</v>
      </c>
    </row>
    <row r="174" spans="1:65" x14ac:dyDescent="0.35">
      <c r="A174" s="1" t="s">
        <v>1025</v>
      </c>
      <c r="B174" s="1" t="s">
        <v>606</v>
      </c>
      <c r="C174" s="1" t="s">
        <v>1025</v>
      </c>
      <c r="D174" s="1" t="s">
        <v>1026</v>
      </c>
      <c r="E174" t="s">
        <v>38</v>
      </c>
      <c r="F174" s="1" t="s">
        <v>37</v>
      </c>
      <c r="G174" s="1" t="s">
        <v>4000</v>
      </c>
      <c r="H174" s="1" t="s">
        <v>33</v>
      </c>
      <c r="I174" s="1" t="s">
        <v>282</v>
      </c>
      <c r="K174" t="str">
        <f t="shared" si="39"/>
        <v>Electric</v>
      </c>
      <c r="L174" s="1">
        <v>0.3</v>
      </c>
      <c r="M174" s="1">
        <v>2</v>
      </c>
      <c r="N174" s="1" t="s">
        <v>38</v>
      </c>
      <c r="O174" s="1" t="s">
        <v>283</v>
      </c>
      <c r="Q174" s="1" t="s">
        <v>284</v>
      </c>
      <c r="R174" s="9" t="s">
        <v>168</v>
      </c>
      <c r="S174" s="9">
        <f t="shared" si="40"/>
        <v>205</v>
      </c>
      <c r="T174" s="9">
        <f t="shared" si="41"/>
        <v>20</v>
      </c>
      <c r="U174" s="9" t="s">
        <v>51</v>
      </c>
      <c r="V174" s="9">
        <f t="shared" si="42"/>
        <v>40</v>
      </c>
      <c r="W174" s="9" t="s">
        <v>184</v>
      </c>
      <c r="X174" s="9">
        <f t="shared" si="43"/>
        <v>15</v>
      </c>
      <c r="Y174" s="9" t="s">
        <v>162</v>
      </c>
      <c r="Z174" s="9">
        <f t="shared" si="44"/>
        <v>35</v>
      </c>
      <c r="AA174" s="9" t="s">
        <v>159</v>
      </c>
      <c r="AB174" s="9">
        <f t="shared" si="45"/>
        <v>35</v>
      </c>
      <c r="AC174" s="9" t="s">
        <v>159</v>
      </c>
      <c r="AD174" s="9">
        <f t="shared" si="46"/>
        <v>60</v>
      </c>
      <c r="AE174" s="9" t="s">
        <v>56</v>
      </c>
      <c r="AF174" s="9">
        <f t="shared" si="47"/>
        <v>190</v>
      </c>
      <c r="AG174" s="9" t="s">
        <v>286</v>
      </c>
      <c r="AH174" s="9" t="s">
        <v>47</v>
      </c>
      <c r="AI174" s="9">
        <f t="shared" si="48"/>
        <v>70</v>
      </c>
      <c r="AJ174" s="9">
        <f t="shared" si="49"/>
        <v>41</v>
      </c>
      <c r="AK174" s="9" t="s">
        <v>327</v>
      </c>
      <c r="AL174" s="1" t="s">
        <v>161</v>
      </c>
      <c r="AM174" s="1" t="s">
        <v>33</v>
      </c>
      <c r="AN174" s="1" t="s">
        <v>334</v>
      </c>
      <c r="AP174" t="str">
        <f t="shared" si="50"/>
        <v>Undiscovered</v>
      </c>
      <c r="AQ174" s="9">
        <v>50</v>
      </c>
      <c r="AR174" s="9">
        <f t="shared" si="51"/>
        <v>50</v>
      </c>
      <c r="AS174" s="10">
        <f>Table1[[#This Row],[percentage_male]]/100</f>
        <v>0.5</v>
      </c>
      <c r="AT174" s="11">
        <f>(100-Table1[[#This Row],[percentage_male]])/100</f>
        <v>0.5</v>
      </c>
      <c r="AU174" s="1" t="s">
        <v>130</v>
      </c>
      <c r="AV174" s="1" t="s">
        <v>33</v>
      </c>
      <c r="AW174" s="1" t="s">
        <v>33</v>
      </c>
      <c r="AX174" s="1" t="s">
        <v>33</v>
      </c>
      <c r="AY174" s="1">
        <v>0.5</v>
      </c>
      <c r="AZ174" s="1" t="s">
        <v>33</v>
      </c>
      <c r="BA174" s="1" t="s">
        <v>33</v>
      </c>
      <c r="BB174" s="1" t="s">
        <v>33</v>
      </c>
      <c r="BC174" s="1" t="s">
        <v>33</v>
      </c>
      <c r="BD174" s="1" t="s">
        <v>38</v>
      </c>
      <c r="BE174" s="1">
        <v>0.5</v>
      </c>
      <c r="BF174" s="1" t="s">
        <v>33</v>
      </c>
      <c r="BG174" s="1" t="s">
        <v>33</v>
      </c>
      <c r="BH174" s="1" t="s">
        <v>33</v>
      </c>
      <c r="BI174" s="1" t="s">
        <v>33</v>
      </c>
      <c r="BJ174" s="1" t="s">
        <v>33</v>
      </c>
      <c r="BK174" s="1" t="s">
        <v>33</v>
      </c>
      <c r="BL174" s="1">
        <v>0.5</v>
      </c>
      <c r="BM174" s="1" t="s">
        <v>33</v>
      </c>
    </row>
    <row r="175" spans="1:65" x14ac:dyDescent="0.35">
      <c r="A175" s="1" t="s">
        <v>1027</v>
      </c>
      <c r="B175" s="1" t="s">
        <v>835</v>
      </c>
      <c r="C175" s="1" t="s">
        <v>1028</v>
      </c>
      <c r="D175" s="1" t="s">
        <v>1029</v>
      </c>
      <c r="E175" t="s">
        <v>38</v>
      </c>
      <c r="F175" s="1" t="s">
        <v>37</v>
      </c>
      <c r="G175" s="1" t="s">
        <v>3962</v>
      </c>
      <c r="H175" s="1" t="s">
        <v>33</v>
      </c>
      <c r="I175" s="1" t="s">
        <v>288</v>
      </c>
      <c r="K175" t="str">
        <f t="shared" si="39"/>
        <v>Fairy</v>
      </c>
      <c r="L175" s="1">
        <v>0.3</v>
      </c>
      <c r="M175" s="1">
        <v>3</v>
      </c>
      <c r="N175" s="1" t="s">
        <v>61</v>
      </c>
      <c r="O175" s="1" t="s">
        <v>357</v>
      </c>
      <c r="P175" s="1" t="s">
        <v>358</v>
      </c>
      <c r="Q175" s="1" t="s">
        <v>359</v>
      </c>
      <c r="R175" s="9" t="s">
        <v>297</v>
      </c>
      <c r="S175" s="9">
        <f t="shared" si="40"/>
        <v>218</v>
      </c>
      <c r="T175" s="9">
        <f t="shared" si="41"/>
        <v>50</v>
      </c>
      <c r="U175" s="9" t="s">
        <v>88</v>
      </c>
      <c r="V175" s="9">
        <f t="shared" si="42"/>
        <v>25</v>
      </c>
      <c r="W175" s="9" t="s">
        <v>170</v>
      </c>
      <c r="X175" s="9">
        <f t="shared" si="43"/>
        <v>28</v>
      </c>
      <c r="Y175" s="9" t="s">
        <v>253</v>
      </c>
      <c r="Z175" s="9">
        <f t="shared" si="44"/>
        <v>45</v>
      </c>
      <c r="AA175" s="9" t="s">
        <v>44</v>
      </c>
      <c r="AB175" s="9">
        <f t="shared" si="45"/>
        <v>55</v>
      </c>
      <c r="AC175" s="9" t="s">
        <v>169</v>
      </c>
      <c r="AD175" s="9">
        <f t="shared" si="46"/>
        <v>15</v>
      </c>
      <c r="AE175" s="9" t="s">
        <v>162</v>
      </c>
      <c r="AF175" s="9">
        <f t="shared" si="47"/>
        <v>150</v>
      </c>
      <c r="AG175" s="9" t="s">
        <v>200</v>
      </c>
      <c r="AH175" s="9" t="s">
        <v>361</v>
      </c>
      <c r="AI175" s="9">
        <f t="shared" si="48"/>
        <v>140</v>
      </c>
      <c r="AJ175" s="9">
        <f t="shared" si="49"/>
        <v>44</v>
      </c>
      <c r="AK175" s="9" t="s">
        <v>127</v>
      </c>
      <c r="AL175" s="1" t="s">
        <v>363</v>
      </c>
      <c r="AM175" s="1" t="s">
        <v>33</v>
      </c>
      <c r="AN175" s="1" t="s">
        <v>334</v>
      </c>
      <c r="AP175" t="str">
        <f t="shared" si="50"/>
        <v>Undiscovered</v>
      </c>
      <c r="AQ175" s="9">
        <v>25</v>
      </c>
      <c r="AR175" s="9">
        <f t="shared" si="51"/>
        <v>75</v>
      </c>
      <c r="AS175" s="10">
        <f>Table1[[#This Row],[percentage_male]]/100</f>
        <v>0.25</v>
      </c>
      <c r="AT175" s="11">
        <f>(100-Table1[[#This Row],[percentage_male]])/100</f>
        <v>0.75</v>
      </c>
      <c r="AU175" s="1" t="s">
        <v>130</v>
      </c>
      <c r="AV175" s="1" t="s">
        <v>33</v>
      </c>
      <c r="AW175" s="1" t="s">
        <v>33</v>
      </c>
      <c r="AX175" s="1" t="s">
        <v>33</v>
      </c>
      <c r="AY175" s="1" t="s">
        <v>33</v>
      </c>
      <c r="AZ175" s="1" t="s">
        <v>33</v>
      </c>
      <c r="BA175" s="1" t="s">
        <v>33</v>
      </c>
      <c r="BB175" s="1">
        <v>0.5</v>
      </c>
      <c r="BC175" s="1" t="s">
        <v>38</v>
      </c>
      <c r="BD175" s="1" t="s">
        <v>33</v>
      </c>
      <c r="BE175" s="1" t="s">
        <v>33</v>
      </c>
      <c r="BF175" s="1" t="s">
        <v>33</v>
      </c>
      <c r="BG175" s="1">
        <v>0.5</v>
      </c>
      <c r="BH175" s="1" t="s">
        <v>33</v>
      </c>
      <c r="BI175" s="1" t="s">
        <v>33</v>
      </c>
      <c r="BJ175" s="1" t="s">
        <v>32</v>
      </c>
      <c r="BK175" s="1">
        <v>0.5</v>
      </c>
      <c r="BL175" s="1" t="s">
        <v>38</v>
      </c>
      <c r="BM175" s="1" t="s">
        <v>33</v>
      </c>
    </row>
    <row r="176" spans="1:65" x14ac:dyDescent="0.35">
      <c r="A176" s="1" t="s">
        <v>1031</v>
      </c>
      <c r="B176" s="1" t="s">
        <v>873</v>
      </c>
      <c r="C176" s="1" t="s">
        <v>1032</v>
      </c>
      <c r="D176" s="1" t="s">
        <v>1033</v>
      </c>
      <c r="E176" t="s">
        <v>38</v>
      </c>
      <c r="F176" s="1" t="s">
        <v>37</v>
      </c>
      <c r="G176" s="1" t="s">
        <v>3911</v>
      </c>
      <c r="H176" s="1" t="s">
        <v>38</v>
      </c>
      <c r="I176" s="1" t="s">
        <v>37</v>
      </c>
      <c r="J176" s="1" t="s">
        <v>288</v>
      </c>
      <c r="K176" t="str">
        <f t="shared" si="39"/>
        <v>Normal, Fairy</v>
      </c>
      <c r="L176" s="1">
        <v>0.3</v>
      </c>
      <c r="M176" s="1">
        <v>1</v>
      </c>
      <c r="N176" s="1" t="s">
        <v>61</v>
      </c>
      <c r="O176" s="1" t="s">
        <v>357</v>
      </c>
      <c r="P176" s="1" t="s">
        <v>385</v>
      </c>
      <c r="Q176" s="1" t="s">
        <v>359</v>
      </c>
      <c r="R176" s="9" t="s">
        <v>842</v>
      </c>
      <c r="S176" s="9">
        <f t="shared" si="40"/>
        <v>210</v>
      </c>
      <c r="T176" s="9">
        <f t="shared" si="41"/>
        <v>90</v>
      </c>
      <c r="U176" s="9" t="s">
        <v>178</v>
      </c>
      <c r="V176" s="9">
        <f t="shared" si="42"/>
        <v>30</v>
      </c>
      <c r="W176" s="9" t="s">
        <v>158</v>
      </c>
      <c r="X176" s="9">
        <f t="shared" si="43"/>
        <v>15</v>
      </c>
      <c r="Y176" s="9" t="s">
        <v>162</v>
      </c>
      <c r="Z176" s="9">
        <f t="shared" si="44"/>
        <v>40</v>
      </c>
      <c r="AA176" s="9" t="s">
        <v>184</v>
      </c>
      <c r="AB176" s="9">
        <f t="shared" si="45"/>
        <v>20</v>
      </c>
      <c r="AC176" s="9" t="s">
        <v>51</v>
      </c>
      <c r="AD176" s="9">
        <f t="shared" si="46"/>
        <v>15</v>
      </c>
      <c r="AE176" s="9" t="s">
        <v>162</v>
      </c>
      <c r="AF176" s="9">
        <f t="shared" si="47"/>
        <v>170</v>
      </c>
      <c r="AG176" s="9" t="s">
        <v>387</v>
      </c>
      <c r="AH176" s="9" t="s">
        <v>47</v>
      </c>
      <c r="AI176" s="9">
        <f t="shared" si="48"/>
        <v>70</v>
      </c>
      <c r="AJ176" s="9">
        <f t="shared" si="49"/>
        <v>42</v>
      </c>
      <c r="AK176" s="9" t="s">
        <v>335</v>
      </c>
      <c r="AL176" s="1" t="s">
        <v>363</v>
      </c>
      <c r="AM176" s="1" t="s">
        <v>33</v>
      </c>
      <c r="AN176" s="1" t="s">
        <v>334</v>
      </c>
      <c r="AP176" t="str">
        <f t="shared" si="50"/>
        <v>Undiscovered</v>
      </c>
      <c r="AQ176" s="9">
        <v>25</v>
      </c>
      <c r="AR176" s="9">
        <f t="shared" si="51"/>
        <v>75</v>
      </c>
      <c r="AS176" s="10">
        <f>Table1[[#This Row],[percentage_male]]/100</f>
        <v>0.25</v>
      </c>
      <c r="AT176" s="11">
        <f>(100-Table1[[#This Row],[percentage_male]])/100</f>
        <v>0.75</v>
      </c>
      <c r="AU176" s="1" t="s">
        <v>130</v>
      </c>
      <c r="AV176" s="1" t="s">
        <v>33</v>
      </c>
      <c r="AW176" s="1" t="s">
        <v>33</v>
      </c>
      <c r="AX176" s="1" t="s">
        <v>33</v>
      </c>
      <c r="AY176" s="1" t="s">
        <v>33</v>
      </c>
      <c r="AZ176" s="1" t="s">
        <v>33</v>
      </c>
      <c r="BA176" s="1" t="s">
        <v>33</v>
      </c>
      <c r="BB176" s="1" t="s">
        <v>33</v>
      </c>
      <c r="BC176" s="1" t="s">
        <v>38</v>
      </c>
      <c r="BD176" s="1" t="s">
        <v>33</v>
      </c>
      <c r="BE176" s="1" t="s">
        <v>33</v>
      </c>
      <c r="BF176" s="1" t="s">
        <v>33</v>
      </c>
      <c r="BG176" s="1">
        <v>0.5</v>
      </c>
      <c r="BH176" s="1" t="s">
        <v>33</v>
      </c>
      <c r="BI176" s="1" t="s">
        <v>32</v>
      </c>
      <c r="BJ176" s="1" t="s">
        <v>32</v>
      </c>
      <c r="BK176" s="1">
        <v>0.5</v>
      </c>
      <c r="BL176" s="1" t="s">
        <v>38</v>
      </c>
      <c r="BM176" s="1" t="s">
        <v>33</v>
      </c>
    </row>
    <row r="177" spans="1:65" x14ac:dyDescent="0.35">
      <c r="A177" s="1" t="s">
        <v>1035</v>
      </c>
      <c r="B177" s="1" t="s">
        <v>473</v>
      </c>
      <c r="C177" s="1" t="s">
        <v>1035</v>
      </c>
      <c r="D177" s="1" t="s">
        <v>1036</v>
      </c>
      <c r="E177" t="s">
        <v>38</v>
      </c>
      <c r="F177" s="1" t="s">
        <v>37</v>
      </c>
      <c r="G177" s="1" t="s">
        <v>4001</v>
      </c>
      <c r="H177" s="1" t="s">
        <v>33</v>
      </c>
      <c r="I177" s="1" t="s">
        <v>288</v>
      </c>
      <c r="K177" t="str">
        <f t="shared" si="39"/>
        <v>Fairy</v>
      </c>
      <c r="L177" s="1">
        <v>0.3</v>
      </c>
      <c r="M177" s="1">
        <v>1.5</v>
      </c>
      <c r="N177" s="1" t="s">
        <v>61</v>
      </c>
      <c r="O177" s="1" t="s">
        <v>235</v>
      </c>
      <c r="P177" s="1" t="s">
        <v>779</v>
      </c>
      <c r="Q177" s="1" t="s">
        <v>1037</v>
      </c>
      <c r="R177" s="9" t="s">
        <v>399</v>
      </c>
      <c r="S177" s="9">
        <f t="shared" si="40"/>
        <v>245</v>
      </c>
      <c r="T177" s="9">
        <f t="shared" si="41"/>
        <v>35</v>
      </c>
      <c r="U177" s="9" t="s">
        <v>159</v>
      </c>
      <c r="V177" s="9">
        <f t="shared" si="42"/>
        <v>20</v>
      </c>
      <c r="W177" s="9" t="s">
        <v>51</v>
      </c>
      <c r="X177" s="9">
        <f t="shared" si="43"/>
        <v>65</v>
      </c>
      <c r="Y177" s="9" t="s">
        <v>46</v>
      </c>
      <c r="Z177" s="9">
        <f t="shared" si="44"/>
        <v>40</v>
      </c>
      <c r="AA177" s="9" t="s">
        <v>184</v>
      </c>
      <c r="AB177" s="9">
        <f t="shared" si="45"/>
        <v>65</v>
      </c>
      <c r="AC177" s="9" t="s">
        <v>46</v>
      </c>
      <c r="AD177" s="9">
        <f t="shared" si="46"/>
        <v>20</v>
      </c>
      <c r="AE177" s="9" t="s">
        <v>51</v>
      </c>
      <c r="AF177" s="9">
        <f t="shared" si="47"/>
        <v>190</v>
      </c>
      <c r="AG177" s="9" t="s">
        <v>286</v>
      </c>
      <c r="AH177" s="9" t="s">
        <v>47</v>
      </c>
      <c r="AI177" s="9">
        <f t="shared" si="48"/>
        <v>70</v>
      </c>
      <c r="AJ177" s="9">
        <f t="shared" si="49"/>
        <v>49</v>
      </c>
      <c r="AK177" s="9" t="s">
        <v>45</v>
      </c>
      <c r="AL177" s="1" t="s">
        <v>363</v>
      </c>
      <c r="AM177" s="1" t="s">
        <v>33</v>
      </c>
      <c r="AN177" s="1" t="s">
        <v>334</v>
      </c>
      <c r="AP177" t="str">
        <f t="shared" si="50"/>
        <v>Undiscovered</v>
      </c>
      <c r="AQ177" s="9">
        <v>87.5</v>
      </c>
      <c r="AR177" s="9">
        <f t="shared" si="51"/>
        <v>12.5</v>
      </c>
      <c r="AS177" s="10">
        <f>Table1[[#This Row],[percentage_male]]/100</f>
        <v>0.875</v>
      </c>
      <c r="AT177" s="11">
        <f>(100-Table1[[#This Row],[percentage_male]])/100</f>
        <v>0.125</v>
      </c>
      <c r="AU177" s="1" t="s">
        <v>130</v>
      </c>
      <c r="AV177" s="1" t="s">
        <v>33</v>
      </c>
      <c r="AW177" s="1" t="s">
        <v>33</v>
      </c>
      <c r="AX177" s="1" t="s">
        <v>33</v>
      </c>
      <c r="AY177" s="1" t="s">
        <v>33</v>
      </c>
      <c r="AZ177" s="1" t="s">
        <v>33</v>
      </c>
      <c r="BA177" s="1" t="s">
        <v>33</v>
      </c>
      <c r="BB177" s="1">
        <v>0.5</v>
      </c>
      <c r="BC177" s="1" t="s">
        <v>38</v>
      </c>
      <c r="BD177" s="1" t="s">
        <v>33</v>
      </c>
      <c r="BE177" s="1" t="s">
        <v>33</v>
      </c>
      <c r="BF177" s="1" t="s">
        <v>33</v>
      </c>
      <c r="BG177" s="1">
        <v>0.5</v>
      </c>
      <c r="BH177" s="1" t="s">
        <v>33</v>
      </c>
      <c r="BI177" s="1" t="s">
        <v>33</v>
      </c>
      <c r="BJ177" s="1" t="s">
        <v>32</v>
      </c>
      <c r="BK177" s="1">
        <v>0.5</v>
      </c>
      <c r="BL177" s="1" t="s">
        <v>38</v>
      </c>
      <c r="BM177" s="1" t="s">
        <v>33</v>
      </c>
    </row>
    <row r="178" spans="1:65" x14ac:dyDescent="0.35">
      <c r="A178" s="1" t="s">
        <v>1038</v>
      </c>
      <c r="B178" s="1" t="s">
        <v>882</v>
      </c>
      <c r="C178" s="1" t="s">
        <v>1038</v>
      </c>
      <c r="D178" s="1" t="s">
        <v>1039</v>
      </c>
      <c r="E178" t="s">
        <v>38</v>
      </c>
      <c r="F178" s="1" t="s">
        <v>37</v>
      </c>
      <c r="G178" s="1" t="s">
        <v>4002</v>
      </c>
      <c r="H178" s="1" t="s">
        <v>38</v>
      </c>
      <c r="I178" s="1" t="s">
        <v>288</v>
      </c>
      <c r="J178" s="1" t="s">
        <v>99</v>
      </c>
      <c r="K178" t="str">
        <f t="shared" si="39"/>
        <v>Fairy, Flying</v>
      </c>
      <c r="L178" s="1">
        <v>0.6</v>
      </c>
      <c r="M178" s="1">
        <v>3.2</v>
      </c>
      <c r="N178" s="1" t="s">
        <v>61</v>
      </c>
      <c r="O178" s="1" t="s">
        <v>235</v>
      </c>
      <c r="P178" s="1" t="s">
        <v>779</v>
      </c>
      <c r="Q178" s="1" t="s">
        <v>1037</v>
      </c>
      <c r="R178" s="9" t="s">
        <v>55</v>
      </c>
      <c r="S178" s="9">
        <f t="shared" si="40"/>
        <v>405</v>
      </c>
      <c r="T178" s="9">
        <f t="shared" si="41"/>
        <v>55</v>
      </c>
      <c r="U178" s="9" t="s">
        <v>169</v>
      </c>
      <c r="V178" s="9">
        <f t="shared" si="42"/>
        <v>40</v>
      </c>
      <c r="W178" s="9" t="s">
        <v>184</v>
      </c>
      <c r="X178" s="9">
        <f t="shared" si="43"/>
        <v>85</v>
      </c>
      <c r="Y178" s="9" t="s">
        <v>104</v>
      </c>
      <c r="Z178" s="9">
        <f t="shared" si="44"/>
        <v>80</v>
      </c>
      <c r="AA178" s="9" t="s">
        <v>59</v>
      </c>
      <c r="AB178" s="9">
        <f t="shared" si="45"/>
        <v>105</v>
      </c>
      <c r="AC178" s="9" t="s">
        <v>141</v>
      </c>
      <c r="AD178" s="9">
        <f t="shared" si="46"/>
        <v>40</v>
      </c>
      <c r="AE178" s="9" t="s">
        <v>184</v>
      </c>
      <c r="AF178" s="9">
        <f t="shared" si="47"/>
        <v>75</v>
      </c>
      <c r="AG178" s="9" t="s">
        <v>195</v>
      </c>
      <c r="AH178" s="9" t="s">
        <v>47</v>
      </c>
      <c r="AI178" s="9">
        <f t="shared" si="48"/>
        <v>70</v>
      </c>
      <c r="AJ178" s="9">
        <f t="shared" si="49"/>
        <v>142</v>
      </c>
      <c r="AK178" s="9" t="s">
        <v>60</v>
      </c>
      <c r="AL178" s="1" t="s">
        <v>363</v>
      </c>
      <c r="AM178" s="1" t="s">
        <v>38</v>
      </c>
      <c r="AN178" s="1" t="s">
        <v>288</v>
      </c>
      <c r="AO178" s="1" t="s">
        <v>99</v>
      </c>
      <c r="AP178" t="str">
        <f t="shared" si="50"/>
        <v>Fairy, Flying</v>
      </c>
      <c r="AQ178" s="9">
        <v>87.5</v>
      </c>
      <c r="AR178" s="9">
        <f t="shared" si="51"/>
        <v>12.5</v>
      </c>
      <c r="AS178" s="10">
        <f>Table1[[#This Row],[percentage_male]]/100</f>
        <v>0.875</v>
      </c>
      <c r="AT178" s="11">
        <f>(100-Table1[[#This Row],[percentage_male]])/100</f>
        <v>0.125</v>
      </c>
      <c r="AU178" s="1" t="s">
        <v>130</v>
      </c>
      <c r="AV178" s="1" t="s">
        <v>33</v>
      </c>
      <c r="AW178" s="1" t="s">
        <v>33</v>
      </c>
      <c r="AX178" s="1" t="s">
        <v>33</v>
      </c>
      <c r="AY178" s="1" t="s">
        <v>38</v>
      </c>
      <c r="AZ178" s="1">
        <v>0.5</v>
      </c>
      <c r="BA178" s="1" t="s">
        <v>38</v>
      </c>
      <c r="BB178" s="1">
        <v>0.25</v>
      </c>
      <c r="BC178" s="1" t="s">
        <v>38</v>
      </c>
      <c r="BD178" s="1" t="s">
        <v>32</v>
      </c>
      <c r="BE178" s="1" t="s">
        <v>33</v>
      </c>
      <c r="BF178" s="1" t="s">
        <v>33</v>
      </c>
      <c r="BG178" s="1">
        <v>0.25</v>
      </c>
      <c r="BH178" s="1" t="s">
        <v>38</v>
      </c>
      <c r="BI178" s="1" t="s">
        <v>33</v>
      </c>
      <c r="BJ178" s="1" t="s">
        <v>32</v>
      </c>
      <c r="BK178" s="1">
        <v>0.5</v>
      </c>
      <c r="BL178" s="1" t="s">
        <v>38</v>
      </c>
      <c r="BM178" s="1" t="s">
        <v>33</v>
      </c>
    </row>
    <row r="179" spans="1:65" x14ac:dyDescent="0.35">
      <c r="A179" s="1" t="s">
        <v>1041</v>
      </c>
      <c r="B179" s="1" t="s">
        <v>380</v>
      </c>
      <c r="C179" s="1" t="s">
        <v>1041</v>
      </c>
      <c r="D179" s="1" t="s">
        <v>1042</v>
      </c>
      <c r="E179" t="s">
        <v>38</v>
      </c>
      <c r="F179" s="1" t="s">
        <v>37</v>
      </c>
      <c r="G179" s="1" t="s">
        <v>3901</v>
      </c>
      <c r="H179" s="1" t="s">
        <v>38</v>
      </c>
      <c r="I179" s="1" t="s">
        <v>299</v>
      </c>
      <c r="J179" s="1" t="s">
        <v>99</v>
      </c>
      <c r="K179" t="str">
        <f t="shared" si="39"/>
        <v>Psychic, Flying</v>
      </c>
      <c r="L179" s="1">
        <v>0.2</v>
      </c>
      <c r="M179" s="1">
        <v>2</v>
      </c>
      <c r="N179" s="1" t="s">
        <v>61</v>
      </c>
      <c r="O179" s="1" t="s">
        <v>511</v>
      </c>
      <c r="P179" s="1" t="s">
        <v>634</v>
      </c>
      <c r="Q179" s="1" t="s">
        <v>1043</v>
      </c>
      <c r="R179" s="9" t="s">
        <v>285</v>
      </c>
      <c r="S179" s="9">
        <f t="shared" si="40"/>
        <v>320</v>
      </c>
      <c r="T179" s="9">
        <f t="shared" si="41"/>
        <v>40</v>
      </c>
      <c r="U179" s="9" t="s">
        <v>184</v>
      </c>
      <c r="V179" s="9">
        <f t="shared" si="42"/>
        <v>50</v>
      </c>
      <c r="W179" s="9" t="s">
        <v>88</v>
      </c>
      <c r="X179" s="9">
        <f t="shared" si="43"/>
        <v>45</v>
      </c>
      <c r="Y179" s="9" t="s">
        <v>44</v>
      </c>
      <c r="Z179" s="9">
        <f t="shared" si="44"/>
        <v>70</v>
      </c>
      <c r="AA179" s="9" t="s">
        <v>47</v>
      </c>
      <c r="AB179" s="9">
        <f t="shared" si="45"/>
        <v>45</v>
      </c>
      <c r="AC179" s="9" t="s">
        <v>44</v>
      </c>
      <c r="AD179" s="9">
        <f t="shared" si="46"/>
        <v>70</v>
      </c>
      <c r="AE179" s="9" t="s">
        <v>47</v>
      </c>
      <c r="AF179" s="9">
        <f t="shared" si="47"/>
        <v>190</v>
      </c>
      <c r="AG179" s="9" t="s">
        <v>286</v>
      </c>
      <c r="AH179" s="9" t="s">
        <v>47</v>
      </c>
      <c r="AI179" s="9">
        <f t="shared" si="48"/>
        <v>70</v>
      </c>
      <c r="AJ179" s="9">
        <f t="shared" si="49"/>
        <v>64</v>
      </c>
      <c r="AK179" s="9" t="s">
        <v>48</v>
      </c>
      <c r="AL179" s="1" t="s">
        <v>161</v>
      </c>
      <c r="AM179" s="1" t="s">
        <v>33</v>
      </c>
      <c r="AN179" s="1" t="s">
        <v>99</v>
      </c>
      <c r="AP179" t="str">
        <f t="shared" si="50"/>
        <v>Flying</v>
      </c>
      <c r="AQ179" s="9">
        <v>50</v>
      </c>
      <c r="AR179" s="9">
        <f t="shared" si="51"/>
        <v>50</v>
      </c>
      <c r="AS179" s="10">
        <f>Table1[[#This Row],[percentage_male]]/100</f>
        <v>0.5</v>
      </c>
      <c r="AT179" s="11">
        <f>(100-Table1[[#This Row],[percentage_male]])/100</f>
        <v>0.5</v>
      </c>
      <c r="AU179" s="1" t="s">
        <v>51</v>
      </c>
      <c r="AV179" s="1" t="s">
        <v>33</v>
      </c>
      <c r="AW179" s="1" t="s">
        <v>33</v>
      </c>
      <c r="AX179" s="1" t="s">
        <v>33</v>
      </c>
      <c r="AY179" s="1" t="s">
        <v>38</v>
      </c>
      <c r="AZ179" s="1">
        <v>0.5</v>
      </c>
      <c r="BA179" s="1" t="s">
        <v>38</v>
      </c>
      <c r="BB179" s="1">
        <v>0.25</v>
      </c>
      <c r="BC179" s="1" t="s">
        <v>33</v>
      </c>
      <c r="BD179" s="1" t="s">
        <v>32</v>
      </c>
      <c r="BE179" s="1" t="s">
        <v>33</v>
      </c>
      <c r="BF179" s="1">
        <v>0.5</v>
      </c>
      <c r="BG179" s="1" t="s">
        <v>33</v>
      </c>
      <c r="BH179" s="1" t="s">
        <v>38</v>
      </c>
      <c r="BI179" s="1" t="s">
        <v>38</v>
      </c>
      <c r="BJ179" s="1" t="s">
        <v>33</v>
      </c>
      <c r="BK179" s="1" t="s">
        <v>38</v>
      </c>
      <c r="BL179" s="1" t="s">
        <v>33</v>
      </c>
      <c r="BM179" s="1" t="s">
        <v>33</v>
      </c>
    </row>
    <row r="180" spans="1:65" x14ac:dyDescent="0.35">
      <c r="A180" s="1" t="s">
        <v>1044</v>
      </c>
      <c r="B180" s="1" t="s">
        <v>179</v>
      </c>
      <c r="C180" s="1" t="s">
        <v>1044</v>
      </c>
      <c r="D180" s="1" t="s">
        <v>1045</v>
      </c>
      <c r="E180" t="s">
        <v>38</v>
      </c>
      <c r="F180" s="1" t="s">
        <v>37</v>
      </c>
      <c r="G180" s="1" t="s">
        <v>4003</v>
      </c>
      <c r="H180" s="1" t="s">
        <v>38</v>
      </c>
      <c r="I180" s="1" t="s">
        <v>299</v>
      </c>
      <c r="J180" s="1" t="s">
        <v>99</v>
      </c>
      <c r="K180" t="str">
        <f t="shared" si="39"/>
        <v>Psychic, Flying</v>
      </c>
      <c r="L180" s="1">
        <v>1.5</v>
      </c>
      <c r="M180" s="1">
        <v>15</v>
      </c>
      <c r="N180" s="1" t="s">
        <v>61</v>
      </c>
      <c r="O180" s="1" t="s">
        <v>511</v>
      </c>
      <c r="P180" s="1" t="s">
        <v>634</v>
      </c>
      <c r="Q180" s="1" t="s">
        <v>1043</v>
      </c>
      <c r="R180" s="9" t="s">
        <v>638</v>
      </c>
      <c r="S180" s="9">
        <f t="shared" si="40"/>
        <v>470</v>
      </c>
      <c r="T180" s="9">
        <f t="shared" si="41"/>
        <v>65</v>
      </c>
      <c r="U180" s="9" t="s">
        <v>46</v>
      </c>
      <c r="V180" s="9">
        <f t="shared" si="42"/>
        <v>75</v>
      </c>
      <c r="W180" s="9" t="s">
        <v>195</v>
      </c>
      <c r="X180" s="9">
        <f t="shared" si="43"/>
        <v>70</v>
      </c>
      <c r="Y180" s="9" t="s">
        <v>47</v>
      </c>
      <c r="Z180" s="9">
        <f t="shared" si="44"/>
        <v>95</v>
      </c>
      <c r="AA180" s="9" t="s">
        <v>276</v>
      </c>
      <c r="AB180" s="9">
        <f t="shared" si="45"/>
        <v>70</v>
      </c>
      <c r="AC180" s="9" t="s">
        <v>47</v>
      </c>
      <c r="AD180" s="9">
        <f t="shared" si="46"/>
        <v>95</v>
      </c>
      <c r="AE180" s="9" t="s">
        <v>276</v>
      </c>
      <c r="AF180" s="9">
        <f t="shared" si="47"/>
        <v>75</v>
      </c>
      <c r="AG180" s="9" t="s">
        <v>195</v>
      </c>
      <c r="AH180" s="9" t="s">
        <v>47</v>
      </c>
      <c r="AI180" s="9">
        <f t="shared" si="48"/>
        <v>70</v>
      </c>
      <c r="AJ180" s="9">
        <f t="shared" si="49"/>
        <v>165</v>
      </c>
      <c r="AK180" s="9" t="s">
        <v>639</v>
      </c>
      <c r="AL180" s="1" t="s">
        <v>161</v>
      </c>
      <c r="AM180" s="1" t="s">
        <v>33</v>
      </c>
      <c r="AN180" s="1" t="s">
        <v>99</v>
      </c>
      <c r="AP180" t="str">
        <f t="shared" si="50"/>
        <v>Flying</v>
      </c>
      <c r="AQ180" s="9">
        <v>50</v>
      </c>
      <c r="AR180" s="9">
        <f t="shared" si="51"/>
        <v>50</v>
      </c>
      <c r="AS180" s="10">
        <f>Table1[[#This Row],[percentage_male]]/100</f>
        <v>0.5</v>
      </c>
      <c r="AT180" s="11">
        <f>(100-Table1[[#This Row],[percentage_male]])/100</f>
        <v>0.5</v>
      </c>
      <c r="AU180" s="1" t="s">
        <v>51</v>
      </c>
      <c r="AV180" s="1" t="s">
        <v>33</v>
      </c>
      <c r="AW180" s="1" t="s">
        <v>33</v>
      </c>
      <c r="AX180" s="1" t="s">
        <v>33</v>
      </c>
      <c r="AY180" s="1" t="s">
        <v>38</v>
      </c>
      <c r="AZ180" s="1">
        <v>0.5</v>
      </c>
      <c r="BA180" s="1" t="s">
        <v>38</v>
      </c>
      <c r="BB180" s="1">
        <v>0.25</v>
      </c>
      <c r="BC180" s="1" t="s">
        <v>33</v>
      </c>
      <c r="BD180" s="1" t="s">
        <v>32</v>
      </c>
      <c r="BE180" s="1" t="s">
        <v>33</v>
      </c>
      <c r="BF180" s="1">
        <v>0.5</v>
      </c>
      <c r="BG180" s="1" t="s">
        <v>33</v>
      </c>
      <c r="BH180" s="1" t="s">
        <v>38</v>
      </c>
      <c r="BI180" s="1" t="s">
        <v>38</v>
      </c>
      <c r="BJ180" s="1" t="s">
        <v>33</v>
      </c>
      <c r="BK180" s="1" t="s">
        <v>38</v>
      </c>
      <c r="BL180" s="1" t="s">
        <v>33</v>
      </c>
      <c r="BM180" s="1" t="s">
        <v>33</v>
      </c>
    </row>
    <row r="181" spans="1:65" x14ac:dyDescent="0.35">
      <c r="A181" s="1" t="s">
        <v>1046</v>
      </c>
      <c r="B181" s="1" t="s">
        <v>893</v>
      </c>
      <c r="C181" s="1" t="s">
        <v>1047</v>
      </c>
      <c r="D181" s="1" t="s">
        <v>1048</v>
      </c>
      <c r="E181" t="s">
        <v>38</v>
      </c>
      <c r="F181" s="1" t="s">
        <v>37</v>
      </c>
      <c r="G181" s="1" t="s">
        <v>4004</v>
      </c>
      <c r="H181" s="1" t="s">
        <v>33</v>
      </c>
      <c r="I181" s="1" t="s">
        <v>282</v>
      </c>
      <c r="K181" t="str">
        <f t="shared" si="39"/>
        <v>Electric</v>
      </c>
      <c r="L181" s="1">
        <v>0.6</v>
      </c>
      <c r="M181" s="1">
        <v>7.8</v>
      </c>
      <c r="N181" s="1" t="s">
        <v>38</v>
      </c>
      <c r="O181" s="1" t="s">
        <v>283</v>
      </c>
      <c r="Q181" s="1" t="s">
        <v>1049</v>
      </c>
      <c r="R181" s="9" t="s">
        <v>1050</v>
      </c>
      <c r="S181" s="9">
        <f t="shared" si="40"/>
        <v>280</v>
      </c>
      <c r="T181" s="9">
        <f t="shared" si="41"/>
        <v>55</v>
      </c>
      <c r="U181" s="9" t="s">
        <v>169</v>
      </c>
      <c r="V181" s="9">
        <f t="shared" si="42"/>
        <v>40</v>
      </c>
      <c r="W181" s="9" t="s">
        <v>184</v>
      </c>
      <c r="X181" s="9">
        <f t="shared" si="43"/>
        <v>40</v>
      </c>
      <c r="Y181" s="9" t="s">
        <v>184</v>
      </c>
      <c r="Z181" s="9">
        <f t="shared" si="44"/>
        <v>65</v>
      </c>
      <c r="AA181" s="9" t="s">
        <v>46</v>
      </c>
      <c r="AB181" s="9">
        <f t="shared" si="45"/>
        <v>45</v>
      </c>
      <c r="AC181" s="9" t="s">
        <v>44</v>
      </c>
      <c r="AD181" s="9">
        <f t="shared" si="46"/>
        <v>35</v>
      </c>
      <c r="AE181" s="9" t="s">
        <v>159</v>
      </c>
      <c r="AF181" s="9">
        <f t="shared" si="47"/>
        <v>235</v>
      </c>
      <c r="AG181" s="9" t="s">
        <v>328</v>
      </c>
      <c r="AH181" s="9" t="s">
        <v>47</v>
      </c>
      <c r="AI181" s="9">
        <f t="shared" si="48"/>
        <v>70</v>
      </c>
      <c r="AJ181" s="9">
        <f t="shared" si="49"/>
        <v>56</v>
      </c>
      <c r="AK181" s="9" t="s">
        <v>210</v>
      </c>
      <c r="AL181" s="1" t="s">
        <v>49</v>
      </c>
      <c r="AM181" s="1" t="s">
        <v>38</v>
      </c>
      <c r="AN181" s="1" t="s">
        <v>238</v>
      </c>
      <c r="AO181" s="1" t="s">
        <v>50</v>
      </c>
      <c r="AP181" t="str">
        <f t="shared" si="50"/>
        <v>Field, Monster</v>
      </c>
      <c r="AQ181" s="9">
        <v>50</v>
      </c>
      <c r="AR181" s="9">
        <f t="shared" si="51"/>
        <v>50</v>
      </c>
      <c r="AS181" s="10">
        <f>Table1[[#This Row],[percentage_male]]/100</f>
        <v>0.5</v>
      </c>
      <c r="AT181" s="11">
        <f>(100-Table1[[#This Row],[percentage_male]])/100</f>
        <v>0.5</v>
      </c>
      <c r="AU181" s="1" t="s">
        <v>51</v>
      </c>
      <c r="AV181" s="1" t="s">
        <v>33</v>
      </c>
      <c r="AW181" s="1" t="s">
        <v>33</v>
      </c>
      <c r="AX181" s="1" t="s">
        <v>33</v>
      </c>
      <c r="AY181" s="1">
        <v>0.5</v>
      </c>
      <c r="AZ181" s="1" t="s">
        <v>33</v>
      </c>
      <c r="BA181" s="1" t="s">
        <v>33</v>
      </c>
      <c r="BB181" s="1" t="s">
        <v>33</v>
      </c>
      <c r="BC181" s="1" t="s">
        <v>33</v>
      </c>
      <c r="BD181" s="1" t="s">
        <v>38</v>
      </c>
      <c r="BE181" s="1">
        <v>0.5</v>
      </c>
      <c r="BF181" s="1" t="s">
        <v>33</v>
      </c>
      <c r="BG181" s="1" t="s">
        <v>33</v>
      </c>
      <c r="BH181" s="1" t="s">
        <v>33</v>
      </c>
      <c r="BI181" s="1" t="s">
        <v>33</v>
      </c>
      <c r="BJ181" s="1" t="s">
        <v>33</v>
      </c>
      <c r="BK181" s="1" t="s">
        <v>33</v>
      </c>
      <c r="BL181" s="1">
        <v>0.5</v>
      </c>
      <c r="BM181" s="1" t="s">
        <v>33</v>
      </c>
    </row>
    <row r="182" spans="1:65" x14ac:dyDescent="0.35">
      <c r="A182" s="1" t="s">
        <v>1051</v>
      </c>
      <c r="B182" s="1" t="s">
        <v>529</v>
      </c>
      <c r="C182" s="1" t="s">
        <v>1052</v>
      </c>
      <c r="D182" s="1" t="s">
        <v>1053</v>
      </c>
      <c r="E182" t="s">
        <v>38</v>
      </c>
      <c r="F182" s="1" t="s">
        <v>37</v>
      </c>
      <c r="G182" s="1" t="s">
        <v>4004</v>
      </c>
      <c r="H182" s="1" t="s">
        <v>33</v>
      </c>
      <c r="I182" s="1" t="s">
        <v>282</v>
      </c>
      <c r="K182" t="str">
        <f t="shared" si="39"/>
        <v>Electric</v>
      </c>
      <c r="L182" s="1">
        <v>0.8</v>
      </c>
      <c r="M182" s="1">
        <v>13.3</v>
      </c>
      <c r="N182" s="1" t="s">
        <v>38</v>
      </c>
      <c r="O182" s="1" t="s">
        <v>283</v>
      </c>
      <c r="Q182" s="1" t="s">
        <v>1049</v>
      </c>
      <c r="R182" s="9" t="s">
        <v>331</v>
      </c>
      <c r="S182" s="9">
        <f t="shared" si="40"/>
        <v>365</v>
      </c>
      <c r="T182" s="9">
        <f t="shared" si="41"/>
        <v>70</v>
      </c>
      <c r="U182" s="9" t="s">
        <v>47</v>
      </c>
      <c r="V182" s="9">
        <f t="shared" si="42"/>
        <v>55</v>
      </c>
      <c r="W182" s="9" t="s">
        <v>169</v>
      </c>
      <c r="X182" s="9">
        <f t="shared" si="43"/>
        <v>55</v>
      </c>
      <c r="Y182" s="9" t="s">
        <v>169</v>
      </c>
      <c r="Z182" s="9">
        <f t="shared" si="44"/>
        <v>80</v>
      </c>
      <c r="AA182" s="9" t="s">
        <v>59</v>
      </c>
      <c r="AB182" s="9">
        <f t="shared" si="45"/>
        <v>60</v>
      </c>
      <c r="AC182" s="9" t="s">
        <v>56</v>
      </c>
      <c r="AD182" s="9">
        <f t="shared" si="46"/>
        <v>45</v>
      </c>
      <c r="AE182" s="9" t="s">
        <v>44</v>
      </c>
      <c r="AF182" s="9">
        <f t="shared" si="47"/>
        <v>120</v>
      </c>
      <c r="AG182" s="9" t="s">
        <v>75</v>
      </c>
      <c r="AH182" s="9" t="s">
        <v>47</v>
      </c>
      <c r="AI182" s="9">
        <f t="shared" si="48"/>
        <v>70</v>
      </c>
      <c r="AJ182" s="9">
        <f t="shared" si="49"/>
        <v>128</v>
      </c>
      <c r="AK182" s="9" t="s">
        <v>333</v>
      </c>
      <c r="AL182" s="1" t="s">
        <v>49</v>
      </c>
      <c r="AM182" s="1" t="s">
        <v>38</v>
      </c>
      <c r="AN182" s="1" t="s">
        <v>238</v>
      </c>
      <c r="AO182" s="1" t="s">
        <v>50</v>
      </c>
      <c r="AP182" t="str">
        <f t="shared" si="50"/>
        <v>Field, Monster</v>
      </c>
      <c r="AQ182" s="9">
        <v>50</v>
      </c>
      <c r="AR182" s="9">
        <f t="shared" si="51"/>
        <v>50</v>
      </c>
      <c r="AS182" s="10">
        <f>Table1[[#This Row],[percentage_male]]/100</f>
        <v>0.5</v>
      </c>
      <c r="AT182" s="11">
        <f>(100-Table1[[#This Row],[percentage_male]])/100</f>
        <v>0.5</v>
      </c>
      <c r="AU182" s="1" t="s">
        <v>51</v>
      </c>
      <c r="AV182" s="1" t="s">
        <v>33</v>
      </c>
      <c r="AW182" s="1" t="s">
        <v>33</v>
      </c>
      <c r="AX182" s="1" t="s">
        <v>33</v>
      </c>
      <c r="AY182" s="1">
        <v>0.5</v>
      </c>
      <c r="AZ182" s="1" t="s">
        <v>33</v>
      </c>
      <c r="BA182" s="1" t="s">
        <v>33</v>
      </c>
      <c r="BB182" s="1" t="s">
        <v>33</v>
      </c>
      <c r="BC182" s="1" t="s">
        <v>33</v>
      </c>
      <c r="BD182" s="1" t="s">
        <v>38</v>
      </c>
      <c r="BE182" s="1">
        <v>0.5</v>
      </c>
      <c r="BF182" s="1" t="s">
        <v>33</v>
      </c>
      <c r="BG182" s="1" t="s">
        <v>33</v>
      </c>
      <c r="BH182" s="1" t="s">
        <v>33</v>
      </c>
      <c r="BI182" s="1" t="s">
        <v>33</v>
      </c>
      <c r="BJ182" s="1" t="s">
        <v>33</v>
      </c>
      <c r="BK182" s="1" t="s">
        <v>33</v>
      </c>
      <c r="BL182" s="1">
        <v>0.5</v>
      </c>
      <c r="BM182" s="1" t="s">
        <v>33</v>
      </c>
    </row>
    <row r="183" spans="1:65" x14ac:dyDescent="0.35">
      <c r="A183" s="1" t="s">
        <v>1055</v>
      </c>
      <c r="B183" s="1" t="s">
        <v>898</v>
      </c>
      <c r="C183" s="1" t="s">
        <v>1055</v>
      </c>
      <c r="D183" s="1" t="s">
        <v>1056</v>
      </c>
      <c r="E183" t="s">
        <v>38</v>
      </c>
      <c r="F183" s="1" t="s">
        <v>37</v>
      </c>
      <c r="G183" s="1" t="s">
        <v>3999</v>
      </c>
      <c r="H183" s="1" t="s">
        <v>33</v>
      </c>
      <c r="I183" s="1" t="s">
        <v>282</v>
      </c>
      <c r="K183" t="str">
        <f t="shared" si="39"/>
        <v>Electric</v>
      </c>
      <c r="L183" s="1">
        <v>1.4</v>
      </c>
      <c r="M183" s="1">
        <v>61.5</v>
      </c>
      <c r="N183" s="1" t="s">
        <v>38</v>
      </c>
      <c r="O183" s="1" t="s">
        <v>283</v>
      </c>
      <c r="Q183" s="1" t="s">
        <v>1049</v>
      </c>
      <c r="R183" s="9" t="s">
        <v>507</v>
      </c>
      <c r="S183" s="9">
        <f t="shared" si="40"/>
        <v>510</v>
      </c>
      <c r="T183" s="9">
        <f t="shared" si="41"/>
        <v>90</v>
      </c>
      <c r="U183" s="9" t="s">
        <v>178</v>
      </c>
      <c r="V183" s="9">
        <f t="shared" si="42"/>
        <v>75</v>
      </c>
      <c r="W183" s="9" t="s">
        <v>195</v>
      </c>
      <c r="X183" s="9">
        <f t="shared" si="43"/>
        <v>85</v>
      </c>
      <c r="Y183" s="9" t="s">
        <v>104</v>
      </c>
      <c r="Z183" s="9">
        <f t="shared" si="44"/>
        <v>115</v>
      </c>
      <c r="AA183" s="9" t="s">
        <v>118</v>
      </c>
      <c r="AB183" s="9">
        <f t="shared" si="45"/>
        <v>90</v>
      </c>
      <c r="AC183" s="9" t="s">
        <v>178</v>
      </c>
      <c r="AD183" s="9">
        <f t="shared" si="46"/>
        <v>55</v>
      </c>
      <c r="AE183" s="9" t="s">
        <v>169</v>
      </c>
      <c r="AF183" s="9">
        <f t="shared" si="47"/>
        <v>45</v>
      </c>
      <c r="AG183" s="9" t="s">
        <v>44</v>
      </c>
      <c r="AH183" s="9" t="s">
        <v>47</v>
      </c>
      <c r="AI183" s="9">
        <f t="shared" si="48"/>
        <v>70</v>
      </c>
      <c r="AJ183" s="9">
        <f t="shared" si="49"/>
        <v>230</v>
      </c>
      <c r="AK183" s="9" t="s">
        <v>508</v>
      </c>
      <c r="AL183" s="1" t="s">
        <v>49</v>
      </c>
      <c r="AM183" s="1" t="s">
        <v>38</v>
      </c>
      <c r="AN183" s="1" t="s">
        <v>238</v>
      </c>
      <c r="AO183" s="1" t="s">
        <v>50</v>
      </c>
      <c r="AP183" t="str">
        <f t="shared" si="50"/>
        <v>Field, Monster</v>
      </c>
      <c r="AQ183" s="9">
        <v>50</v>
      </c>
      <c r="AR183" s="9">
        <f t="shared" si="51"/>
        <v>50</v>
      </c>
      <c r="AS183" s="10">
        <f>Table1[[#This Row],[percentage_male]]/100</f>
        <v>0.5</v>
      </c>
      <c r="AT183" s="11">
        <f>(100-Table1[[#This Row],[percentage_male]])/100</f>
        <v>0.5</v>
      </c>
      <c r="AU183" s="1" t="s">
        <v>51</v>
      </c>
      <c r="AV183" s="1" t="s">
        <v>33</v>
      </c>
      <c r="AW183" s="1" t="s">
        <v>33</v>
      </c>
      <c r="AX183" s="1" t="s">
        <v>33</v>
      </c>
      <c r="AY183" s="1">
        <v>0.5</v>
      </c>
      <c r="AZ183" s="1" t="s">
        <v>33</v>
      </c>
      <c r="BA183" s="1" t="s">
        <v>33</v>
      </c>
      <c r="BB183" s="1" t="s">
        <v>33</v>
      </c>
      <c r="BC183" s="1" t="s">
        <v>33</v>
      </c>
      <c r="BD183" s="1" t="s">
        <v>38</v>
      </c>
      <c r="BE183" s="1">
        <v>0.5</v>
      </c>
      <c r="BF183" s="1" t="s">
        <v>33</v>
      </c>
      <c r="BG183" s="1" t="s">
        <v>33</v>
      </c>
      <c r="BH183" s="1" t="s">
        <v>33</v>
      </c>
      <c r="BI183" s="1" t="s">
        <v>33</v>
      </c>
      <c r="BJ183" s="1" t="s">
        <v>33</v>
      </c>
      <c r="BK183" s="1" t="s">
        <v>33</v>
      </c>
      <c r="BL183" s="1">
        <v>0.5</v>
      </c>
      <c r="BM183" s="1" t="s">
        <v>33</v>
      </c>
    </row>
    <row r="184" spans="1:65" x14ac:dyDescent="0.35">
      <c r="A184" s="1" t="s">
        <v>1060</v>
      </c>
      <c r="B184" s="1" t="s">
        <v>816</v>
      </c>
      <c r="C184" s="1" t="s">
        <v>1061</v>
      </c>
      <c r="D184" s="1" t="s">
        <v>1062</v>
      </c>
      <c r="E184" t="s">
        <v>38</v>
      </c>
      <c r="F184" s="1" t="s">
        <v>37</v>
      </c>
      <c r="G184" s="1" t="s">
        <v>3914</v>
      </c>
      <c r="H184" s="1" t="s">
        <v>33</v>
      </c>
      <c r="I184" s="1" t="s">
        <v>39</v>
      </c>
      <c r="K184" t="str">
        <f t="shared" si="39"/>
        <v>Grass</v>
      </c>
      <c r="L184" s="1">
        <v>0.4</v>
      </c>
      <c r="M184" s="1">
        <v>5.8</v>
      </c>
      <c r="N184" s="1" t="s">
        <v>38</v>
      </c>
      <c r="O184" s="1" t="s">
        <v>42</v>
      </c>
      <c r="Q184" s="1" t="s">
        <v>780</v>
      </c>
      <c r="R184" s="9" t="s">
        <v>415</v>
      </c>
      <c r="S184" s="9">
        <f t="shared" si="40"/>
        <v>490</v>
      </c>
      <c r="T184" s="9">
        <f t="shared" si="41"/>
        <v>75</v>
      </c>
      <c r="U184" s="9" t="s">
        <v>195</v>
      </c>
      <c r="V184" s="9">
        <f t="shared" si="42"/>
        <v>80</v>
      </c>
      <c r="W184" s="9" t="s">
        <v>59</v>
      </c>
      <c r="X184" s="9">
        <f t="shared" si="43"/>
        <v>95</v>
      </c>
      <c r="Y184" s="9" t="s">
        <v>276</v>
      </c>
      <c r="Z184" s="9">
        <f t="shared" si="44"/>
        <v>90</v>
      </c>
      <c r="AA184" s="9" t="s">
        <v>178</v>
      </c>
      <c r="AB184" s="9">
        <f t="shared" si="45"/>
        <v>100</v>
      </c>
      <c r="AC184" s="9" t="s">
        <v>68</v>
      </c>
      <c r="AD184" s="9">
        <f t="shared" si="46"/>
        <v>50</v>
      </c>
      <c r="AE184" s="9" t="s">
        <v>88</v>
      </c>
      <c r="AF184" s="9">
        <f t="shared" si="47"/>
        <v>45</v>
      </c>
      <c r="AG184" s="9" t="s">
        <v>44</v>
      </c>
      <c r="AH184" s="9" t="s">
        <v>47</v>
      </c>
      <c r="AI184" s="9">
        <f t="shared" si="48"/>
        <v>70</v>
      </c>
      <c r="AJ184" s="9">
        <f t="shared" si="49"/>
        <v>221</v>
      </c>
      <c r="AK184" s="9" t="s">
        <v>416</v>
      </c>
      <c r="AL184" s="1" t="s">
        <v>49</v>
      </c>
      <c r="AM184" s="1" t="s">
        <v>33</v>
      </c>
      <c r="AN184" s="1" t="s">
        <v>39</v>
      </c>
      <c r="AP184" t="str">
        <f t="shared" si="50"/>
        <v>Grass</v>
      </c>
      <c r="AQ184" s="9">
        <v>50</v>
      </c>
      <c r="AR184" s="9">
        <f t="shared" si="51"/>
        <v>50</v>
      </c>
      <c r="AS184" s="10">
        <f>Table1[[#This Row],[percentage_male]]/100</f>
        <v>0.5</v>
      </c>
      <c r="AT184" s="11">
        <f>(100-Table1[[#This Row],[percentage_male]])/100</f>
        <v>0.5</v>
      </c>
      <c r="AU184" s="1" t="s">
        <v>51</v>
      </c>
      <c r="AV184" s="1" t="s">
        <v>33</v>
      </c>
      <c r="AW184" s="1" t="s">
        <v>38</v>
      </c>
      <c r="AX184" s="1">
        <v>0.5</v>
      </c>
      <c r="AY184" s="1">
        <v>0.5</v>
      </c>
      <c r="AZ184" s="1">
        <v>0.5</v>
      </c>
      <c r="BA184" s="1" t="s">
        <v>38</v>
      </c>
      <c r="BB184" s="1" t="s">
        <v>33</v>
      </c>
      <c r="BC184" s="1" t="s">
        <v>38</v>
      </c>
      <c r="BD184" s="1">
        <v>0.5</v>
      </c>
      <c r="BE184" s="1" t="s">
        <v>38</v>
      </c>
      <c r="BF184" s="1" t="s">
        <v>33</v>
      </c>
      <c r="BG184" s="1" t="s">
        <v>38</v>
      </c>
      <c r="BH184" s="1" t="s">
        <v>33</v>
      </c>
      <c r="BI184" s="1" t="s">
        <v>33</v>
      </c>
      <c r="BJ184" s="1" t="s">
        <v>33</v>
      </c>
      <c r="BK184" s="1" t="s">
        <v>33</v>
      </c>
      <c r="BL184" s="1" t="s">
        <v>33</v>
      </c>
      <c r="BM184" s="1" t="s">
        <v>33</v>
      </c>
    </row>
    <row r="185" spans="1:65" x14ac:dyDescent="0.35">
      <c r="A185" s="1" t="s">
        <v>1064</v>
      </c>
      <c r="B185" s="1" t="s">
        <v>905</v>
      </c>
      <c r="C185" s="1" t="s">
        <v>1064</v>
      </c>
      <c r="D185" s="1" t="s">
        <v>1065</v>
      </c>
      <c r="E185" t="s">
        <v>38</v>
      </c>
      <c r="F185" s="1" t="s">
        <v>37</v>
      </c>
      <c r="G185" s="1" t="s">
        <v>4005</v>
      </c>
      <c r="H185" s="1" t="s">
        <v>38</v>
      </c>
      <c r="I185" s="1" t="s">
        <v>123</v>
      </c>
      <c r="J185" s="1" t="s">
        <v>288</v>
      </c>
      <c r="K185" t="str">
        <f t="shared" si="39"/>
        <v>Water, Fairy</v>
      </c>
      <c r="L185" s="1">
        <v>0.4</v>
      </c>
      <c r="M185" s="1">
        <v>8.5</v>
      </c>
      <c r="N185" s="1" t="s">
        <v>61</v>
      </c>
      <c r="O185" s="1" t="s">
        <v>71</v>
      </c>
      <c r="P185" s="1" t="s">
        <v>1066</v>
      </c>
      <c r="Q185" s="1" t="s">
        <v>1067</v>
      </c>
      <c r="R185" s="9" t="s">
        <v>781</v>
      </c>
      <c r="S185" s="9">
        <f t="shared" si="40"/>
        <v>250</v>
      </c>
      <c r="T185" s="9">
        <f t="shared" si="41"/>
        <v>70</v>
      </c>
      <c r="U185" s="9" t="s">
        <v>47</v>
      </c>
      <c r="V185" s="9">
        <f t="shared" si="42"/>
        <v>20</v>
      </c>
      <c r="W185" s="9" t="s">
        <v>51</v>
      </c>
      <c r="X185" s="9">
        <f t="shared" si="43"/>
        <v>50</v>
      </c>
      <c r="Y185" s="9" t="s">
        <v>88</v>
      </c>
      <c r="Z185" s="9">
        <f t="shared" si="44"/>
        <v>20</v>
      </c>
      <c r="AA185" s="9" t="s">
        <v>51</v>
      </c>
      <c r="AB185" s="9">
        <f t="shared" si="45"/>
        <v>50</v>
      </c>
      <c r="AC185" s="9" t="s">
        <v>88</v>
      </c>
      <c r="AD185" s="9">
        <f t="shared" si="46"/>
        <v>40</v>
      </c>
      <c r="AE185" s="9" t="s">
        <v>184</v>
      </c>
      <c r="AF185" s="9">
        <f t="shared" si="47"/>
        <v>190</v>
      </c>
      <c r="AG185" s="9" t="s">
        <v>286</v>
      </c>
      <c r="AH185" s="9" t="s">
        <v>47</v>
      </c>
      <c r="AI185" s="9">
        <f t="shared" si="48"/>
        <v>70</v>
      </c>
      <c r="AJ185" s="9">
        <f t="shared" si="49"/>
        <v>88</v>
      </c>
      <c r="AK185" s="9" t="s">
        <v>537</v>
      </c>
      <c r="AL185" s="1" t="s">
        <v>363</v>
      </c>
      <c r="AM185" s="1" t="s">
        <v>38</v>
      </c>
      <c r="AN185" s="1" t="s">
        <v>288</v>
      </c>
      <c r="AO185" s="1" t="s">
        <v>129</v>
      </c>
      <c r="AP185" t="str">
        <f t="shared" si="50"/>
        <v>Fairy, Water 1</v>
      </c>
      <c r="AQ185" s="9">
        <v>50</v>
      </c>
      <c r="AR185" s="9">
        <f t="shared" si="51"/>
        <v>50</v>
      </c>
      <c r="AS185" s="10">
        <f>Table1[[#This Row],[percentage_male]]/100</f>
        <v>0.5</v>
      </c>
      <c r="AT185" s="11">
        <f>(100-Table1[[#This Row],[percentage_male]])/100</f>
        <v>0.5</v>
      </c>
      <c r="AU185" s="1" t="s">
        <v>130</v>
      </c>
      <c r="AV185" s="1" t="s">
        <v>33</v>
      </c>
      <c r="AW185" s="1">
        <v>0.25</v>
      </c>
      <c r="AX185" s="1">
        <v>0.5</v>
      </c>
      <c r="AY185" s="1" t="s">
        <v>38</v>
      </c>
      <c r="AZ185" s="1" t="s">
        <v>38</v>
      </c>
      <c r="BA185" s="1">
        <v>0.25</v>
      </c>
      <c r="BB185" s="1">
        <v>0.5</v>
      </c>
      <c r="BC185" s="1" t="s">
        <v>38</v>
      </c>
      <c r="BD185" s="1" t="s">
        <v>33</v>
      </c>
      <c r="BE185" s="1" t="s">
        <v>33</v>
      </c>
      <c r="BF185" s="1" t="s">
        <v>33</v>
      </c>
      <c r="BG185" s="1">
        <v>0.5</v>
      </c>
      <c r="BH185" s="1" t="s">
        <v>33</v>
      </c>
      <c r="BI185" s="1" t="s">
        <v>33</v>
      </c>
      <c r="BJ185" s="1" t="s">
        <v>32</v>
      </c>
      <c r="BK185" s="1">
        <v>0.5</v>
      </c>
      <c r="BL185" s="1" t="s">
        <v>33</v>
      </c>
      <c r="BM185" s="1" t="s">
        <v>33</v>
      </c>
    </row>
    <row r="186" spans="1:65" x14ac:dyDescent="0.35">
      <c r="A186" s="1" t="s">
        <v>1068</v>
      </c>
      <c r="B186" s="1" t="s">
        <v>675</v>
      </c>
      <c r="C186" s="1" t="s">
        <v>1068</v>
      </c>
      <c r="D186" s="1" t="s">
        <v>1069</v>
      </c>
      <c r="E186" t="s">
        <v>38</v>
      </c>
      <c r="F186" s="1" t="s">
        <v>37</v>
      </c>
      <c r="G186" s="1" t="s">
        <v>4006</v>
      </c>
      <c r="H186" s="1" t="s">
        <v>38</v>
      </c>
      <c r="I186" s="1" t="s">
        <v>123</v>
      </c>
      <c r="J186" s="1" t="s">
        <v>288</v>
      </c>
      <c r="K186" t="str">
        <f t="shared" si="39"/>
        <v>Water, Fairy</v>
      </c>
      <c r="L186" s="1">
        <v>0.8</v>
      </c>
      <c r="M186" s="1">
        <v>28.5</v>
      </c>
      <c r="N186" s="1" t="s">
        <v>61</v>
      </c>
      <c r="O186" s="1" t="s">
        <v>71</v>
      </c>
      <c r="P186" s="1" t="s">
        <v>1066</v>
      </c>
      <c r="Q186" s="1" t="s">
        <v>1067</v>
      </c>
      <c r="R186" s="9" t="s">
        <v>933</v>
      </c>
      <c r="S186" s="9">
        <f t="shared" si="40"/>
        <v>420</v>
      </c>
      <c r="T186" s="9">
        <f t="shared" si="41"/>
        <v>100</v>
      </c>
      <c r="U186" s="9" t="s">
        <v>68</v>
      </c>
      <c r="V186" s="9">
        <f t="shared" si="42"/>
        <v>50</v>
      </c>
      <c r="W186" s="9" t="s">
        <v>88</v>
      </c>
      <c r="X186" s="9">
        <f t="shared" si="43"/>
        <v>80</v>
      </c>
      <c r="Y186" s="9" t="s">
        <v>59</v>
      </c>
      <c r="Z186" s="9">
        <f t="shared" si="44"/>
        <v>60</v>
      </c>
      <c r="AA186" s="9" t="s">
        <v>56</v>
      </c>
      <c r="AB186" s="9">
        <f t="shared" si="45"/>
        <v>80</v>
      </c>
      <c r="AC186" s="9" t="s">
        <v>59</v>
      </c>
      <c r="AD186" s="9">
        <f t="shared" si="46"/>
        <v>50</v>
      </c>
      <c r="AE186" s="9" t="s">
        <v>88</v>
      </c>
      <c r="AF186" s="9">
        <f t="shared" si="47"/>
        <v>75</v>
      </c>
      <c r="AG186" s="9" t="s">
        <v>195</v>
      </c>
      <c r="AH186" s="9" t="s">
        <v>47</v>
      </c>
      <c r="AI186" s="9">
        <f t="shared" si="48"/>
        <v>70</v>
      </c>
      <c r="AJ186" s="9">
        <f t="shared" si="49"/>
        <v>189</v>
      </c>
      <c r="AK186" s="9" t="s">
        <v>853</v>
      </c>
      <c r="AL186" s="1" t="s">
        <v>363</v>
      </c>
      <c r="AM186" s="1" t="s">
        <v>38</v>
      </c>
      <c r="AN186" s="1" t="s">
        <v>288</v>
      </c>
      <c r="AO186" s="1" t="s">
        <v>129</v>
      </c>
      <c r="AP186" t="str">
        <f t="shared" si="50"/>
        <v>Fairy, Water 1</v>
      </c>
      <c r="AQ186" s="9">
        <v>50</v>
      </c>
      <c r="AR186" s="9">
        <f t="shared" si="51"/>
        <v>50</v>
      </c>
      <c r="AS186" s="10">
        <f>Table1[[#This Row],[percentage_male]]/100</f>
        <v>0.5</v>
      </c>
      <c r="AT186" s="11">
        <f>(100-Table1[[#This Row],[percentage_male]])/100</f>
        <v>0.5</v>
      </c>
      <c r="AU186" s="1" t="s">
        <v>130</v>
      </c>
      <c r="AV186" s="1" t="s">
        <v>33</v>
      </c>
      <c r="AW186" s="1">
        <v>0.25</v>
      </c>
      <c r="AX186" s="1">
        <v>0.5</v>
      </c>
      <c r="AY186" s="1" t="s">
        <v>38</v>
      </c>
      <c r="AZ186" s="1" t="s">
        <v>38</v>
      </c>
      <c r="BA186" s="1">
        <v>0.25</v>
      </c>
      <c r="BB186" s="1">
        <v>0.5</v>
      </c>
      <c r="BC186" s="1" t="s">
        <v>38</v>
      </c>
      <c r="BD186" s="1" t="s">
        <v>33</v>
      </c>
      <c r="BE186" s="1" t="s">
        <v>33</v>
      </c>
      <c r="BF186" s="1" t="s">
        <v>33</v>
      </c>
      <c r="BG186" s="1">
        <v>0.5</v>
      </c>
      <c r="BH186" s="1" t="s">
        <v>33</v>
      </c>
      <c r="BI186" s="1" t="s">
        <v>33</v>
      </c>
      <c r="BJ186" s="1" t="s">
        <v>32</v>
      </c>
      <c r="BK186" s="1">
        <v>0.5</v>
      </c>
      <c r="BL186" s="1" t="s">
        <v>33</v>
      </c>
      <c r="BM186" s="1" t="s">
        <v>33</v>
      </c>
    </row>
    <row r="187" spans="1:65" x14ac:dyDescent="0.35">
      <c r="A187" s="1" t="s">
        <v>1071</v>
      </c>
      <c r="B187" s="1" t="s">
        <v>915</v>
      </c>
      <c r="C187" s="1" t="s">
        <v>1072</v>
      </c>
      <c r="D187" s="1" t="s">
        <v>1073</v>
      </c>
      <c r="E187" t="s">
        <v>38</v>
      </c>
      <c r="F187" s="1" t="s">
        <v>37</v>
      </c>
      <c r="G187" s="1" t="s">
        <v>4007</v>
      </c>
      <c r="H187" s="1" t="s">
        <v>33</v>
      </c>
      <c r="I187" s="1" t="s">
        <v>566</v>
      </c>
      <c r="K187" t="str">
        <f t="shared" si="39"/>
        <v>Rock</v>
      </c>
      <c r="L187" s="1">
        <v>1.2</v>
      </c>
      <c r="M187" s="1">
        <v>38</v>
      </c>
      <c r="N187" s="1" t="s">
        <v>61</v>
      </c>
      <c r="O187" s="1" t="s">
        <v>568</v>
      </c>
      <c r="P187" s="1" t="s">
        <v>567</v>
      </c>
      <c r="Q187" s="1" t="s">
        <v>454</v>
      </c>
      <c r="R187" s="9" t="s">
        <v>588</v>
      </c>
      <c r="S187" s="9">
        <f t="shared" si="40"/>
        <v>410</v>
      </c>
      <c r="T187" s="9">
        <f t="shared" si="41"/>
        <v>70</v>
      </c>
      <c r="U187" s="9" t="s">
        <v>47</v>
      </c>
      <c r="V187" s="9">
        <f t="shared" si="42"/>
        <v>100</v>
      </c>
      <c r="W187" s="9" t="s">
        <v>68</v>
      </c>
      <c r="X187" s="9">
        <f t="shared" si="43"/>
        <v>115</v>
      </c>
      <c r="Y187" s="9" t="s">
        <v>118</v>
      </c>
      <c r="Z187" s="9">
        <f t="shared" si="44"/>
        <v>30</v>
      </c>
      <c r="AA187" s="9" t="s">
        <v>158</v>
      </c>
      <c r="AB187" s="9">
        <f t="shared" si="45"/>
        <v>65</v>
      </c>
      <c r="AC187" s="9" t="s">
        <v>46</v>
      </c>
      <c r="AD187" s="9">
        <f t="shared" si="46"/>
        <v>30</v>
      </c>
      <c r="AE187" s="9" t="s">
        <v>158</v>
      </c>
      <c r="AF187" s="9">
        <f t="shared" si="47"/>
        <v>65</v>
      </c>
      <c r="AG187" s="9" t="s">
        <v>46</v>
      </c>
      <c r="AH187" s="9" t="s">
        <v>47</v>
      </c>
      <c r="AI187" s="9">
        <f t="shared" si="48"/>
        <v>70</v>
      </c>
      <c r="AJ187" s="9">
        <f t="shared" si="49"/>
        <v>144</v>
      </c>
      <c r="AK187" s="9" t="s">
        <v>763</v>
      </c>
      <c r="AL187" s="1" t="s">
        <v>161</v>
      </c>
      <c r="AM187" s="1" t="s">
        <v>33</v>
      </c>
      <c r="AN187" s="1" t="s">
        <v>569</v>
      </c>
      <c r="AP187" t="str">
        <f t="shared" si="50"/>
        <v>Mineral</v>
      </c>
      <c r="AQ187" s="9">
        <v>50</v>
      </c>
      <c r="AR187" s="9">
        <f t="shared" si="51"/>
        <v>50</v>
      </c>
      <c r="AS187" s="10">
        <f>Table1[[#This Row],[percentage_male]]/100</f>
        <v>0.5</v>
      </c>
      <c r="AT187" s="11">
        <f>(100-Table1[[#This Row],[percentage_male]])/100</f>
        <v>0.5</v>
      </c>
      <c r="AU187" s="1" t="s">
        <v>51</v>
      </c>
      <c r="AV187" s="1">
        <v>0.5</v>
      </c>
      <c r="AW187" s="1">
        <v>0.5</v>
      </c>
      <c r="AX187" s="1" t="s">
        <v>38</v>
      </c>
      <c r="AY187" s="1" t="s">
        <v>33</v>
      </c>
      <c r="AZ187" s="1" t="s">
        <v>38</v>
      </c>
      <c r="BA187" s="1" t="s">
        <v>33</v>
      </c>
      <c r="BB187" s="1" t="s">
        <v>38</v>
      </c>
      <c r="BC187" s="1">
        <v>0.5</v>
      </c>
      <c r="BD187" s="1" t="s">
        <v>38</v>
      </c>
      <c r="BE187" s="1">
        <v>0.5</v>
      </c>
      <c r="BF187" s="1" t="s">
        <v>33</v>
      </c>
      <c r="BG187" s="1" t="s">
        <v>33</v>
      </c>
      <c r="BH187" s="1" t="s">
        <v>33</v>
      </c>
      <c r="BI187" s="1" t="s">
        <v>33</v>
      </c>
      <c r="BJ187" s="1" t="s">
        <v>33</v>
      </c>
      <c r="BK187" s="1" t="s">
        <v>33</v>
      </c>
      <c r="BL187" s="1" t="s">
        <v>38</v>
      </c>
      <c r="BM187" s="1" t="s">
        <v>33</v>
      </c>
    </row>
    <row r="188" spans="1:65" x14ac:dyDescent="0.35">
      <c r="A188" s="1" t="s">
        <v>1075</v>
      </c>
      <c r="B188" s="1" t="s">
        <v>729</v>
      </c>
      <c r="C188" s="1" t="s">
        <v>1076</v>
      </c>
      <c r="D188" s="1" t="s">
        <v>1077</v>
      </c>
      <c r="E188" t="s">
        <v>38</v>
      </c>
      <c r="F188" s="1" t="s">
        <v>37</v>
      </c>
      <c r="G188" s="1" t="s">
        <v>4008</v>
      </c>
      <c r="H188" s="1" t="s">
        <v>33</v>
      </c>
      <c r="I188" s="1" t="s">
        <v>123</v>
      </c>
      <c r="K188" t="str">
        <f t="shared" si="39"/>
        <v>Water</v>
      </c>
      <c r="L188" s="1">
        <v>1.1000000000000001</v>
      </c>
      <c r="M188" s="1">
        <v>33.9</v>
      </c>
      <c r="N188" s="1" t="s">
        <v>61</v>
      </c>
      <c r="O188" s="1" t="s">
        <v>499</v>
      </c>
      <c r="P188" s="1" t="s">
        <v>420</v>
      </c>
      <c r="Q188" s="1" t="s">
        <v>1078</v>
      </c>
      <c r="R188" s="9" t="s">
        <v>472</v>
      </c>
      <c r="S188" s="9">
        <f t="shared" si="40"/>
        <v>500</v>
      </c>
      <c r="T188" s="9">
        <f t="shared" si="41"/>
        <v>90</v>
      </c>
      <c r="U188" s="9" t="s">
        <v>178</v>
      </c>
      <c r="V188" s="9">
        <f t="shared" si="42"/>
        <v>75</v>
      </c>
      <c r="W188" s="9" t="s">
        <v>195</v>
      </c>
      <c r="X188" s="9">
        <f t="shared" si="43"/>
        <v>75</v>
      </c>
      <c r="Y188" s="9" t="s">
        <v>195</v>
      </c>
      <c r="Z188" s="9">
        <f t="shared" si="44"/>
        <v>90</v>
      </c>
      <c r="AA188" s="9" t="s">
        <v>178</v>
      </c>
      <c r="AB188" s="9">
        <f t="shared" si="45"/>
        <v>100</v>
      </c>
      <c r="AC188" s="9" t="s">
        <v>68</v>
      </c>
      <c r="AD188" s="9">
        <f t="shared" si="46"/>
        <v>70</v>
      </c>
      <c r="AE188" s="9" t="s">
        <v>47</v>
      </c>
      <c r="AF188" s="9">
        <f t="shared" si="47"/>
        <v>45</v>
      </c>
      <c r="AG188" s="9" t="s">
        <v>44</v>
      </c>
      <c r="AH188" s="9" t="s">
        <v>47</v>
      </c>
      <c r="AI188" s="9">
        <f t="shared" si="48"/>
        <v>70</v>
      </c>
      <c r="AJ188" s="9">
        <f t="shared" si="49"/>
        <v>225</v>
      </c>
      <c r="AK188" s="9" t="s">
        <v>521</v>
      </c>
      <c r="AL188" s="1" t="s">
        <v>49</v>
      </c>
      <c r="AM188" s="1" t="s">
        <v>33</v>
      </c>
      <c r="AN188" s="1" t="s">
        <v>129</v>
      </c>
      <c r="AP188" t="str">
        <f t="shared" si="50"/>
        <v>Water 1</v>
      </c>
      <c r="AQ188" s="9">
        <v>50</v>
      </c>
      <c r="AR188" s="9">
        <f t="shared" si="51"/>
        <v>50</v>
      </c>
      <c r="AS188" s="10">
        <f>Table1[[#This Row],[percentage_male]]/100</f>
        <v>0.5</v>
      </c>
      <c r="AT188" s="11">
        <f>(100-Table1[[#This Row],[percentage_male]])/100</f>
        <v>0.5</v>
      </c>
      <c r="AU188" s="1" t="s">
        <v>51</v>
      </c>
      <c r="AV188" s="1" t="s">
        <v>33</v>
      </c>
      <c r="AW188" s="1">
        <v>0.5</v>
      </c>
      <c r="AX188" s="1" t="s">
        <v>32</v>
      </c>
      <c r="AY188" s="1" t="s">
        <v>38</v>
      </c>
      <c r="AZ188" s="1" t="s">
        <v>38</v>
      </c>
      <c r="BA188" s="1">
        <v>0.5</v>
      </c>
      <c r="BB188" s="1" t="s">
        <v>33</v>
      </c>
      <c r="BC188" s="1" t="s">
        <v>33</v>
      </c>
      <c r="BD188" s="1" t="s">
        <v>33</v>
      </c>
      <c r="BE188" s="1" t="s">
        <v>33</v>
      </c>
      <c r="BF188" s="1" t="s">
        <v>33</v>
      </c>
      <c r="BG188" s="1" t="s">
        <v>33</v>
      </c>
      <c r="BH188" s="1" t="s">
        <v>33</v>
      </c>
      <c r="BI188" s="1" t="s">
        <v>33</v>
      </c>
      <c r="BJ188" s="1" t="s">
        <v>33</v>
      </c>
      <c r="BK188" s="1" t="s">
        <v>33</v>
      </c>
      <c r="BL188" s="1">
        <v>0.5</v>
      </c>
      <c r="BM188" s="1" t="s">
        <v>33</v>
      </c>
    </row>
    <row r="189" spans="1:65" x14ac:dyDescent="0.35">
      <c r="A189" s="1" t="s">
        <v>1080</v>
      </c>
      <c r="B189" s="1" t="s">
        <v>861</v>
      </c>
      <c r="C189" s="1" t="s">
        <v>1081</v>
      </c>
      <c r="D189" s="1" t="s">
        <v>1082</v>
      </c>
      <c r="E189" t="s">
        <v>38</v>
      </c>
      <c r="F189" s="1" t="s">
        <v>37</v>
      </c>
      <c r="G189" s="1" t="s">
        <v>4009</v>
      </c>
      <c r="H189" s="1" t="s">
        <v>38</v>
      </c>
      <c r="I189" s="1" t="s">
        <v>39</v>
      </c>
      <c r="J189" s="1" t="s">
        <v>99</v>
      </c>
      <c r="K189" t="str">
        <f t="shared" si="39"/>
        <v>Grass, Flying</v>
      </c>
      <c r="L189" s="1">
        <v>0.4</v>
      </c>
      <c r="M189" s="1">
        <v>0.5</v>
      </c>
      <c r="N189" s="1" t="s">
        <v>61</v>
      </c>
      <c r="O189" s="1" t="s">
        <v>42</v>
      </c>
      <c r="P189" s="1" t="s">
        <v>785</v>
      </c>
      <c r="Q189" s="1" t="s">
        <v>398</v>
      </c>
      <c r="R189" s="9" t="s">
        <v>781</v>
      </c>
      <c r="S189" s="9">
        <f t="shared" si="40"/>
        <v>250</v>
      </c>
      <c r="T189" s="9">
        <f t="shared" si="41"/>
        <v>35</v>
      </c>
      <c r="U189" s="9" t="s">
        <v>159</v>
      </c>
      <c r="V189" s="9">
        <f t="shared" si="42"/>
        <v>35</v>
      </c>
      <c r="W189" s="9" t="s">
        <v>159</v>
      </c>
      <c r="X189" s="9">
        <f t="shared" si="43"/>
        <v>40</v>
      </c>
      <c r="Y189" s="9" t="s">
        <v>184</v>
      </c>
      <c r="Z189" s="9">
        <f t="shared" si="44"/>
        <v>35</v>
      </c>
      <c r="AA189" s="9" t="s">
        <v>159</v>
      </c>
      <c r="AB189" s="9">
        <f t="shared" si="45"/>
        <v>55</v>
      </c>
      <c r="AC189" s="9" t="s">
        <v>169</v>
      </c>
      <c r="AD189" s="9">
        <f t="shared" si="46"/>
        <v>50</v>
      </c>
      <c r="AE189" s="9" t="s">
        <v>88</v>
      </c>
      <c r="AF189" s="9">
        <f t="shared" si="47"/>
        <v>255</v>
      </c>
      <c r="AG189" s="9" t="s">
        <v>160</v>
      </c>
      <c r="AH189" s="9" t="s">
        <v>47</v>
      </c>
      <c r="AI189" s="9">
        <f t="shared" si="48"/>
        <v>70</v>
      </c>
      <c r="AJ189" s="9">
        <f t="shared" si="49"/>
        <v>50</v>
      </c>
      <c r="AK189" s="9" t="s">
        <v>88</v>
      </c>
      <c r="AL189" s="1" t="s">
        <v>49</v>
      </c>
      <c r="AM189" s="1" t="s">
        <v>38</v>
      </c>
      <c r="AN189" s="1" t="s">
        <v>288</v>
      </c>
      <c r="AO189" s="1" t="s">
        <v>39</v>
      </c>
      <c r="AP189" t="str">
        <f t="shared" si="50"/>
        <v>Fairy, Grass</v>
      </c>
      <c r="AQ189" s="9">
        <v>50</v>
      </c>
      <c r="AR189" s="9">
        <f t="shared" si="51"/>
        <v>50</v>
      </c>
      <c r="AS189" s="10">
        <f>Table1[[#This Row],[percentage_male]]/100</f>
        <v>0.5</v>
      </c>
      <c r="AT189" s="11">
        <f>(100-Table1[[#This Row],[percentage_male]])/100</f>
        <v>0.5</v>
      </c>
      <c r="AU189" s="1" t="s">
        <v>51</v>
      </c>
      <c r="AV189" s="1" t="s">
        <v>33</v>
      </c>
      <c r="AW189" s="1" t="s">
        <v>38</v>
      </c>
      <c r="AX189" s="1">
        <v>0.5</v>
      </c>
      <c r="AY189" s="1" t="s">
        <v>33</v>
      </c>
      <c r="AZ189" s="1">
        <v>0.25</v>
      </c>
      <c r="BA189" s="1" t="s">
        <v>77</v>
      </c>
      <c r="BB189" s="1">
        <v>0.5</v>
      </c>
      <c r="BC189" s="1" t="s">
        <v>38</v>
      </c>
      <c r="BD189" s="1" t="s">
        <v>32</v>
      </c>
      <c r="BE189" s="1" t="s">
        <v>38</v>
      </c>
      <c r="BF189" s="1" t="s">
        <v>33</v>
      </c>
      <c r="BG189" s="1" t="s">
        <v>33</v>
      </c>
      <c r="BH189" s="1" t="s">
        <v>38</v>
      </c>
      <c r="BI189" s="1" t="s">
        <v>33</v>
      </c>
      <c r="BJ189" s="1" t="s">
        <v>33</v>
      </c>
      <c r="BK189" s="1" t="s">
        <v>33</v>
      </c>
      <c r="BL189" s="1" t="s">
        <v>33</v>
      </c>
      <c r="BM189" s="1" t="s">
        <v>33</v>
      </c>
    </row>
    <row r="190" spans="1:65" x14ac:dyDescent="0.35">
      <c r="A190" s="1" t="s">
        <v>1084</v>
      </c>
      <c r="B190" s="1" t="s">
        <v>920</v>
      </c>
      <c r="C190" s="1" t="s">
        <v>1085</v>
      </c>
      <c r="D190" s="1" t="s">
        <v>1086</v>
      </c>
      <c r="E190" t="s">
        <v>38</v>
      </c>
      <c r="F190" s="1" t="s">
        <v>37</v>
      </c>
      <c r="G190" s="1" t="s">
        <v>4009</v>
      </c>
      <c r="H190" s="1" t="s">
        <v>38</v>
      </c>
      <c r="I190" s="1" t="s">
        <v>39</v>
      </c>
      <c r="J190" s="1" t="s">
        <v>99</v>
      </c>
      <c r="K190" t="str">
        <f t="shared" si="39"/>
        <v>Grass, Flying</v>
      </c>
      <c r="L190" s="1">
        <v>0.6</v>
      </c>
      <c r="M190" s="1">
        <v>1</v>
      </c>
      <c r="N190" s="1" t="s">
        <v>61</v>
      </c>
      <c r="O190" s="1" t="s">
        <v>42</v>
      </c>
      <c r="P190" s="1" t="s">
        <v>785</v>
      </c>
      <c r="Q190" s="1" t="s">
        <v>398</v>
      </c>
      <c r="R190" s="9" t="s">
        <v>758</v>
      </c>
      <c r="S190" s="9">
        <f t="shared" si="40"/>
        <v>340</v>
      </c>
      <c r="T190" s="9">
        <f t="shared" si="41"/>
        <v>55</v>
      </c>
      <c r="U190" s="9" t="s">
        <v>169</v>
      </c>
      <c r="V190" s="9">
        <f t="shared" si="42"/>
        <v>45</v>
      </c>
      <c r="W190" s="9" t="s">
        <v>44</v>
      </c>
      <c r="X190" s="9">
        <f t="shared" si="43"/>
        <v>50</v>
      </c>
      <c r="Y190" s="9" t="s">
        <v>88</v>
      </c>
      <c r="Z190" s="9">
        <f t="shared" si="44"/>
        <v>45</v>
      </c>
      <c r="AA190" s="9" t="s">
        <v>44</v>
      </c>
      <c r="AB190" s="9">
        <f t="shared" si="45"/>
        <v>65</v>
      </c>
      <c r="AC190" s="9" t="s">
        <v>46</v>
      </c>
      <c r="AD190" s="9">
        <f t="shared" si="46"/>
        <v>80</v>
      </c>
      <c r="AE190" s="9" t="s">
        <v>59</v>
      </c>
      <c r="AF190" s="9">
        <f t="shared" si="47"/>
        <v>120</v>
      </c>
      <c r="AG190" s="9" t="s">
        <v>75</v>
      </c>
      <c r="AH190" s="9" t="s">
        <v>47</v>
      </c>
      <c r="AI190" s="9">
        <f t="shared" si="48"/>
        <v>70</v>
      </c>
      <c r="AJ190" s="9">
        <f t="shared" si="49"/>
        <v>119</v>
      </c>
      <c r="AK190" s="9" t="s">
        <v>665</v>
      </c>
      <c r="AL190" s="1" t="s">
        <v>49</v>
      </c>
      <c r="AM190" s="1" t="s">
        <v>38</v>
      </c>
      <c r="AN190" s="1" t="s">
        <v>288</v>
      </c>
      <c r="AO190" s="1" t="s">
        <v>39</v>
      </c>
      <c r="AP190" t="str">
        <f t="shared" si="50"/>
        <v>Fairy, Grass</v>
      </c>
      <c r="AQ190" s="9">
        <v>50</v>
      </c>
      <c r="AR190" s="9">
        <f t="shared" si="51"/>
        <v>50</v>
      </c>
      <c r="AS190" s="10">
        <f>Table1[[#This Row],[percentage_male]]/100</f>
        <v>0.5</v>
      </c>
      <c r="AT190" s="11">
        <f>(100-Table1[[#This Row],[percentage_male]])/100</f>
        <v>0.5</v>
      </c>
      <c r="AU190" s="1" t="s">
        <v>51</v>
      </c>
      <c r="AV190" s="1" t="s">
        <v>33</v>
      </c>
      <c r="AW190" s="1" t="s">
        <v>38</v>
      </c>
      <c r="AX190" s="1">
        <v>0.5</v>
      </c>
      <c r="AY190" s="1" t="s">
        <v>33</v>
      </c>
      <c r="AZ190" s="1">
        <v>0.25</v>
      </c>
      <c r="BA190" s="1" t="s">
        <v>77</v>
      </c>
      <c r="BB190" s="1">
        <v>0.5</v>
      </c>
      <c r="BC190" s="1" t="s">
        <v>38</v>
      </c>
      <c r="BD190" s="1" t="s">
        <v>32</v>
      </c>
      <c r="BE190" s="1" t="s">
        <v>38</v>
      </c>
      <c r="BF190" s="1" t="s">
        <v>33</v>
      </c>
      <c r="BG190" s="1" t="s">
        <v>33</v>
      </c>
      <c r="BH190" s="1" t="s">
        <v>38</v>
      </c>
      <c r="BI190" s="1" t="s">
        <v>33</v>
      </c>
      <c r="BJ190" s="1" t="s">
        <v>33</v>
      </c>
      <c r="BK190" s="1" t="s">
        <v>33</v>
      </c>
      <c r="BL190" s="1" t="s">
        <v>33</v>
      </c>
      <c r="BM190" s="1" t="s">
        <v>33</v>
      </c>
    </row>
    <row r="191" spans="1:65" x14ac:dyDescent="0.35">
      <c r="A191" s="1" t="s">
        <v>1087</v>
      </c>
      <c r="B191" s="1" t="s">
        <v>853</v>
      </c>
      <c r="C191" s="1" t="s">
        <v>1088</v>
      </c>
      <c r="D191" s="1" t="s">
        <v>1089</v>
      </c>
      <c r="E191" t="s">
        <v>38</v>
      </c>
      <c r="F191" s="1" t="s">
        <v>37</v>
      </c>
      <c r="G191" s="1" t="s">
        <v>4009</v>
      </c>
      <c r="H191" s="1" t="s">
        <v>38</v>
      </c>
      <c r="I191" s="1" t="s">
        <v>39</v>
      </c>
      <c r="J191" s="1" t="s">
        <v>99</v>
      </c>
      <c r="K191" t="str">
        <f t="shared" si="39"/>
        <v>Grass, Flying</v>
      </c>
      <c r="L191" s="1">
        <v>0.8</v>
      </c>
      <c r="M191" s="1">
        <v>3</v>
      </c>
      <c r="N191" s="1" t="s">
        <v>61</v>
      </c>
      <c r="O191" s="1" t="s">
        <v>42</v>
      </c>
      <c r="P191" s="1" t="s">
        <v>785</v>
      </c>
      <c r="Q191" s="1" t="s">
        <v>398</v>
      </c>
      <c r="R191" s="9" t="s">
        <v>820</v>
      </c>
      <c r="S191" s="9">
        <f t="shared" si="40"/>
        <v>460</v>
      </c>
      <c r="T191" s="9">
        <f t="shared" si="41"/>
        <v>75</v>
      </c>
      <c r="U191" s="9" t="s">
        <v>195</v>
      </c>
      <c r="V191" s="9">
        <f t="shared" si="42"/>
        <v>55</v>
      </c>
      <c r="W191" s="9" t="s">
        <v>169</v>
      </c>
      <c r="X191" s="9">
        <f t="shared" si="43"/>
        <v>70</v>
      </c>
      <c r="Y191" s="9" t="s">
        <v>47</v>
      </c>
      <c r="Z191" s="9">
        <f t="shared" si="44"/>
        <v>55</v>
      </c>
      <c r="AA191" s="9" t="s">
        <v>169</v>
      </c>
      <c r="AB191" s="9">
        <f t="shared" si="45"/>
        <v>95</v>
      </c>
      <c r="AC191" s="9" t="s">
        <v>276</v>
      </c>
      <c r="AD191" s="9">
        <f t="shared" si="46"/>
        <v>110</v>
      </c>
      <c r="AE191" s="9" t="s">
        <v>296</v>
      </c>
      <c r="AF191" s="9">
        <f t="shared" si="47"/>
        <v>45</v>
      </c>
      <c r="AG191" s="9" t="s">
        <v>44</v>
      </c>
      <c r="AH191" s="9" t="s">
        <v>47</v>
      </c>
      <c r="AI191" s="9">
        <f t="shared" si="48"/>
        <v>70</v>
      </c>
      <c r="AJ191" s="9">
        <f t="shared" si="49"/>
        <v>207</v>
      </c>
      <c r="AK191" s="9" t="s">
        <v>611</v>
      </c>
      <c r="AL191" s="1" t="s">
        <v>49</v>
      </c>
      <c r="AM191" s="1" t="s">
        <v>38</v>
      </c>
      <c r="AN191" s="1" t="s">
        <v>288</v>
      </c>
      <c r="AO191" s="1" t="s">
        <v>39</v>
      </c>
      <c r="AP191" t="str">
        <f t="shared" si="50"/>
        <v>Fairy, Grass</v>
      </c>
      <c r="AQ191" s="9">
        <v>50</v>
      </c>
      <c r="AR191" s="9">
        <f t="shared" si="51"/>
        <v>50</v>
      </c>
      <c r="AS191" s="10">
        <f>Table1[[#This Row],[percentage_male]]/100</f>
        <v>0.5</v>
      </c>
      <c r="AT191" s="11">
        <f>(100-Table1[[#This Row],[percentage_male]])/100</f>
        <v>0.5</v>
      </c>
      <c r="AU191" s="1" t="s">
        <v>51</v>
      </c>
      <c r="AV191" s="1" t="s">
        <v>33</v>
      </c>
      <c r="AW191" s="1" t="s">
        <v>38</v>
      </c>
      <c r="AX191" s="1">
        <v>0.5</v>
      </c>
      <c r="AY191" s="1" t="s">
        <v>33</v>
      </c>
      <c r="AZ191" s="1">
        <v>0.25</v>
      </c>
      <c r="BA191" s="1" t="s">
        <v>77</v>
      </c>
      <c r="BB191" s="1">
        <v>0.5</v>
      </c>
      <c r="BC191" s="1" t="s">
        <v>38</v>
      </c>
      <c r="BD191" s="1" t="s">
        <v>32</v>
      </c>
      <c r="BE191" s="1" t="s">
        <v>38</v>
      </c>
      <c r="BF191" s="1" t="s">
        <v>33</v>
      </c>
      <c r="BG191" s="1" t="s">
        <v>33</v>
      </c>
      <c r="BH191" s="1" t="s">
        <v>38</v>
      </c>
      <c r="BI191" s="1" t="s">
        <v>33</v>
      </c>
      <c r="BJ191" s="1" t="s">
        <v>33</v>
      </c>
      <c r="BK191" s="1" t="s">
        <v>33</v>
      </c>
      <c r="BL191" s="1" t="s">
        <v>33</v>
      </c>
      <c r="BM191" s="1" t="s">
        <v>33</v>
      </c>
    </row>
    <row r="192" spans="1:65" x14ac:dyDescent="0.35">
      <c r="A192" s="1" t="s">
        <v>1090</v>
      </c>
      <c r="B192" s="1" t="s">
        <v>286</v>
      </c>
      <c r="C192" s="1" t="s">
        <v>1091</v>
      </c>
      <c r="D192" s="1" t="s">
        <v>1092</v>
      </c>
      <c r="E192" t="s">
        <v>38</v>
      </c>
      <c r="F192" s="1" t="s">
        <v>37</v>
      </c>
      <c r="G192" s="1" t="s">
        <v>4010</v>
      </c>
      <c r="H192" s="1" t="s">
        <v>33</v>
      </c>
      <c r="I192" s="1" t="s">
        <v>37</v>
      </c>
      <c r="K192" t="str">
        <f t="shared" si="39"/>
        <v>Normal</v>
      </c>
      <c r="L192" s="1">
        <v>0.8</v>
      </c>
      <c r="M192" s="1">
        <v>11.5</v>
      </c>
      <c r="N192" s="1" t="s">
        <v>61</v>
      </c>
      <c r="O192" s="1" t="s">
        <v>156</v>
      </c>
      <c r="P192" s="1" t="s">
        <v>449</v>
      </c>
      <c r="Q192" s="1" t="s">
        <v>670</v>
      </c>
      <c r="R192" s="9" t="s">
        <v>1093</v>
      </c>
      <c r="S192" s="9">
        <f t="shared" si="40"/>
        <v>360</v>
      </c>
      <c r="T192" s="9">
        <f t="shared" si="41"/>
        <v>55</v>
      </c>
      <c r="U192" s="9" t="s">
        <v>169</v>
      </c>
      <c r="V192" s="9">
        <f t="shared" si="42"/>
        <v>70</v>
      </c>
      <c r="W192" s="9" t="s">
        <v>47</v>
      </c>
      <c r="X192" s="9">
        <f t="shared" si="43"/>
        <v>55</v>
      </c>
      <c r="Y192" s="9" t="s">
        <v>169</v>
      </c>
      <c r="Z192" s="9">
        <f t="shared" si="44"/>
        <v>40</v>
      </c>
      <c r="AA192" s="9" t="s">
        <v>184</v>
      </c>
      <c r="AB192" s="9">
        <f t="shared" si="45"/>
        <v>55</v>
      </c>
      <c r="AC192" s="9" t="s">
        <v>169</v>
      </c>
      <c r="AD192" s="9">
        <f t="shared" si="46"/>
        <v>85</v>
      </c>
      <c r="AE192" s="9" t="s">
        <v>104</v>
      </c>
      <c r="AF192" s="9">
        <f t="shared" si="47"/>
        <v>45</v>
      </c>
      <c r="AG192" s="9" t="s">
        <v>44</v>
      </c>
      <c r="AH192" s="9" t="s">
        <v>47</v>
      </c>
      <c r="AI192" s="9">
        <f t="shared" si="48"/>
        <v>70</v>
      </c>
      <c r="AJ192" s="9">
        <f t="shared" si="49"/>
        <v>72</v>
      </c>
      <c r="AK192" s="9" t="s">
        <v>171</v>
      </c>
      <c r="AL192" s="1" t="s">
        <v>363</v>
      </c>
      <c r="AM192" s="1" t="s">
        <v>33</v>
      </c>
      <c r="AN192" s="1" t="s">
        <v>238</v>
      </c>
      <c r="AP192" t="str">
        <f t="shared" si="50"/>
        <v>Field</v>
      </c>
      <c r="AQ192" s="9">
        <v>50</v>
      </c>
      <c r="AR192" s="9">
        <f t="shared" si="51"/>
        <v>50</v>
      </c>
      <c r="AS192" s="10">
        <f>Table1[[#This Row],[percentage_male]]/100</f>
        <v>0.5</v>
      </c>
      <c r="AT192" s="11">
        <f>(100-Table1[[#This Row],[percentage_male]])/100</f>
        <v>0.5</v>
      </c>
      <c r="AU192" s="1" t="s">
        <v>51</v>
      </c>
      <c r="AV192" s="1" t="s">
        <v>33</v>
      </c>
      <c r="AW192" s="1" t="s">
        <v>33</v>
      </c>
      <c r="AX192" s="1" t="s">
        <v>33</v>
      </c>
      <c r="AY192" s="1" t="s">
        <v>33</v>
      </c>
      <c r="AZ192" s="1" t="s">
        <v>33</v>
      </c>
      <c r="BA192" s="1" t="s">
        <v>33</v>
      </c>
      <c r="BB192" s="1" t="s">
        <v>38</v>
      </c>
      <c r="BC192" s="1" t="s">
        <v>33</v>
      </c>
      <c r="BD192" s="1" t="s">
        <v>33</v>
      </c>
      <c r="BE192" s="1" t="s">
        <v>33</v>
      </c>
      <c r="BF192" s="1" t="s">
        <v>33</v>
      </c>
      <c r="BG192" s="1" t="s">
        <v>33</v>
      </c>
      <c r="BH192" s="1" t="s">
        <v>33</v>
      </c>
      <c r="BI192" s="1" t="s">
        <v>32</v>
      </c>
      <c r="BJ192" s="1" t="s">
        <v>33</v>
      </c>
      <c r="BK192" s="1" t="s">
        <v>33</v>
      </c>
      <c r="BL192" s="1" t="s">
        <v>33</v>
      </c>
      <c r="BM192" s="1" t="s">
        <v>33</v>
      </c>
    </row>
    <row r="193" spans="1:65" x14ac:dyDescent="0.35">
      <c r="A193" s="1" t="s">
        <v>1095</v>
      </c>
      <c r="B193" s="1" t="s">
        <v>929</v>
      </c>
      <c r="C193" s="1" t="s">
        <v>1096</v>
      </c>
      <c r="D193" s="1" t="s">
        <v>1097</v>
      </c>
      <c r="E193" t="s">
        <v>38</v>
      </c>
      <c r="F193" s="1" t="s">
        <v>37</v>
      </c>
      <c r="G193" s="1" t="s">
        <v>3890</v>
      </c>
      <c r="H193" s="1" t="s">
        <v>33</v>
      </c>
      <c r="I193" s="1" t="s">
        <v>39</v>
      </c>
      <c r="K193" t="str">
        <f t="shared" si="39"/>
        <v>Grass</v>
      </c>
      <c r="L193" s="1">
        <v>0.3</v>
      </c>
      <c r="M193" s="1">
        <v>1.8</v>
      </c>
      <c r="N193" s="1" t="s">
        <v>61</v>
      </c>
      <c r="O193" s="1" t="s">
        <v>42</v>
      </c>
      <c r="P193" s="1" t="s">
        <v>83</v>
      </c>
      <c r="Q193" s="1" t="s">
        <v>634</v>
      </c>
      <c r="R193" s="9" t="s">
        <v>529</v>
      </c>
      <c r="S193" s="9">
        <f t="shared" si="40"/>
        <v>180</v>
      </c>
      <c r="T193" s="9">
        <f t="shared" si="41"/>
        <v>30</v>
      </c>
      <c r="U193" s="9" t="s">
        <v>158</v>
      </c>
      <c r="V193" s="9">
        <f t="shared" si="42"/>
        <v>30</v>
      </c>
      <c r="W193" s="9" t="s">
        <v>158</v>
      </c>
      <c r="X193" s="9">
        <f t="shared" si="43"/>
        <v>30</v>
      </c>
      <c r="Y193" s="9" t="s">
        <v>158</v>
      </c>
      <c r="Z193" s="9">
        <f t="shared" si="44"/>
        <v>30</v>
      </c>
      <c r="AA193" s="9" t="s">
        <v>158</v>
      </c>
      <c r="AB193" s="9">
        <f t="shared" si="45"/>
        <v>30</v>
      </c>
      <c r="AC193" s="9" t="s">
        <v>158</v>
      </c>
      <c r="AD193" s="9">
        <f t="shared" si="46"/>
        <v>30</v>
      </c>
      <c r="AE193" s="9" t="s">
        <v>158</v>
      </c>
      <c r="AF193" s="9">
        <f t="shared" si="47"/>
        <v>235</v>
      </c>
      <c r="AG193" s="9" t="s">
        <v>328</v>
      </c>
      <c r="AH193" s="9" t="s">
        <v>47</v>
      </c>
      <c r="AI193" s="9">
        <f t="shared" si="48"/>
        <v>70</v>
      </c>
      <c r="AJ193" s="9">
        <f t="shared" si="49"/>
        <v>36</v>
      </c>
      <c r="AK193" s="9" t="s">
        <v>300</v>
      </c>
      <c r="AL193" s="1" t="s">
        <v>49</v>
      </c>
      <c r="AM193" s="1" t="s">
        <v>33</v>
      </c>
      <c r="AN193" s="1" t="s">
        <v>39</v>
      </c>
      <c r="AP193" t="str">
        <f t="shared" si="50"/>
        <v>Grass</v>
      </c>
      <c r="AQ193" s="9">
        <v>50</v>
      </c>
      <c r="AR193" s="9">
        <f t="shared" si="51"/>
        <v>50</v>
      </c>
      <c r="AS193" s="10">
        <f>Table1[[#This Row],[percentage_male]]/100</f>
        <v>0.5</v>
      </c>
      <c r="AT193" s="11">
        <f>(100-Table1[[#This Row],[percentage_male]])/100</f>
        <v>0.5</v>
      </c>
      <c r="AU193" s="1" t="s">
        <v>51</v>
      </c>
      <c r="AV193" s="1" t="s">
        <v>33</v>
      </c>
      <c r="AW193" s="1" t="s">
        <v>38</v>
      </c>
      <c r="AX193" s="1">
        <v>0.5</v>
      </c>
      <c r="AY193" s="1">
        <v>0.5</v>
      </c>
      <c r="AZ193" s="1">
        <v>0.5</v>
      </c>
      <c r="BA193" s="1" t="s">
        <v>38</v>
      </c>
      <c r="BB193" s="1" t="s">
        <v>33</v>
      </c>
      <c r="BC193" s="1" t="s">
        <v>38</v>
      </c>
      <c r="BD193" s="1">
        <v>0.5</v>
      </c>
      <c r="BE193" s="1" t="s">
        <v>38</v>
      </c>
      <c r="BF193" s="1" t="s">
        <v>33</v>
      </c>
      <c r="BG193" s="1" t="s">
        <v>38</v>
      </c>
      <c r="BH193" s="1" t="s">
        <v>33</v>
      </c>
      <c r="BI193" s="1" t="s">
        <v>33</v>
      </c>
      <c r="BJ193" s="1" t="s">
        <v>33</v>
      </c>
      <c r="BK193" s="1" t="s">
        <v>33</v>
      </c>
      <c r="BL193" s="1" t="s">
        <v>33</v>
      </c>
      <c r="BM193" s="1" t="s">
        <v>33</v>
      </c>
    </row>
    <row r="194" spans="1:65" x14ac:dyDescent="0.35">
      <c r="A194" s="1" t="s">
        <v>1099</v>
      </c>
      <c r="B194" s="1" t="s">
        <v>934</v>
      </c>
      <c r="C194" s="1" t="s">
        <v>1100</v>
      </c>
      <c r="D194" s="1" t="s">
        <v>1101</v>
      </c>
      <c r="E194" t="s">
        <v>38</v>
      </c>
      <c r="F194" s="1" t="s">
        <v>37</v>
      </c>
      <c r="G194" s="1" t="s">
        <v>4011</v>
      </c>
      <c r="H194" s="1" t="s">
        <v>33</v>
      </c>
      <c r="I194" s="1" t="s">
        <v>39</v>
      </c>
      <c r="K194" t="str">
        <f t="shared" si="39"/>
        <v>Grass</v>
      </c>
      <c r="L194" s="1">
        <v>0.8</v>
      </c>
      <c r="M194" s="1">
        <v>8.5</v>
      </c>
      <c r="N194" s="1" t="s">
        <v>61</v>
      </c>
      <c r="O194" s="1" t="s">
        <v>42</v>
      </c>
      <c r="P194" s="1" t="s">
        <v>83</v>
      </c>
      <c r="Q194" s="1" t="s">
        <v>634</v>
      </c>
      <c r="R194" s="9" t="s">
        <v>442</v>
      </c>
      <c r="S194" s="9">
        <f t="shared" si="40"/>
        <v>425</v>
      </c>
      <c r="T194" s="9">
        <f t="shared" si="41"/>
        <v>75</v>
      </c>
      <c r="U194" s="9" t="s">
        <v>195</v>
      </c>
      <c r="V194" s="9">
        <f t="shared" si="42"/>
        <v>75</v>
      </c>
      <c r="W194" s="9" t="s">
        <v>195</v>
      </c>
      <c r="X194" s="9">
        <f t="shared" si="43"/>
        <v>55</v>
      </c>
      <c r="Y194" s="9" t="s">
        <v>169</v>
      </c>
      <c r="Z194" s="9">
        <f t="shared" si="44"/>
        <v>105</v>
      </c>
      <c r="AA194" s="9" t="s">
        <v>141</v>
      </c>
      <c r="AB194" s="9">
        <f t="shared" si="45"/>
        <v>85</v>
      </c>
      <c r="AC194" s="9" t="s">
        <v>104</v>
      </c>
      <c r="AD194" s="9">
        <f t="shared" si="46"/>
        <v>30</v>
      </c>
      <c r="AE194" s="9" t="s">
        <v>158</v>
      </c>
      <c r="AF194" s="9">
        <f t="shared" si="47"/>
        <v>120</v>
      </c>
      <c r="AG194" s="9" t="s">
        <v>75</v>
      </c>
      <c r="AH194" s="9" t="s">
        <v>47</v>
      </c>
      <c r="AI194" s="9">
        <f t="shared" si="48"/>
        <v>70</v>
      </c>
      <c r="AJ194" s="9">
        <f t="shared" si="49"/>
        <v>149</v>
      </c>
      <c r="AK194" s="9" t="s">
        <v>443</v>
      </c>
      <c r="AL194" s="1" t="s">
        <v>49</v>
      </c>
      <c r="AM194" s="1" t="s">
        <v>33</v>
      </c>
      <c r="AN194" s="1" t="s">
        <v>39</v>
      </c>
      <c r="AP194" t="str">
        <f t="shared" si="50"/>
        <v>Grass</v>
      </c>
      <c r="AQ194" s="9">
        <v>50</v>
      </c>
      <c r="AR194" s="9">
        <f t="shared" si="51"/>
        <v>50</v>
      </c>
      <c r="AS194" s="10">
        <f>Table1[[#This Row],[percentage_male]]/100</f>
        <v>0.5</v>
      </c>
      <c r="AT194" s="11">
        <f>(100-Table1[[#This Row],[percentage_male]])/100</f>
        <v>0.5</v>
      </c>
      <c r="AU194" s="1" t="s">
        <v>51</v>
      </c>
      <c r="AV194" s="1" t="s">
        <v>33</v>
      </c>
      <c r="AW194" s="1" t="s">
        <v>38</v>
      </c>
      <c r="AX194" s="1">
        <v>0.5</v>
      </c>
      <c r="AY194" s="1">
        <v>0.5</v>
      </c>
      <c r="AZ194" s="1">
        <v>0.5</v>
      </c>
      <c r="BA194" s="1" t="s">
        <v>38</v>
      </c>
      <c r="BB194" s="1" t="s">
        <v>33</v>
      </c>
      <c r="BC194" s="1" t="s">
        <v>38</v>
      </c>
      <c r="BD194" s="1">
        <v>0.5</v>
      </c>
      <c r="BE194" s="1" t="s">
        <v>38</v>
      </c>
      <c r="BF194" s="1" t="s">
        <v>33</v>
      </c>
      <c r="BG194" s="1" t="s">
        <v>38</v>
      </c>
      <c r="BH194" s="1" t="s">
        <v>33</v>
      </c>
      <c r="BI194" s="1" t="s">
        <v>33</v>
      </c>
      <c r="BJ194" s="1" t="s">
        <v>33</v>
      </c>
      <c r="BK194" s="1" t="s">
        <v>33</v>
      </c>
      <c r="BL194" s="1" t="s">
        <v>33</v>
      </c>
      <c r="BM194" s="1" t="s">
        <v>33</v>
      </c>
    </row>
    <row r="195" spans="1:65" x14ac:dyDescent="0.35">
      <c r="A195" s="1" t="s">
        <v>1102</v>
      </c>
      <c r="B195" s="1" t="s">
        <v>939</v>
      </c>
      <c r="C195" s="1" t="s">
        <v>1102</v>
      </c>
      <c r="D195" s="1" t="s">
        <v>1103</v>
      </c>
      <c r="E195" t="s">
        <v>38</v>
      </c>
      <c r="F195" s="1" t="s">
        <v>37</v>
      </c>
      <c r="G195" s="1" t="s">
        <v>4012</v>
      </c>
      <c r="H195" s="1" t="s">
        <v>38</v>
      </c>
      <c r="I195" s="1" t="s">
        <v>154</v>
      </c>
      <c r="J195" s="1" t="s">
        <v>99</v>
      </c>
      <c r="K195" t="str">
        <f t="shared" si="39"/>
        <v>Bug, Flying</v>
      </c>
      <c r="L195" s="1">
        <v>1.2</v>
      </c>
      <c r="M195" s="1">
        <v>38</v>
      </c>
      <c r="N195" s="1" t="s">
        <v>61</v>
      </c>
      <c r="O195" s="1" t="s">
        <v>1104</v>
      </c>
      <c r="P195" s="1" t="s">
        <v>175</v>
      </c>
      <c r="Q195" s="1" t="s">
        <v>392</v>
      </c>
      <c r="R195" s="9" t="s">
        <v>545</v>
      </c>
      <c r="S195" s="9">
        <f t="shared" si="40"/>
        <v>390</v>
      </c>
      <c r="T195" s="9">
        <f t="shared" si="41"/>
        <v>65</v>
      </c>
      <c r="U195" s="9" t="s">
        <v>46</v>
      </c>
      <c r="V195" s="9">
        <f t="shared" si="42"/>
        <v>65</v>
      </c>
      <c r="W195" s="9" t="s">
        <v>46</v>
      </c>
      <c r="X195" s="9">
        <f t="shared" si="43"/>
        <v>45</v>
      </c>
      <c r="Y195" s="9" t="s">
        <v>44</v>
      </c>
      <c r="Z195" s="9">
        <f t="shared" si="44"/>
        <v>75</v>
      </c>
      <c r="AA195" s="9" t="s">
        <v>195</v>
      </c>
      <c r="AB195" s="9">
        <f t="shared" si="45"/>
        <v>45</v>
      </c>
      <c r="AC195" s="9" t="s">
        <v>44</v>
      </c>
      <c r="AD195" s="9">
        <f t="shared" si="46"/>
        <v>95</v>
      </c>
      <c r="AE195" s="9" t="s">
        <v>276</v>
      </c>
      <c r="AF195" s="9">
        <f t="shared" si="47"/>
        <v>75</v>
      </c>
      <c r="AG195" s="9" t="s">
        <v>195</v>
      </c>
      <c r="AH195" s="9" t="s">
        <v>47</v>
      </c>
      <c r="AI195" s="9">
        <f t="shared" si="48"/>
        <v>70</v>
      </c>
      <c r="AJ195" s="9">
        <f t="shared" si="49"/>
        <v>78</v>
      </c>
      <c r="AK195" s="9" t="s">
        <v>101</v>
      </c>
      <c r="AL195" s="1" t="s">
        <v>161</v>
      </c>
      <c r="AM195" s="1" t="s">
        <v>33</v>
      </c>
      <c r="AN195" s="1" t="s">
        <v>154</v>
      </c>
      <c r="AP195" t="str">
        <f t="shared" si="50"/>
        <v>Bug</v>
      </c>
      <c r="AQ195" s="9">
        <v>50</v>
      </c>
      <c r="AR195" s="9">
        <f t="shared" si="51"/>
        <v>50</v>
      </c>
      <c r="AS195" s="10">
        <f>Table1[[#This Row],[percentage_male]]/100</f>
        <v>0.5</v>
      </c>
      <c r="AT195" s="11">
        <f>(100-Table1[[#This Row],[percentage_male]])/100</f>
        <v>0.5</v>
      </c>
      <c r="AU195" s="1" t="s">
        <v>51</v>
      </c>
      <c r="AV195" s="1" t="s">
        <v>33</v>
      </c>
      <c r="AW195" s="1" t="s">
        <v>38</v>
      </c>
      <c r="AX195" s="1" t="s">
        <v>33</v>
      </c>
      <c r="AY195" s="1" t="s">
        <v>38</v>
      </c>
      <c r="AZ195" s="1">
        <v>0.25</v>
      </c>
      <c r="BA195" s="1" t="s">
        <v>38</v>
      </c>
      <c r="BB195" s="1">
        <v>0.25</v>
      </c>
      <c r="BC195" s="1" t="s">
        <v>33</v>
      </c>
      <c r="BD195" s="1" t="s">
        <v>32</v>
      </c>
      <c r="BE195" s="1" t="s">
        <v>38</v>
      </c>
      <c r="BF195" s="1" t="s">
        <v>33</v>
      </c>
      <c r="BG195" s="1">
        <v>0.5</v>
      </c>
      <c r="BH195" s="1" t="s">
        <v>77</v>
      </c>
      <c r="BI195" s="1" t="s">
        <v>33</v>
      </c>
      <c r="BJ195" s="1" t="s">
        <v>33</v>
      </c>
      <c r="BK195" s="1" t="s">
        <v>33</v>
      </c>
      <c r="BL195" s="1" t="s">
        <v>33</v>
      </c>
      <c r="BM195" s="1" t="s">
        <v>33</v>
      </c>
    </row>
    <row r="196" spans="1:65" x14ac:dyDescent="0.35">
      <c r="A196" s="1" t="s">
        <v>1105</v>
      </c>
      <c r="B196" s="1" t="s">
        <v>495</v>
      </c>
      <c r="C196" s="1" t="s">
        <v>1106</v>
      </c>
      <c r="D196" s="1" t="s">
        <v>1107</v>
      </c>
      <c r="E196" t="s">
        <v>38</v>
      </c>
      <c r="F196" s="1" t="s">
        <v>37</v>
      </c>
      <c r="G196" s="1" t="s">
        <v>4013</v>
      </c>
      <c r="H196" s="1" t="s">
        <v>38</v>
      </c>
      <c r="I196" s="1" t="s">
        <v>123</v>
      </c>
      <c r="J196" s="1" t="s">
        <v>304</v>
      </c>
      <c r="K196" t="str">
        <f t="shared" si="39"/>
        <v>Water, Ground</v>
      </c>
      <c r="L196" s="1">
        <v>0.4</v>
      </c>
      <c r="M196" s="1">
        <v>8.5</v>
      </c>
      <c r="N196" s="1" t="s">
        <v>61</v>
      </c>
      <c r="O196" s="1" t="s">
        <v>420</v>
      </c>
      <c r="P196" s="1" t="s">
        <v>499</v>
      </c>
      <c r="Q196" s="1" t="s">
        <v>367</v>
      </c>
      <c r="R196" s="9" t="s">
        <v>842</v>
      </c>
      <c r="S196" s="9">
        <f t="shared" si="40"/>
        <v>210</v>
      </c>
      <c r="T196" s="9">
        <f t="shared" si="41"/>
        <v>55</v>
      </c>
      <c r="U196" s="9" t="s">
        <v>169</v>
      </c>
      <c r="V196" s="9">
        <f t="shared" si="42"/>
        <v>45</v>
      </c>
      <c r="W196" s="9" t="s">
        <v>44</v>
      </c>
      <c r="X196" s="9">
        <f t="shared" si="43"/>
        <v>45</v>
      </c>
      <c r="Y196" s="9" t="s">
        <v>44</v>
      </c>
      <c r="Z196" s="9">
        <f t="shared" si="44"/>
        <v>25</v>
      </c>
      <c r="AA196" s="9" t="s">
        <v>170</v>
      </c>
      <c r="AB196" s="9">
        <f t="shared" si="45"/>
        <v>25</v>
      </c>
      <c r="AC196" s="9" t="s">
        <v>170</v>
      </c>
      <c r="AD196" s="9">
        <f t="shared" si="46"/>
        <v>15</v>
      </c>
      <c r="AE196" s="9" t="s">
        <v>162</v>
      </c>
      <c r="AF196" s="9">
        <f t="shared" si="47"/>
        <v>255</v>
      </c>
      <c r="AG196" s="9" t="s">
        <v>160</v>
      </c>
      <c r="AH196" s="9" t="s">
        <v>47</v>
      </c>
      <c r="AI196" s="9">
        <f t="shared" si="48"/>
        <v>70</v>
      </c>
      <c r="AJ196" s="9">
        <f t="shared" si="49"/>
        <v>42</v>
      </c>
      <c r="AK196" s="9" t="s">
        <v>335</v>
      </c>
      <c r="AL196" s="1" t="s">
        <v>161</v>
      </c>
      <c r="AM196" s="1" t="s">
        <v>38</v>
      </c>
      <c r="AN196" s="1" t="s">
        <v>238</v>
      </c>
      <c r="AO196" s="1" t="s">
        <v>129</v>
      </c>
      <c r="AP196" t="str">
        <f t="shared" si="50"/>
        <v>Field, Water 1</v>
      </c>
      <c r="AQ196" s="9">
        <v>50</v>
      </c>
      <c r="AR196" s="9">
        <f t="shared" si="51"/>
        <v>50</v>
      </c>
      <c r="AS196" s="10">
        <f>Table1[[#This Row],[percentage_male]]/100</f>
        <v>0.5</v>
      </c>
      <c r="AT196" s="11">
        <f>(100-Table1[[#This Row],[percentage_male]])/100</f>
        <v>0.5</v>
      </c>
      <c r="AU196" s="1" t="s">
        <v>51</v>
      </c>
      <c r="AV196" s="1" t="s">
        <v>33</v>
      </c>
      <c r="AW196" s="1">
        <v>0.5</v>
      </c>
      <c r="AX196" s="1" t="s">
        <v>33</v>
      </c>
      <c r="AY196" s="1" t="s">
        <v>32</v>
      </c>
      <c r="AZ196" s="1" t="s">
        <v>77</v>
      </c>
      <c r="BA196" s="1" t="s">
        <v>33</v>
      </c>
      <c r="BB196" s="1" t="s">
        <v>33</v>
      </c>
      <c r="BC196" s="1">
        <v>0.5</v>
      </c>
      <c r="BD196" s="1" t="s">
        <v>33</v>
      </c>
      <c r="BE196" s="1" t="s">
        <v>33</v>
      </c>
      <c r="BF196" s="1" t="s">
        <v>33</v>
      </c>
      <c r="BG196" s="1" t="s">
        <v>33</v>
      </c>
      <c r="BH196" s="1">
        <v>0.5</v>
      </c>
      <c r="BI196" s="1" t="s">
        <v>33</v>
      </c>
      <c r="BJ196" s="1" t="s">
        <v>33</v>
      </c>
      <c r="BK196" s="1" t="s">
        <v>33</v>
      </c>
      <c r="BL196" s="1">
        <v>0.5</v>
      </c>
      <c r="BM196" s="1" t="s">
        <v>33</v>
      </c>
    </row>
    <row r="197" spans="1:65" x14ac:dyDescent="0.35">
      <c r="A197" s="1" t="s">
        <v>1108</v>
      </c>
      <c r="B197" s="1" t="s">
        <v>157</v>
      </c>
      <c r="C197" s="1" t="s">
        <v>1109</v>
      </c>
      <c r="D197" s="1" t="s">
        <v>1110</v>
      </c>
      <c r="E197" t="s">
        <v>38</v>
      </c>
      <c r="F197" s="1" t="s">
        <v>37</v>
      </c>
      <c r="G197" s="1" t="s">
        <v>4013</v>
      </c>
      <c r="H197" s="1" t="s">
        <v>38</v>
      </c>
      <c r="I197" s="1" t="s">
        <v>123</v>
      </c>
      <c r="J197" s="1" t="s">
        <v>304</v>
      </c>
      <c r="K197" t="str">
        <f t="shared" si="39"/>
        <v>Water, Ground</v>
      </c>
      <c r="L197" s="1">
        <v>1.4</v>
      </c>
      <c r="M197" s="1">
        <v>75</v>
      </c>
      <c r="N197" s="1" t="s">
        <v>61</v>
      </c>
      <c r="O197" s="1" t="s">
        <v>420</v>
      </c>
      <c r="P197" s="1" t="s">
        <v>499</v>
      </c>
      <c r="Q197" s="1" t="s">
        <v>367</v>
      </c>
      <c r="R197" s="9" t="s">
        <v>291</v>
      </c>
      <c r="S197" s="9">
        <f t="shared" si="40"/>
        <v>430</v>
      </c>
      <c r="T197" s="9">
        <f t="shared" si="41"/>
        <v>95</v>
      </c>
      <c r="U197" s="9" t="s">
        <v>276</v>
      </c>
      <c r="V197" s="9">
        <f t="shared" si="42"/>
        <v>85</v>
      </c>
      <c r="W197" s="9" t="s">
        <v>104</v>
      </c>
      <c r="X197" s="9">
        <f t="shared" si="43"/>
        <v>85</v>
      </c>
      <c r="Y197" s="9" t="s">
        <v>104</v>
      </c>
      <c r="Z197" s="9">
        <f t="shared" si="44"/>
        <v>65</v>
      </c>
      <c r="AA197" s="9" t="s">
        <v>46</v>
      </c>
      <c r="AB197" s="9">
        <f t="shared" si="45"/>
        <v>65</v>
      </c>
      <c r="AC197" s="9" t="s">
        <v>46</v>
      </c>
      <c r="AD197" s="9">
        <f t="shared" si="46"/>
        <v>35</v>
      </c>
      <c r="AE197" s="9" t="s">
        <v>159</v>
      </c>
      <c r="AF197" s="9">
        <f t="shared" si="47"/>
        <v>90</v>
      </c>
      <c r="AG197" s="9" t="s">
        <v>178</v>
      </c>
      <c r="AH197" s="9" t="s">
        <v>47</v>
      </c>
      <c r="AI197" s="9">
        <f t="shared" si="48"/>
        <v>70</v>
      </c>
      <c r="AJ197" s="9">
        <f t="shared" si="49"/>
        <v>151</v>
      </c>
      <c r="AK197" s="9" t="s">
        <v>790</v>
      </c>
      <c r="AL197" s="1" t="s">
        <v>161</v>
      </c>
      <c r="AM197" s="1" t="s">
        <v>38</v>
      </c>
      <c r="AN197" s="1" t="s">
        <v>238</v>
      </c>
      <c r="AO197" s="1" t="s">
        <v>129</v>
      </c>
      <c r="AP197" t="str">
        <f t="shared" si="50"/>
        <v>Field, Water 1</v>
      </c>
      <c r="AQ197" s="9">
        <v>50</v>
      </c>
      <c r="AR197" s="9">
        <f t="shared" si="51"/>
        <v>50</v>
      </c>
      <c r="AS197" s="10">
        <f>Table1[[#This Row],[percentage_male]]/100</f>
        <v>0.5</v>
      </c>
      <c r="AT197" s="11">
        <f>(100-Table1[[#This Row],[percentage_male]])/100</f>
        <v>0.5</v>
      </c>
      <c r="AU197" s="1" t="s">
        <v>51</v>
      </c>
      <c r="AV197" s="1" t="s">
        <v>33</v>
      </c>
      <c r="AW197" s="1">
        <v>0.5</v>
      </c>
      <c r="AX197" s="1" t="s">
        <v>33</v>
      </c>
      <c r="AY197" s="1" t="s">
        <v>32</v>
      </c>
      <c r="AZ197" s="1" t="s">
        <v>77</v>
      </c>
      <c r="BA197" s="1" t="s">
        <v>33</v>
      </c>
      <c r="BB197" s="1" t="s">
        <v>33</v>
      </c>
      <c r="BC197" s="1">
        <v>0.5</v>
      </c>
      <c r="BD197" s="1" t="s">
        <v>33</v>
      </c>
      <c r="BE197" s="1" t="s">
        <v>33</v>
      </c>
      <c r="BF197" s="1" t="s">
        <v>33</v>
      </c>
      <c r="BG197" s="1" t="s">
        <v>33</v>
      </c>
      <c r="BH197" s="1">
        <v>0.5</v>
      </c>
      <c r="BI197" s="1" t="s">
        <v>33</v>
      </c>
      <c r="BJ197" s="1" t="s">
        <v>33</v>
      </c>
      <c r="BK197" s="1" t="s">
        <v>33</v>
      </c>
      <c r="BL197" s="1">
        <v>0.5</v>
      </c>
      <c r="BM197" s="1" t="s">
        <v>33</v>
      </c>
    </row>
    <row r="198" spans="1:65" x14ac:dyDescent="0.35">
      <c r="A198" s="1" t="s">
        <v>1112</v>
      </c>
      <c r="B198" s="1" t="s">
        <v>394</v>
      </c>
      <c r="C198" s="1" t="s">
        <v>1113</v>
      </c>
      <c r="D198" s="1" t="s">
        <v>1114</v>
      </c>
      <c r="E198" t="s">
        <v>38</v>
      </c>
      <c r="F198" s="1" t="s">
        <v>37</v>
      </c>
      <c r="G198" s="1" t="s">
        <v>4011</v>
      </c>
      <c r="H198" s="1" t="s">
        <v>33</v>
      </c>
      <c r="I198" s="1" t="s">
        <v>299</v>
      </c>
      <c r="K198" t="str">
        <f t="shared" si="39"/>
        <v>Psychic</v>
      </c>
      <c r="L198" s="1">
        <v>0.9</v>
      </c>
      <c r="M198" s="1">
        <v>26.5</v>
      </c>
      <c r="N198" s="1" t="s">
        <v>38</v>
      </c>
      <c r="O198" s="1" t="s">
        <v>511</v>
      </c>
      <c r="Q198" s="1" t="s">
        <v>1043</v>
      </c>
      <c r="R198" s="9" t="s">
        <v>65</v>
      </c>
      <c r="S198" s="9">
        <f t="shared" si="40"/>
        <v>525</v>
      </c>
      <c r="T198" s="9">
        <f t="shared" si="41"/>
        <v>65</v>
      </c>
      <c r="U198" s="9" t="s">
        <v>46</v>
      </c>
      <c r="V198" s="9">
        <f t="shared" si="42"/>
        <v>65</v>
      </c>
      <c r="W198" s="9" t="s">
        <v>46</v>
      </c>
      <c r="X198" s="9">
        <f t="shared" si="43"/>
        <v>60</v>
      </c>
      <c r="Y198" s="9" t="s">
        <v>56</v>
      </c>
      <c r="Z198" s="9">
        <f t="shared" si="44"/>
        <v>130</v>
      </c>
      <c r="AA198" s="9" t="s">
        <v>110</v>
      </c>
      <c r="AB198" s="9">
        <f t="shared" si="45"/>
        <v>95</v>
      </c>
      <c r="AC198" s="9" t="s">
        <v>276</v>
      </c>
      <c r="AD198" s="9">
        <f t="shared" si="46"/>
        <v>110</v>
      </c>
      <c r="AE198" s="9" t="s">
        <v>296</v>
      </c>
      <c r="AF198" s="9">
        <f t="shared" si="47"/>
        <v>45</v>
      </c>
      <c r="AG198" s="9" t="s">
        <v>44</v>
      </c>
      <c r="AH198" s="9" t="s">
        <v>47</v>
      </c>
      <c r="AI198" s="9">
        <f t="shared" si="48"/>
        <v>70</v>
      </c>
      <c r="AJ198" s="9">
        <f t="shared" si="49"/>
        <v>184</v>
      </c>
      <c r="AK198" s="9" t="s">
        <v>675</v>
      </c>
      <c r="AL198" s="1" t="s">
        <v>161</v>
      </c>
      <c r="AM198" s="1" t="s">
        <v>33</v>
      </c>
      <c r="AN198" s="1" t="s">
        <v>238</v>
      </c>
      <c r="AP198" t="str">
        <f t="shared" si="50"/>
        <v>Field</v>
      </c>
      <c r="AQ198" s="9">
        <v>87.5</v>
      </c>
      <c r="AR198" s="9">
        <f t="shared" si="51"/>
        <v>12.5</v>
      </c>
      <c r="AS198" s="10">
        <f>Table1[[#This Row],[percentage_male]]/100</f>
        <v>0.875</v>
      </c>
      <c r="AT198" s="11">
        <f>(100-Table1[[#This Row],[percentage_male]])/100</f>
        <v>0.125</v>
      </c>
      <c r="AU198" s="1" t="s">
        <v>159</v>
      </c>
      <c r="AV198" s="1" t="s">
        <v>33</v>
      </c>
      <c r="AW198" s="1" t="s">
        <v>33</v>
      </c>
      <c r="AX198" s="1" t="s">
        <v>33</v>
      </c>
      <c r="AY198" s="1" t="s">
        <v>33</v>
      </c>
      <c r="AZ198" s="1" t="s">
        <v>33</v>
      </c>
      <c r="BA198" s="1" t="s">
        <v>33</v>
      </c>
      <c r="BB198" s="1">
        <v>0.5</v>
      </c>
      <c r="BC198" s="1" t="s">
        <v>33</v>
      </c>
      <c r="BD198" s="1" t="s">
        <v>33</v>
      </c>
      <c r="BE198" s="1" t="s">
        <v>33</v>
      </c>
      <c r="BF198" s="1">
        <v>0.5</v>
      </c>
      <c r="BG198" s="1" t="s">
        <v>38</v>
      </c>
      <c r="BH198" s="1" t="s">
        <v>33</v>
      </c>
      <c r="BI198" s="1" t="s">
        <v>38</v>
      </c>
      <c r="BJ198" s="1" t="s">
        <v>33</v>
      </c>
      <c r="BK198" s="1" t="s">
        <v>38</v>
      </c>
      <c r="BL198" s="1" t="s">
        <v>33</v>
      </c>
      <c r="BM198" s="1" t="s">
        <v>33</v>
      </c>
    </row>
    <row r="199" spans="1:65" x14ac:dyDescent="0.35">
      <c r="A199" s="1" t="s">
        <v>1116</v>
      </c>
      <c r="B199" s="1" t="s">
        <v>953</v>
      </c>
      <c r="C199" s="1" t="s">
        <v>1117</v>
      </c>
      <c r="D199" s="1" t="s">
        <v>1118</v>
      </c>
      <c r="E199" t="s">
        <v>38</v>
      </c>
      <c r="F199" s="1" t="s">
        <v>37</v>
      </c>
      <c r="G199" s="1" t="s">
        <v>4014</v>
      </c>
      <c r="H199" s="1" t="s">
        <v>33</v>
      </c>
      <c r="I199" s="1" t="s">
        <v>240</v>
      </c>
      <c r="K199" t="str">
        <f t="shared" si="39"/>
        <v>Dark</v>
      </c>
      <c r="L199" s="1">
        <v>1</v>
      </c>
      <c r="M199" s="1">
        <v>27</v>
      </c>
      <c r="N199" s="1" t="s">
        <v>38</v>
      </c>
      <c r="O199" s="1" t="s">
        <v>511</v>
      </c>
      <c r="Q199" s="1" t="s">
        <v>397</v>
      </c>
      <c r="R199" s="9" t="s">
        <v>65</v>
      </c>
      <c r="S199" s="9">
        <f t="shared" si="40"/>
        <v>525</v>
      </c>
      <c r="T199" s="9">
        <f t="shared" si="41"/>
        <v>95</v>
      </c>
      <c r="U199" s="9" t="s">
        <v>276</v>
      </c>
      <c r="V199" s="9">
        <f t="shared" si="42"/>
        <v>65</v>
      </c>
      <c r="W199" s="9" t="s">
        <v>46</v>
      </c>
      <c r="X199" s="9">
        <f t="shared" si="43"/>
        <v>110</v>
      </c>
      <c r="Y199" s="9" t="s">
        <v>296</v>
      </c>
      <c r="Z199" s="9">
        <f t="shared" si="44"/>
        <v>60</v>
      </c>
      <c r="AA199" s="9" t="s">
        <v>56</v>
      </c>
      <c r="AB199" s="9">
        <f t="shared" si="45"/>
        <v>130</v>
      </c>
      <c r="AC199" s="9" t="s">
        <v>110</v>
      </c>
      <c r="AD199" s="9">
        <f t="shared" si="46"/>
        <v>65</v>
      </c>
      <c r="AE199" s="9" t="s">
        <v>46</v>
      </c>
      <c r="AF199" s="9">
        <f t="shared" si="47"/>
        <v>45</v>
      </c>
      <c r="AG199" s="9" t="s">
        <v>44</v>
      </c>
      <c r="AH199" s="9" t="s">
        <v>159</v>
      </c>
      <c r="AI199" s="9">
        <f t="shared" si="48"/>
        <v>35</v>
      </c>
      <c r="AJ199" s="9">
        <f t="shared" si="49"/>
        <v>184</v>
      </c>
      <c r="AK199" s="9" t="s">
        <v>675</v>
      </c>
      <c r="AL199" s="1" t="s">
        <v>161</v>
      </c>
      <c r="AM199" s="1" t="s">
        <v>33</v>
      </c>
      <c r="AN199" s="1" t="s">
        <v>238</v>
      </c>
      <c r="AP199" t="str">
        <f t="shared" si="50"/>
        <v>Field</v>
      </c>
      <c r="AQ199" s="9">
        <v>87.5</v>
      </c>
      <c r="AR199" s="9">
        <f t="shared" si="51"/>
        <v>12.5</v>
      </c>
      <c r="AS199" s="10">
        <f>Table1[[#This Row],[percentage_male]]/100</f>
        <v>0.875</v>
      </c>
      <c r="AT199" s="11">
        <f>(100-Table1[[#This Row],[percentage_male]])/100</f>
        <v>0.125</v>
      </c>
      <c r="AU199" s="1" t="s">
        <v>159</v>
      </c>
      <c r="AV199" s="1" t="s">
        <v>33</v>
      </c>
      <c r="AW199" s="1" t="s">
        <v>33</v>
      </c>
      <c r="AX199" s="1" t="s">
        <v>33</v>
      </c>
      <c r="AY199" s="1" t="s">
        <v>33</v>
      </c>
      <c r="AZ199" s="1" t="s">
        <v>33</v>
      </c>
      <c r="BA199" s="1" t="s">
        <v>33</v>
      </c>
      <c r="BB199" s="1" t="s">
        <v>38</v>
      </c>
      <c r="BC199" s="1" t="s">
        <v>33</v>
      </c>
      <c r="BD199" s="1" t="s">
        <v>33</v>
      </c>
      <c r="BE199" s="1" t="s">
        <v>33</v>
      </c>
      <c r="BF199" s="1" t="s">
        <v>32</v>
      </c>
      <c r="BG199" s="1" t="s">
        <v>38</v>
      </c>
      <c r="BH199" s="1" t="s">
        <v>33</v>
      </c>
      <c r="BI199" s="1">
        <v>0.5</v>
      </c>
      <c r="BJ199" s="1" t="s">
        <v>33</v>
      </c>
      <c r="BK199" s="1">
        <v>0.5</v>
      </c>
      <c r="BL199" s="1" t="s">
        <v>33</v>
      </c>
      <c r="BM199" s="1" t="s">
        <v>38</v>
      </c>
    </row>
    <row r="200" spans="1:65" x14ac:dyDescent="0.35">
      <c r="A200" s="1" t="s">
        <v>1120</v>
      </c>
      <c r="B200" s="1" t="s">
        <v>957</v>
      </c>
      <c r="C200" s="1" t="s">
        <v>1121</v>
      </c>
      <c r="D200" s="1" t="s">
        <v>1122</v>
      </c>
      <c r="E200" t="s">
        <v>38</v>
      </c>
      <c r="F200" s="1" t="s">
        <v>37</v>
      </c>
      <c r="G200" s="1" t="s">
        <v>4015</v>
      </c>
      <c r="H200" s="1" t="s">
        <v>38</v>
      </c>
      <c r="I200" s="1" t="s">
        <v>240</v>
      </c>
      <c r="J200" s="1" t="s">
        <v>99</v>
      </c>
      <c r="K200" t="str">
        <f t="shared" si="39"/>
        <v>Dark, Flying</v>
      </c>
      <c r="L200" s="1">
        <v>0.5</v>
      </c>
      <c r="M200" s="1">
        <v>2.1</v>
      </c>
      <c r="N200" s="1" t="s">
        <v>61</v>
      </c>
      <c r="O200" s="1" t="s">
        <v>698</v>
      </c>
      <c r="P200" s="1" t="s">
        <v>1037</v>
      </c>
      <c r="Q200" s="1" t="s">
        <v>1123</v>
      </c>
      <c r="R200" s="9" t="s">
        <v>55</v>
      </c>
      <c r="S200" s="9">
        <f t="shared" si="40"/>
        <v>405</v>
      </c>
      <c r="T200" s="9">
        <f t="shared" si="41"/>
        <v>60</v>
      </c>
      <c r="U200" s="9" t="s">
        <v>56</v>
      </c>
      <c r="V200" s="9">
        <f t="shared" si="42"/>
        <v>85</v>
      </c>
      <c r="W200" s="9" t="s">
        <v>104</v>
      </c>
      <c r="X200" s="9">
        <f t="shared" si="43"/>
        <v>42</v>
      </c>
      <c r="Y200" s="9" t="s">
        <v>335</v>
      </c>
      <c r="Z200" s="9">
        <f t="shared" si="44"/>
        <v>85</v>
      </c>
      <c r="AA200" s="9" t="s">
        <v>104</v>
      </c>
      <c r="AB200" s="9">
        <f t="shared" si="45"/>
        <v>42</v>
      </c>
      <c r="AC200" s="9" t="s">
        <v>335</v>
      </c>
      <c r="AD200" s="9">
        <f t="shared" si="46"/>
        <v>91</v>
      </c>
      <c r="AE200" s="9" t="s">
        <v>550</v>
      </c>
      <c r="AF200" s="9">
        <f t="shared" si="47"/>
        <v>30</v>
      </c>
      <c r="AG200" s="9" t="s">
        <v>158</v>
      </c>
      <c r="AH200" s="9" t="s">
        <v>159</v>
      </c>
      <c r="AI200" s="9">
        <f t="shared" si="48"/>
        <v>35</v>
      </c>
      <c r="AJ200" s="9">
        <f t="shared" si="49"/>
        <v>81</v>
      </c>
      <c r="AK200" s="9" t="s">
        <v>247</v>
      </c>
      <c r="AL200" s="1" t="s">
        <v>49</v>
      </c>
      <c r="AM200" s="1" t="s">
        <v>33</v>
      </c>
      <c r="AN200" s="1" t="s">
        <v>99</v>
      </c>
      <c r="AP200" t="str">
        <f t="shared" si="50"/>
        <v>Flying</v>
      </c>
      <c r="AQ200" s="9">
        <v>50</v>
      </c>
      <c r="AR200" s="9">
        <f t="shared" si="51"/>
        <v>50</v>
      </c>
      <c r="AS200" s="10">
        <f>Table1[[#This Row],[percentage_male]]/100</f>
        <v>0.5</v>
      </c>
      <c r="AT200" s="11">
        <f>(100-Table1[[#This Row],[percentage_male]])/100</f>
        <v>0.5</v>
      </c>
      <c r="AU200" s="1" t="s">
        <v>51</v>
      </c>
      <c r="AV200" s="1" t="s">
        <v>33</v>
      </c>
      <c r="AW200" s="1" t="s">
        <v>33</v>
      </c>
      <c r="AX200" s="1" t="s">
        <v>33</v>
      </c>
      <c r="AY200" s="1" t="s">
        <v>38</v>
      </c>
      <c r="AZ200" s="1">
        <v>0.5</v>
      </c>
      <c r="BA200" s="1" t="s">
        <v>38</v>
      </c>
      <c r="BB200" s="1" t="s">
        <v>33</v>
      </c>
      <c r="BC200" s="1" t="s">
        <v>33</v>
      </c>
      <c r="BD200" s="1" t="s">
        <v>32</v>
      </c>
      <c r="BE200" s="1" t="s">
        <v>33</v>
      </c>
      <c r="BF200" s="1" t="s">
        <v>32</v>
      </c>
      <c r="BG200" s="1" t="s">
        <v>33</v>
      </c>
      <c r="BH200" s="1" t="s">
        <v>38</v>
      </c>
      <c r="BI200" s="1">
        <v>0.5</v>
      </c>
      <c r="BJ200" s="1" t="s">
        <v>33</v>
      </c>
      <c r="BK200" s="1">
        <v>0.5</v>
      </c>
      <c r="BL200" s="1" t="s">
        <v>33</v>
      </c>
      <c r="BM200" s="1" t="s">
        <v>38</v>
      </c>
    </row>
    <row r="201" spans="1:65" x14ac:dyDescent="0.35">
      <c r="A201" s="1" t="s">
        <v>1124</v>
      </c>
      <c r="B201" s="1" t="s">
        <v>961</v>
      </c>
      <c r="C201" s="1" t="s">
        <v>1125</v>
      </c>
      <c r="D201" s="1" t="s">
        <v>1126</v>
      </c>
      <c r="E201" t="s">
        <v>38</v>
      </c>
      <c r="F201" s="1" t="s">
        <v>37</v>
      </c>
      <c r="G201" s="1" t="s">
        <v>4016</v>
      </c>
      <c r="H201" s="1" t="s">
        <v>38</v>
      </c>
      <c r="I201" s="1" t="s">
        <v>123</v>
      </c>
      <c r="J201" s="1" t="s">
        <v>299</v>
      </c>
      <c r="K201" t="str">
        <f t="shared" si="39"/>
        <v>Water, Psychic</v>
      </c>
      <c r="L201" s="1">
        <v>2</v>
      </c>
      <c r="M201" s="1">
        <v>79.5</v>
      </c>
      <c r="N201" s="1" t="s">
        <v>61</v>
      </c>
      <c r="O201" s="1" t="s">
        <v>598</v>
      </c>
      <c r="P201" s="1" t="s">
        <v>599</v>
      </c>
      <c r="Q201" s="1" t="s">
        <v>600</v>
      </c>
      <c r="R201" s="9" t="s">
        <v>415</v>
      </c>
      <c r="S201" s="9">
        <f t="shared" si="40"/>
        <v>490</v>
      </c>
      <c r="T201" s="9">
        <f t="shared" si="41"/>
        <v>95</v>
      </c>
      <c r="U201" s="9" t="s">
        <v>276</v>
      </c>
      <c r="V201" s="9">
        <f t="shared" si="42"/>
        <v>75</v>
      </c>
      <c r="W201" s="9" t="s">
        <v>195</v>
      </c>
      <c r="X201" s="9">
        <f t="shared" si="43"/>
        <v>80</v>
      </c>
      <c r="Y201" s="9" t="s">
        <v>59</v>
      </c>
      <c r="Z201" s="9">
        <f t="shared" si="44"/>
        <v>100</v>
      </c>
      <c r="AA201" s="9" t="s">
        <v>68</v>
      </c>
      <c r="AB201" s="9">
        <f t="shared" si="45"/>
        <v>110</v>
      </c>
      <c r="AC201" s="9" t="s">
        <v>296</v>
      </c>
      <c r="AD201" s="9">
        <f t="shared" si="46"/>
        <v>30</v>
      </c>
      <c r="AE201" s="9" t="s">
        <v>158</v>
      </c>
      <c r="AF201" s="9">
        <f t="shared" si="47"/>
        <v>70</v>
      </c>
      <c r="AG201" s="9" t="s">
        <v>47</v>
      </c>
      <c r="AH201" s="9" t="s">
        <v>47</v>
      </c>
      <c r="AI201" s="9">
        <f t="shared" si="48"/>
        <v>70</v>
      </c>
      <c r="AJ201" s="9">
        <f t="shared" si="49"/>
        <v>172</v>
      </c>
      <c r="AK201" s="9" t="s">
        <v>606</v>
      </c>
      <c r="AL201" s="1" t="s">
        <v>161</v>
      </c>
      <c r="AM201" s="1" t="s">
        <v>38</v>
      </c>
      <c r="AN201" s="1" t="s">
        <v>50</v>
      </c>
      <c r="AO201" s="1" t="s">
        <v>129</v>
      </c>
      <c r="AP201" t="str">
        <f t="shared" si="50"/>
        <v>Monster, Water 1</v>
      </c>
      <c r="AQ201" s="9">
        <v>50</v>
      </c>
      <c r="AR201" s="9">
        <f t="shared" si="51"/>
        <v>50</v>
      </c>
      <c r="AS201" s="10">
        <f>Table1[[#This Row],[percentage_male]]/100</f>
        <v>0.5</v>
      </c>
      <c r="AT201" s="11">
        <f>(100-Table1[[#This Row],[percentage_male]])/100</f>
        <v>0.5</v>
      </c>
      <c r="AU201" s="1" t="s">
        <v>51</v>
      </c>
      <c r="AV201" s="1" t="s">
        <v>33</v>
      </c>
      <c r="AW201" s="1">
        <v>0.5</v>
      </c>
      <c r="AX201" s="1">
        <v>0.5</v>
      </c>
      <c r="AY201" s="1" t="s">
        <v>38</v>
      </c>
      <c r="AZ201" s="1" t="s">
        <v>38</v>
      </c>
      <c r="BA201" s="1">
        <v>0.5</v>
      </c>
      <c r="BB201" s="1">
        <v>0.5</v>
      </c>
      <c r="BC201" s="1" t="s">
        <v>33</v>
      </c>
      <c r="BD201" s="1" t="s">
        <v>33</v>
      </c>
      <c r="BE201" s="1" t="s">
        <v>33</v>
      </c>
      <c r="BF201" s="1">
        <v>0.5</v>
      </c>
      <c r="BG201" s="1" t="s">
        <v>38</v>
      </c>
      <c r="BH201" s="1" t="s">
        <v>33</v>
      </c>
      <c r="BI201" s="1" t="s">
        <v>38</v>
      </c>
      <c r="BJ201" s="1" t="s">
        <v>33</v>
      </c>
      <c r="BK201" s="1" t="s">
        <v>38</v>
      </c>
      <c r="BL201" s="1">
        <v>0.5</v>
      </c>
      <c r="BM201" s="1" t="s">
        <v>33</v>
      </c>
    </row>
    <row r="202" spans="1:65" x14ac:dyDescent="0.35">
      <c r="A202" s="1" t="s">
        <v>1130</v>
      </c>
      <c r="B202" s="1" t="s">
        <v>513</v>
      </c>
      <c r="C202" s="1" t="s">
        <v>1131</v>
      </c>
      <c r="D202" s="1" t="s">
        <v>1132</v>
      </c>
      <c r="E202" t="s">
        <v>38</v>
      </c>
      <c r="F202" s="1" t="s">
        <v>37</v>
      </c>
      <c r="G202" s="1" t="s">
        <v>4017</v>
      </c>
      <c r="H202" s="1" t="s">
        <v>33</v>
      </c>
      <c r="I202" s="1" t="s">
        <v>679</v>
      </c>
      <c r="K202" t="str">
        <f t="shared" si="39"/>
        <v>Ghost</v>
      </c>
      <c r="L202" s="1">
        <v>0.7</v>
      </c>
      <c r="M202" s="1">
        <v>1</v>
      </c>
      <c r="N202" s="1" t="s">
        <v>33</v>
      </c>
      <c r="O202" s="1" t="s">
        <v>680</v>
      </c>
      <c r="R202" s="9" t="s">
        <v>393</v>
      </c>
      <c r="S202" s="9">
        <f t="shared" si="40"/>
        <v>435</v>
      </c>
      <c r="T202" s="9">
        <f t="shared" si="41"/>
        <v>60</v>
      </c>
      <c r="U202" s="9" t="s">
        <v>56</v>
      </c>
      <c r="V202" s="9">
        <f t="shared" si="42"/>
        <v>60</v>
      </c>
      <c r="W202" s="9" t="s">
        <v>56</v>
      </c>
      <c r="X202" s="9">
        <f t="shared" si="43"/>
        <v>60</v>
      </c>
      <c r="Y202" s="9" t="s">
        <v>56</v>
      </c>
      <c r="Z202" s="9">
        <f t="shared" si="44"/>
        <v>85</v>
      </c>
      <c r="AA202" s="9" t="s">
        <v>104</v>
      </c>
      <c r="AB202" s="9">
        <f t="shared" si="45"/>
        <v>85</v>
      </c>
      <c r="AC202" s="9" t="s">
        <v>104</v>
      </c>
      <c r="AD202" s="9">
        <f t="shared" si="46"/>
        <v>85</v>
      </c>
      <c r="AE202" s="9" t="s">
        <v>104</v>
      </c>
      <c r="AF202" s="9">
        <f t="shared" si="47"/>
        <v>45</v>
      </c>
      <c r="AG202" s="9" t="s">
        <v>44</v>
      </c>
      <c r="AH202" s="9" t="s">
        <v>159</v>
      </c>
      <c r="AI202" s="9">
        <f t="shared" si="48"/>
        <v>35</v>
      </c>
      <c r="AJ202" s="9">
        <f t="shared" si="49"/>
        <v>87</v>
      </c>
      <c r="AK202" s="9" t="s">
        <v>341</v>
      </c>
      <c r="AL202" s="1" t="s">
        <v>363</v>
      </c>
      <c r="AM202" s="1" t="s">
        <v>33</v>
      </c>
      <c r="AN202" s="1" t="s">
        <v>658</v>
      </c>
      <c r="AP202" t="str">
        <f t="shared" si="50"/>
        <v>Amorphous</v>
      </c>
      <c r="AQ202" s="9">
        <v>50</v>
      </c>
      <c r="AR202" s="9">
        <f t="shared" si="51"/>
        <v>50</v>
      </c>
      <c r="AS202" s="10">
        <f>Table1[[#This Row],[percentage_male]]/100</f>
        <v>0.5</v>
      </c>
      <c r="AT202" s="11">
        <f>(100-Table1[[#This Row],[percentage_male]])/100</f>
        <v>0.5</v>
      </c>
      <c r="AU202" s="1" t="s">
        <v>170</v>
      </c>
      <c r="AV202" s="1" t="s">
        <v>32</v>
      </c>
      <c r="AW202" s="1" t="s">
        <v>33</v>
      </c>
      <c r="AX202" s="1" t="s">
        <v>33</v>
      </c>
      <c r="AY202" s="1" t="s">
        <v>33</v>
      </c>
      <c r="AZ202" s="1" t="s">
        <v>33</v>
      </c>
      <c r="BA202" s="1" t="s">
        <v>33</v>
      </c>
      <c r="BB202" s="1" t="s">
        <v>32</v>
      </c>
      <c r="BC202" s="1">
        <v>0.5</v>
      </c>
      <c r="BD202" s="1" t="s">
        <v>32</v>
      </c>
      <c r="BE202" s="1" t="s">
        <v>33</v>
      </c>
      <c r="BF202" s="1" t="s">
        <v>33</v>
      </c>
      <c r="BG202" s="1">
        <v>0.5</v>
      </c>
      <c r="BH202" s="1" t="s">
        <v>33</v>
      </c>
      <c r="BI202" s="1" t="s">
        <v>38</v>
      </c>
      <c r="BJ202" s="1" t="s">
        <v>33</v>
      </c>
      <c r="BK202" s="1" t="s">
        <v>38</v>
      </c>
      <c r="BL202" s="1" t="s">
        <v>33</v>
      </c>
      <c r="BM202" s="1" t="s">
        <v>33</v>
      </c>
    </row>
    <row r="203" spans="1:65" x14ac:dyDescent="0.35">
      <c r="A203" s="1" t="s">
        <v>1134</v>
      </c>
      <c r="B203" s="1" t="s">
        <v>968</v>
      </c>
      <c r="C203" s="1" t="s">
        <v>1135</v>
      </c>
      <c r="D203" s="1" t="s">
        <v>1136</v>
      </c>
      <c r="E203" t="s">
        <v>38</v>
      </c>
      <c r="F203" s="1" t="s">
        <v>37</v>
      </c>
      <c r="G203" s="1" t="s">
        <v>4018</v>
      </c>
      <c r="H203" s="1" t="s">
        <v>33</v>
      </c>
      <c r="I203" s="1" t="s">
        <v>299</v>
      </c>
      <c r="K203" t="str">
        <f t="shared" si="39"/>
        <v>Psychic</v>
      </c>
      <c r="L203" s="1">
        <v>0.5</v>
      </c>
      <c r="M203" s="1">
        <v>5</v>
      </c>
      <c r="N203" s="1" t="s">
        <v>33</v>
      </c>
      <c r="O203" s="1" t="s">
        <v>680</v>
      </c>
      <c r="R203" s="9" t="s">
        <v>1137</v>
      </c>
      <c r="S203" s="9">
        <f t="shared" si="40"/>
        <v>336</v>
      </c>
      <c r="T203" s="9">
        <f t="shared" si="41"/>
        <v>48</v>
      </c>
      <c r="U203" s="9" t="s">
        <v>128</v>
      </c>
      <c r="V203" s="9">
        <f t="shared" si="42"/>
        <v>72</v>
      </c>
      <c r="W203" s="9" t="s">
        <v>171</v>
      </c>
      <c r="X203" s="9">
        <f t="shared" si="43"/>
        <v>48</v>
      </c>
      <c r="Y203" s="9" t="s">
        <v>128</v>
      </c>
      <c r="Z203" s="9">
        <f t="shared" si="44"/>
        <v>72</v>
      </c>
      <c r="AA203" s="9" t="s">
        <v>171</v>
      </c>
      <c r="AB203" s="9">
        <f t="shared" si="45"/>
        <v>48</v>
      </c>
      <c r="AC203" s="9" t="s">
        <v>128</v>
      </c>
      <c r="AD203" s="9">
        <f t="shared" si="46"/>
        <v>48</v>
      </c>
      <c r="AE203" s="9" t="s">
        <v>128</v>
      </c>
      <c r="AF203" s="9">
        <f t="shared" si="47"/>
        <v>225</v>
      </c>
      <c r="AG203" s="9" t="s">
        <v>521</v>
      </c>
      <c r="AH203" s="9" t="s">
        <v>47</v>
      </c>
      <c r="AI203" s="9">
        <f t="shared" si="48"/>
        <v>70</v>
      </c>
      <c r="AJ203" s="9">
        <f t="shared" si="49"/>
        <v>118</v>
      </c>
      <c r="AK203" s="9" t="s">
        <v>661</v>
      </c>
      <c r="AL203" s="1" t="s">
        <v>161</v>
      </c>
      <c r="AM203" s="1" t="s">
        <v>33</v>
      </c>
      <c r="AN203" s="1" t="s">
        <v>334</v>
      </c>
      <c r="AP203" t="str">
        <f t="shared" si="50"/>
        <v>Undiscovered</v>
      </c>
      <c r="AR203" s="9">
        <f t="shared" si="51"/>
        <v>100</v>
      </c>
      <c r="AU203" s="1" t="s">
        <v>184</v>
      </c>
      <c r="AV203" s="1" t="s">
        <v>33</v>
      </c>
      <c r="AW203" s="1" t="s">
        <v>33</v>
      </c>
      <c r="AX203" s="1" t="s">
        <v>33</v>
      </c>
      <c r="AY203" s="1" t="s">
        <v>33</v>
      </c>
      <c r="AZ203" s="1" t="s">
        <v>33</v>
      </c>
      <c r="BA203" s="1" t="s">
        <v>33</v>
      </c>
      <c r="BB203" s="1">
        <v>0.5</v>
      </c>
      <c r="BC203" s="1" t="s">
        <v>33</v>
      </c>
      <c r="BD203" s="1" t="s">
        <v>32</v>
      </c>
      <c r="BE203" s="1" t="s">
        <v>33</v>
      </c>
      <c r="BF203" s="1">
        <v>0.5</v>
      </c>
      <c r="BG203" s="1" t="s">
        <v>38</v>
      </c>
      <c r="BH203" s="1" t="s">
        <v>33</v>
      </c>
      <c r="BI203" s="1" t="s">
        <v>38</v>
      </c>
      <c r="BJ203" s="1" t="s">
        <v>33</v>
      </c>
      <c r="BK203" s="1" t="s">
        <v>38</v>
      </c>
      <c r="BL203" s="1" t="s">
        <v>33</v>
      </c>
      <c r="BM203" s="1" t="s">
        <v>33</v>
      </c>
    </row>
    <row r="204" spans="1:65" x14ac:dyDescent="0.35">
      <c r="A204" s="1" t="s">
        <v>1139</v>
      </c>
      <c r="B204" s="1" t="s">
        <v>972</v>
      </c>
      <c r="C204" s="1" t="s">
        <v>1140</v>
      </c>
      <c r="D204" s="1" t="s">
        <v>1141</v>
      </c>
      <c r="E204" t="s">
        <v>38</v>
      </c>
      <c r="F204" s="1" t="s">
        <v>37</v>
      </c>
      <c r="G204" s="1" t="s">
        <v>4019</v>
      </c>
      <c r="H204" s="1" t="s">
        <v>33</v>
      </c>
      <c r="I204" s="1" t="s">
        <v>299</v>
      </c>
      <c r="K204" t="str">
        <f t="shared" si="39"/>
        <v>Psychic</v>
      </c>
      <c r="L204" s="1">
        <v>1.3</v>
      </c>
      <c r="M204" s="1">
        <v>28.5</v>
      </c>
      <c r="N204" s="1" t="s">
        <v>38</v>
      </c>
      <c r="O204" s="1" t="s">
        <v>689</v>
      </c>
      <c r="Q204" s="1" t="s">
        <v>1142</v>
      </c>
      <c r="R204" s="9" t="s">
        <v>55</v>
      </c>
      <c r="S204" s="9">
        <f t="shared" si="40"/>
        <v>405</v>
      </c>
      <c r="T204" s="9">
        <f t="shared" si="41"/>
        <v>190</v>
      </c>
      <c r="U204" s="9" t="s">
        <v>286</v>
      </c>
      <c r="V204" s="9">
        <f t="shared" si="42"/>
        <v>33</v>
      </c>
      <c r="W204" s="9" t="s">
        <v>289</v>
      </c>
      <c r="X204" s="9">
        <f t="shared" si="43"/>
        <v>58</v>
      </c>
      <c r="Y204" s="9" t="s">
        <v>94</v>
      </c>
      <c r="Z204" s="9">
        <f t="shared" si="44"/>
        <v>33</v>
      </c>
      <c r="AA204" s="9" t="s">
        <v>289</v>
      </c>
      <c r="AB204" s="9">
        <f t="shared" si="45"/>
        <v>58</v>
      </c>
      <c r="AC204" s="9" t="s">
        <v>94</v>
      </c>
      <c r="AD204" s="9">
        <f t="shared" si="46"/>
        <v>33</v>
      </c>
      <c r="AE204" s="9" t="s">
        <v>289</v>
      </c>
      <c r="AF204" s="9">
        <f t="shared" si="47"/>
        <v>45</v>
      </c>
      <c r="AG204" s="9" t="s">
        <v>44</v>
      </c>
      <c r="AH204" s="9" t="s">
        <v>47</v>
      </c>
      <c r="AI204" s="9">
        <f t="shared" si="48"/>
        <v>70</v>
      </c>
      <c r="AJ204" s="9">
        <f t="shared" si="49"/>
        <v>142</v>
      </c>
      <c r="AK204" s="9" t="s">
        <v>60</v>
      </c>
      <c r="AL204" s="1" t="s">
        <v>161</v>
      </c>
      <c r="AM204" s="1" t="s">
        <v>33</v>
      </c>
      <c r="AN204" s="1" t="s">
        <v>658</v>
      </c>
      <c r="AP204" t="str">
        <f t="shared" si="50"/>
        <v>Amorphous</v>
      </c>
      <c r="AQ204" s="9">
        <v>50</v>
      </c>
      <c r="AR204" s="9">
        <f t="shared" si="51"/>
        <v>50</v>
      </c>
      <c r="AS204" s="10">
        <f>Table1[[#This Row],[percentage_male]]/100</f>
        <v>0.5</v>
      </c>
      <c r="AT204" s="11">
        <f>(100-Table1[[#This Row],[percentage_male]])/100</f>
        <v>0.5</v>
      </c>
      <c r="AU204" s="1" t="s">
        <v>51</v>
      </c>
      <c r="AV204" s="1" t="s">
        <v>33</v>
      </c>
      <c r="AW204" s="1" t="s">
        <v>33</v>
      </c>
      <c r="AX204" s="1" t="s">
        <v>33</v>
      </c>
      <c r="AY204" s="1" t="s">
        <v>33</v>
      </c>
      <c r="AZ204" s="1" t="s">
        <v>33</v>
      </c>
      <c r="BA204" s="1" t="s">
        <v>33</v>
      </c>
      <c r="BB204" s="1">
        <v>0.5</v>
      </c>
      <c r="BC204" s="1" t="s">
        <v>33</v>
      </c>
      <c r="BD204" s="1" t="s">
        <v>33</v>
      </c>
      <c r="BE204" s="1" t="s">
        <v>33</v>
      </c>
      <c r="BF204" s="1">
        <v>0.5</v>
      </c>
      <c r="BG204" s="1" t="s">
        <v>38</v>
      </c>
      <c r="BH204" s="1" t="s">
        <v>33</v>
      </c>
      <c r="BI204" s="1" t="s">
        <v>38</v>
      </c>
      <c r="BJ204" s="1" t="s">
        <v>33</v>
      </c>
      <c r="BK204" s="1" t="s">
        <v>38</v>
      </c>
      <c r="BL204" s="1" t="s">
        <v>33</v>
      </c>
      <c r="BM204" s="1" t="s">
        <v>33</v>
      </c>
    </row>
    <row r="205" spans="1:65" x14ac:dyDescent="0.35">
      <c r="A205" s="1" t="s">
        <v>1143</v>
      </c>
      <c r="B205" s="1" t="s">
        <v>976</v>
      </c>
      <c r="C205" s="1" t="s">
        <v>1143</v>
      </c>
      <c r="D205" s="1" t="s">
        <v>1144</v>
      </c>
      <c r="E205" t="s">
        <v>38</v>
      </c>
      <c r="F205" s="1" t="s">
        <v>37</v>
      </c>
      <c r="G205" s="1" t="s">
        <v>4020</v>
      </c>
      <c r="H205" s="1" t="s">
        <v>38</v>
      </c>
      <c r="I205" s="1" t="s">
        <v>37</v>
      </c>
      <c r="J205" s="1" t="s">
        <v>299</v>
      </c>
      <c r="K205" t="str">
        <f t="shared" si="39"/>
        <v>Normal, Psychic</v>
      </c>
      <c r="L205" s="1">
        <v>1.5</v>
      </c>
      <c r="M205" s="1">
        <v>41.5</v>
      </c>
      <c r="N205" s="1" t="s">
        <v>61</v>
      </c>
      <c r="O205" s="1" t="s">
        <v>397</v>
      </c>
      <c r="P205" s="1" t="s">
        <v>634</v>
      </c>
      <c r="Q205" s="1" t="s">
        <v>1067</v>
      </c>
      <c r="R205" s="9" t="s">
        <v>402</v>
      </c>
      <c r="S205" s="9">
        <f t="shared" si="40"/>
        <v>455</v>
      </c>
      <c r="T205" s="9">
        <f t="shared" si="41"/>
        <v>70</v>
      </c>
      <c r="U205" s="9" t="s">
        <v>47</v>
      </c>
      <c r="V205" s="9">
        <f t="shared" si="42"/>
        <v>80</v>
      </c>
      <c r="W205" s="9" t="s">
        <v>59</v>
      </c>
      <c r="X205" s="9">
        <f t="shared" si="43"/>
        <v>65</v>
      </c>
      <c r="Y205" s="9" t="s">
        <v>46</v>
      </c>
      <c r="Z205" s="9">
        <f t="shared" si="44"/>
        <v>90</v>
      </c>
      <c r="AA205" s="9" t="s">
        <v>178</v>
      </c>
      <c r="AB205" s="9">
        <f t="shared" si="45"/>
        <v>65</v>
      </c>
      <c r="AC205" s="9" t="s">
        <v>46</v>
      </c>
      <c r="AD205" s="9">
        <f t="shared" si="46"/>
        <v>85</v>
      </c>
      <c r="AE205" s="9" t="s">
        <v>104</v>
      </c>
      <c r="AF205" s="9">
        <f t="shared" si="47"/>
        <v>60</v>
      </c>
      <c r="AG205" s="9" t="s">
        <v>56</v>
      </c>
      <c r="AH205" s="9" t="s">
        <v>47</v>
      </c>
      <c r="AI205" s="9">
        <f t="shared" si="48"/>
        <v>70</v>
      </c>
      <c r="AJ205" s="9">
        <f t="shared" si="49"/>
        <v>159</v>
      </c>
      <c r="AK205" s="9" t="s">
        <v>117</v>
      </c>
      <c r="AL205" s="1" t="s">
        <v>161</v>
      </c>
      <c r="AM205" s="1" t="s">
        <v>33</v>
      </c>
      <c r="AN205" s="1" t="s">
        <v>238</v>
      </c>
      <c r="AP205" t="str">
        <f t="shared" si="50"/>
        <v>Field</v>
      </c>
      <c r="AQ205" s="9">
        <v>50</v>
      </c>
      <c r="AR205" s="9">
        <f t="shared" si="51"/>
        <v>50</v>
      </c>
      <c r="AS205" s="10">
        <f>Table1[[#This Row],[percentage_male]]/100</f>
        <v>0.5</v>
      </c>
      <c r="AT205" s="11">
        <f>(100-Table1[[#This Row],[percentage_male]])/100</f>
        <v>0.5</v>
      </c>
      <c r="AU205" s="1" t="s">
        <v>51</v>
      </c>
      <c r="AV205" s="1" t="s">
        <v>33</v>
      </c>
      <c r="AW205" s="1" t="s">
        <v>33</v>
      </c>
      <c r="AX205" s="1" t="s">
        <v>33</v>
      </c>
      <c r="AY205" s="1" t="s">
        <v>33</v>
      </c>
      <c r="AZ205" s="1" t="s">
        <v>33</v>
      </c>
      <c r="BA205" s="1" t="s">
        <v>33</v>
      </c>
      <c r="BB205" s="1" t="s">
        <v>33</v>
      </c>
      <c r="BC205" s="1" t="s">
        <v>33</v>
      </c>
      <c r="BD205" s="1" t="s">
        <v>33</v>
      </c>
      <c r="BE205" s="1" t="s">
        <v>33</v>
      </c>
      <c r="BF205" s="1">
        <v>0.5</v>
      </c>
      <c r="BG205" s="1" t="s">
        <v>38</v>
      </c>
      <c r="BH205" s="1" t="s">
        <v>33</v>
      </c>
      <c r="BI205" s="1" t="s">
        <v>32</v>
      </c>
      <c r="BJ205" s="1" t="s">
        <v>33</v>
      </c>
      <c r="BK205" s="1" t="s">
        <v>38</v>
      </c>
      <c r="BL205" s="1" t="s">
        <v>33</v>
      </c>
      <c r="BM205" s="1" t="s">
        <v>33</v>
      </c>
    </row>
    <row r="206" spans="1:65" x14ac:dyDescent="0.35">
      <c r="A206" s="1" t="s">
        <v>1145</v>
      </c>
      <c r="B206" s="1" t="s">
        <v>980</v>
      </c>
      <c r="C206" s="1" t="s">
        <v>1146</v>
      </c>
      <c r="D206" s="1" t="s">
        <v>1147</v>
      </c>
      <c r="E206" t="s">
        <v>38</v>
      </c>
      <c r="F206" s="1" t="s">
        <v>37</v>
      </c>
      <c r="G206" s="1" t="s">
        <v>4021</v>
      </c>
      <c r="H206" s="1" t="s">
        <v>33</v>
      </c>
      <c r="I206" s="1" t="s">
        <v>154</v>
      </c>
      <c r="K206" t="str">
        <f t="shared" si="39"/>
        <v>Bug</v>
      </c>
      <c r="L206" s="1">
        <v>0.6</v>
      </c>
      <c r="M206" s="1">
        <v>7.2</v>
      </c>
      <c r="N206" s="1" t="s">
        <v>38</v>
      </c>
      <c r="O206" s="1" t="s">
        <v>568</v>
      </c>
      <c r="Q206" s="1" t="s">
        <v>671</v>
      </c>
      <c r="R206" s="9" t="s">
        <v>451</v>
      </c>
      <c r="S206" s="9">
        <f t="shared" si="40"/>
        <v>290</v>
      </c>
      <c r="T206" s="9">
        <f t="shared" si="41"/>
        <v>50</v>
      </c>
      <c r="U206" s="9" t="s">
        <v>88</v>
      </c>
      <c r="V206" s="9">
        <f t="shared" si="42"/>
        <v>65</v>
      </c>
      <c r="W206" s="9" t="s">
        <v>46</v>
      </c>
      <c r="X206" s="9">
        <f t="shared" si="43"/>
        <v>90</v>
      </c>
      <c r="Y206" s="9" t="s">
        <v>178</v>
      </c>
      <c r="Z206" s="9">
        <f t="shared" si="44"/>
        <v>35</v>
      </c>
      <c r="AA206" s="9" t="s">
        <v>159</v>
      </c>
      <c r="AB206" s="9">
        <f t="shared" si="45"/>
        <v>35</v>
      </c>
      <c r="AC206" s="9" t="s">
        <v>159</v>
      </c>
      <c r="AD206" s="9">
        <f t="shared" si="46"/>
        <v>15</v>
      </c>
      <c r="AE206" s="9" t="s">
        <v>162</v>
      </c>
      <c r="AF206" s="9">
        <f t="shared" si="47"/>
        <v>190</v>
      </c>
      <c r="AG206" s="9" t="s">
        <v>286</v>
      </c>
      <c r="AH206" s="9" t="s">
        <v>47</v>
      </c>
      <c r="AI206" s="9">
        <f t="shared" si="48"/>
        <v>70</v>
      </c>
      <c r="AJ206" s="9">
        <f t="shared" si="49"/>
        <v>58</v>
      </c>
      <c r="AK206" s="9" t="s">
        <v>94</v>
      </c>
      <c r="AL206" s="1" t="s">
        <v>161</v>
      </c>
      <c r="AM206" s="1" t="s">
        <v>33</v>
      </c>
      <c r="AN206" s="1" t="s">
        <v>154</v>
      </c>
      <c r="AP206" t="str">
        <f t="shared" si="50"/>
        <v>Bug</v>
      </c>
      <c r="AQ206" s="9">
        <v>50</v>
      </c>
      <c r="AR206" s="9">
        <f t="shared" si="51"/>
        <v>50</v>
      </c>
      <c r="AS206" s="10">
        <f>Table1[[#This Row],[percentage_male]]/100</f>
        <v>0.5</v>
      </c>
      <c r="AT206" s="11">
        <f>(100-Table1[[#This Row],[percentage_male]])/100</f>
        <v>0.5</v>
      </c>
      <c r="AU206" s="1" t="s">
        <v>51</v>
      </c>
      <c r="AV206" s="1" t="s">
        <v>33</v>
      </c>
      <c r="AW206" s="1" t="s">
        <v>38</v>
      </c>
      <c r="AX206" s="1" t="s">
        <v>33</v>
      </c>
      <c r="AY206" s="1" t="s">
        <v>33</v>
      </c>
      <c r="AZ206" s="1">
        <v>0.5</v>
      </c>
      <c r="BA206" s="1" t="s">
        <v>33</v>
      </c>
      <c r="BB206" s="1">
        <v>0.5</v>
      </c>
      <c r="BC206" s="1" t="s">
        <v>33</v>
      </c>
      <c r="BD206" s="1">
        <v>0.5</v>
      </c>
      <c r="BE206" s="1" t="s">
        <v>38</v>
      </c>
      <c r="BF206" s="1" t="s">
        <v>33</v>
      </c>
      <c r="BG206" s="1" t="s">
        <v>33</v>
      </c>
      <c r="BH206" s="1" t="s">
        <v>38</v>
      </c>
      <c r="BI206" s="1" t="s">
        <v>33</v>
      </c>
      <c r="BJ206" s="1" t="s">
        <v>33</v>
      </c>
      <c r="BK206" s="1" t="s">
        <v>33</v>
      </c>
      <c r="BL206" s="1" t="s">
        <v>33</v>
      </c>
      <c r="BM206" s="1" t="s">
        <v>33</v>
      </c>
    </row>
    <row r="207" spans="1:65" x14ac:dyDescent="0.35">
      <c r="A207" s="1" t="s">
        <v>1149</v>
      </c>
      <c r="B207" s="1" t="s">
        <v>168</v>
      </c>
      <c r="C207" s="1" t="s">
        <v>1150</v>
      </c>
      <c r="D207" s="1" t="s">
        <v>1151</v>
      </c>
      <c r="E207" t="s">
        <v>38</v>
      </c>
      <c r="F207" s="1" t="s">
        <v>37</v>
      </c>
      <c r="G207" s="1" t="s">
        <v>4021</v>
      </c>
      <c r="H207" s="1" t="s">
        <v>38</v>
      </c>
      <c r="I207" s="1" t="s">
        <v>154</v>
      </c>
      <c r="J207" s="1" t="s">
        <v>311</v>
      </c>
      <c r="K207" t="str">
        <f t="shared" si="39"/>
        <v>Bug, Steel</v>
      </c>
      <c r="L207" s="1">
        <v>1.2</v>
      </c>
      <c r="M207" s="1">
        <v>125.8</v>
      </c>
      <c r="N207" s="1" t="s">
        <v>38</v>
      </c>
      <c r="O207" s="1" t="s">
        <v>568</v>
      </c>
      <c r="Q207" s="1" t="s">
        <v>671</v>
      </c>
      <c r="R207" s="9" t="s">
        <v>622</v>
      </c>
      <c r="S207" s="9">
        <f t="shared" si="40"/>
        <v>465</v>
      </c>
      <c r="T207" s="9">
        <f t="shared" si="41"/>
        <v>75</v>
      </c>
      <c r="U207" s="9" t="s">
        <v>195</v>
      </c>
      <c r="V207" s="9">
        <f t="shared" si="42"/>
        <v>90</v>
      </c>
      <c r="W207" s="9" t="s">
        <v>178</v>
      </c>
      <c r="X207" s="9">
        <f t="shared" si="43"/>
        <v>140</v>
      </c>
      <c r="Y207" s="9" t="s">
        <v>361</v>
      </c>
      <c r="Z207" s="9">
        <f t="shared" si="44"/>
        <v>60</v>
      </c>
      <c r="AA207" s="9" t="s">
        <v>56</v>
      </c>
      <c r="AB207" s="9">
        <f t="shared" si="45"/>
        <v>60</v>
      </c>
      <c r="AC207" s="9" t="s">
        <v>56</v>
      </c>
      <c r="AD207" s="9">
        <f t="shared" si="46"/>
        <v>40</v>
      </c>
      <c r="AE207" s="9" t="s">
        <v>184</v>
      </c>
      <c r="AF207" s="9">
        <f t="shared" si="47"/>
        <v>75</v>
      </c>
      <c r="AG207" s="9" t="s">
        <v>195</v>
      </c>
      <c r="AH207" s="9" t="s">
        <v>47</v>
      </c>
      <c r="AI207" s="9">
        <f t="shared" si="48"/>
        <v>70</v>
      </c>
      <c r="AJ207" s="9">
        <f t="shared" si="49"/>
        <v>163</v>
      </c>
      <c r="AK207" s="9" t="s">
        <v>623</v>
      </c>
      <c r="AL207" s="1" t="s">
        <v>161</v>
      </c>
      <c r="AM207" s="1" t="s">
        <v>33</v>
      </c>
      <c r="AN207" s="1" t="s">
        <v>154</v>
      </c>
      <c r="AP207" t="str">
        <f t="shared" si="50"/>
        <v>Bug</v>
      </c>
      <c r="AQ207" s="9">
        <v>50</v>
      </c>
      <c r="AR207" s="9">
        <f t="shared" si="51"/>
        <v>50</v>
      </c>
      <c r="AS207" s="10">
        <f>Table1[[#This Row],[percentage_male]]/100</f>
        <v>0.5</v>
      </c>
      <c r="AT207" s="11">
        <f>(100-Table1[[#This Row],[percentage_male]])/100</f>
        <v>0.5</v>
      </c>
      <c r="AU207" s="1" t="s">
        <v>51</v>
      </c>
      <c r="AV207" s="1">
        <v>0.5</v>
      </c>
      <c r="AW207" s="1" t="s">
        <v>77</v>
      </c>
      <c r="AX207" s="1" t="s">
        <v>33</v>
      </c>
      <c r="AY207" s="1" t="s">
        <v>33</v>
      </c>
      <c r="AZ207" s="1">
        <v>0.25</v>
      </c>
      <c r="BA207" s="1">
        <v>0.5</v>
      </c>
      <c r="BB207" s="1" t="s">
        <v>33</v>
      </c>
      <c r="BC207" s="1" t="s">
        <v>32</v>
      </c>
      <c r="BD207" s="1" t="s">
        <v>33</v>
      </c>
      <c r="BE207" s="1" t="s">
        <v>33</v>
      </c>
      <c r="BF207" s="1">
        <v>0.5</v>
      </c>
      <c r="BG207" s="1">
        <v>0.5</v>
      </c>
      <c r="BH207" s="1" t="s">
        <v>33</v>
      </c>
      <c r="BI207" s="1" t="s">
        <v>33</v>
      </c>
      <c r="BJ207" s="1">
        <v>0.5</v>
      </c>
      <c r="BK207" s="1" t="s">
        <v>33</v>
      </c>
      <c r="BL207" s="1">
        <v>0.5</v>
      </c>
      <c r="BM207" s="1">
        <v>0.5</v>
      </c>
    </row>
    <row r="208" spans="1:65" x14ac:dyDescent="0.35">
      <c r="A208" s="1" t="s">
        <v>1152</v>
      </c>
      <c r="B208" s="1" t="s">
        <v>987</v>
      </c>
      <c r="C208" s="1" t="s">
        <v>1153</v>
      </c>
      <c r="D208" s="1" t="s">
        <v>1154</v>
      </c>
      <c r="E208" t="s">
        <v>38</v>
      </c>
      <c r="F208" s="1" t="s">
        <v>37</v>
      </c>
      <c r="G208" s="1" t="s">
        <v>4022</v>
      </c>
      <c r="H208" s="1" t="s">
        <v>33</v>
      </c>
      <c r="I208" s="1" t="s">
        <v>37</v>
      </c>
      <c r="K208" t="str">
        <f t="shared" si="39"/>
        <v>Normal</v>
      </c>
      <c r="L208" s="1">
        <v>1.5</v>
      </c>
      <c r="M208" s="1">
        <v>14</v>
      </c>
      <c r="N208" s="1" t="s">
        <v>61</v>
      </c>
      <c r="O208" s="1" t="s">
        <v>779</v>
      </c>
      <c r="P208" s="1" t="s">
        <v>156</v>
      </c>
      <c r="Q208" s="1" t="s">
        <v>454</v>
      </c>
      <c r="R208" s="9" t="s">
        <v>994</v>
      </c>
      <c r="S208" s="9">
        <f t="shared" si="40"/>
        <v>415</v>
      </c>
      <c r="T208" s="9">
        <f t="shared" si="41"/>
        <v>100</v>
      </c>
      <c r="U208" s="9" t="s">
        <v>68</v>
      </c>
      <c r="V208" s="9">
        <f t="shared" si="42"/>
        <v>70</v>
      </c>
      <c r="W208" s="9" t="s">
        <v>47</v>
      </c>
      <c r="X208" s="9">
        <f t="shared" si="43"/>
        <v>70</v>
      </c>
      <c r="Y208" s="9" t="s">
        <v>47</v>
      </c>
      <c r="Z208" s="9">
        <f t="shared" si="44"/>
        <v>65</v>
      </c>
      <c r="AA208" s="9" t="s">
        <v>46</v>
      </c>
      <c r="AB208" s="9">
        <f t="shared" si="45"/>
        <v>65</v>
      </c>
      <c r="AC208" s="9" t="s">
        <v>46</v>
      </c>
      <c r="AD208" s="9">
        <f t="shared" si="46"/>
        <v>45</v>
      </c>
      <c r="AE208" s="9" t="s">
        <v>44</v>
      </c>
      <c r="AF208" s="9">
        <f t="shared" si="47"/>
        <v>190</v>
      </c>
      <c r="AG208" s="9" t="s">
        <v>286</v>
      </c>
      <c r="AH208" s="9" t="s">
        <v>47</v>
      </c>
      <c r="AI208" s="9">
        <f t="shared" si="48"/>
        <v>70</v>
      </c>
      <c r="AJ208" s="9">
        <f t="shared" si="49"/>
        <v>145</v>
      </c>
      <c r="AK208" s="9" t="s">
        <v>201</v>
      </c>
      <c r="AL208" s="1" t="s">
        <v>161</v>
      </c>
      <c r="AM208" s="1" t="s">
        <v>33</v>
      </c>
      <c r="AN208" s="1" t="s">
        <v>238</v>
      </c>
      <c r="AP208" t="str">
        <f t="shared" si="50"/>
        <v>Field</v>
      </c>
      <c r="AQ208" s="9">
        <v>50</v>
      </c>
      <c r="AR208" s="9">
        <f t="shared" si="51"/>
        <v>50</v>
      </c>
      <c r="AS208" s="10">
        <f>Table1[[#This Row],[percentage_male]]/100</f>
        <v>0.5</v>
      </c>
      <c r="AT208" s="11">
        <f>(100-Table1[[#This Row],[percentage_male]])/100</f>
        <v>0.5</v>
      </c>
      <c r="AU208" s="1" t="s">
        <v>51</v>
      </c>
      <c r="AV208" s="1" t="s">
        <v>33</v>
      </c>
      <c r="AW208" s="1" t="s">
        <v>33</v>
      </c>
      <c r="AX208" s="1" t="s">
        <v>33</v>
      </c>
      <c r="AY208" s="1" t="s">
        <v>33</v>
      </c>
      <c r="AZ208" s="1" t="s">
        <v>33</v>
      </c>
      <c r="BA208" s="1" t="s">
        <v>33</v>
      </c>
      <c r="BB208" s="1" t="s">
        <v>38</v>
      </c>
      <c r="BC208" s="1" t="s">
        <v>33</v>
      </c>
      <c r="BD208" s="1" t="s">
        <v>33</v>
      </c>
      <c r="BE208" s="1" t="s">
        <v>33</v>
      </c>
      <c r="BF208" s="1" t="s">
        <v>33</v>
      </c>
      <c r="BG208" s="1" t="s">
        <v>33</v>
      </c>
      <c r="BH208" s="1" t="s">
        <v>33</v>
      </c>
      <c r="BI208" s="1" t="s">
        <v>32</v>
      </c>
      <c r="BJ208" s="1" t="s">
        <v>33</v>
      </c>
      <c r="BK208" s="1" t="s">
        <v>33</v>
      </c>
      <c r="BL208" s="1" t="s">
        <v>33</v>
      </c>
      <c r="BM208" s="1" t="s">
        <v>33</v>
      </c>
    </row>
    <row r="209" spans="1:65" x14ac:dyDescent="0.35">
      <c r="A209" s="1" t="s">
        <v>1156</v>
      </c>
      <c r="B209" s="1" t="s">
        <v>611</v>
      </c>
      <c r="C209" s="1" t="s">
        <v>1157</v>
      </c>
      <c r="D209" s="1" t="s">
        <v>1158</v>
      </c>
      <c r="E209" t="s">
        <v>38</v>
      </c>
      <c r="F209" s="1" t="s">
        <v>37</v>
      </c>
      <c r="G209" s="1" t="s">
        <v>4023</v>
      </c>
      <c r="H209" s="1" t="s">
        <v>38</v>
      </c>
      <c r="I209" s="1" t="s">
        <v>304</v>
      </c>
      <c r="J209" s="1" t="s">
        <v>99</v>
      </c>
      <c r="K209" t="str">
        <f t="shared" si="39"/>
        <v>Ground, Flying</v>
      </c>
      <c r="L209" s="1">
        <v>1.1000000000000001</v>
      </c>
      <c r="M209" s="1">
        <v>64.8</v>
      </c>
      <c r="N209" s="1" t="s">
        <v>61</v>
      </c>
      <c r="O209" s="1" t="s">
        <v>707</v>
      </c>
      <c r="P209" s="1" t="s">
        <v>305</v>
      </c>
      <c r="Q209" s="1" t="s">
        <v>909</v>
      </c>
      <c r="R209" s="9" t="s">
        <v>291</v>
      </c>
      <c r="S209" s="9">
        <f t="shared" si="40"/>
        <v>430</v>
      </c>
      <c r="T209" s="9">
        <f t="shared" si="41"/>
        <v>65</v>
      </c>
      <c r="U209" s="9" t="s">
        <v>46</v>
      </c>
      <c r="V209" s="9">
        <f t="shared" si="42"/>
        <v>75</v>
      </c>
      <c r="W209" s="9" t="s">
        <v>195</v>
      </c>
      <c r="X209" s="9">
        <f t="shared" si="43"/>
        <v>105</v>
      </c>
      <c r="Y209" s="9" t="s">
        <v>141</v>
      </c>
      <c r="Z209" s="9">
        <f t="shared" si="44"/>
        <v>35</v>
      </c>
      <c r="AA209" s="9" t="s">
        <v>159</v>
      </c>
      <c r="AB209" s="9">
        <f t="shared" si="45"/>
        <v>65</v>
      </c>
      <c r="AC209" s="9" t="s">
        <v>46</v>
      </c>
      <c r="AD209" s="9">
        <f t="shared" si="46"/>
        <v>85</v>
      </c>
      <c r="AE209" s="9" t="s">
        <v>104</v>
      </c>
      <c r="AF209" s="9">
        <f t="shared" si="47"/>
        <v>60</v>
      </c>
      <c r="AG209" s="9" t="s">
        <v>56</v>
      </c>
      <c r="AH209" s="9" t="s">
        <v>47</v>
      </c>
      <c r="AI209" s="9">
        <f t="shared" si="48"/>
        <v>70</v>
      </c>
      <c r="AJ209" s="9">
        <f t="shared" si="49"/>
        <v>86</v>
      </c>
      <c r="AK209" s="9" t="s">
        <v>530</v>
      </c>
      <c r="AL209" s="1" t="s">
        <v>49</v>
      </c>
      <c r="AM209" s="1" t="s">
        <v>33</v>
      </c>
      <c r="AN209" s="1" t="s">
        <v>154</v>
      </c>
      <c r="AP209" t="str">
        <f t="shared" si="50"/>
        <v>Bug</v>
      </c>
      <c r="AQ209" s="9">
        <v>50</v>
      </c>
      <c r="AR209" s="9">
        <f t="shared" si="51"/>
        <v>50</v>
      </c>
      <c r="AS209" s="10">
        <f>Table1[[#This Row],[percentage_male]]/100</f>
        <v>0.5</v>
      </c>
      <c r="AT209" s="11">
        <f>(100-Table1[[#This Row],[percentage_male]])/100</f>
        <v>0.5</v>
      </c>
      <c r="AU209" s="1" t="s">
        <v>51</v>
      </c>
      <c r="AV209" s="1" t="s">
        <v>33</v>
      </c>
      <c r="AW209" s="1" t="s">
        <v>33</v>
      </c>
      <c r="AX209" s="1" t="s">
        <v>38</v>
      </c>
      <c r="AY209" s="1" t="s">
        <v>32</v>
      </c>
      <c r="AZ209" s="1" t="s">
        <v>33</v>
      </c>
      <c r="BA209" s="1" t="s">
        <v>77</v>
      </c>
      <c r="BB209" s="1">
        <v>0.5</v>
      </c>
      <c r="BC209" s="1">
        <v>0.5</v>
      </c>
      <c r="BD209" s="1" t="s">
        <v>32</v>
      </c>
      <c r="BE209" s="1" t="s">
        <v>33</v>
      </c>
      <c r="BF209" s="1" t="s">
        <v>33</v>
      </c>
      <c r="BG209" s="1">
        <v>0.5</v>
      </c>
      <c r="BH209" s="1" t="s">
        <v>33</v>
      </c>
      <c r="BI209" s="1" t="s">
        <v>33</v>
      </c>
      <c r="BJ209" s="1" t="s">
        <v>33</v>
      </c>
      <c r="BK209" s="1" t="s">
        <v>33</v>
      </c>
      <c r="BL209" s="1" t="s">
        <v>33</v>
      </c>
      <c r="BM209" s="1" t="s">
        <v>33</v>
      </c>
    </row>
    <row r="210" spans="1:65" x14ac:dyDescent="0.35">
      <c r="A210" s="1" t="s">
        <v>1159</v>
      </c>
      <c r="B210" s="1" t="s">
        <v>995</v>
      </c>
      <c r="C210" s="1" t="s">
        <v>1160</v>
      </c>
      <c r="D210" s="1" t="s">
        <v>1161</v>
      </c>
      <c r="E210" t="s">
        <v>38</v>
      </c>
      <c r="F210" s="1" t="s">
        <v>37</v>
      </c>
      <c r="G210" s="1" t="s">
        <v>4024</v>
      </c>
      <c r="H210" s="1" t="s">
        <v>38</v>
      </c>
      <c r="I210" s="1" t="s">
        <v>311</v>
      </c>
      <c r="J210" s="1" t="s">
        <v>304</v>
      </c>
      <c r="K210" t="str">
        <f t="shared" si="39"/>
        <v>Steel, Ground</v>
      </c>
      <c r="L210" s="1">
        <v>9.1999999999999993</v>
      </c>
      <c r="M210" s="1">
        <v>400</v>
      </c>
      <c r="N210" s="1" t="s">
        <v>61</v>
      </c>
      <c r="O210" s="1" t="s">
        <v>567</v>
      </c>
      <c r="P210" s="1" t="s">
        <v>568</v>
      </c>
      <c r="Q210" s="1" t="s">
        <v>338</v>
      </c>
      <c r="R210" s="9" t="s">
        <v>507</v>
      </c>
      <c r="S210" s="9">
        <f t="shared" si="40"/>
        <v>510</v>
      </c>
      <c r="T210" s="9">
        <f t="shared" si="41"/>
        <v>75</v>
      </c>
      <c r="U210" s="9" t="s">
        <v>195</v>
      </c>
      <c r="V210" s="9">
        <f t="shared" si="42"/>
        <v>85</v>
      </c>
      <c r="W210" s="9" t="s">
        <v>104</v>
      </c>
      <c r="X210" s="9">
        <f t="shared" si="43"/>
        <v>200</v>
      </c>
      <c r="Y210" s="9" t="s">
        <v>513</v>
      </c>
      <c r="Z210" s="9">
        <f t="shared" si="44"/>
        <v>55</v>
      </c>
      <c r="AA210" s="9" t="s">
        <v>169</v>
      </c>
      <c r="AB210" s="9">
        <f t="shared" si="45"/>
        <v>65</v>
      </c>
      <c r="AC210" s="9" t="s">
        <v>46</v>
      </c>
      <c r="AD210" s="9">
        <f t="shared" si="46"/>
        <v>30</v>
      </c>
      <c r="AE210" s="9" t="s">
        <v>158</v>
      </c>
      <c r="AF210" s="9">
        <f t="shared" si="47"/>
        <v>25</v>
      </c>
      <c r="AG210" s="9" t="s">
        <v>170</v>
      </c>
      <c r="AH210" s="9" t="s">
        <v>47</v>
      </c>
      <c r="AI210" s="9">
        <f t="shared" si="48"/>
        <v>70</v>
      </c>
      <c r="AJ210" s="9">
        <f t="shared" si="49"/>
        <v>179</v>
      </c>
      <c r="AK210" s="9" t="s">
        <v>893</v>
      </c>
      <c r="AL210" s="1" t="s">
        <v>161</v>
      </c>
      <c r="AM210" s="1" t="s">
        <v>33</v>
      </c>
      <c r="AN210" s="1" t="s">
        <v>569</v>
      </c>
      <c r="AP210" t="str">
        <f t="shared" si="50"/>
        <v>Mineral</v>
      </c>
      <c r="AQ210" s="9">
        <v>50</v>
      </c>
      <c r="AR210" s="9">
        <f t="shared" si="51"/>
        <v>50</v>
      </c>
      <c r="AS210" s="10">
        <f>Table1[[#This Row],[percentage_male]]/100</f>
        <v>0.5</v>
      </c>
      <c r="AT210" s="11">
        <f>(100-Table1[[#This Row],[percentage_male]])/100</f>
        <v>0.5</v>
      </c>
      <c r="AU210" s="1" t="s">
        <v>170</v>
      </c>
      <c r="AV210" s="1">
        <v>0.5</v>
      </c>
      <c r="AW210" s="1" t="s">
        <v>38</v>
      </c>
      <c r="AX210" s="1" t="s">
        <v>38</v>
      </c>
      <c r="AY210" s="1" t="s">
        <v>32</v>
      </c>
      <c r="AZ210" s="1" t="s">
        <v>33</v>
      </c>
      <c r="BA210" s="1" t="s">
        <v>33</v>
      </c>
      <c r="BB210" s="1" t="s">
        <v>38</v>
      </c>
      <c r="BC210" s="1" t="s">
        <v>32</v>
      </c>
      <c r="BD210" s="1" t="s">
        <v>38</v>
      </c>
      <c r="BE210" s="1">
        <v>0.5</v>
      </c>
      <c r="BF210" s="1">
        <v>0.5</v>
      </c>
      <c r="BG210" s="1">
        <v>0.5</v>
      </c>
      <c r="BH210" s="1">
        <v>0.25</v>
      </c>
      <c r="BI210" s="1" t="s">
        <v>33</v>
      </c>
      <c r="BJ210" s="1">
        <v>0.5</v>
      </c>
      <c r="BK210" s="1" t="s">
        <v>33</v>
      </c>
      <c r="BL210" s="1">
        <v>0.5</v>
      </c>
      <c r="BM210" s="1">
        <v>0.5</v>
      </c>
    </row>
    <row r="211" spans="1:65" x14ac:dyDescent="0.35">
      <c r="A211" s="1" t="s">
        <v>1165</v>
      </c>
      <c r="B211" s="1" t="s">
        <v>998</v>
      </c>
      <c r="C211" s="1" t="s">
        <v>1165</v>
      </c>
      <c r="D211" s="1" t="s">
        <v>1166</v>
      </c>
      <c r="E211" t="s">
        <v>38</v>
      </c>
      <c r="F211" s="1" t="s">
        <v>37</v>
      </c>
      <c r="G211" s="1" t="s">
        <v>3909</v>
      </c>
      <c r="H211" s="1" t="s">
        <v>33</v>
      </c>
      <c r="I211" s="1" t="s">
        <v>288</v>
      </c>
      <c r="K211" t="str">
        <f t="shared" ref="K211:K265" si="52">_xlfn.TEXTJOIN(", ",TRUE,I211,J211)</f>
        <v>Fairy</v>
      </c>
      <c r="L211" s="1">
        <v>0.6</v>
      </c>
      <c r="M211" s="1">
        <v>7.8</v>
      </c>
      <c r="N211" s="1" t="s">
        <v>61</v>
      </c>
      <c r="O211" s="1" t="s">
        <v>269</v>
      </c>
      <c r="P211" s="1" t="s">
        <v>156</v>
      </c>
      <c r="Q211" s="1" t="s">
        <v>454</v>
      </c>
      <c r="R211" s="9" t="s">
        <v>307</v>
      </c>
      <c r="S211" s="9">
        <f t="shared" ref="S211:S265" si="53">IF(ISBLANK(R211),"",_xlfn.NUMBERVALUE(R211))</f>
        <v>300</v>
      </c>
      <c r="T211" s="9">
        <f t="shared" ref="T211:T265" si="54">IF(ISBLANK(U211),"",_xlfn.NUMBERVALUE(U211))</f>
        <v>60</v>
      </c>
      <c r="U211" s="9" t="s">
        <v>56</v>
      </c>
      <c r="V211" s="9">
        <f t="shared" ref="V211:V265" si="55">IF(ISBLANK(W211),"",_xlfn.NUMBERVALUE(W211))</f>
        <v>80</v>
      </c>
      <c r="W211" s="9" t="s">
        <v>59</v>
      </c>
      <c r="X211" s="9">
        <f t="shared" ref="X211:X265" si="56">IF(ISBLANK(Y211),"",_xlfn.NUMBERVALUE(Y211))</f>
        <v>50</v>
      </c>
      <c r="Y211" s="9" t="s">
        <v>88</v>
      </c>
      <c r="Z211" s="9">
        <f t="shared" ref="Z211:Z265" si="57">IF(ISBLANK(AA211),"",_xlfn.NUMBERVALUE(AA211))</f>
        <v>40</v>
      </c>
      <c r="AA211" s="9" t="s">
        <v>184</v>
      </c>
      <c r="AB211" s="9">
        <f t="shared" ref="AB211:AB265" si="58">IF(ISBLANK(AC211),"",_xlfn.NUMBERVALUE(AC211))</f>
        <v>40</v>
      </c>
      <c r="AC211" s="9" t="s">
        <v>184</v>
      </c>
      <c r="AD211" s="9">
        <f t="shared" ref="AD211:AD265" si="59">IF(ISBLANK(AE211),"",_xlfn.NUMBERVALUE(AE211))</f>
        <v>30</v>
      </c>
      <c r="AE211" s="9" t="s">
        <v>158</v>
      </c>
      <c r="AF211" s="9">
        <f t="shared" ref="AF211:AF265" si="60">IF(ISBLANK(AG211),"",_xlfn.NUMBERVALUE(AG211))</f>
        <v>190</v>
      </c>
      <c r="AG211" s="9" t="s">
        <v>286</v>
      </c>
      <c r="AH211" s="9" t="s">
        <v>47</v>
      </c>
      <c r="AI211" s="9">
        <f t="shared" ref="AI211:AI265" si="61">IF(ISBLANK(AH211),"",_xlfn.NUMBERVALUE(AH211))</f>
        <v>70</v>
      </c>
      <c r="AJ211" s="9">
        <f t="shared" ref="AJ211:AJ265" si="62">IF(ISBLANK(AK211),"",_xlfn.NUMBERVALUE(AK211))</f>
        <v>60</v>
      </c>
      <c r="AK211" s="9" t="s">
        <v>56</v>
      </c>
      <c r="AL211" s="1" t="s">
        <v>363</v>
      </c>
      <c r="AM211" s="1" t="s">
        <v>38</v>
      </c>
      <c r="AN211" s="1" t="s">
        <v>288</v>
      </c>
      <c r="AO211" s="1" t="s">
        <v>238</v>
      </c>
      <c r="AP211" t="str">
        <f t="shared" ref="AP211:AP265" si="63">_xlfn.TEXTJOIN(", ",TRUE,AN211,AO211)</f>
        <v>Fairy, Field</v>
      </c>
      <c r="AQ211" s="9">
        <v>25</v>
      </c>
      <c r="AR211" s="9">
        <f t="shared" ref="AR211:AR265" si="64">100-AQ211</f>
        <v>75</v>
      </c>
      <c r="AS211" s="10">
        <f>Table1[[#This Row],[percentage_male]]/100</f>
        <v>0.25</v>
      </c>
      <c r="AT211" s="11">
        <f>(100-Table1[[#This Row],[percentage_male]])/100</f>
        <v>0.75</v>
      </c>
      <c r="AU211" s="1" t="s">
        <v>51</v>
      </c>
      <c r="AV211" s="1" t="s">
        <v>33</v>
      </c>
      <c r="AW211" s="1" t="s">
        <v>33</v>
      </c>
      <c r="AX211" s="1" t="s">
        <v>33</v>
      </c>
      <c r="AY211" s="1" t="s">
        <v>33</v>
      </c>
      <c r="AZ211" s="1" t="s">
        <v>33</v>
      </c>
      <c r="BA211" s="1" t="s">
        <v>33</v>
      </c>
      <c r="BB211" s="1">
        <v>0.5</v>
      </c>
      <c r="BC211" s="1" t="s">
        <v>38</v>
      </c>
      <c r="BD211" s="1" t="s">
        <v>33</v>
      </c>
      <c r="BE211" s="1" t="s">
        <v>33</v>
      </c>
      <c r="BF211" s="1" t="s">
        <v>33</v>
      </c>
      <c r="BG211" s="1">
        <v>0.5</v>
      </c>
      <c r="BH211" s="1" t="s">
        <v>33</v>
      </c>
      <c r="BI211" s="1" t="s">
        <v>33</v>
      </c>
      <c r="BJ211" s="1" t="s">
        <v>32</v>
      </c>
      <c r="BK211" s="1">
        <v>0.5</v>
      </c>
      <c r="BL211" s="1" t="s">
        <v>38</v>
      </c>
      <c r="BM211" s="1" t="s">
        <v>33</v>
      </c>
    </row>
    <row r="212" spans="1:65" x14ac:dyDescent="0.35">
      <c r="A212" s="1" t="s">
        <v>1168</v>
      </c>
      <c r="B212" s="1" t="s">
        <v>842</v>
      </c>
      <c r="C212" s="1" t="s">
        <v>1168</v>
      </c>
      <c r="D212" s="1" t="s">
        <v>1169</v>
      </c>
      <c r="E212" t="s">
        <v>38</v>
      </c>
      <c r="F212" s="1" t="s">
        <v>37</v>
      </c>
      <c r="G212" s="1" t="s">
        <v>3909</v>
      </c>
      <c r="H212" s="1" t="s">
        <v>33</v>
      </c>
      <c r="I212" s="1" t="s">
        <v>288</v>
      </c>
      <c r="K212" t="str">
        <f t="shared" si="52"/>
        <v>Fairy</v>
      </c>
      <c r="L212" s="1">
        <v>1.4</v>
      </c>
      <c r="M212" s="1">
        <v>48.7</v>
      </c>
      <c r="N212" s="1" t="s">
        <v>61</v>
      </c>
      <c r="O212" s="1" t="s">
        <v>269</v>
      </c>
      <c r="P212" s="1" t="s">
        <v>878</v>
      </c>
      <c r="Q212" s="1" t="s">
        <v>454</v>
      </c>
      <c r="R212" s="9" t="s">
        <v>318</v>
      </c>
      <c r="S212" s="9">
        <f t="shared" si="53"/>
        <v>450</v>
      </c>
      <c r="T212" s="9">
        <f t="shared" si="54"/>
        <v>90</v>
      </c>
      <c r="U212" s="9" t="s">
        <v>178</v>
      </c>
      <c r="V212" s="9">
        <f t="shared" si="55"/>
        <v>120</v>
      </c>
      <c r="W212" s="9" t="s">
        <v>75</v>
      </c>
      <c r="X212" s="9">
        <f t="shared" si="56"/>
        <v>75</v>
      </c>
      <c r="Y212" s="9" t="s">
        <v>195</v>
      </c>
      <c r="Z212" s="9">
        <f t="shared" si="57"/>
        <v>60</v>
      </c>
      <c r="AA212" s="9" t="s">
        <v>56</v>
      </c>
      <c r="AB212" s="9">
        <f t="shared" si="58"/>
        <v>60</v>
      </c>
      <c r="AC212" s="9" t="s">
        <v>56</v>
      </c>
      <c r="AD212" s="9">
        <f t="shared" si="59"/>
        <v>45</v>
      </c>
      <c r="AE212" s="9" t="s">
        <v>44</v>
      </c>
      <c r="AF212" s="9">
        <f t="shared" si="60"/>
        <v>75</v>
      </c>
      <c r="AG212" s="9" t="s">
        <v>195</v>
      </c>
      <c r="AH212" s="9" t="s">
        <v>47</v>
      </c>
      <c r="AI212" s="9">
        <f t="shared" si="61"/>
        <v>70</v>
      </c>
      <c r="AJ212" s="9">
        <f t="shared" si="62"/>
        <v>158</v>
      </c>
      <c r="AK212" s="9" t="s">
        <v>319</v>
      </c>
      <c r="AL212" s="1" t="s">
        <v>363</v>
      </c>
      <c r="AM212" s="1" t="s">
        <v>38</v>
      </c>
      <c r="AN212" s="1" t="s">
        <v>288</v>
      </c>
      <c r="AO212" s="1" t="s">
        <v>238</v>
      </c>
      <c r="AP212" t="str">
        <f t="shared" si="63"/>
        <v>Fairy, Field</v>
      </c>
      <c r="AQ212" s="9">
        <v>25</v>
      </c>
      <c r="AR212" s="9">
        <f t="shared" si="64"/>
        <v>75</v>
      </c>
      <c r="AS212" s="10">
        <f>Table1[[#This Row],[percentage_male]]/100</f>
        <v>0.25</v>
      </c>
      <c r="AT212" s="11">
        <f>(100-Table1[[#This Row],[percentage_male]])/100</f>
        <v>0.75</v>
      </c>
      <c r="AU212" s="1" t="s">
        <v>51</v>
      </c>
      <c r="AV212" s="1" t="s">
        <v>33</v>
      </c>
      <c r="AW212" s="1" t="s">
        <v>33</v>
      </c>
      <c r="AX212" s="1" t="s">
        <v>33</v>
      </c>
      <c r="AY212" s="1" t="s">
        <v>33</v>
      </c>
      <c r="AZ212" s="1" t="s">
        <v>33</v>
      </c>
      <c r="BA212" s="1" t="s">
        <v>33</v>
      </c>
      <c r="BB212" s="1">
        <v>0.5</v>
      </c>
      <c r="BC212" s="1" t="s">
        <v>38</v>
      </c>
      <c r="BD212" s="1" t="s">
        <v>33</v>
      </c>
      <c r="BE212" s="1" t="s">
        <v>33</v>
      </c>
      <c r="BF212" s="1" t="s">
        <v>33</v>
      </c>
      <c r="BG212" s="1">
        <v>0.5</v>
      </c>
      <c r="BH212" s="1" t="s">
        <v>33</v>
      </c>
      <c r="BI212" s="1" t="s">
        <v>33</v>
      </c>
      <c r="BJ212" s="1" t="s">
        <v>32</v>
      </c>
      <c r="BK212" s="1">
        <v>0.5</v>
      </c>
      <c r="BL212" s="1" t="s">
        <v>38</v>
      </c>
      <c r="BM212" s="1" t="s">
        <v>33</v>
      </c>
    </row>
    <row r="213" spans="1:65" x14ac:dyDescent="0.35">
      <c r="A213" s="1" t="s">
        <v>1171</v>
      </c>
      <c r="B213" s="1" t="s">
        <v>1005</v>
      </c>
      <c r="C213" s="1" t="s">
        <v>1172</v>
      </c>
      <c r="D213" s="1" t="s">
        <v>1173</v>
      </c>
      <c r="E213" t="s">
        <v>38</v>
      </c>
      <c r="F213" s="1" t="s">
        <v>37</v>
      </c>
      <c r="G213" s="1" t="s">
        <v>3911</v>
      </c>
      <c r="H213" s="1" t="s">
        <v>38</v>
      </c>
      <c r="I213" s="1" t="s">
        <v>123</v>
      </c>
      <c r="J213" s="1" t="s">
        <v>40</v>
      </c>
      <c r="K213" t="str">
        <f t="shared" si="52"/>
        <v>Water, Poison</v>
      </c>
      <c r="L213" s="1">
        <v>0.5</v>
      </c>
      <c r="M213" s="1">
        <v>3.9</v>
      </c>
      <c r="N213" s="1" t="s">
        <v>61</v>
      </c>
      <c r="O213" s="1" t="s">
        <v>323</v>
      </c>
      <c r="P213" s="1" t="s">
        <v>468</v>
      </c>
      <c r="Q213" s="1" t="s">
        <v>269</v>
      </c>
      <c r="R213" s="9" t="s">
        <v>460</v>
      </c>
      <c r="S213" s="9">
        <f t="shared" si="53"/>
        <v>440</v>
      </c>
      <c r="T213" s="9">
        <f t="shared" si="54"/>
        <v>65</v>
      </c>
      <c r="U213" s="9" t="s">
        <v>46</v>
      </c>
      <c r="V213" s="9">
        <f t="shared" si="55"/>
        <v>95</v>
      </c>
      <c r="W213" s="9" t="s">
        <v>276</v>
      </c>
      <c r="X213" s="9">
        <f t="shared" si="56"/>
        <v>85</v>
      </c>
      <c r="Y213" s="9" t="s">
        <v>104</v>
      </c>
      <c r="Z213" s="9">
        <f t="shared" si="57"/>
        <v>55</v>
      </c>
      <c r="AA213" s="9" t="s">
        <v>169</v>
      </c>
      <c r="AB213" s="9">
        <f t="shared" si="58"/>
        <v>55</v>
      </c>
      <c r="AC213" s="9" t="s">
        <v>169</v>
      </c>
      <c r="AD213" s="9">
        <f t="shared" si="59"/>
        <v>85</v>
      </c>
      <c r="AE213" s="9" t="s">
        <v>104</v>
      </c>
      <c r="AF213" s="9">
        <f t="shared" si="60"/>
        <v>45</v>
      </c>
      <c r="AG213" s="9" t="s">
        <v>44</v>
      </c>
      <c r="AH213" s="9" t="s">
        <v>47</v>
      </c>
      <c r="AI213" s="9">
        <f t="shared" si="61"/>
        <v>70</v>
      </c>
      <c r="AJ213" s="9">
        <f t="shared" si="62"/>
        <v>88</v>
      </c>
      <c r="AK213" s="9" t="s">
        <v>537</v>
      </c>
      <c r="AL213" s="1" t="s">
        <v>161</v>
      </c>
      <c r="AM213" s="1" t="s">
        <v>33</v>
      </c>
      <c r="AN213" s="1" t="s">
        <v>804</v>
      </c>
      <c r="AP213" t="str">
        <f t="shared" si="63"/>
        <v>Water 2</v>
      </c>
      <c r="AQ213" s="9">
        <v>50</v>
      </c>
      <c r="AR213" s="9">
        <f t="shared" si="64"/>
        <v>50</v>
      </c>
      <c r="AS213" s="10">
        <f>Table1[[#This Row],[percentage_male]]/100</f>
        <v>0.5</v>
      </c>
      <c r="AT213" s="11">
        <f>(100-Table1[[#This Row],[percentage_male]])/100</f>
        <v>0.5</v>
      </c>
      <c r="AU213" s="1" t="s">
        <v>51</v>
      </c>
      <c r="AV213" s="1" t="s">
        <v>33</v>
      </c>
      <c r="AW213" s="1">
        <v>0.5</v>
      </c>
      <c r="AX213" s="1">
        <v>0.5</v>
      </c>
      <c r="AY213" s="1" t="s">
        <v>38</v>
      </c>
      <c r="AZ213" s="1" t="s">
        <v>33</v>
      </c>
      <c r="BA213" s="1">
        <v>0.5</v>
      </c>
      <c r="BB213" s="1">
        <v>0.5</v>
      </c>
      <c r="BC213" s="1">
        <v>0.5</v>
      </c>
      <c r="BD213" s="1" t="s">
        <v>38</v>
      </c>
      <c r="BE213" s="1" t="s">
        <v>33</v>
      </c>
      <c r="BF213" s="1" t="s">
        <v>38</v>
      </c>
      <c r="BG213" s="1">
        <v>0.5</v>
      </c>
      <c r="BH213" s="1" t="s">
        <v>33</v>
      </c>
      <c r="BI213" s="1" t="s">
        <v>33</v>
      </c>
      <c r="BJ213" s="1" t="s">
        <v>33</v>
      </c>
      <c r="BK213" s="1" t="s">
        <v>33</v>
      </c>
      <c r="BL213" s="1">
        <v>0.5</v>
      </c>
      <c r="BM213" s="1">
        <v>0.5</v>
      </c>
    </row>
    <row r="214" spans="1:65" x14ac:dyDescent="0.35">
      <c r="A214" s="1" t="s">
        <v>1175</v>
      </c>
      <c r="B214" s="1" t="s">
        <v>1008</v>
      </c>
      <c r="C214" s="1" t="s">
        <v>1176</v>
      </c>
      <c r="D214" s="1" t="s">
        <v>1177</v>
      </c>
      <c r="E214" t="s">
        <v>38</v>
      </c>
      <c r="F214" s="1" t="s">
        <v>37</v>
      </c>
      <c r="G214" s="1" t="s">
        <v>3947</v>
      </c>
      <c r="H214" s="1" t="s">
        <v>38</v>
      </c>
      <c r="I214" s="1" t="s">
        <v>154</v>
      </c>
      <c r="J214" s="1" t="s">
        <v>311</v>
      </c>
      <c r="K214" t="str">
        <f t="shared" si="52"/>
        <v>Bug, Steel</v>
      </c>
      <c r="L214" s="1">
        <v>1.8</v>
      </c>
      <c r="M214" s="1">
        <v>118</v>
      </c>
      <c r="N214" s="1" t="s">
        <v>61</v>
      </c>
      <c r="O214" s="1" t="s">
        <v>193</v>
      </c>
      <c r="P214" s="1" t="s">
        <v>450</v>
      </c>
      <c r="Q214" s="1" t="s">
        <v>1178</v>
      </c>
      <c r="R214" s="9" t="s">
        <v>472</v>
      </c>
      <c r="S214" s="9">
        <f t="shared" si="53"/>
        <v>500</v>
      </c>
      <c r="T214" s="9">
        <f t="shared" si="54"/>
        <v>70</v>
      </c>
      <c r="U214" s="9" t="s">
        <v>47</v>
      </c>
      <c r="V214" s="9">
        <f t="shared" si="55"/>
        <v>130</v>
      </c>
      <c r="W214" s="9" t="s">
        <v>110</v>
      </c>
      <c r="X214" s="9">
        <f t="shared" si="56"/>
        <v>100</v>
      </c>
      <c r="Y214" s="9" t="s">
        <v>68</v>
      </c>
      <c r="Z214" s="9">
        <f t="shared" si="57"/>
        <v>55</v>
      </c>
      <c r="AA214" s="9" t="s">
        <v>169</v>
      </c>
      <c r="AB214" s="9">
        <f t="shared" si="58"/>
        <v>80</v>
      </c>
      <c r="AC214" s="9" t="s">
        <v>59</v>
      </c>
      <c r="AD214" s="9">
        <f t="shared" si="59"/>
        <v>65</v>
      </c>
      <c r="AE214" s="9" t="s">
        <v>46</v>
      </c>
      <c r="AF214" s="9">
        <f t="shared" si="60"/>
        <v>25</v>
      </c>
      <c r="AG214" s="9" t="s">
        <v>170</v>
      </c>
      <c r="AH214" s="9" t="s">
        <v>47</v>
      </c>
      <c r="AI214" s="9">
        <f t="shared" si="61"/>
        <v>70</v>
      </c>
      <c r="AJ214" s="9">
        <f t="shared" si="62"/>
        <v>175</v>
      </c>
      <c r="AK214" s="9" t="s">
        <v>473</v>
      </c>
      <c r="AL214" s="1" t="s">
        <v>161</v>
      </c>
      <c r="AM214" s="1" t="s">
        <v>33</v>
      </c>
      <c r="AN214" s="1" t="s">
        <v>154</v>
      </c>
      <c r="AP214" t="str">
        <f t="shared" si="63"/>
        <v>Bug</v>
      </c>
      <c r="AQ214" s="9">
        <v>50</v>
      </c>
      <c r="AR214" s="9">
        <f t="shared" si="64"/>
        <v>50</v>
      </c>
      <c r="AS214" s="10">
        <f>Table1[[#This Row],[percentage_male]]/100</f>
        <v>0.5</v>
      </c>
      <c r="AT214" s="11">
        <f>(100-Table1[[#This Row],[percentage_male]])/100</f>
        <v>0.5</v>
      </c>
      <c r="AU214" s="1" t="s">
        <v>170</v>
      </c>
      <c r="AV214" s="1">
        <v>0.5</v>
      </c>
      <c r="AW214" s="1" t="s">
        <v>77</v>
      </c>
      <c r="AX214" s="1" t="s">
        <v>33</v>
      </c>
      <c r="AY214" s="1" t="s">
        <v>33</v>
      </c>
      <c r="AZ214" s="1">
        <v>0.25</v>
      </c>
      <c r="BA214" s="1">
        <v>0.5</v>
      </c>
      <c r="BB214" s="1" t="s">
        <v>33</v>
      </c>
      <c r="BC214" s="1" t="s">
        <v>32</v>
      </c>
      <c r="BD214" s="1" t="s">
        <v>33</v>
      </c>
      <c r="BE214" s="1" t="s">
        <v>33</v>
      </c>
      <c r="BF214" s="1">
        <v>0.5</v>
      </c>
      <c r="BG214" s="1">
        <v>0.5</v>
      </c>
      <c r="BH214" s="1" t="s">
        <v>33</v>
      </c>
      <c r="BI214" s="1" t="s">
        <v>33</v>
      </c>
      <c r="BJ214" s="1">
        <v>0.5</v>
      </c>
      <c r="BK214" s="1" t="s">
        <v>33</v>
      </c>
      <c r="BL214" s="1">
        <v>0.5</v>
      </c>
      <c r="BM214" s="1">
        <v>0.5</v>
      </c>
    </row>
    <row r="215" spans="1:65" x14ac:dyDescent="0.35">
      <c r="A215" s="1" t="s">
        <v>1180</v>
      </c>
      <c r="B215" s="1" t="s">
        <v>1012</v>
      </c>
      <c r="C215" s="1" t="s">
        <v>1181</v>
      </c>
      <c r="D215" s="1" t="s">
        <v>1182</v>
      </c>
      <c r="E215" t="s">
        <v>38</v>
      </c>
      <c r="F215" s="1" t="s">
        <v>37</v>
      </c>
      <c r="G215" s="1" t="s">
        <v>4025</v>
      </c>
      <c r="H215" s="1" t="s">
        <v>38</v>
      </c>
      <c r="I215" s="1" t="s">
        <v>154</v>
      </c>
      <c r="J215" s="1" t="s">
        <v>566</v>
      </c>
      <c r="K215" t="str">
        <f t="shared" si="52"/>
        <v>Bug, Rock</v>
      </c>
      <c r="L215" s="1">
        <v>0.6</v>
      </c>
      <c r="M215" s="1">
        <v>20.5</v>
      </c>
      <c r="N215" s="1" t="s">
        <v>61</v>
      </c>
      <c r="O215" s="1" t="s">
        <v>568</v>
      </c>
      <c r="P215" s="1" t="s">
        <v>241</v>
      </c>
      <c r="Q215" s="1" t="s">
        <v>1183</v>
      </c>
      <c r="R215" s="9" t="s">
        <v>339</v>
      </c>
      <c r="S215" s="9">
        <f t="shared" si="53"/>
        <v>505</v>
      </c>
      <c r="T215" s="9">
        <f t="shared" si="54"/>
        <v>20</v>
      </c>
      <c r="U215" s="9" t="s">
        <v>51</v>
      </c>
      <c r="V215" s="9">
        <f t="shared" si="55"/>
        <v>10</v>
      </c>
      <c r="W215" s="9" t="s">
        <v>130</v>
      </c>
      <c r="X215" s="9">
        <f t="shared" si="56"/>
        <v>230</v>
      </c>
      <c r="Y215" s="9" t="s">
        <v>508</v>
      </c>
      <c r="Z215" s="9">
        <f t="shared" si="57"/>
        <v>10</v>
      </c>
      <c r="AA215" s="9" t="s">
        <v>130</v>
      </c>
      <c r="AB215" s="9">
        <f t="shared" si="58"/>
        <v>230</v>
      </c>
      <c r="AC215" s="9" t="s">
        <v>508</v>
      </c>
      <c r="AD215" s="9">
        <f t="shared" si="59"/>
        <v>5</v>
      </c>
      <c r="AE215" s="9" t="s">
        <v>90</v>
      </c>
      <c r="AF215" s="9">
        <f t="shared" si="60"/>
        <v>190</v>
      </c>
      <c r="AG215" s="9" t="s">
        <v>286</v>
      </c>
      <c r="AH215" s="9" t="s">
        <v>47</v>
      </c>
      <c r="AI215" s="9">
        <f t="shared" si="61"/>
        <v>70</v>
      </c>
      <c r="AJ215" s="9">
        <f t="shared" si="62"/>
        <v>177</v>
      </c>
      <c r="AK215" s="9" t="s">
        <v>380</v>
      </c>
      <c r="AL215" s="1" t="s">
        <v>49</v>
      </c>
      <c r="AM215" s="1" t="s">
        <v>33</v>
      </c>
      <c r="AN215" s="1" t="s">
        <v>154</v>
      </c>
      <c r="AP215" t="str">
        <f t="shared" si="63"/>
        <v>Bug</v>
      </c>
      <c r="AQ215" s="9">
        <v>50</v>
      </c>
      <c r="AR215" s="9">
        <f t="shared" si="64"/>
        <v>50</v>
      </c>
      <c r="AS215" s="10">
        <f>Table1[[#This Row],[percentage_male]]/100</f>
        <v>0.5</v>
      </c>
      <c r="AT215" s="11">
        <f>(100-Table1[[#This Row],[percentage_male]])/100</f>
        <v>0.5</v>
      </c>
      <c r="AU215" s="1" t="s">
        <v>51</v>
      </c>
      <c r="AV215" s="1">
        <v>0.5</v>
      </c>
      <c r="AW215" s="1" t="s">
        <v>33</v>
      </c>
      <c r="AX215" s="1" t="s">
        <v>38</v>
      </c>
      <c r="AY215" s="1" t="s">
        <v>33</v>
      </c>
      <c r="AZ215" s="1" t="s">
        <v>33</v>
      </c>
      <c r="BA215" s="1" t="s">
        <v>33</v>
      </c>
      <c r="BB215" s="1" t="s">
        <v>33</v>
      </c>
      <c r="BC215" s="1">
        <v>0.5</v>
      </c>
      <c r="BD215" s="1" t="s">
        <v>33</v>
      </c>
      <c r="BE215" s="1" t="s">
        <v>33</v>
      </c>
      <c r="BF215" s="1" t="s">
        <v>33</v>
      </c>
      <c r="BG215" s="1" t="s">
        <v>33</v>
      </c>
      <c r="BH215" s="1" t="s">
        <v>38</v>
      </c>
      <c r="BI215" s="1" t="s">
        <v>33</v>
      </c>
      <c r="BJ215" s="1" t="s">
        <v>33</v>
      </c>
      <c r="BK215" s="1" t="s">
        <v>33</v>
      </c>
      <c r="BL215" s="1" t="s">
        <v>38</v>
      </c>
      <c r="BM215" s="1" t="s">
        <v>33</v>
      </c>
    </row>
    <row r="216" spans="1:65" x14ac:dyDescent="0.35">
      <c r="A216" s="1" t="s">
        <v>1185</v>
      </c>
      <c r="B216" s="1" t="s">
        <v>1015</v>
      </c>
      <c r="C216" s="1" t="s">
        <v>1186</v>
      </c>
      <c r="D216" s="1" t="s">
        <v>1187</v>
      </c>
      <c r="E216" t="s">
        <v>38</v>
      </c>
      <c r="F216" s="1" t="s">
        <v>37</v>
      </c>
      <c r="G216" s="1" t="s">
        <v>4026</v>
      </c>
      <c r="H216" s="1" t="s">
        <v>38</v>
      </c>
      <c r="I216" s="1" t="s">
        <v>154</v>
      </c>
      <c r="J216" s="1" t="s">
        <v>478</v>
      </c>
      <c r="K216" t="str">
        <f t="shared" si="52"/>
        <v>Bug, Fighting</v>
      </c>
      <c r="L216" s="1">
        <v>1.5</v>
      </c>
      <c r="M216" s="1">
        <v>54</v>
      </c>
      <c r="N216" s="1" t="s">
        <v>61</v>
      </c>
      <c r="O216" s="1" t="s">
        <v>193</v>
      </c>
      <c r="P216" s="1" t="s">
        <v>234</v>
      </c>
      <c r="Q216" s="1" t="s">
        <v>839</v>
      </c>
      <c r="R216" s="9" t="s">
        <v>472</v>
      </c>
      <c r="S216" s="9">
        <f t="shared" si="53"/>
        <v>500</v>
      </c>
      <c r="T216" s="9">
        <f t="shared" si="54"/>
        <v>80</v>
      </c>
      <c r="U216" s="9" t="s">
        <v>59</v>
      </c>
      <c r="V216" s="9">
        <f t="shared" si="55"/>
        <v>125</v>
      </c>
      <c r="W216" s="9" t="s">
        <v>651</v>
      </c>
      <c r="X216" s="9">
        <f t="shared" si="56"/>
        <v>75</v>
      </c>
      <c r="Y216" s="9" t="s">
        <v>195</v>
      </c>
      <c r="Z216" s="9">
        <f t="shared" si="57"/>
        <v>40</v>
      </c>
      <c r="AA216" s="9" t="s">
        <v>184</v>
      </c>
      <c r="AB216" s="9">
        <f t="shared" si="58"/>
        <v>95</v>
      </c>
      <c r="AC216" s="9" t="s">
        <v>276</v>
      </c>
      <c r="AD216" s="9">
        <f t="shared" si="59"/>
        <v>85</v>
      </c>
      <c r="AE216" s="9" t="s">
        <v>104</v>
      </c>
      <c r="AF216" s="9">
        <f t="shared" si="60"/>
        <v>45</v>
      </c>
      <c r="AG216" s="9" t="s">
        <v>44</v>
      </c>
      <c r="AH216" s="9" t="s">
        <v>47</v>
      </c>
      <c r="AI216" s="9">
        <f t="shared" si="61"/>
        <v>70</v>
      </c>
      <c r="AJ216" s="9">
        <f t="shared" si="62"/>
        <v>175</v>
      </c>
      <c r="AK216" s="9" t="s">
        <v>473</v>
      </c>
      <c r="AL216" s="1" t="s">
        <v>490</v>
      </c>
      <c r="AM216" s="1" t="s">
        <v>33</v>
      </c>
      <c r="AN216" s="1" t="s">
        <v>154</v>
      </c>
      <c r="AP216" t="str">
        <f t="shared" si="63"/>
        <v>Bug</v>
      </c>
      <c r="AQ216" s="9">
        <v>50</v>
      </c>
      <c r="AR216" s="9">
        <f t="shared" si="64"/>
        <v>50</v>
      </c>
      <c r="AS216" s="10">
        <f>Table1[[#This Row],[percentage_male]]/100</f>
        <v>0.5</v>
      </c>
      <c r="AT216" s="11">
        <f>(100-Table1[[#This Row],[percentage_male]])/100</f>
        <v>0.5</v>
      </c>
      <c r="AU216" s="1" t="s">
        <v>170</v>
      </c>
      <c r="AV216" s="1" t="s">
        <v>33</v>
      </c>
      <c r="AW216" s="1" t="s">
        <v>38</v>
      </c>
      <c r="AX216" s="1" t="s">
        <v>33</v>
      </c>
      <c r="AY216" s="1" t="s">
        <v>33</v>
      </c>
      <c r="AZ216" s="1">
        <v>0.5</v>
      </c>
      <c r="BA216" s="1" t="s">
        <v>33</v>
      </c>
      <c r="BB216" s="1">
        <v>0.5</v>
      </c>
      <c r="BC216" s="1" t="s">
        <v>33</v>
      </c>
      <c r="BD216" s="1">
        <v>0.5</v>
      </c>
      <c r="BE216" s="1" t="s">
        <v>77</v>
      </c>
      <c r="BF216" s="1" t="s">
        <v>38</v>
      </c>
      <c r="BG216" s="1">
        <v>0.5</v>
      </c>
      <c r="BH216" s="1" t="s">
        <v>33</v>
      </c>
      <c r="BI216" s="1" t="s">
        <v>33</v>
      </c>
      <c r="BJ216" s="1" t="s">
        <v>33</v>
      </c>
      <c r="BK216" s="1">
        <v>0.5</v>
      </c>
      <c r="BL216" s="1" t="s">
        <v>33</v>
      </c>
      <c r="BM216" s="1" t="s">
        <v>38</v>
      </c>
    </row>
    <row r="217" spans="1:65" x14ac:dyDescent="0.35">
      <c r="A217" s="1" t="s">
        <v>1190</v>
      </c>
      <c r="B217" s="1" t="s">
        <v>904</v>
      </c>
      <c r="C217" s="1" t="s">
        <v>1191</v>
      </c>
      <c r="D217" s="1" t="s">
        <v>1192</v>
      </c>
      <c r="E217" t="s">
        <v>38</v>
      </c>
      <c r="F217" s="1" t="s">
        <v>37</v>
      </c>
      <c r="G217" s="1" t="s">
        <v>4027</v>
      </c>
      <c r="H217" s="1" t="s">
        <v>38</v>
      </c>
      <c r="I217" s="1" t="s">
        <v>240</v>
      </c>
      <c r="J217" s="1" t="s">
        <v>310</v>
      </c>
      <c r="K217" t="str">
        <f t="shared" si="52"/>
        <v>Dark, Ice</v>
      </c>
      <c r="L217" s="1">
        <v>0.9</v>
      </c>
      <c r="M217" s="1">
        <v>28</v>
      </c>
      <c r="N217" s="1" t="s">
        <v>61</v>
      </c>
      <c r="O217" s="1" t="s">
        <v>397</v>
      </c>
      <c r="P217" s="1" t="s">
        <v>206</v>
      </c>
      <c r="Q217" s="1" t="s">
        <v>1193</v>
      </c>
      <c r="R217" s="9" t="s">
        <v>291</v>
      </c>
      <c r="S217" s="9">
        <f t="shared" si="53"/>
        <v>430</v>
      </c>
      <c r="T217" s="9">
        <f t="shared" si="54"/>
        <v>55</v>
      </c>
      <c r="U217" s="9" t="s">
        <v>169</v>
      </c>
      <c r="V217" s="9">
        <f t="shared" si="55"/>
        <v>95</v>
      </c>
      <c r="W217" s="9" t="s">
        <v>276</v>
      </c>
      <c r="X217" s="9">
        <f t="shared" si="56"/>
        <v>55</v>
      </c>
      <c r="Y217" s="9" t="s">
        <v>169</v>
      </c>
      <c r="Z217" s="9">
        <f t="shared" si="57"/>
        <v>35</v>
      </c>
      <c r="AA217" s="9" t="s">
        <v>159</v>
      </c>
      <c r="AB217" s="9">
        <f t="shared" si="58"/>
        <v>75</v>
      </c>
      <c r="AC217" s="9" t="s">
        <v>195</v>
      </c>
      <c r="AD217" s="9">
        <f t="shared" si="59"/>
        <v>115</v>
      </c>
      <c r="AE217" s="9" t="s">
        <v>118</v>
      </c>
      <c r="AF217" s="9">
        <f t="shared" si="60"/>
        <v>60</v>
      </c>
      <c r="AG217" s="9" t="s">
        <v>56</v>
      </c>
      <c r="AH217" s="9" t="s">
        <v>159</v>
      </c>
      <c r="AI217" s="9">
        <f t="shared" si="61"/>
        <v>35</v>
      </c>
      <c r="AJ217" s="9">
        <f t="shared" si="62"/>
        <v>86</v>
      </c>
      <c r="AK217" s="9" t="s">
        <v>530</v>
      </c>
      <c r="AL217" s="1" t="s">
        <v>49</v>
      </c>
      <c r="AM217" s="1" t="s">
        <v>33</v>
      </c>
      <c r="AN217" s="1" t="s">
        <v>238</v>
      </c>
      <c r="AP217" t="str">
        <f t="shared" si="63"/>
        <v>Field</v>
      </c>
      <c r="AQ217" s="9">
        <v>50</v>
      </c>
      <c r="AR217" s="9">
        <f t="shared" si="64"/>
        <v>50</v>
      </c>
      <c r="AS217" s="10">
        <f>Table1[[#This Row],[percentage_male]]/100</f>
        <v>0.5</v>
      </c>
      <c r="AT217" s="11">
        <f>(100-Table1[[#This Row],[percentage_male]])/100</f>
        <v>0.5</v>
      </c>
      <c r="AU217" s="1" t="s">
        <v>51</v>
      </c>
      <c r="AV217" s="1" t="s">
        <v>33</v>
      </c>
      <c r="AW217" s="1" t="s">
        <v>38</v>
      </c>
      <c r="AX217" s="1" t="s">
        <v>33</v>
      </c>
      <c r="AY217" s="1" t="s">
        <v>33</v>
      </c>
      <c r="AZ217" s="1" t="s">
        <v>33</v>
      </c>
      <c r="BA217" s="1">
        <v>0.5</v>
      </c>
      <c r="BB217" s="1" t="s">
        <v>77</v>
      </c>
      <c r="BC217" s="1" t="s">
        <v>33</v>
      </c>
      <c r="BD217" s="1" t="s">
        <v>33</v>
      </c>
      <c r="BE217" s="1" t="s">
        <v>33</v>
      </c>
      <c r="BF217" s="1" t="s">
        <v>32</v>
      </c>
      <c r="BG217" s="1" t="s">
        <v>38</v>
      </c>
      <c r="BH217" s="1" t="s">
        <v>38</v>
      </c>
      <c r="BI217" s="1">
        <v>0.5</v>
      </c>
      <c r="BJ217" s="1" t="s">
        <v>33</v>
      </c>
      <c r="BK217" s="1">
        <v>0.5</v>
      </c>
      <c r="BL217" s="1" t="s">
        <v>38</v>
      </c>
      <c r="BM217" s="1" t="s">
        <v>38</v>
      </c>
    </row>
    <row r="218" spans="1:65" x14ac:dyDescent="0.35">
      <c r="A218" s="1" t="s">
        <v>1195</v>
      </c>
      <c r="B218" s="1" t="s">
        <v>223</v>
      </c>
      <c r="C218" s="1" t="s">
        <v>1195</v>
      </c>
      <c r="D218" s="1" t="s">
        <v>1196</v>
      </c>
      <c r="E218" t="s">
        <v>38</v>
      </c>
      <c r="F218" s="1" t="s">
        <v>37</v>
      </c>
      <c r="G218" s="1" t="s">
        <v>4028</v>
      </c>
      <c r="H218" s="1" t="s">
        <v>33</v>
      </c>
      <c r="I218" s="1" t="s">
        <v>37</v>
      </c>
      <c r="K218" t="str">
        <f t="shared" si="52"/>
        <v>Normal</v>
      </c>
      <c r="L218" s="1">
        <v>0.6</v>
      </c>
      <c r="M218" s="1">
        <v>8.8000000000000007</v>
      </c>
      <c r="N218" s="1" t="s">
        <v>61</v>
      </c>
      <c r="O218" s="1" t="s">
        <v>449</v>
      </c>
      <c r="P218" s="1" t="s">
        <v>878</v>
      </c>
      <c r="Q218" s="1" t="s">
        <v>1197</v>
      </c>
      <c r="R218" s="9" t="s">
        <v>716</v>
      </c>
      <c r="S218" s="9">
        <f t="shared" si="53"/>
        <v>330</v>
      </c>
      <c r="T218" s="9">
        <f t="shared" si="54"/>
        <v>60</v>
      </c>
      <c r="U218" s="9" t="s">
        <v>56</v>
      </c>
      <c r="V218" s="9">
        <f t="shared" si="55"/>
        <v>80</v>
      </c>
      <c r="W218" s="9" t="s">
        <v>59</v>
      </c>
      <c r="X218" s="9">
        <f t="shared" si="56"/>
        <v>50</v>
      </c>
      <c r="Y218" s="9" t="s">
        <v>88</v>
      </c>
      <c r="Z218" s="9">
        <f t="shared" si="57"/>
        <v>50</v>
      </c>
      <c r="AA218" s="9" t="s">
        <v>88</v>
      </c>
      <c r="AB218" s="9">
        <f t="shared" si="58"/>
        <v>50</v>
      </c>
      <c r="AC218" s="9" t="s">
        <v>88</v>
      </c>
      <c r="AD218" s="9">
        <f t="shared" si="59"/>
        <v>40</v>
      </c>
      <c r="AE218" s="9" t="s">
        <v>184</v>
      </c>
      <c r="AF218" s="9">
        <f t="shared" si="60"/>
        <v>120</v>
      </c>
      <c r="AG218" s="9" t="s">
        <v>75</v>
      </c>
      <c r="AH218" s="9" t="s">
        <v>47</v>
      </c>
      <c r="AI218" s="9">
        <f t="shared" si="61"/>
        <v>70</v>
      </c>
      <c r="AJ218" s="9">
        <f t="shared" si="62"/>
        <v>66</v>
      </c>
      <c r="AK218" s="9" t="s">
        <v>444</v>
      </c>
      <c r="AL218" s="1" t="s">
        <v>161</v>
      </c>
      <c r="AM218" s="1" t="s">
        <v>33</v>
      </c>
      <c r="AN218" s="1" t="s">
        <v>238</v>
      </c>
      <c r="AP218" t="str">
        <f t="shared" si="63"/>
        <v>Field</v>
      </c>
      <c r="AQ218" s="9">
        <v>50</v>
      </c>
      <c r="AR218" s="9">
        <f t="shared" si="64"/>
        <v>50</v>
      </c>
      <c r="AS218" s="10">
        <f>Table1[[#This Row],[percentage_male]]/100</f>
        <v>0.5</v>
      </c>
      <c r="AT218" s="11">
        <f>(100-Table1[[#This Row],[percentage_male]])/100</f>
        <v>0.5</v>
      </c>
      <c r="AU218" s="1" t="s">
        <v>51</v>
      </c>
      <c r="AV218" s="1" t="s">
        <v>33</v>
      </c>
      <c r="AW218" s="1" t="s">
        <v>33</v>
      </c>
      <c r="AX218" s="1" t="s">
        <v>33</v>
      </c>
      <c r="AY218" s="1" t="s">
        <v>33</v>
      </c>
      <c r="AZ218" s="1" t="s">
        <v>33</v>
      </c>
      <c r="BA218" s="1" t="s">
        <v>33</v>
      </c>
      <c r="BB218" s="1" t="s">
        <v>38</v>
      </c>
      <c r="BC218" s="1" t="s">
        <v>33</v>
      </c>
      <c r="BD218" s="1" t="s">
        <v>33</v>
      </c>
      <c r="BE218" s="1" t="s">
        <v>33</v>
      </c>
      <c r="BF218" s="1" t="s">
        <v>33</v>
      </c>
      <c r="BG218" s="1" t="s">
        <v>33</v>
      </c>
      <c r="BH218" s="1" t="s">
        <v>33</v>
      </c>
      <c r="BI218" s="1" t="s">
        <v>32</v>
      </c>
      <c r="BJ218" s="1" t="s">
        <v>33</v>
      </c>
      <c r="BK218" s="1" t="s">
        <v>33</v>
      </c>
      <c r="BL218" s="1" t="s">
        <v>33</v>
      </c>
      <c r="BM218" s="1" t="s">
        <v>33</v>
      </c>
    </row>
    <row r="219" spans="1:65" x14ac:dyDescent="0.35">
      <c r="A219" s="1" t="s">
        <v>1199</v>
      </c>
      <c r="B219" s="1" t="s">
        <v>370</v>
      </c>
      <c r="C219" s="1" t="s">
        <v>1199</v>
      </c>
      <c r="D219" s="1" t="s">
        <v>1200</v>
      </c>
      <c r="E219" t="s">
        <v>38</v>
      </c>
      <c r="F219" s="1" t="s">
        <v>37</v>
      </c>
      <c r="G219" s="1" t="s">
        <v>4029</v>
      </c>
      <c r="H219" s="1" t="s">
        <v>33</v>
      </c>
      <c r="I219" s="1" t="s">
        <v>37</v>
      </c>
      <c r="K219" t="str">
        <f t="shared" si="52"/>
        <v>Normal</v>
      </c>
      <c r="L219" s="1">
        <v>1.8</v>
      </c>
      <c r="M219" s="1">
        <v>125.8</v>
      </c>
      <c r="N219" s="1" t="s">
        <v>61</v>
      </c>
      <c r="O219" s="1" t="s">
        <v>234</v>
      </c>
      <c r="P219" s="1" t="s">
        <v>878</v>
      </c>
      <c r="Q219" s="1" t="s">
        <v>270</v>
      </c>
      <c r="R219" s="9" t="s">
        <v>472</v>
      </c>
      <c r="S219" s="9">
        <f t="shared" si="53"/>
        <v>500</v>
      </c>
      <c r="T219" s="9">
        <f t="shared" si="54"/>
        <v>90</v>
      </c>
      <c r="U219" s="9" t="s">
        <v>178</v>
      </c>
      <c r="V219" s="9">
        <f t="shared" si="55"/>
        <v>130</v>
      </c>
      <c r="W219" s="9" t="s">
        <v>110</v>
      </c>
      <c r="X219" s="9">
        <f t="shared" si="56"/>
        <v>75</v>
      </c>
      <c r="Y219" s="9" t="s">
        <v>195</v>
      </c>
      <c r="Z219" s="9">
        <f t="shared" si="57"/>
        <v>75</v>
      </c>
      <c r="AA219" s="9" t="s">
        <v>195</v>
      </c>
      <c r="AB219" s="9">
        <f t="shared" si="58"/>
        <v>75</v>
      </c>
      <c r="AC219" s="9" t="s">
        <v>195</v>
      </c>
      <c r="AD219" s="9">
        <f t="shared" si="59"/>
        <v>55</v>
      </c>
      <c r="AE219" s="9" t="s">
        <v>169</v>
      </c>
      <c r="AF219" s="9">
        <f t="shared" si="60"/>
        <v>60</v>
      </c>
      <c r="AG219" s="9" t="s">
        <v>56</v>
      </c>
      <c r="AH219" s="9" t="s">
        <v>47</v>
      </c>
      <c r="AI219" s="9">
        <f t="shared" si="61"/>
        <v>70</v>
      </c>
      <c r="AJ219" s="9">
        <f t="shared" si="62"/>
        <v>175</v>
      </c>
      <c r="AK219" s="9" t="s">
        <v>473</v>
      </c>
      <c r="AL219" s="1" t="s">
        <v>161</v>
      </c>
      <c r="AM219" s="1" t="s">
        <v>33</v>
      </c>
      <c r="AN219" s="1" t="s">
        <v>238</v>
      </c>
      <c r="AP219" t="str">
        <f t="shared" si="63"/>
        <v>Field</v>
      </c>
      <c r="AQ219" s="9">
        <v>50</v>
      </c>
      <c r="AR219" s="9">
        <f t="shared" si="64"/>
        <v>50</v>
      </c>
      <c r="AS219" s="10">
        <f>Table1[[#This Row],[percentage_male]]/100</f>
        <v>0.5</v>
      </c>
      <c r="AT219" s="11">
        <f>(100-Table1[[#This Row],[percentage_male]])/100</f>
        <v>0.5</v>
      </c>
      <c r="AU219" s="1" t="s">
        <v>51</v>
      </c>
      <c r="AV219" s="1" t="s">
        <v>33</v>
      </c>
      <c r="AW219" s="1" t="s">
        <v>33</v>
      </c>
      <c r="AX219" s="1" t="s">
        <v>33</v>
      </c>
      <c r="AY219" s="1" t="s">
        <v>33</v>
      </c>
      <c r="AZ219" s="1" t="s">
        <v>33</v>
      </c>
      <c r="BA219" s="1" t="s">
        <v>33</v>
      </c>
      <c r="BB219" s="1" t="s">
        <v>38</v>
      </c>
      <c r="BC219" s="1" t="s">
        <v>33</v>
      </c>
      <c r="BD219" s="1" t="s">
        <v>33</v>
      </c>
      <c r="BE219" s="1" t="s">
        <v>33</v>
      </c>
      <c r="BF219" s="1" t="s">
        <v>33</v>
      </c>
      <c r="BG219" s="1" t="s">
        <v>33</v>
      </c>
      <c r="BH219" s="1" t="s">
        <v>33</v>
      </c>
      <c r="BI219" s="1" t="s">
        <v>32</v>
      </c>
      <c r="BJ219" s="1" t="s">
        <v>33</v>
      </c>
      <c r="BK219" s="1" t="s">
        <v>33</v>
      </c>
      <c r="BL219" s="1" t="s">
        <v>33</v>
      </c>
      <c r="BM219" s="1" t="s">
        <v>33</v>
      </c>
    </row>
    <row r="220" spans="1:65" x14ac:dyDescent="0.35">
      <c r="A220" s="1" t="s">
        <v>1202</v>
      </c>
      <c r="B220" s="1" t="s">
        <v>297</v>
      </c>
      <c r="C220" s="1" t="s">
        <v>1203</v>
      </c>
      <c r="D220" s="1" t="s">
        <v>1204</v>
      </c>
      <c r="E220" t="s">
        <v>38</v>
      </c>
      <c r="F220" s="1" t="s">
        <v>37</v>
      </c>
      <c r="G220" s="1" t="s">
        <v>4030</v>
      </c>
      <c r="H220" s="1" t="s">
        <v>33</v>
      </c>
      <c r="I220" s="1" t="s">
        <v>81</v>
      </c>
      <c r="K220" t="str">
        <f t="shared" si="52"/>
        <v>Fire</v>
      </c>
      <c r="L220" s="1">
        <v>0.7</v>
      </c>
      <c r="M220" s="1">
        <v>35</v>
      </c>
      <c r="N220" s="1" t="s">
        <v>61</v>
      </c>
      <c r="O220" s="1" t="s">
        <v>1205</v>
      </c>
      <c r="P220" s="1" t="s">
        <v>587</v>
      </c>
      <c r="Q220" s="1" t="s">
        <v>693</v>
      </c>
      <c r="R220" s="9" t="s">
        <v>781</v>
      </c>
      <c r="S220" s="9">
        <f t="shared" si="53"/>
        <v>250</v>
      </c>
      <c r="T220" s="9">
        <f t="shared" si="54"/>
        <v>40</v>
      </c>
      <c r="U220" s="9" t="s">
        <v>184</v>
      </c>
      <c r="V220" s="9">
        <f t="shared" si="55"/>
        <v>40</v>
      </c>
      <c r="W220" s="9" t="s">
        <v>184</v>
      </c>
      <c r="X220" s="9">
        <f t="shared" si="56"/>
        <v>40</v>
      </c>
      <c r="Y220" s="9" t="s">
        <v>184</v>
      </c>
      <c r="Z220" s="9">
        <f t="shared" si="57"/>
        <v>70</v>
      </c>
      <c r="AA220" s="9" t="s">
        <v>47</v>
      </c>
      <c r="AB220" s="9">
        <f t="shared" si="58"/>
        <v>40</v>
      </c>
      <c r="AC220" s="9" t="s">
        <v>184</v>
      </c>
      <c r="AD220" s="9">
        <f t="shared" si="59"/>
        <v>20</v>
      </c>
      <c r="AE220" s="9" t="s">
        <v>51</v>
      </c>
      <c r="AF220" s="9">
        <f t="shared" si="60"/>
        <v>190</v>
      </c>
      <c r="AG220" s="9" t="s">
        <v>286</v>
      </c>
      <c r="AH220" s="9" t="s">
        <v>47</v>
      </c>
      <c r="AI220" s="9">
        <f t="shared" si="61"/>
        <v>70</v>
      </c>
      <c r="AJ220" s="9">
        <f t="shared" si="62"/>
        <v>50</v>
      </c>
      <c r="AK220" s="9" t="s">
        <v>88</v>
      </c>
      <c r="AL220" s="1" t="s">
        <v>161</v>
      </c>
      <c r="AM220" s="1" t="s">
        <v>33</v>
      </c>
      <c r="AN220" s="1" t="s">
        <v>658</v>
      </c>
      <c r="AP220" t="str">
        <f t="shared" si="63"/>
        <v>Amorphous</v>
      </c>
      <c r="AQ220" s="9">
        <v>50</v>
      </c>
      <c r="AR220" s="9">
        <f t="shared" si="64"/>
        <v>50</v>
      </c>
      <c r="AS220" s="10">
        <f>Table1[[#This Row],[percentage_male]]/100</f>
        <v>0.5</v>
      </c>
      <c r="AT220" s="11">
        <f>(100-Table1[[#This Row],[percentage_male]])/100</f>
        <v>0.5</v>
      </c>
      <c r="AU220" s="1" t="s">
        <v>51</v>
      </c>
      <c r="AV220" s="1" t="s">
        <v>33</v>
      </c>
      <c r="AW220" s="1">
        <v>0.5</v>
      </c>
      <c r="AX220" s="1" t="s">
        <v>38</v>
      </c>
      <c r="AY220" s="1" t="s">
        <v>33</v>
      </c>
      <c r="AZ220" s="1">
        <v>0.5</v>
      </c>
      <c r="BA220" s="1">
        <v>0.5</v>
      </c>
      <c r="BB220" s="1" t="s">
        <v>33</v>
      </c>
      <c r="BC220" s="1" t="s">
        <v>33</v>
      </c>
      <c r="BD220" s="1" t="s">
        <v>38</v>
      </c>
      <c r="BE220" s="1" t="s">
        <v>33</v>
      </c>
      <c r="BF220" s="1" t="s">
        <v>33</v>
      </c>
      <c r="BG220" s="1">
        <v>0.5</v>
      </c>
      <c r="BH220" s="1" t="s">
        <v>38</v>
      </c>
      <c r="BI220" s="1" t="s">
        <v>33</v>
      </c>
      <c r="BJ220" s="1" t="s">
        <v>33</v>
      </c>
      <c r="BK220" s="1" t="s">
        <v>33</v>
      </c>
      <c r="BL220" s="1">
        <v>0.5</v>
      </c>
      <c r="BM220" s="1">
        <v>0.5</v>
      </c>
    </row>
    <row r="221" spans="1:65" x14ac:dyDescent="0.35">
      <c r="A221" s="1" t="s">
        <v>1207</v>
      </c>
      <c r="B221" s="1" t="s">
        <v>1030</v>
      </c>
      <c r="C221" s="1" t="s">
        <v>1207</v>
      </c>
      <c r="D221" s="1" t="s">
        <v>1208</v>
      </c>
      <c r="E221" t="s">
        <v>38</v>
      </c>
      <c r="F221" s="1" t="s">
        <v>37</v>
      </c>
      <c r="G221" s="1" t="s">
        <v>4030</v>
      </c>
      <c r="H221" s="1" t="s">
        <v>38</v>
      </c>
      <c r="I221" s="1" t="s">
        <v>81</v>
      </c>
      <c r="J221" s="1" t="s">
        <v>566</v>
      </c>
      <c r="K221" t="str">
        <f t="shared" si="52"/>
        <v>Fire, Rock</v>
      </c>
      <c r="L221" s="1">
        <v>0.8</v>
      </c>
      <c r="M221" s="1">
        <v>55</v>
      </c>
      <c r="N221" s="1" t="s">
        <v>61</v>
      </c>
      <c r="O221" s="1" t="s">
        <v>1205</v>
      </c>
      <c r="P221" s="1" t="s">
        <v>587</v>
      </c>
      <c r="Q221" s="1" t="s">
        <v>693</v>
      </c>
      <c r="R221" s="9" t="s">
        <v>291</v>
      </c>
      <c r="S221" s="9">
        <f t="shared" si="53"/>
        <v>430</v>
      </c>
      <c r="T221" s="9">
        <f t="shared" si="54"/>
        <v>60</v>
      </c>
      <c r="U221" s="9" t="s">
        <v>56</v>
      </c>
      <c r="V221" s="9">
        <f t="shared" si="55"/>
        <v>50</v>
      </c>
      <c r="W221" s="9" t="s">
        <v>88</v>
      </c>
      <c r="X221" s="9">
        <f t="shared" si="56"/>
        <v>120</v>
      </c>
      <c r="Y221" s="9" t="s">
        <v>75</v>
      </c>
      <c r="Z221" s="9">
        <f t="shared" si="57"/>
        <v>90</v>
      </c>
      <c r="AA221" s="9" t="s">
        <v>178</v>
      </c>
      <c r="AB221" s="9">
        <f t="shared" si="58"/>
        <v>80</v>
      </c>
      <c r="AC221" s="9" t="s">
        <v>59</v>
      </c>
      <c r="AD221" s="9">
        <f t="shared" si="59"/>
        <v>30</v>
      </c>
      <c r="AE221" s="9" t="s">
        <v>158</v>
      </c>
      <c r="AF221" s="9">
        <f t="shared" si="60"/>
        <v>75</v>
      </c>
      <c r="AG221" s="9" t="s">
        <v>195</v>
      </c>
      <c r="AH221" s="9" t="s">
        <v>47</v>
      </c>
      <c r="AI221" s="9">
        <f t="shared" si="61"/>
        <v>70</v>
      </c>
      <c r="AJ221" s="9">
        <f t="shared" si="62"/>
        <v>151</v>
      </c>
      <c r="AK221" s="9" t="s">
        <v>790</v>
      </c>
      <c r="AL221" s="1" t="s">
        <v>161</v>
      </c>
      <c r="AM221" s="1" t="s">
        <v>33</v>
      </c>
      <c r="AN221" s="1" t="s">
        <v>658</v>
      </c>
      <c r="AP221" t="str">
        <f t="shared" si="63"/>
        <v>Amorphous</v>
      </c>
      <c r="AQ221" s="9">
        <v>50</v>
      </c>
      <c r="AR221" s="9">
        <f t="shared" si="64"/>
        <v>50</v>
      </c>
      <c r="AS221" s="10">
        <f>Table1[[#This Row],[percentage_male]]/100</f>
        <v>0.5</v>
      </c>
      <c r="AT221" s="11">
        <f>(100-Table1[[#This Row],[percentage_male]])/100</f>
        <v>0.5</v>
      </c>
      <c r="AU221" s="1" t="s">
        <v>51</v>
      </c>
      <c r="AV221" s="1">
        <v>0.5</v>
      </c>
      <c r="AW221" s="1">
        <v>0.25</v>
      </c>
      <c r="AX221" s="1" t="s">
        <v>77</v>
      </c>
      <c r="AY221" s="1" t="s">
        <v>33</v>
      </c>
      <c r="AZ221" s="1" t="s">
        <v>33</v>
      </c>
      <c r="BA221" s="1">
        <v>0.5</v>
      </c>
      <c r="BB221" s="1" t="s">
        <v>38</v>
      </c>
      <c r="BC221" s="1">
        <v>0.5</v>
      </c>
      <c r="BD221" s="1" t="s">
        <v>77</v>
      </c>
      <c r="BE221" s="1">
        <v>0.5</v>
      </c>
      <c r="BF221" s="1" t="s">
        <v>33</v>
      </c>
      <c r="BG221" s="1">
        <v>0.5</v>
      </c>
      <c r="BH221" s="1" t="s">
        <v>38</v>
      </c>
      <c r="BI221" s="1" t="s">
        <v>33</v>
      </c>
      <c r="BJ221" s="1" t="s">
        <v>33</v>
      </c>
      <c r="BK221" s="1" t="s">
        <v>33</v>
      </c>
      <c r="BL221" s="1" t="s">
        <v>33</v>
      </c>
      <c r="BM221" s="1">
        <v>0.5</v>
      </c>
    </row>
    <row r="222" spans="1:65" x14ac:dyDescent="0.35">
      <c r="A222" s="1" t="s">
        <v>1209</v>
      </c>
      <c r="B222" s="1" t="s">
        <v>1034</v>
      </c>
      <c r="C222" s="1" t="s">
        <v>1210</v>
      </c>
      <c r="D222" s="1" t="s">
        <v>1211</v>
      </c>
      <c r="E222" t="s">
        <v>38</v>
      </c>
      <c r="F222" s="1" t="s">
        <v>37</v>
      </c>
      <c r="G222" s="1" t="s">
        <v>4031</v>
      </c>
      <c r="H222" s="1" t="s">
        <v>38</v>
      </c>
      <c r="I222" s="1" t="s">
        <v>310</v>
      </c>
      <c r="J222" s="1" t="s">
        <v>304</v>
      </c>
      <c r="K222" t="str">
        <f t="shared" si="52"/>
        <v>Ice, Ground</v>
      </c>
      <c r="L222" s="1">
        <v>0.4</v>
      </c>
      <c r="M222" s="1">
        <v>6.5</v>
      </c>
      <c r="N222" s="1" t="s">
        <v>61</v>
      </c>
      <c r="O222" s="1" t="s">
        <v>598</v>
      </c>
      <c r="P222" s="1" t="s">
        <v>312</v>
      </c>
      <c r="Q222" s="1" t="s">
        <v>71</v>
      </c>
      <c r="R222" s="9" t="s">
        <v>781</v>
      </c>
      <c r="S222" s="9">
        <f t="shared" si="53"/>
        <v>250</v>
      </c>
      <c r="T222" s="9">
        <f t="shared" si="54"/>
        <v>50</v>
      </c>
      <c r="U222" s="9" t="s">
        <v>88</v>
      </c>
      <c r="V222" s="9">
        <f t="shared" si="55"/>
        <v>50</v>
      </c>
      <c r="W222" s="9" t="s">
        <v>88</v>
      </c>
      <c r="X222" s="9">
        <f t="shared" si="56"/>
        <v>40</v>
      </c>
      <c r="Y222" s="9" t="s">
        <v>184</v>
      </c>
      <c r="Z222" s="9">
        <f t="shared" si="57"/>
        <v>30</v>
      </c>
      <c r="AA222" s="9" t="s">
        <v>158</v>
      </c>
      <c r="AB222" s="9">
        <f t="shared" si="58"/>
        <v>30</v>
      </c>
      <c r="AC222" s="9" t="s">
        <v>158</v>
      </c>
      <c r="AD222" s="9">
        <f t="shared" si="59"/>
        <v>50</v>
      </c>
      <c r="AE222" s="9" t="s">
        <v>88</v>
      </c>
      <c r="AF222" s="9">
        <f t="shared" si="60"/>
        <v>225</v>
      </c>
      <c r="AG222" s="9" t="s">
        <v>521</v>
      </c>
      <c r="AH222" s="9" t="s">
        <v>47</v>
      </c>
      <c r="AI222" s="9">
        <f t="shared" si="61"/>
        <v>70</v>
      </c>
      <c r="AJ222" s="9">
        <f t="shared" si="62"/>
        <v>50</v>
      </c>
      <c r="AK222" s="9" t="s">
        <v>88</v>
      </c>
      <c r="AL222" s="1" t="s">
        <v>490</v>
      </c>
      <c r="AM222" s="1" t="s">
        <v>33</v>
      </c>
      <c r="AN222" s="1" t="s">
        <v>238</v>
      </c>
      <c r="AP222" t="str">
        <f t="shared" si="63"/>
        <v>Field</v>
      </c>
      <c r="AQ222" s="9">
        <v>50</v>
      </c>
      <c r="AR222" s="9">
        <f t="shared" si="64"/>
        <v>50</v>
      </c>
      <c r="AS222" s="10">
        <f>Table1[[#This Row],[percentage_male]]/100</f>
        <v>0.5</v>
      </c>
      <c r="AT222" s="11">
        <f>(100-Table1[[#This Row],[percentage_male]])/100</f>
        <v>0.5</v>
      </c>
      <c r="AU222" s="1" t="s">
        <v>51</v>
      </c>
      <c r="AV222" s="1" t="s">
        <v>33</v>
      </c>
      <c r="AW222" s="1" t="s">
        <v>38</v>
      </c>
      <c r="AX222" s="1" t="s">
        <v>38</v>
      </c>
      <c r="AY222" s="1" t="s">
        <v>32</v>
      </c>
      <c r="AZ222" s="1" t="s">
        <v>38</v>
      </c>
      <c r="BA222" s="1" t="s">
        <v>33</v>
      </c>
      <c r="BB222" s="1" t="s">
        <v>38</v>
      </c>
      <c r="BC222" s="1">
        <v>0.5</v>
      </c>
      <c r="BD222" s="1" t="s">
        <v>33</v>
      </c>
      <c r="BE222" s="1" t="s">
        <v>33</v>
      </c>
      <c r="BF222" s="1" t="s">
        <v>33</v>
      </c>
      <c r="BG222" s="1" t="s">
        <v>33</v>
      </c>
      <c r="BH222" s="1" t="s">
        <v>33</v>
      </c>
      <c r="BI222" s="1" t="s">
        <v>33</v>
      </c>
      <c r="BJ222" s="1" t="s">
        <v>33</v>
      </c>
      <c r="BK222" s="1" t="s">
        <v>33</v>
      </c>
      <c r="BL222" s="1" t="s">
        <v>38</v>
      </c>
      <c r="BM222" s="1" t="s">
        <v>33</v>
      </c>
    </row>
    <row r="223" spans="1:65" x14ac:dyDescent="0.35">
      <c r="A223" s="1" t="s">
        <v>1213</v>
      </c>
      <c r="B223" s="1" t="s">
        <v>416</v>
      </c>
      <c r="C223" s="1" t="s">
        <v>1214</v>
      </c>
      <c r="D223" s="1" t="s">
        <v>1215</v>
      </c>
      <c r="E223" t="s">
        <v>38</v>
      </c>
      <c r="F223" s="1" t="s">
        <v>37</v>
      </c>
      <c r="G223" s="1" t="s">
        <v>4032</v>
      </c>
      <c r="H223" s="1" t="s">
        <v>38</v>
      </c>
      <c r="I223" s="1" t="s">
        <v>310</v>
      </c>
      <c r="J223" s="1" t="s">
        <v>304</v>
      </c>
      <c r="K223" t="str">
        <f t="shared" si="52"/>
        <v>Ice, Ground</v>
      </c>
      <c r="L223" s="1">
        <v>1.1000000000000001</v>
      </c>
      <c r="M223" s="1">
        <v>55.8</v>
      </c>
      <c r="N223" s="1" t="s">
        <v>61</v>
      </c>
      <c r="O223" s="1" t="s">
        <v>598</v>
      </c>
      <c r="P223" s="1" t="s">
        <v>312</v>
      </c>
      <c r="Q223" s="1" t="s">
        <v>71</v>
      </c>
      <c r="R223" s="9" t="s">
        <v>318</v>
      </c>
      <c r="S223" s="9">
        <f t="shared" si="53"/>
        <v>450</v>
      </c>
      <c r="T223" s="9">
        <f t="shared" si="54"/>
        <v>100</v>
      </c>
      <c r="U223" s="9" t="s">
        <v>68</v>
      </c>
      <c r="V223" s="9">
        <f t="shared" si="55"/>
        <v>100</v>
      </c>
      <c r="W223" s="9" t="s">
        <v>68</v>
      </c>
      <c r="X223" s="9">
        <f t="shared" si="56"/>
        <v>80</v>
      </c>
      <c r="Y223" s="9" t="s">
        <v>59</v>
      </c>
      <c r="Z223" s="9">
        <f t="shared" si="57"/>
        <v>60</v>
      </c>
      <c r="AA223" s="9" t="s">
        <v>56</v>
      </c>
      <c r="AB223" s="9">
        <f t="shared" si="58"/>
        <v>60</v>
      </c>
      <c r="AC223" s="9" t="s">
        <v>56</v>
      </c>
      <c r="AD223" s="9">
        <f t="shared" si="59"/>
        <v>50</v>
      </c>
      <c r="AE223" s="9" t="s">
        <v>88</v>
      </c>
      <c r="AF223" s="9">
        <f t="shared" si="60"/>
        <v>75</v>
      </c>
      <c r="AG223" s="9" t="s">
        <v>195</v>
      </c>
      <c r="AH223" s="9" t="s">
        <v>47</v>
      </c>
      <c r="AI223" s="9">
        <f t="shared" si="61"/>
        <v>70</v>
      </c>
      <c r="AJ223" s="9">
        <f t="shared" si="62"/>
        <v>158</v>
      </c>
      <c r="AK223" s="9" t="s">
        <v>319</v>
      </c>
      <c r="AL223" s="1" t="s">
        <v>490</v>
      </c>
      <c r="AM223" s="1" t="s">
        <v>33</v>
      </c>
      <c r="AN223" s="1" t="s">
        <v>238</v>
      </c>
      <c r="AP223" t="str">
        <f t="shared" si="63"/>
        <v>Field</v>
      </c>
      <c r="AQ223" s="9">
        <v>50</v>
      </c>
      <c r="AR223" s="9">
        <f t="shared" si="64"/>
        <v>50</v>
      </c>
      <c r="AS223" s="10">
        <f>Table1[[#This Row],[percentage_male]]/100</f>
        <v>0.5</v>
      </c>
      <c r="AT223" s="11">
        <f>(100-Table1[[#This Row],[percentage_male]])/100</f>
        <v>0.5</v>
      </c>
      <c r="AU223" s="1" t="s">
        <v>51</v>
      </c>
      <c r="AV223" s="1" t="s">
        <v>33</v>
      </c>
      <c r="AW223" s="1" t="s">
        <v>38</v>
      </c>
      <c r="AX223" s="1" t="s">
        <v>38</v>
      </c>
      <c r="AY223" s="1" t="s">
        <v>32</v>
      </c>
      <c r="AZ223" s="1" t="s">
        <v>38</v>
      </c>
      <c r="BA223" s="1" t="s">
        <v>33</v>
      </c>
      <c r="BB223" s="1" t="s">
        <v>38</v>
      </c>
      <c r="BC223" s="1">
        <v>0.5</v>
      </c>
      <c r="BD223" s="1" t="s">
        <v>33</v>
      </c>
      <c r="BE223" s="1" t="s">
        <v>33</v>
      </c>
      <c r="BF223" s="1" t="s">
        <v>33</v>
      </c>
      <c r="BG223" s="1" t="s">
        <v>33</v>
      </c>
      <c r="BH223" s="1" t="s">
        <v>33</v>
      </c>
      <c r="BI223" s="1" t="s">
        <v>33</v>
      </c>
      <c r="BJ223" s="1" t="s">
        <v>33</v>
      </c>
      <c r="BK223" s="1" t="s">
        <v>33</v>
      </c>
      <c r="BL223" s="1" t="s">
        <v>38</v>
      </c>
      <c r="BM223" s="1" t="s">
        <v>33</v>
      </c>
    </row>
    <row r="224" spans="1:65" x14ac:dyDescent="0.35">
      <c r="A224" s="1" t="s">
        <v>1217</v>
      </c>
      <c r="B224" s="1" t="s">
        <v>1040</v>
      </c>
      <c r="C224" s="1" t="s">
        <v>1218</v>
      </c>
      <c r="D224" s="1" t="s">
        <v>1219</v>
      </c>
      <c r="E224" t="s">
        <v>38</v>
      </c>
      <c r="F224" s="1" t="s">
        <v>37</v>
      </c>
      <c r="G224" s="1" t="s">
        <v>4033</v>
      </c>
      <c r="H224" s="1" t="s">
        <v>38</v>
      </c>
      <c r="I224" s="1" t="s">
        <v>123</v>
      </c>
      <c r="J224" s="1" t="s">
        <v>566</v>
      </c>
      <c r="K224" t="str">
        <f t="shared" si="52"/>
        <v>Water, Rock</v>
      </c>
      <c r="L224" s="1">
        <v>0.6</v>
      </c>
      <c r="M224" s="1">
        <v>5</v>
      </c>
      <c r="N224" s="1" t="s">
        <v>61</v>
      </c>
      <c r="O224" s="1" t="s">
        <v>235</v>
      </c>
      <c r="P224" s="1" t="s">
        <v>778</v>
      </c>
      <c r="Q224" s="1" t="s">
        <v>600</v>
      </c>
      <c r="R224" s="9" t="s">
        <v>588</v>
      </c>
      <c r="S224" s="9">
        <f t="shared" si="53"/>
        <v>410</v>
      </c>
      <c r="T224" s="9">
        <f t="shared" si="54"/>
        <v>65</v>
      </c>
      <c r="U224" s="9" t="s">
        <v>46</v>
      </c>
      <c r="V224" s="9">
        <f t="shared" si="55"/>
        <v>55</v>
      </c>
      <c r="W224" s="9" t="s">
        <v>169</v>
      </c>
      <c r="X224" s="9">
        <f t="shared" si="56"/>
        <v>95</v>
      </c>
      <c r="Y224" s="9" t="s">
        <v>276</v>
      </c>
      <c r="Z224" s="9">
        <f t="shared" si="57"/>
        <v>65</v>
      </c>
      <c r="AA224" s="9" t="s">
        <v>46</v>
      </c>
      <c r="AB224" s="9">
        <f t="shared" si="58"/>
        <v>95</v>
      </c>
      <c r="AC224" s="9" t="s">
        <v>276</v>
      </c>
      <c r="AD224" s="9">
        <f t="shared" si="59"/>
        <v>35</v>
      </c>
      <c r="AE224" s="9" t="s">
        <v>159</v>
      </c>
      <c r="AF224" s="9">
        <f t="shared" si="60"/>
        <v>60</v>
      </c>
      <c r="AG224" s="9" t="s">
        <v>56</v>
      </c>
      <c r="AH224" s="9" t="s">
        <v>47</v>
      </c>
      <c r="AI224" s="9">
        <f t="shared" si="61"/>
        <v>70</v>
      </c>
      <c r="AJ224" s="9">
        <f t="shared" si="62"/>
        <v>144</v>
      </c>
      <c r="AK224" s="9" t="s">
        <v>763</v>
      </c>
      <c r="AL224" s="1" t="s">
        <v>363</v>
      </c>
      <c r="AM224" s="1" t="s">
        <v>38</v>
      </c>
      <c r="AN224" s="1" t="s">
        <v>129</v>
      </c>
      <c r="AO224" s="1" t="s">
        <v>557</v>
      </c>
      <c r="AP224" t="str">
        <f t="shared" si="63"/>
        <v>Water 1, Water 3</v>
      </c>
      <c r="AQ224" s="9">
        <v>25</v>
      </c>
      <c r="AR224" s="9">
        <f t="shared" si="64"/>
        <v>75</v>
      </c>
      <c r="AS224" s="10">
        <f>Table1[[#This Row],[percentage_male]]/100</f>
        <v>0.25</v>
      </c>
      <c r="AT224" s="11">
        <f>(100-Table1[[#This Row],[percentage_male]])/100</f>
        <v>0.75</v>
      </c>
      <c r="AU224" s="1" t="s">
        <v>51</v>
      </c>
      <c r="AV224" s="1">
        <v>0.5</v>
      </c>
      <c r="AW224" s="1">
        <v>0.25</v>
      </c>
      <c r="AX224" s="1" t="s">
        <v>33</v>
      </c>
      <c r="AY224" s="1" t="s">
        <v>38</v>
      </c>
      <c r="AZ224" s="1" t="s">
        <v>77</v>
      </c>
      <c r="BA224" s="1">
        <v>0.5</v>
      </c>
      <c r="BB224" s="1" t="s">
        <v>38</v>
      </c>
      <c r="BC224" s="1">
        <v>0.5</v>
      </c>
      <c r="BD224" s="1" t="s">
        <v>38</v>
      </c>
      <c r="BE224" s="1">
        <v>0.5</v>
      </c>
      <c r="BF224" s="1" t="s">
        <v>33</v>
      </c>
      <c r="BG224" s="1" t="s">
        <v>33</v>
      </c>
      <c r="BH224" s="1" t="s">
        <v>33</v>
      </c>
      <c r="BI224" s="1" t="s">
        <v>33</v>
      </c>
      <c r="BJ224" s="1" t="s">
        <v>33</v>
      </c>
      <c r="BK224" s="1" t="s">
        <v>33</v>
      </c>
      <c r="BL224" s="1" t="s">
        <v>33</v>
      </c>
      <c r="BM224" s="1" t="s">
        <v>33</v>
      </c>
    </row>
    <row r="225" spans="1:65" x14ac:dyDescent="0.35">
      <c r="A225" s="1" t="s">
        <v>1222</v>
      </c>
      <c r="B225" s="1" t="s">
        <v>202</v>
      </c>
      <c r="C225" s="1" t="s">
        <v>1222</v>
      </c>
      <c r="D225" s="1" t="s">
        <v>1223</v>
      </c>
      <c r="E225" t="s">
        <v>38</v>
      </c>
      <c r="F225" s="1" t="s">
        <v>37</v>
      </c>
      <c r="G225" s="1" t="s">
        <v>4034</v>
      </c>
      <c r="H225" s="1" t="s">
        <v>33</v>
      </c>
      <c r="I225" s="1" t="s">
        <v>123</v>
      </c>
      <c r="K225" t="str">
        <f t="shared" si="52"/>
        <v>Water</v>
      </c>
      <c r="L225" s="1">
        <v>0.6</v>
      </c>
      <c r="M225" s="1">
        <v>12</v>
      </c>
      <c r="N225" s="1" t="s">
        <v>61</v>
      </c>
      <c r="O225" s="1" t="s">
        <v>235</v>
      </c>
      <c r="P225" s="1" t="s">
        <v>194</v>
      </c>
      <c r="Q225" s="1" t="s">
        <v>1224</v>
      </c>
      <c r="R225" s="9" t="s">
        <v>307</v>
      </c>
      <c r="S225" s="9">
        <f t="shared" si="53"/>
        <v>300</v>
      </c>
      <c r="T225" s="9">
        <f t="shared" si="54"/>
        <v>35</v>
      </c>
      <c r="U225" s="9" t="s">
        <v>159</v>
      </c>
      <c r="V225" s="9">
        <f t="shared" si="55"/>
        <v>65</v>
      </c>
      <c r="W225" s="9" t="s">
        <v>46</v>
      </c>
      <c r="X225" s="9">
        <f t="shared" si="56"/>
        <v>35</v>
      </c>
      <c r="Y225" s="9" t="s">
        <v>159</v>
      </c>
      <c r="Z225" s="9">
        <f t="shared" si="57"/>
        <v>65</v>
      </c>
      <c r="AA225" s="9" t="s">
        <v>46</v>
      </c>
      <c r="AB225" s="9">
        <f t="shared" si="58"/>
        <v>35</v>
      </c>
      <c r="AC225" s="9" t="s">
        <v>159</v>
      </c>
      <c r="AD225" s="9">
        <f t="shared" si="59"/>
        <v>65</v>
      </c>
      <c r="AE225" s="9" t="s">
        <v>46</v>
      </c>
      <c r="AF225" s="9">
        <f t="shared" si="60"/>
        <v>190</v>
      </c>
      <c r="AG225" s="9" t="s">
        <v>286</v>
      </c>
      <c r="AH225" s="9" t="s">
        <v>47</v>
      </c>
      <c r="AI225" s="9">
        <f t="shared" si="61"/>
        <v>70</v>
      </c>
      <c r="AJ225" s="9">
        <f t="shared" si="62"/>
        <v>60</v>
      </c>
      <c r="AK225" s="9" t="s">
        <v>56</v>
      </c>
      <c r="AL225" s="1" t="s">
        <v>161</v>
      </c>
      <c r="AM225" s="1" t="s">
        <v>38</v>
      </c>
      <c r="AN225" s="1" t="s">
        <v>129</v>
      </c>
      <c r="AO225" s="1" t="s">
        <v>804</v>
      </c>
      <c r="AP225" t="str">
        <f t="shared" si="63"/>
        <v>Water 1, Water 2</v>
      </c>
      <c r="AQ225" s="9">
        <v>50</v>
      </c>
      <c r="AR225" s="9">
        <f t="shared" si="64"/>
        <v>50</v>
      </c>
      <c r="AS225" s="10">
        <f>Table1[[#This Row],[percentage_male]]/100</f>
        <v>0.5</v>
      </c>
      <c r="AT225" s="11">
        <f>(100-Table1[[#This Row],[percentage_male]])/100</f>
        <v>0.5</v>
      </c>
      <c r="AU225" s="1" t="s">
        <v>51</v>
      </c>
      <c r="AV225" s="1" t="s">
        <v>33</v>
      </c>
      <c r="AW225" s="1">
        <v>0.5</v>
      </c>
      <c r="AX225" s="1">
        <v>0.5</v>
      </c>
      <c r="AY225" s="1" t="s">
        <v>38</v>
      </c>
      <c r="AZ225" s="1" t="s">
        <v>38</v>
      </c>
      <c r="BA225" s="1">
        <v>0.5</v>
      </c>
      <c r="BB225" s="1" t="s">
        <v>33</v>
      </c>
      <c r="BC225" s="1" t="s">
        <v>33</v>
      </c>
      <c r="BD225" s="1" t="s">
        <v>33</v>
      </c>
      <c r="BE225" s="1" t="s">
        <v>33</v>
      </c>
      <c r="BF225" s="1" t="s">
        <v>33</v>
      </c>
      <c r="BG225" s="1" t="s">
        <v>33</v>
      </c>
      <c r="BH225" s="1" t="s">
        <v>33</v>
      </c>
      <c r="BI225" s="1" t="s">
        <v>33</v>
      </c>
      <c r="BJ225" s="1" t="s">
        <v>33</v>
      </c>
      <c r="BK225" s="1" t="s">
        <v>33</v>
      </c>
      <c r="BL225" s="1">
        <v>0.5</v>
      </c>
      <c r="BM225" s="1" t="s">
        <v>33</v>
      </c>
    </row>
    <row r="226" spans="1:65" x14ac:dyDescent="0.35">
      <c r="A226" s="1" t="s">
        <v>1225</v>
      </c>
      <c r="B226" s="1" t="s">
        <v>857</v>
      </c>
      <c r="C226" s="1" t="s">
        <v>1225</v>
      </c>
      <c r="D226" s="1" t="s">
        <v>1226</v>
      </c>
      <c r="E226" t="s">
        <v>38</v>
      </c>
      <c r="F226" s="1" t="s">
        <v>37</v>
      </c>
      <c r="G226" s="1" t="s">
        <v>4034</v>
      </c>
      <c r="H226" s="1" t="s">
        <v>33</v>
      </c>
      <c r="I226" s="1" t="s">
        <v>123</v>
      </c>
      <c r="K226" t="str">
        <f t="shared" si="52"/>
        <v>Water</v>
      </c>
      <c r="L226" s="1">
        <v>0.9</v>
      </c>
      <c r="M226" s="1">
        <v>28.5</v>
      </c>
      <c r="N226" s="1" t="s">
        <v>61</v>
      </c>
      <c r="O226" s="1" t="s">
        <v>1227</v>
      </c>
      <c r="P226" s="1" t="s">
        <v>194</v>
      </c>
      <c r="Q226" s="1" t="s">
        <v>1224</v>
      </c>
      <c r="R226" s="9" t="s">
        <v>1228</v>
      </c>
      <c r="S226" s="9">
        <f t="shared" si="53"/>
        <v>480</v>
      </c>
      <c r="T226" s="9">
        <f t="shared" si="54"/>
        <v>75</v>
      </c>
      <c r="U226" s="9" t="s">
        <v>195</v>
      </c>
      <c r="V226" s="9">
        <f t="shared" si="55"/>
        <v>105</v>
      </c>
      <c r="W226" s="9" t="s">
        <v>141</v>
      </c>
      <c r="X226" s="9">
        <f t="shared" si="56"/>
        <v>75</v>
      </c>
      <c r="Y226" s="9" t="s">
        <v>195</v>
      </c>
      <c r="Z226" s="9">
        <f t="shared" si="57"/>
        <v>105</v>
      </c>
      <c r="AA226" s="9" t="s">
        <v>141</v>
      </c>
      <c r="AB226" s="9">
        <f t="shared" si="58"/>
        <v>75</v>
      </c>
      <c r="AC226" s="9" t="s">
        <v>195</v>
      </c>
      <c r="AD226" s="9">
        <f t="shared" si="59"/>
        <v>45</v>
      </c>
      <c r="AE226" s="9" t="s">
        <v>44</v>
      </c>
      <c r="AF226" s="9">
        <f t="shared" si="60"/>
        <v>75</v>
      </c>
      <c r="AG226" s="9" t="s">
        <v>195</v>
      </c>
      <c r="AH226" s="9" t="s">
        <v>47</v>
      </c>
      <c r="AI226" s="9">
        <f t="shared" si="61"/>
        <v>70</v>
      </c>
      <c r="AJ226" s="9">
        <f t="shared" si="62"/>
        <v>168</v>
      </c>
      <c r="AK226" s="9" t="s">
        <v>854</v>
      </c>
      <c r="AL226" s="1" t="s">
        <v>161</v>
      </c>
      <c r="AM226" s="1" t="s">
        <v>38</v>
      </c>
      <c r="AN226" s="1" t="s">
        <v>129</v>
      </c>
      <c r="AO226" s="1" t="s">
        <v>804</v>
      </c>
      <c r="AP226" t="str">
        <f t="shared" si="63"/>
        <v>Water 1, Water 2</v>
      </c>
      <c r="AQ226" s="9">
        <v>50</v>
      </c>
      <c r="AR226" s="9">
        <f t="shared" si="64"/>
        <v>50</v>
      </c>
      <c r="AS226" s="10">
        <f>Table1[[#This Row],[percentage_male]]/100</f>
        <v>0.5</v>
      </c>
      <c r="AT226" s="11">
        <f>(100-Table1[[#This Row],[percentage_male]])/100</f>
        <v>0.5</v>
      </c>
      <c r="AU226" s="1" t="s">
        <v>51</v>
      </c>
      <c r="AV226" s="1" t="s">
        <v>33</v>
      </c>
      <c r="AW226" s="1">
        <v>0.5</v>
      </c>
      <c r="AX226" s="1">
        <v>0.5</v>
      </c>
      <c r="AY226" s="1" t="s">
        <v>38</v>
      </c>
      <c r="AZ226" s="1" t="s">
        <v>38</v>
      </c>
      <c r="BA226" s="1">
        <v>0.5</v>
      </c>
      <c r="BB226" s="1" t="s">
        <v>33</v>
      </c>
      <c r="BC226" s="1" t="s">
        <v>33</v>
      </c>
      <c r="BD226" s="1" t="s">
        <v>33</v>
      </c>
      <c r="BE226" s="1" t="s">
        <v>33</v>
      </c>
      <c r="BF226" s="1" t="s">
        <v>33</v>
      </c>
      <c r="BG226" s="1" t="s">
        <v>33</v>
      </c>
      <c r="BH226" s="1" t="s">
        <v>33</v>
      </c>
      <c r="BI226" s="1" t="s">
        <v>33</v>
      </c>
      <c r="BJ226" s="1" t="s">
        <v>33</v>
      </c>
      <c r="BK226" s="1" t="s">
        <v>33</v>
      </c>
      <c r="BL226" s="1">
        <v>0.5</v>
      </c>
      <c r="BM226" s="1" t="s">
        <v>33</v>
      </c>
    </row>
    <row r="227" spans="1:65" x14ac:dyDescent="0.35">
      <c r="A227" s="1" t="s">
        <v>1230</v>
      </c>
      <c r="B227" s="1" t="s">
        <v>521</v>
      </c>
      <c r="C227" s="1" t="s">
        <v>1231</v>
      </c>
      <c r="D227" s="1" t="s">
        <v>1232</v>
      </c>
      <c r="E227" t="s">
        <v>38</v>
      </c>
      <c r="F227" s="1" t="s">
        <v>37</v>
      </c>
      <c r="G227" s="1" t="s">
        <v>4035</v>
      </c>
      <c r="H227" s="1" t="s">
        <v>38</v>
      </c>
      <c r="I227" s="1" t="s">
        <v>310</v>
      </c>
      <c r="J227" s="1" t="s">
        <v>99</v>
      </c>
      <c r="K227" t="str">
        <f t="shared" si="52"/>
        <v>Ice, Flying</v>
      </c>
      <c r="L227" s="1">
        <v>0.9</v>
      </c>
      <c r="M227" s="1">
        <v>16</v>
      </c>
      <c r="N227" s="1" t="s">
        <v>61</v>
      </c>
      <c r="O227" s="1" t="s">
        <v>479</v>
      </c>
      <c r="P227" s="1" t="s">
        <v>235</v>
      </c>
      <c r="Q227" s="1" t="s">
        <v>698</v>
      </c>
      <c r="R227" s="9" t="s">
        <v>716</v>
      </c>
      <c r="S227" s="9">
        <f t="shared" si="53"/>
        <v>330</v>
      </c>
      <c r="T227" s="9">
        <f t="shared" si="54"/>
        <v>45</v>
      </c>
      <c r="U227" s="9" t="s">
        <v>44</v>
      </c>
      <c r="V227" s="9">
        <f t="shared" si="55"/>
        <v>55</v>
      </c>
      <c r="W227" s="9" t="s">
        <v>169</v>
      </c>
      <c r="X227" s="9">
        <f t="shared" si="56"/>
        <v>45</v>
      </c>
      <c r="Y227" s="9" t="s">
        <v>44</v>
      </c>
      <c r="Z227" s="9">
        <f t="shared" si="57"/>
        <v>65</v>
      </c>
      <c r="AA227" s="9" t="s">
        <v>46</v>
      </c>
      <c r="AB227" s="9">
        <f t="shared" si="58"/>
        <v>45</v>
      </c>
      <c r="AC227" s="9" t="s">
        <v>44</v>
      </c>
      <c r="AD227" s="9">
        <f t="shared" si="59"/>
        <v>75</v>
      </c>
      <c r="AE227" s="9" t="s">
        <v>195</v>
      </c>
      <c r="AF227" s="9">
        <f t="shared" si="60"/>
        <v>45</v>
      </c>
      <c r="AG227" s="9" t="s">
        <v>44</v>
      </c>
      <c r="AH227" s="9" t="s">
        <v>47</v>
      </c>
      <c r="AI227" s="9">
        <f t="shared" si="61"/>
        <v>70</v>
      </c>
      <c r="AJ227" s="9">
        <f t="shared" si="62"/>
        <v>116</v>
      </c>
      <c r="AK227" s="9" t="s">
        <v>652</v>
      </c>
      <c r="AL227" s="1" t="s">
        <v>363</v>
      </c>
      <c r="AM227" s="1" t="s">
        <v>38</v>
      </c>
      <c r="AN227" s="1" t="s">
        <v>238</v>
      </c>
      <c r="AO227" s="1" t="s">
        <v>129</v>
      </c>
      <c r="AP227" t="str">
        <f t="shared" si="63"/>
        <v>Field, Water 1</v>
      </c>
      <c r="AQ227" s="9">
        <v>50</v>
      </c>
      <c r="AR227" s="9">
        <f t="shared" si="64"/>
        <v>50</v>
      </c>
      <c r="AS227" s="10">
        <f>Table1[[#This Row],[percentage_male]]/100</f>
        <v>0.5</v>
      </c>
      <c r="AT227" s="11">
        <f>(100-Table1[[#This Row],[percentage_male]])/100</f>
        <v>0.5</v>
      </c>
      <c r="AU227" s="1" t="s">
        <v>51</v>
      </c>
      <c r="AV227" s="1" t="s">
        <v>33</v>
      </c>
      <c r="AW227" s="1" t="s">
        <v>38</v>
      </c>
      <c r="AX227" s="1" t="s">
        <v>33</v>
      </c>
      <c r="AY227" s="1" t="s">
        <v>38</v>
      </c>
      <c r="AZ227" s="1">
        <v>0.5</v>
      </c>
      <c r="BA227" s="1" t="s">
        <v>33</v>
      </c>
      <c r="BB227" s="1" t="s">
        <v>33</v>
      </c>
      <c r="BC227" s="1" t="s">
        <v>33</v>
      </c>
      <c r="BD227" s="1" t="s">
        <v>32</v>
      </c>
      <c r="BE227" s="1" t="s">
        <v>33</v>
      </c>
      <c r="BF227" s="1" t="s">
        <v>33</v>
      </c>
      <c r="BG227" s="1">
        <v>0.5</v>
      </c>
      <c r="BH227" s="1" t="s">
        <v>77</v>
      </c>
      <c r="BI227" s="1" t="s">
        <v>33</v>
      </c>
      <c r="BJ227" s="1" t="s">
        <v>33</v>
      </c>
      <c r="BK227" s="1" t="s">
        <v>33</v>
      </c>
      <c r="BL227" s="1" t="s">
        <v>38</v>
      </c>
      <c r="BM227" s="1" t="s">
        <v>33</v>
      </c>
    </row>
    <row r="228" spans="1:65" x14ac:dyDescent="0.35">
      <c r="A228" s="1" t="s">
        <v>1234</v>
      </c>
      <c r="B228" s="1" t="s">
        <v>1054</v>
      </c>
      <c r="C228" s="1" t="s">
        <v>1235</v>
      </c>
      <c r="D228" s="1" t="s">
        <v>1236</v>
      </c>
      <c r="E228" t="s">
        <v>38</v>
      </c>
      <c r="F228" s="1" t="s">
        <v>37</v>
      </c>
      <c r="G228" s="1" t="s">
        <v>4036</v>
      </c>
      <c r="H228" s="1" t="s">
        <v>38</v>
      </c>
      <c r="I228" s="1" t="s">
        <v>123</v>
      </c>
      <c r="J228" s="1" t="s">
        <v>99</v>
      </c>
      <c r="K228" t="str">
        <f t="shared" si="52"/>
        <v>Water, Flying</v>
      </c>
      <c r="L228" s="1">
        <v>2.1</v>
      </c>
      <c r="M228" s="1">
        <v>220</v>
      </c>
      <c r="N228" s="1" t="s">
        <v>61</v>
      </c>
      <c r="O228" s="1" t="s">
        <v>468</v>
      </c>
      <c r="P228" s="1" t="s">
        <v>499</v>
      </c>
      <c r="Q228" s="1" t="s">
        <v>803</v>
      </c>
      <c r="R228" s="9" t="s">
        <v>295</v>
      </c>
      <c r="S228" s="9">
        <f t="shared" si="53"/>
        <v>485</v>
      </c>
      <c r="T228" s="9">
        <f t="shared" si="54"/>
        <v>85</v>
      </c>
      <c r="U228" s="9" t="s">
        <v>104</v>
      </c>
      <c r="V228" s="9">
        <f t="shared" si="55"/>
        <v>40</v>
      </c>
      <c r="W228" s="9" t="s">
        <v>184</v>
      </c>
      <c r="X228" s="9">
        <f t="shared" si="56"/>
        <v>70</v>
      </c>
      <c r="Y228" s="9" t="s">
        <v>47</v>
      </c>
      <c r="Z228" s="9">
        <f t="shared" si="57"/>
        <v>80</v>
      </c>
      <c r="AA228" s="9" t="s">
        <v>59</v>
      </c>
      <c r="AB228" s="9">
        <f t="shared" si="58"/>
        <v>140</v>
      </c>
      <c r="AC228" s="9" t="s">
        <v>361</v>
      </c>
      <c r="AD228" s="9">
        <f t="shared" si="59"/>
        <v>70</v>
      </c>
      <c r="AE228" s="9" t="s">
        <v>47</v>
      </c>
      <c r="AF228" s="9">
        <f t="shared" si="60"/>
        <v>25</v>
      </c>
      <c r="AG228" s="9" t="s">
        <v>170</v>
      </c>
      <c r="AH228" s="9" t="s">
        <v>47</v>
      </c>
      <c r="AI228" s="9">
        <f t="shared" si="61"/>
        <v>70</v>
      </c>
      <c r="AJ228" s="9">
        <f t="shared" si="62"/>
        <v>170</v>
      </c>
      <c r="AK228" s="9" t="s">
        <v>387</v>
      </c>
      <c r="AL228" s="1" t="s">
        <v>490</v>
      </c>
      <c r="AM228" s="1" t="s">
        <v>33</v>
      </c>
      <c r="AN228" s="1" t="s">
        <v>129</v>
      </c>
      <c r="AP228" t="str">
        <f t="shared" si="63"/>
        <v>Water 1</v>
      </c>
      <c r="AQ228" s="9">
        <v>50</v>
      </c>
      <c r="AR228" s="9">
        <f t="shared" si="64"/>
        <v>50</v>
      </c>
      <c r="AS228" s="10">
        <f>Table1[[#This Row],[percentage_male]]/100</f>
        <v>0.5</v>
      </c>
      <c r="AT228" s="11">
        <f>(100-Table1[[#This Row],[percentage_male]])/100</f>
        <v>0.5</v>
      </c>
      <c r="AU228" s="1" t="s">
        <v>170</v>
      </c>
      <c r="AV228" s="1" t="s">
        <v>33</v>
      </c>
      <c r="AW228" s="1">
        <v>0.5</v>
      </c>
      <c r="AX228" s="1">
        <v>0.5</v>
      </c>
      <c r="AY228" s="1" t="s">
        <v>77</v>
      </c>
      <c r="AZ228" s="1" t="s">
        <v>33</v>
      </c>
      <c r="BA228" s="1" t="s">
        <v>33</v>
      </c>
      <c r="BB228" s="1">
        <v>0.5</v>
      </c>
      <c r="BC228" s="1" t="s">
        <v>33</v>
      </c>
      <c r="BD228" s="1" t="s">
        <v>32</v>
      </c>
      <c r="BE228" s="1" t="s">
        <v>33</v>
      </c>
      <c r="BF228" s="1" t="s">
        <v>33</v>
      </c>
      <c r="BG228" s="1">
        <v>0.5</v>
      </c>
      <c r="BH228" s="1" t="s">
        <v>38</v>
      </c>
      <c r="BI228" s="1" t="s">
        <v>33</v>
      </c>
      <c r="BJ228" s="1" t="s">
        <v>33</v>
      </c>
      <c r="BK228" s="1" t="s">
        <v>33</v>
      </c>
      <c r="BL228" s="1">
        <v>0.5</v>
      </c>
      <c r="BM228" s="1" t="s">
        <v>33</v>
      </c>
    </row>
    <row r="229" spans="1:65" x14ac:dyDescent="0.35">
      <c r="A229" s="1" t="s">
        <v>1238</v>
      </c>
      <c r="B229" s="1" t="s">
        <v>343</v>
      </c>
      <c r="C229" s="1" t="s">
        <v>1239</v>
      </c>
      <c r="D229" s="1" t="s">
        <v>1240</v>
      </c>
      <c r="E229" t="s">
        <v>38</v>
      </c>
      <c r="F229" s="1" t="s">
        <v>37</v>
      </c>
      <c r="G229" s="1" t="s">
        <v>4037</v>
      </c>
      <c r="H229" s="1" t="s">
        <v>38</v>
      </c>
      <c r="I229" s="1" t="s">
        <v>311</v>
      </c>
      <c r="J229" s="1" t="s">
        <v>99</v>
      </c>
      <c r="K229" t="str">
        <f t="shared" si="52"/>
        <v>Steel, Flying</v>
      </c>
      <c r="L229" s="1">
        <v>1.7</v>
      </c>
      <c r="M229" s="1">
        <v>50.5</v>
      </c>
      <c r="N229" s="1" t="s">
        <v>61</v>
      </c>
      <c r="O229" s="1" t="s">
        <v>206</v>
      </c>
      <c r="P229" s="1" t="s">
        <v>568</v>
      </c>
      <c r="Q229" s="1" t="s">
        <v>693</v>
      </c>
      <c r="R229" s="9" t="s">
        <v>622</v>
      </c>
      <c r="S229" s="9">
        <f t="shared" si="53"/>
        <v>465</v>
      </c>
      <c r="T229" s="9">
        <f t="shared" si="54"/>
        <v>65</v>
      </c>
      <c r="U229" s="9" t="s">
        <v>46</v>
      </c>
      <c r="V229" s="9">
        <f t="shared" si="55"/>
        <v>80</v>
      </c>
      <c r="W229" s="9" t="s">
        <v>59</v>
      </c>
      <c r="X229" s="9">
        <f t="shared" si="56"/>
        <v>140</v>
      </c>
      <c r="Y229" s="9" t="s">
        <v>361</v>
      </c>
      <c r="Z229" s="9">
        <f t="shared" si="57"/>
        <v>40</v>
      </c>
      <c r="AA229" s="9" t="s">
        <v>184</v>
      </c>
      <c r="AB229" s="9">
        <f t="shared" si="58"/>
        <v>70</v>
      </c>
      <c r="AC229" s="9" t="s">
        <v>47</v>
      </c>
      <c r="AD229" s="9">
        <f t="shared" si="59"/>
        <v>70</v>
      </c>
      <c r="AE229" s="9" t="s">
        <v>47</v>
      </c>
      <c r="AF229" s="9">
        <f t="shared" si="60"/>
        <v>25</v>
      </c>
      <c r="AG229" s="9" t="s">
        <v>170</v>
      </c>
      <c r="AH229" s="9" t="s">
        <v>47</v>
      </c>
      <c r="AI229" s="9">
        <f t="shared" si="61"/>
        <v>70</v>
      </c>
      <c r="AJ229" s="9">
        <f t="shared" si="62"/>
        <v>163</v>
      </c>
      <c r="AK229" s="9" t="s">
        <v>623</v>
      </c>
      <c r="AL229" s="1" t="s">
        <v>490</v>
      </c>
      <c r="AM229" s="1" t="s">
        <v>33</v>
      </c>
      <c r="AN229" s="1" t="s">
        <v>99</v>
      </c>
      <c r="AP229" t="str">
        <f t="shared" si="63"/>
        <v>Flying</v>
      </c>
      <c r="AQ229" s="9">
        <v>50</v>
      </c>
      <c r="AR229" s="9">
        <f t="shared" si="64"/>
        <v>50</v>
      </c>
      <c r="AS229" s="10">
        <f>Table1[[#This Row],[percentage_male]]/100</f>
        <v>0.5</v>
      </c>
      <c r="AT229" s="11">
        <f>(100-Table1[[#This Row],[percentage_male]])/100</f>
        <v>0.5</v>
      </c>
      <c r="AU229" s="1" t="s">
        <v>170</v>
      </c>
      <c r="AV229" s="1">
        <v>0.5</v>
      </c>
      <c r="AW229" s="1" t="s">
        <v>38</v>
      </c>
      <c r="AX229" s="1" t="s">
        <v>33</v>
      </c>
      <c r="AY229" s="1" t="s">
        <v>38</v>
      </c>
      <c r="AZ229" s="1">
        <v>0.25</v>
      </c>
      <c r="BA229" s="1" t="s">
        <v>33</v>
      </c>
      <c r="BB229" s="1" t="s">
        <v>33</v>
      </c>
      <c r="BC229" s="1" t="s">
        <v>32</v>
      </c>
      <c r="BD229" s="1" t="s">
        <v>32</v>
      </c>
      <c r="BE229" s="1">
        <v>0.5</v>
      </c>
      <c r="BF229" s="1">
        <v>0.5</v>
      </c>
      <c r="BG229" s="1">
        <v>0.25</v>
      </c>
      <c r="BH229" s="1" t="s">
        <v>33</v>
      </c>
      <c r="BI229" s="1" t="s">
        <v>33</v>
      </c>
      <c r="BJ229" s="1">
        <v>0.5</v>
      </c>
      <c r="BK229" s="1" t="s">
        <v>33</v>
      </c>
      <c r="BL229" s="1">
        <v>0.5</v>
      </c>
      <c r="BM229" s="1">
        <v>0.5</v>
      </c>
    </row>
    <row r="230" spans="1:65" x14ac:dyDescent="0.35">
      <c r="A230" s="1" t="s">
        <v>1242</v>
      </c>
      <c r="B230" s="1" t="s">
        <v>1059</v>
      </c>
      <c r="C230" s="1" t="s">
        <v>1243</v>
      </c>
      <c r="D230" s="1" t="s">
        <v>1244</v>
      </c>
      <c r="E230" t="s">
        <v>38</v>
      </c>
      <c r="F230" s="1" t="s">
        <v>37</v>
      </c>
      <c r="G230" s="1" t="s">
        <v>4038</v>
      </c>
      <c r="H230" s="1" t="s">
        <v>38</v>
      </c>
      <c r="I230" s="1" t="s">
        <v>240</v>
      </c>
      <c r="J230" s="1" t="s">
        <v>81</v>
      </c>
      <c r="K230" t="str">
        <f t="shared" si="52"/>
        <v>Dark, Fire</v>
      </c>
      <c r="L230" s="1">
        <v>0.6</v>
      </c>
      <c r="M230" s="1">
        <v>10.8</v>
      </c>
      <c r="N230" s="1" t="s">
        <v>61</v>
      </c>
      <c r="O230" s="1" t="s">
        <v>634</v>
      </c>
      <c r="P230" s="1" t="s">
        <v>373</v>
      </c>
      <c r="Q230" s="1" t="s">
        <v>270</v>
      </c>
      <c r="R230" s="9" t="s">
        <v>716</v>
      </c>
      <c r="S230" s="9">
        <f t="shared" si="53"/>
        <v>330</v>
      </c>
      <c r="T230" s="9">
        <f t="shared" si="54"/>
        <v>45</v>
      </c>
      <c r="U230" s="9" t="s">
        <v>44</v>
      </c>
      <c r="V230" s="9">
        <f t="shared" si="55"/>
        <v>60</v>
      </c>
      <c r="W230" s="9" t="s">
        <v>56</v>
      </c>
      <c r="X230" s="9">
        <f t="shared" si="56"/>
        <v>30</v>
      </c>
      <c r="Y230" s="9" t="s">
        <v>158</v>
      </c>
      <c r="Z230" s="9">
        <f t="shared" si="57"/>
        <v>80</v>
      </c>
      <c r="AA230" s="9" t="s">
        <v>59</v>
      </c>
      <c r="AB230" s="9">
        <f t="shared" si="58"/>
        <v>50</v>
      </c>
      <c r="AC230" s="9" t="s">
        <v>88</v>
      </c>
      <c r="AD230" s="9">
        <f t="shared" si="59"/>
        <v>65</v>
      </c>
      <c r="AE230" s="9" t="s">
        <v>46</v>
      </c>
      <c r="AF230" s="9">
        <f t="shared" si="60"/>
        <v>120</v>
      </c>
      <c r="AG230" s="9" t="s">
        <v>75</v>
      </c>
      <c r="AH230" s="9" t="s">
        <v>159</v>
      </c>
      <c r="AI230" s="9">
        <f t="shared" si="61"/>
        <v>35</v>
      </c>
      <c r="AJ230" s="9">
        <f t="shared" si="62"/>
        <v>66</v>
      </c>
      <c r="AK230" s="9" t="s">
        <v>444</v>
      </c>
      <c r="AL230" s="1" t="s">
        <v>490</v>
      </c>
      <c r="AM230" s="1" t="s">
        <v>33</v>
      </c>
      <c r="AN230" s="1" t="s">
        <v>238</v>
      </c>
      <c r="AP230" t="str">
        <f t="shared" si="63"/>
        <v>Field</v>
      </c>
      <c r="AQ230" s="9">
        <v>50</v>
      </c>
      <c r="AR230" s="9">
        <f t="shared" si="64"/>
        <v>50</v>
      </c>
      <c r="AS230" s="10">
        <f>Table1[[#This Row],[percentage_male]]/100</f>
        <v>0.5</v>
      </c>
      <c r="AT230" s="11">
        <f>(100-Table1[[#This Row],[percentage_male]])/100</f>
        <v>0.5</v>
      </c>
      <c r="AU230" s="1" t="s">
        <v>51</v>
      </c>
      <c r="AV230" s="1" t="s">
        <v>33</v>
      </c>
      <c r="AW230" s="1">
        <v>0.5</v>
      </c>
      <c r="AX230" s="1" t="s">
        <v>38</v>
      </c>
      <c r="AY230" s="1" t="s">
        <v>33</v>
      </c>
      <c r="AZ230" s="1">
        <v>0.5</v>
      </c>
      <c r="BA230" s="1">
        <v>0.5</v>
      </c>
      <c r="BB230" s="1" t="s">
        <v>38</v>
      </c>
      <c r="BC230" s="1" t="s">
        <v>33</v>
      </c>
      <c r="BD230" s="1" t="s">
        <v>38</v>
      </c>
      <c r="BE230" s="1" t="s">
        <v>33</v>
      </c>
      <c r="BF230" s="1" t="s">
        <v>32</v>
      </c>
      <c r="BG230" s="1" t="s">
        <v>33</v>
      </c>
      <c r="BH230" s="1" t="s">
        <v>38</v>
      </c>
      <c r="BI230" s="1">
        <v>0.5</v>
      </c>
      <c r="BJ230" s="1" t="s">
        <v>33</v>
      </c>
      <c r="BK230" s="1">
        <v>0.5</v>
      </c>
      <c r="BL230" s="1">
        <v>0.5</v>
      </c>
      <c r="BM230" s="1" t="s">
        <v>33</v>
      </c>
    </row>
    <row r="231" spans="1:65" x14ac:dyDescent="0.35">
      <c r="A231" s="1" t="s">
        <v>1245</v>
      </c>
      <c r="B231" s="1" t="s">
        <v>1063</v>
      </c>
      <c r="C231" s="1" t="s">
        <v>1246</v>
      </c>
      <c r="D231" s="1" t="s">
        <v>1247</v>
      </c>
      <c r="E231" t="s">
        <v>38</v>
      </c>
      <c r="F231" s="1" t="s">
        <v>37</v>
      </c>
      <c r="G231" s="1" t="s">
        <v>4038</v>
      </c>
      <c r="H231" s="1" t="s">
        <v>38</v>
      </c>
      <c r="I231" s="1" t="s">
        <v>240</v>
      </c>
      <c r="J231" s="1" t="s">
        <v>81</v>
      </c>
      <c r="K231" t="str">
        <f t="shared" si="52"/>
        <v>Dark, Fire</v>
      </c>
      <c r="L231" s="1">
        <v>1.4</v>
      </c>
      <c r="M231" s="1">
        <v>35</v>
      </c>
      <c r="N231" s="1" t="s">
        <v>61</v>
      </c>
      <c r="O231" s="1" t="s">
        <v>634</v>
      </c>
      <c r="P231" s="1" t="s">
        <v>373</v>
      </c>
      <c r="Q231" s="1" t="s">
        <v>270</v>
      </c>
      <c r="R231" s="9" t="s">
        <v>472</v>
      </c>
      <c r="S231" s="9">
        <f t="shared" si="53"/>
        <v>500</v>
      </c>
      <c r="T231" s="9">
        <f t="shared" si="54"/>
        <v>75</v>
      </c>
      <c r="U231" s="9" t="s">
        <v>195</v>
      </c>
      <c r="V231" s="9">
        <f t="shared" si="55"/>
        <v>90</v>
      </c>
      <c r="W231" s="9" t="s">
        <v>178</v>
      </c>
      <c r="X231" s="9">
        <f t="shared" si="56"/>
        <v>50</v>
      </c>
      <c r="Y231" s="9" t="s">
        <v>88</v>
      </c>
      <c r="Z231" s="9">
        <f t="shared" si="57"/>
        <v>110</v>
      </c>
      <c r="AA231" s="9" t="s">
        <v>296</v>
      </c>
      <c r="AB231" s="9">
        <f t="shared" si="58"/>
        <v>80</v>
      </c>
      <c r="AC231" s="9" t="s">
        <v>59</v>
      </c>
      <c r="AD231" s="9">
        <f t="shared" si="59"/>
        <v>95</v>
      </c>
      <c r="AE231" s="9" t="s">
        <v>276</v>
      </c>
      <c r="AF231" s="9">
        <f t="shared" si="60"/>
        <v>45</v>
      </c>
      <c r="AG231" s="9" t="s">
        <v>44</v>
      </c>
      <c r="AH231" s="9" t="s">
        <v>159</v>
      </c>
      <c r="AI231" s="9">
        <f t="shared" si="61"/>
        <v>35</v>
      </c>
      <c r="AJ231" s="9">
        <f t="shared" si="62"/>
        <v>175</v>
      </c>
      <c r="AK231" s="9" t="s">
        <v>473</v>
      </c>
      <c r="AL231" s="1" t="s">
        <v>490</v>
      </c>
      <c r="AM231" s="1" t="s">
        <v>33</v>
      </c>
      <c r="AN231" s="1" t="s">
        <v>238</v>
      </c>
      <c r="AP231" t="str">
        <f t="shared" si="63"/>
        <v>Field</v>
      </c>
      <c r="AQ231" s="9">
        <v>50</v>
      </c>
      <c r="AR231" s="9">
        <f t="shared" si="64"/>
        <v>50</v>
      </c>
      <c r="AS231" s="10">
        <f>Table1[[#This Row],[percentage_male]]/100</f>
        <v>0.5</v>
      </c>
      <c r="AT231" s="11">
        <f>(100-Table1[[#This Row],[percentage_male]])/100</f>
        <v>0.5</v>
      </c>
      <c r="AU231" s="1" t="s">
        <v>51</v>
      </c>
      <c r="AV231" s="1" t="s">
        <v>33</v>
      </c>
      <c r="AW231" s="1">
        <v>0.5</v>
      </c>
      <c r="AX231" s="1" t="s">
        <v>38</v>
      </c>
      <c r="AY231" s="1" t="s">
        <v>33</v>
      </c>
      <c r="AZ231" s="1">
        <v>0.5</v>
      </c>
      <c r="BA231" s="1">
        <v>0.5</v>
      </c>
      <c r="BB231" s="1" t="s">
        <v>38</v>
      </c>
      <c r="BC231" s="1" t="s">
        <v>33</v>
      </c>
      <c r="BD231" s="1" t="s">
        <v>38</v>
      </c>
      <c r="BE231" s="1" t="s">
        <v>33</v>
      </c>
      <c r="BF231" s="1" t="s">
        <v>32</v>
      </c>
      <c r="BG231" s="1" t="s">
        <v>33</v>
      </c>
      <c r="BH231" s="1" t="s">
        <v>38</v>
      </c>
      <c r="BI231" s="1">
        <v>0.5</v>
      </c>
      <c r="BJ231" s="1" t="s">
        <v>33</v>
      </c>
      <c r="BK231" s="1">
        <v>0.5</v>
      </c>
      <c r="BL231" s="1">
        <v>0.5</v>
      </c>
      <c r="BM231" s="1" t="s">
        <v>33</v>
      </c>
    </row>
    <row r="232" spans="1:65" x14ac:dyDescent="0.35">
      <c r="A232" s="1" t="s">
        <v>1250</v>
      </c>
      <c r="B232" s="1" t="s">
        <v>508</v>
      </c>
      <c r="C232" s="1" t="s">
        <v>1251</v>
      </c>
      <c r="D232" s="1" t="s">
        <v>1252</v>
      </c>
      <c r="E232" t="s">
        <v>38</v>
      </c>
      <c r="F232" s="1" t="s">
        <v>37</v>
      </c>
      <c r="G232" s="1" t="s">
        <v>3960</v>
      </c>
      <c r="H232" s="1" t="s">
        <v>38</v>
      </c>
      <c r="I232" s="1" t="s">
        <v>123</v>
      </c>
      <c r="J232" s="1" t="s">
        <v>89</v>
      </c>
      <c r="K232" t="str">
        <f t="shared" si="52"/>
        <v>Water, Dragon</v>
      </c>
      <c r="L232" s="1">
        <v>1.8</v>
      </c>
      <c r="M232" s="1">
        <v>152</v>
      </c>
      <c r="N232" s="1" t="s">
        <v>61</v>
      </c>
      <c r="O232" s="1" t="s">
        <v>468</v>
      </c>
      <c r="P232" s="1" t="s">
        <v>194</v>
      </c>
      <c r="Q232" s="1" t="s">
        <v>420</v>
      </c>
      <c r="R232" s="9" t="s">
        <v>852</v>
      </c>
      <c r="S232" s="9">
        <f t="shared" si="53"/>
        <v>540</v>
      </c>
      <c r="T232" s="9">
        <f t="shared" si="54"/>
        <v>75</v>
      </c>
      <c r="U232" s="9" t="s">
        <v>195</v>
      </c>
      <c r="V232" s="9">
        <f t="shared" si="55"/>
        <v>95</v>
      </c>
      <c r="W232" s="9" t="s">
        <v>276</v>
      </c>
      <c r="X232" s="9">
        <f t="shared" si="56"/>
        <v>95</v>
      </c>
      <c r="Y232" s="9" t="s">
        <v>276</v>
      </c>
      <c r="Z232" s="9">
        <f t="shared" si="57"/>
        <v>95</v>
      </c>
      <c r="AA232" s="9" t="s">
        <v>276</v>
      </c>
      <c r="AB232" s="9">
        <f t="shared" si="58"/>
        <v>95</v>
      </c>
      <c r="AC232" s="9" t="s">
        <v>276</v>
      </c>
      <c r="AD232" s="9">
        <f t="shared" si="59"/>
        <v>85</v>
      </c>
      <c r="AE232" s="9" t="s">
        <v>104</v>
      </c>
      <c r="AF232" s="9">
        <f t="shared" si="60"/>
        <v>45</v>
      </c>
      <c r="AG232" s="9" t="s">
        <v>44</v>
      </c>
      <c r="AH232" s="9" t="s">
        <v>47</v>
      </c>
      <c r="AI232" s="9">
        <f t="shared" si="61"/>
        <v>70</v>
      </c>
      <c r="AJ232" s="9">
        <f t="shared" si="62"/>
        <v>243</v>
      </c>
      <c r="AK232" s="9" t="s">
        <v>1115</v>
      </c>
      <c r="AL232" s="1" t="s">
        <v>161</v>
      </c>
      <c r="AM232" s="1" t="s">
        <v>38</v>
      </c>
      <c r="AN232" s="1" t="s">
        <v>89</v>
      </c>
      <c r="AO232" s="1" t="s">
        <v>129</v>
      </c>
      <c r="AP232" t="str">
        <f t="shared" si="63"/>
        <v>Dragon, Water 1</v>
      </c>
      <c r="AQ232" s="9">
        <v>50</v>
      </c>
      <c r="AR232" s="9">
        <f t="shared" si="64"/>
        <v>50</v>
      </c>
      <c r="AS232" s="10">
        <f>Table1[[#This Row],[percentage_male]]/100</f>
        <v>0.5</v>
      </c>
      <c r="AT232" s="11">
        <f>(100-Table1[[#This Row],[percentage_male]])/100</f>
        <v>0.5</v>
      </c>
      <c r="AU232" s="1" t="s">
        <v>51</v>
      </c>
      <c r="AV232" s="1" t="s">
        <v>33</v>
      </c>
      <c r="AW232" s="1">
        <v>0.25</v>
      </c>
      <c r="AX232" s="1">
        <v>0.25</v>
      </c>
      <c r="AY232" s="1" t="s">
        <v>33</v>
      </c>
      <c r="AZ232" s="1" t="s">
        <v>33</v>
      </c>
      <c r="BA232" s="1" t="s">
        <v>33</v>
      </c>
      <c r="BB232" s="1" t="s">
        <v>33</v>
      </c>
      <c r="BC232" s="1" t="s">
        <v>33</v>
      </c>
      <c r="BD232" s="1" t="s">
        <v>33</v>
      </c>
      <c r="BE232" s="1" t="s">
        <v>33</v>
      </c>
      <c r="BF232" s="1" t="s">
        <v>33</v>
      </c>
      <c r="BG232" s="1" t="s">
        <v>33</v>
      </c>
      <c r="BH232" s="1" t="s">
        <v>33</v>
      </c>
      <c r="BI232" s="1" t="s">
        <v>33</v>
      </c>
      <c r="BJ232" s="1" t="s">
        <v>38</v>
      </c>
      <c r="BK232" s="1" t="s">
        <v>33</v>
      </c>
      <c r="BL232" s="1">
        <v>0.5</v>
      </c>
      <c r="BM232" s="1" t="s">
        <v>38</v>
      </c>
    </row>
    <row r="233" spans="1:65" x14ac:dyDescent="0.35">
      <c r="A233" s="1" t="s">
        <v>1254</v>
      </c>
      <c r="B233" s="1" t="s">
        <v>1070</v>
      </c>
      <c r="C233" s="1" t="s">
        <v>1254</v>
      </c>
      <c r="D233" s="1" t="s">
        <v>1255</v>
      </c>
      <c r="E233" t="s">
        <v>38</v>
      </c>
      <c r="F233" s="1" t="s">
        <v>37</v>
      </c>
      <c r="G233" s="1" t="s">
        <v>4039</v>
      </c>
      <c r="H233" s="1" t="s">
        <v>33</v>
      </c>
      <c r="I233" s="1" t="s">
        <v>304</v>
      </c>
      <c r="K233" t="str">
        <f t="shared" si="52"/>
        <v>Ground</v>
      </c>
      <c r="L233" s="1">
        <v>0.5</v>
      </c>
      <c r="M233" s="1">
        <v>33.5</v>
      </c>
      <c r="N233" s="1" t="s">
        <v>38</v>
      </c>
      <c r="O233" s="1" t="s">
        <v>449</v>
      </c>
      <c r="Q233" s="1" t="s">
        <v>305</v>
      </c>
      <c r="R233" s="9" t="s">
        <v>716</v>
      </c>
      <c r="S233" s="9">
        <f t="shared" si="53"/>
        <v>330</v>
      </c>
      <c r="T233" s="9">
        <f t="shared" si="54"/>
        <v>90</v>
      </c>
      <c r="U233" s="9" t="s">
        <v>178</v>
      </c>
      <c r="V233" s="9">
        <f t="shared" si="55"/>
        <v>60</v>
      </c>
      <c r="W233" s="9" t="s">
        <v>56</v>
      </c>
      <c r="X233" s="9">
        <f t="shared" si="56"/>
        <v>60</v>
      </c>
      <c r="Y233" s="9" t="s">
        <v>56</v>
      </c>
      <c r="Z233" s="9">
        <f t="shared" si="57"/>
        <v>40</v>
      </c>
      <c r="AA233" s="9" t="s">
        <v>184</v>
      </c>
      <c r="AB233" s="9">
        <f t="shared" si="58"/>
        <v>40</v>
      </c>
      <c r="AC233" s="9" t="s">
        <v>184</v>
      </c>
      <c r="AD233" s="9">
        <f t="shared" si="59"/>
        <v>40</v>
      </c>
      <c r="AE233" s="9" t="s">
        <v>184</v>
      </c>
      <c r="AF233" s="9">
        <f t="shared" si="60"/>
        <v>120</v>
      </c>
      <c r="AG233" s="9" t="s">
        <v>75</v>
      </c>
      <c r="AH233" s="9" t="s">
        <v>47</v>
      </c>
      <c r="AI233" s="9">
        <f t="shared" si="61"/>
        <v>70</v>
      </c>
      <c r="AJ233" s="9">
        <f t="shared" si="62"/>
        <v>66</v>
      </c>
      <c r="AK233" s="9" t="s">
        <v>444</v>
      </c>
      <c r="AL233" s="1" t="s">
        <v>161</v>
      </c>
      <c r="AM233" s="1" t="s">
        <v>33</v>
      </c>
      <c r="AN233" s="1" t="s">
        <v>238</v>
      </c>
      <c r="AP233" t="str">
        <f t="shared" si="63"/>
        <v>Field</v>
      </c>
      <c r="AQ233" s="9">
        <v>50</v>
      </c>
      <c r="AR233" s="9">
        <f t="shared" si="64"/>
        <v>50</v>
      </c>
      <c r="AS233" s="10">
        <f>Table1[[#This Row],[percentage_male]]/100</f>
        <v>0.5</v>
      </c>
      <c r="AT233" s="11">
        <f>(100-Table1[[#This Row],[percentage_male]])/100</f>
        <v>0.5</v>
      </c>
      <c r="AU233" s="1" t="s">
        <v>51</v>
      </c>
      <c r="AV233" s="1" t="s">
        <v>33</v>
      </c>
      <c r="AW233" s="1" t="s">
        <v>33</v>
      </c>
      <c r="AX233" s="1" t="s">
        <v>38</v>
      </c>
      <c r="AY233" s="1" t="s">
        <v>32</v>
      </c>
      <c r="AZ233" s="1" t="s">
        <v>38</v>
      </c>
      <c r="BA233" s="1" t="s">
        <v>38</v>
      </c>
      <c r="BB233" s="1" t="s">
        <v>33</v>
      </c>
      <c r="BC233" s="1">
        <v>0.5</v>
      </c>
      <c r="BD233" s="1" t="s">
        <v>33</v>
      </c>
      <c r="BE233" s="1" t="s">
        <v>33</v>
      </c>
      <c r="BF233" s="1" t="s">
        <v>33</v>
      </c>
      <c r="BG233" s="1" t="s">
        <v>33</v>
      </c>
      <c r="BH233" s="1">
        <v>0.5</v>
      </c>
      <c r="BI233" s="1" t="s">
        <v>33</v>
      </c>
      <c r="BJ233" s="1" t="s">
        <v>33</v>
      </c>
      <c r="BK233" s="1" t="s">
        <v>33</v>
      </c>
      <c r="BL233" s="1" t="s">
        <v>33</v>
      </c>
      <c r="BM233" s="1" t="s">
        <v>33</v>
      </c>
    </row>
    <row r="234" spans="1:65" x14ac:dyDescent="0.35">
      <c r="A234" s="1" t="s">
        <v>1256</v>
      </c>
      <c r="B234" s="1" t="s">
        <v>1074</v>
      </c>
      <c r="C234" s="1" t="s">
        <v>1256</v>
      </c>
      <c r="D234" s="1" t="s">
        <v>1257</v>
      </c>
      <c r="E234" t="s">
        <v>38</v>
      </c>
      <c r="F234" s="1" t="s">
        <v>37</v>
      </c>
      <c r="G234" s="1" t="s">
        <v>4040</v>
      </c>
      <c r="H234" s="1" t="s">
        <v>33</v>
      </c>
      <c r="I234" s="1" t="s">
        <v>304</v>
      </c>
      <c r="K234" t="str">
        <f t="shared" si="52"/>
        <v>Ground</v>
      </c>
      <c r="L234" s="1">
        <v>1.1000000000000001</v>
      </c>
      <c r="M234" s="1">
        <v>120</v>
      </c>
      <c r="N234" s="1" t="s">
        <v>38</v>
      </c>
      <c r="O234" s="1" t="s">
        <v>568</v>
      </c>
      <c r="Q234" s="1" t="s">
        <v>305</v>
      </c>
      <c r="R234" s="9" t="s">
        <v>472</v>
      </c>
      <c r="S234" s="9">
        <f t="shared" si="53"/>
        <v>500</v>
      </c>
      <c r="T234" s="9">
        <f t="shared" si="54"/>
        <v>90</v>
      </c>
      <c r="U234" s="9" t="s">
        <v>178</v>
      </c>
      <c r="V234" s="9">
        <f t="shared" si="55"/>
        <v>120</v>
      </c>
      <c r="W234" s="9" t="s">
        <v>75</v>
      </c>
      <c r="X234" s="9">
        <f t="shared" si="56"/>
        <v>120</v>
      </c>
      <c r="Y234" s="9" t="s">
        <v>75</v>
      </c>
      <c r="Z234" s="9">
        <f t="shared" si="57"/>
        <v>60</v>
      </c>
      <c r="AA234" s="9" t="s">
        <v>56</v>
      </c>
      <c r="AB234" s="9">
        <f t="shared" si="58"/>
        <v>60</v>
      </c>
      <c r="AC234" s="9" t="s">
        <v>56</v>
      </c>
      <c r="AD234" s="9">
        <f t="shared" si="59"/>
        <v>50</v>
      </c>
      <c r="AE234" s="9" t="s">
        <v>88</v>
      </c>
      <c r="AF234" s="9">
        <f t="shared" si="60"/>
        <v>60</v>
      </c>
      <c r="AG234" s="9" t="s">
        <v>56</v>
      </c>
      <c r="AH234" s="9" t="s">
        <v>47</v>
      </c>
      <c r="AI234" s="9">
        <f t="shared" si="61"/>
        <v>70</v>
      </c>
      <c r="AJ234" s="9">
        <f t="shared" si="62"/>
        <v>175</v>
      </c>
      <c r="AK234" s="9" t="s">
        <v>473</v>
      </c>
      <c r="AL234" s="1" t="s">
        <v>161</v>
      </c>
      <c r="AM234" s="1" t="s">
        <v>33</v>
      </c>
      <c r="AN234" s="1" t="s">
        <v>238</v>
      </c>
      <c r="AP234" t="str">
        <f t="shared" si="63"/>
        <v>Field</v>
      </c>
      <c r="AQ234" s="9">
        <v>50</v>
      </c>
      <c r="AR234" s="9">
        <f t="shared" si="64"/>
        <v>50</v>
      </c>
      <c r="AS234" s="10">
        <f>Table1[[#This Row],[percentage_male]]/100</f>
        <v>0.5</v>
      </c>
      <c r="AT234" s="11">
        <f>(100-Table1[[#This Row],[percentage_male]])/100</f>
        <v>0.5</v>
      </c>
      <c r="AU234" s="1" t="s">
        <v>51</v>
      </c>
      <c r="AV234" s="1" t="s">
        <v>33</v>
      </c>
      <c r="AW234" s="1" t="s">
        <v>33</v>
      </c>
      <c r="AX234" s="1" t="s">
        <v>38</v>
      </c>
      <c r="AY234" s="1" t="s">
        <v>32</v>
      </c>
      <c r="AZ234" s="1" t="s">
        <v>38</v>
      </c>
      <c r="BA234" s="1" t="s">
        <v>38</v>
      </c>
      <c r="BB234" s="1" t="s">
        <v>33</v>
      </c>
      <c r="BC234" s="1">
        <v>0.5</v>
      </c>
      <c r="BD234" s="1" t="s">
        <v>33</v>
      </c>
      <c r="BE234" s="1" t="s">
        <v>33</v>
      </c>
      <c r="BF234" s="1" t="s">
        <v>33</v>
      </c>
      <c r="BG234" s="1" t="s">
        <v>33</v>
      </c>
      <c r="BH234" s="1">
        <v>0.5</v>
      </c>
      <c r="BI234" s="1" t="s">
        <v>33</v>
      </c>
      <c r="BJ234" s="1" t="s">
        <v>33</v>
      </c>
      <c r="BK234" s="1" t="s">
        <v>33</v>
      </c>
      <c r="BL234" s="1" t="s">
        <v>33</v>
      </c>
      <c r="BM234" s="1" t="s">
        <v>33</v>
      </c>
    </row>
    <row r="235" spans="1:65" x14ac:dyDescent="0.35">
      <c r="A235" s="1" t="s">
        <v>1258</v>
      </c>
      <c r="B235" s="1" t="s">
        <v>1079</v>
      </c>
      <c r="C235" s="1" t="s">
        <v>1258</v>
      </c>
      <c r="D235" s="1" t="s">
        <v>1259</v>
      </c>
      <c r="E235" t="s">
        <v>38</v>
      </c>
      <c r="F235" s="1" t="s">
        <v>37</v>
      </c>
      <c r="G235" s="1" t="s">
        <v>3979</v>
      </c>
      <c r="H235" s="1" t="s">
        <v>33</v>
      </c>
      <c r="I235" s="1" t="s">
        <v>37</v>
      </c>
      <c r="K235" t="str">
        <f t="shared" si="52"/>
        <v>Normal</v>
      </c>
      <c r="L235" s="1">
        <v>0.6</v>
      </c>
      <c r="M235" s="1">
        <v>32.5</v>
      </c>
      <c r="N235" s="1" t="s">
        <v>61</v>
      </c>
      <c r="O235" s="1" t="s">
        <v>523</v>
      </c>
      <c r="P235" s="1" t="s">
        <v>885</v>
      </c>
      <c r="Q235" s="1" t="s">
        <v>618</v>
      </c>
      <c r="R235" s="9" t="s">
        <v>561</v>
      </c>
      <c r="S235" s="9">
        <f t="shared" si="53"/>
        <v>515</v>
      </c>
      <c r="T235" s="9">
        <f t="shared" si="54"/>
        <v>85</v>
      </c>
      <c r="U235" s="9" t="s">
        <v>104</v>
      </c>
      <c r="V235" s="9">
        <f t="shared" si="55"/>
        <v>80</v>
      </c>
      <c r="W235" s="9" t="s">
        <v>59</v>
      </c>
      <c r="X235" s="9">
        <f t="shared" si="56"/>
        <v>90</v>
      </c>
      <c r="Y235" s="9" t="s">
        <v>178</v>
      </c>
      <c r="Z235" s="9">
        <f t="shared" si="57"/>
        <v>105</v>
      </c>
      <c r="AA235" s="9" t="s">
        <v>141</v>
      </c>
      <c r="AB235" s="9">
        <f t="shared" si="58"/>
        <v>95</v>
      </c>
      <c r="AC235" s="9" t="s">
        <v>276</v>
      </c>
      <c r="AD235" s="9">
        <f t="shared" si="59"/>
        <v>60</v>
      </c>
      <c r="AE235" s="9" t="s">
        <v>56</v>
      </c>
      <c r="AF235" s="9">
        <f t="shared" si="60"/>
        <v>45</v>
      </c>
      <c r="AG235" s="9" t="s">
        <v>44</v>
      </c>
      <c r="AH235" s="9" t="s">
        <v>47</v>
      </c>
      <c r="AI235" s="9">
        <f t="shared" si="61"/>
        <v>70</v>
      </c>
      <c r="AJ235" s="9">
        <f t="shared" si="62"/>
        <v>180</v>
      </c>
      <c r="AK235" s="9" t="s">
        <v>529</v>
      </c>
      <c r="AL235" s="1" t="s">
        <v>161</v>
      </c>
      <c r="AM235" s="1" t="s">
        <v>33</v>
      </c>
      <c r="AN235" s="1" t="s">
        <v>569</v>
      </c>
      <c r="AP235" t="str">
        <f t="shared" si="63"/>
        <v>Mineral</v>
      </c>
      <c r="AR235" s="9">
        <f t="shared" si="64"/>
        <v>100</v>
      </c>
      <c r="AU235" s="1" t="s">
        <v>51</v>
      </c>
      <c r="AV235" s="1" t="s">
        <v>33</v>
      </c>
      <c r="AW235" s="1" t="s">
        <v>33</v>
      </c>
      <c r="AX235" s="1" t="s">
        <v>33</v>
      </c>
      <c r="AY235" s="1" t="s">
        <v>33</v>
      </c>
      <c r="AZ235" s="1" t="s">
        <v>33</v>
      </c>
      <c r="BA235" s="1" t="s">
        <v>33</v>
      </c>
      <c r="BB235" s="1" t="s">
        <v>38</v>
      </c>
      <c r="BC235" s="1" t="s">
        <v>33</v>
      </c>
      <c r="BD235" s="1" t="s">
        <v>33</v>
      </c>
      <c r="BE235" s="1" t="s">
        <v>33</v>
      </c>
      <c r="BF235" s="1" t="s">
        <v>33</v>
      </c>
      <c r="BG235" s="1" t="s">
        <v>33</v>
      </c>
      <c r="BH235" s="1" t="s">
        <v>33</v>
      </c>
      <c r="BI235" s="1" t="s">
        <v>32</v>
      </c>
      <c r="BJ235" s="1" t="s">
        <v>33</v>
      </c>
      <c r="BK235" s="1" t="s">
        <v>33</v>
      </c>
      <c r="BL235" s="1" t="s">
        <v>33</v>
      </c>
      <c r="BM235" s="1" t="s">
        <v>33</v>
      </c>
    </row>
    <row r="236" spans="1:65" x14ac:dyDescent="0.35">
      <c r="A236" s="1" t="s">
        <v>1261</v>
      </c>
      <c r="B236" s="1" t="s">
        <v>1083</v>
      </c>
      <c r="C236" s="1" t="s">
        <v>1262</v>
      </c>
      <c r="D236" s="1" t="s">
        <v>1263</v>
      </c>
      <c r="E236" t="s">
        <v>38</v>
      </c>
      <c r="F236" s="1" t="s">
        <v>37</v>
      </c>
      <c r="G236" s="1" t="s">
        <v>4041</v>
      </c>
      <c r="H236" s="1" t="s">
        <v>33</v>
      </c>
      <c r="I236" s="1" t="s">
        <v>37</v>
      </c>
      <c r="K236" t="str">
        <f t="shared" si="52"/>
        <v>Normal</v>
      </c>
      <c r="L236" s="1">
        <v>1.4</v>
      </c>
      <c r="M236" s="1">
        <v>71.2</v>
      </c>
      <c r="N236" s="1" t="s">
        <v>61</v>
      </c>
      <c r="O236" s="1" t="s">
        <v>269</v>
      </c>
      <c r="P236" s="1" t="s">
        <v>392</v>
      </c>
      <c r="Q236" s="1" t="s">
        <v>1067</v>
      </c>
      <c r="R236" s="9" t="s">
        <v>622</v>
      </c>
      <c r="S236" s="9">
        <f t="shared" si="53"/>
        <v>465</v>
      </c>
      <c r="T236" s="9">
        <f t="shared" si="54"/>
        <v>73</v>
      </c>
      <c r="U236" s="9" t="s">
        <v>369</v>
      </c>
      <c r="V236" s="9">
        <f t="shared" si="55"/>
        <v>95</v>
      </c>
      <c r="W236" s="9" t="s">
        <v>276</v>
      </c>
      <c r="X236" s="9">
        <f t="shared" si="56"/>
        <v>62</v>
      </c>
      <c r="Y236" s="9" t="s">
        <v>57</v>
      </c>
      <c r="Z236" s="9">
        <f t="shared" si="57"/>
        <v>85</v>
      </c>
      <c r="AA236" s="9" t="s">
        <v>104</v>
      </c>
      <c r="AB236" s="9">
        <f t="shared" si="58"/>
        <v>65</v>
      </c>
      <c r="AC236" s="9" t="s">
        <v>46</v>
      </c>
      <c r="AD236" s="9">
        <f t="shared" si="59"/>
        <v>85</v>
      </c>
      <c r="AE236" s="9" t="s">
        <v>104</v>
      </c>
      <c r="AF236" s="9">
        <f t="shared" si="60"/>
        <v>45</v>
      </c>
      <c r="AG236" s="9" t="s">
        <v>44</v>
      </c>
      <c r="AH236" s="9" t="s">
        <v>47</v>
      </c>
      <c r="AI236" s="9">
        <f t="shared" si="61"/>
        <v>70</v>
      </c>
      <c r="AJ236" s="9">
        <f t="shared" si="62"/>
        <v>163</v>
      </c>
      <c r="AK236" s="9" t="s">
        <v>623</v>
      </c>
      <c r="AL236" s="1" t="s">
        <v>490</v>
      </c>
      <c r="AM236" s="1" t="s">
        <v>33</v>
      </c>
      <c r="AN236" s="1" t="s">
        <v>238</v>
      </c>
      <c r="AP236" t="str">
        <f t="shared" si="63"/>
        <v>Field</v>
      </c>
      <c r="AQ236" s="9">
        <v>50</v>
      </c>
      <c r="AR236" s="9">
        <f t="shared" si="64"/>
        <v>50</v>
      </c>
      <c r="AS236" s="10">
        <f>Table1[[#This Row],[percentage_male]]/100</f>
        <v>0.5</v>
      </c>
      <c r="AT236" s="11">
        <f>(100-Table1[[#This Row],[percentage_male]])/100</f>
        <v>0.5</v>
      </c>
      <c r="AU236" s="1" t="s">
        <v>51</v>
      </c>
      <c r="AV236" s="1" t="s">
        <v>33</v>
      </c>
      <c r="AW236" s="1" t="s">
        <v>33</v>
      </c>
      <c r="AX236" s="1" t="s">
        <v>33</v>
      </c>
      <c r="AY236" s="1" t="s">
        <v>33</v>
      </c>
      <c r="AZ236" s="1" t="s">
        <v>33</v>
      </c>
      <c r="BA236" s="1" t="s">
        <v>33</v>
      </c>
      <c r="BB236" s="1" t="s">
        <v>38</v>
      </c>
      <c r="BC236" s="1" t="s">
        <v>33</v>
      </c>
      <c r="BD236" s="1" t="s">
        <v>33</v>
      </c>
      <c r="BE236" s="1" t="s">
        <v>33</v>
      </c>
      <c r="BF236" s="1" t="s">
        <v>33</v>
      </c>
      <c r="BG236" s="1" t="s">
        <v>33</v>
      </c>
      <c r="BH236" s="1" t="s">
        <v>33</v>
      </c>
      <c r="BI236" s="1" t="s">
        <v>32</v>
      </c>
      <c r="BJ236" s="1" t="s">
        <v>33</v>
      </c>
      <c r="BK236" s="1" t="s">
        <v>33</v>
      </c>
      <c r="BL236" s="1" t="s">
        <v>33</v>
      </c>
      <c r="BM236" s="1" t="s">
        <v>33</v>
      </c>
    </row>
    <row r="237" spans="1:65" x14ac:dyDescent="0.35">
      <c r="A237" s="1" t="s">
        <v>1265</v>
      </c>
      <c r="B237" s="1" t="s">
        <v>328</v>
      </c>
      <c r="C237" s="1" t="s">
        <v>1266</v>
      </c>
      <c r="D237" s="1" t="s">
        <v>1267</v>
      </c>
      <c r="E237" t="s">
        <v>38</v>
      </c>
      <c r="F237" s="1" t="s">
        <v>37</v>
      </c>
      <c r="G237" s="1" t="s">
        <v>4042</v>
      </c>
      <c r="H237" s="1" t="s">
        <v>33</v>
      </c>
      <c r="I237" s="1" t="s">
        <v>37</v>
      </c>
      <c r="K237" t="str">
        <f t="shared" si="52"/>
        <v>Normal</v>
      </c>
      <c r="L237" s="1">
        <v>1.2</v>
      </c>
      <c r="M237" s="1">
        <v>58</v>
      </c>
      <c r="N237" s="1" t="s">
        <v>61</v>
      </c>
      <c r="O237" s="1" t="s">
        <v>599</v>
      </c>
      <c r="P237" s="1" t="s">
        <v>450</v>
      </c>
      <c r="Q237" s="1" t="s">
        <v>1224</v>
      </c>
      <c r="R237" s="9" t="s">
        <v>781</v>
      </c>
      <c r="S237" s="9">
        <f t="shared" si="53"/>
        <v>250</v>
      </c>
      <c r="T237" s="9">
        <f t="shared" si="54"/>
        <v>55</v>
      </c>
      <c r="U237" s="9" t="s">
        <v>169</v>
      </c>
      <c r="V237" s="9">
        <f t="shared" si="55"/>
        <v>20</v>
      </c>
      <c r="W237" s="9" t="s">
        <v>51</v>
      </c>
      <c r="X237" s="9">
        <f t="shared" si="56"/>
        <v>35</v>
      </c>
      <c r="Y237" s="9" t="s">
        <v>159</v>
      </c>
      <c r="Z237" s="9">
        <f t="shared" si="57"/>
        <v>20</v>
      </c>
      <c r="AA237" s="9" t="s">
        <v>51</v>
      </c>
      <c r="AB237" s="9">
        <f t="shared" si="58"/>
        <v>45</v>
      </c>
      <c r="AC237" s="9" t="s">
        <v>44</v>
      </c>
      <c r="AD237" s="9">
        <f t="shared" si="59"/>
        <v>75</v>
      </c>
      <c r="AE237" s="9" t="s">
        <v>195</v>
      </c>
      <c r="AF237" s="9">
        <f t="shared" si="60"/>
        <v>45</v>
      </c>
      <c r="AG237" s="9" t="s">
        <v>44</v>
      </c>
      <c r="AH237" s="9" t="s">
        <v>47</v>
      </c>
      <c r="AI237" s="9">
        <f t="shared" si="61"/>
        <v>70</v>
      </c>
      <c r="AJ237" s="9">
        <f t="shared" si="62"/>
        <v>88</v>
      </c>
      <c r="AK237" s="9" t="s">
        <v>537</v>
      </c>
      <c r="AL237" s="1" t="s">
        <v>363</v>
      </c>
      <c r="AM237" s="1" t="s">
        <v>33</v>
      </c>
      <c r="AN237" s="1" t="s">
        <v>238</v>
      </c>
      <c r="AP237" t="str">
        <f t="shared" si="63"/>
        <v>Field</v>
      </c>
      <c r="AQ237" s="9">
        <v>50</v>
      </c>
      <c r="AR237" s="9">
        <f t="shared" si="64"/>
        <v>50</v>
      </c>
      <c r="AS237" s="10">
        <f>Table1[[#This Row],[percentage_male]]/100</f>
        <v>0.5</v>
      </c>
      <c r="AT237" s="11">
        <f>(100-Table1[[#This Row],[percentage_male]])/100</f>
        <v>0.5</v>
      </c>
      <c r="AU237" s="1" t="s">
        <v>51</v>
      </c>
      <c r="AV237" s="1" t="s">
        <v>33</v>
      </c>
      <c r="AW237" s="1" t="s">
        <v>33</v>
      </c>
      <c r="AX237" s="1" t="s">
        <v>33</v>
      </c>
      <c r="AY237" s="1" t="s">
        <v>33</v>
      </c>
      <c r="AZ237" s="1" t="s">
        <v>33</v>
      </c>
      <c r="BA237" s="1" t="s">
        <v>33</v>
      </c>
      <c r="BB237" s="1" t="s">
        <v>38</v>
      </c>
      <c r="BC237" s="1" t="s">
        <v>33</v>
      </c>
      <c r="BD237" s="1" t="s">
        <v>33</v>
      </c>
      <c r="BE237" s="1" t="s">
        <v>33</v>
      </c>
      <c r="BF237" s="1" t="s">
        <v>33</v>
      </c>
      <c r="BG237" s="1" t="s">
        <v>33</v>
      </c>
      <c r="BH237" s="1" t="s">
        <v>33</v>
      </c>
      <c r="BI237" s="1" t="s">
        <v>32</v>
      </c>
      <c r="BJ237" s="1" t="s">
        <v>33</v>
      </c>
      <c r="BK237" s="1" t="s">
        <v>33</v>
      </c>
      <c r="BL237" s="1" t="s">
        <v>33</v>
      </c>
      <c r="BM237" s="1" t="s">
        <v>33</v>
      </c>
    </row>
    <row r="238" spans="1:65" x14ac:dyDescent="0.35">
      <c r="A238" s="1" t="s">
        <v>1268</v>
      </c>
      <c r="B238" s="1" t="s">
        <v>69</v>
      </c>
      <c r="C238" s="1" t="s">
        <v>1269</v>
      </c>
      <c r="D238" s="1" t="s">
        <v>1270</v>
      </c>
      <c r="E238" t="s">
        <v>38</v>
      </c>
      <c r="F238" s="1" t="s">
        <v>37</v>
      </c>
      <c r="G238" s="1" t="s">
        <v>4043</v>
      </c>
      <c r="H238" s="1" t="s">
        <v>33</v>
      </c>
      <c r="I238" s="1" t="s">
        <v>478</v>
      </c>
      <c r="K238" t="str">
        <f t="shared" si="52"/>
        <v>Fighting</v>
      </c>
      <c r="L238" s="1">
        <v>0.7</v>
      </c>
      <c r="M238" s="1">
        <v>21</v>
      </c>
      <c r="N238" s="1" t="s">
        <v>61</v>
      </c>
      <c r="O238" s="1" t="s">
        <v>234</v>
      </c>
      <c r="P238" s="1" t="s">
        <v>528</v>
      </c>
      <c r="Q238" s="1" t="s">
        <v>479</v>
      </c>
      <c r="R238" s="9" t="s">
        <v>842</v>
      </c>
      <c r="S238" s="9">
        <f t="shared" si="53"/>
        <v>210</v>
      </c>
      <c r="T238" s="9">
        <f t="shared" si="54"/>
        <v>35</v>
      </c>
      <c r="U238" s="9" t="s">
        <v>159</v>
      </c>
      <c r="V238" s="9">
        <f t="shared" si="55"/>
        <v>35</v>
      </c>
      <c r="W238" s="9" t="s">
        <v>159</v>
      </c>
      <c r="X238" s="9">
        <f t="shared" si="56"/>
        <v>35</v>
      </c>
      <c r="Y238" s="9" t="s">
        <v>159</v>
      </c>
      <c r="Z238" s="9">
        <f t="shared" si="57"/>
        <v>35</v>
      </c>
      <c r="AA238" s="9" t="s">
        <v>159</v>
      </c>
      <c r="AB238" s="9">
        <f t="shared" si="58"/>
        <v>35</v>
      </c>
      <c r="AC238" s="9" t="s">
        <v>159</v>
      </c>
      <c r="AD238" s="9">
        <f t="shared" si="59"/>
        <v>35</v>
      </c>
      <c r="AE238" s="9" t="s">
        <v>159</v>
      </c>
      <c r="AF238" s="9">
        <f t="shared" si="60"/>
        <v>75</v>
      </c>
      <c r="AG238" s="9" t="s">
        <v>195</v>
      </c>
      <c r="AH238" s="9" t="s">
        <v>47</v>
      </c>
      <c r="AI238" s="9">
        <f t="shared" si="61"/>
        <v>70</v>
      </c>
      <c r="AJ238" s="9">
        <f t="shared" si="62"/>
        <v>42</v>
      </c>
      <c r="AK238" s="9" t="s">
        <v>335</v>
      </c>
      <c r="AL238" s="1" t="s">
        <v>161</v>
      </c>
      <c r="AM238" s="1" t="s">
        <v>33</v>
      </c>
      <c r="AN238" s="1" t="s">
        <v>334</v>
      </c>
      <c r="AP238" t="str">
        <f t="shared" si="63"/>
        <v>Undiscovered</v>
      </c>
      <c r="AQ238" s="9">
        <v>100</v>
      </c>
      <c r="AR238" s="9">
        <f t="shared" si="64"/>
        <v>0</v>
      </c>
      <c r="AS238" s="10">
        <f>Table1[[#This Row],[percentage_male]]/100</f>
        <v>1</v>
      </c>
      <c r="AT238" s="11">
        <f>(100-Table1[[#This Row],[percentage_male]])/100</f>
        <v>0</v>
      </c>
      <c r="AU238" s="1" t="s">
        <v>170</v>
      </c>
      <c r="AV238" s="1" t="s">
        <v>33</v>
      </c>
      <c r="AW238" s="1" t="s">
        <v>33</v>
      </c>
      <c r="AX238" s="1" t="s">
        <v>33</v>
      </c>
      <c r="AY238" s="1" t="s">
        <v>33</v>
      </c>
      <c r="AZ238" s="1" t="s">
        <v>33</v>
      </c>
      <c r="BA238" s="1" t="s">
        <v>33</v>
      </c>
      <c r="BB238" s="1" t="s">
        <v>33</v>
      </c>
      <c r="BC238" s="1" t="s">
        <v>33</v>
      </c>
      <c r="BD238" s="1" t="s">
        <v>33</v>
      </c>
      <c r="BE238" s="1" t="s">
        <v>38</v>
      </c>
      <c r="BF238" s="1" t="s">
        <v>38</v>
      </c>
      <c r="BG238" s="1">
        <v>0.5</v>
      </c>
      <c r="BH238" s="1">
        <v>0.5</v>
      </c>
      <c r="BI238" s="1" t="s">
        <v>33</v>
      </c>
      <c r="BJ238" s="1" t="s">
        <v>33</v>
      </c>
      <c r="BK238" s="1">
        <v>0.5</v>
      </c>
      <c r="BL238" s="1" t="s">
        <v>33</v>
      </c>
      <c r="BM238" s="1" t="s">
        <v>38</v>
      </c>
    </row>
    <row r="239" spans="1:65" x14ac:dyDescent="0.35">
      <c r="A239" s="1" t="s">
        <v>1272</v>
      </c>
      <c r="B239" s="1" t="s">
        <v>1094</v>
      </c>
      <c r="C239" s="1" t="s">
        <v>1273</v>
      </c>
      <c r="D239" s="1" t="s">
        <v>1274</v>
      </c>
      <c r="E239" t="s">
        <v>38</v>
      </c>
      <c r="F239" s="1" t="s">
        <v>37</v>
      </c>
      <c r="G239" s="1" t="s">
        <v>4044</v>
      </c>
      <c r="H239" s="1" t="s">
        <v>33</v>
      </c>
      <c r="I239" s="1" t="s">
        <v>478</v>
      </c>
      <c r="K239" t="str">
        <f t="shared" si="52"/>
        <v>Fighting</v>
      </c>
      <c r="L239" s="1">
        <v>1.4</v>
      </c>
      <c r="M239" s="1">
        <v>48</v>
      </c>
      <c r="N239" s="1" t="s">
        <v>61</v>
      </c>
      <c r="O239" s="1" t="s">
        <v>269</v>
      </c>
      <c r="P239" s="1" t="s">
        <v>450</v>
      </c>
      <c r="Q239" s="1" t="s">
        <v>528</v>
      </c>
      <c r="R239" s="9" t="s">
        <v>402</v>
      </c>
      <c r="S239" s="9">
        <f t="shared" si="53"/>
        <v>455</v>
      </c>
      <c r="T239" s="9">
        <f t="shared" si="54"/>
        <v>50</v>
      </c>
      <c r="U239" s="9" t="s">
        <v>88</v>
      </c>
      <c r="V239" s="9">
        <f t="shared" si="55"/>
        <v>95</v>
      </c>
      <c r="W239" s="9" t="s">
        <v>276</v>
      </c>
      <c r="X239" s="9">
        <f t="shared" si="56"/>
        <v>95</v>
      </c>
      <c r="Y239" s="9" t="s">
        <v>276</v>
      </c>
      <c r="Z239" s="9">
        <f t="shared" si="57"/>
        <v>35</v>
      </c>
      <c r="AA239" s="9" t="s">
        <v>159</v>
      </c>
      <c r="AB239" s="9">
        <f t="shared" si="58"/>
        <v>110</v>
      </c>
      <c r="AC239" s="9" t="s">
        <v>296</v>
      </c>
      <c r="AD239" s="9">
        <f t="shared" si="59"/>
        <v>70</v>
      </c>
      <c r="AE239" s="9" t="s">
        <v>47</v>
      </c>
      <c r="AF239" s="9">
        <f t="shared" si="60"/>
        <v>45</v>
      </c>
      <c r="AG239" s="9" t="s">
        <v>44</v>
      </c>
      <c r="AH239" s="9" t="s">
        <v>47</v>
      </c>
      <c r="AI239" s="9">
        <f t="shared" si="61"/>
        <v>70</v>
      </c>
      <c r="AJ239" s="9">
        <f t="shared" si="62"/>
        <v>159</v>
      </c>
      <c r="AK239" s="9" t="s">
        <v>117</v>
      </c>
      <c r="AL239" s="1" t="s">
        <v>161</v>
      </c>
      <c r="AM239" s="1" t="s">
        <v>33</v>
      </c>
      <c r="AN239" s="1" t="s">
        <v>514</v>
      </c>
      <c r="AP239" t="str">
        <f t="shared" si="63"/>
        <v>Human-Like</v>
      </c>
      <c r="AQ239" s="9">
        <v>100</v>
      </c>
      <c r="AR239" s="9">
        <f t="shared" si="64"/>
        <v>0</v>
      </c>
      <c r="AS239" s="10">
        <f>Table1[[#This Row],[percentage_male]]/100</f>
        <v>1</v>
      </c>
      <c r="AT239" s="11">
        <f>(100-Table1[[#This Row],[percentage_male]])/100</f>
        <v>0</v>
      </c>
      <c r="AU239" s="1" t="s">
        <v>170</v>
      </c>
      <c r="AV239" s="1" t="s">
        <v>33</v>
      </c>
      <c r="AW239" s="1" t="s">
        <v>33</v>
      </c>
      <c r="AX239" s="1" t="s">
        <v>33</v>
      </c>
      <c r="AY239" s="1" t="s">
        <v>33</v>
      </c>
      <c r="AZ239" s="1" t="s">
        <v>33</v>
      </c>
      <c r="BA239" s="1" t="s">
        <v>33</v>
      </c>
      <c r="BB239" s="1" t="s">
        <v>33</v>
      </c>
      <c r="BC239" s="1" t="s">
        <v>33</v>
      </c>
      <c r="BD239" s="1" t="s">
        <v>33</v>
      </c>
      <c r="BE239" s="1" t="s">
        <v>38</v>
      </c>
      <c r="BF239" s="1" t="s">
        <v>38</v>
      </c>
      <c r="BG239" s="1">
        <v>0.5</v>
      </c>
      <c r="BH239" s="1">
        <v>0.5</v>
      </c>
      <c r="BI239" s="1" t="s">
        <v>33</v>
      </c>
      <c r="BJ239" s="1" t="s">
        <v>33</v>
      </c>
      <c r="BK239" s="1">
        <v>0.5</v>
      </c>
      <c r="BL239" s="1" t="s">
        <v>33</v>
      </c>
      <c r="BM239" s="1" t="s">
        <v>38</v>
      </c>
    </row>
    <row r="240" spans="1:65" x14ac:dyDescent="0.35">
      <c r="A240" s="1" t="s">
        <v>1275</v>
      </c>
      <c r="B240" s="1" t="s">
        <v>1098</v>
      </c>
      <c r="C240" s="1" t="s">
        <v>1276</v>
      </c>
      <c r="D240" s="1" t="s">
        <v>1277</v>
      </c>
      <c r="E240" t="s">
        <v>38</v>
      </c>
      <c r="F240" s="1" t="s">
        <v>37</v>
      </c>
      <c r="G240" s="1" t="s">
        <v>4045</v>
      </c>
      <c r="H240" s="1" t="s">
        <v>38</v>
      </c>
      <c r="I240" s="1" t="s">
        <v>310</v>
      </c>
      <c r="J240" s="1" t="s">
        <v>299</v>
      </c>
      <c r="K240" t="str">
        <f t="shared" si="52"/>
        <v>Ice, Psychic</v>
      </c>
      <c r="L240" s="1">
        <v>0.4</v>
      </c>
      <c r="M240" s="1">
        <v>6</v>
      </c>
      <c r="N240" s="1" t="s">
        <v>61</v>
      </c>
      <c r="O240" s="1" t="s">
        <v>598</v>
      </c>
      <c r="P240" s="1" t="s">
        <v>699</v>
      </c>
      <c r="Q240" s="1" t="s">
        <v>644</v>
      </c>
      <c r="R240" s="9" t="s">
        <v>427</v>
      </c>
      <c r="S240" s="9">
        <f t="shared" si="53"/>
        <v>305</v>
      </c>
      <c r="T240" s="9">
        <f t="shared" si="54"/>
        <v>45</v>
      </c>
      <c r="U240" s="9" t="s">
        <v>44</v>
      </c>
      <c r="V240" s="9">
        <f t="shared" si="55"/>
        <v>30</v>
      </c>
      <c r="W240" s="9" t="s">
        <v>158</v>
      </c>
      <c r="X240" s="9">
        <f t="shared" si="56"/>
        <v>15</v>
      </c>
      <c r="Y240" s="9" t="s">
        <v>162</v>
      </c>
      <c r="Z240" s="9">
        <f t="shared" si="57"/>
        <v>85</v>
      </c>
      <c r="AA240" s="9" t="s">
        <v>104</v>
      </c>
      <c r="AB240" s="9">
        <f t="shared" si="58"/>
        <v>65</v>
      </c>
      <c r="AC240" s="9" t="s">
        <v>46</v>
      </c>
      <c r="AD240" s="9">
        <f t="shared" si="59"/>
        <v>65</v>
      </c>
      <c r="AE240" s="9" t="s">
        <v>46</v>
      </c>
      <c r="AF240" s="9">
        <f t="shared" si="60"/>
        <v>45</v>
      </c>
      <c r="AG240" s="9" t="s">
        <v>44</v>
      </c>
      <c r="AH240" s="9" t="s">
        <v>47</v>
      </c>
      <c r="AI240" s="9">
        <f t="shared" si="61"/>
        <v>70</v>
      </c>
      <c r="AJ240" s="9">
        <f t="shared" si="62"/>
        <v>61</v>
      </c>
      <c r="AK240" s="9" t="s">
        <v>264</v>
      </c>
      <c r="AL240" s="1" t="s">
        <v>161</v>
      </c>
      <c r="AM240" s="1" t="s">
        <v>33</v>
      </c>
      <c r="AN240" s="1" t="s">
        <v>334</v>
      </c>
      <c r="AP240" t="str">
        <f t="shared" si="63"/>
        <v>Undiscovered</v>
      </c>
      <c r="AQ240" s="9">
        <v>0</v>
      </c>
      <c r="AR240" s="9">
        <f t="shared" si="64"/>
        <v>100</v>
      </c>
      <c r="AS240" s="10">
        <f>Table1[[#This Row],[percentage_male]]/100</f>
        <v>0</v>
      </c>
      <c r="AT240" s="11">
        <f>(100-Table1[[#This Row],[percentage_male]])/100</f>
        <v>1</v>
      </c>
      <c r="AU240" s="1" t="s">
        <v>170</v>
      </c>
      <c r="AV240" s="1" t="s">
        <v>33</v>
      </c>
      <c r="AW240" s="1" t="s">
        <v>38</v>
      </c>
      <c r="AX240" s="1" t="s">
        <v>33</v>
      </c>
      <c r="AY240" s="1" t="s">
        <v>33</v>
      </c>
      <c r="AZ240" s="1" t="s">
        <v>33</v>
      </c>
      <c r="BA240" s="1">
        <v>0.5</v>
      </c>
      <c r="BB240" s="1" t="s">
        <v>33</v>
      </c>
      <c r="BC240" s="1" t="s">
        <v>33</v>
      </c>
      <c r="BD240" s="1" t="s">
        <v>33</v>
      </c>
      <c r="BE240" s="1" t="s">
        <v>33</v>
      </c>
      <c r="BF240" s="1">
        <v>0.5</v>
      </c>
      <c r="BG240" s="1" t="s">
        <v>38</v>
      </c>
      <c r="BH240" s="1" t="s">
        <v>38</v>
      </c>
      <c r="BI240" s="1" t="s">
        <v>38</v>
      </c>
      <c r="BJ240" s="1" t="s">
        <v>33</v>
      </c>
      <c r="BK240" s="1" t="s">
        <v>38</v>
      </c>
      <c r="BL240" s="1" t="s">
        <v>38</v>
      </c>
      <c r="BM240" s="1" t="s">
        <v>33</v>
      </c>
    </row>
    <row r="241" spans="1:65" x14ac:dyDescent="0.35">
      <c r="A241" s="1" t="s">
        <v>1279</v>
      </c>
      <c r="B241" s="1" t="s">
        <v>142</v>
      </c>
      <c r="C241" s="1" t="s">
        <v>1279</v>
      </c>
      <c r="D241" s="1" t="s">
        <v>1280</v>
      </c>
      <c r="E241" t="s">
        <v>38</v>
      </c>
      <c r="F241" s="1" t="s">
        <v>37</v>
      </c>
      <c r="G241" s="1" t="s">
        <v>3968</v>
      </c>
      <c r="H241" s="1" t="s">
        <v>33</v>
      </c>
      <c r="I241" s="1" t="s">
        <v>282</v>
      </c>
      <c r="K241" t="str">
        <f t="shared" si="52"/>
        <v>Electric</v>
      </c>
      <c r="L241" s="1">
        <v>0.6</v>
      </c>
      <c r="M241" s="1">
        <v>23.5</v>
      </c>
      <c r="N241" s="1" t="s">
        <v>38</v>
      </c>
      <c r="O241" s="1" t="s">
        <v>283</v>
      </c>
      <c r="Q241" s="1" t="s">
        <v>479</v>
      </c>
      <c r="R241" s="9" t="s">
        <v>1093</v>
      </c>
      <c r="S241" s="9">
        <f t="shared" si="53"/>
        <v>360</v>
      </c>
      <c r="T241" s="9">
        <f t="shared" si="54"/>
        <v>45</v>
      </c>
      <c r="U241" s="9" t="s">
        <v>44</v>
      </c>
      <c r="V241" s="9">
        <f t="shared" si="55"/>
        <v>63</v>
      </c>
      <c r="W241" s="9" t="s">
        <v>58</v>
      </c>
      <c r="X241" s="9">
        <f t="shared" si="56"/>
        <v>37</v>
      </c>
      <c r="Y241" s="9" t="s">
        <v>308</v>
      </c>
      <c r="Z241" s="9">
        <f t="shared" si="57"/>
        <v>65</v>
      </c>
      <c r="AA241" s="9" t="s">
        <v>46</v>
      </c>
      <c r="AB241" s="9">
        <f t="shared" si="58"/>
        <v>55</v>
      </c>
      <c r="AC241" s="9" t="s">
        <v>169</v>
      </c>
      <c r="AD241" s="9">
        <f t="shared" si="59"/>
        <v>95</v>
      </c>
      <c r="AE241" s="9" t="s">
        <v>276</v>
      </c>
      <c r="AF241" s="9">
        <f t="shared" si="60"/>
        <v>45</v>
      </c>
      <c r="AG241" s="9" t="s">
        <v>44</v>
      </c>
      <c r="AH241" s="9" t="s">
        <v>47</v>
      </c>
      <c r="AI241" s="9">
        <f t="shared" si="61"/>
        <v>70</v>
      </c>
      <c r="AJ241" s="9">
        <f t="shared" si="62"/>
        <v>72</v>
      </c>
      <c r="AK241" s="9" t="s">
        <v>171</v>
      </c>
      <c r="AL241" s="1" t="s">
        <v>161</v>
      </c>
      <c r="AM241" s="1" t="s">
        <v>33</v>
      </c>
      <c r="AN241" s="1" t="s">
        <v>334</v>
      </c>
      <c r="AP241" t="str">
        <f t="shared" si="63"/>
        <v>Undiscovered</v>
      </c>
      <c r="AQ241" s="9">
        <v>75</v>
      </c>
      <c r="AR241" s="9">
        <f t="shared" si="64"/>
        <v>25</v>
      </c>
      <c r="AS241" s="10">
        <f>Table1[[#This Row],[percentage_male]]/100</f>
        <v>0.75</v>
      </c>
      <c r="AT241" s="11">
        <f>(100-Table1[[#This Row],[percentage_male]])/100</f>
        <v>0.25</v>
      </c>
      <c r="AU241" s="1" t="s">
        <v>170</v>
      </c>
      <c r="AV241" s="1" t="s">
        <v>33</v>
      </c>
      <c r="AW241" s="1" t="s">
        <v>33</v>
      </c>
      <c r="AX241" s="1" t="s">
        <v>33</v>
      </c>
      <c r="AY241" s="1">
        <v>0.5</v>
      </c>
      <c r="AZ241" s="1" t="s">
        <v>33</v>
      </c>
      <c r="BA241" s="1" t="s">
        <v>33</v>
      </c>
      <c r="BB241" s="1" t="s">
        <v>33</v>
      </c>
      <c r="BC241" s="1" t="s">
        <v>33</v>
      </c>
      <c r="BD241" s="1" t="s">
        <v>38</v>
      </c>
      <c r="BE241" s="1">
        <v>0.5</v>
      </c>
      <c r="BF241" s="1" t="s">
        <v>33</v>
      </c>
      <c r="BG241" s="1" t="s">
        <v>33</v>
      </c>
      <c r="BH241" s="1" t="s">
        <v>33</v>
      </c>
      <c r="BI241" s="1" t="s">
        <v>33</v>
      </c>
      <c r="BJ241" s="1" t="s">
        <v>33</v>
      </c>
      <c r="BK241" s="1" t="s">
        <v>33</v>
      </c>
      <c r="BL241" s="1">
        <v>0.5</v>
      </c>
      <c r="BM241" s="1" t="s">
        <v>33</v>
      </c>
    </row>
    <row r="242" spans="1:65" x14ac:dyDescent="0.35">
      <c r="A242" s="1" t="s">
        <v>1282</v>
      </c>
      <c r="B242" s="1" t="s">
        <v>105</v>
      </c>
      <c r="C242" s="1" t="s">
        <v>1282</v>
      </c>
      <c r="D242" s="1" t="s">
        <v>1283</v>
      </c>
      <c r="E242" t="s">
        <v>38</v>
      </c>
      <c r="F242" s="1" t="s">
        <v>37</v>
      </c>
      <c r="G242" s="1" t="s">
        <v>4046</v>
      </c>
      <c r="H242" s="1" t="s">
        <v>33</v>
      </c>
      <c r="I242" s="1" t="s">
        <v>81</v>
      </c>
      <c r="K242" t="str">
        <f t="shared" si="52"/>
        <v>Fire</v>
      </c>
      <c r="L242" s="1">
        <v>0.7</v>
      </c>
      <c r="M242" s="1">
        <v>21.4</v>
      </c>
      <c r="N242" s="1" t="s">
        <v>38</v>
      </c>
      <c r="O242" s="1" t="s">
        <v>587</v>
      </c>
      <c r="Q242" s="1" t="s">
        <v>479</v>
      </c>
      <c r="R242" s="9" t="s">
        <v>331</v>
      </c>
      <c r="S242" s="9">
        <f t="shared" si="53"/>
        <v>365</v>
      </c>
      <c r="T242" s="9">
        <f t="shared" si="54"/>
        <v>45</v>
      </c>
      <c r="U242" s="9" t="s">
        <v>44</v>
      </c>
      <c r="V242" s="9">
        <f t="shared" si="55"/>
        <v>75</v>
      </c>
      <c r="W242" s="9" t="s">
        <v>195</v>
      </c>
      <c r="X242" s="9">
        <f t="shared" si="56"/>
        <v>37</v>
      </c>
      <c r="Y242" s="9" t="s">
        <v>308</v>
      </c>
      <c r="Z242" s="9">
        <f t="shared" si="57"/>
        <v>70</v>
      </c>
      <c r="AA242" s="9" t="s">
        <v>47</v>
      </c>
      <c r="AB242" s="9">
        <f t="shared" si="58"/>
        <v>55</v>
      </c>
      <c r="AC242" s="9" t="s">
        <v>169</v>
      </c>
      <c r="AD242" s="9">
        <f t="shared" si="59"/>
        <v>83</v>
      </c>
      <c r="AE242" s="9" t="s">
        <v>67</v>
      </c>
      <c r="AF242" s="9">
        <f t="shared" si="60"/>
        <v>45</v>
      </c>
      <c r="AG242" s="9" t="s">
        <v>44</v>
      </c>
      <c r="AH242" s="9" t="s">
        <v>47</v>
      </c>
      <c r="AI242" s="9">
        <f t="shared" si="61"/>
        <v>70</v>
      </c>
      <c r="AJ242" s="9">
        <f t="shared" si="62"/>
        <v>73</v>
      </c>
      <c r="AK242" s="9" t="s">
        <v>369</v>
      </c>
      <c r="AL242" s="1" t="s">
        <v>161</v>
      </c>
      <c r="AM242" s="1" t="s">
        <v>33</v>
      </c>
      <c r="AN242" s="1" t="s">
        <v>334</v>
      </c>
      <c r="AP242" t="str">
        <f t="shared" si="63"/>
        <v>Undiscovered</v>
      </c>
      <c r="AQ242" s="9">
        <v>75</v>
      </c>
      <c r="AR242" s="9">
        <f t="shared" si="64"/>
        <v>25</v>
      </c>
      <c r="AS242" s="10">
        <f>Table1[[#This Row],[percentage_male]]/100</f>
        <v>0.75</v>
      </c>
      <c r="AT242" s="11">
        <f>(100-Table1[[#This Row],[percentage_male]])/100</f>
        <v>0.25</v>
      </c>
      <c r="AU242" s="1" t="s">
        <v>170</v>
      </c>
      <c r="AV242" s="1" t="s">
        <v>33</v>
      </c>
      <c r="AW242" s="1">
        <v>0.5</v>
      </c>
      <c r="AX242" s="1" t="s">
        <v>38</v>
      </c>
      <c r="AY242" s="1" t="s">
        <v>33</v>
      </c>
      <c r="AZ242" s="1">
        <v>0.5</v>
      </c>
      <c r="BA242" s="1">
        <v>0.5</v>
      </c>
      <c r="BB242" s="1" t="s">
        <v>33</v>
      </c>
      <c r="BC242" s="1" t="s">
        <v>33</v>
      </c>
      <c r="BD242" s="1" t="s">
        <v>38</v>
      </c>
      <c r="BE242" s="1" t="s">
        <v>33</v>
      </c>
      <c r="BF242" s="1" t="s">
        <v>33</v>
      </c>
      <c r="BG242" s="1">
        <v>0.5</v>
      </c>
      <c r="BH242" s="1" t="s">
        <v>38</v>
      </c>
      <c r="BI242" s="1" t="s">
        <v>33</v>
      </c>
      <c r="BJ242" s="1" t="s">
        <v>33</v>
      </c>
      <c r="BK242" s="1" t="s">
        <v>33</v>
      </c>
      <c r="BL242" s="1">
        <v>0.5</v>
      </c>
      <c r="BM242" s="1">
        <v>0.5</v>
      </c>
    </row>
    <row r="243" spans="1:65" x14ac:dyDescent="0.35">
      <c r="A243" s="1" t="s">
        <v>1285</v>
      </c>
      <c r="B243" s="1" t="s">
        <v>1019</v>
      </c>
      <c r="C243" s="1" t="s">
        <v>1285</v>
      </c>
      <c r="D243" s="1" t="s">
        <v>1286</v>
      </c>
      <c r="E243" t="s">
        <v>38</v>
      </c>
      <c r="F243" s="1" t="s">
        <v>37</v>
      </c>
      <c r="G243" s="1" t="s">
        <v>4047</v>
      </c>
      <c r="H243" s="1" t="s">
        <v>33</v>
      </c>
      <c r="I243" s="1" t="s">
        <v>37</v>
      </c>
      <c r="K243" t="str">
        <f t="shared" si="52"/>
        <v>Normal</v>
      </c>
      <c r="L243" s="1">
        <v>1.2</v>
      </c>
      <c r="M243" s="1">
        <v>75.5</v>
      </c>
      <c r="N243" s="1" t="s">
        <v>61</v>
      </c>
      <c r="O243" s="1" t="s">
        <v>71</v>
      </c>
      <c r="P243" s="1" t="s">
        <v>630</v>
      </c>
      <c r="Q243" s="1" t="s">
        <v>1067</v>
      </c>
      <c r="R243" s="9" t="s">
        <v>415</v>
      </c>
      <c r="S243" s="9">
        <f t="shared" si="53"/>
        <v>490</v>
      </c>
      <c r="T243" s="9">
        <f t="shared" si="54"/>
        <v>95</v>
      </c>
      <c r="U243" s="9" t="s">
        <v>276</v>
      </c>
      <c r="V243" s="9">
        <f t="shared" si="55"/>
        <v>80</v>
      </c>
      <c r="W243" s="9" t="s">
        <v>59</v>
      </c>
      <c r="X243" s="9">
        <f t="shared" si="56"/>
        <v>105</v>
      </c>
      <c r="Y243" s="9" t="s">
        <v>141</v>
      </c>
      <c r="Z243" s="9">
        <f t="shared" si="57"/>
        <v>40</v>
      </c>
      <c r="AA243" s="9" t="s">
        <v>184</v>
      </c>
      <c r="AB243" s="9">
        <f t="shared" si="58"/>
        <v>70</v>
      </c>
      <c r="AC243" s="9" t="s">
        <v>47</v>
      </c>
      <c r="AD243" s="9">
        <f t="shared" si="59"/>
        <v>100</v>
      </c>
      <c r="AE243" s="9" t="s">
        <v>68</v>
      </c>
      <c r="AF243" s="9">
        <f t="shared" si="60"/>
        <v>45</v>
      </c>
      <c r="AG243" s="9" t="s">
        <v>44</v>
      </c>
      <c r="AH243" s="9" t="s">
        <v>47</v>
      </c>
      <c r="AI243" s="9">
        <f t="shared" si="61"/>
        <v>70</v>
      </c>
      <c r="AJ243" s="9">
        <f t="shared" si="62"/>
        <v>172</v>
      </c>
      <c r="AK243" s="9" t="s">
        <v>606</v>
      </c>
      <c r="AL243" s="1" t="s">
        <v>490</v>
      </c>
      <c r="AM243" s="1" t="s">
        <v>33</v>
      </c>
      <c r="AN243" s="1" t="s">
        <v>238</v>
      </c>
      <c r="AP243" t="str">
        <f t="shared" si="63"/>
        <v>Field</v>
      </c>
      <c r="AQ243" s="9">
        <v>0</v>
      </c>
      <c r="AR243" s="9">
        <f t="shared" si="64"/>
        <v>100</v>
      </c>
      <c r="AS243" s="10">
        <f>Table1[[#This Row],[percentage_male]]/100</f>
        <v>0</v>
      </c>
      <c r="AT243" s="11">
        <f>(100-Table1[[#This Row],[percentage_male]])/100</f>
        <v>1</v>
      </c>
      <c r="AU243" s="1" t="s">
        <v>51</v>
      </c>
      <c r="AV243" s="1" t="s">
        <v>33</v>
      </c>
      <c r="AW243" s="1">
        <v>0.5</v>
      </c>
      <c r="AX243" s="1" t="s">
        <v>33</v>
      </c>
      <c r="AY243" s="1" t="s">
        <v>33</v>
      </c>
      <c r="AZ243" s="1" t="s">
        <v>33</v>
      </c>
      <c r="BA243" s="1">
        <v>0.5</v>
      </c>
      <c r="BB243" s="1" t="s">
        <v>38</v>
      </c>
      <c r="BC243" s="1" t="s">
        <v>33</v>
      </c>
      <c r="BD243" s="1" t="s">
        <v>33</v>
      </c>
      <c r="BE243" s="1" t="s">
        <v>33</v>
      </c>
      <c r="BF243" s="1" t="s">
        <v>33</v>
      </c>
      <c r="BG243" s="1" t="s">
        <v>33</v>
      </c>
      <c r="BH243" s="1" t="s">
        <v>33</v>
      </c>
      <c r="BI243" s="1" t="s">
        <v>32</v>
      </c>
      <c r="BJ243" s="1" t="s">
        <v>33</v>
      </c>
      <c r="BK243" s="1" t="s">
        <v>33</v>
      </c>
      <c r="BL243" s="1" t="s">
        <v>33</v>
      </c>
      <c r="BM243" s="1" t="s">
        <v>33</v>
      </c>
    </row>
    <row r="244" spans="1:65" x14ac:dyDescent="0.35">
      <c r="A244" s="1" t="s">
        <v>1288</v>
      </c>
      <c r="B244" s="1" t="s">
        <v>1111</v>
      </c>
      <c r="C244" s="1" t="s">
        <v>1289</v>
      </c>
      <c r="D244" s="1" t="s">
        <v>1290</v>
      </c>
      <c r="E244" t="s">
        <v>38</v>
      </c>
      <c r="F244" s="1" t="s">
        <v>37</v>
      </c>
      <c r="G244" s="1" t="s">
        <v>4002</v>
      </c>
      <c r="H244" s="1" t="s">
        <v>33</v>
      </c>
      <c r="I244" s="1" t="s">
        <v>37</v>
      </c>
      <c r="K244" t="str">
        <f t="shared" si="52"/>
        <v>Normal</v>
      </c>
      <c r="L244" s="1">
        <v>1.5</v>
      </c>
      <c r="M244" s="1">
        <v>46.8</v>
      </c>
      <c r="N244" s="1" t="s">
        <v>61</v>
      </c>
      <c r="O244" s="1" t="s">
        <v>778</v>
      </c>
      <c r="P244" s="1" t="s">
        <v>779</v>
      </c>
      <c r="Q244" s="1" t="s">
        <v>780</v>
      </c>
      <c r="R244" s="9" t="s">
        <v>852</v>
      </c>
      <c r="S244" s="9">
        <f t="shared" si="53"/>
        <v>540</v>
      </c>
      <c r="T244" s="9">
        <f t="shared" si="54"/>
        <v>255</v>
      </c>
      <c r="U244" s="9" t="s">
        <v>160</v>
      </c>
      <c r="V244" s="9">
        <f t="shared" si="55"/>
        <v>10</v>
      </c>
      <c r="W244" s="9" t="s">
        <v>130</v>
      </c>
      <c r="X244" s="9">
        <f t="shared" si="56"/>
        <v>10</v>
      </c>
      <c r="Y244" s="9" t="s">
        <v>130</v>
      </c>
      <c r="Z244" s="9">
        <f t="shared" si="57"/>
        <v>75</v>
      </c>
      <c r="AA244" s="9" t="s">
        <v>195</v>
      </c>
      <c r="AB244" s="9">
        <f t="shared" si="58"/>
        <v>135</v>
      </c>
      <c r="AC244" s="9" t="s">
        <v>148</v>
      </c>
      <c r="AD244" s="9">
        <f t="shared" si="59"/>
        <v>55</v>
      </c>
      <c r="AE244" s="9" t="s">
        <v>169</v>
      </c>
      <c r="AF244" s="9">
        <f t="shared" si="60"/>
        <v>30</v>
      </c>
      <c r="AG244" s="9" t="s">
        <v>158</v>
      </c>
      <c r="AH244" s="9" t="s">
        <v>361</v>
      </c>
      <c r="AI244" s="9">
        <f t="shared" si="61"/>
        <v>140</v>
      </c>
      <c r="AJ244" s="9">
        <f t="shared" si="62"/>
        <v>608</v>
      </c>
      <c r="AK244" s="9" t="s">
        <v>1291</v>
      </c>
      <c r="AL244" s="1" t="s">
        <v>363</v>
      </c>
      <c r="AM244" s="1" t="s">
        <v>33</v>
      </c>
      <c r="AN244" s="1" t="s">
        <v>288</v>
      </c>
      <c r="AP244" t="str">
        <f t="shared" si="63"/>
        <v>Fairy</v>
      </c>
      <c r="AQ244" s="9">
        <v>0</v>
      </c>
      <c r="AR244" s="9">
        <f t="shared" si="64"/>
        <v>100</v>
      </c>
      <c r="AS244" s="10">
        <f>Table1[[#This Row],[percentage_male]]/100</f>
        <v>0</v>
      </c>
      <c r="AT244" s="11">
        <f>(100-Table1[[#This Row],[percentage_male]])/100</f>
        <v>1</v>
      </c>
      <c r="AU244" s="1" t="s">
        <v>184</v>
      </c>
      <c r="AV244" s="1" t="s">
        <v>33</v>
      </c>
      <c r="AW244" s="1" t="s">
        <v>33</v>
      </c>
      <c r="AX244" s="1" t="s">
        <v>33</v>
      </c>
      <c r="AY244" s="1" t="s">
        <v>33</v>
      </c>
      <c r="AZ244" s="1" t="s">
        <v>33</v>
      </c>
      <c r="BA244" s="1" t="s">
        <v>33</v>
      </c>
      <c r="BB244" s="1" t="s">
        <v>38</v>
      </c>
      <c r="BC244" s="1" t="s">
        <v>33</v>
      </c>
      <c r="BD244" s="1" t="s">
        <v>33</v>
      </c>
      <c r="BE244" s="1" t="s">
        <v>33</v>
      </c>
      <c r="BF244" s="1" t="s">
        <v>33</v>
      </c>
      <c r="BG244" s="1" t="s">
        <v>33</v>
      </c>
      <c r="BH244" s="1" t="s">
        <v>33</v>
      </c>
      <c r="BI244" s="1" t="s">
        <v>32</v>
      </c>
      <c r="BJ244" s="1" t="s">
        <v>33</v>
      </c>
      <c r="BK244" s="1" t="s">
        <v>33</v>
      </c>
      <c r="BL244" s="1" t="s">
        <v>33</v>
      </c>
      <c r="BM244" s="1" t="s">
        <v>33</v>
      </c>
    </row>
    <row r="245" spans="1:65" x14ac:dyDescent="0.35">
      <c r="A245" s="1" t="s">
        <v>1292</v>
      </c>
      <c r="B245" s="1" t="s">
        <v>1115</v>
      </c>
      <c r="C245" s="1" t="s">
        <v>1292</v>
      </c>
      <c r="D245" s="1" t="s">
        <v>1293</v>
      </c>
      <c r="E245" t="s">
        <v>38</v>
      </c>
      <c r="F245" s="1" t="s">
        <v>913</v>
      </c>
      <c r="G245" s="1" t="s">
        <v>4048</v>
      </c>
      <c r="H245" s="1" t="s">
        <v>33</v>
      </c>
      <c r="I245" s="1" t="s">
        <v>282</v>
      </c>
      <c r="K245" t="str">
        <f t="shared" si="52"/>
        <v>Electric</v>
      </c>
      <c r="L245" s="1">
        <v>1.9</v>
      </c>
      <c r="M245" s="1">
        <v>178</v>
      </c>
      <c r="N245" s="1" t="s">
        <v>38</v>
      </c>
      <c r="O245" s="1" t="s">
        <v>901</v>
      </c>
      <c r="Q245" s="1" t="s">
        <v>397</v>
      </c>
      <c r="R245" s="9" t="s">
        <v>914</v>
      </c>
      <c r="S245" s="9">
        <f t="shared" si="53"/>
        <v>580</v>
      </c>
      <c r="T245" s="9">
        <f t="shared" si="54"/>
        <v>90</v>
      </c>
      <c r="U245" s="9" t="s">
        <v>178</v>
      </c>
      <c r="V245" s="9">
        <f t="shared" si="55"/>
        <v>85</v>
      </c>
      <c r="W245" s="9" t="s">
        <v>104</v>
      </c>
      <c r="X245" s="9">
        <f t="shared" si="56"/>
        <v>75</v>
      </c>
      <c r="Y245" s="9" t="s">
        <v>195</v>
      </c>
      <c r="Z245" s="9">
        <f t="shared" si="57"/>
        <v>115</v>
      </c>
      <c r="AA245" s="9" t="s">
        <v>118</v>
      </c>
      <c r="AB245" s="9">
        <f t="shared" si="58"/>
        <v>100</v>
      </c>
      <c r="AC245" s="9" t="s">
        <v>68</v>
      </c>
      <c r="AD245" s="9">
        <f t="shared" si="59"/>
        <v>115</v>
      </c>
      <c r="AE245" s="9" t="s">
        <v>118</v>
      </c>
      <c r="AF245" s="9">
        <f t="shared" si="60"/>
        <v>3</v>
      </c>
      <c r="AG245" s="9" t="s">
        <v>61</v>
      </c>
      <c r="AH245" s="9" t="s">
        <v>159</v>
      </c>
      <c r="AI245" s="9">
        <f t="shared" si="61"/>
        <v>35</v>
      </c>
      <c r="AJ245" s="9">
        <f t="shared" si="62"/>
        <v>261</v>
      </c>
      <c r="AK245" s="9" t="s">
        <v>229</v>
      </c>
      <c r="AL245" s="1" t="s">
        <v>490</v>
      </c>
      <c r="AM245" s="1" t="s">
        <v>33</v>
      </c>
      <c r="AN245" s="1" t="s">
        <v>334</v>
      </c>
      <c r="AP245" t="str">
        <f t="shared" si="63"/>
        <v>Undiscovered</v>
      </c>
      <c r="AR245" s="9">
        <f t="shared" si="64"/>
        <v>100</v>
      </c>
      <c r="AU245" s="1" t="s">
        <v>59</v>
      </c>
      <c r="AV245" s="1" t="s">
        <v>33</v>
      </c>
      <c r="AW245" s="1" t="s">
        <v>33</v>
      </c>
      <c r="AX245" s="1" t="s">
        <v>33</v>
      </c>
      <c r="AY245" s="1">
        <v>0.5</v>
      </c>
      <c r="AZ245" s="1" t="s">
        <v>33</v>
      </c>
      <c r="BA245" s="1" t="s">
        <v>33</v>
      </c>
      <c r="BB245" s="1" t="s">
        <v>33</v>
      </c>
      <c r="BC245" s="1" t="s">
        <v>33</v>
      </c>
      <c r="BD245" s="1" t="s">
        <v>38</v>
      </c>
      <c r="BE245" s="1">
        <v>0.5</v>
      </c>
      <c r="BF245" s="1" t="s">
        <v>33</v>
      </c>
      <c r="BG245" s="1" t="s">
        <v>33</v>
      </c>
      <c r="BH245" s="1" t="s">
        <v>33</v>
      </c>
      <c r="BI245" s="1" t="s">
        <v>33</v>
      </c>
      <c r="BJ245" s="1" t="s">
        <v>33</v>
      </c>
      <c r="BK245" s="1" t="s">
        <v>33</v>
      </c>
      <c r="BL245" s="1">
        <v>0.5</v>
      </c>
      <c r="BM245" s="1" t="s">
        <v>33</v>
      </c>
    </row>
    <row r="246" spans="1:65" x14ac:dyDescent="0.35">
      <c r="A246" s="1" t="s">
        <v>1295</v>
      </c>
      <c r="B246" s="1" t="s">
        <v>1119</v>
      </c>
      <c r="C246" s="1" t="s">
        <v>1295</v>
      </c>
      <c r="D246" s="1" t="s">
        <v>1296</v>
      </c>
      <c r="E246" t="s">
        <v>38</v>
      </c>
      <c r="F246" s="1" t="s">
        <v>913</v>
      </c>
      <c r="G246" s="1" t="s">
        <v>3990</v>
      </c>
      <c r="H246" s="1" t="s">
        <v>33</v>
      </c>
      <c r="I246" s="1" t="s">
        <v>81</v>
      </c>
      <c r="K246" t="str">
        <f t="shared" si="52"/>
        <v>Fire</v>
      </c>
      <c r="L246" s="1">
        <v>2.1</v>
      </c>
      <c r="M246" s="1">
        <v>198</v>
      </c>
      <c r="N246" s="1" t="s">
        <v>38</v>
      </c>
      <c r="O246" s="1" t="s">
        <v>901</v>
      </c>
      <c r="Q246" s="1" t="s">
        <v>397</v>
      </c>
      <c r="R246" s="9" t="s">
        <v>914</v>
      </c>
      <c r="S246" s="9">
        <f t="shared" si="53"/>
        <v>580</v>
      </c>
      <c r="T246" s="9">
        <f t="shared" si="54"/>
        <v>115</v>
      </c>
      <c r="U246" s="9" t="s">
        <v>118</v>
      </c>
      <c r="V246" s="9">
        <f t="shared" si="55"/>
        <v>115</v>
      </c>
      <c r="W246" s="9" t="s">
        <v>118</v>
      </c>
      <c r="X246" s="9">
        <f t="shared" si="56"/>
        <v>85</v>
      </c>
      <c r="Y246" s="9" t="s">
        <v>104</v>
      </c>
      <c r="Z246" s="9">
        <f t="shared" si="57"/>
        <v>90</v>
      </c>
      <c r="AA246" s="9" t="s">
        <v>178</v>
      </c>
      <c r="AB246" s="9">
        <f t="shared" si="58"/>
        <v>75</v>
      </c>
      <c r="AC246" s="9" t="s">
        <v>195</v>
      </c>
      <c r="AD246" s="9">
        <f t="shared" si="59"/>
        <v>100</v>
      </c>
      <c r="AE246" s="9" t="s">
        <v>68</v>
      </c>
      <c r="AF246" s="9">
        <f t="shared" si="60"/>
        <v>3</v>
      </c>
      <c r="AG246" s="9" t="s">
        <v>61</v>
      </c>
      <c r="AH246" s="9" t="s">
        <v>159</v>
      </c>
      <c r="AI246" s="9">
        <f t="shared" si="61"/>
        <v>35</v>
      </c>
      <c r="AJ246" s="9">
        <f t="shared" si="62"/>
        <v>261</v>
      </c>
      <c r="AK246" s="9" t="s">
        <v>229</v>
      </c>
      <c r="AL246" s="1" t="s">
        <v>490</v>
      </c>
      <c r="AM246" s="1" t="s">
        <v>33</v>
      </c>
      <c r="AN246" s="1" t="s">
        <v>334</v>
      </c>
      <c r="AP246" t="str">
        <f t="shared" si="63"/>
        <v>Undiscovered</v>
      </c>
      <c r="AR246" s="9">
        <f t="shared" si="64"/>
        <v>100</v>
      </c>
      <c r="AU246" s="1" t="s">
        <v>59</v>
      </c>
      <c r="AV246" s="1" t="s">
        <v>33</v>
      </c>
      <c r="AW246" s="1">
        <v>0.5</v>
      </c>
      <c r="AX246" s="1" t="s">
        <v>38</v>
      </c>
      <c r="AY246" s="1" t="s">
        <v>33</v>
      </c>
      <c r="AZ246" s="1">
        <v>0.5</v>
      </c>
      <c r="BA246" s="1">
        <v>0.5</v>
      </c>
      <c r="BB246" s="1" t="s">
        <v>33</v>
      </c>
      <c r="BC246" s="1" t="s">
        <v>33</v>
      </c>
      <c r="BD246" s="1" t="s">
        <v>38</v>
      </c>
      <c r="BE246" s="1" t="s">
        <v>33</v>
      </c>
      <c r="BF246" s="1" t="s">
        <v>33</v>
      </c>
      <c r="BG246" s="1">
        <v>0.5</v>
      </c>
      <c r="BH246" s="1" t="s">
        <v>38</v>
      </c>
      <c r="BI246" s="1" t="s">
        <v>33</v>
      </c>
      <c r="BJ246" s="1" t="s">
        <v>33</v>
      </c>
      <c r="BK246" s="1" t="s">
        <v>33</v>
      </c>
      <c r="BL246" s="1">
        <v>0.5</v>
      </c>
      <c r="BM246" s="1">
        <v>0.5</v>
      </c>
    </row>
    <row r="247" spans="1:65" x14ac:dyDescent="0.35">
      <c r="A247" s="1" t="s">
        <v>1298</v>
      </c>
      <c r="B247" s="1" t="s">
        <v>399</v>
      </c>
      <c r="C247" s="1" t="s">
        <v>1298</v>
      </c>
      <c r="D247" s="1" t="s">
        <v>1299</v>
      </c>
      <c r="E247" t="s">
        <v>38</v>
      </c>
      <c r="F247" s="1" t="s">
        <v>913</v>
      </c>
      <c r="G247" s="1" t="s">
        <v>4049</v>
      </c>
      <c r="H247" s="1" t="s">
        <v>33</v>
      </c>
      <c r="I247" s="1" t="s">
        <v>123</v>
      </c>
      <c r="K247" t="str">
        <f t="shared" si="52"/>
        <v>Water</v>
      </c>
      <c r="L247" s="1">
        <v>2</v>
      </c>
      <c r="M247" s="1">
        <v>187</v>
      </c>
      <c r="N247" s="1" t="s">
        <v>38</v>
      </c>
      <c r="O247" s="1" t="s">
        <v>901</v>
      </c>
      <c r="Q247" s="1" t="s">
        <v>397</v>
      </c>
      <c r="R247" s="9" t="s">
        <v>914</v>
      </c>
      <c r="S247" s="9">
        <f t="shared" si="53"/>
        <v>580</v>
      </c>
      <c r="T247" s="9">
        <f t="shared" si="54"/>
        <v>100</v>
      </c>
      <c r="U247" s="9" t="s">
        <v>68</v>
      </c>
      <c r="V247" s="9">
        <f t="shared" si="55"/>
        <v>75</v>
      </c>
      <c r="W247" s="9" t="s">
        <v>195</v>
      </c>
      <c r="X247" s="9">
        <f t="shared" si="56"/>
        <v>115</v>
      </c>
      <c r="Y247" s="9" t="s">
        <v>118</v>
      </c>
      <c r="Z247" s="9">
        <f t="shared" si="57"/>
        <v>90</v>
      </c>
      <c r="AA247" s="9" t="s">
        <v>178</v>
      </c>
      <c r="AB247" s="9">
        <f t="shared" si="58"/>
        <v>115</v>
      </c>
      <c r="AC247" s="9" t="s">
        <v>118</v>
      </c>
      <c r="AD247" s="9">
        <f t="shared" si="59"/>
        <v>85</v>
      </c>
      <c r="AE247" s="9" t="s">
        <v>104</v>
      </c>
      <c r="AF247" s="9">
        <f t="shared" si="60"/>
        <v>3</v>
      </c>
      <c r="AG247" s="9" t="s">
        <v>61</v>
      </c>
      <c r="AH247" s="9" t="s">
        <v>159</v>
      </c>
      <c r="AI247" s="9">
        <f t="shared" si="61"/>
        <v>35</v>
      </c>
      <c r="AJ247" s="9">
        <f t="shared" si="62"/>
        <v>261</v>
      </c>
      <c r="AK247" s="9" t="s">
        <v>229</v>
      </c>
      <c r="AL247" s="1" t="s">
        <v>490</v>
      </c>
      <c r="AM247" s="1" t="s">
        <v>33</v>
      </c>
      <c r="AN247" s="1" t="s">
        <v>334</v>
      </c>
      <c r="AP247" t="str">
        <f t="shared" si="63"/>
        <v>Undiscovered</v>
      </c>
      <c r="AR247" s="9">
        <f t="shared" si="64"/>
        <v>100</v>
      </c>
      <c r="AU247" s="1" t="s">
        <v>59</v>
      </c>
      <c r="AV247" s="1" t="s">
        <v>33</v>
      </c>
      <c r="AW247" s="1">
        <v>0.5</v>
      </c>
      <c r="AX247" s="1">
        <v>0.5</v>
      </c>
      <c r="AY247" s="1" t="s">
        <v>38</v>
      </c>
      <c r="AZ247" s="1" t="s">
        <v>38</v>
      </c>
      <c r="BA247" s="1">
        <v>0.5</v>
      </c>
      <c r="BB247" s="1" t="s">
        <v>33</v>
      </c>
      <c r="BC247" s="1" t="s">
        <v>33</v>
      </c>
      <c r="BD247" s="1" t="s">
        <v>33</v>
      </c>
      <c r="BE247" s="1" t="s">
        <v>33</v>
      </c>
      <c r="BF247" s="1" t="s">
        <v>33</v>
      </c>
      <c r="BG247" s="1" t="s">
        <v>33</v>
      </c>
      <c r="BH247" s="1" t="s">
        <v>33</v>
      </c>
      <c r="BI247" s="1" t="s">
        <v>33</v>
      </c>
      <c r="BJ247" s="1" t="s">
        <v>33</v>
      </c>
      <c r="BK247" s="1" t="s">
        <v>33</v>
      </c>
      <c r="BL247" s="1">
        <v>0.5</v>
      </c>
      <c r="BM247" s="1" t="s">
        <v>33</v>
      </c>
    </row>
    <row r="248" spans="1:65" x14ac:dyDescent="0.35">
      <c r="A248" s="1" t="s">
        <v>1301</v>
      </c>
      <c r="B248" s="1" t="s">
        <v>1127</v>
      </c>
      <c r="C248" s="1" t="s">
        <v>1301</v>
      </c>
      <c r="D248" s="1" t="s">
        <v>1302</v>
      </c>
      <c r="E248" t="s">
        <v>38</v>
      </c>
      <c r="F248" s="1" t="s">
        <v>37</v>
      </c>
      <c r="G248" s="1" t="s">
        <v>4050</v>
      </c>
      <c r="H248" s="1" t="s">
        <v>38</v>
      </c>
      <c r="I248" s="1" t="s">
        <v>566</v>
      </c>
      <c r="J248" s="1" t="s">
        <v>304</v>
      </c>
      <c r="K248" t="str">
        <f t="shared" si="52"/>
        <v>Rock, Ground</v>
      </c>
      <c r="L248" s="1">
        <v>0.6</v>
      </c>
      <c r="M248" s="1">
        <v>72</v>
      </c>
      <c r="N248" s="1" t="s">
        <v>38</v>
      </c>
      <c r="O248" s="1" t="s">
        <v>234</v>
      </c>
      <c r="Q248" s="1" t="s">
        <v>305</v>
      </c>
      <c r="R248" s="9" t="s">
        <v>307</v>
      </c>
      <c r="S248" s="9">
        <f t="shared" si="53"/>
        <v>300</v>
      </c>
      <c r="T248" s="9">
        <f t="shared" si="54"/>
        <v>50</v>
      </c>
      <c r="U248" s="9" t="s">
        <v>88</v>
      </c>
      <c r="V248" s="9">
        <f t="shared" si="55"/>
        <v>64</v>
      </c>
      <c r="W248" s="9" t="s">
        <v>48</v>
      </c>
      <c r="X248" s="9">
        <f t="shared" si="56"/>
        <v>50</v>
      </c>
      <c r="Y248" s="9" t="s">
        <v>88</v>
      </c>
      <c r="Z248" s="9">
        <f t="shared" si="57"/>
        <v>45</v>
      </c>
      <c r="AA248" s="9" t="s">
        <v>44</v>
      </c>
      <c r="AB248" s="9">
        <f t="shared" si="58"/>
        <v>50</v>
      </c>
      <c r="AC248" s="9" t="s">
        <v>88</v>
      </c>
      <c r="AD248" s="9">
        <f t="shared" si="59"/>
        <v>41</v>
      </c>
      <c r="AE248" s="9" t="s">
        <v>327</v>
      </c>
      <c r="AF248" s="9">
        <f t="shared" si="60"/>
        <v>45</v>
      </c>
      <c r="AG248" s="9" t="s">
        <v>44</v>
      </c>
      <c r="AH248" s="9" t="s">
        <v>159</v>
      </c>
      <c r="AI248" s="9">
        <f t="shared" si="61"/>
        <v>35</v>
      </c>
      <c r="AJ248" s="9">
        <f t="shared" si="62"/>
        <v>60</v>
      </c>
      <c r="AK248" s="9" t="s">
        <v>56</v>
      </c>
      <c r="AL248" s="1" t="s">
        <v>490</v>
      </c>
      <c r="AM248" s="1" t="s">
        <v>33</v>
      </c>
      <c r="AN248" s="1" t="s">
        <v>50</v>
      </c>
      <c r="AP248" t="str">
        <f t="shared" si="63"/>
        <v>Monster</v>
      </c>
      <c r="AQ248" s="9">
        <v>50</v>
      </c>
      <c r="AR248" s="9">
        <f t="shared" si="64"/>
        <v>50</v>
      </c>
      <c r="AS248" s="10">
        <f>Table1[[#This Row],[percentage_male]]/100</f>
        <v>0.5</v>
      </c>
      <c r="AT248" s="11">
        <f>(100-Table1[[#This Row],[percentage_male]])/100</f>
        <v>0.5</v>
      </c>
      <c r="AU248" s="1" t="s">
        <v>184</v>
      </c>
      <c r="AV248" s="1">
        <v>0.5</v>
      </c>
      <c r="AW248" s="1">
        <v>0.5</v>
      </c>
      <c r="AX248" s="1" t="s">
        <v>77</v>
      </c>
      <c r="AY248" s="1" t="s">
        <v>32</v>
      </c>
      <c r="AZ248" s="1" t="s">
        <v>77</v>
      </c>
      <c r="BA248" s="1" t="s">
        <v>38</v>
      </c>
      <c r="BB248" s="1" t="s">
        <v>38</v>
      </c>
      <c r="BC248" s="1">
        <v>0.25</v>
      </c>
      <c r="BD248" s="1" t="s">
        <v>38</v>
      </c>
      <c r="BE248" s="1">
        <v>0.5</v>
      </c>
      <c r="BF248" s="1" t="s">
        <v>33</v>
      </c>
      <c r="BG248" s="1" t="s">
        <v>33</v>
      </c>
      <c r="BH248" s="1">
        <v>0.5</v>
      </c>
      <c r="BI248" s="1" t="s">
        <v>33</v>
      </c>
      <c r="BJ248" s="1" t="s">
        <v>33</v>
      </c>
      <c r="BK248" s="1" t="s">
        <v>33</v>
      </c>
      <c r="BL248" s="1" t="s">
        <v>38</v>
      </c>
      <c r="BM248" s="1" t="s">
        <v>33</v>
      </c>
    </row>
    <row r="249" spans="1:65" x14ac:dyDescent="0.35">
      <c r="A249" s="1" t="s">
        <v>1303</v>
      </c>
      <c r="B249" s="1" t="s">
        <v>1129</v>
      </c>
      <c r="C249" s="1" t="s">
        <v>1303</v>
      </c>
      <c r="D249" s="1" t="s">
        <v>1304</v>
      </c>
      <c r="E249" t="s">
        <v>38</v>
      </c>
      <c r="F249" s="1" t="s">
        <v>37</v>
      </c>
      <c r="G249" s="1" t="s">
        <v>4051</v>
      </c>
      <c r="H249" s="1" t="s">
        <v>38</v>
      </c>
      <c r="I249" s="1" t="s">
        <v>566</v>
      </c>
      <c r="J249" s="1" t="s">
        <v>304</v>
      </c>
      <c r="K249" t="str">
        <f t="shared" si="52"/>
        <v>Rock, Ground</v>
      </c>
      <c r="L249" s="1">
        <v>1.2</v>
      </c>
      <c r="M249" s="1">
        <v>152</v>
      </c>
      <c r="N249" s="1" t="s">
        <v>33</v>
      </c>
      <c r="O249" s="1" t="s">
        <v>167</v>
      </c>
      <c r="R249" s="9" t="s">
        <v>588</v>
      </c>
      <c r="S249" s="9">
        <f t="shared" si="53"/>
        <v>410</v>
      </c>
      <c r="T249" s="9">
        <f t="shared" si="54"/>
        <v>70</v>
      </c>
      <c r="U249" s="9" t="s">
        <v>47</v>
      </c>
      <c r="V249" s="9">
        <f t="shared" si="55"/>
        <v>84</v>
      </c>
      <c r="W249" s="9" t="s">
        <v>102</v>
      </c>
      <c r="X249" s="9">
        <f t="shared" si="56"/>
        <v>70</v>
      </c>
      <c r="Y249" s="9" t="s">
        <v>47</v>
      </c>
      <c r="Z249" s="9">
        <f t="shared" si="57"/>
        <v>65</v>
      </c>
      <c r="AA249" s="9" t="s">
        <v>46</v>
      </c>
      <c r="AB249" s="9">
        <f t="shared" si="58"/>
        <v>70</v>
      </c>
      <c r="AC249" s="9" t="s">
        <v>47</v>
      </c>
      <c r="AD249" s="9">
        <f t="shared" si="59"/>
        <v>51</v>
      </c>
      <c r="AE249" s="9" t="s">
        <v>237</v>
      </c>
      <c r="AF249" s="9">
        <f t="shared" si="60"/>
        <v>45</v>
      </c>
      <c r="AG249" s="9" t="s">
        <v>44</v>
      </c>
      <c r="AH249" s="9" t="s">
        <v>159</v>
      </c>
      <c r="AI249" s="9">
        <f t="shared" si="61"/>
        <v>35</v>
      </c>
      <c r="AJ249" s="9">
        <f t="shared" si="62"/>
        <v>144</v>
      </c>
      <c r="AK249" s="9" t="s">
        <v>763</v>
      </c>
      <c r="AL249" s="1" t="s">
        <v>490</v>
      </c>
      <c r="AM249" s="1" t="s">
        <v>33</v>
      </c>
      <c r="AN249" s="1" t="s">
        <v>50</v>
      </c>
      <c r="AP249" t="str">
        <f t="shared" si="63"/>
        <v>Monster</v>
      </c>
      <c r="AQ249" s="9">
        <v>50</v>
      </c>
      <c r="AR249" s="9">
        <f t="shared" si="64"/>
        <v>50</v>
      </c>
      <c r="AS249" s="10">
        <f>Table1[[#This Row],[percentage_male]]/100</f>
        <v>0.5</v>
      </c>
      <c r="AT249" s="11">
        <f>(100-Table1[[#This Row],[percentage_male]])/100</f>
        <v>0.5</v>
      </c>
      <c r="AU249" s="1" t="s">
        <v>184</v>
      </c>
      <c r="AV249" s="1">
        <v>0.5</v>
      </c>
      <c r="AW249" s="1">
        <v>0.5</v>
      </c>
      <c r="AX249" s="1" t="s">
        <v>77</v>
      </c>
      <c r="AY249" s="1" t="s">
        <v>32</v>
      </c>
      <c r="AZ249" s="1" t="s">
        <v>77</v>
      </c>
      <c r="BA249" s="1" t="s">
        <v>38</v>
      </c>
      <c r="BB249" s="1" t="s">
        <v>38</v>
      </c>
      <c r="BC249" s="1">
        <v>0.25</v>
      </c>
      <c r="BD249" s="1" t="s">
        <v>38</v>
      </c>
      <c r="BE249" s="1">
        <v>0.5</v>
      </c>
      <c r="BF249" s="1" t="s">
        <v>33</v>
      </c>
      <c r="BG249" s="1" t="s">
        <v>33</v>
      </c>
      <c r="BH249" s="1">
        <v>0.5</v>
      </c>
      <c r="BI249" s="1" t="s">
        <v>33</v>
      </c>
      <c r="BJ249" s="1" t="s">
        <v>33</v>
      </c>
      <c r="BK249" s="1" t="s">
        <v>33</v>
      </c>
      <c r="BL249" s="1" t="s">
        <v>38</v>
      </c>
      <c r="BM249" s="1" t="s">
        <v>33</v>
      </c>
    </row>
    <row r="250" spans="1:65" x14ac:dyDescent="0.35">
      <c r="A250" s="1" t="s">
        <v>1305</v>
      </c>
      <c r="B250" s="1" t="s">
        <v>1133</v>
      </c>
      <c r="C250" s="1" t="s">
        <v>1306</v>
      </c>
      <c r="D250" s="1" t="s">
        <v>1307</v>
      </c>
      <c r="E250" t="s">
        <v>38</v>
      </c>
      <c r="F250" s="1" t="s">
        <v>37</v>
      </c>
      <c r="G250" s="1" t="s">
        <v>4040</v>
      </c>
      <c r="H250" s="1" t="s">
        <v>38</v>
      </c>
      <c r="I250" s="1" t="s">
        <v>566</v>
      </c>
      <c r="J250" s="1" t="s">
        <v>240</v>
      </c>
      <c r="K250" t="str">
        <f t="shared" si="52"/>
        <v>Rock, Dark</v>
      </c>
      <c r="L250" s="1">
        <v>2</v>
      </c>
      <c r="M250" s="1">
        <v>202</v>
      </c>
      <c r="N250" s="1" t="s">
        <v>38</v>
      </c>
      <c r="O250" s="1" t="s">
        <v>1308</v>
      </c>
      <c r="Q250" s="1" t="s">
        <v>270</v>
      </c>
      <c r="R250" s="9" t="s">
        <v>524</v>
      </c>
      <c r="S250" s="9">
        <f t="shared" si="53"/>
        <v>600</v>
      </c>
      <c r="T250" s="9">
        <f t="shared" si="54"/>
        <v>100</v>
      </c>
      <c r="U250" s="9" t="s">
        <v>68</v>
      </c>
      <c r="V250" s="9">
        <f t="shared" si="55"/>
        <v>134</v>
      </c>
      <c r="W250" s="9" t="s">
        <v>725</v>
      </c>
      <c r="X250" s="9">
        <f t="shared" si="56"/>
        <v>110</v>
      </c>
      <c r="Y250" s="9" t="s">
        <v>296</v>
      </c>
      <c r="Z250" s="9">
        <f t="shared" si="57"/>
        <v>95</v>
      </c>
      <c r="AA250" s="9" t="s">
        <v>276</v>
      </c>
      <c r="AB250" s="9">
        <f t="shared" si="58"/>
        <v>100</v>
      </c>
      <c r="AC250" s="9" t="s">
        <v>68</v>
      </c>
      <c r="AD250" s="9">
        <f t="shared" si="59"/>
        <v>61</v>
      </c>
      <c r="AE250" s="9" t="s">
        <v>264</v>
      </c>
      <c r="AF250" s="9">
        <f t="shared" si="60"/>
        <v>45</v>
      </c>
      <c r="AG250" s="9" t="s">
        <v>44</v>
      </c>
      <c r="AH250" s="9" t="s">
        <v>159</v>
      </c>
      <c r="AI250" s="9">
        <f t="shared" si="61"/>
        <v>35</v>
      </c>
      <c r="AJ250" s="9">
        <f t="shared" si="62"/>
        <v>270</v>
      </c>
      <c r="AK250" s="9" t="s">
        <v>386</v>
      </c>
      <c r="AL250" s="1" t="s">
        <v>490</v>
      </c>
      <c r="AM250" s="1" t="s">
        <v>33</v>
      </c>
      <c r="AN250" s="1" t="s">
        <v>50</v>
      </c>
      <c r="AP250" t="str">
        <f t="shared" si="63"/>
        <v>Monster</v>
      </c>
      <c r="AQ250" s="9">
        <v>50</v>
      </c>
      <c r="AR250" s="9">
        <f t="shared" si="64"/>
        <v>50</v>
      </c>
      <c r="AS250" s="10">
        <f>Table1[[#This Row],[percentage_male]]/100</f>
        <v>0.5</v>
      </c>
      <c r="AT250" s="11">
        <f>(100-Table1[[#This Row],[percentage_male]])/100</f>
        <v>0.5</v>
      </c>
      <c r="AU250" s="1" t="s">
        <v>184</v>
      </c>
      <c r="AV250" s="1">
        <v>0.5</v>
      </c>
      <c r="AW250" s="1">
        <v>0.5</v>
      </c>
      <c r="AX250" s="1" t="s">
        <v>38</v>
      </c>
      <c r="AY250" s="1" t="s">
        <v>33</v>
      </c>
      <c r="AZ250" s="1" t="s">
        <v>38</v>
      </c>
      <c r="BA250" s="1" t="s">
        <v>33</v>
      </c>
      <c r="BB250" s="1" t="s">
        <v>77</v>
      </c>
      <c r="BC250" s="1">
        <v>0.5</v>
      </c>
      <c r="BD250" s="1" t="s">
        <v>38</v>
      </c>
      <c r="BE250" s="1">
        <v>0.5</v>
      </c>
      <c r="BF250" s="1" t="s">
        <v>32</v>
      </c>
      <c r="BG250" s="1" t="s">
        <v>38</v>
      </c>
      <c r="BH250" s="1" t="s">
        <v>33</v>
      </c>
      <c r="BI250" s="1">
        <v>0.5</v>
      </c>
      <c r="BJ250" s="1" t="s">
        <v>33</v>
      </c>
      <c r="BK250" s="1">
        <v>0.5</v>
      </c>
      <c r="BL250" s="1" t="s">
        <v>38</v>
      </c>
      <c r="BM250" s="1" t="s">
        <v>38</v>
      </c>
    </row>
    <row r="251" spans="1:65" x14ac:dyDescent="0.35">
      <c r="A251" s="1" t="s">
        <v>1313</v>
      </c>
      <c r="B251" s="1" t="s">
        <v>1138</v>
      </c>
      <c r="C251" s="1" t="s">
        <v>1313</v>
      </c>
      <c r="D251" s="1" t="s">
        <v>1314</v>
      </c>
      <c r="E251" t="s">
        <v>38</v>
      </c>
      <c r="F251" s="1" t="s">
        <v>943</v>
      </c>
      <c r="G251" s="1" t="s">
        <v>4052</v>
      </c>
      <c r="H251" s="1" t="s">
        <v>38</v>
      </c>
      <c r="I251" s="1" t="s">
        <v>299</v>
      </c>
      <c r="J251" s="1" t="s">
        <v>99</v>
      </c>
      <c r="K251" t="str">
        <f t="shared" si="52"/>
        <v>Psychic, Flying</v>
      </c>
      <c r="L251" s="1">
        <v>5.2</v>
      </c>
      <c r="M251" s="1">
        <v>216</v>
      </c>
      <c r="N251" s="1" t="s">
        <v>38</v>
      </c>
      <c r="O251" s="1" t="s">
        <v>901</v>
      </c>
      <c r="Q251" s="1" t="s">
        <v>938</v>
      </c>
      <c r="R251" s="9" t="s">
        <v>944</v>
      </c>
      <c r="S251" s="9">
        <f t="shared" si="53"/>
        <v>680</v>
      </c>
      <c r="T251" s="9">
        <f t="shared" si="54"/>
        <v>106</v>
      </c>
      <c r="U251" s="9" t="s">
        <v>607</v>
      </c>
      <c r="V251" s="9">
        <f t="shared" si="55"/>
        <v>90</v>
      </c>
      <c r="W251" s="9" t="s">
        <v>178</v>
      </c>
      <c r="X251" s="9">
        <f t="shared" si="56"/>
        <v>130</v>
      </c>
      <c r="Y251" s="9" t="s">
        <v>110</v>
      </c>
      <c r="Z251" s="9">
        <f t="shared" si="57"/>
        <v>90</v>
      </c>
      <c r="AA251" s="9" t="s">
        <v>178</v>
      </c>
      <c r="AB251" s="9">
        <f t="shared" si="58"/>
        <v>154</v>
      </c>
      <c r="AC251" s="9" t="s">
        <v>461</v>
      </c>
      <c r="AD251" s="9">
        <f t="shared" si="59"/>
        <v>110</v>
      </c>
      <c r="AE251" s="9" t="s">
        <v>296</v>
      </c>
      <c r="AF251" s="9">
        <f t="shared" si="60"/>
        <v>3</v>
      </c>
      <c r="AG251" s="9" t="s">
        <v>61</v>
      </c>
      <c r="AH251" s="9" t="s">
        <v>32</v>
      </c>
      <c r="AI251" s="9">
        <f t="shared" si="61"/>
        <v>0</v>
      </c>
      <c r="AJ251" s="9">
        <f t="shared" si="62"/>
        <v>306</v>
      </c>
      <c r="AK251" s="9" t="s">
        <v>945</v>
      </c>
      <c r="AL251" s="1" t="s">
        <v>490</v>
      </c>
      <c r="AM251" s="1" t="s">
        <v>33</v>
      </c>
      <c r="AN251" s="1" t="s">
        <v>334</v>
      </c>
      <c r="AP251" t="str">
        <f t="shared" si="63"/>
        <v>Undiscovered</v>
      </c>
      <c r="AR251" s="9">
        <f t="shared" si="64"/>
        <v>100</v>
      </c>
      <c r="AU251" s="1" t="s">
        <v>75</v>
      </c>
      <c r="AV251" s="1" t="s">
        <v>33</v>
      </c>
      <c r="AW251" s="1" t="s">
        <v>33</v>
      </c>
      <c r="AX251" s="1" t="s">
        <v>33</v>
      </c>
      <c r="AY251" s="1" t="s">
        <v>38</v>
      </c>
      <c r="AZ251" s="1">
        <v>0.5</v>
      </c>
      <c r="BA251" s="1" t="s">
        <v>38</v>
      </c>
      <c r="BB251" s="1">
        <v>0.25</v>
      </c>
      <c r="BC251" s="1" t="s">
        <v>33</v>
      </c>
      <c r="BD251" s="1" t="s">
        <v>32</v>
      </c>
      <c r="BE251" s="1" t="s">
        <v>33</v>
      </c>
      <c r="BF251" s="1">
        <v>0.5</v>
      </c>
      <c r="BG251" s="1" t="s">
        <v>33</v>
      </c>
      <c r="BH251" s="1" t="s">
        <v>38</v>
      </c>
      <c r="BI251" s="1" t="s">
        <v>38</v>
      </c>
      <c r="BJ251" s="1" t="s">
        <v>33</v>
      </c>
      <c r="BK251" s="1" t="s">
        <v>38</v>
      </c>
      <c r="BL251" s="1" t="s">
        <v>33</v>
      </c>
      <c r="BM251" s="1" t="s">
        <v>33</v>
      </c>
    </row>
    <row r="252" spans="1:65" x14ac:dyDescent="0.35">
      <c r="A252" s="1" t="s">
        <v>1316</v>
      </c>
      <c r="B252" s="1" t="s">
        <v>781</v>
      </c>
      <c r="C252" s="1" t="s">
        <v>1317</v>
      </c>
      <c r="D252" s="1" t="s">
        <v>1318</v>
      </c>
      <c r="E252" t="s">
        <v>38</v>
      </c>
      <c r="F252" s="1" t="s">
        <v>943</v>
      </c>
      <c r="G252" s="1" t="s">
        <v>4053</v>
      </c>
      <c r="H252" s="1" t="s">
        <v>38</v>
      </c>
      <c r="I252" s="1" t="s">
        <v>81</v>
      </c>
      <c r="J252" s="1" t="s">
        <v>99</v>
      </c>
      <c r="K252" t="str">
        <f t="shared" si="52"/>
        <v>Fire, Flying</v>
      </c>
      <c r="L252" s="1">
        <v>3.8</v>
      </c>
      <c r="M252" s="1">
        <v>199</v>
      </c>
      <c r="N252" s="1" t="s">
        <v>38</v>
      </c>
      <c r="O252" s="1" t="s">
        <v>901</v>
      </c>
      <c r="Q252" s="1" t="s">
        <v>600</v>
      </c>
      <c r="R252" s="9" t="s">
        <v>944</v>
      </c>
      <c r="S252" s="9">
        <f t="shared" si="53"/>
        <v>680</v>
      </c>
      <c r="T252" s="9">
        <f t="shared" si="54"/>
        <v>106</v>
      </c>
      <c r="U252" s="9" t="s">
        <v>607</v>
      </c>
      <c r="V252" s="9">
        <f t="shared" si="55"/>
        <v>130</v>
      </c>
      <c r="W252" s="9" t="s">
        <v>110</v>
      </c>
      <c r="X252" s="9">
        <f t="shared" si="56"/>
        <v>90</v>
      </c>
      <c r="Y252" s="9" t="s">
        <v>178</v>
      </c>
      <c r="Z252" s="9">
        <f t="shared" si="57"/>
        <v>110</v>
      </c>
      <c r="AA252" s="9" t="s">
        <v>296</v>
      </c>
      <c r="AB252" s="9">
        <f t="shared" si="58"/>
        <v>154</v>
      </c>
      <c r="AC252" s="9" t="s">
        <v>461</v>
      </c>
      <c r="AD252" s="9">
        <f t="shared" si="59"/>
        <v>90</v>
      </c>
      <c r="AE252" s="9" t="s">
        <v>178</v>
      </c>
      <c r="AF252" s="9">
        <f t="shared" si="60"/>
        <v>3</v>
      </c>
      <c r="AG252" s="9" t="s">
        <v>61</v>
      </c>
      <c r="AH252" s="9" t="s">
        <v>32</v>
      </c>
      <c r="AI252" s="9">
        <f t="shared" si="61"/>
        <v>0</v>
      </c>
      <c r="AJ252" s="9">
        <f t="shared" si="62"/>
        <v>306</v>
      </c>
      <c r="AK252" s="9" t="s">
        <v>945</v>
      </c>
      <c r="AL252" s="1" t="s">
        <v>490</v>
      </c>
      <c r="AM252" s="1" t="s">
        <v>33</v>
      </c>
      <c r="AN252" s="1" t="s">
        <v>334</v>
      </c>
      <c r="AP252" t="str">
        <f t="shared" si="63"/>
        <v>Undiscovered</v>
      </c>
      <c r="AR252" s="9">
        <f t="shared" si="64"/>
        <v>100</v>
      </c>
      <c r="AU252" s="1" t="s">
        <v>75</v>
      </c>
      <c r="AV252" s="1" t="s">
        <v>33</v>
      </c>
      <c r="AW252" s="1">
        <v>0.5</v>
      </c>
      <c r="AX252" s="1" t="s">
        <v>38</v>
      </c>
      <c r="AY252" s="1" t="s">
        <v>38</v>
      </c>
      <c r="AZ252" s="1">
        <v>0.25</v>
      </c>
      <c r="BA252" s="1" t="s">
        <v>33</v>
      </c>
      <c r="BB252" s="1">
        <v>0.5</v>
      </c>
      <c r="BC252" s="1" t="s">
        <v>33</v>
      </c>
      <c r="BD252" s="1" t="s">
        <v>32</v>
      </c>
      <c r="BE252" s="1" t="s">
        <v>33</v>
      </c>
      <c r="BF252" s="1" t="s">
        <v>33</v>
      </c>
      <c r="BG252" s="1">
        <v>0.25</v>
      </c>
      <c r="BH252" s="1" t="s">
        <v>77</v>
      </c>
      <c r="BI252" s="1" t="s">
        <v>33</v>
      </c>
      <c r="BJ252" s="1" t="s">
        <v>33</v>
      </c>
      <c r="BK252" s="1" t="s">
        <v>33</v>
      </c>
      <c r="BL252" s="1">
        <v>0.5</v>
      </c>
      <c r="BM252" s="1">
        <v>0.5</v>
      </c>
    </row>
    <row r="253" spans="1:65" x14ac:dyDescent="0.35">
      <c r="A253" s="1" t="s">
        <v>1320</v>
      </c>
      <c r="B253" s="1" t="s">
        <v>209</v>
      </c>
      <c r="C253" s="1" t="s">
        <v>1320</v>
      </c>
      <c r="D253" s="1" t="s">
        <v>1321</v>
      </c>
      <c r="E253" t="s">
        <v>38</v>
      </c>
      <c r="F253" s="1" t="s">
        <v>952</v>
      </c>
      <c r="G253" s="1" t="s">
        <v>4054</v>
      </c>
      <c r="H253" s="1" t="s">
        <v>38</v>
      </c>
      <c r="I253" s="1" t="s">
        <v>299</v>
      </c>
      <c r="J253" s="1" t="s">
        <v>39</v>
      </c>
      <c r="K253" t="str">
        <f t="shared" si="52"/>
        <v>Psychic, Grass</v>
      </c>
      <c r="L253" s="1">
        <v>0.6</v>
      </c>
      <c r="M253" s="1">
        <v>5</v>
      </c>
      <c r="N253" s="1" t="s">
        <v>33</v>
      </c>
      <c r="O253" s="1" t="s">
        <v>778</v>
      </c>
      <c r="R253" s="9" t="s">
        <v>524</v>
      </c>
      <c r="S253" s="9">
        <f t="shared" si="53"/>
        <v>600</v>
      </c>
      <c r="T253" s="9">
        <f t="shared" si="54"/>
        <v>100</v>
      </c>
      <c r="U253" s="9" t="s">
        <v>68</v>
      </c>
      <c r="V253" s="9">
        <f t="shared" si="55"/>
        <v>100</v>
      </c>
      <c r="W253" s="9" t="s">
        <v>68</v>
      </c>
      <c r="X253" s="9">
        <f t="shared" si="56"/>
        <v>100</v>
      </c>
      <c r="Y253" s="9" t="s">
        <v>68</v>
      </c>
      <c r="Z253" s="9">
        <f t="shared" si="57"/>
        <v>100</v>
      </c>
      <c r="AA253" s="9" t="s">
        <v>68</v>
      </c>
      <c r="AB253" s="9">
        <f t="shared" si="58"/>
        <v>100</v>
      </c>
      <c r="AC253" s="9" t="s">
        <v>68</v>
      </c>
      <c r="AD253" s="9">
        <f t="shared" si="59"/>
        <v>100</v>
      </c>
      <c r="AE253" s="9" t="s">
        <v>68</v>
      </c>
      <c r="AF253" s="9">
        <f t="shared" si="60"/>
        <v>45</v>
      </c>
      <c r="AG253" s="9" t="s">
        <v>44</v>
      </c>
      <c r="AH253" s="9" t="s">
        <v>68</v>
      </c>
      <c r="AI253" s="9">
        <f t="shared" si="61"/>
        <v>100</v>
      </c>
      <c r="AJ253" s="9">
        <f t="shared" si="62"/>
        <v>270</v>
      </c>
      <c r="AK253" s="9" t="s">
        <v>386</v>
      </c>
      <c r="AL253" s="1" t="s">
        <v>49</v>
      </c>
      <c r="AM253" s="1" t="s">
        <v>33</v>
      </c>
      <c r="AN253" s="1" t="s">
        <v>334</v>
      </c>
      <c r="AP253" t="str">
        <f t="shared" si="63"/>
        <v>Undiscovered</v>
      </c>
      <c r="AR253" s="9">
        <f t="shared" si="64"/>
        <v>100</v>
      </c>
      <c r="AU253" s="1" t="s">
        <v>75</v>
      </c>
      <c r="AV253" s="1" t="s">
        <v>33</v>
      </c>
      <c r="AW253" s="1" t="s">
        <v>38</v>
      </c>
      <c r="AX253" s="1">
        <v>0.5</v>
      </c>
      <c r="AY253" s="1">
        <v>0.5</v>
      </c>
      <c r="AZ253" s="1">
        <v>0.5</v>
      </c>
      <c r="BA253" s="1" t="s">
        <v>38</v>
      </c>
      <c r="BB253" s="1">
        <v>0.5</v>
      </c>
      <c r="BC253" s="1" t="s">
        <v>38</v>
      </c>
      <c r="BD253" s="1">
        <v>0.5</v>
      </c>
      <c r="BE253" s="1" t="s">
        <v>38</v>
      </c>
      <c r="BF253" s="1">
        <v>0.5</v>
      </c>
      <c r="BG253" s="1" t="s">
        <v>77</v>
      </c>
      <c r="BH253" s="1" t="s">
        <v>33</v>
      </c>
      <c r="BI253" s="1" t="s">
        <v>38</v>
      </c>
      <c r="BJ253" s="1" t="s">
        <v>33</v>
      </c>
      <c r="BK253" s="1" t="s">
        <v>38</v>
      </c>
      <c r="BL253" s="1" t="s">
        <v>33</v>
      </c>
      <c r="BM253" s="1" t="s">
        <v>33</v>
      </c>
    </row>
    <row r="254" spans="1:65" x14ac:dyDescent="0.35">
      <c r="A254" s="1" t="s">
        <v>1322</v>
      </c>
      <c r="B254" s="1" t="s">
        <v>1148</v>
      </c>
      <c r="C254" s="1" t="s">
        <v>1323</v>
      </c>
      <c r="D254" s="1" t="s">
        <v>1324</v>
      </c>
      <c r="E254" t="s">
        <v>61</v>
      </c>
      <c r="F254" s="1" t="s">
        <v>37</v>
      </c>
      <c r="G254" s="1" t="s">
        <v>4055</v>
      </c>
      <c r="H254" s="1" t="s">
        <v>33</v>
      </c>
      <c r="I254" s="1" t="s">
        <v>39</v>
      </c>
      <c r="K254" t="str">
        <f t="shared" si="52"/>
        <v>Grass</v>
      </c>
      <c r="L254" s="1">
        <v>0.5</v>
      </c>
      <c r="M254" s="1">
        <v>5</v>
      </c>
      <c r="N254" s="1" t="s">
        <v>38</v>
      </c>
      <c r="O254" s="1" t="s">
        <v>41</v>
      </c>
      <c r="Q254" s="1" t="s">
        <v>745</v>
      </c>
      <c r="R254" s="9" t="s">
        <v>512</v>
      </c>
      <c r="S254" s="9">
        <f t="shared" si="53"/>
        <v>310</v>
      </c>
      <c r="T254" s="9">
        <f t="shared" si="54"/>
        <v>40</v>
      </c>
      <c r="U254" s="9" t="s">
        <v>184</v>
      </c>
      <c r="V254" s="9">
        <f t="shared" si="55"/>
        <v>45</v>
      </c>
      <c r="W254" s="9" t="s">
        <v>44</v>
      </c>
      <c r="X254" s="9">
        <f t="shared" si="56"/>
        <v>35</v>
      </c>
      <c r="Y254" s="9" t="s">
        <v>159</v>
      </c>
      <c r="Z254" s="9">
        <f t="shared" si="57"/>
        <v>65</v>
      </c>
      <c r="AA254" s="9" t="s">
        <v>46</v>
      </c>
      <c r="AB254" s="9">
        <f t="shared" si="58"/>
        <v>55</v>
      </c>
      <c r="AC254" s="9" t="s">
        <v>169</v>
      </c>
      <c r="AD254" s="9">
        <f t="shared" si="59"/>
        <v>70</v>
      </c>
      <c r="AE254" s="9" t="s">
        <v>47</v>
      </c>
      <c r="AF254" s="9">
        <f t="shared" si="60"/>
        <v>45</v>
      </c>
      <c r="AG254" s="9" t="s">
        <v>44</v>
      </c>
      <c r="AH254" s="9" t="s">
        <v>47</v>
      </c>
      <c r="AI254" s="9">
        <f t="shared" si="61"/>
        <v>70</v>
      </c>
      <c r="AJ254" s="9">
        <f t="shared" si="62"/>
        <v>62</v>
      </c>
      <c r="AK254" s="9" t="s">
        <v>57</v>
      </c>
      <c r="AL254" s="1" t="s">
        <v>49</v>
      </c>
      <c r="AM254" s="1" t="s">
        <v>38</v>
      </c>
      <c r="AN254" s="1" t="s">
        <v>89</v>
      </c>
      <c r="AO254" s="1" t="s">
        <v>50</v>
      </c>
      <c r="AP254" t="str">
        <f t="shared" si="63"/>
        <v>Dragon, Monster</v>
      </c>
      <c r="AQ254" s="9">
        <v>87.5</v>
      </c>
      <c r="AR254" s="9">
        <f t="shared" si="64"/>
        <v>12.5</v>
      </c>
      <c r="AS254" s="10">
        <f>Table1[[#This Row],[percentage_male]]/100</f>
        <v>0.875</v>
      </c>
      <c r="AT254" s="11">
        <f>(100-Table1[[#This Row],[percentage_male]])/100</f>
        <v>0.125</v>
      </c>
      <c r="AU254" s="1" t="s">
        <v>51</v>
      </c>
      <c r="AV254" s="1" t="s">
        <v>33</v>
      </c>
      <c r="AW254" s="1" t="s">
        <v>38</v>
      </c>
      <c r="AX254" s="1">
        <v>0.5</v>
      </c>
      <c r="AY254" s="1">
        <v>0.5</v>
      </c>
      <c r="AZ254" s="1">
        <v>0.5</v>
      </c>
      <c r="BA254" s="1" t="s">
        <v>38</v>
      </c>
      <c r="BB254" s="1" t="s">
        <v>33</v>
      </c>
      <c r="BC254" s="1" t="s">
        <v>38</v>
      </c>
      <c r="BD254" s="1">
        <v>0.5</v>
      </c>
      <c r="BE254" s="1" t="s">
        <v>38</v>
      </c>
      <c r="BF254" s="1" t="s">
        <v>33</v>
      </c>
      <c r="BG254" s="1" t="s">
        <v>38</v>
      </c>
      <c r="BH254" s="1" t="s">
        <v>33</v>
      </c>
      <c r="BI254" s="1" t="s">
        <v>33</v>
      </c>
      <c r="BJ254" s="1" t="s">
        <v>33</v>
      </c>
      <c r="BK254" s="1" t="s">
        <v>33</v>
      </c>
      <c r="BL254" s="1" t="s">
        <v>33</v>
      </c>
      <c r="BM254" s="1" t="s">
        <v>33</v>
      </c>
    </row>
    <row r="255" spans="1:65" x14ac:dyDescent="0.35">
      <c r="A255" s="1" t="s">
        <v>1325</v>
      </c>
      <c r="B255" s="1" t="s">
        <v>236</v>
      </c>
      <c r="C255" s="1" t="s">
        <v>1326</v>
      </c>
      <c r="D255" s="1" t="s">
        <v>1327</v>
      </c>
      <c r="E255" t="s">
        <v>61</v>
      </c>
      <c r="F255" s="1" t="s">
        <v>37</v>
      </c>
      <c r="G255" s="1" t="s">
        <v>4055</v>
      </c>
      <c r="H255" s="1" t="s">
        <v>33</v>
      </c>
      <c r="I255" s="1" t="s">
        <v>39</v>
      </c>
      <c r="K255" t="str">
        <f t="shared" si="52"/>
        <v>Grass</v>
      </c>
      <c r="L255" s="1">
        <v>0.9</v>
      </c>
      <c r="M255" s="1">
        <v>21.6</v>
      </c>
      <c r="N255" s="1" t="s">
        <v>38</v>
      </c>
      <c r="O255" s="1" t="s">
        <v>41</v>
      </c>
      <c r="Q255" s="1" t="s">
        <v>745</v>
      </c>
      <c r="R255" s="9" t="s">
        <v>55</v>
      </c>
      <c r="S255" s="9">
        <f t="shared" si="53"/>
        <v>405</v>
      </c>
      <c r="T255" s="9">
        <f t="shared" si="54"/>
        <v>50</v>
      </c>
      <c r="U255" s="9" t="s">
        <v>88</v>
      </c>
      <c r="V255" s="9">
        <f t="shared" si="55"/>
        <v>65</v>
      </c>
      <c r="W255" s="9" t="s">
        <v>46</v>
      </c>
      <c r="X255" s="9">
        <f t="shared" si="56"/>
        <v>45</v>
      </c>
      <c r="Y255" s="9" t="s">
        <v>44</v>
      </c>
      <c r="Z255" s="9">
        <f t="shared" si="57"/>
        <v>85</v>
      </c>
      <c r="AA255" s="9" t="s">
        <v>104</v>
      </c>
      <c r="AB255" s="9">
        <f t="shared" si="58"/>
        <v>65</v>
      </c>
      <c r="AC255" s="9" t="s">
        <v>46</v>
      </c>
      <c r="AD255" s="9">
        <f t="shared" si="59"/>
        <v>95</v>
      </c>
      <c r="AE255" s="9" t="s">
        <v>276</v>
      </c>
      <c r="AF255" s="9">
        <f t="shared" si="60"/>
        <v>45</v>
      </c>
      <c r="AG255" s="9" t="s">
        <v>44</v>
      </c>
      <c r="AH255" s="9" t="s">
        <v>47</v>
      </c>
      <c r="AI255" s="9">
        <f t="shared" si="61"/>
        <v>70</v>
      </c>
      <c r="AJ255" s="9">
        <f t="shared" si="62"/>
        <v>142</v>
      </c>
      <c r="AK255" s="9" t="s">
        <v>60</v>
      </c>
      <c r="AL255" s="1" t="s">
        <v>49</v>
      </c>
      <c r="AM255" s="1" t="s">
        <v>38</v>
      </c>
      <c r="AN255" s="1" t="s">
        <v>89</v>
      </c>
      <c r="AO255" s="1" t="s">
        <v>50</v>
      </c>
      <c r="AP255" t="str">
        <f t="shared" si="63"/>
        <v>Dragon, Monster</v>
      </c>
      <c r="AQ255" s="9">
        <v>87.5</v>
      </c>
      <c r="AR255" s="9">
        <f t="shared" si="64"/>
        <v>12.5</v>
      </c>
      <c r="AS255" s="10">
        <f>Table1[[#This Row],[percentage_male]]/100</f>
        <v>0.875</v>
      </c>
      <c r="AT255" s="11">
        <f>(100-Table1[[#This Row],[percentage_male]])/100</f>
        <v>0.125</v>
      </c>
      <c r="AU255" s="1" t="s">
        <v>51</v>
      </c>
      <c r="AV255" s="1" t="s">
        <v>33</v>
      </c>
      <c r="AW255" s="1" t="s">
        <v>38</v>
      </c>
      <c r="AX255" s="1">
        <v>0.5</v>
      </c>
      <c r="AY255" s="1">
        <v>0.5</v>
      </c>
      <c r="AZ255" s="1">
        <v>0.5</v>
      </c>
      <c r="BA255" s="1" t="s">
        <v>38</v>
      </c>
      <c r="BB255" s="1" t="s">
        <v>33</v>
      </c>
      <c r="BC255" s="1" t="s">
        <v>38</v>
      </c>
      <c r="BD255" s="1">
        <v>0.5</v>
      </c>
      <c r="BE255" s="1" t="s">
        <v>38</v>
      </c>
      <c r="BF255" s="1" t="s">
        <v>33</v>
      </c>
      <c r="BG255" s="1" t="s">
        <v>38</v>
      </c>
      <c r="BH255" s="1" t="s">
        <v>33</v>
      </c>
      <c r="BI255" s="1" t="s">
        <v>33</v>
      </c>
      <c r="BJ255" s="1" t="s">
        <v>33</v>
      </c>
      <c r="BK255" s="1" t="s">
        <v>33</v>
      </c>
      <c r="BL255" s="1" t="s">
        <v>33</v>
      </c>
      <c r="BM255" s="1" t="s">
        <v>33</v>
      </c>
    </row>
    <row r="256" spans="1:65" x14ac:dyDescent="0.35">
      <c r="A256" s="1" t="s">
        <v>1329</v>
      </c>
      <c r="B256" s="1" t="s">
        <v>1155</v>
      </c>
      <c r="C256" s="1" t="s">
        <v>1330</v>
      </c>
      <c r="D256" s="1" t="s">
        <v>1331</v>
      </c>
      <c r="E256" t="s">
        <v>61</v>
      </c>
      <c r="F256" s="1" t="s">
        <v>37</v>
      </c>
      <c r="G256" s="1" t="s">
        <v>4056</v>
      </c>
      <c r="H256" s="1" t="s">
        <v>33</v>
      </c>
      <c r="I256" s="1" t="s">
        <v>39</v>
      </c>
      <c r="K256" t="str">
        <f t="shared" si="52"/>
        <v>Grass</v>
      </c>
      <c r="L256" s="1">
        <v>1.7</v>
      </c>
      <c r="M256" s="1">
        <v>52.2</v>
      </c>
      <c r="N256" s="1" t="s">
        <v>38</v>
      </c>
      <c r="O256" s="1" t="s">
        <v>41</v>
      </c>
      <c r="Q256" s="1" t="s">
        <v>745</v>
      </c>
      <c r="R256" s="9" t="s">
        <v>139</v>
      </c>
      <c r="S256" s="9">
        <f t="shared" si="53"/>
        <v>530</v>
      </c>
      <c r="T256" s="9">
        <f t="shared" si="54"/>
        <v>70</v>
      </c>
      <c r="U256" s="9" t="s">
        <v>47</v>
      </c>
      <c r="V256" s="9">
        <f t="shared" si="55"/>
        <v>85</v>
      </c>
      <c r="W256" s="9" t="s">
        <v>104</v>
      </c>
      <c r="X256" s="9">
        <f t="shared" si="56"/>
        <v>65</v>
      </c>
      <c r="Y256" s="9" t="s">
        <v>46</v>
      </c>
      <c r="Z256" s="9">
        <f t="shared" si="57"/>
        <v>105</v>
      </c>
      <c r="AA256" s="9" t="s">
        <v>141</v>
      </c>
      <c r="AB256" s="9">
        <f t="shared" si="58"/>
        <v>85</v>
      </c>
      <c r="AC256" s="9" t="s">
        <v>104</v>
      </c>
      <c r="AD256" s="9">
        <f t="shared" si="59"/>
        <v>120</v>
      </c>
      <c r="AE256" s="9" t="s">
        <v>75</v>
      </c>
      <c r="AF256" s="9">
        <f t="shared" si="60"/>
        <v>45</v>
      </c>
      <c r="AG256" s="9" t="s">
        <v>44</v>
      </c>
      <c r="AH256" s="9" t="s">
        <v>47</v>
      </c>
      <c r="AI256" s="9">
        <f t="shared" si="61"/>
        <v>70</v>
      </c>
      <c r="AJ256" s="9">
        <f t="shared" si="62"/>
        <v>239</v>
      </c>
      <c r="AK256" s="9" t="s">
        <v>142</v>
      </c>
      <c r="AL256" s="1" t="s">
        <v>49</v>
      </c>
      <c r="AM256" s="1" t="s">
        <v>38</v>
      </c>
      <c r="AN256" s="1" t="s">
        <v>89</v>
      </c>
      <c r="AO256" s="1" t="s">
        <v>50</v>
      </c>
      <c r="AP256" t="str">
        <f t="shared" si="63"/>
        <v>Dragon, Monster</v>
      </c>
      <c r="AQ256" s="9">
        <v>87.5</v>
      </c>
      <c r="AR256" s="9">
        <f t="shared" si="64"/>
        <v>12.5</v>
      </c>
      <c r="AS256" s="10">
        <f>Table1[[#This Row],[percentage_male]]/100</f>
        <v>0.875</v>
      </c>
      <c r="AT256" s="11">
        <f>(100-Table1[[#This Row],[percentage_male]])/100</f>
        <v>0.125</v>
      </c>
      <c r="AU256" s="1" t="s">
        <v>51</v>
      </c>
      <c r="AV256" s="1" t="s">
        <v>33</v>
      </c>
      <c r="AW256" s="1" t="s">
        <v>38</v>
      </c>
      <c r="AX256" s="1">
        <v>0.5</v>
      </c>
      <c r="AY256" s="1">
        <v>0.5</v>
      </c>
      <c r="AZ256" s="1">
        <v>0.5</v>
      </c>
      <c r="BA256" s="1" t="s">
        <v>38</v>
      </c>
      <c r="BB256" s="1" t="s">
        <v>33</v>
      </c>
      <c r="BC256" s="1" t="s">
        <v>38</v>
      </c>
      <c r="BD256" s="1">
        <v>0.5</v>
      </c>
      <c r="BE256" s="1" t="s">
        <v>38</v>
      </c>
      <c r="BF256" s="1" t="s">
        <v>33</v>
      </c>
      <c r="BG256" s="1" t="s">
        <v>38</v>
      </c>
      <c r="BH256" s="1" t="s">
        <v>33</v>
      </c>
      <c r="BI256" s="1" t="s">
        <v>33</v>
      </c>
      <c r="BJ256" s="1" t="s">
        <v>33</v>
      </c>
      <c r="BK256" s="1" t="s">
        <v>33</v>
      </c>
      <c r="BL256" s="1" t="s">
        <v>33</v>
      </c>
      <c r="BM256" s="1" t="s">
        <v>33</v>
      </c>
    </row>
    <row r="257" spans="1:65" x14ac:dyDescent="0.35">
      <c r="A257" s="1" t="s">
        <v>1334</v>
      </c>
      <c r="B257" s="1" t="s">
        <v>160</v>
      </c>
      <c r="C257" s="1" t="s">
        <v>1335</v>
      </c>
      <c r="D257" s="1" t="s">
        <v>1336</v>
      </c>
      <c r="E257" t="s">
        <v>61</v>
      </c>
      <c r="F257" s="1" t="s">
        <v>37</v>
      </c>
      <c r="G257" s="1" t="s">
        <v>4057</v>
      </c>
      <c r="H257" s="1" t="s">
        <v>33</v>
      </c>
      <c r="I257" s="1" t="s">
        <v>81</v>
      </c>
      <c r="K257" t="str">
        <f t="shared" si="52"/>
        <v>Fire</v>
      </c>
      <c r="L257" s="1">
        <v>0.4</v>
      </c>
      <c r="M257" s="1">
        <v>2.5</v>
      </c>
      <c r="N257" s="1" t="s">
        <v>38</v>
      </c>
      <c r="O257" s="1" t="s">
        <v>82</v>
      </c>
      <c r="Q257" s="1" t="s">
        <v>1104</v>
      </c>
      <c r="R257" s="9" t="s">
        <v>512</v>
      </c>
      <c r="S257" s="9">
        <f t="shared" si="53"/>
        <v>310</v>
      </c>
      <c r="T257" s="9">
        <f t="shared" si="54"/>
        <v>45</v>
      </c>
      <c r="U257" s="9" t="s">
        <v>44</v>
      </c>
      <c r="V257" s="9">
        <f t="shared" si="55"/>
        <v>60</v>
      </c>
      <c r="W257" s="9" t="s">
        <v>56</v>
      </c>
      <c r="X257" s="9">
        <f t="shared" si="56"/>
        <v>40</v>
      </c>
      <c r="Y257" s="9" t="s">
        <v>184</v>
      </c>
      <c r="Z257" s="9">
        <f t="shared" si="57"/>
        <v>70</v>
      </c>
      <c r="AA257" s="9" t="s">
        <v>47</v>
      </c>
      <c r="AB257" s="9">
        <f t="shared" si="58"/>
        <v>50</v>
      </c>
      <c r="AC257" s="9" t="s">
        <v>88</v>
      </c>
      <c r="AD257" s="9">
        <f t="shared" si="59"/>
        <v>45</v>
      </c>
      <c r="AE257" s="9" t="s">
        <v>44</v>
      </c>
      <c r="AF257" s="9">
        <f t="shared" si="60"/>
        <v>45</v>
      </c>
      <c r="AG257" s="9" t="s">
        <v>44</v>
      </c>
      <c r="AH257" s="9" t="s">
        <v>47</v>
      </c>
      <c r="AI257" s="9">
        <f t="shared" si="61"/>
        <v>70</v>
      </c>
      <c r="AJ257" s="9">
        <f t="shared" si="62"/>
        <v>62</v>
      </c>
      <c r="AK257" s="9" t="s">
        <v>57</v>
      </c>
      <c r="AL257" s="1" t="s">
        <v>49</v>
      </c>
      <c r="AM257" s="1" t="s">
        <v>33</v>
      </c>
      <c r="AN257" s="1" t="s">
        <v>238</v>
      </c>
      <c r="AP257" t="str">
        <f t="shared" si="63"/>
        <v>Field</v>
      </c>
      <c r="AQ257" s="9">
        <v>87.5</v>
      </c>
      <c r="AR257" s="9">
        <f t="shared" si="64"/>
        <v>12.5</v>
      </c>
      <c r="AS257" s="10">
        <f>Table1[[#This Row],[percentage_male]]/100</f>
        <v>0.875</v>
      </c>
      <c r="AT257" s="11">
        <f>(100-Table1[[#This Row],[percentage_male]])/100</f>
        <v>0.125</v>
      </c>
      <c r="AU257" s="1" t="s">
        <v>51</v>
      </c>
      <c r="AV257" s="1" t="s">
        <v>33</v>
      </c>
      <c r="AW257" s="1">
        <v>0.5</v>
      </c>
      <c r="AX257" s="1" t="s">
        <v>38</v>
      </c>
      <c r="AY257" s="1" t="s">
        <v>33</v>
      </c>
      <c r="AZ257" s="1">
        <v>0.5</v>
      </c>
      <c r="BA257" s="1">
        <v>0.5</v>
      </c>
      <c r="BB257" s="1" t="s">
        <v>33</v>
      </c>
      <c r="BC257" s="1" t="s">
        <v>33</v>
      </c>
      <c r="BD257" s="1" t="s">
        <v>38</v>
      </c>
      <c r="BE257" s="1" t="s">
        <v>33</v>
      </c>
      <c r="BF257" s="1" t="s">
        <v>33</v>
      </c>
      <c r="BG257" s="1">
        <v>0.5</v>
      </c>
      <c r="BH257" s="1" t="s">
        <v>38</v>
      </c>
      <c r="BI257" s="1" t="s">
        <v>33</v>
      </c>
      <c r="BJ257" s="1" t="s">
        <v>33</v>
      </c>
      <c r="BK257" s="1" t="s">
        <v>33</v>
      </c>
      <c r="BL257" s="1">
        <v>0.5</v>
      </c>
      <c r="BM257" s="1">
        <v>0.5</v>
      </c>
    </row>
    <row r="258" spans="1:65" x14ac:dyDescent="0.35">
      <c r="A258" s="1" t="s">
        <v>1337</v>
      </c>
      <c r="B258" s="1" t="s">
        <v>1162</v>
      </c>
      <c r="C258" s="1" t="s">
        <v>1338</v>
      </c>
      <c r="D258" s="1" t="s">
        <v>1339</v>
      </c>
      <c r="E258" t="s">
        <v>61</v>
      </c>
      <c r="F258" s="1" t="s">
        <v>37</v>
      </c>
      <c r="G258" s="1" t="s">
        <v>4058</v>
      </c>
      <c r="H258" s="1" t="s">
        <v>38</v>
      </c>
      <c r="I258" s="1" t="s">
        <v>81</v>
      </c>
      <c r="J258" s="1" t="s">
        <v>478</v>
      </c>
      <c r="K258" t="str">
        <f t="shared" si="52"/>
        <v>Fire, Fighting</v>
      </c>
      <c r="L258" s="1">
        <v>0.9</v>
      </c>
      <c r="M258" s="1">
        <v>19.5</v>
      </c>
      <c r="N258" s="1" t="s">
        <v>38</v>
      </c>
      <c r="O258" s="1" t="s">
        <v>82</v>
      </c>
      <c r="Q258" s="1" t="s">
        <v>1104</v>
      </c>
      <c r="R258" s="9" t="s">
        <v>55</v>
      </c>
      <c r="S258" s="9">
        <f t="shared" si="53"/>
        <v>405</v>
      </c>
      <c r="T258" s="9">
        <f t="shared" si="54"/>
        <v>60</v>
      </c>
      <c r="U258" s="9" t="s">
        <v>56</v>
      </c>
      <c r="V258" s="9">
        <f t="shared" si="55"/>
        <v>85</v>
      </c>
      <c r="W258" s="9" t="s">
        <v>104</v>
      </c>
      <c r="X258" s="9">
        <f t="shared" si="56"/>
        <v>60</v>
      </c>
      <c r="Y258" s="9" t="s">
        <v>56</v>
      </c>
      <c r="Z258" s="9">
        <f t="shared" si="57"/>
        <v>85</v>
      </c>
      <c r="AA258" s="9" t="s">
        <v>104</v>
      </c>
      <c r="AB258" s="9">
        <f t="shared" si="58"/>
        <v>60</v>
      </c>
      <c r="AC258" s="9" t="s">
        <v>56</v>
      </c>
      <c r="AD258" s="9">
        <f t="shared" si="59"/>
        <v>55</v>
      </c>
      <c r="AE258" s="9" t="s">
        <v>169</v>
      </c>
      <c r="AF258" s="9">
        <f t="shared" si="60"/>
        <v>45</v>
      </c>
      <c r="AG258" s="9" t="s">
        <v>44</v>
      </c>
      <c r="AH258" s="9" t="s">
        <v>47</v>
      </c>
      <c r="AI258" s="9">
        <f t="shared" si="61"/>
        <v>70</v>
      </c>
      <c r="AJ258" s="9">
        <f t="shared" si="62"/>
        <v>142</v>
      </c>
      <c r="AK258" s="9" t="s">
        <v>60</v>
      </c>
      <c r="AL258" s="1" t="s">
        <v>49</v>
      </c>
      <c r="AM258" s="1" t="s">
        <v>33</v>
      </c>
      <c r="AN258" s="1" t="s">
        <v>238</v>
      </c>
      <c r="AP258" t="str">
        <f t="shared" si="63"/>
        <v>Field</v>
      </c>
      <c r="AQ258" s="9">
        <v>87.5</v>
      </c>
      <c r="AR258" s="9">
        <f t="shared" si="64"/>
        <v>12.5</v>
      </c>
      <c r="AS258" s="10">
        <f>Table1[[#This Row],[percentage_male]]/100</f>
        <v>0.875</v>
      </c>
      <c r="AT258" s="11">
        <f>(100-Table1[[#This Row],[percentage_male]])/100</f>
        <v>0.125</v>
      </c>
      <c r="AU258" s="1" t="s">
        <v>51</v>
      </c>
      <c r="AV258" s="1" t="s">
        <v>33</v>
      </c>
      <c r="AW258" s="1">
        <v>0.5</v>
      </c>
      <c r="AX258" s="1" t="s">
        <v>38</v>
      </c>
      <c r="AY258" s="1" t="s">
        <v>33</v>
      </c>
      <c r="AZ258" s="1">
        <v>0.5</v>
      </c>
      <c r="BA258" s="1">
        <v>0.5</v>
      </c>
      <c r="BB258" s="1" t="s">
        <v>33</v>
      </c>
      <c r="BC258" s="1" t="s">
        <v>33</v>
      </c>
      <c r="BD258" s="1" t="s">
        <v>38</v>
      </c>
      <c r="BE258" s="1" t="s">
        <v>38</v>
      </c>
      <c r="BF258" s="1" t="s">
        <v>38</v>
      </c>
      <c r="BG258" s="1">
        <v>0.25</v>
      </c>
      <c r="BH258" s="1" t="s">
        <v>33</v>
      </c>
      <c r="BI258" s="1" t="s">
        <v>33</v>
      </c>
      <c r="BJ258" s="1" t="s">
        <v>33</v>
      </c>
      <c r="BK258" s="1">
        <v>0.5</v>
      </c>
      <c r="BL258" s="1">
        <v>0.5</v>
      </c>
      <c r="BM258" s="1" t="s">
        <v>33</v>
      </c>
    </row>
    <row r="259" spans="1:65" x14ac:dyDescent="0.35">
      <c r="A259" s="1" t="s">
        <v>1341</v>
      </c>
      <c r="B259" s="1" t="s">
        <v>1164</v>
      </c>
      <c r="C259" s="1" t="s">
        <v>1342</v>
      </c>
      <c r="D259" s="1" t="s">
        <v>1343</v>
      </c>
      <c r="E259" t="s">
        <v>61</v>
      </c>
      <c r="F259" s="1" t="s">
        <v>37</v>
      </c>
      <c r="G259" s="1" t="s">
        <v>4059</v>
      </c>
      <c r="H259" s="1" t="s">
        <v>38</v>
      </c>
      <c r="I259" s="1" t="s">
        <v>81</v>
      </c>
      <c r="J259" s="1" t="s">
        <v>478</v>
      </c>
      <c r="K259" t="str">
        <f t="shared" si="52"/>
        <v>Fire, Fighting</v>
      </c>
      <c r="L259" s="1">
        <v>1.9</v>
      </c>
      <c r="M259" s="1">
        <v>52</v>
      </c>
      <c r="N259" s="1" t="s">
        <v>38</v>
      </c>
      <c r="O259" s="1" t="s">
        <v>82</v>
      </c>
      <c r="Q259" s="1" t="s">
        <v>1104</v>
      </c>
      <c r="R259" s="9" t="s">
        <v>139</v>
      </c>
      <c r="S259" s="9">
        <f t="shared" si="53"/>
        <v>530</v>
      </c>
      <c r="T259" s="9">
        <f t="shared" si="54"/>
        <v>80</v>
      </c>
      <c r="U259" s="9" t="s">
        <v>59</v>
      </c>
      <c r="V259" s="9">
        <f t="shared" si="55"/>
        <v>120</v>
      </c>
      <c r="W259" s="9" t="s">
        <v>75</v>
      </c>
      <c r="X259" s="9">
        <f t="shared" si="56"/>
        <v>70</v>
      </c>
      <c r="Y259" s="9" t="s">
        <v>47</v>
      </c>
      <c r="Z259" s="9">
        <f t="shared" si="57"/>
        <v>110</v>
      </c>
      <c r="AA259" s="9" t="s">
        <v>296</v>
      </c>
      <c r="AB259" s="9">
        <f t="shared" si="58"/>
        <v>70</v>
      </c>
      <c r="AC259" s="9" t="s">
        <v>47</v>
      </c>
      <c r="AD259" s="9">
        <f t="shared" si="59"/>
        <v>80</v>
      </c>
      <c r="AE259" s="9" t="s">
        <v>59</v>
      </c>
      <c r="AF259" s="9">
        <f t="shared" si="60"/>
        <v>45</v>
      </c>
      <c r="AG259" s="9" t="s">
        <v>44</v>
      </c>
      <c r="AH259" s="9" t="s">
        <v>47</v>
      </c>
      <c r="AI259" s="9">
        <f t="shared" si="61"/>
        <v>70</v>
      </c>
      <c r="AJ259" s="9">
        <f t="shared" si="62"/>
        <v>239</v>
      </c>
      <c r="AK259" s="9" t="s">
        <v>142</v>
      </c>
      <c r="AL259" s="1" t="s">
        <v>49</v>
      </c>
      <c r="AM259" s="1" t="s">
        <v>33</v>
      </c>
      <c r="AN259" s="1" t="s">
        <v>238</v>
      </c>
      <c r="AP259" t="str">
        <f t="shared" si="63"/>
        <v>Field</v>
      </c>
      <c r="AQ259" s="9">
        <v>87.5</v>
      </c>
      <c r="AR259" s="9">
        <f t="shared" si="64"/>
        <v>12.5</v>
      </c>
      <c r="AS259" s="10">
        <f>Table1[[#This Row],[percentage_male]]/100</f>
        <v>0.875</v>
      </c>
      <c r="AT259" s="11">
        <f>(100-Table1[[#This Row],[percentage_male]])/100</f>
        <v>0.125</v>
      </c>
      <c r="AU259" s="1" t="s">
        <v>51</v>
      </c>
      <c r="AV259" s="1" t="s">
        <v>33</v>
      </c>
      <c r="AW259" s="1">
        <v>0.5</v>
      </c>
      <c r="AX259" s="1" t="s">
        <v>38</v>
      </c>
      <c r="AY259" s="1" t="s">
        <v>33</v>
      </c>
      <c r="AZ259" s="1">
        <v>0.5</v>
      </c>
      <c r="BA259" s="1">
        <v>0.5</v>
      </c>
      <c r="BB259" s="1" t="s">
        <v>33</v>
      </c>
      <c r="BC259" s="1" t="s">
        <v>33</v>
      </c>
      <c r="BD259" s="1" t="s">
        <v>38</v>
      </c>
      <c r="BE259" s="1" t="s">
        <v>38</v>
      </c>
      <c r="BF259" s="1" t="s">
        <v>38</v>
      </c>
      <c r="BG259" s="1">
        <v>0.25</v>
      </c>
      <c r="BH259" s="1" t="s">
        <v>33</v>
      </c>
      <c r="BI259" s="1" t="s">
        <v>33</v>
      </c>
      <c r="BJ259" s="1" t="s">
        <v>33</v>
      </c>
      <c r="BK259" s="1">
        <v>0.5</v>
      </c>
      <c r="BL259" s="1">
        <v>0.5</v>
      </c>
      <c r="BM259" s="1" t="s">
        <v>33</v>
      </c>
    </row>
    <row r="260" spans="1:65" x14ac:dyDescent="0.35">
      <c r="A260" s="1" t="s">
        <v>1347</v>
      </c>
      <c r="B260" s="1" t="s">
        <v>1167</v>
      </c>
      <c r="C260" s="1" t="s">
        <v>1348</v>
      </c>
      <c r="D260" s="1" t="s">
        <v>1349</v>
      </c>
      <c r="E260" t="s">
        <v>61</v>
      </c>
      <c r="F260" s="1" t="s">
        <v>37</v>
      </c>
      <c r="G260" s="1" t="s">
        <v>4060</v>
      </c>
      <c r="H260" s="1" t="s">
        <v>33</v>
      </c>
      <c r="I260" s="1" t="s">
        <v>123</v>
      </c>
      <c r="K260" t="str">
        <f t="shared" si="52"/>
        <v>Water</v>
      </c>
      <c r="L260" s="1">
        <v>0.4</v>
      </c>
      <c r="M260" s="1">
        <v>7.6</v>
      </c>
      <c r="N260" s="1" t="s">
        <v>38</v>
      </c>
      <c r="O260" s="1" t="s">
        <v>124</v>
      </c>
      <c r="Q260" s="1" t="s">
        <v>420</v>
      </c>
      <c r="R260" s="9" t="s">
        <v>512</v>
      </c>
      <c r="S260" s="9">
        <f t="shared" si="53"/>
        <v>310</v>
      </c>
      <c r="T260" s="9">
        <f t="shared" si="54"/>
        <v>50</v>
      </c>
      <c r="U260" s="9" t="s">
        <v>88</v>
      </c>
      <c r="V260" s="9">
        <f t="shared" si="55"/>
        <v>70</v>
      </c>
      <c r="W260" s="9" t="s">
        <v>47</v>
      </c>
      <c r="X260" s="9">
        <f t="shared" si="56"/>
        <v>50</v>
      </c>
      <c r="Y260" s="9" t="s">
        <v>88</v>
      </c>
      <c r="Z260" s="9">
        <f t="shared" si="57"/>
        <v>50</v>
      </c>
      <c r="AA260" s="9" t="s">
        <v>88</v>
      </c>
      <c r="AB260" s="9">
        <f t="shared" si="58"/>
        <v>50</v>
      </c>
      <c r="AC260" s="9" t="s">
        <v>88</v>
      </c>
      <c r="AD260" s="9">
        <f t="shared" si="59"/>
        <v>40</v>
      </c>
      <c r="AE260" s="9" t="s">
        <v>184</v>
      </c>
      <c r="AF260" s="9">
        <f t="shared" si="60"/>
        <v>45</v>
      </c>
      <c r="AG260" s="9" t="s">
        <v>44</v>
      </c>
      <c r="AH260" s="9" t="s">
        <v>47</v>
      </c>
      <c r="AI260" s="9">
        <f t="shared" si="61"/>
        <v>70</v>
      </c>
      <c r="AJ260" s="9">
        <f t="shared" si="62"/>
        <v>62</v>
      </c>
      <c r="AK260" s="9" t="s">
        <v>57</v>
      </c>
      <c r="AL260" s="1" t="s">
        <v>49</v>
      </c>
      <c r="AM260" s="1" t="s">
        <v>38</v>
      </c>
      <c r="AN260" s="1" t="s">
        <v>50</v>
      </c>
      <c r="AO260" s="1" t="s">
        <v>129</v>
      </c>
      <c r="AP260" t="str">
        <f t="shared" si="63"/>
        <v>Monster, Water 1</v>
      </c>
      <c r="AQ260" s="9">
        <v>87.5</v>
      </c>
      <c r="AR260" s="9">
        <f t="shared" si="64"/>
        <v>12.5</v>
      </c>
      <c r="AS260" s="10">
        <f>Table1[[#This Row],[percentage_male]]/100</f>
        <v>0.875</v>
      </c>
      <c r="AT260" s="11">
        <f>(100-Table1[[#This Row],[percentage_male]])/100</f>
        <v>0.125</v>
      </c>
      <c r="AU260" s="1" t="s">
        <v>51</v>
      </c>
      <c r="AV260" s="1" t="s">
        <v>33</v>
      </c>
      <c r="AW260" s="1">
        <v>0.5</v>
      </c>
      <c r="AX260" s="1">
        <v>0.5</v>
      </c>
      <c r="AY260" s="1" t="s">
        <v>38</v>
      </c>
      <c r="AZ260" s="1" t="s">
        <v>38</v>
      </c>
      <c r="BA260" s="1">
        <v>0.5</v>
      </c>
      <c r="BB260" s="1" t="s">
        <v>33</v>
      </c>
      <c r="BC260" s="1" t="s">
        <v>33</v>
      </c>
      <c r="BD260" s="1" t="s">
        <v>33</v>
      </c>
      <c r="BE260" s="1" t="s">
        <v>33</v>
      </c>
      <c r="BF260" s="1" t="s">
        <v>33</v>
      </c>
      <c r="BG260" s="1" t="s">
        <v>33</v>
      </c>
      <c r="BH260" s="1" t="s">
        <v>33</v>
      </c>
      <c r="BI260" s="1" t="s">
        <v>33</v>
      </c>
      <c r="BJ260" s="1" t="s">
        <v>33</v>
      </c>
      <c r="BK260" s="1" t="s">
        <v>33</v>
      </c>
      <c r="BL260" s="1">
        <v>0.5</v>
      </c>
      <c r="BM260" s="1" t="s">
        <v>33</v>
      </c>
    </row>
    <row r="261" spans="1:65" x14ac:dyDescent="0.35">
      <c r="A261" s="1" t="s">
        <v>1350</v>
      </c>
      <c r="B261" s="1" t="s">
        <v>1170</v>
      </c>
      <c r="C261" s="1" t="s">
        <v>1351</v>
      </c>
      <c r="D261" s="1" t="s">
        <v>1352</v>
      </c>
      <c r="E261" t="s">
        <v>61</v>
      </c>
      <c r="F261" s="1" t="s">
        <v>37</v>
      </c>
      <c r="G261" s="1" t="s">
        <v>4060</v>
      </c>
      <c r="H261" s="1" t="s">
        <v>38</v>
      </c>
      <c r="I261" s="1" t="s">
        <v>123</v>
      </c>
      <c r="J261" s="1" t="s">
        <v>304</v>
      </c>
      <c r="K261" t="str">
        <f t="shared" si="52"/>
        <v>Water, Ground</v>
      </c>
      <c r="L261" s="1">
        <v>0.7</v>
      </c>
      <c r="M261" s="1">
        <v>28</v>
      </c>
      <c r="N261" s="1" t="s">
        <v>38</v>
      </c>
      <c r="O261" s="1" t="s">
        <v>124</v>
      </c>
      <c r="Q261" s="1" t="s">
        <v>420</v>
      </c>
      <c r="R261" s="9" t="s">
        <v>55</v>
      </c>
      <c r="S261" s="9">
        <f t="shared" si="53"/>
        <v>405</v>
      </c>
      <c r="T261" s="9">
        <f t="shared" si="54"/>
        <v>70</v>
      </c>
      <c r="U261" s="9" t="s">
        <v>47</v>
      </c>
      <c r="V261" s="9">
        <f t="shared" si="55"/>
        <v>85</v>
      </c>
      <c r="W261" s="9" t="s">
        <v>104</v>
      </c>
      <c r="X261" s="9">
        <f t="shared" si="56"/>
        <v>70</v>
      </c>
      <c r="Y261" s="9" t="s">
        <v>47</v>
      </c>
      <c r="Z261" s="9">
        <f t="shared" si="57"/>
        <v>60</v>
      </c>
      <c r="AA261" s="9" t="s">
        <v>56</v>
      </c>
      <c r="AB261" s="9">
        <f t="shared" si="58"/>
        <v>70</v>
      </c>
      <c r="AC261" s="9" t="s">
        <v>47</v>
      </c>
      <c r="AD261" s="9">
        <f t="shared" si="59"/>
        <v>50</v>
      </c>
      <c r="AE261" s="9" t="s">
        <v>88</v>
      </c>
      <c r="AF261" s="9">
        <f t="shared" si="60"/>
        <v>45</v>
      </c>
      <c r="AG261" s="9" t="s">
        <v>44</v>
      </c>
      <c r="AH261" s="9" t="s">
        <v>47</v>
      </c>
      <c r="AI261" s="9">
        <f t="shared" si="61"/>
        <v>70</v>
      </c>
      <c r="AJ261" s="9">
        <f t="shared" si="62"/>
        <v>142</v>
      </c>
      <c r="AK261" s="9" t="s">
        <v>60</v>
      </c>
      <c r="AL261" s="1" t="s">
        <v>49</v>
      </c>
      <c r="AM261" s="1" t="s">
        <v>38</v>
      </c>
      <c r="AN261" s="1" t="s">
        <v>50</v>
      </c>
      <c r="AO261" s="1" t="s">
        <v>129</v>
      </c>
      <c r="AP261" t="str">
        <f t="shared" si="63"/>
        <v>Monster, Water 1</v>
      </c>
      <c r="AQ261" s="9">
        <v>87.5</v>
      </c>
      <c r="AR261" s="9">
        <f t="shared" si="64"/>
        <v>12.5</v>
      </c>
      <c r="AS261" s="10">
        <f>Table1[[#This Row],[percentage_male]]/100</f>
        <v>0.875</v>
      </c>
      <c r="AT261" s="11">
        <f>(100-Table1[[#This Row],[percentage_male]])/100</f>
        <v>0.125</v>
      </c>
      <c r="AU261" s="1" t="s">
        <v>51</v>
      </c>
      <c r="AV261" s="1" t="s">
        <v>33</v>
      </c>
      <c r="AW261" s="1">
        <v>0.5</v>
      </c>
      <c r="AX261" s="1" t="s">
        <v>33</v>
      </c>
      <c r="AY261" s="1" t="s">
        <v>32</v>
      </c>
      <c r="AZ261" s="1" t="s">
        <v>77</v>
      </c>
      <c r="BA261" s="1" t="s">
        <v>33</v>
      </c>
      <c r="BB261" s="1" t="s">
        <v>33</v>
      </c>
      <c r="BC261" s="1">
        <v>0.5</v>
      </c>
      <c r="BD261" s="1" t="s">
        <v>33</v>
      </c>
      <c r="BE261" s="1" t="s">
        <v>33</v>
      </c>
      <c r="BF261" s="1" t="s">
        <v>33</v>
      </c>
      <c r="BG261" s="1" t="s">
        <v>33</v>
      </c>
      <c r="BH261" s="1">
        <v>0.5</v>
      </c>
      <c r="BI261" s="1" t="s">
        <v>33</v>
      </c>
      <c r="BJ261" s="1" t="s">
        <v>33</v>
      </c>
      <c r="BK261" s="1" t="s">
        <v>33</v>
      </c>
      <c r="BL261" s="1">
        <v>0.5</v>
      </c>
      <c r="BM261" s="1" t="s">
        <v>33</v>
      </c>
    </row>
    <row r="262" spans="1:65" x14ac:dyDescent="0.35">
      <c r="A262" s="1" t="s">
        <v>1353</v>
      </c>
      <c r="B262" s="1" t="s">
        <v>1174</v>
      </c>
      <c r="C262" s="1" t="s">
        <v>1354</v>
      </c>
      <c r="D262" s="1" t="s">
        <v>1355</v>
      </c>
      <c r="E262" t="s">
        <v>61</v>
      </c>
      <c r="F262" s="1" t="s">
        <v>37</v>
      </c>
      <c r="G262" s="1" t="s">
        <v>4060</v>
      </c>
      <c r="H262" s="1" t="s">
        <v>38</v>
      </c>
      <c r="I262" s="1" t="s">
        <v>123</v>
      </c>
      <c r="J262" s="1" t="s">
        <v>304</v>
      </c>
      <c r="K262" t="str">
        <f t="shared" si="52"/>
        <v>Water, Ground</v>
      </c>
      <c r="L262" s="1">
        <v>1.5</v>
      </c>
      <c r="M262" s="1">
        <v>81.900000000000006</v>
      </c>
      <c r="N262" s="1" t="s">
        <v>38</v>
      </c>
      <c r="O262" s="1" t="s">
        <v>124</v>
      </c>
      <c r="Q262" s="1" t="s">
        <v>420</v>
      </c>
      <c r="R262" s="9" t="s">
        <v>860</v>
      </c>
      <c r="S262" s="9">
        <f t="shared" si="53"/>
        <v>535</v>
      </c>
      <c r="T262" s="9">
        <f t="shared" si="54"/>
        <v>100</v>
      </c>
      <c r="U262" s="9" t="s">
        <v>68</v>
      </c>
      <c r="V262" s="9">
        <f t="shared" si="55"/>
        <v>110</v>
      </c>
      <c r="W262" s="9" t="s">
        <v>296</v>
      </c>
      <c r="X262" s="9">
        <f t="shared" si="56"/>
        <v>90</v>
      </c>
      <c r="Y262" s="9" t="s">
        <v>178</v>
      </c>
      <c r="Z262" s="9">
        <f t="shared" si="57"/>
        <v>85</v>
      </c>
      <c r="AA262" s="9" t="s">
        <v>104</v>
      </c>
      <c r="AB262" s="9">
        <f t="shared" si="58"/>
        <v>90</v>
      </c>
      <c r="AC262" s="9" t="s">
        <v>178</v>
      </c>
      <c r="AD262" s="9">
        <f t="shared" si="59"/>
        <v>60</v>
      </c>
      <c r="AE262" s="9" t="s">
        <v>56</v>
      </c>
      <c r="AF262" s="9">
        <f t="shared" si="60"/>
        <v>45</v>
      </c>
      <c r="AG262" s="9" t="s">
        <v>44</v>
      </c>
      <c r="AH262" s="9" t="s">
        <v>47</v>
      </c>
      <c r="AI262" s="9">
        <f t="shared" si="61"/>
        <v>70</v>
      </c>
      <c r="AJ262" s="9">
        <f t="shared" si="62"/>
        <v>241</v>
      </c>
      <c r="AK262" s="9" t="s">
        <v>1019</v>
      </c>
      <c r="AL262" s="1" t="s">
        <v>49</v>
      </c>
      <c r="AM262" s="1" t="s">
        <v>38</v>
      </c>
      <c r="AN262" s="1" t="s">
        <v>50</v>
      </c>
      <c r="AO262" s="1" t="s">
        <v>129</v>
      </c>
      <c r="AP262" t="str">
        <f t="shared" si="63"/>
        <v>Monster, Water 1</v>
      </c>
      <c r="AQ262" s="9">
        <v>87.5</v>
      </c>
      <c r="AR262" s="9">
        <f t="shared" si="64"/>
        <v>12.5</v>
      </c>
      <c r="AS262" s="10">
        <f>Table1[[#This Row],[percentage_male]]/100</f>
        <v>0.875</v>
      </c>
      <c r="AT262" s="11">
        <f>(100-Table1[[#This Row],[percentage_male]])/100</f>
        <v>0.125</v>
      </c>
      <c r="AU262" s="1" t="s">
        <v>51</v>
      </c>
      <c r="AV262" s="1" t="s">
        <v>33</v>
      </c>
      <c r="AW262" s="1">
        <v>0.5</v>
      </c>
      <c r="AX262" s="1" t="s">
        <v>33</v>
      </c>
      <c r="AY262" s="1" t="s">
        <v>32</v>
      </c>
      <c r="AZ262" s="1" t="s">
        <v>77</v>
      </c>
      <c r="BA262" s="1" t="s">
        <v>33</v>
      </c>
      <c r="BB262" s="1" t="s">
        <v>33</v>
      </c>
      <c r="BC262" s="1">
        <v>0.5</v>
      </c>
      <c r="BD262" s="1" t="s">
        <v>33</v>
      </c>
      <c r="BE262" s="1" t="s">
        <v>33</v>
      </c>
      <c r="BF262" s="1" t="s">
        <v>33</v>
      </c>
      <c r="BG262" s="1" t="s">
        <v>33</v>
      </c>
      <c r="BH262" s="1">
        <v>0.5</v>
      </c>
      <c r="BI262" s="1" t="s">
        <v>33</v>
      </c>
      <c r="BJ262" s="1" t="s">
        <v>33</v>
      </c>
      <c r="BK262" s="1" t="s">
        <v>33</v>
      </c>
      <c r="BL262" s="1">
        <v>0.5</v>
      </c>
      <c r="BM262" s="1" t="s">
        <v>33</v>
      </c>
    </row>
    <row r="263" spans="1:65" x14ac:dyDescent="0.35">
      <c r="A263" s="1" t="s">
        <v>1360</v>
      </c>
      <c r="B263" s="1" t="s">
        <v>229</v>
      </c>
      <c r="C263" s="1" t="s">
        <v>1361</v>
      </c>
      <c r="D263" s="1" t="s">
        <v>1362</v>
      </c>
      <c r="E263" t="s">
        <v>61</v>
      </c>
      <c r="F263" s="1" t="s">
        <v>37</v>
      </c>
      <c r="G263" s="1" t="s">
        <v>4061</v>
      </c>
      <c r="H263" s="1" t="s">
        <v>33</v>
      </c>
      <c r="I263" s="1" t="s">
        <v>240</v>
      </c>
      <c r="K263" t="str">
        <f t="shared" si="52"/>
        <v>Dark</v>
      </c>
      <c r="L263" s="1">
        <v>0.5</v>
      </c>
      <c r="M263" s="1">
        <v>13.6</v>
      </c>
      <c r="N263" s="1" t="s">
        <v>61</v>
      </c>
      <c r="O263" s="1" t="s">
        <v>156</v>
      </c>
      <c r="P263" s="1" t="s">
        <v>878</v>
      </c>
      <c r="Q263" s="1" t="s">
        <v>454</v>
      </c>
      <c r="R263" s="9" t="s">
        <v>1034</v>
      </c>
      <c r="S263" s="9">
        <f t="shared" si="53"/>
        <v>220</v>
      </c>
      <c r="T263" s="9">
        <f t="shared" si="54"/>
        <v>35</v>
      </c>
      <c r="U263" s="9" t="s">
        <v>159</v>
      </c>
      <c r="V263" s="9">
        <f t="shared" si="55"/>
        <v>55</v>
      </c>
      <c r="W263" s="9" t="s">
        <v>169</v>
      </c>
      <c r="X263" s="9">
        <f t="shared" si="56"/>
        <v>35</v>
      </c>
      <c r="Y263" s="9" t="s">
        <v>159</v>
      </c>
      <c r="Z263" s="9">
        <f t="shared" si="57"/>
        <v>30</v>
      </c>
      <c r="AA263" s="9" t="s">
        <v>158</v>
      </c>
      <c r="AB263" s="9">
        <f t="shared" si="58"/>
        <v>30</v>
      </c>
      <c r="AC263" s="9" t="s">
        <v>158</v>
      </c>
      <c r="AD263" s="9">
        <f t="shared" si="59"/>
        <v>35</v>
      </c>
      <c r="AE263" s="9" t="s">
        <v>159</v>
      </c>
      <c r="AF263" s="9">
        <f t="shared" si="60"/>
        <v>255</v>
      </c>
      <c r="AG263" s="9" t="s">
        <v>160</v>
      </c>
      <c r="AH263" s="9" t="s">
        <v>47</v>
      </c>
      <c r="AI263" s="9">
        <f t="shared" si="61"/>
        <v>70</v>
      </c>
      <c r="AJ263" s="9">
        <f t="shared" si="62"/>
        <v>56</v>
      </c>
      <c r="AK263" s="9" t="s">
        <v>210</v>
      </c>
      <c r="AL263" s="1" t="s">
        <v>161</v>
      </c>
      <c r="AM263" s="1" t="s">
        <v>33</v>
      </c>
      <c r="AN263" s="1" t="s">
        <v>238</v>
      </c>
      <c r="AP263" t="str">
        <f t="shared" si="63"/>
        <v>Field</v>
      </c>
      <c r="AQ263" s="9">
        <v>50</v>
      </c>
      <c r="AR263" s="9">
        <f t="shared" si="64"/>
        <v>50</v>
      </c>
      <c r="AS263" s="10">
        <f>Table1[[#This Row],[percentage_male]]/100</f>
        <v>0.5</v>
      </c>
      <c r="AT263" s="11">
        <f>(100-Table1[[#This Row],[percentage_male]])/100</f>
        <v>0.5</v>
      </c>
      <c r="AU263" s="1" t="s">
        <v>162</v>
      </c>
      <c r="AV263" s="1" t="s">
        <v>33</v>
      </c>
      <c r="AW263" s="1" t="s">
        <v>33</v>
      </c>
      <c r="AX263" s="1" t="s">
        <v>33</v>
      </c>
      <c r="AY263" s="1" t="s">
        <v>33</v>
      </c>
      <c r="AZ263" s="1" t="s">
        <v>33</v>
      </c>
      <c r="BA263" s="1" t="s">
        <v>33</v>
      </c>
      <c r="BB263" s="1" t="s">
        <v>38</v>
      </c>
      <c r="BC263" s="1" t="s">
        <v>33</v>
      </c>
      <c r="BD263" s="1" t="s">
        <v>33</v>
      </c>
      <c r="BE263" s="1" t="s">
        <v>33</v>
      </c>
      <c r="BF263" s="1" t="s">
        <v>32</v>
      </c>
      <c r="BG263" s="1" t="s">
        <v>38</v>
      </c>
      <c r="BH263" s="1" t="s">
        <v>33</v>
      </c>
      <c r="BI263" s="1">
        <v>0.5</v>
      </c>
      <c r="BJ263" s="1" t="s">
        <v>33</v>
      </c>
      <c r="BK263" s="1">
        <v>0.5</v>
      </c>
      <c r="BL263" s="1" t="s">
        <v>33</v>
      </c>
      <c r="BM263" s="1" t="s">
        <v>38</v>
      </c>
    </row>
    <row r="264" spans="1:65" x14ac:dyDescent="0.35">
      <c r="A264" s="1" t="s">
        <v>1363</v>
      </c>
      <c r="B264" s="1" t="s">
        <v>257</v>
      </c>
      <c r="C264" s="1" t="s">
        <v>1364</v>
      </c>
      <c r="D264" s="1" t="s">
        <v>1365</v>
      </c>
      <c r="E264" t="s">
        <v>61</v>
      </c>
      <c r="F264" s="1" t="s">
        <v>37</v>
      </c>
      <c r="G264" s="1" t="s">
        <v>4061</v>
      </c>
      <c r="H264" s="1" t="s">
        <v>33</v>
      </c>
      <c r="I264" s="1" t="s">
        <v>240</v>
      </c>
      <c r="K264" t="str">
        <f t="shared" si="52"/>
        <v>Dark</v>
      </c>
      <c r="L264" s="1">
        <v>1</v>
      </c>
      <c r="M264" s="1">
        <v>37</v>
      </c>
      <c r="N264" s="1" t="s">
        <v>61</v>
      </c>
      <c r="O264" s="1" t="s">
        <v>269</v>
      </c>
      <c r="P264" s="1" t="s">
        <v>878</v>
      </c>
      <c r="Q264" s="1" t="s">
        <v>839</v>
      </c>
      <c r="R264" s="9" t="s">
        <v>933</v>
      </c>
      <c r="S264" s="9">
        <f t="shared" si="53"/>
        <v>420</v>
      </c>
      <c r="T264" s="9">
        <f t="shared" si="54"/>
        <v>70</v>
      </c>
      <c r="U264" s="9" t="s">
        <v>47</v>
      </c>
      <c r="V264" s="9">
        <f t="shared" si="55"/>
        <v>90</v>
      </c>
      <c r="W264" s="9" t="s">
        <v>178</v>
      </c>
      <c r="X264" s="9">
        <f t="shared" si="56"/>
        <v>70</v>
      </c>
      <c r="Y264" s="9" t="s">
        <v>47</v>
      </c>
      <c r="Z264" s="9">
        <f t="shared" si="57"/>
        <v>60</v>
      </c>
      <c r="AA264" s="9" t="s">
        <v>56</v>
      </c>
      <c r="AB264" s="9">
        <f t="shared" si="58"/>
        <v>60</v>
      </c>
      <c r="AC264" s="9" t="s">
        <v>56</v>
      </c>
      <c r="AD264" s="9">
        <f t="shared" si="59"/>
        <v>70</v>
      </c>
      <c r="AE264" s="9" t="s">
        <v>47</v>
      </c>
      <c r="AF264" s="9">
        <f t="shared" si="60"/>
        <v>127</v>
      </c>
      <c r="AG264" s="9" t="s">
        <v>249</v>
      </c>
      <c r="AH264" s="9" t="s">
        <v>47</v>
      </c>
      <c r="AI264" s="9">
        <f t="shared" si="61"/>
        <v>70</v>
      </c>
      <c r="AJ264" s="9">
        <f t="shared" si="62"/>
        <v>147</v>
      </c>
      <c r="AK264" s="9" t="s">
        <v>774</v>
      </c>
      <c r="AL264" s="1" t="s">
        <v>161</v>
      </c>
      <c r="AM264" s="1" t="s">
        <v>33</v>
      </c>
      <c r="AN264" s="1" t="s">
        <v>238</v>
      </c>
      <c r="AP264" t="str">
        <f t="shared" si="63"/>
        <v>Field</v>
      </c>
      <c r="AQ264" s="9">
        <v>50</v>
      </c>
      <c r="AR264" s="9">
        <f t="shared" si="64"/>
        <v>50</v>
      </c>
      <c r="AS264" s="10">
        <f>Table1[[#This Row],[percentage_male]]/100</f>
        <v>0.5</v>
      </c>
      <c r="AT264" s="11">
        <f>(100-Table1[[#This Row],[percentage_male]])/100</f>
        <v>0.5</v>
      </c>
      <c r="AU264" s="1" t="s">
        <v>162</v>
      </c>
      <c r="AV264" s="1" t="s">
        <v>33</v>
      </c>
      <c r="AW264" s="1" t="s">
        <v>33</v>
      </c>
      <c r="AX264" s="1" t="s">
        <v>33</v>
      </c>
      <c r="AY264" s="1" t="s">
        <v>33</v>
      </c>
      <c r="AZ264" s="1" t="s">
        <v>33</v>
      </c>
      <c r="BA264" s="1" t="s">
        <v>33</v>
      </c>
      <c r="BB264" s="1" t="s">
        <v>38</v>
      </c>
      <c r="BC264" s="1" t="s">
        <v>33</v>
      </c>
      <c r="BD264" s="1" t="s">
        <v>33</v>
      </c>
      <c r="BE264" s="1" t="s">
        <v>33</v>
      </c>
      <c r="BF264" s="1" t="s">
        <v>32</v>
      </c>
      <c r="BG264" s="1" t="s">
        <v>38</v>
      </c>
      <c r="BH264" s="1" t="s">
        <v>33</v>
      </c>
      <c r="BI264" s="1">
        <v>0.5</v>
      </c>
      <c r="BJ264" s="1" t="s">
        <v>33</v>
      </c>
      <c r="BK264" s="1">
        <v>0.5</v>
      </c>
      <c r="BL264" s="1" t="s">
        <v>33</v>
      </c>
      <c r="BM264" s="1" t="s">
        <v>38</v>
      </c>
    </row>
    <row r="265" spans="1:65" x14ac:dyDescent="0.35">
      <c r="A265" s="1" t="s">
        <v>1367</v>
      </c>
      <c r="B265" s="1" t="s">
        <v>1184</v>
      </c>
      <c r="C265" s="1" t="s">
        <v>1368</v>
      </c>
      <c r="D265" s="1" t="s">
        <v>1369</v>
      </c>
      <c r="E265" t="s">
        <v>61</v>
      </c>
      <c r="F265" s="1" t="s">
        <v>37</v>
      </c>
      <c r="G265" s="1" t="s">
        <v>4062</v>
      </c>
      <c r="H265" s="1" t="s">
        <v>33</v>
      </c>
      <c r="I265" s="1" t="s">
        <v>37</v>
      </c>
      <c r="K265" t="str">
        <f t="shared" si="52"/>
        <v>Normal</v>
      </c>
      <c r="L265" s="1">
        <v>0.4</v>
      </c>
      <c r="M265" s="1">
        <v>17.5</v>
      </c>
      <c r="N265" s="1" t="s">
        <v>61</v>
      </c>
      <c r="O265" s="1" t="s">
        <v>449</v>
      </c>
      <c r="P265" s="1" t="s">
        <v>241</v>
      </c>
      <c r="Q265" s="1" t="s">
        <v>878</v>
      </c>
      <c r="R265" s="9" t="s">
        <v>105</v>
      </c>
      <c r="S265" s="9">
        <f t="shared" si="53"/>
        <v>240</v>
      </c>
      <c r="T265" s="9">
        <f t="shared" si="54"/>
        <v>38</v>
      </c>
      <c r="U265" s="9" t="s">
        <v>314</v>
      </c>
      <c r="V265" s="9">
        <f t="shared" si="55"/>
        <v>30</v>
      </c>
      <c r="W265" s="9" t="s">
        <v>158</v>
      </c>
      <c r="X265" s="9">
        <f t="shared" si="56"/>
        <v>41</v>
      </c>
      <c r="Y265" s="9" t="s">
        <v>327</v>
      </c>
      <c r="Z265" s="9">
        <f t="shared" si="57"/>
        <v>30</v>
      </c>
      <c r="AA265" s="9" t="s">
        <v>158</v>
      </c>
      <c r="AB265" s="9">
        <f t="shared" si="58"/>
        <v>41</v>
      </c>
      <c r="AC265" s="9" t="s">
        <v>327</v>
      </c>
      <c r="AD265" s="9">
        <f t="shared" si="59"/>
        <v>60</v>
      </c>
      <c r="AE265" s="9" t="s">
        <v>56</v>
      </c>
      <c r="AF265" s="9">
        <f t="shared" si="60"/>
        <v>255</v>
      </c>
      <c r="AG265" s="9" t="s">
        <v>160</v>
      </c>
      <c r="AH265" s="9" t="s">
        <v>47</v>
      </c>
      <c r="AI265" s="9">
        <f t="shared" si="61"/>
        <v>70</v>
      </c>
      <c r="AJ265" s="9">
        <f t="shared" si="62"/>
        <v>56</v>
      </c>
      <c r="AK265" s="9" t="s">
        <v>210</v>
      </c>
      <c r="AL265" s="1" t="s">
        <v>161</v>
      </c>
      <c r="AM265" s="1" t="s">
        <v>33</v>
      </c>
      <c r="AN265" s="1" t="s">
        <v>238</v>
      </c>
      <c r="AP265" t="str">
        <f t="shared" si="63"/>
        <v>Field</v>
      </c>
      <c r="AQ265" s="9">
        <v>50</v>
      </c>
      <c r="AR265" s="9">
        <f t="shared" si="64"/>
        <v>50</v>
      </c>
      <c r="AS265" s="10">
        <f>Table1[[#This Row],[percentage_male]]/100</f>
        <v>0.5</v>
      </c>
      <c r="AT265" s="11">
        <f>(100-Table1[[#This Row],[percentage_male]])/100</f>
        <v>0.5</v>
      </c>
      <c r="AU265" s="1" t="s">
        <v>162</v>
      </c>
      <c r="AV265" s="1" t="s">
        <v>33</v>
      </c>
      <c r="AW265" s="1" t="s">
        <v>33</v>
      </c>
      <c r="AX265" s="1" t="s">
        <v>33</v>
      </c>
      <c r="AY265" s="1" t="s">
        <v>33</v>
      </c>
      <c r="AZ265" s="1" t="s">
        <v>33</v>
      </c>
      <c r="BA265" s="1" t="s">
        <v>33</v>
      </c>
      <c r="BB265" s="1" t="s">
        <v>38</v>
      </c>
      <c r="BC265" s="1" t="s">
        <v>33</v>
      </c>
      <c r="BD265" s="1" t="s">
        <v>33</v>
      </c>
      <c r="BE265" s="1" t="s">
        <v>33</v>
      </c>
      <c r="BF265" s="1" t="s">
        <v>33</v>
      </c>
      <c r="BG265" s="1" t="s">
        <v>33</v>
      </c>
      <c r="BH265" s="1" t="s">
        <v>33</v>
      </c>
      <c r="BI265" s="1" t="s">
        <v>32</v>
      </c>
      <c r="BJ265" s="1" t="s">
        <v>33</v>
      </c>
      <c r="BK265" s="1" t="s">
        <v>33</v>
      </c>
      <c r="BL265" s="1" t="s">
        <v>33</v>
      </c>
      <c r="BM265" s="1" t="s">
        <v>33</v>
      </c>
    </row>
    <row r="266" spans="1:65" x14ac:dyDescent="0.35">
      <c r="A266" s="1" t="s">
        <v>1372</v>
      </c>
      <c r="B266" s="1" t="s">
        <v>1188</v>
      </c>
      <c r="C266" s="1" t="s">
        <v>1373</v>
      </c>
      <c r="D266" s="1" t="s">
        <v>1374</v>
      </c>
      <c r="E266" t="s">
        <v>61</v>
      </c>
      <c r="F266" s="1" t="s">
        <v>37</v>
      </c>
      <c r="G266" s="1" t="s">
        <v>4063</v>
      </c>
      <c r="H266" s="1" t="s">
        <v>33</v>
      </c>
      <c r="I266" s="1" t="s">
        <v>37</v>
      </c>
      <c r="K266" t="str">
        <f t="shared" ref="K266:K321" si="65">_xlfn.TEXTJOIN(", ",TRUE,I266,J266)</f>
        <v>Normal</v>
      </c>
      <c r="L266" s="1">
        <v>0.5</v>
      </c>
      <c r="M266" s="1">
        <v>32.5</v>
      </c>
      <c r="N266" s="1" t="s">
        <v>61</v>
      </c>
      <c r="O266" s="1" t="s">
        <v>449</v>
      </c>
      <c r="P266" s="1" t="s">
        <v>241</v>
      </c>
      <c r="Q266" s="1" t="s">
        <v>878</v>
      </c>
      <c r="R266" s="9" t="s">
        <v>933</v>
      </c>
      <c r="S266" s="9">
        <f t="shared" ref="S266:S321" si="66">IF(ISBLANK(R266),"",_xlfn.NUMBERVALUE(R266))</f>
        <v>420</v>
      </c>
      <c r="T266" s="9">
        <f t="shared" ref="T266:T321" si="67">IF(ISBLANK(U266),"",_xlfn.NUMBERVALUE(U266))</f>
        <v>78</v>
      </c>
      <c r="U266" s="9" t="s">
        <v>101</v>
      </c>
      <c r="V266" s="9">
        <f t="shared" ref="V266:V321" si="68">IF(ISBLANK(W266),"",_xlfn.NUMBERVALUE(W266))</f>
        <v>70</v>
      </c>
      <c r="W266" s="9" t="s">
        <v>47</v>
      </c>
      <c r="X266" s="9">
        <f t="shared" ref="X266:X321" si="69">IF(ISBLANK(Y266),"",_xlfn.NUMBERVALUE(Y266))</f>
        <v>61</v>
      </c>
      <c r="Y266" s="9" t="s">
        <v>264</v>
      </c>
      <c r="Z266" s="9">
        <f t="shared" ref="Z266:Z321" si="70">IF(ISBLANK(AA266),"",_xlfn.NUMBERVALUE(AA266))</f>
        <v>50</v>
      </c>
      <c r="AA266" s="9" t="s">
        <v>88</v>
      </c>
      <c r="AB266" s="9">
        <f t="shared" ref="AB266:AB321" si="71">IF(ISBLANK(AC266),"",_xlfn.NUMBERVALUE(AC266))</f>
        <v>61</v>
      </c>
      <c r="AC266" s="9" t="s">
        <v>264</v>
      </c>
      <c r="AD266" s="9">
        <f t="shared" ref="AD266:AD321" si="72">IF(ISBLANK(AE266),"",_xlfn.NUMBERVALUE(AE266))</f>
        <v>100</v>
      </c>
      <c r="AE266" s="9" t="s">
        <v>68</v>
      </c>
      <c r="AF266" s="9">
        <f t="shared" ref="AF266:AF321" si="73">IF(ISBLANK(AG266),"",_xlfn.NUMBERVALUE(AG266))</f>
        <v>90</v>
      </c>
      <c r="AG266" s="9" t="s">
        <v>178</v>
      </c>
      <c r="AH266" s="9" t="s">
        <v>47</v>
      </c>
      <c r="AI266" s="9">
        <f t="shared" ref="AI266:AI321" si="74">IF(ISBLANK(AH266),"",_xlfn.NUMBERVALUE(AH266))</f>
        <v>70</v>
      </c>
      <c r="AJ266" s="9">
        <f t="shared" ref="AJ266:AJ321" si="75">IF(ISBLANK(AK266),"",_xlfn.NUMBERVALUE(AK266))</f>
        <v>147</v>
      </c>
      <c r="AK266" s="9" t="s">
        <v>774</v>
      </c>
      <c r="AL266" s="1" t="s">
        <v>161</v>
      </c>
      <c r="AM266" s="1" t="s">
        <v>33</v>
      </c>
      <c r="AN266" s="1" t="s">
        <v>238</v>
      </c>
      <c r="AP266" t="str">
        <f t="shared" ref="AP266:AP321" si="76">_xlfn.TEXTJOIN(", ",TRUE,AN266,AO266)</f>
        <v>Field</v>
      </c>
      <c r="AQ266" s="9">
        <v>50</v>
      </c>
      <c r="AR266" s="9">
        <f t="shared" ref="AR266:AR321" si="77">100-AQ266</f>
        <v>50</v>
      </c>
      <c r="AS266" s="10">
        <f>Table1[[#This Row],[percentage_male]]/100</f>
        <v>0.5</v>
      </c>
      <c r="AT266" s="11">
        <f>(100-Table1[[#This Row],[percentage_male]])/100</f>
        <v>0.5</v>
      </c>
      <c r="AU266" s="1" t="s">
        <v>162</v>
      </c>
      <c r="AV266" s="1" t="s">
        <v>33</v>
      </c>
      <c r="AW266" s="1" t="s">
        <v>33</v>
      </c>
      <c r="AX266" s="1" t="s">
        <v>33</v>
      </c>
      <c r="AY266" s="1" t="s">
        <v>33</v>
      </c>
      <c r="AZ266" s="1" t="s">
        <v>33</v>
      </c>
      <c r="BA266" s="1" t="s">
        <v>33</v>
      </c>
      <c r="BB266" s="1" t="s">
        <v>38</v>
      </c>
      <c r="BC266" s="1" t="s">
        <v>33</v>
      </c>
      <c r="BD266" s="1" t="s">
        <v>33</v>
      </c>
      <c r="BE266" s="1" t="s">
        <v>33</v>
      </c>
      <c r="BF266" s="1" t="s">
        <v>33</v>
      </c>
      <c r="BG266" s="1" t="s">
        <v>33</v>
      </c>
      <c r="BH266" s="1" t="s">
        <v>33</v>
      </c>
      <c r="BI266" s="1" t="s">
        <v>32</v>
      </c>
      <c r="BJ266" s="1" t="s">
        <v>33</v>
      </c>
      <c r="BK266" s="1" t="s">
        <v>33</v>
      </c>
      <c r="BL266" s="1" t="s">
        <v>33</v>
      </c>
      <c r="BM266" s="1" t="s">
        <v>33</v>
      </c>
    </row>
    <row r="267" spans="1:65" x14ac:dyDescent="0.35">
      <c r="A267" s="1" t="s">
        <v>1377</v>
      </c>
      <c r="B267" s="1" t="s">
        <v>437</v>
      </c>
      <c r="C267" s="1" t="s">
        <v>1378</v>
      </c>
      <c r="D267" s="1" t="s">
        <v>1379</v>
      </c>
      <c r="E267" t="s">
        <v>61</v>
      </c>
      <c r="F267" s="1" t="s">
        <v>37</v>
      </c>
      <c r="G267" s="1" t="s">
        <v>3896</v>
      </c>
      <c r="H267" s="1" t="s">
        <v>33</v>
      </c>
      <c r="I267" s="1" t="s">
        <v>154</v>
      </c>
      <c r="K267" t="str">
        <f t="shared" si="65"/>
        <v>Bug</v>
      </c>
      <c r="L267" s="1">
        <v>0.3</v>
      </c>
      <c r="M267" s="1">
        <v>3.6</v>
      </c>
      <c r="N267" s="1" t="s">
        <v>38</v>
      </c>
      <c r="O267" s="1" t="s">
        <v>155</v>
      </c>
      <c r="Q267" s="1" t="s">
        <v>156</v>
      </c>
      <c r="R267" s="9" t="s">
        <v>157</v>
      </c>
      <c r="S267" s="9">
        <f t="shared" si="66"/>
        <v>195</v>
      </c>
      <c r="T267" s="9">
        <f t="shared" si="67"/>
        <v>45</v>
      </c>
      <c r="U267" s="9" t="s">
        <v>44</v>
      </c>
      <c r="V267" s="9">
        <f t="shared" si="68"/>
        <v>45</v>
      </c>
      <c r="W267" s="9" t="s">
        <v>44</v>
      </c>
      <c r="X267" s="9">
        <f t="shared" si="69"/>
        <v>35</v>
      </c>
      <c r="Y267" s="9" t="s">
        <v>159</v>
      </c>
      <c r="Z267" s="9">
        <f t="shared" si="70"/>
        <v>20</v>
      </c>
      <c r="AA267" s="9" t="s">
        <v>51</v>
      </c>
      <c r="AB267" s="9">
        <f t="shared" si="71"/>
        <v>30</v>
      </c>
      <c r="AC267" s="9" t="s">
        <v>158</v>
      </c>
      <c r="AD267" s="9">
        <f t="shared" si="72"/>
        <v>20</v>
      </c>
      <c r="AE267" s="9" t="s">
        <v>51</v>
      </c>
      <c r="AF267" s="9">
        <f t="shared" si="73"/>
        <v>255</v>
      </c>
      <c r="AG267" s="9" t="s">
        <v>160</v>
      </c>
      <c r="AH267" s="9" t="s">
        <v>47</v>
      </c>
      <c r="AI267" s="9">
        <f t="shared" si="74"/>
        <v>70</v>
      </c>
      <c r="AJ267" s="9">
        <f t="shared" si="75"/>
        <v>56</v>
      </c>
      <c r="AK267" s="9" t="s">
        <v>210</v>
      </c>
      <c r="AL267" s="1" t="s">
        <v>161</v>
      </c>
      <c r="AM267" s="1" t="s">
        <v>33</v>
      </c>
      <c r="AN267" s="1" t="s">
        <v>154</v>
      </c>
      <c r="AP267" t="str">
        <f t="shared" si="76"/>
        <v>Bug</v>
      </c>
      <c r="AQ267" s="9">
        <v>50</v>
      </c>
      <c r="AR267" s="9">
        <f t="shared" si="77"/>
        <v>50</v>
      </c>
      <c r="AS267" s="10">
        <f>Table1[[#This Row],[percentage_male]]/100</f>
        <v>0.5</v>
      </c>
      <c r="AT267" s="11">
        <f>(100-Table1[[#This Row],[percentage_male]])/100</f>
        <v>0.5</v>
      </c>
      <c r="AU267" s="1" t="s">
        <v>162</v>
      </c>
      <c r="AV267" s="1" t="s">
        <v>33</v>
      </c>
      <c r="AW267" s="1" t="s">
        <v>38</v>
      </c>
      <c r="AX267" s="1" t="s">
        <v>33</v>
      </c>
      <c r="AY267" s="1" t="s">
        <v>33</v>
      </c>
      <c r="AZ267" s="1">
        <v>0.5</v>
      </c>
      <c r="BA267" s="1" t="s">
        <v>33</v>
      </c>
      <c r="BB267" s="1">
        <v>0.5</v>
      </c>
      <c r="BC267" s="1" t="s">
        <v>33</v>
      </c>
      <c r="BD267" s="1">
        <v>0.5</v>
      </c>
      <c r="BE267" s="1" t="s">
        <v>38</v>
      </c>
      <c r="BF267" s="1" t="s">
        <v>33</v>
      </c>
      <c r="BG267" s="1" t="s">
        <v>33</v>
      </c>
      <c r="BH267" s="1" t="s">
        <v>38</v>
      </c>
      <c r="BI267" s="1" t="s">
        <v>33</v>
      </c>
      <c r="BJ267" s="1" t="s">
        <v>33</v>
      </c>
      <c r="BK267" s="1" t="s">
        <v>33</v>
      </c>
      <c r="BL267" s="1" t="s">
        <v>33</v>
      </c>
      <c r="BM267" s="1" t="s">
        <v>33</v>
      </c>
    </row>
    <row r="268" spans="1:65" x14ac:dyDescent="0.35">
      <c r="A268" s="1" t="s">
        <v>1381</v>
      </c>
      <c r="B268" s="1" t="s">
        <v>1194</v>
      </c>
      <c r="C268" s="1" t="s">
        <v>1382</v>
      </c>
      <c r="D268" s="1" t="s">
        <v>1383</v>
      </c>
      <c r="E268" t="s">
        <v>61</v>
      </c>
      <c r="F268" s="1" t="s">
        <v>37</v>
      </c>
      <c r="G268" s="1" t="s">
        <v>3897</v>
      </c>
      <c r="H268" s="1" t="s">
        <v>33</v>
      </c>
      <c r="I268" s="1" t="s">
        <v>154</v>
      </c>
      <c r="K268" t="str">
        <f t="shared" si="65"/>
        <v>Bug</v>
      </c>
      <c r="L268" s="1">
        <v>0.6</v>
      </c>
      <c r="M268" s="1">
        <v>10</v>
      </c>
      <c r="N268" s="1" t="s">
        <v>33</v>
      </c>
      <c r="O268" s="1" t="s">
        <v>167</v>
      </c>
      <c r="R268" s="9" t="s">
        <v>168</v>
      </c>
      <c r="S268" s="9">
        <f t="shared" si="66"/>
        <v>205</v>
      </c>
      <c r="T268" s="9">
        <f t="shared" si="67"/>
        <v>50</v>
      </c>
      <c r="U268" s="9" t="s">
        <v>88</v>
      </c>
      <c r="V268" s="9">
        <f t="shared" si="68"/>
        <v>35</v>
      </c>
      <c r="W268" s="9" t="s">
        <v>159</v>
      </c>
      <c r="X268" s="9">
        <f t="shared" si="69"/>
        <v>55</v>
      </c>
      <c r="Y268" s="9" t="s">
        <v>169</v>
      </c>
      <c r="Z268" s="9">
        <f t="shared" si="70"/>
        <v>25</v>
      </c>
      <c r="AA268" s="9" t="s">
        <v>170</v>
      </c>
      <c r="AB268" s="9">
        <f t="shared" si="71"/>
        <v>25</v>
      </c>
      <c r="AC268" s="9" t="s">
        <v>170</v>
      </c>
      <c r="AD268" s="9">
        <f t="shared" si="72"/>
        <v>15</v>
      </c>
      <c r="AE268" s="9" t="s">
        <v>162</v>
      </c>
      <c r="AF268" s="9">
        <f t="shared" si="73"/>
        <v>120</v>
      </c>
      <c r="AG268" s="9" t="s">
        <v>75</v>
      </c>
      <c r="AH268" s="9" t="s">
        <v>47</v>
      </c>
      <c r="AI268" s="9">
        <f t="shared" si="74"/>
        <v>70</v>
      </c>
      <c r="AJ268" s="9">
        <f t="shared" si="75"/>
        <v>72</v>
      </c>
      <c r="AK268" s="9" t="s">
        <v>171</v>
      </c>
      <c r="AL268" s="1" t="s">
        <v>161</v>
      </c>
      <c r="AM268" s="1" t="s">
        <v>33</v>
      </c>
      <c r="AN268" s="1" t="s">
        <v>154</v>
      </c>
      <c r="AP268" t="str">
        <f t="shared" si="76"/>
        <v>Bug</v>
      </c>
      <c r="AQ268" s="9">
        <v>50</v>
      </c>
      <c r="AR268" s="9">
        <f t="shared" si="77"/>
        <v>50</v>
      </c>
      <c r="AS268" s="10">
        <f>Table1[[#This Row],[percentage_male]]/100</f>
        <v>0.5</v>
      </c>
      <c r="AT268" s="11">
        <f>(100-Table1[[#This Row],[percentage_male]])/100</f>
        <v>0.5</v>
      </c>
      <c r="AU268" s="1" t="s">
        <v>162</v>
      </c>
      <c r="AV268" s="1" t="s">
        <v>33</v>
      </c>
      <c r="AW268" s="1" t="s">
        <v>38</v>
      </c>
      <c r="AX268" s="1" t="s">
        <v>33</v>
      </c>
      <c r="AY268" s="1" t="s">
        <v>33</v>
      </c>
      <c r="AZ268" s="1">
        <v>0.5</v>
      </c>
      <c r="BA268" s="1" t="s">
        <v>33</v>
      </c>
      <c r="BB268" s="1">
        <v>0.5</v>
      </c>
      <c r="BC268" s="1" t="s">
        <v>33</v>
      </c>
      <c r="BD268" s="1">
        <v>0.5</v>
      </c>
      <c r="BE268" s="1" t="s">
        <v>38</v>
      </c>
      <c r="BF268" s="1" t="s">
        <v>33</v>
      </c>
      <c r="BG268" s="1" t="s">
        <v>33</v>
      </c>
      <c r="BH268" s="1" t="s">
        <v>38</v>
      </c>
      <c r="BI268" s="1" t="s">
        <v>33</v>
      </c>
      <c r="BJ268" s="1" t="s">
        <v>33</v>
      </c>
      <c r="BK268" s="1" t="s">
        <v>33</v>
      </c>
      <c r="BL268" s="1" t="s">
        <v>33</v>
      </c>
      <c r="BM268" s="1" t="s">
        <v>33</v>
      </c>
    </row>
    <row r="269" spans="1:65" x14ac:dyDescent="0.35">
      <c r="A269" s="1" t="s">
        <v>1384</v>
      </c>
      <c r="B269" s="1" t="s">
        <v>1198</v>
      </c>
      <c r="C269" s="1" t="s">
        <v>1385</v>
      </c>
      <c r="D269" s="1" t="s">
        <v>1386</v>
      </c>
      <c r="E269" t="s">
        <v>61</v>
      </c>
      <c r="F269" s="1" t="s">
        <v>37</v>
      </c>
      <c r="G269" s="1" t="s">
        <v>3898</v>
      </c>
      <c r="H269" s="1" t="s">
        <v>38</v>
      </c>
      <c r="I269" s="1" t="s">
        <v>154</v>
      </c>
      <c r="J269" s="1" t="s">
        <v>99</v>
      </c>
      <c r="K269" t="str">
        <f t="shared" si="65"/>
        <v>Bug, Flying</v>
      </c>
      <c r="L269" s="1">
        <v>1</v>
      </c>
      <c r="M269" s="1">
        <v>28.4</v>
      </c>
      <c r="N269" s="1" t="s">
        <v>38</v>
      </c>
      <c r="O269" s="1" t="s">
        <v>193</v>
      </c>
      <c r="Q269" s="1" t="s">
        <v>324</v>
      </c>
      <c r="R269" s="9" t="s">
        <v>177</v>
      </c>
      <c r="S269" s="9">
        <f t="shared" si="66"/>
        <v>395</v>
      </c>
      <c r="T269" s="9">
        <f t="shared" si="67"/>
        <v>60</v>
      </c>
      <c r="U269" s="9" t="s">
        <v>56</v>
      </c>
      <c r="V269" s="9">
        <f t="shared" si="68"/>
        <v>70</v>
      </c>
      <c r="W269" s="9" t="s">
        <v>47</v>
      </c>
      <c r="X269" s="9">
        <f t="shared" si="69"/>
        <v>50</v>
      </c>
      <c r="Y269" s="9" t="s">
        <v>88</v>
      </c>
      <c r="Z269" s="9">
        <f t="shared" si="70"/>
        <v>100</v>
      </c>
      <c r="AA269" s="9" t="s">
        <v>68</v>
      </c>
      <c r="AB269" s="9">
        <f t="shared" si="71"/>
        <v>50</v>
      </c>
      <c r="AC269" s="9" t="s">
        <v>88</v>
      </c>
      <c r="AD269" s="9">
        <f t="shared" si="72"/>
        <v>65</v>
      </c>
      <c r="AE269" s="9" t="s">
        <v>46</v>
      </c>
      <c r="AF269" s="9">
        <f t="shared" si="73"/>
        <v>45</v>
      </c>
      <c r="AG269" s="9" t="s">
        <v>44</v>
      </c>
      <c r="AH269" s="9" t="s">
        <v>47</v>
      </c>
      <c r="AI269" s="9">
        <f t="shared" si="74"/>
        <v>70</v>
      </c>
      <c r="AJ269" s="9">
        <f t="shared" si="75"/>
        <v>178</v>
      </c>
      <c r="AK269" s="9" t="s">
        <v>179</v>
      </c>
      <c r="AL269" s="1" t="s">
        <v>161</v>
      </c>
      <c r="AM269" s="1" t="s">
        <v>33</v>
      </c>
      <c r="AN269" s="1" t="s">
        <v>154</v>
      </c>
      <c r="AP269" t="str">
        <f t="shared" si="76"/>
        <v>Bug</v>
      </c>
      <c r="AQ269" s="9">
        <v>50</v>
      </c>
      <c r="AR269" s="9">
        <f t="shared" si="77"/>
        <v>50</v>
      </c>
      <c r="AS269" s="10">
        <f>Table1[[#This Row],[percentage_male]]/100</f>
        <v>0.5</v>
      </c>
      <c r="AT269" s="11">
        <f>(100-Table1[[#This Row],[percentage_male]])/100</f>
        <v>0.5</v>
      </c>
      <c r="AU269" s="1" t="s">
        <v>162</v>
      </c>
      <c r="AV269" s="1" t="s">
        <v>33</v>
      </c>
      <c r="AW269" s="1" t="s">
        <v>38</v>
      </c>
      <c r="AX269" s="1" t="s">
        <v>33</v>
      </c>
      <c r="AY269" s="1" t="s">
        <v>38</v>
      </c>
      <c r="AZ269" s="1">
        <v>0.25</v>
      </c>
      <c r="BA269" s="1" t="s">
        <v>38</v>
      </c>
      <c r="BB269" s="1">
        <v>0.25</v>
      </c>
      <c r="BC269" s="1" t="s">
        <v>33</v>
      </c>
      <c r="BD269" s="1" t="s">
        <v>32</v>
      </c>
      <c r="BE269" s="1" t="s">
        <v>38</v>
      </c>
      <c r="BF269" s="1" t="s">
        <v>33</v>
      </c>
      <c r="BG269" s="1">
        <v>0.5</v>
      </c>
      <c r="BH269" s="1" t="s">
        <v>77</v>
      </c>
      <c r="BI269" s="1" t="s">
        <v>33</v>
      </c>
      <c r="BJ269" s="1" t="s">
        <v>33</v>
      </c>
      <c r="BK269" s="1" t="s">
        <v>33</v>
      </c>
      <c r="BL269" s="1" t="s">
        <v>33</v>
      </c>
      <c r="BM269" s="1" t="s">
        <v>33</v>
      </c>
    </row>
    <row r="270" spans="1:65" x14ac:dyDescent="0.35">
      <c r="A270" s="1" t="s">
        <v>1388</v>
      </c>
      <c r="B270" s="1" t="s">
        <v>1201</v>
      </c>
      <c r="C270" s="1" t="s">
        <v>1389</v>
      </c>
      <c r="D270" s="1" t="s">
        <v>1390</v>
      </c>
      <c r="E270" t="s">
        <v>61</v>
      </c>
      <c r="F270" s="1" t="s">
        <v>37</v>
      </c>
      <c r="G270" s="1" t="s">
        <v>3897</v>
      </c>
      <c r="H270" s="1" t="s">
        <v>33</v>
      </c>
      <c r="I270" s="1" t="s">
        <v>154</v>
      </c>
      <c r="K270" t="str">
        <f t="shared" si="65"/>
        <v>Bug</v>
      </c>
      <c r="L270" s="1">
        <v>0.7</v>
      </c>
      <c r="M270" s="1">
        <v>11.5</v>
      </c>
      <c r="N270" s="1" t="s">
        <v>33</v>
      </c>
      <c r="O270" s="1" t="s">
        <v>167</v>
      </c>
      <c r="R270" s="9" t="s">
        <v>168</v>
      </c>
      <c r="S270" s="9">
        <f t="shared" si="66"/>
        <v>205</v>
      </c>
      <c r="T270" s="9">
        <f t="shared" si="67"/>
        <v>50</v>
      </c>
      <c r="U270" s="9" t="s">
        <v>88</v>
      </c>
      <c r="V270" s="9">
        <f t="shared" si="68"/>
        <v>35</v>
      </c>
      <c r="W270" s="9" t="s">
        <v>159</v>
      </c>
      <c r="X270" s="9">
        <f t="shared" si="69"/>
        <v>55</v>
      </c>
      <c r="Y270" s="9" t="s">
        <v>169</v>
      </c>
      <c r="Z270" s="9">
        <f t="shared" si="70"/>
        <v>25</v>
      </c>
      <c r="AA270" s="9" t="s">
        <v>170</v>
      </c>
      <c r="AB270" s="9">
        <f t="shared" si="71"/>
        <v>25</v>
      </c>
      <c r="AC270" s="9" t="s">
        <v>170</v>
      </c>
      <c r="AD270" s="9">
        <f t="shared" si="72"/>
        <v>15</v>
      </c>
      <c r="AE270" s="9" t="s">
        <v>162</v>
      </c>
      <c r="AF270" s="9">
        <f t="shared" si="73"/>
        <v>120</v>
      </c>
      <c r="AG270" s="9" t="s">
        <v>75</v>
      </c>
      <c r="AH270" s="9" t="s">
        <v>47</v>
      </c>
      <c r="AI270" s="9">
        <f t="shared" si="74"/>
        <v>70</v>
      </c>
      <c r="AJ270" s="9">
        <f t="shared" si="75"/>
        <v>72</v>
      </c>
      <c r="AK270" s="9" t="s">
        <v>171</v>
      </c>
      <c r="AL270" s="1" t="s">
        <v>161</v>
      </c>
      <c r="AM270" s="1" t="s">
        <v>33</v>
      </c>
      <c r="AN270" s="1" t="s">
        <v>154</v>
      </c>
      <c r="AP270" t="str">
        <f t="shared" si="76"/>
        <v>Bug</v>
      </c>
      <c r="AQ270" s="9">
        <v>50</v>
      </c>
      <c r="AR270" s="9">
        <f t="shared" si="77"/>
        <v>50</v>
      </c>
      <c r="AS270" s="10">
        <f>Table1[[#This Row],[percentage_male]]/100</f>
        <v>0.5</v>
      </c>
      <c r="AT270" s="11">
        <f>(100-Table1[[#This Row],[percentage_male]])/100</f>
        <v>0.5</v>
      </c>
      <c r="AU270" s="1" t="s">
        <v>162</v>
      </c>
      <c r="AV270" s="1" t="s">
        <v>33</v>
      </c>
      <c r="AW270" s="1" t="s">
        <v>38</v>
      </c>
      <c r="AX270" s="1" t="s">
        <v>33</v>
      </c>
      <c r="AY270" s="1" t="s">
        <v>33</v>
      </c>
      <c r="AZ270" s="1">
        <v>0.5</v>
      </c>
      <c r="BA270" s="1" t="s">
        <v>33</v>
      </c>
      <c r="BB270" s="1">
        <v>0.5</v>
      </c>
      <c r="BC270" s="1" t="s">
        <v>33</v>
      </c>
      <c r="BD270" s="1">
        <v>0.5</v>
      </c>
      <c r="BE270" s="1" t="s">
        <v>38</v>
      </c>
      <c r="BF270" s="1" t="s">
        <v>33</v>
      </c>
      <c r="BG270" s="1" t="s">
        <v>33</v>
      </c>
      <c r="BH270" s="1" t="s">
        <v>38</v>
      </c>
      <c r="BI270" s="1" t="s">
        <v>33</v>
      </c>
      <c r="BJ270" s="1" t="s">
        <v>33</v>
      </c>
      <c r="BK270" s="1" t="s">
        <v>33</v>
      </c>
      <c r="BL270" s="1" t="s">
        <v>33</v>
      </c>
      <c r="BM270" s="1" t="s">
        <v>33</v>
      </c>
    </row>
    <row r="271" spans="1:65" x14ac:dyDescent="0.35">
      <c r="A271" s="1" t="s">
        <v>1392</v>
      </c>
      <c r="B271" s="1" t="s">
        <v>1206</v>
      </c>
      <c r="C271" s="1" t="s">
        <v>1393</v>
      </c>
      <c r="D271" s="1" t="s">
        <v>1394</v>
      </c>
      <c r="E271" t="s">
        <v>61</v>
      </c>
      <c r="F271" s="1" t="s">
        <v>37</v>
      </c>
      <c r="G271" s="1" t="s">
        <v>3917</v>
      </c>
      <c r="H271" s="1" t="s">
        <v>38</v>
      </c>
      <c r="I271" s="1" t="s">
        <v>154</v>
      </c>
      <c r="J271" s="1" t="s">
        <v>40</v>
      </c>
      <c r="K271" t="str">
        <f t="shared" si="65"/>
        <v>Bug, Poison</v>
      </c>
      <c r="L271" s="1">
        <v>1.2</v>
      </c>
      <c r="M271" s="1">
        <v>31.6</v>
      </c>
      <c r="N271" s="1" t="s">
        <v>38</v>
      </c>
      <c r="O271" s="1" t="s">
        <v>155</v>
      </c>
      <c r="Q271" s="1" t="s">
        <v>175</v>
      </c>
      <c r="R271" s="9" t="s">
        <v>503</v>
      </c>
      <c r="S271" s="9">
        <f t="shared" si="66"/>
        <v>385</v>
      </c>
      <c r="T271" s="9">
        <f t="shared" si="67"/>
        <v>60</v>
      </c>
      <c r="U271" s="9" t="s">
        <v>56</v>
      </c>
      <c r="V271" s="9">
        <f t="shared" si="68"/>
        <v>50</v>
      </c>
      <c r="W271" s="9" t="s">
        <v>88</v>
      </c>
      <c r="X271" s="9">
        <f t="shared" si="69"/>
        <v>70</v>
      </c>
      <c r="Y271" s="9" t="s">
        <v>47</v>
      </c>
      <c r="Z271" s="9">
        <f t="shared" si="70"/>
        <v>50</v>
      </c>
      <c r="AA271" s="9" t="s">
        <v>88</v>
      </c>
      <c r="AB271" s="9">
        <f t="shared" si="71"/>
        <v>90</v>
      </c>
      <c r="AC271" s="9" t="s">
        <v>178</v>
      </c>
      <c r="AD271" s="9">
        <f t="shared" si="72"/>
        <v>65</v>
      </c>
      <c r="AE271" s="9" t="s">
        <v>46</v>
      </c>
      <c r="AF271" s="9">
        <f t="shared" si="73"/>
        <v>45</v>
      </c>
      <c r="AG271" s="9" t="s">
        <v>44</v>
      </c>
      <c r="AH271" s="9" t="s">
        <v>47</v>
      </c>
      <c r="AI271" s="9">
        <f t="shared" si="74"/>
        <v>70</v>
      </c>
      <c r="AJ271" s="9">
        <f t="shared" si="75"/>
        <v>173</v>
      </c>
      <c r="AK271" s="9" t="s">
        <v>835</v>
      </c>
      <c r="AL271" s="1" t="s">
        <v>161</v>
      </c>
      <c r="AM271" s="1" t="s">
        <v>33</v>
      </c>
      <c r="AN271" s="1" t="s">
        <v>154</v>
      </c>
      <c r="AP271" t="str">
        <f t="shared" si="76"/>
        <v>Bug</v>
      </c>
      <c r="AQ271" s="9">
        <v>50</v>
      </c>
      <c r="AR271" s="9">
        <f t="shared" si="77"/>
        <v>50</v>
      </c>
      <c r="AS271" s="10">
        <f>Table1[[#This Row],[percentage_male]]/100</f>
        <v>0.5</v>
      </c>
      <c r="AT271" s="11">
        <f>(100-Table1[[#This Row],[percentage_male]])/100</f>
        <v>0.5</v>
      </c>
      <c r="AU271" s="1" t="s">
        <v>162</v>
      </c>
      <c r="AV271" s="1" t="s">
        <v>33</v>
      </c>
      <c r="AW271" s="1" t="s">
        <v>38</v>
      </c>
      <c r="AX271" s="1" t="s">
        <v>33</v>
      </c>
      <c r="AY271" s="1" t="s">
        <v>33</v>
      </c>
      <c r="AZ271" s="1">
        <v>0.25</v>
      </c>
      <c r="BA271" s="1" t="s">
        <v>33</v>
      </c>
      <c r="BB271" s="1">
        <v>0.25</v>
      </c>
      <c r="BC271" s="1">
        <v>0.5</v>
      </c>
      <c r="BD271" s="1" t="s">
        <v>33</v>
      </c>
      <c r="BE271" s="1" t="s">
        <v>38</v>
      </c>
      <c r="BF271" s="1" t="s">
        <v>38</v>
      </c>
      <c r="BG271" s="1">
        <v>0.5</v>
      </c>
      <c r="BH271" s="1" t="s">
        <v>38</v>
      </c>
      <c r="BI271" s="1" t="s">
        <v>33</v>
      </c>
      <c r="BJ271" s="1" t="s">
        <v>33</v>
      </c>
      <c r="BK271" s="1" t="s">
        <v>33</v>
      </c>
      <c r="BL271" s="1" t="s">
        <v>33</v>
      </c>
      <c r="BM271" s="1">
        <v>0.5</v>
      </c>
    </row>
    <row r="272" spans="1:65" x14ac:dyDescent="0.35">
      <c r="A272" s="1" t="s">
        <v>1395</v>
      </c>
      <c r="B272" s="1" t="s">
        <v>386</v>
      </c>
      <c r="C272" s="1" t="s">
        <v>1396</v>
      </c>
      <c r="D272" s="1" t="s">
        <v>1397</v>
      </c>
      <c r="E272" t="s">
        <v>61</v>
      </c>
      <c r="F272" s="1" t="s">
        <v>37</v>
      </c>
      <c r="G272" s="1" t="s">
        <v>4064</v>
      </c>
      <c r="H272" s="1" t="s">
        <v>38</v>
      </c>
      <c r="I272" s="1" t="s">
        <v>123</v>
      </c>
      <c r="J272" s="1" t="s">
        <v>39</v>
      </c>
      <c r="K272" t="str">
        <f t="shared" si="65"/>
        <v>Water, Grass</v>
      </c>
      <c r="L272" s="1">
        <v>0.5</v>
      </c>
      <c r="M272" s="1">
        <v>2.6</v>
      </c>
      <c r="N272" s="1" t="s">
        <v>61</v>
      </c>
      <c r="O272" s="1" t="s">
        <v>468</v>
      </c>
      <c r="P272" s="1" t="s">
        <v>125</v>
      </c>
      <c r="Q272" s="1" t="s">
        <v>599</v>
      </c>
      <c r="R272" s="9" t="s">
        <v>1034</v>
      </c>
      <c r="S272" s="9">
        <f t="shared" si="66"/>
        <v>220</v>
      </c>
      <c r="T272" s="9">
        <f t="shared" si="67"/>
        <v>40</v>
      </c>
      <c r="U272" s="9" t="s">
        <v>184</v>
      </c>
      <c r="V272" s="9">
        <f t="shared" si="68"/>
        <v>30</v>
      </c>
      <c r="W272" s="9" t="s">
        <v>158</v>
      </c>
      <c r="X272" s="9">
        <f t="shared" si="69"/>
        <v>30</v>
      </c>
      <c r="Y272" s="9" t="s">
        <v>158</v>
      </c>
      <c r="Z272" s="9">
        <f t="shared" si="70"/>
        <v>40</v>
      </c>
      <c r="AA272" s="9" t="s">
        <v>184</v>
      </c>
      <c r="AB272" s="9">
        <f t="shared" si="71"/>
        <v>50</v>
      </c>
      <c r="AC272" s="9" t="s">
        <v>88</v>
      </c>
      <c r="AD272" s="9">
        <f t="shared" si="72"/>
        <v>30</v>
      </c>
      <c r="AE272" s="9" t="s">
        <v>158</v>
      </c>
      <c r="AF272" s="9">
        <f t="shared" si="73"/>
        <v>255</v>
      </c>
      <c r="AG272" s="9" t="s">
        <v>160</v>
      </c>
      <c r="AH272" s="9" t="s">
        <v>47</v>
      </c>
      <c r="AI272" s="9">
        <f t="shared" si="74"/>
        <v>70</v>
      </c>
      <c r="AJ272" s="9">
        <f t="shared" si="75"/>
        <v>44</v>
      </c>
      <c r="AK272" s="9" t="s">
        <v>127</v>
      </c>
      <c r="AL272" s="1" t="s">
        <v>49</v>
      </c>
      <c r="AM272" s="1" t="s">
        <v>38</v>
      </c>
      <c r="AN272" s="1" t="s">
        <v>39</v>
      </c>
      <c r="AO272" s="1" t="s">
        <v>129</v>
      </c>
      <c r="AP272" t="str">
        <f t="shared" si="76"/>
        <v>Grass, Water 1</v>
      </c>
      <c r="AQ272" s="9">
        <v>50</v>
      </c>
      <c r="AR272" s="9">
        <f t="shared" si="77"/>
        <v>50</v>
      </c>
      <c r="AS272" s="10">
        <f>Table1[[#This Row],[percentage_male]]/100</f>
        <v>0.5</v>
      </c>
      <c r="AT272" s="11">
        <f>(100-Table1[[#This Row],[percentage_male]])/100</f>
        <v>0.5</v>
      </c>
      <c r="AU272" s="1" t="s">
        <v>162</v>
      </c>
      <c r="AV272" s="1" t="s">
        <v>33</v>
      </c>
      <c r="AW272" s="1" t="s">
        <v>33</v>
      </c>
      <c r="AX272" s="1">
        <v>0.25</v>
      </c>
      <c r="AY272" s="1" t="s">
        <v>33</v>
      </c>
      <c r="AZ272" s="1" t="s">
        <v>33</v>
      </c>
      <c r="BA272" s="1" t="s">
        <v>33</v>
      </c>
      <c r="BB272" s="1" t="s">
        <v>33</v>
      </c>
      <c r="BC272" s="1" t="s">
        <v>38</v>
      </c>
      <c r="BD272" s="1">
        <v>0.5</v>
      </c>
      <c r="BE272" s="1" t="s">
        <v>38</v>
      </c>
      <c r="BF272" s="1" t="s">
        <v>33</v>
      </c>
      <c r="BG272" s="1" t="s">
        <v>38</v>
      </c>
      <c r="BH272" s="1" t="s">
        <v>33</v>
      </c>
      <c r="BI272" s="1" t="s">
        <v>33</v>
      </c>
      <c r="BJ272" s="1" t="s">
        <v>33</v>
      </c>
      <c r="BK272" s="1" t="s">
        <v>33</v>
      </c>
      <c r="BL272" s="1">
        <v>0.5</v>
      </c>
      <c r="BM272" s="1" t="s">
        <v>33</v>
      </c>
    </row>
    <row r="273" spans="1:65" x14ac:dyDescent="0.35">
      <c r="A273" s="1" t="s">
        <v>1399</v>
      </c>
      <c r="B273" s="1" t="s">
        <v>1212</v>
      </c>
      <c r="C273" s="1" t="s">
        <v>1400</v>
      </c>
      <c r="D273" s="1" t="s">
        <v>1401</v>
      </c>
      <c r="E273" t="s">
        <v>61</v>
      </c>
      <c r="F273" s="1" t="s">
        <v>37</v>
      </c>
      <c r="G273" s="1" t="s">
        <v>4065</v>
      </c>
      <c r="H273" s="1" t="s">
        <v>38</v>
      </c>
      <c r="I273" s="1" t="s">
        <v>123</v>
      </c>
      <c r="J273" s="1" t="s">
        <v>39</v>
      </c>
      <c r="K273" t="str">
        <f t="shared" si="65"/>
        <v>Water, Grass</v>
      </c>
      <c r="L273" s="1">
        <v>1.2</v>
      </c>
      <c r="M273" s="1">
        <v>32.5</v>
      </c>
      <c r="N273" s="1" t="s">
        <v>61</v>
      </c>
      <c r="O273" s="1" t="s">
        <v>468</v>
      </c>
      <c r="P273" s="1" t="s">
        <v>125</v>
      </c>
      <c r="Q273" s="1" t="s">
        <v>599</v>
      </c>
      <c r="R273" s="9" t="s">
        <v>758</v>
      </c>
      <c r="S273" s="9">
        <f t="shared" si="66"/>
        <v>340</v>
      </c>
      <c r="T273" s="9">
        <f t="shared" si="67"/>
        <v>60</v>
      </c>
      <c r="U273" s="9" t="s">
        <v>56</v>
      </c>
      <c r="V273" s="9">
        <f t="shared" si="68"/>
        <v>50</v>
      </c>
      <c r="W273" s="9" t="s">
        <v>88</v>
      </c>
      <c r="X273" s="9">
        <f t="shared" si="69"/>
        <v>50</v>
      </c>
      <c r="Y273" s="9" t="s">
        <v>88</v>
      </c>
      <c r="Z273" s="9">
        <f t="shared" si="70"/>
        <v>60</v>
      </c>
      <c r="AA273" s="9" t="s">
        <v>56</v>
      </c>
      <c r="AB273" s="9">
        <f t="shared" si="71"/>
        <v>70</v>
      </c>
      <c r="AC273" s="9" t="s">
        <v>47</v>
      </c>
      <c r="AD273" s="9">
        <f t="shared" si="72"/>
        <v>50</v>
      </c>
      <c r="AE273" s="9" t="s">
        <v>88</v>
      </c>
      <c r="AF273" s="9">
        <f t="shared" si="73"/>
        <v>120</v>
      </c>
      <c r="AG273" s="9" t="s">
        <v>75</v>
      </c>
      <c r="AH273" s="9" t="s">
        <v>47</v>
      </c>
      <c r="AI273" s="9">
        <f t="shared" si="74"/>
        <v>70</v>
      </c>
      <c r="AJ273" s="9">
        <f t="shared" si="75"/>
        <v>119</v>
      </c>
      <c r="AK273" s="9" t="s">
        <v>665</v>
      </c>
      <c r="AL273" s="1" t="s">
        <v>49</v>
      </c>
      <c r="AM273" s="1" t="s">
        <v>38</v>
      </c>
      <c r="AN273" s="1" t="s">
        <v>39</v>
      </c>
      <c r="AO273" s="1" t="s">
        <v>129</v>
      </c>
      <c r="AP273" t="str">
        <f t="shared" si="76"/>
        <v>Grass, Water 1</v>
      </c>
      <c r="AQ273" s="9">
        <v>50</v>
      </c>
      <c r="AR273" s="9">
        <f t="shared" si="77"/>
        <v>50</v>
      </c>
      <c r="AS273" s="10">
        <f>Table1[[#This Row],[percentage_male]]/100</f>
        <v>0.5</v>
      </c>
      <c r="AT273" s="11">
        <f>(100-Table1[[#This Row],[percentage_male]])/100</f>
        <v>0.5</v>
      </c>
      <c r="AU273" s="1" t="s">
        <v>162</v>
      </c>
      <c r="AV273" s="1" t="s">
        <v>33</v>
      </c>
      <c r="AW273" s="1" t="s">
        <v>33</v>
      </c>
      <c r="AX273" s="1">
        <v>0.25</v>
      </c>
      <c r="AY273" s="1" t="s">
        <v>33</v>
      </c>
      <c r="AZ273" s="1" t="s">
        <v>33</v>
      </c>
      <c r="BA273" s="1" t="s">
        <v>33</v>
      </c>
      <c r="BB273" s="1" t="s">
        <v>33</v>
      </c>
      <c r="BC273" s="1" t="s">
        <v>38</v>
      </c>
      <c r="BD273" s="1">
        <v>0.5</v>
      </c>
      <c r="BE273" s="1" t="s">
        <v>38</v>
      </c>
      <c r="BF273" s="1" t="s">
        <v>33</v>
      </c>
      <c r="BG273" s="1" t="s">
        <v>38</v>
      </c>
      <c r="BH273" s="1" t="s">
        <v>33</v>
      </c>
      <c r="BI273" s="1" t="s">
        <v>33</v>
      </c>
      <c r="BJ273" s="1" t="s">
        <v>33</v>
      </c>
      <c r="BK273" s="1" t="s">
        <v>33</v>
      </c>
      <c r="BL273" s="1">
        <v>0.5</v>
      </c>
      <c r="BM273" s="1" t="s">
        <v>33</v>
      </c>
    </row>
    <row r="274" spans="1:65" x14ac:dyDescent="0.35">
      <c r="A274" s="1" t="s">
        <v>1402</v>
      </c>
      <c r="B274" s="1" t="s">
        <v>1216</v>
      </c>
      <c r="C274" s="1" t="s">
        <v>1403</v>
      </c>
      <c r="D274" s="1" t="s">
        <v>1404</v>
      </c>
      <c r="E274" t="s">
        <v>61</v>
      </c>
      <c r="F274" s="1" t="s">
        <v>37</v>
      </c>
      <c r="G274" s="1" t="s">
        <v>4066</v>
      </c>
      <c r="H274" s="1" t="s">
        <v>38</v>
      </c>
      <c r="I274" s="1" t="s">
        <v>123</v>
      </c>
      <c r="J274" s="1" t="s">
        <v>39</v>
      </c>
      <c r="K274" t="str">
        <f t="shared" si="65"/>
        <v>Water, Grass</v>
      </c>
      <c r="L274" s="1">
        <v>1.5</v>
      </c>
      <c r="M274" s="1">
        <v>55</v>
      </c>
      <c r="N274" s="1" t="s">
        <v>61</v>
      </c>
      <c r="O274" s="1" t="s">
        <v>468</v>
      </c>
      <c r="P274" s="1" t="s">
        <v>125</v>
      </c>
      <c r="Q274" s="1" t="s">
        <v>599</v>
      </c>
      <c r="R274" s="9" t="s">
        <v>1228</v>
      </c>
      <c r="S274" s="9">
        <f t="shared" si="66"/>
        <v>480</v>
      </c>
      <c r="T274" s="9">
        <f t="shared" si="67"/>
        <v>80</v>
      </c>
      <c r="U274" s="9" t="s">
        <v>59</v>
      </c>
      <c r="V274" s="9">
        <f t="shared" si="68"/>
        <v>70</v>
      </c>
      <c r="W274" s="9" t="s">
        <v>47</v>
      </c>
      <c r="X274" s="9">
        <f t="shared" si="69"/>
        <v>70</v>
      </c>
      <c r="Y274" s="9" t="s">
        <v>47</v>
      </c>
      <c r="Z274" s="9">
        <f t="shared" si="70"/>
        <v>90</v>
      </c>
      <c r="AA274" s="9" t="s">
        <v>178</v>
      </c>
      <c r="AB274" s="9">
        <f t="shared" si="71"/>
        <v>100</v>
      </c>
      <c r="AC274" s="9" t="s">
        <v>68</v>
      </c>
      <c r="AD274" s="9">
        <f t="shared" si="72"/>
        <v>70</v>
      </c>
      <c r="AE274" s="9" t="s">
        <v>47</v>
      </c>
      <c r="AF274" s="9">
        <f t="shared" si="73"/>
        <v>45</v>
      </c>
      <c r="AG274" s="9" t="s">
        <v>44</v>
      </c>
      <c r="AH274" s="9" t="s">
        <v>47</v>
      </c>
      <c r="AI274" s="9">
        <f t="shared" si="74"/>
        <v>70</v>
      </c>
      <c r="AJ274" s="9">
        <f t="shared" si="75"/>
        <v>216</v>
      </c>
      <c r="AK274" s="9" t="s">
        <v>223</v>
      </c>
      <c r="AL274" s="1" t="s">
        <v>49</v>
      </c>
      <c r="AM274" s="1" t="s">
        <v>38</v>
      </c>
      <c r="AN274" s="1" t="s">
        <v>39</v>
      </c>
      <c r="AO274" s="1" t="s">
        <v>129</v>
      </c>
      <c r="AP274" t="str">
        <f t="shared" si="76"/>
        <v>Grass, Water 1</v>
      </c>
      <c r="AQ274" s="9">
        <v>50</v>
      </c>
      <c r="AR274" s="9">
        <f t="shared" si="77"/>
        <v>50</v>
      </c>
      <c r="AS274" s="10">
        <f>Table1[[#This Row],[percentage_male]]/100</f>
        <v>0.5</v>
      </c>
      <c r="AT274" s="11">
        <f>(100-Table1[[#This Row],[percentage_male]])/100</f>
        <v>0.5</v>
      </c>
      <c r="AU274" s="1" t="s">
        <v>162</v>
      </c>
      <c r="AV274" s="1" t="s">
        <v>33</v>
      </c>
      <c r="AW274" s="1" t="s">
        <v>33</v>
      </c>
      <c r="AX274" s="1">
        <v>0.25</v>
      </c>
      <c r="AY274" s="1" t="s">
        <v>33</v>
      </c>
      <c r="AZ274" s="1" t="s">
        <v>33</v>
      </c>
      <c r="BA274" s="1" t="s">
        <v>33</v>
      </c>
      <c r="BB274" s="1" t="s">
        <v>33</v>
      </c>
      <c r="BC274" s="1" t="s">
        <v>38</v>
      </c>
      <c r="BD274" s="1">
        <v>0.5</v>
      </c>
      <c r="BE274" s="1" t="s">
        <v>38</v>
      </c>
      <c r="BF274" s="1" t="s">
        <v>33</v>
      </c>
      <c r="BG274" s="1" t="s">
        <v>38</v>
      </c>
      <c r="BH274" s="1" t="s">
        <v>33</v>
      </c>
      <c r="BI274" s="1" t="s">
        <v>33</v>
      </c>
      <c r="BJ274" s="1" t="s">
        <v>33</v>
      </c>
      <c r="BK274" s="1" t="s">
        <v>33</v>
      </c>
      <c r="BL274" s="1">
        <v>0.5</v>
      </c>
      <c r="BM274" s="1" t="s">
        <v>33</v>
      </c>
    </row>
    <row r="275" spans="1:65" x14ac:dyDescent="0.35">
      <c r="A275" s="1" t="s">
        <v>1406</v>
      </c>
      <c r="B275" s="1" t="s">
        <v>346</v>
      </c>
      <c r="C275" s="1" t="s">
        <v>1407</v>
      </c>
      <c r="D275" s="1" t="s">
        <v>1408</v>
      </c>
      <c r="E275" t="s">
        <v>61</v>
      </c>
      <c r="F275" s="1" t="s">
        <v>37</v>
      </c>
      <c r="G275" s="1" t="s">
        <v>4067</v>
      </c>
      <c r="H275" s="1" t="s">
        <v>33</v>
      </c>
      <c r="I275" s="1" t="s">
        <v>39</v>
      </c>
      <c r="K275" t="str">
        <f t="shared" si="65"/>
        <v>Grass</v>
      </c>
      <c r="L275" s="1">
        <v>0.5</v>
      </c>
      <c r="M275" s="1">
        <v>4</v>
      </c>
      <c r="N275" s="1" t="s">
        <v>61</v>
      </c>
      <c r="O275" s="1" t="s">
        <v>42</v>
      </c>
      <c r="P275" s="1" t="s">
        <v>634</v>
      </c>
      <c r="Q275" s="1" t="s">
        <v>1193</v>
      </c>
      <c r="R275" s="9" t="s">
        <v>1034</v>
      </c>
      <c r="S275" s="9">
        <f t="shared" si="66"/>
        <v>220</v>
      </c>
      <c r="T275" s="9">
        <f t="shared" si="67"/>
        <v>40</v>
      </c>
      <c r="U275" s="9" t="s">
        <v>184</v>
      </c>
      <c r="V275" s="9">
        <f t="shared" si="68"/>
        <v>40</v>
      </c>
      <c r="W275" s="9" t="s">
        <v>184</v>
      </c>
      <c r="X275" s="9">
        <f t="shared" si="69"/>
        <v>50</v>
      </c>
      <c r="Y275" s="9" t="s">
        <v>88</v>
      </c>
      <c r="Z275" s="9">
        <f t="shared" si="70"/>
        <v>30</v>
      </c>
      <c r="AA275" s="9" t="s">
        <v>158</v>
      </c>
      <c r="AB275" s="9">
        <f t="shared" si="71"/>
        <v>30</v>
      </c>
      <c r="AC275" s="9" t="s">
        <v>158</v>
      </c>
      <c r="AD275" s="9">
        <f t="shared" si="72"/>
        <v>30</v>
      </c>
      <c r="AE275" s="9" t="s">
        <v>158</v>
      </c>
      <c r="AF275" s="9">
        <f t="shared" si="73"/>
        <v>255</v>
      </c>
      <c r="AG275" s="9" t="s">
        <v>160</v>
      </c>
      <c r="AH275" s="9" t="s">
        <v>47</v>
      </c>
      <c r="AI275" s="9">
        <f t="shared" si="74"/>
        <v>70</v>
      </c>
      <c r="AJ275" s="9">
        <f t="shared" si="75"/>
        <v>44</v>
      </c>
      <c r="AK275" s="9" t="s">
        <v>127</v>
      </c>
      <c r="AL275" s="1" t="s">
        <v>49</v>
      </c>
      <c r="AM275" s="1" t="s">
        <v>38</v>
      </c>
      <c r="AN275" s="1" t="s">
        <v>238</v>
      </c>
      <c r="AO275" s="1" t="s">
        <v>39</v>
      </c>
      <c r="AP275" t="str">
        <f t="shared" si="76"/>
        <v>Field, Grass</v>
      </c>
      <c r="AQ275" s="9">
        <v>50</v>
      </c>
      <c r="AR275" s="9">
        <f t="shared" si="77"/>
        <v>50</v>
      </c>
      <c r="AS275" s="10">
        <f>Table1[[#This Row],[percentage_male]]/100</f>
        <v>0.5</v>
      </c>
      <c r="AT275" s="11">
        <f>(100-Table1[[#This Row],[percentage_male]])/100</f>
        <v>0.5</v>
      </c>
      <c r="AU275" s="1" t="s">
        <v>162</v>
      </c>
      <c r="AV275" s="1" t="s">
        <v>33</v>
      </c>
      <c r="AW275" s="1" t="s">
        <v>38</v>
      </c>
      <c r="AX275" s="1">
        <v>0.5</v>
      </c>
      <c r="AY275" s="1">
        <v>0.5</v>
      </c>
      <c r="AZ275" s="1">
        <v>0.5</v>
      </c>
      <c r="BA275" s="1" t="s">
        <v>38</v>
      </c>
      <c r="BB275" s="1" t="s">
        <v>33</v>
      </c>
      <c r="BC275" s="1" t="s">
        <v>38</v>
      </c>
      <c r="BD275" s="1">
        <v>0.5</v>
      </c>
      <c r="BE275" s="1" t="s">
        <v>38</v>
      </c>
      <c r="BF275" s="1" t="s">
        <v>33</v>
      </c>
      <c r="BG275" s="1" t="s">
        <v>38</v>
      </c>
      <c r="BH275" s="1" t="s">
        <v>33</v>
      </c>
      <c r="BI275" s="1" t="s">
        <v>33</v>
      </c>
      <c r="BJ275" s="1" t="s">
        <v>33</v>
      </c>
      <c r="BK275" s="1" t="s">
        <v>33</v>
      </c>
      <c r="BL275" s="1" t="s">
        <v>33</v>
      </c>
      <c r="BM275" s="1" t="s">
        <v>33</v>
      </c>
    </row>
    <row r="276" spans="1:65" x14ac:dyDescent="0.35">
      <c r="A276" s="1" t="s">
        <v>1410</v>
      </c>
      <c r="B276" s="1" t="s">
        <v>1221</v>
      </c>
      <c r="C276" s="1" t="s">
        <v>1411</v>
      </c>
      <c r="D276" s="1" t="s">
        <v>1412</v>
      </c>
      <c r="E276" t="s">
        <v>61</v>
      </c>
      <c r="F276" s="1" t="s">
        <v>37</v>
      </c>
      <c r="G276" s="1" t="s">
        <v>4068</v>
      </c>
      <c r="H276" s="1" t="s">
        <v>38</v>
      </c>
      <c r="I276" s="1" t="s">
        <v>39</v>
      </c>
      <c r="J276" s="1" t="s">
        <v>240</v>
      </c>
      <c r="K276" t="str">
        <f t="shared" si="65"/>
        <v>Grass, Dark</v>
      </c>
      <c r="L276" s="1">
        <v>1</v>
      </c>
      <c r="M276" s="1">
        <v>28</v>
      </c>
      <c r="N276" s="1" t="s">
        <v>61</v>
      </c>
      <c r="O276" s="1" t="s">
        <v>42</v>
      </c>
      <c r="P276" s="1" t="s">
        <v>634</v>
      </c>
      <c r="Q276" s="1" t="s">
        <v>1193</v>
      </c>
      <c r="R276" s="9" t="s">
        <v>758</v>
      </c>
      <c r="S276" s="9">
        <f t="shared" si="66"/>
        <v>340</v>
      </c>
      <c r="T276" s="9">
        <f t="shared" si="67"/>
        <v>70</v>
      </c>
      <c r="U276" s="9" t="s">
        <v>47</v>
      </c>
      <c r="V276" s="9">
        <f t="shared" si="68"/>
        <v>70</v>
      </c>
      <c r="W276" s="9" t="s">
        <v>47</v>
      </c>
      <c r="X276" s="9">
        <f t="shared" si="69"/>
        <v>40</v>
      </c>
      <c r="Y276" s="9" t="s">
        <v>184</v>
      </c>
      <c r="Z276" s="9">
        <f t="shared" si="70"/>
        <v>60</v>
      </c>
      <c r="AA276" s="9" t="s">
        <v>56</v>
      </c>
      <c r="AB276" s="9">
        <f t="shared" si="71"/>
        <v>40</v>
      </c>
      <c r="AC276" s="9" t="s">
        <v>184</v>
      </c>
      <c r="AD276" s="9">
        <f t="shared" si="72"/>
        <v>60</v>
      </c>
      <c r="AE276" s="9" t="s">
        <v>56</v>
      </c>
      <c r="AF276" s="9">
        <f t="shared" si="73"/>
        <v>120</v>
      </c>
      <c r="AG276" s="9" t="s">
        <v>75</v>
      </c>
      <c r="AH276" s="9" t="s">
        <v>47</v>
      </c>
      <c r="AI276" s="9">
        <f t="shared" si="74"/>
        <v>70</v>
      </c>
      <c r="AJ276" s="9">
        <f t="shared" si="75"/>
        <v>119</v>
      </c>
      <c r="AK276" s="9" t="s">
        <v>665</v>
      </c>
      <c r="AL276" s="1" t="s">
        <v>49</v>
      </c>
      <c r="AM276" s="1" t="s">
        <v>38</v>
      </c>
      <c r="AN276" s="1" t="s">
        <v>238</v>
      </c>
      <c r="AO276" s="1" t="s">
        <v>39</v>
      </c>
      <c r="AP276" t="str">
        <f t="shared" si="76"/>
        <v>Field, Grass</v>
      </c>
      <c r="AQ276" s="9">
        <v>50</v>
      </c>
      <c r="AR276" s="9">
        <f t="shared" si="77"/>
        <v>50</v>
      </c>
      <c r="AS276" s="10">
        <f>Table1[[#This Row],[percentage_male]]/100</f>
        <v>0.5</v>
      </c>
      <c r="AT276" s="11">
        <f>(100-Table1[[#This Row],[percentage_male]])/100</f>
        <v>0.5</v>
      </c>
      <c r="AU276" s="1" t="s">
        <v>162</v>
      </c>
      <c r="AV276" s="1" t="s">
        <v>33</v>
      </c>
      <c r="AW276" s="1" t="s">
        <v>38</v>
      </c>
      <c r="AX276" s="1">
        <v>0.5</v>
      </c>
      <c r="AY276" s="1">
        <v>0.5</v>
      </c>
      <c r="AZ276" s="1">
        <v>0.5</v>
      </c>
      <c r="BA276" s="1" t="s">
        <v>38</v>
      </c>
      <c r="BB276" s="1" t="s">
        <v>38</v>
      </c>
      <c r="BC276" s="1" t="s">
        <v>38</v>
      </c>
      <c r="BD276" s="1">
        <v>0.5</v>
      </c>
      <c r="BE276" s="1" t="s">
        <v>38</v>
      </c>
      <c r="BF276" s="1" t="s">
        <v>32</v>
      </c>
      <c r="BG276" s="1" t="s">
        <v>77</v>
      </c>
      <c r="BH276" s="1" t="s">
        <v>33</v>
      </c>
      <c r="BI276" s="1">
        <v>0.5</v>
      </c>
      <c r="BJ276" s="1" t="s">
        <v>33</v>
      </c>
      <c r="BK276" s="1">
        <v>0.5</v>
      </c>
      <c r="BL276" s="1" t="s">
        <v>33</v>
      </c>
      <c r="BM276" s="1" t="s">
        <v>38</v>
      </c>
    </row>
    <row r="277" spans="1:65" x14ac:dyDescent="0.35">
      <c r="A277" s="1" t="s">
        <v>1414</v>
      </c>
      <c r="B277" s="1" t="s">
        <v>325</v>
      </c>
      <c r="C277" s="1" t="s">
        <v>1415</v>
      </c>
      <c r="D277" s="1" t="s">
        <v>1416</v>
      </c>
      <c r="E277" t="s">
        <v>61</v>
      </c>
      <c r="F277" s="1" t="s">
        <v>37</v>
      </c>
      <c r="G277" s="1" t="s">
        <v>4069</v>
      </c>
      <c r="H277" s="1" t="s">
        <v>38</v>
      </c>
      <c r="I277" s="1" t="s">
        <v>39</v>
      </c>
      <c r="J277" s="1" t="s">
        <v>240</v>
      </c>
      <c r="K277" t="str">
        <f t="shared" si="65"/>
        <v>Grass, Dark</v>
      </c>
      <c r="L277" s="1">
        <v>1.3</v>
      </c>
      <c r="M277" s="1">
        <v>59.6</v>
      </c>
      <c r="N277" s="1" t="s">
        <v>61</v>
      </c>
      <c r="O277" s="1" t="s">
        <v>42</v>
      </c>
      <c r="P277" s="1" t="s">
        <v>634</v>
      </c>
      <c r="Q277" s="1" t="s">
        <v>1193</v>
      </c>
      <c r="R277" s="9" t="s">
        <v>1228</v>
      </c>
      <c r="S277" s="9">
        <f t="shared" si="66"/>
        <v>480</v>
      </c>
      <c r="T277" s="9">
        <f t="shared" si="67"/>
        <v>90</v>
      </c>
      <c r="U277" s="9" t="s">
        <v>178</v>
      </c>
      <c r="V277" s="9">
        <f t="shared" si="68"/>
        <v>100</v>
      </c>
      <c r="W277" s="9" t="s">
        <v>68</v>
      </c>
      <c r="X277" s="9">
        <f t="shared" si="69"/>
        <v>60</v>
      </c>
      <c r="Y277" s="9" t="s">
        <v>56</v>
      </c>
      <c r="Z277" s="9">
        <f t="shared" si="70"/>
        <v>90</v>
      </c>
      <c r="AA277" s="9" t="s">
        <v>178</v>
      </c>
      <c r="AB277" s="9">
        <f t="shared" si="71"/>
        <v>60</v>
      </c>
      <c r="AC277" s="9" t="s">
        <v>56</v>
      </c>
      <c r="AD277" s="9">
        <f t="shared" si="72"/>
        <v>80</v>
      </c>
      <c r="AE277" s="9" t="s">
        <v>59</v>
      </c>
      <c r="AF277" s="9">
        <f t="shared" si="73"/>
        <v>45</v>
      </c>
      <c r="AG277" s="9" t="s">
        <v>44</v>
      </c>
      <c r="AH277" s="9" t="s">
        <v>47</v>
      </c>
      <c r="AI277" s="9">
        <f t="shared" si="74"/>
        <v>70</v>
      </c>
      <c r="AJ277" s="9">
        <f t="shared" si="75"/>
        <v>216</v>
      </c>
      <c r="AK277" s="9" t="s">
        <v>223</v>
      </c>
      <c r="AL277" s="1" t="s">
        <v>49</v>
      </c>
      <c r="AM277" s="1" t="s">
        <v>38</v>
      </c>
      <c r="AN277" s="1" t="s">
        <v>238</v>
      </c>
      <c r="AO277" s="1" t="s">
        <v>39</v>
      </c>
      <c r="AP277" t="str">
        <f t="shared" si="76"/>
        <v>Field, Grass</v>
      </c>
      <c r="AQ277" s="9">
        <v>50</v>
      </c>
      <c r="AR277" s="9">
        <f t="shared" si="77"/>
        <v>50</v>
      </c>
      <c r="AS277" s="10">
        <f>Table1[[#This Row],[percentage_male]]/100</f>
        <v>0.5</v>
      </c>
      <c r="AT277" s="11">
        <f>(100-Table1[[#This Row],[percentage_male]])/100</f>
        <v>0.5</v>
      </c>
      <c r="AU277" s="1" t="s">
        <v>162</v>
      </c>
      <c r="AV277" s="1" t="s">
        <v>33</v>
      </c>
      <c r="AW277" s="1" t="s">
        <v>38</v>
      </c>
      <c r="AX277" s="1">
        <v>0.5</v>
      </c>
      <c r="AY277" s="1">
        <v>0.5</v>
      </c>
      <c r="AZ277" s="1">
        <v>0.5</v>
      </c>
      <c r="BA277" s="1" t="s">
        <v>38</v>
      </c>
      <c r="BB277" s="1" t="s">
        <v>38</v>
      </c>
      <c r="BC277" s="1" t="s">
        <v>38</v>
      </c>
      <c r="BD277" s="1">
        <v>0.5</v>
      </c>
      <c r="BE277" s="1" t="s">
        <v>38</v>
      </c>
      <c r="BF277" s="1" t="s">
        <v>32</v>
      </c>
      <c r="BG277" s="1" t="s">
        <v>77</v>
      </c>
      <c r="BH277" s="1" t="s">
        <v>33</v>
      </c>
      <c r="BI277" s="1">
        <v>0.5</v>
      </c>
      <c r="BJ277" s="1" t="s">
        <v>33</v>
      </c>
      <c r="BK277" s="1">
        <v>0.5</v>
      </c>
      <c r="BL277" s="1" t="s">
        <v>33</v>
      </c>
      <c r="BM277" s="1" t="s">
        <v>38</v>
      </c>
    </row>
    <row r="278" spans="1:65" x14ac:dyDescent="0.35">
      <c r="A278" s="1" t="s">
        <v>1418</v>
      </c>
      <c r="B278" s="1" t="s">
        <v>1229</v>
      </c>
      <c r="C278" s="1" t="s">
        <v>1419</v>
      </c>
      <c r="D278" s="1" t="s">
        <v>1420</v>
      </c>
      <c r="E278" t="s">
        <v>61</v>
      </c>
      <c r="F278" s="1" t="s">
        <v>37</v>
      </c>
      <c r="G278" s="1" t="s">
        <v>4070</v>
      </c>
      <c r="H278" s="1" t="s">
        <v>38</v>
      </c>
      <c r="I278" s="1" t="s">
        <v>37</v>
      </c>
      <c r="J278" s="1" t="s">
        <v>99</v>
      </c>
      <c r="K278" t="str">
        <f t="shared" si="65"/>
        <v>Normal, Flying</v>
      </c>
      <c r="L278" s="1">
        <v>0.3</v>
      </c>
      <c r="M278" s="1">
        <v>2.2999999999999998</v>
      </c>
      <c r="N278" s="1" t="s">
        <v>38</v>
      </c>
      <c r="O278" s="1" t="s">
        <v>234</v>
      </c>
      <c r="Q278" s="1" t="s">
        <v>630</v>
      </c>
      <c r="R278" s="9" t="s">
        <v>386</v>
      </c>
      <c r="S278" s="9">
        <f t="shared" si="66"/>
        <v>270</v>
      </c>
      <c r="T278" s="9">
        <f t="shared" si="67"/>
        <v>40</v>
      </c>
      <c r="U278" s="9" t="s">
        <v>184</v>
      </c>
      <c r="V278" s="9">
        <f t="shared" si="68"/>
        <v>55</v>
      </c>
      <c r="W278" s="9" t="s">
        <v>169</v>
      </c>
      <c r="X278" s="9">
        <f t="shared" si="69"/>
        <v>30</v>
      </c>
      <c r="Y278" s="9" t="s">
        <v>158</v>
      </c>
      <c r="Z278" s="9">
        <f t="shared" si="70"/>
        <v>30</v>
      </c>
      <c r="AA278" s="9" t="s">
        <v>158</v>
      </c>
      <c r="AB278" s="9">
        <f t="shared" si="71"/>
        <v>30</v>
      </c>
      <c r="AC278" s="9" t="s">
        <v>158</v>
      </c>
      <c r="AD278" s="9">
        <f t="shared" si="72"/>
        <v>85</v>
      </c>
      <c r="AE278" s="9" t="s">
        <v>104</v>
      </c>
      <c r="AF278" s="9">
        <f t="shared" si="73"/>
        <v>200</v>
      </c>
      <c r="AG278" s="9" t="s">
        <v>513</v>
      </c>
      <c r="AH278" s="9" t="s">
        <v>47</v>
      </c>
      <c r="AI278" s="9">
        <f t="shared" si="74"/>
        <v>70</v>
      </c>
      <c r="AJ278" s="9">
        <f t="shared" si="75"/>
        <v>54</v>
      </c>
      <c r="AK278" s="9" t="s">
        <v>272</v>
      </c>
      <c r="AL278" s="1" t="s">
        <v>49</v>
      </c>
      <c r="AM278" s="1" t="s">
        <v>33</v>
      </c>
      <c r="AN278" s="1" t="s">
        <v>99</v>
      </c>
      <c r="AP278" t="str">
        <f t="shared" si="76"/>
        <v>Flying</v>
      </c>
      <c r="AQ278" s="9">
        <v>50</v>
      </c>
      <c r="AR278" s="9">
        <f t="shared" si="77"/>
        <v>50</v>
      </c>
      <c r="AS278" s="10">
        <f>Table1[[#This Row],[percentage_male]]/100</f>
        <v>0.5</v>
      </c>
      <c r="AT278" s="11">
        <f>(100-Table1[[#This Row],[percentage_male]])/100</f>
        <v>0.5</v>
      </c>
      <c r="AU278" s="1" t="s">
        <v>162</v>
      </c>
      <c r="AV278" s="1" t="s">
        <v>33</v>
      </c>
      <c r="AW278" s="1" t="s">
        <v>33</v>
      </c>
      <c r="AX278" s="1" t="s">
        <v>33</v>
      </c>
      <c r="AY278" s="1" t="s">
        <v>38</v>
      </c>
      <c r="AZ278" s="1">
        <v>0.5</v>
      </c>
      <c r="BA278" s="1" t="s">
        <v>38</v>
      </c>
      <c r="BB278" s="1" t="s">
        <v>33</v>
      </c>
      <c r="BC278" s="1" t="s">
        <v>33</v>
      </c>
      <c r="BD278" s="1" t="s">
        <v>32</v>
      </c>
      <c r="BE278" s="1" t="s">
        <v>33</v>
      </c>
      <c r="BF278" s="1" t="s">
        <v>33</v>
      </c>
      <c r="BG278" s="1">
        <v>0.5</v>
      </c>
      <c r="BH278" s="1" t="s">
        <v>38</v>
      </c>
      <c r="BI278" s="1" t="s">
        <v>32</v>
      </c>
      <c r="BJ278" s="1" t="s">
        <v>33</v>
      </c>
      <c r="BK278" s="1" t="s">
        <v>33</v>
      </c>
      <c r="BL278" s="1" t="s">
        <v>33</v>
      </c>
      <c r="BM278" s="1" t="s">
        <v>33</v>
      </c>
    </row>
    <row r="279" spans="1:65" x14ac:dyDescent="0.35">
      <c r="A279" s="1" t="s">
        <v>1421</v>
      </c>
      <c r="B279" s="1" t="s">
        <v>1233</v>
      </c>
      <c r="C279" s="1" t="s">
        <v>1422</v>
      </c>
      <c r="D279" s="1" t="s">
        <v>1423</v>
      </c>
      <c r="E279" t="s">
        <v>61</v>
      </c>
      <c r="F279" s="1" t="s">
        <v>37</v>
      </c>
      <c r="G279" s="1" t="s">
        <v>4071</v>
      </c>
      <c r="H279" s="1" t="s">
        <v>38</v>
      </c>
      <c r="I279" s="1" t="s">
        <v>37</v>
      </c>
      <c r="J279" s="1" t="s">
        <v>99</v>
      </c>
      <c r="K279" t="str">
        <f t="shared" si="65"/>
        <v>Normal, Flying</v>
      </c>
      <c r="L279" s="1">
        <v>0.7</v>
      </c>
      <c r="M279" s="1">
        <v>19.8</v>
      </c>
      <c r="N279" s="1" t="s">
        <v>38</v>
      </c>
      <c r="O279" s="1" t="s">
        <v>234</v>
      </c>
      <c r="Q279" s="1" t="s">
        <v>630</v>
      </c>
      <c r="R279" s="9" t="s">
        <v>402</v>
      </c>
      <c r="S279" s="9">
        <f t="shared" si="66"/>
        <v>455</v>
      </c>
      <c r="T279" s="9">
        <f t="shared" si="67"/>
        <v>60</v>
      </c>
      <c r="U279" s="9" t="s">
        <v>56</v>
      </c>
      <c r="V279" s="9">
        <f t="shared" si="68"/>
        <v>85</v>
      </c>
      <c r="W279" s="9" t="s">
        <v>104</v>
      </c>
      <c r="X279" s="9">
        <f t="shared" si="69"/>
        <v>60</v>
      </c>
      <c r="Y279" s="9" t="s">
        <v>56</v>
      </c>
      <c r="Z279" s="9">
        <f t="shared" si="70"/>
        <v>75</v>
      </c>
      <c r="AA279" s="9" t="s">
        <v>195</v>
      </c>
      <c r="AB279" s="9">
        <f t="shared" si="71"/>
        <v>50</v>
      </c>
      <c r="AC279" s="9" t="s">
        <v>88</v>
      </c>
      <c r="AD279" s="9">
        <f t="shared" si="72"/>
        <v>125</v>
      </c>
      <c r="AE279" s="9" t="s">
        <v>651</v>
      </c>
      <c r="AF279" s="9">
        <f t="shared" si="73"/>
        <v>45</v>
      </c>
      <c r="AG279" s="9" t="s">
        <v>44</v>
      </c>
      <c r="AH279" s="9" t="s">
        <v>47</v>
      </c>
      <c r="AI279" s="9">
        <f t="shared" si="74"/>
        <v>70</v>
      </c>
      <c r="AJ279" s="9">
        <f t="shared" si="75"/>
        <v>159</v>
      </c>
      <c r="AK279" s="9" t="s">
        <v>117</v>
      </c>
      <c r="AL279" s="1" t="s">
        <v>49</v>
      </c>
      <c r="AM279" s="1" t="s">
        <v>33</v>
      </c>
      <c r="AN279" s="1" t="s">
        <v>99</v>
      </c>
      <c r="AP279" t="str">
        <f t="shared" si="76"/>
        <v>Flying</v>
      </c>
      <c r="AQ279" s="9">
        <v>50</v>
      </c>
      <c r="AR279" s="9">
        <f t="shared" si="77"/>
        <v>50</v>
      </c>
      <c r="AS279" s="10">
        <f>Table1[[#This Row],[percentage_male]]/100</f>
        <v>0.5</v>
      </c>
      <c r="AT279" s="11">
        <f>(100-Table1[[#This Row],[percentage_male]])/100</f>
        <v>0.5</v>
      </c>
      <c r="AU279" s="1" t="s">
        <v>162</v>
      </c>
      <c r="AV279" s="1" t="s">
        <v>33</v>
      </c>
      <c r="AW279" s="1" t="s">
        <v>33</v>
      </c>
      <c r="AX279" s="1" t="s">
        <v>33</v>
      </c>
      <c r="AY279" s="1" t="s">
        <v>38</v>
      </c>
      <c r="AZ279" s="1">
        <v>0.5</v>
      </c>
      <c r="BA279" s="1" t="s">
        <v>38</v>
      </c>
      <c r="BB279" s="1" t="s">
        <v>33</v>
      </c>
      <c r="BC279" s="1" t="s">
        <v>33</v>
      </c>
      <c r="BD279" s="1" t="s">
        <v>32</v>
      </c>
      <c r="BE279" s="1" t="s">
        <v>33</v>
      </c>
      <c r="BF279" s="1" t="s">
        <v>33</v>
      </c>
      <c r="BG279" s="1">
        <v>0.5</v>
      </c>
      <c r="BH279" s="1" t="s">
        <v>38</v>
      </c>
      <c r="BI279" s="1" t="s">
        <v>32</v>
      </c>
      <c r="BJ279" s="1" t="s">
        <v>33</v>
      </c>
      <c r="BK279" s="1" t="s">
        <v>33</v>
      </c>
      <c r="BL279" s="1" t="s">
        <v>33</v>
      </c>
      <c r="BM279" s="1" t="s">
        <v>33</v>
      </c>
    </row>
    <row r="280" spans="1:65" x14ac:dyDescent="0.35">
      <c r="A280" s="1" t="s">
        <v>1424</v>
      </c>
      <c r="B280" s="1" t="s">
        <v>1237</v>
      </c>
      <c r="C280" s="1" t="s">
        <v>1424</v>
      </c>
      <c r="D280" s="1" t="s">
        <v>1425</v>
      </c>
      <c r="E280" t="s">
        <v>61</v>
      </c>
      <c r="F280" s="1" t="s">
        <v>37</v>
      </c>
      <c r="G280" s="1" t="s">
        <v>4072</v>
      </c>
      <c r="H280" s="1" t="s">
        <v>38</v>
      </c>
      <c r="I280" s="1" t="s">
        <v>123</v>
      </c>
      <c r="J280" s="1" t="s">
        <v>99</v>
      </c>
      <c r="K280" t="str">
        <f t="shared" si="65"/>
        <v>Water, Flying</v>
      </c>
      <c r="L280" s="1">
        <v>0.6</v>
      </c>
      <c r="M280" s="1">
        <v>9.5</v>
      </c>
      <c r="N280" s="1" t="s">
        <v>61</v>
      </c>
      <c r="O280" s="1" t="s">
        <v>206</v>
      </c>
      <c r="P280" s="1" t="s">
        <v>644</v>
      </c>
      <c r="Q280" s="1" t="s">
        <v>125</v>
      </c>
      <c r="R280" s="9" t="s">
        <v>386</v>
      </c>
      <c r="S280" s="9">
        <f t="shared" si="66"/>
        <v>270</v>
      </c>
      <c r="T280" s="9">
        <f t="shared" si="67"/>
        <v>40</v>
      </c>
      <c r="U280" s="9" t="s">
        <v>184</v>
      </c>
      <c r="V280" s="9">
        <f t="shared" si="68"/>
        <v>30</v>
      </c>
      <c r="W280" s="9" t="s">
        <v>158</v>
      </c>
      <c r="X280" s="9">
        <f t="shared" si="69"/>
        <v>30</v>
      </c>
      <c r="Y280" s="9" t="s">
        <v>158</v>
      </c>
      <c r="Z280" s="9">
        <f t="shared" si="70"/>
        <v>55</v>
      </c>
      <c r="AA280" s="9" t="s">
        <v>169</v>
      </c>
      <c r="AB280" s="9">
        <f t="shared" si="71"/>
        <v>30</v>
      </c>
      <c r="AC280" s="9" t="s">
        <v>158</v>
      </c>
      <c r="AD280" s="9">
        <f t="shared" si="72"/>
        <v>85</v>
      </c>
      <c r="AE280" s="9" t="s">
        <v>104</v>
      </c>
      <c r="AF280" s="9">
        <f t="shared" si="73"/>
        <v>190</v>
      </c>
      <c r="AG280" s="9" t="s">
        <v>286</v>
      </c>
      <c r="AH280" s="9" t="s">
        <v>47</v>
      </c>
      <c r="AI280" s="9">
        <f t="shared" si="74"/>
        <v>70</v>
      </c>
      <c r="AJ280" s="9">
        <f t="shared" si="75"/>
        <v>54</v>
      </c>
      <c r="AK280" s="9" t="s">
        <v>272</v>
      </c>
      <c r="AL280" s="1" t="s">
        <v>161</v>
      </c>
      <c r="AM280" s="1" t="s">
        <v>38</v>
      </c>
      <c r="AN280" s="1" t="s">
        <v>99</v>
      </c>
      <c r="AO280" s="1" t="s">
        <v>129</v>
      </c>
      <c r="AP280" t="str">
        <f t="shared" si="76"/>
        <v>Flying, Water 1</v>
      </c>
      <c r="AQ280" s="9">
        <v>50</v>
      </c>
      <c r="AR280" s="9">
        <f t="shared" si="77"/>
        <v>50</v>
      </c>
      <c r="AS280" s="10">
        <f>Table1[[#This Row],[percentage_male]]/100</f>
        <v>0.5</v>
      </c>
      <c r="AT280" s="11">
        <f>(100-Table1[[#This Row],[percentage_male]])/100</f>
        <v>0.5</v>
      </c>
      <c r="AU280" s="1" t="s">
        <v>51</v>
      </c>
      <c r="AV280" s="1" t="s">
        <v>33</v>
      </c>
      <c r="AW280" s="1">
        <v>0.5</v>
      </c>
      <c r="AX280" s="1">
        <v>0.5</v>
      </c>
      <c r="AY280" s="1" t="s">
        <v>77</v>
      </c>
      <c r="AZ280" s="1" t="s">
        <v>33</v>
      </c>
      <c r="BA280" s="1" t="s">
        <v>33</v>
      </c>
      <c r="BB280" s="1">
        <v>0.5</v>
      </c>
      <c r="BC280" s="1" t="s">
        <v>33</v>
      </c>
      <c r="BD280" s="1" t="s">
        <v>32</v>
      </c>
      <c r="BE280" s="1" t="s">
        <v>33</v>
      </c>
      <c r="BF280" s="1" t="s">
        <v>33</v>
      </c>
      <c r="BG280" s="1">
        <v>0.5</v>
      </c>
      <c r="BH280" s="1" t="s">
        <v>38</v>
      </c>
      <c r="BI280" s="1" t="s">
        <v>33</v>
      </c>
      <c r="BJ280" s="1" t="s">
        <v>33</v>
      </c>
      <c r="BK280" s="1" t="s">
        <v>33</v>
      </c>
      <c r="BL280" s="1">
        <v>0.5</v>
      </c>
      <c r="BM280" s="1" t="s">
        <v>33</v>
      </c>
    </row>
    <row r="281" spans="1:65" x14ac:dyDescent="0.35">
      <c r="A281" s="1" t="s">
        <v>1427</v>
      </c>
      <c r="B281" s="1" t="s">
        <v>1241</v>
      </c>
      <c r="C281" s="1" t="s">
        <v>1427</v>
      </c>
      <c r="D281" s="1" t="s">
        <v>1428</v>
      </c>
      <c r="E281" t="s">
        <v>61</v>
      </c>
      <c r="F281" s="1" t="s">
        <v>37</v>
      </c>
      <c r="G281" s="1" t="s">
        <v>4073</v>
      </c>
      <c r="H281" s="1" t="s">
        <v>38</v>
      </c>
      <c r="I281" s="1" t="s">
        <v>123</v>
      </c>
      <c r="J281" s="1" t="s">
        <v>99</v>
      </c>
      <c r="K281" t="str">
        <f t="shared" si="65"/>
        <v>Water, Flying</v>
      </c>
      <c r="L281" s="1">
        <v>1.2</v>
      </c>
      <c r="M281" s="1">
        <v>28</v>
      </c>
      <c r="N281" s="1" t="s">
        <v>61</v>
      </c>
      <c r="O281" s="1" t="s">
        <v>206</v>
      </c>
      <c r="P281" s="1" t="s">
        <v>1078</v>
      </c>
      <c r="Q281" s="1" t="s">
        <v>125</v>
      </c>
      <c r="R281" s="9" t="s">
        <v>460</v>
      </c>
      <c r="S281" s="9">
        <f t="shared" si="66"/>
        <v>440</v>
      </c>
      <c r="T281" s="9">
        <f t="shared" si="67"/>
        <v>60</v>
      </c>
      <c r="U281" s="9" t="s">
        <v>56</v>
      </c>
      <c r="V281" s="9">
        <f t="shared" si="68"/>
        <v>50</v>
      </c>
      <c r="W281" s="9" t="s">
        <v>88</v>
      </c>
      <c r="X281" s="9">
        <f t="shared" si="69"/>
        <v>100</v>
      </c>
      <c r="Y281" s="9" t="s">
        <v>68</v>
      </c>
      <c r="Z281" s="9">
        <f t="shared" si="70"/>
        <v>95</v>
      </c>
      <c r="AA281" s="9" t="s">
        <v>276</v>
      </c>
      <c r="AB281" s="9">
        <f t="shared" si="71"/>
        <v>70</v>
      </c>
      <c r="AC281" s="9" t="s">
        <v>47</v>
      </c>
      <c r="AD281" s="9">
        <f t="shared" si="72"/>
        <v>65</v>
      </c>
      <c r="AE281" s="9" t="s">
        <v>46</v>
      </c>
      <c r="AF281" s="9">
        <f t="shared" si="73"/>
        <v>45</v>
      </c>
      <c r="AG281" s="9" t="s">
        <v>44</v>
      </c>
      <c r="AH281" s="9" t="s">
        <v>47</v>
      </c>
      <c r="AI281" s="9">
        <f t="shared" si="74"/>
        <v>70</v>
      </c>
      <c r="AJ281" s="9">
        <f t="shared" si="75"/>
        <v>154</v>
      </c>
      <c r="AK281" s="9" t="s">
        <v>461</v>
      </c>
      <c r="AL281" s="1" t="s">
        <v>161</v>
      </c>
      <c r="AM281" s="1" t="s">
        <v>38</v>
      </c>
      <c r="AN281" s="1" t="s">
        <v>99</v>
      </c>
      <c r="AO281" s="1" t="s">
        <v>129</v>
      </c>
      <c r="AP281" t="str">
        <f t="shared" si="76"/>
        <v>Flying, Water 1</v>
      </c>
      <c r="AQ281" s="9">
        <v>50</v>
      </c>
      <c r="AR281" s="9">
        <f t="shared" si="77"/>
        <v>50</v>
      </c>
      <c r="AS281" s="10">
        <f>Table1[[#This Row],[percentage_male]]/100</f>
        <v>0.5</v>
      </c>
      <c r="AT281" s="11">
        <f>(100-Table1[[#This Row],[percentage_male]])/100</f>
        <v>0.5</v>
      </c>
      <c r="AU281" s="1" t="s">
        <v>51</v>
      </c>
      <c r="AV281" s="1" t="s">
        <v>33</v>
      </c>
      <c r="AW281" s="1">
        <v>0.5</v>
      </c>
      <c r="AX281" s="1">
        <v>0.5</v>
      </c>
      <c r="AY281" s="1" t="s">
        <v>77</v>
      </c>
      <c r="AZ281" s="1" t="s">
        <v>33</v>
      </c>
      <c r="BA281" s="1" t="s">
        <v>33</v>
      </c>
      <c r="BB281" s="1">
        <v>0.5</v>
      </c>
      <c r="BC281" s="1" t="s">
        <v>33</v>
      </c>
      <c r="BD281" s="1" t="s">
        <v>32</v>
      </c>
      <c r="BE281" s="1" t="s">
        <v>33</v>
      </c>
      <c r="BF281" s="1" t="s">
        <v>33</v>
      </c>
      <c r="BG281" s="1">
        <v>0.5</v>
      </c>
      <c r="BH281" s="1" t="s">
        <v>38</v>
      </c>
      <c r="BI281" s="1" t="s">
        <v>33</v>
      </c>
      <c r="BJ281" s="1" t="s">
        <v>33</v>
      </c>
      <c r="BK281" s="1" t="s">
        <v>33</v>
      </c>
      <c r="BL281" s="1">
        <v>0.5</v>
      </c>
      <c r="BM281" s="1" t="s">
        <v>33</v>
      </c>
    </row>
    <row r="282" spans="1:65" x14ac:dyDescent="0.35">
      <c r="A282" s="1" t="s">
        <v>1430</v>
      </c>
      <c r="B282" s="1" t="s">
        <v>1050</v>
      </c>
      <c r="C282" s="1" t="s">
        <v>1431</v>
      </c>
      <c r="D282" s="1" t="s">
        <v>1432</v>
      </c>
      <c r="E282" t="s">
        <v>61</v>
      </c>
      <c r="F282" s="1" t="s">
        <v>37</v>
      </c>
      <c r="G282" s="1" t="s">
        <v>4074</v>
      </c>
      <c r="H282" s="1" t="s">
        <v>38</v>
      </c>
      <c r="I282" s="1" t="s">
        <v>299</v>
      </c>
      <c r="J282" s="1" t="s">
        <v>288</v>
      </c>
      <c r="K282" t="str">
        <f t="shared" si="65"/>
        <v>Psychic, Fairy</v>
      </c>
      <c r="L282" s="1">
        <v>0.4</v>
      </c>
      <c r="M282" s="1">
        <v>6.6</v>
      </c>
      <c r="N282" s="1" t="s">
        <v>61</v>
      </c>
      <c r="O282" s="1" t="s">
        <v>511</v>
      </c>
      <c r="P282" s="1" t="s">
        <v>523</v>
      </c>
      <c r="Q282" s="1" t="s">
        <v>1142</v>
      </c>
      <c r="R282" s="9" t="s">
        <v>957</v>
      </c>
      <c r="S282" s="9">
        <f t="shared" si="66"/>
        <v>198</v>
      </c>
      <c r="T282" s="9">
        <f t="shared" si="67"/>
        <v>28</v>
      </c>
      <c r="U282" s="9" t="s">
        <v>253</v>
      </c>
      <c r="V282" s="9">
        <f t="shared" si="68"/>
        <v>25</v>
      </c>
      <c r="W282" s="9" t="s">
        <v>170</v>
      </c>
      <c r="X282" s="9">
        <f t="shared" si="69"/>
        <v>25</v>
      </c>
      <c r="Y282" s="9" t="s">
        <v>170</v>
      </c>
      <c r="Z282" s="9">
        <f t="shared" si="70"/>
        <v>45</v>
      </c>
      <c r="AA282" s="9" t="s">
        <v>44</v>
      </c>
      <c r="AB282" s="9">
        <f t="shared" si="71"/>
        <v>35</v>
      </c>
      <c r="AC282" s="9" t="s">
        <v>159</v>
      </c>
      <c r="AD282" s="9">
        <f t="shared" si="72"/>
        <v>40</v>
      </c>
      <c r="AE282" s="9" t="s">
        <v>184</v>
      </c>
      <c r="AF282" s="9">
        <f t="shared" si="73"/>
        <v>235</v>
      </c>
      <c r="AG282" s="9" t="s">
        <v>328</v>
      </c>
      <c r="AH282" s="9" t="s">
        <v>159</v>
      </c>
      <c r="AI282" s="9">
        <f t="shared" si="74"/>
        <v>35</v>
      </c>
      <c r="AJ282" s="9">
        <f t="shared" si="75"/>
        <v>40</v>
      </c>
      <c r="AK282" s="9" t="s">
        <v>184</v>
      </c>
      <c r="AL282" s="1" t="s">
        <v>490</v>
      </c>
      <c r="AM282" s="1" t="s">
        <v>38</v>
      </c>
      <c r="AN282" s="1" t="s">
        <v>658</v>
      </c>
      <c r="AO282" s="1" t="s">
        <v>514</v>
      </c>
      <c r="AP282" t="str">
        <f t="shared" si="76"/>
        <v>Amorphous, Human-Like</v>
      </c>
      <c r="AQ282" s="9">
        <v>50</v>
      </c>
      <c r="AR282" s="9">
        <f t="shared" si="77"/>
        <v>50</v>
      </c>
      <c r="AS282" s="10">
        <f>Table1[[#This Row],[percentage_male]]/100</f>
        <v>0.5</v>
      </c>
      <c r="AT282" s="11">
        <f>(100-Table1[[#This Row],[percentage_male]])/100</f>
        <v>0.5</v>
      </c>
      <c r="AU282" s="1" t="s">
        <v>51</v>
      </c>
      <c r="AV282" s="1" t="s">
        <v>33</v>
      </c>
      <c r="AW282" s="1" t="s">
        <v>33</v>
      </c>
      <c r="AX282" s="1" t="s">
        <v>33</v>
      </c>
      <c r="AY282" s="1" t="s">
        <v>33</v>
      </c>
      <c r="AZ282" s="1" t="s">
        <v>33</v>
      </c>
      <c r="BA282" s="1" t="s">
        <v>33</v>
      </c>
      <c r="BB282" s="1">
        <v>0.25</v>
      </c>
      <c r="BC282" s="1" t="s">
        <v>38</v>
      </c>
      <c r="BD282" s="1" t="s">
        <v>33</v>
      </c>
      <c r="BE282" s="1" t="s">
        <v>33</v>
      </c>
      <c r="BF282" s="1">
        <v>0.5</v>
      </c>
      <c r="BG282" s="1" t="s">
        <v>33</v>
      </c>
      <c r="BH282" s="1" t="s">
        <v>33</v>
      </c>
      <c r="BI282" s="1" t="s">
        <v>38</v>
      </c>
      <c r="BJ282" s="1" t="s">
        <v>32</v>
      </c>
      <c r="BK282" s="1" t="s">
        <v>33</v>
      </c>
      <c r="BL282" s="1" t="s">
        <v>38</v>
      </c>
      <c r="BM282" s="1" t="s">
        <v>33</v>
      </c>
    </row>
    <row r="283" spans="1:65" x14ac:dyDescent="0.35">
      <c r="A283" s="1" t="s">
        <v>1434</v>
      </c>
      <c r="B283" s="1" t="s">
        <v>76</v>
      </c>
      <c r="C283" s="1" t="s">
        <v>1434</v>
      </c>
      <c r="D283" s="1" t="s">
        <v>1435</v>
      </c>
      <c r="E283" t="s">
        <v>61</v>
      </c>
      <c r="F283" s="1" t="s">
        <v>37</v>
      </c>
      <c r="G283" s="1" t="s">
        <v>4075</v>
      </c>
      <c r="H283" s="1" t="s">
        <v>38</v>
      </c>
      <c r="I283" s="1" t="s">
        <v>299</v>
      </c>
      <c r="J283" s="1" t="s">
        <v>288</v>
      </c>
      <c r="K283" t="str">
        <f t="shared" si="65"/>
        <v>Psychic, Fairy</v>
      </c>
      <c r="L283" s="1">
        <v>0.8</v>
      </c>
      <c r="M283" s="1">
        <v>20.2</v>
      </c>
      <c r="N283" s="1" t="s">
        <v>61</v>
      </c>
      <c r="O283" s="1" t="s">
        <v>511</v>
      </c>
      <c r="P283" s="1" t="s">
        <v>523</v>
      </c>
      <c r="Q283" s="1" t="s">
        <v>1142</v>
      </c>
      <c r="R283" s="9" t="s">
        <v>1237</v>
      </c>
      <c r="S283" s="9">
        <f t="shared" si="66"/>
        <v>278</v>
      </c>
      <c r="T283" s="9">
        <f t="shared" si="67"/>
        <v>38</v>
      </c>
      <c r="U283" s="9" t="s">
        <v>314</v>
      </c>
      <c r="V283" s="9">
        <f t="shared" si="68"/>
        <v>35</v>
      </c>
      <c r="W283" s="9" t="s">
        <v>159</v>
      </c>
      <c r="X283" s="9">
        <f t="shared" si="69"/>
        <v>35</v>
      </c>
      <c r="Y283" s="9" t="s">
        <v>159</v>
      </c>
      <c r="Z283" s="9">
        <f t="shared" si="70"/>
        <v>65</v>
      </c>
      <c r="AA283" s="9" t="s">
        <v>46</v>
      </c>
      <c r="AB283" s="9">
        <f t="shared" si="71"/>
        <v>55</v>
      </c>
      <c r="AC283" s="9" t="s">
        <v>169</v>
      </c>
      <c r="AD283" s="9">
        <f t="shared" si="72"/>
        <v>50</v>
      </c>
      <c r="AE283" s="9" t="s">
        <v>88</v>
      </c>
      <c r="AF283" s="9">
        <f t="shared" si="73"/>
        <v>120</v>
      </c>
      <c r="AG283" s="9" t="s">
        <v>75</v>
      </c>
      <c r="AH283" s="9" t="s">
        <v>159</v>
      </c>
      <c r="AI283" s="9">
        <f t="shared" si="74"/>
        <v>35</v>
      </c>
      <c r="AJ283" s="9">
        <f t="shared" si="75"/>
        <v>97</v>
      </c>
      <c r="AK283" s="9" t="s">
        <v>248</v>
      </c>
      <c r="AL283" s="1" t="s">
        <v>490</v>
      </c>
      <c r="AM283" s="1" t="s">
        <v>38</v>
      </c>
      <c r="AN283" s="1" t="s">
        <v>658</v>
      </c>
      <c r="AO283" s="1" t="s">
        <v>514</v>
      </c>
      <c r="AP283" t="str">
        <f t="shared" si="76"/>
        <v>Amorphous, Human-Like</v>
      </c>
      <c r="AQ283" s="9">
        <v>50</v>
      </c>
      <c r="AR283" s="9">
        <f t="shared" si="77"/>
        <v>50</v>
      </c>
      <c r="AS283" s="10">
        <f>Table1[[#This Row],[percentage_male]]/100</f>
        <v>0.5</v>
      </c>
      <c r="AT283" s="11">
        <f>(100-Table1[[#This Row],[percentage_male]])/100</f>
        <v>0.5</v>
      </c>
      <c r="AU283" s="1" t="s">
        <v>51</v>
      </c>
      <c r="AV283" s="1" t="s">
        <v>33</v>
      </c>
      <c r="AW283" s="1" t="s">
        <v>33</v>
      </c>
      <c r="AX283" s="1" t="s">
        <v>33</v>
      </c>
      <c r="AY283" s="1" t="s">
        <v>33</v>
      </c>
      <c r="AZ283" s="1" t="s">
        <v>33</v>
      </c>
      <c r="BA283" s="1" t="s">
        <v>33</v>
      </c>
      <c r="BB283" s="1">
        <v>0.25</v>
      </c>
      <c r="BC283" s="1" t="s">
        <v>38</v>
      </c>
      <c r="BD283" s="1" t="s">
        <v>33</v>
      </c>
      <c r="BE283" s="1" t="s">
        <v>33</v>
      </c>
      <c r="BF283" s="1">
        <v>0.5</v>
      </c>
      <c r="BG283" s="1" t="s">
        <v>33</v>
      </c>
      <c r="BH283" s="1" t="s">
        <v>33</v>
      </c>
      <c r="BI283" s="1" t="s">
        <v>38</v>
      </c>
      <c r="BJ283" s="1" t="s">
        <v>32</v>
      </c>
      <c r="BK283" s="1" t="s">
        <v>33</v>
      </c>
      <c r="BL283" s="1" t="s">
        <v>38</v>
      </c>
      <c r="BM283" s="1" t="s">
        <v>33</v>
      </c>
    </row>
    <row r="284" spans="1:65" x14ac:dyDescent="0.35">
      <c r="A284" s="1" t="s">
        <v>1436</v>
      </c>
      <c r="B284" s="1" t="s">
        <v>1249</v>
      </c>
      <c r="C284" s="1" t="s">
        <v>1437</v>
      </c>
      <c r="D284" s="1" t="s">
        <v>1438</v>
      </c>
      <c r="E284" t="s">
        <v>61</v>
      </c>
      <c r="F284" s="1" t="s">
        <v>37</v>
      </c>
      <c r="G284" s="1" t="s">
        <v>4076</v>
      </c>
      <c r="H284" s="1" t="s">
        <v>38</v>
      </c>
      <c r="I284" s="1" t="s">
        <v>299</v>
      </c>
      <c r="J284" s="1" t="s">
        <v>288</v>
      </c>
      <c r="K284" t="str">
        <f t="shared" si="65"/>
        <v>Psychic, Fairy</v>
      </c>
      <c r="L284" s="1">
        <v>1.6</v>
      </c>
      <c r="M284" s="1">
        <v>48.4</v>
      </c>
      <c r="N284" s="1" t="s">
        <v>61</v>
      </c>
      <c r="O284" s="1" t="s">
        <v>511</v>
      </c>
      <c r="P284" s="1" t="s">
        <v>523</v>
      </c>
      <c r="Q284" s="1" t="s">
        <v>1142</v>
      </c>
      <c r="R284" s="9" t="s">
        <v>1439</v>
      </c>
      <c r="S284" s="9">
        <f t="shared" si="66"/>
        <v>518</v>
      </c>
      <c r="T284" s="9">
        <f t="shared" si="67"/>
        <v>68</v>
      </c>
      <c r="U284" s="9" t="s">
        <v>452</v>
      </c>
      <c r="V284" s="9">
        <f t="shared" si="68"/>
        <v>65</v>
      </c>
      <c r="W284" s="9" t="s">
        <v>46</v>
      </c>
      <c r="X284" s="9">
        <f t="shared" si="69"/>
        <v>65</v>
      </c>
      <c r="Y284" s="9" t="s">
        <v>46</v>
      </c>
      <c r="Z284" s="9">
        <f t="shared" si="70"/>
        <v>125</v>
      </c>
      <c r="AA284" s="9" t="s">
        <v>651</v>
      </c>
      <c r="AB284" s="9">
        <f t="shared" si="71"/>
        <v>115</v>
      </c>
      <c r="AC284" s="9" t="s">
        <v>118</v>
      </c>
      <c r="AD284" s="9">
        <f t="shared" si="72"/>
        <v>80</v>
      </c>
      <c r="AE284" s="9" t="s">
        <v>59</v>
      </c>
      <c r="AF284" s="9">
        <f t="shared" si="73"/>
        <v>45</v>
      </c>
      <c r="AG284" s="9" t="s">
        <v>44</v>
      </c>
      <c r="AH284" s="9" t="s">
        <v>159</v>
      </c>
      <c r="AI284" s="9">
        <f t="shared" si="74"/>
        <v>35</v>
      </c>
      <c r="AJ284" s="9">
        <f t="shared" si="75"/>
        <v>233</v>
      </c>
      <c r="AK284" s="9" t="s">
        <v>1079</v>
      </c>
      <c r="AL284" s="1" t="s">
        <v>490</v>
      </c>
      <c r="AM284" s="1" t="s">
        <v>38</v>
      </c>
      <c r="AN284" s="1" t="s">
        <v>658</v>
      </c>
      <c r="AO284" s="1" t="s">
        <v>514</v>
      </c>
      <c r="AP284" t="str">
        <f t="shared" si="76"/>
        <v>Amorphous, Human-Like</v>
      </c>
      <c r="AQ284" s="9">
        <v>50</v>
      </c>
      <c r="AR284" s="9">
        <f t="shared" si="77"/>
        <v>50</v>
      </c>
      <c r="AS284" s="10">
        <f>Table1[[#This Row],[percentage_male]]/100</f>
        <v>0.5</v>
      </c>
      <c r="AT284" s="11">
        <f>(100-Table1[[#This Row],[percentage_male]])/100</f>
        <v>0.5</v>
      </c>
      <c r="AU284" s="1" t="s">
        <v>51</v>
      </c>
      <c r="AV284" s="1" t="s">
        <v>33</v>
      </c>
      <c r="AW284" s="1" t="s">
        <v>33</v>
      </c>
      <c r="AX284" s="1" t="s">
        <v>33</v>
      </c>
      <c r="AY284" s="1" t="s">
        <v>33</v>
      </c>
      <c r="AZ284" s="1" t="s">
        <v>33</v>
      </c>
      <c r="BA284" s="1" t="s">
        <v>33</v>
      </c>
      <c r="BB284" s="1">
        <v>0.25</v>
      </c>
      <c r="BC284" s="1" t="s">
        <v>38</v>
      </c>
      <c r="BD284" s="1" t="s">
        <v>33</v>
      </c>
      <c r="BE284" s="1" t="s">
        <v>33</v>
      </c>
      <c r="BF284" s="1">
        <v>0.5</v>
      </c>
      <c r="BG284" s="1" t="s">
        <v>33</v>
      </c>
      <c r="BH284" s="1" t="s">
        <v>33</v>
      </c>
      <c r="BI284" s="1" t="s">
        <v>38</v>
      </c>
      <c r="BJ284" s="1" t="s">
        <v>32</v>
      </c>
      <c r="BK284" s="1" t="s">
        <v>33</v>
      </c>
      <c r="BL284" s="1" t="s">
        <v>38</v>
      </c>
      <c r="BM284" s="1" t="s">
        <v>33</v>
      </c>
    </row>
    <row r="285" spans="1:65" x14ac:dyDescent="0.35">
      <c r="A285" s="1" t="s">
        <v>1445</v>
      </c>
      <c r="B285" s="1" t="s">
        <v>1253</v>
      </c>
      <c r="C285" s="1" t="s">
        <v>1446</v>
      </c>
      <c r="D285" s="1" t="s">
        <v>1447</v>
      </c>
      <c r="E285" t="s">
        <v>61</v>
      </c>
      <c r="F285" s="1" t="s">
        <v>37</v>
      </c>
      <c r="G285" s="1" t="s">
        <v>4077</v>
      </c>
      <c r="H285" s="1" t="s">
        <v>38</v>
      </c>
      <c r="I285" s="1" t="s">
        <v>154</v>
      </c>
      <c r="J285" s="1" t="s">
        <v>123</v>
      </c>
      <c r="K285" t="str">
        <f t="shared" si="65"/>
        <v>Bug, Water</v>
      </c>
      <c r="L285" s="1">
        <v>0.5</v>
      </c>
      <c r="M285" s="1">
        <v>1.7</v>
      </c>
      <c r="N285" s="1" t="s">
        <v>38</v>
      </c>
      <c r="O285" s="1" t="s">
        <v>468</v>
      </c>
      <c r="Q285" s="1" t="s">
        <v>125</v>
      </c>
      <c r="R285" s="9" t="s">
        <v>1206</v>
      </c>
      <c r="S285" s="9">
        <f t="shared" si="66"/>
        <v>269</v>
      </c>
      <c r="T285" s="9">
        <f t="shared" si="67"/>
        <v>40</v>
      </c>
      <c r="U285" s="9" t="s">
        <v>184</v>
      </c>
      <c r="V285" s="9">
        <f t="shared" si="68"/>
        <v>30</v>
      </c>
      <c r="W285" s="9" t="s">
        <v>158</v>
      </c>
      <c r="X285" s="9">
        <f t="shared" si="69"/>
        <v>32</v>
      </c>
      <c r="Y285" s="9" t="s">
        <v>279</v>
      </c>
      <c r="Z285" s="9">
        <f t="shared" si="70"/>
        <v>50</v>
      </c>
      <c r="AA285" s="9" t="s">
        <v>88</v>
      </c>
      <c r="AB285" s="9">
        <f t="shared" si="71"/>
        <v>52</v>
      </c>
      <c r="AC285" s="9" t="s">
        <v>86</v>
      </c>
      <c r="AD285" s="9">
        <f t="shared" si="72"/>
        <v>65</v>
      </c>
      <c r="AE285" s="9" t="s">
        <v>46</v>
      </c>
      <c r="AF285" s="9">
        <f t="shared" si="73"/>
        <v>200</v>
      </c>
      <c r="AG285" s="9" t="s">
        <v>513</v>
      </c>
      <c r="AH285" s="9" t="s">
        <v>47</v>
      </c>
      <c r="AI285" s="9">
        <f t="shared" si="74"/>
        <v>70</v>
      </c>
      <c r="AJ285" s="9">
        <f t="shared" si="75"/>
        <v>54</v>
      </c>
      <c r="AK285" s="9" t="s">
        <v>272</v>
      </c>
      <c r="AL285" s="1" t="s">
        <v>161</v>
      </c>
      <c r="AM285" s="1" t="s">
        <v>38</v>
      </c>
      <c r="AN285" s="1" t="s">
        <v>154</v>
      </c>
      <c r="AO285" s="1" t="s">
        <v>129</v>
      </c>
      <c r="AP285" t="str">
        <f t="shared" si="76"/>
        <v>Bug, Water 1</v>
      </c>
      <c r="AQ285" s="9">
        <v>50</v>
      </c>
      <c r="AR285" s="9">
        <f t="shared" si="77"/>
        <v>50</v>
      </c>
      <c r="AS285" s="10">
        <f>Table1[[#This Row],[percentage_male]]/100</f>
        <v>0.5</v>
      </c>
      <c r="AT285" s="11">
        <f>(100-Table1[[#This Row],[percentage_male]])/100</f>
        <v>0.5</v>
      </c>
      <c r="AU285" s="1" t="s">
        <v>162</v>
      </c>
      <c r="AV285" s="1" t="s">
        <v>33</v>
      </c>
      <c r="AW285" s="1" t="s">
        <v>33</v>
      </c>
      <c r="AX285" s="1">
        <v>0.5</v>
      </c>
      <c r="AY285" s="1" t="s">
        <v>38</v>
      </c>
      <c r="AZ285" s="1" t="s">
        <v>33</v>
      </c>
      <c r="BA285" s="1">
        <v>0.5</v>
      </c>
      <c r="BB285" s="1">
        <v>0.5</v>
      </c>
      <c r="BC285" s="1" t="s">
        <v>33</v>
      </c>
      <c r="BD285" s="1">
        <v>0.5</v>
      </c>
      <c r="BE285" s="1" t="s">
        <v>38</v>
      </c>
      <c r="BF285" s="1" t="s">
        <v>33</v>
      </c>
      <c r="BG285" s="1" t="s">
        <v>33</v>
      </c>
      <c r="BH285" s="1" t="s">
        <v>38</v>
      </c>
      <c r="BI285" s="1" t="s">
        <v>33</v>
      </c>
      <c r="BJ285" s="1" t="s">
        <v>33</v>
      </c>
      <c r="BK285" s="1" t="s">
        <v>33</v>
      </c>
      <c r="BL285" s="1">
        <v>0.5</v>
      </c>
      <c r="BM285" s="1" t="s">
        <v>33</v>
      </c>
    </row>
    <row r="286" spans="1:65" x14ac:dyDescent="0.35">
      <c r="A286" s="1" t="s">
        <v>1449</v>
      </c>
      <c r="B286" s="1" t="s">
        <v>149</v>
      </c>
      <c r="C286" s="1" t="s">
        <v>1450</v>
      </c>
      <c r="D286" s="1" t="s">
        <v>1451</v>
      </c>
      <c r="E286" t="s">
        <v>61</v>
      </c>
      <c r="F286" s="1" t="s">
        <v>37</v>
      </c>
      <c r="G286" s="1" t="s">
        <v>4078</v>
      </c>
      <c r="H286" s="1" t="s">
        <v>38</v>
      </c>
      <c r="I286" s="1" t="s">
        <v>154</v>
      </c>
      <c r="J286" s="1" t="s">
        <v>99</v>
      </c>
      <c r="K286" t="str">
        <f t="shared" si="65"/>
        <v>Bug, Flying</v>
      </c>
      <c r="L286" s="1">
        <v>0.8</v>
      </c>
      <c r="M286" s="1">
        <v>3.6</v>
      </c>
      <c r="N286" s="1" t="s">
        <v>38</v>
      </c>
      <c r="O286" s="1" t="s">
        <v>269</v>
      </c>
      <c r="Q286" s="1" t="s">
        <v>270</v>
      </c>
      <c r="R286" s="9" t="s">
        <v>1452</v>
      </c>
      <c r="S286" s="9">
        <f t="shared" si="66"/>
        <v>454</v>
      </c>
      <c r="T286" s="9">
        <f t="shared" si="67"/>
        <v>70</v>
      </c>
      <c r="U286" s="9" t="s">
        <v>47</v>
      </c>
      <c r="V286" s="9">
        <f t="shared" si="68"/>
        <v>60</v>
      </c>
      <c r="W286" s="9" t="s">
        <v>56</v>
      </c>
      <c r="X286" s="9">
        <f t="shared" si="69"/>
        <v>62</v>
      </c>
      <c r="Y286" s="9" t="s">
        <v>57</v>
      </c>
      <c r="Z286" s="9">
        <f t="shared" si="70"/>
        <v>100</v>
      </c>
      <c r="AA286" s="9" t="s">
        <v>68</v>
      </c>
      <c r="AB286" s="9">
        <f t="shared" si="71"/>
        <v>82</v>
      </c>
      <c r="AC286" s="9" t="s">
        <v>66</v>
      </c>
      <c r="AD286" s="9">
        <f t="shared" si="72"/>
        <v>80</v>
      </c>
      <c r="AE286" s="9" t="s">
        <v>59</v>
      </c>
      <c r="AF286" s="9">
        <f t="shared" si="73"/>
        <v>75</v>
      </c>
      <c r="AG286" s="9" t="s">
        <v>195</v>
      </c>
      <c r="AH286" s="9" t="s">
        <v>47</v>
      </c>
      <c r="AI286" s="9">
        <f t="shared" si="74"/>
        <v>70</v>
      </c>
      <c r="AJ286" s="9">
        <f t="shared" si="75"/>
        <v>159</v>
      </c>
      <c r="AK286" s="9" t="s">
        <v>117</v>
      </c>
      <c r="AL286" s="1" t="s">
        <v>161</v>
      </c>
      <c r="AM286" s="1" t="s">
        <v>38</v>
      </c>
      <c r="AN286" s="1" t="s">
        <v>154</v>
      </c>
      <c r="AO286" s="1" t="s">
        <v>129</v>
      </c>
      <c r="AP286" t="str">
        <f t="shared" si="76"/>
        <v>Bug, Water 1</v>
      </c>
      <c r="AQ286" s="9">
        <v>50</v>
      </c>
      <c r="AR286" s="9">
        <f t="shared" si="77"/>
        <v>50</v>
      </c>
      <c r="AS286" s="10">
        <f>Table1[[#This Row],[percentage_male]]/100</f>
        <v>0.5</v>
      </c>
      <c r="AT286" s="11">
        <f>(100-Table1[[#This Row],[percentage_male]])/100</f>
        <v>0.5</v>
      </c>
      <c r="AU286" s="1" t="s">
        <v>162</v>
      </c>
      <c r="AV286" s="1" t="s">
        <v>33</v>
      </c>
      <c r="AW286" s="1" t="s">
        <v>38</v>
      </c>
      <c r="AX286" s="1" t="s">
        <v>33</v>
      </c>
      <c r="AY286" s="1" t="s">
        <v>38</v>
      </c>
      <c r="AZ286" s="1">
        <v>0.25</v>
      </c>
      <c r="BA286" s="1" t="s">
        <v>38</v>
      </c>
      <c r="BB286" s="1">
        <v>0.25</v>
      </c>
      <c r="BC286" s="1" t="s">
        <v>33</v>
      </c>
      <c r="BD286" s="1" t="s">
        <v>32</v>
      </c>
      <c r="BE286" s="1" t="s">
        <v>38</v>
      </c>
      <c r="BF286" s="1" t="s">
        <v>33</v>
      </c>
      <c r="BG286" s="1">
        <v>0.5</v>
      </c>
      <c r="BH286" s="1" t="s">
        <v>77</v>
      </c>
      <c r="BI286" s="1" t="s">
        <v>33</v>
      </c>
      <c r="BJ286" s="1" t="s">
        <v>33</v>
      </c>
      <c r="BK286" s="1" t="s">
        <v>33</v>
      </c>
      <c r="BL286" s="1" t="s">
        <v>33</v>
      </c>
      <c r="BM286" s="1" t="s">
        <v>33</v>
      </c>
    </row>
    <row r="287" spans="1:65" x14ac:dyDescent="0.35">
      <c r="A287" s="1" t="s">
        <v>1454</v>
      </c>
      <c r="B287" s="1" t="s">
        <v>112</v>
      </c>
      <c r="C287" s="1" t="s">
        <v>1455</v>
      </c>
      <c r="D287" s="1" t="s">
        <v>1456</v>
      </c>
      <c r="E287" t="s">
        <v>61</v>
      </c>
      <c r="F287" s="1" t="s">
        <v>37</v>
      </c>
      <c r="G287" s="1" t="s">
        <v>3915</v>
      </c>
      <c r="H287" s="1" t="s">
        <v>33</v>
      </c>
      <c r="I287" s="1" t="s">
        <v>39</v>
      </c>
      <c r="K287" t="str">
        <f t="shared" si="65"/>
        <v>Grass</v>
      </c>
      <c r="L287" s="1">
        <v>0.4</v>
      </c>
      <c r="M287" s="1">
        <v>4.5</v>
      </c>
      <c r="N287" s="1" t="s">
        <v>61</v>
      </c>
      <c r="O287" s="1" t="s">
        <v>414</v>
      </c>
      <c r="P287" s="1" t="s">
        <v>1457</v>
      </c>
      <c r="Q287" s="1" t="s">
        <v>878</v>
      </c>
      <c r="R287" s="9" t="s">
        <v>794</v>
      </c>
      <c r="S287" s="9">
        <f t="shared" si="66"/>
        <v>295</v>
      </c>
      <c r="T287" s="9">
        <f t="shared" si="67"/>
        <v>60</v>
      </c>
      <c r="U287" s="9" t="s">
        <v>56</v>
      </c>
      <c r="V287" s="9">
        <f t="shared" si="68"/>
        <v>40</v>
      </c>
      <c r="W287" s="9" t="s">
        <v>184</v>
      </c>
      <c r="X287" s="9">
        <f t="shared" si="69"/>
        <v>60</v>
      </c>
      <c r="Y287" s="9" t="s">
        <v>56</v>
      </c>
      <c r="Z287" s="9">
        <f t="shared" si="70"/>
        <v>40</v>
      </c>
      <c r="AA287" s="9" t="s">
        <v>184</v>
      </c>
      <c r="AB287" s="9">
        <f t="shared" si="71"/>
        <v>60</v>
      </c>
      <c r="AC287" s="9" t="s">
        <v>56</v>
      </c>
      <c r="AD287" s="9">
        <f t="shared" si="72"/>
        <v>35</v>
      </c>
      <c r="AE287" s="9" t="s">
        <v>159</v>
      </c>
      <c r="AF287" s="9">
        <f t="shared" si="73"/>
        <v>255</v>
      </c>
      <c r="AG287" s="9" t="s">
        <v>160</v>
      </c>
      <c r="AH287" s="9" t="s">
        <v>47</v>
      </c>
      <c r="AI287" s="9">
        <f t="shared" si="74"/>
        <v>70</v>
      </c>
      <c r="AJ287" s="9">
        <f t="shared" si="75"/>
        <v>59</v>
      </c>
      <c r="AK287" s="9" t="s">
        <v>134</v>
      </c>
      <c r="AL287" s="1" t="s">
        <v>1458</v>
      </c>
      <c r="AM287" s="1" t="s">
        <v>38</v>
      </c>
      <c r="AN287" s="1" t="s">
        <v>288</v>
      </c>
      <c r="AO287" s="1" t="s">
        <v>39</v>
      </c>
      <c r="AP287" t="str">
        <f t="shared" si="76"/>
        <v>Fairy, Grass</v>
      </c>
      <c r="AQ287" s="9">
        <v>50</v>
      </c>
      <c r="AR287" s="9">
        <f t="shared" si="77"/>
        <v>50</v>
      </c>
      <c r="AS287" s="10">
        <f>Table1[[#This Row],[percentage_male]]/100</f>
        <v>0.5</v>
      </c>
      <c r="AT287" s="11">
        <f>(100-Table1[[#This Row],[percentage_male]])/100</f>
        <v>0.5</v>
      </c>
      <c r="AU287" s="1" t="s">
        <v>162</v>
      </c>
      <c r="AV287" s="1" t="s">
        <v>33</v>
      </c>
      <c r="AW287" s="1" t="s">
        <v>38</v>
      </c>
      <c r="AX287" s="1">
        <v>0.5</v>
      </c>
      <c r="AY287" s="1">
        <v>0.5</v>
      </c>
      <c r="AZ287" s="1">
        <v>0.5</v>
      </c>
      <c r="BA287" s="1" t="s">
        <v>38</v>
      </c>
      <c r="BB287" s="1" t="s">
        <v>33</v>
      </c>
      <c r="BC287" s="1" t="s">
        <v>38</v>
      </c>
      <c r="BD287" s="1">
        <v>0.5</v>
      </c>
      <c r="BE287" s="1" t="s">
        <v>38</v>
      </c>
      <c r="BF287" s="1" t="s">
        <v>33</v>
      </c>
      <c r="BG287" s="1" t="s">
        <v>38</v>
      </c>
      <c r="BH287" s="1" t="s">
        <v>33</v>
      </c>
      <c r="BI287" s="1" t="s">
        <v>33</v>
      </c>
      <c r="BJ287" s="1" t="s">
        <v>33</v>
      </c>
      <c r="BK287" s="1" t="s">
        <v>33</v>
      </c>
      <c r="BL287" s="1" t="s">
        <v>33</v>
      </c>
      <c r="BM287" s="1" t="s">
        <v>33</v>
      </c>
    </row>
    <row r="288" spans="1:65" x14ac:dyDescent="0.35">
      <c r="A288" s="1" t="s">
        <v>1459</v>
      </c>
      <c r="B288" s="1" t="s">
        <v>1260</v>
      </c>
      <c r="C288" s="1" t="s">
        <v>1460</v>
      </c>
      <c r="D288" s="1" t="s">
        <v>1461</v>
      </c>
      <c r="E288" t="s">
        <v>61</v>
      </c>
      <c r="F288" s="1" t="s">
        <v>37</v>
      </c>
      <c r="G288" s="1" t="s">
        <v>3915</v>
      </c>
      <c r="H288" s="1" t="s">
        <v>38</v>
      </c>
      <c r="I288" s="1" t="s">
        <v>39</v>
      </c>
      <c r="J288" s="1" t="s">
        <v>478</v>
      </c>
      <c r="K288" t="str">
        <f t="shared" si="65"/>
        <v>Grass, Fighting</v>
      </c>
      <c r="L288" s="1">
        <v>1.2</v>
      </c>
      <c r="M288" s="1">
        <v>39.200000000000003</v>
      </c>
      <c r="N288" s="1" t="s">
        <v>61</v>
      </c>
      <c r="O288" s="1" t="s">
        <v>414</v>
      </c>
      <c r="P288" s="1" t="s">
        <v>1457</v>
      </c>
      <c r="Q288" s="1" t="s">
        <v>450</v>
      </c>
      <c r="R288" s="9" t="s">
        <v>820</v>
      </c>
      <c r="S288" s="9">
        <f t="shared" si="66"/>
        <v>460</v>
      </c>
      <c r="T288" s="9">
        <f t="shared" si="67"/>
        <v>60</v>
      </c>
      <c r="U288" s="9" t="s">
        <v>56</v>
      </c>
      <c r="V288" s="9">
        <f t="shared" si="68"/>
        <v>130</v>
      </c>
      <c r="W288" s="9" t="s">
        <v>110</v>
      </c>
      <c r="X288" s="9">
        <f t="shared" si="69"/>
        <v>80</v>
      </c>
      <c r="Y288" s="9" t="s">
        <v>59</v>
      </c>
      <c r="Z288" s="9">
        <f t="shared" si="70"/>
        <v>60</v>
      </c>
      <c r="AA288" s="9" t="s">
        <v>56</v>
      </c>
      <c r="AB288" s="9">
        <f t="shared" si="71"/>
        <v>60</v>
      </c>
      <c r="AC288" s="9" t="s">
        <v>56</v>
      </c>
      <c r="AD288" s="9">
        <f t="shared" si="72"/>
        <v>70</v>
      </c>
      <c r="AE288" s="9" t="s">
        <v>47</v>
      </c>
      <c r="AF288" s="9">
        <f t="shared" si="73"/>
        <v>90</v>
      </c>
      <c r="AG288" s="9" t="s">
        <v>178</v>
      </c>
      <c r="AH288" s="9" t="s">
        <v>47</v>
      </c>
      <c r="AI288" s="9">
        <f t="shared" si="74"/>
        <v>70</v>
      </c>
      <c r="AJ288" s="9">
        <f t="shared" si="75"/>
        <v>161</v>
      </c>
      <c r="AK288" s="9" t="s">
        <v>821</v>
      </c>
      <c r="AL288" s="1" t="s">
        <v>1458</v>
      </c>
      <c r="AM288" s="1" t="s">
        <v>38</v>
      </c>
      <c r="AN288" s="1" t="s">
        <v>288</v>
      </c>
      <c r="AO288" s="1" t="s">
        <v>39</v>
      </c>
      <c r="AP288" t="str">
        <f t="shared" si="76"/>
        <v>Fairy, Grass</v>
      </c>
      <c r="AQ288" s="9">
        <v>50</v>
      </c>
      <c r="AR288" s="9">
        <f t="shared" si="77"/>
        <v>50</v>
      </c>
      <c r="AS288" s="10">
        <f>Table1[[#This Row],[percentage_male]]/100</f>
        <v>0.5</v>
      </c>
      <c r="AT288" s="11">
        <f>(100-Table1[[#This Row],[percentage_male]])/100</f>
        <v>0.5</v>
      </c>
      <c r="AU288" s="1" t="s">
        <v>162</v>
      </c>
      <c r="AV288" s="1" t="s">
        <v>33</v>
      </c>
      <c r="AW288" s="1" t="s">
        <v>38</v>
      </c>
      <c r="AX288" s="1">
        <v>0.5</v>
      </c>
      <c r="AY288" s="1">
        <v>0.5</v>
      </c>
      <c r="AZ288" s="1">
        <v>0.5</v>
      </c>
      <c r="BA288" s="1" t="s">
        <v>38</v>
      </c>
      <c r="BB288" s="1" t="s">
        <v>33</v>
      </c>
      <c r="BC288" s="1" t="s">
        <v>38</v>
      </c>
      <c r="BD288" s="1">
        <v>0.5</v>
      </c>
      <c r="BE288" s="1" t="s">
        <v>77</v>
      </c>
      <c r="BF288" s="1" t="s">
        <v>38</v>
      </c>
      <c r="BG288" s="1" t="s">
        <v>33</v>
      </c>
      <c r="BH288" s="1">
        <v>0.5</v>
      </c>
      <c r="BI288" s="1" t="s">
        <v>33</v>
      </c>
      <c r="BJ288" s="1" t="s">
        <v>33</v>
      </c>
      <c r="BK288" s="1">
        <v>0.5</v>
      </c>
      <c r="BL288" s="1" t="s">
        <v>33</v>
      </c>
      <c r="BM288" s="1" t="s">
        <v>38</v>
      </c>
    </row>
    <row r="289" spans="1:65" x14ac:dyDescent="0.35">
      <c r="A289" s="1" t="s">
        <v>1463</v>
      </c>
      <c r="B289" s="1" t="s">
        <v>1264</v>
      </c>
      <c r="C289" s="1" t="s">
        <v>1464</v>
      </c>
      <c r="D289" s="1" t="s">
        <v>1465</v>
      </c>
      <c r="E289" t="s">
        <v>61</v>
      </c>
      <c r="F289" s="1" t="s">
        <v>37</v>
      </c>
      <c r="G289" s="1" t="s">
        <v>4079</v>
      </c>
      <c r="H289" s="1" t="s">
        <v>33</v>
      </c>
      <c r="I289" s="1" t="s">
        <v>37</v>
      </c>
      <c r="K289" t="str">
        <f t="shared" si="65"/>
        <v>Normal</v>
      </c>
      <c r="L289" s="1">
        <v>0.8</v>
      </c>
      <c r="M289" s="1">
        <v>24</v>
      </c>
      <c r="N289" s="1" t="s">
        <v>33</v>
      </c>
      <c r="O289" s="1" t="s">
        <v>1466</v>
      </c>
      <c r="R289" s="9" t="s">
        <v>1050</v>
      </c>
      <c r="S289" s="9">
        <f t="shared" si="66"/>
        <v>280</v>
      </c>
      <c r="T289" s="9">
        <f t="shared" si="67"/>
        <v>60</v>
      </c>
      <c r="U289" s="9" t="s">
        <v>56</v>
      </c>
      <c r="V289" s="9">
        <f t="shared" si="68"/>
        <v>60</v>
      </c>
      <c r="W289" s="9" t="s">
        <v>56</v>
      </c>
      <c r="X289" s="9">
        <f t="shared" si="69"/>
        <v>60</v>
      </c>
      <c r="Y289" s="9" t="s">
        <v>56</v>
      </c>
      <c r="Z289" s="9">
        <f t="shared" si="70"/>
        <v>35</v>
      </c>
      <c r="AA289" s="9" t="s">
        <v>159</v>
      </c>
      <c r="AB289" s="9">
        <f t="shared" si="71"/>
        <v>35</v>
      </c>
      <c r="AC289" s="9" t="s">
        <v>159</v>
      </c>
      <c r="AD289" s="9">
        <f t="shared" si="72"/>
        <v>30</v>
      </c>
      <c r="AE289" s="9" t="s">
        <v>158</v>
      </c>
      <c r="AF289" s="9">
        <f t="shared" si="73"/>
        <v>255</v>
      </c>
      <c r="AG289" s="9" t="s">
        <v>160</v>
      </c>
      <c r="AH289" s="9" t="s">
        <v>47</v>
      </c>
      <c r="AI289" s="9">
        <f t="shared" si="74"/>
        <v>70</v>
      </c>
      <c r="AJ289" s="9">
        <f t="shared" si="75"/>
        <v>56</v>
      </c>
      <c r="AK289" s="9" t="s">
        <v>210</v>
      </c>
      <c r="AL289" s="1" t="s">
        <v>490</v>
      </c>
      <c r="AM289" s="1" t="s">
        <v>33</v>
      </c>
      <c r="AN289" s="1" t="s">
        <v>238</v>
      </c>
      <c r="AP289" t="str">
        <f t="shared" si="76"/>
        <v>Field</v>
      </c>
      <c r="AQ289" s="9">
        <v>50</v>
      </c>
      <c r="AR289" s="9">
        <f t="shared" si="77"/>
        <v>50</v>
      </c>
      <c r="AS289" s="10">
        <f>Table1[[#This Row],[percentage_male]]/100</f>
        <v>0.5</v>
      </c>
      <c r="AT289" s="11">
        <f>(100-Table1[[#This Row],[percentage_male]])/100</f>
        <v>0.5</v>
      </c>
      <c r="AU289" s="1" t="s">
        <v>162</v>
      </c>
      <c r="AV289" s="1" t="s">
        <v>33</v>
      </c>
      <c r="AW289" s="1" t="s">
        <v>33</v>
      </c>
      <c r="AX289" s="1" t="s">
        <v>33</v>
      </c>
      <c r="AY289" s="1" t="s">
        <v>33</v>
      </c>
      <c r="AZ289" s="1" t="s">
        <v>33</v>
      </c>
      <c r="BA289" s="1" t="s">
        <v>33</v>
      </c>
      <c r="BB289" s="1" t="s">
        <v>38</v>
      </c>
      <c r="BC289" s="1" t="s">
        <v>33</v>
      </c>
      <c r="BD289" s="1" t="s">
        <v>33</v>
      </c>
      <c r="BE289" s="1" t="s">
        <v>33</v>
      </c>
      <c r="BF289" s="1" t="s">
        <v>33</v>
      </c>
      <c r="BG289" s="1" t="s">
        <v>33</v>
      </c>
      <c r="BH289" s="1" t="s">
        <v>33</v>
      </c>
      <c r="BI289" s="1" t="s">
        <v>32</v>
      </c>
      <c r="BJ289" s="1" t="s">
        <v>33</v>
      </c>
      <c r="BK289" s="1" t="s">
        <v>33</v>
      </c>
      <c r="BL289" s="1" t="s">
        <v>33</v>
      </c>
      <c r="BM289" s="1" t="s">
        <v>33</v>
      </c>
    </row>
    <row r="290" spans="1:65" x14ac:dyDescent="0.35">
      <c r="A290" s="1" t="s">
        <v>1468</v>
      </c>
      <c r="B290" s="1" t="s">
        <v>271</v>
      </c>
      <c r="C290" s="1" t="s">
        <v>1469</v>
      </c>
      <c r="D290" s="1" t="s">
        <v>1470</v>
      </c>
      <c r="E290" t="s">
        <v>61</v>
      </c>
      <c r="F290" s="1" t="s">
        <v>37</v>
      </c>
      <c r="G290" s="1" t="s">
        <v>4080</v>
      </c>
      <c r="H290" s="1" t="s">
        <v>33</v>
      </c>
      <c r="I290" s="1" t="s">
        <v>37</v>
      </c>
      <c r="K290" t="str">
        <f t="shared" si="65"/>
        <v>Normal</v>
      </c>
      <c r="L290" s="1">
        <v>1.4</v>
      </c>
      <c r="M290" s="1">
        <v>46.5</v>
      </c>
      <c r="N290" s="1" t="s">
        <v>33</v>
      </c>
      <c r="O290" s="1" t="s">
        <v>479</v>
      </c>
      <c r="R290" s="9" t="s">
        <v>460</v>
      </c>
      <c r="S290" s="9">
        <f t="shared" si="66"/>
        <v>440</v>
      </c>
      <c r="T290" s="9">
        <f t="shared" si="67"/>
        <v>80</v>
      </c>
      <c r="U290" s="9" t="s">
        <v>59</v>
      </c>
      <c r="V290" s="9">
        <f t="shared" si="68"/>
        <v>80</v>
      </c>
      <c r="W290" s="9" t="s">
        <v>59</v>
      </c>
      <c r="X290" s="9">
        <f t="shared" si="69"/>
        <v>80</v>
      </c>
      <c r="Y290" s="9" t="s">
        <v>59</v>
      </c>
      <c r="Z290" s="9">
        <f t="shared" si="70"/>
        <v>55</v>
      </c>
      <c r="AA290" s="9" t="s">
        <v>169</v>
      </c>
      <c r="AB290" s="9">
        <f t="shared" si="71"/>
        <v>55</v>
      </c>
      <c r="AC290" s="9" t="s">
        <v>169</v>
      </c>
      <c r="AD290" s="9">
        <f t="shared" si="72"/>
        <v>90</v>
      </c>
      <c r="AE290" s="9" t="s">
        <v>178</v>
      </c>
      <c r="AF290" s="9">
        <f t="shared" si="73"/>
        <v>120</v>
      </c>
      <c r="AG290" s="9" t="s">
        <v>75</v>
      </c>
      <c r="AH290" s="9" t="s">
        <v>47</v>
      </c>
      <c r="AI290" s="9">
        <f t="shared" si="74"/>
        <v>70</v>
      </c>
      <c r="AJ290" s="9">
        <f t="shared" si="75"/>
        <v>154</v>
      </c>
      <c r="AK290" s="9" t="s">
        <v>461</v>
      </c>
      <c r="AL290" s="1" t="s">
        <v>490</v>
      </c>
      <c r="AM290" s="1" t="s">
        <v>33</v>
      </c>
      <c r="AN290" s="1" t="s">
        <v>238</v>
      </c>
      <c r="AP290" t="str">
        <f t="shared" si="76"/>
        <v>Field</v>
      </c>
      <c r="AQ290" s="9">
        <v>50</v>
      </c>
      <c r="AR290" s="9">
        <f t="shared" si="77"/>
        <v>50</v>
      </c>
      <c r="AS290" s="10">
        <f>Table1[[#This Row],[percentage_male]]/100</f>
        <v>0.5</v>
      </c>
      <c r="AT290" s="11">
        <f>(100-Table1[[#This Row],[percentage_male]])/100</f>
        <v>0.5</v>
      </c>
      <c r="AU290" s="1" t="s">
        <v>162</v>
      </c>
      <c r="AV290" s="1" t="s">
        <v>33</v>
      </c>
      <c r="AW290" s="1" t="s">
        <v>33</v>
      </c>
      <c r="AX290" s="1" t="s">
        <v>33</v>
      </c>
      <c r="AY290" s="1" t="s">
        <v>33</v>
      </c>
      <c r="AZ290" s="1" t="s">
        <v>33</v>
      </c>
      <c r="BA290" s="1" t="s">
        <v>33</v>
      </c>
      <c r="BB290" s="1" t="s">
        <v>38</v>
      </c>
      <c r="BC290" s="1" t="s">
        <v>33</v>
      </c>
      <c r="BD290" s="1" t="s">
        <v>33</v>
      </c>
      <c r="BE290" s="1" t="s">
        <v>33</v>
      </c>
      <c r="BF290" s="1" t="s">
        <v>33</v>
      </c>
      <c r="BG290" s="1" t="s">
        <v>33</v>
      </c>
      <c r="BH290" s="1" t="s">
        <v>33</v>
      </c>
      <c r="BI290" s="1" t="s">
        <v>32</v>
      </c>
      <c r="BJ290" s="1" t="s">
        <v>33</v>
      </c>
      <c r="BK290" s="1" t="s">
        <v>33</v>
      </c>
      <c r="BL290" s="1" t="s">
        <v>33</v>
      </c>
      <c r="BM290" s="1" t="s">
        <v>33</v>
      </c>
    </row>
    <row r="291" spans="1:65" x14ac:dyDescent="0.35">
      <c r="A291" s="1" t="s">
        <v>1472</v>
      </c>
      <c r="B291" s="1" t="s">
        <v>1271</v>
      </c>
      <c r="C291" s="1" t="s">
        <v>1473</v>
      </c>
      <c r="D291" s="1" t="s">
        <v>1474</v>
      </c>
      <c r="E291" t="s">
        <v>61</v>
      </c>
      <c r="F291" s="1" t="s">
        <v>37</v>
      </c>
      <c r="G291" s="1" t="s">
        <v>4081</v>
      </c>
      <c r="H291" s="1" t="s">
        <v>33</v>
      </c>
      <c r="I291" s="1" t="s">
        <v>37</v>
      </c>
      <c r="K291" t="str">
        <f t="shared" si="65"/>
        <v>Normal</v>
      </c>
      <c r="L291" s="1">
        <v>2</v>
      </c>
      <c r="M291" s="1">
        <v>130.5</v>
      </c>
      <c r="N291" s="1" t="s">
        <v>33</v>
      </c>
      <c r="O291" s="1" t="s">
        <v>1466</v>
      </c>
      <c r="R291" s="9" t="s">
        <v>1475</v>
      </c>
      <c r="S291" s="9">
        <f t="shared" si="66"/>
        <v>670</v>
      </c>
      <c r="T291" s="9">
        <f t="shared" si="67"/>
        <v>150</v>
      </c>
      <c r="U291" s="9" t="s">
        <v>200</v>
      </c>
      <c r="V291" s="9">
        <f t="shared" si="68"/>
        <v>160</v>
      </c>
      <c r="W291" s="9" t="s">
        <v>694</v>
      </c>
      <c r="X291" s="9">
        <f t="shared" si="69"/>
        <v>100</v>
      </c>
      <c r="Y291" s="9" t="s">
        <v>68</v>
      </c>
      <c r="Z291" s="9">
        <f t="shared" si="70"/>
        <v>95</v>
      </c>
      <c r="AA291" s="9" t="s">
        <v>276</v>
      </c>
      <c r="AB291" s="9">
        <f t="shared" si="71"/>
        <v>65</v>
      </c>
      <c r="AC291" s="9" t="s">
        <v>46</v>
      </c>
      <c r="AD291" s="9">
        <f t="shared" si="72"/>
        <v>100</v>
      </c>
      <c r="AE291" s="9" t="s">
        <v>68</v>
      </c>
      <c r="AF291" s="9">
        <f t="shared" si="73"/>
        <v>45</v>
      </c>
      <c r="AG291" s="9" t="s">
        <v>44</v>
      </c>
      <c r="AH291" s="9" t="s">
        <v>47</v>
      </c>
      <c r="AI291" s="9">
        <f t="shared" si="74"/>
        <v>70</v>
      </c>
      <c r="AJ291" s="9">
        <f t="shared" si="75"/>
        <v>252</v>
      </c>
      <c r="AK291" s="9" t="s">
        <v>1148</v>
      </c>
      <c r="AL291" s="1" t="s">
        <v>490</v>
      </c>
      <c r="AM291" s="1" t="s">
        <v>33</v>
      </c>
      <c r="AN291" s="1" t="s">
        <v>238</v>
      </c>
      <c r="AP291" t="str">
        <f t="shared" si="76"/>
        <v>Field</v>
      </c>
      <c r="AQ291" s="9">
        <v>50</v>
      </c>
      <c r="AR291" s="9">
        <f t="shared" si="77"/>
        <v>50</v>
      </c>
      <c r="AS291" s="10">
        <f>Table1[[#This Row],[percentage_male]]/100</f>
        <v>0.5</v>
      </c>
      <c r="AT291" s="11">
        <f>(100-Table1[[#This Row],[percentage_male]])/100</f>
        <v>0.5</v>
      </c>
      <c r="AU291" s="1" t="s">
        <v>162</v>
      </c>
      <c r="AV291" s="1" t="s">
        <v>33</v>
      </c>
      <c r="AW291" s="1" t="s">
        <v>33</v>
      </c>
      <c r="AX291" s="1" t="s">
        <v>33</v>
      </c>
      <c r="AY291" s="1" t="s">
        <v>33</v>
      </c>
      <c r="AZ291" s="1" t="s">
        <v>33</v>
      </c>
      <c r="BA291" s="1" t="s">
        <v>33</v>
      </c>
      <c r="BB291" s="1" t="s">
        <v>38</v>
      </c>
      <c r="BC291" s="1" t="s">
        <v>33</v>
      </c>
      <c r="BD291" s="1" t="s">
        <v>33</v>
      </c>
      <c r="BE291" s="1" t="s">
        <v>33</v>
      </c>
      <c r="BF291" s="1" t="s">
        <v>33</v>
      </c>
      <c r="BG291" s="1" t="s">
        <v>33</v>
      </c>
      <c r="BH291" s="1" t="s">
        <v>33</v>
      </c>
      <c r="BI291" s="1" t="s">
        <v>32</v>
      </c>
      <c r="BJ291" s="1" t="s">
        <v>33</v>
      </c>
      <c r="BK291" s="1" t="s">
        <v>33</v>
      </c>
      <c r="BL291" s="1" t="s">
        <v>33</v>
      </c>
      <c r="BM291" s="1" t="s">
        <v>33</v>
      </c>
    </row>
    <row r="292" spans="1:65" x14ac:dyDescent="0.35">
      <c r="A292" s="1" t="s">
        <v>1476</v>
      </c>
      <c r="B292" s="1" t="s">
        <v>451</v>
      </c>
      <c r="C292" s="1" t="s">
        <v>1476</v>
      </c>
      <c r="D292" s="1" t="s">
        <v>1477</v>
      </c>
      <c r="E292" t="s">
        <v>61</v>
      </c>
      <c r="F292" s="1" t="s">
        <v>37</v>
      </c>
      <c r="G292" s="1" t="s">
        <v>4082</v>
      </c>
      <c r="H292" s="1" t="s">
        <v>38</v>
      </c>
      <c r="I292" s="1" t="s">
        <v>154</v>
      </c>
      <c r="J292" s="1" t="s">
        <v>304</v>
      </c>
      <c r="K292" t="str">
        <f t="shared" si="65"/>
        <v>Bug, Ground</v>
      </c>
      <c r="L292" s="1">
        <v>0.5</v>
      </c>
      <c r="M292" s="1">
        <v>5.5</v>
      </c>
      <c r="N292" s="1" t="s">
        <v>38</v>
      </c>
      <c r="O292" s="1" t="s">
        <v>175</v>
      </c>
      <c r="Q292" s="1" t="s">
        <v>156</v>
      </c>
      <c r="R292" s="9" t="s">
        <v>1194</v>
      </c>
      <c r="S292" s="9">
        <f t="shared" si="66"/>
        <v>266</v>
      </c>
      <c r="T292" s="9">
        <f t="shared" si="67"/>
        <v>31</v>
      </c>
      <c r="U292" s="9" t="s">
        <v>258</v>
      </c>
      <c r="V292" s="9">
        <f t="shared" si="68"/>
        <v>45</v>
      </c>
      <c r="W292" s="9" t="s">
        <v>44</v>
      </c>
      <c r="X292" s="9">
        <f t="shared" si="69"/>
        <v>90</v>
      </c>
      <c r="Y292" s="9" t="s">
        <v>178</v>
      </c>
      <c r="Z292" s="9">
        <f t="shared" si="70"/>
        <v>30</v>
      </c>
      <c r="AA292" s="9" t="s">
        <v>158</v>
      </c>
      <c r="AB292" s="9">
        <f t="shared" si="71"/>
        <v>30</v>
      </c>
      <c r="AC292" s="9" t="s">
        <v>158</v>
      </c>
      <c r="AD292" s="9">
        <f t="shared" si="72"/>
        <v>40</v>
      </c>
      <c r="AE292" s="9" t="s">
        <v>184</v>
      </c>
      <c r="AF292" s="9">
        <f t="shared" si="73"/>
        <v>255</v>
      </c>
      <c r="AG292" s="9" t="s">
        <v>160</v>
      </c>
      <c r="AH292" s="9" t="s">
        <v>47</v>
      </c>
      <c r="AI292" s="9">
        <f t="shared" si="74"/>
        <v>70</v>
      </c>
      <c r="AJ292" s="9">
        <f t="shared" si="75"/>
        <v>53</v>
      </c>
      <c r="AK292" s="9" t="s">
        <v>388</v>
      </c>
      <c r="AL292" s="1" t="s">
        <v>1478</v>
      </c>
      <c r="AM292" s="1" t="s">
        <v>33</v>
      </c>
      <c r="AN292" s="1" t="s">
        <v>154</v>
      </c>
      <c r="AP292" t="str">
        <f t="shared" si="76"/>
        <v>Bug</v>
      </c>
      <c r="AQ292" s="9">
        <v>50</v>
      </c>
      <c r="AR292" s="9">
        <f t="shared" si="77"/>
        <v>50</v>
      </c>
      <c r="AS292" s="10">
        <f>Table1[[#This Row],[percentage_male]]/100</f>
        <v>0.5</v>
      </c>
      <c r="AT292" s="11">
        <f>(100-Table1[[#This Row],[percentage_male]])/100</f>
        <v>0.5</v>
      </c>
      <c r="AU292" s="1" t="s">
        <v>162</v>
      </c>
      <c r="AV292" s="1" t="s">
        <v>33</v>
      </c>
      <c r="AW292" s="1" t="s">
        <v>38</v>
      </c>
      <c r="AX292" s="1" t="s">
        <v>38</v>
      </c>
      <c r="AY292" s="1" t="s">
        <v>32</v>
      </c>
      <c r="AZ292" s="1" t="s">
        <v>33</v>
      </c>
      <c r="BA292" s="1" t="s">
        <v>38</v>
      </c>
      <c r="BB292" s="1">
        <v>0.5</v>
      </c>
      <c r="BC292" s="1">
        <v>0.5</v>
      </c>
      <c r="BD292" s="1">
        <v>0.5</v>
      </c>
      <c r="BE292" s="1" t="s">
        <v>38</v>
      </c>
      <c r="BF292" s="1" t="s">
        <v>33</v>
      </c>
      <c r="BG292" s="1" t="s">
        <v>33</v>
      </c>
      <c r="BH292" s="1" t="s">
        <v>33</v>
      </c>
      <c r="BI292" s="1" t="s">
        <v>33</v>
      </c>
      <c r="BJ292" s="1" t="s">
        <v>33</v>
      </c>
      <c r="BK292" s="1" t="s">
        <v>33</v>
      </c>
      <c r="BL292" s="1" t="s">
        <v>33</v>
      </c>
      <c r="BM292" s="1" t="s">
        <v>33</v>
      </c>
    </row>
    <row r="293" spans="1:65" x14ac:dyDescent="0.35">
      <c r="A293" s="1" t="s">
        <v>1479</v>
      </c>
      <c r="B293" s="1" t="s">
        <v>1278</v>
      </c>
      <c r="C293" s="1" t="s">
        <v>1479</v>
      </c>
      <c r="D293" s="1" t="s">
        <v>1480</v>
      </c>
      <c r="E293" t="s">
        <v>61</v>
      </c>
      <c r="F293" s="1" t="s">
        <v>37</v>
      </c>
      <c r="G293" s="1" t="s">
        <v>4083</v>
      </c>
      <c r="H293" s="1" t="s">
        <v>38</v>
      </c>
      <c r="I293" s="1" t="s">
        <v>154</v>
      </c>
      <c r="J293" s="1" t="s">
        <v>99</v>
      </c>
      <c r="K293" t="str">
        <f t="shared" si="65"/>
        <v>Bug, Flying</v>
      </c>
      <c r="L293" s="1">
        <v>0.8</v>
      </c>
      <c r="M293" s="1">
        <v>12</v>
      </c>
      <c r="N293" s="1" t="s">
        <v>38</v>
      </c>
      <c r="O293" s="1" t="s">
        <v>1104</v>
      </c>
      <c r="Q293" s="1" t="s">
        <v>398</v>
      </c>
      <c r="R293" s="9" t="s">
        <v>1481</v>
      </c>
      <c r="S293" s="9">
        <f t="shared" si="66"/>
        <v>456</v>
      </c>
      <c r="T293" s="9">
        <f t="shared" si="67"/>
        <v>61</v>
      </c>
      <c r="U293" s="9" t="s">
        <v>264</v>
      </c>
      <c r="V293" s="9">
        <f t="shared" si="68"/>
        <v>90</v>
      </c>
      <c r="W293" s="9" t="s">
        <v>178</v>
      </c>
      <c r="X293" s="9">
        <f t="shared" si="69"/>
        <v>45</v>
      </c>
      <c r="Y293" s="9" t="s">
        <v>44</v>
      </c>
      <c r="Z293" s="9">
        <f t="shared" si="70"/>
        <v>50</v>
      </c>
      <c r="AA293" s="9" t="s">
        <v>88</v>
      </c>
      <c r="AB293" s="9">
        <f t="shared" si="71"/>
        <v>50</v>
      </c>
      <c r="AC293" s="9" t="s">
        <v>88</v>
      </c>
      <c r="AD293" s="9">
        <f t="shared" si="72"/>
        <v>160</v>
      </c>
      <c r="AE293" s="9" t="s">
        <v>694</v>
      </c>
      <c r="AF293" s="9">
        <f t="shared" si="73"/>
        <v>120</v>
      </c>
      <c r="AG293" s="9" t="s">
        <v>75</v>
      </c>
      <c r="AH293" s="9" t="s">
        <v>47</v>
      </c>
      <c r="AI293" s="9">
        <f t="shared" si="74"/>
        <v>70</v>
      </c>
      <c r="AJ293" s="9">
        <f t="shared" si="75"/>
        <v>160</v>
      </c>
      <c r="AK293" s="9" t="s">
        <v>694</v>
      </c>
      <c r="AL293" s="1" t="s">
        <v>1478</v>
      </c>
      <c r="AM293" s="1" t="s">
        <v>33</v>
      </c>
      <c r="AN293" s="1" t="s">
        <v>154</v>
      </c>
      <c r="AP293" t="str">
        <f t="shared" si="76"/>
        <v>Bug</v>
      </c>
      <c r="AQ293" s="9">
        <v>50</v>
      </c>
      <c r="AR293" s="9">
        <f t="shared" si="77"/>
        <v>50</v>
      </c>
      <c r="AS293" s="10">
        <f>Table1[[#This Row],[percentage_male]]/100</f>
        <v>0.5</v>
      </c>
      <c r="AT293" s="11">
        <f>(100-Table1[[#This Row],[percentage_male]])/100</f>
        <v>0.5</v>
      </c>
      <c r="AU293" s="1" t="s">
        <v>162</v>
      </c>
      <c r="AV293" s="1" t="s">
        <v>33</v>
      </c>
      <c r="AW293" s="1" t="s">
        <v>38</v>
      </c>
      <c r="AX293" s="1" t="s">
        <v>33</v>
      </c>
      <c r="AY293" s="1" t="s">
        <v>38</v>
      </c>
      <c r="AZ293" s="1">
        <v>0.25</v>
      </c>
      <c r="BA293" s="1" t="s">
        <v>38</v>
      </c>
      <c r="BB293" s="1">
        <v>0.25</v>
      </c>
      <c r="BC293" s="1" t="s">
        <v>33</v>
      </c>
      <c r="BD293" s="1" t="s">
        <v>32</v>
      </c>
      <c r="BE293" s="1" t="s">
        <v>38</v>
      </c>
      <c r="BF293" s="1" t="s">
        <v>33</v>
      </c>
      <c r="BG293" s="1">
        <v>0.5</v>
      </c>
      <c r="BH293" s="1" t="s">
        <v>77</v>
      </c>
      <c r="BI293" s="1" t="s">
        <v>33</v>
      </c>
      <c r="BJ293" s="1" t="s">
        <v>33</v>
      </c>
      <c r="BK293" s="1" t="s">
        <v>33</v>
      </c>
      <c r="BL293" s="1" t="s">
        <v>33</v>
      </c>
      <c r="BM293" s="1" t="s">
        <v>33</v>
      </c>
    </row>
    <row r="294" spans="1:65" x14ac:dyDescent="0.35">
      <c r="A294" s="1" t="s">
        <v>1482</v>
      </c>
      <c r="B294" s="1" t="s">
        <v>1281</v>
      </c>
      <c r="C294" s="1" t="s">
        <v>1483</v>
      </c>
      <c r="D294" s="1" t="s">
        <v>1484</v>
      </c>
      <c r="E294" t="s">
        <v>61</v>
      </c>
      <c r="F294" s="1" t="s">
        <v>37</v>
      </c>
      <c r="G294" s="1" t="s">
        <v>4084</v>
      </c>
      <c r="H294" s="1" t="s">
        <v>38</v>
      </c>
      <c r="I294" s="1" t="s">
        <v>154</v>
      </c>
      <c r="J294" s="1" t="s">
        <v>679</v>
      </c>
      <c r="K294" t="str">
        <f t="shared" si="65"/>
        <v>Bug, Ghost</v>
      </c>
      <c r="L294" s="1">
        <v>0.8</v>
      </c>
      <c r="M294" s="1">
        <v>1.2</v>
      </c>
      <c r="N294" s="1" t="s">
        <v>33</v>
      </c>
      <c r="O294" s="1" t="s">
        <v>1485</v>
      </c>
      <c r="R294" s="9" t="s">
        <v>69</v>
      </c>
      <c r="S294" s="9">
        <f t="shared" si="66"/>
        <v>236</v>
      </c>
      <c r="T294" s="9">
        <f t="shared" si="67"/>
        <v>1</v>
      </c>
      <c r="U294" s="9" t="s">
        <v>33</v>
      </c>
      <c r="V294" s="9">
        <f t="shared" si="68"/>
        <v>90</v>
      </c>
      <c r="W294" s="9" t="s">
        <v>178</v>
      </c>
      <c r="X294" s="9">
        <f t="shared" si="69"/>
        <v>45</v>
      </c>
      <c r="Y294" s="9" t="s">
        <v>44</v>
      </c>
      <c r="Z294" s="9">
        <f t="shared" si="70"/>
        <v>30</v>
      </c>
      <c r="AA294" s="9" t="s">
        <v>158</v>
      </c>
      <c r="AB294" s="9">
        <f t="shared" si="71"/>
        <v>30</v>
      </c>
      <c r="AC294" s="9" t="s">
        <v>158</v>
      </c>
      <c r="AD294" s="9">
        <f t="shared" si="72"/>
        <v>40</v>
      </c>
      <c r="AE294" s="9" t="s">
        <v>184</v>
      </c>
      <c r="AF294" s="9">
        <f t="shared" si="73"/>
        <v>45</v>
      </c>
      <c r="AG294" s="9" t="s">
        <v>44</v>
      </c>
      <c r="AH294" s="9" t="s">
        <v>47</v>
      </c>
      <c r="AI294" s="9">
        <f t="shared" si="74"/>
        <v>70</v>
      </c>
      <c r="AJ294" s="9">
        <f t="shared" si="75"/>
        <v>83</v>
      </c>
      <c r="AK294" s="9" t="s">
        <v>67</v>
      </c>
      <c r="AL294" s="1" t="s">
        <v>1478</v>
      </c>
      <c r="AM294" s="1" t="s">
        <v>33</v>
      </c>
      <c r="AN294" s="1" t="s">
        <v>569</v>
      </c>
      <c r="AP294" t="str">
        <f t="shared" si="76"/>
        <v>Mineral</v>
      </c>
      <c r="AR294" s="9">
        <f t="shared" si="77"/>
        <v>100</v>
      </c>
      <c r="AU294" s="1" t="s">
        <v>162</v>
      </c>
      <c r="AV294" s="1" t="s">
        <v>32</v>
      </c>
      <c r="AW294" s="1" t="s">
        <v>38</v>
      </c>
      <c r="AX294" s="1" t="s">
        <v>32</v>
      </c>
      <c r="AY294" s="1" t="s">
        <v>32</v>
      </c>
      <c r="AZ294" s="1" t="s">
        <v>32</v>
      </c>
      <c r="BA294" s="1" t="s">
        <v>32</v>
      </c>
      <c r="BB294" s="1" t="s">
        <v>32</v>
      </c>
      <c r="BC294" s="1" t="s">
        <v>32</v>
      </c>
      <c r="BD294" s="1" t="s">
        <v>32</v>
      </c>
      <c r="BE294" s="1" t="s">
        <v>38</v>
      </c>
      <c r="BF294" s="1" t="s">
        <v>32</v>
      </c>
      <c r="BG294" s="1" t="s">
        <v>32</v>
      </c>
      <c r="BH294" s="1" t="s">
        <v>38</v>
      </c>
      <c r="BI294" s="1" t="s">
        <v>38</v>
      </c>
      <c r="BJ294" s="1" t="s">
        <v>32</v>
      </c>
      <c r="BK294" s="1" t="s">
        <v>38</v>
      </c>
      <c r="BL294" s="1" t="s">
        <v>32</v>
      </c>
      <c r="BM294" s="1" t="s">
        <v>32</v>
      </c>
    </row>
    <row r="295" spans="1:65" x14ac:dyDescent="0.35">
      <c r="A295" s="1" t="s">
        <v>1487</v>
      </c>
      <c r="B295" s="1" t="s">
        <v>1284</v>
      </c>
      <c r="C295" s="1" t="s">
        <v>1488</v>
      </c>
      <c r="D295" s="1" t="s">
        <v>1489</v>
      </c>
      <c r="E295" t="s">
        <v>61</v>
      </c>
      <c r="F295" s="1" t="s">
        <v>37</v>
      </c>
      <c r="G295" s="1" t="s">
        <v>4085</v>
      </c>
      <c r="H295" s="1" t="s">
        <v>33</v>
      </c>
      <c r="I295" s="1" t="s">
        <v>37</v>
      </c>
      <c r="K295" t="str">
        <f t="shared" si="65"/>
        <v>Normal</v>
      </c>
      <c r="L295" s="1">
        <v>0.6</v>
      </c>
      <c r="M295" s="1">
        <v>16.3</v>
      </c>
      <c r="N295" s="1" t="s">
        <v>38</v>
      </c>
      <c r="O295" s="1" t="s">
        <v>714</v>
      </c>
      <c r="Q295" s="1" t="s">
        <v>454</v>
      </c>
      <c r="R295" s="9" t="s">
        <v>105</v>
      </c>
      <c r="S295" s="9">
        <f t="shared" si="66"/>
        <v>240</v>
      </c>
      <c r="T295" s="9">
        <f t="shared" si="67"/>
        <v>64</v>
      </c>
      <c r="U295" s="9" t="s">
        <v>48</v>
      </c>
      <c r="V295" s="9">
        <f t="shared" si="68"/>
        <v>51</v>
      </c>
      <c r="W295" s="9" t="s">
        <v>237</v>
      </c>
      <c r="X295" s="9">
        <f t="shared" si="69"/>
        <v>23</v>
      </c>
      <c r="Y295" s="9" t="s">
        <v>224</v>
      </c>
      <c r="Z295" s="9">
        <f t="shared" si="70"/>
        <v>51</v>
      </c>
      <c r="AA295" s="9" t="s">
        <v>237</v>
      </c>
      <c r="AB295" s="9">
        <f t="shared" si="71"/>
        <v>23</v>
      </c>
      <c r="AC295" s="9" t="s">
        <v>224</v>
      </c>
      <c r="AD295" s="9">
        <f t="shared" si="72"/>
        <v>28</v>
      </c>
      <c r="AE295" s="9" t="s">
        <v>253</v>
      </c>
      <c r="AF295" s="9">
        <f t="shared" si="73"/>
        <v>190</v>
      </c>
      <c r="AG295" s="9" t="s">
        <v>286</v>
      </c>
      <c r="AH295" s="9" t="s">
        <v>47</v>
      </c>
      <c r="AI295" s="9">
        <f t="shared" si="74"/>
        <v>70</v>
      </c>
      <c r="AJ295" s="9">
        <f t="shared" si="75"/>
        <v>48</v>
      </c>
      <c r="AK295" s="9" t="s">
        <v>128</v>
      </c>
      <c r="AL295" s="1" t="s">
        <v>49</v>
      </c>
      <c r="AM295" s="1" t="s">
        <v>38</v>
      </c>
      <c r="AN295" s="1" t="s">
        <v>238</v>
      </c>
      <c r="AO295" s="1" t="s">
        <v>50</v>
      </c>
      <c r="AP295" t="str">
        <f t="shared" si="76"/>
        <v>Field, Monster</v>
      </c>
      <c r="AQ295" s="9">
        <v>50</v>
      </c>
      <c r="AR295" s="9">
        <f t="shared" si="77"/>
        <v>50</v>
      </c>
      <c r="AS295" s="10">
        <f>Table1[[#This Row],[percentage_male]]/100</f>
        <v>0.5</v>
      </c>
      <c r="AT295" s="11">
        <f>(100-Table1[[#This Row],[percentage_male]])/100</f>
        <v>0.5</v>
      </c>
      <c r="AU295" s="1" t="s">
        <v>51</v>
      </c>
      <c r="AV295" s="1" t="s">
        <v>33</v>
      </c>
      <c r="AW295" s="1" t="s">
        <v>33</v>
      </c>
      <c r="AX295" s="1" t="s">
        <v>33</v>
      </c>
      <c r="AY295" s="1" t="s">
        <v>33</v>
      </c>
      <c r="AZ295" s="1" t="s">
        <v>33</v>
      </c>
      <c r="BA295" s="1" t="s">
        <v>33</v>
      </c>
      <c r="BB295" s="1" t="s">
        <v>38</v>
      </c>
      <c r="BC295" s="1" t="s">
        <v>33</v>
      </c>
      <c r="BD295" s="1" t="s">
        <v>33</v>
      </c>
      <c r="BE295" s="1" t="s">
        <v>33</v>
      </c>
      <c r="BF295" s="1" t="s">
        <v>33</v>
      </c>
      <c r="BG295" s="1" t="s">
        <v>33</v>
      </c>
      <c r="BH295" s="1" t="s">
        <v>33</v>
      </c>
      <c r="BI295" s="1" t="s">
        <v>32</v>
      </c>
      <c r="BJ295" s="1" t="s">
        <v>33</v>
      </c>
      <c r="BK295" s="1" t="s">
        <v>33</v>
      </c>
      <c r="BL295" s="1" t="s">
        <v>33</v>
      </c>
      <c r="BM295" s="1" t="s">
        <v>33</v>
      </c>
    </row>
    <row r="296" spans="1:65" x14ac:dyDescent="0.35">
      <c r="A296" s="1" t="s">
        <v>1491</v>
      </c>
      <c r="B296" s="1" t="s">
        <v>1287</v>
      </c>
      <c r="C296" s="1" t="s">
        <v>1492</v>
      </c>
      <c r="D296" s="1" t="s">
        <v>1493</v>
      </c>
      <c r="E296" t="s">
        <v>61</v>
      </c>
      <c r="F296" s="1" t="s">
        <v>37</v>
      </c>
      <c r="G296" s="1" t="s">
        <v>4086</v>
      </c>
      <c r="H296" s="1" t="s">
        <v>33</v>
      </c>
      <c r="I296" s="1" t="s">
        <v>37</v>
      </c>
      <c r="K296" t="str">
        <f t="shared" si="65"/>
        <v>Normal</v>
      </c>
      <c r="L296" s="1">
        <v>1</v>
      </c>
      <c r="M296" s="1">
        <v>40.5</v>
      </c>
      <c r="N296" s="1" t="s">
        <v>38</v>
      </c>
      <c r="O296" s="1" t="s">
        <v>714</v>
      </c>
      <c r="Q296" s="1" t="s">
        <v>630</v>
      </c>
      <c r="R296" s="9" t="s">
        <v>1093</v>
      </c>
      <c r="S296" s="9">
        <f t="shared" si="66"/>
        <v>360</v>
      </c>
      <c r="T296" s="9">
        <f t="shared" si="67"/>
        <v>84</v>
      </c>
      <c r="U296" s="9" t="s">
        <v>102</v>
      </c>
      <c r="V296" s="9">
        <f t="shared" si="68"/>
        <v>71</v>
      </c>
      <c r="W296" s="9" t="s">
        <v>216</v>
      </c>
      <c r="X296" s="9">
        <f t="shared" si="69"/>
        <v>43</v>
      </c>
      <c r="Y296" s="9" t="s">
        <v>87</v>
      </c>
      <c r="Z296" s="9">
        <f t="shared" si="70"/>
        <v>71</v>
      </c>
      <c r="AA296" s="9" t="s">
        <v>216</v>
      </c>
      <c r="AB296" s="9">
        <f t="shared" si="71"/>
        <v>43</v>
      </c>
      <c r="AC296" s="9" t="s">
        <v>87</v>
      </c>
      <c r="AD296" s="9">
        <f t="shared" si="72"/>
        <v>48</v>
      </c>
      <c r="AE296" s="9" t="s">
        <v>128</v>
      </c>
      <c r="AF296" s="9">
        <f t="shared" si="73"/>
        <v>120</v>
      </c>
      <c r="AG296" s="9" t="s">
        <v>75</v>
      </c>
      <c r="AH296" s="9" t="s">
        <v>47</v>
      </c>
      <c r="AI296" s="9">
        <f t="shared" si="74"/>
        <v>70</v>
      </c>
      <c r="AJ296" s="9">
        <f t="shared" si="75"/>
        <v>126</v>
      </c>
      <c r="AK296" s="9" t="s">
        <v>690</v>
      </c>
      <c r="AL296" s="1" t="s">
        <v>49</v>
      </c>
      <c r="AM296" s="1" t="s">
        <v>38</v>
      </c>
      <c r="AN296" s="1" t="s">
        <v>238</v>
      </c>
      <c r="AO296" s="1" t="s">
        <v>50</v>
      </c>
      <c r="AP296" t="str">
        <f t="shared" si="76"/>
        <v>Field, Monster</v>
      </c>
      <c r="AQ296" s="9">
        <v>50</v>
      </c>
      <c r="AR296" s="9">
        <f t="shared" si="77"/>
        <v>50</v>
      </c>
      <c r="AS296" s="10">
        <f>Table1[[#This Row],[percentage_male]]/100</f>
        <v>0.5</v>
      </c>
      <c r="AT296" s="11">
        <f>(100-Table1[[#This Row],[percentage_male]])/100</f>
        <v>0.5</v>
      </c>
      <c r="AU296" s="1" t="s">
        <v>51</v>
      </c>
      <c r="AV296" s="1" t="s">
        <v>33</v>
      </c>
      <c r="AW296" s="1" t="s">
        <v>33</v>
      </c>
      <c r="AX296" s="1" t="s">
        <v>33</v>
      </c>
      <c r="AY296" s="1" t="s">
        <v>33</v>
      </c>
      <c r="AZ296" s="1" t="s">
        <v>33</v>
      </c>
      <c r="BA296" s="1" t="s">
        <v>33</v>
      </c>
      <c r="BB296" s="1" t="s">
        <v>38</v>
      </c>
      <c r="BC296" s="1" t="s">
        <v>33</v>
      </c>
      <c r="BD296" s="1" t="s">
        <v>33</v>
      </c>
      <c r="BE296" s="1" t="s">
        <v>33</v>
      </c>
      <c r="BF296" s="1" t="s">
        <v>33</v>
      </c>
      <c r="BG296" s="1" t="s">
        <v>33</v>
      </c>
      <c r="BH296" s="1" t="s">
        <v>33</v>
      </c>
      <c r="BI296" s="1" t="s">
        <v>32</v>
      </c>
      <c r="BJ296" s="1" t="s">
        <v>33</v>
      </c>
      <c r="BK296" s="1" t="s">
        <v>33</v>
      </c>
      <c r="BL296" s="1" t="s">
        <v>33</v>
      </c>
      <c r="BM296" s="1" t="s">
        <v>33</v>
      </c>
    </row>
    <row r="297" spans="1:65" x14ac:dyDescent="0.35">
      <c r="A297" s="1" t="s">
        <v>1495</v>
      </c>
      <c r="B297" s="1" t="s">
        <v>794</v>
      </c>
      <c r="C297" s="1" t="s">
        <v>1496</v>
      </c>
      <c r="D297" s="1" t="s">
        <v>1497</v>
      </c>
      <c r="E297" t="s">
        <v>61</v>
      </c>
      <c r="F297" s="1" t="s">
        <v>37</v>
      </c>
      <c r="G297" s="1" t="s">
        <v>4087</v>
      </c>
      <c r="H297" s="1" t="s">
        <v>33</v>
      </c>
      <c r="I297" s="1" t="s">
        <v>37</v>
      </c>
      <c r="K297" t="str">
        <f t="shared" si="65"/>
        <v>Normal</v>
      </c>
      <c r="L297" s="1">
        <v>1.5</v>
      </c>
      <c r="M297" s="1">
        <v>84</v>
      </c>
      <c r="N297" s="1" t="s">
        <v>38</v>
      </c>
      <c r="O297" s="1" t="s">
        <v>714</v>
      </c>
      <c r="Q297" s="1" t="s">
        <v>630</v>
      </c>
      <c r="R297" s="9" t="s">
        <v>415</v>
      </c>
      <c r="S297" s="9">
        <f t="shared" si="66"/>
        <v>490</v>
      </c>
      <c r="T297" s="9">
        <f t="shared" si="67"/>
        <v>104</v>
      </c>
      <c r="U297" s="9" t="s">
        <v>116</v>
      </c>
      <c r="V297" s="9">
        <f t="shared" si="68"/>
        <v>91</v>
      </c>
      <c r="W297" s="9" t="s">
        <v>550</v>
      </c>
      <c r="X297" s="9">
        <f t="shared" si="69"/>
        <v>63</v>
      </c>
      <c r="Y297" s="9" t="s">
        <v>58</v>
      </c>
      <c r="Z297" s="9">
        <f t="shared" si="70"/>
        <v>91</v>
      </c>
      <c r="AA297" s="9" t="s">
        <v>550</v>
      </c>
      <c r="AB297" s="9">
        <f t="shared" si="71"/>
        <v>73</v>
      </c>
      <c r="AC297" s="9" t="s">
        <v>369</v>
      </c>
      <c r="AD297" s="9">
        <f t="shared" si="72"/>
        <v>68</v>
      </c>
      <c r="AE297" s="9" t="s">
        <v>452</v>
      </c>
      <c r="AF297" s="9">
        <f t="shared" si="73"/>
        <v>45</v>
      </c>
      <c r="AG297" s="9" t="s">
        <v>44</v>
      </c>
      <c r="AH297" s="9" t="s">
        <v>47</v>
      </c>
      <c r="AI297" s="9">
        <f t="shared" si="74"/>
        <v>70</v>
      </c>
      <c r="AJ297" s="9">
        <f t="shared" si="75"/>
        <v>221</v>
      </c>
      <c r="AK297" s="9" t="s">
        <v>416</v>
      </c>
      <c r="AL297" s="1" t="s">
        <v>49</v>
      </c>
      <c r="AM297" s="1" t="s">
        <v>38</v>
      </c>
      <c r="AN297" s="1" t="s">
        <v>238</v>
      </c>
      <c r="AO297" s="1" t="s">
        <v>50</v>
      </c>
      <c r="AP297" t="str">
        <f t="shared" si="76"/>
        <v>Field, Monster</v>
      </c>
      <c r="AQ297" s="9">
        <v>50</v>
      </c>
      <c r="AR297" s="9">
        <f t="shared" si="77"/>
        <v>50</v>
      </c>
      <c r="AS297" s="10">
        <f>Table1[[#This Row],[percentage_male]]/100</f>
        <v>0.5</v>
      </c>
      <c r="AT297" s="11">
        <f>(100-Table1[[#This Row],[percentage_male]])/100</f>
        <v>0.5</v>
      </c>
      <c r="AU297" s="1" t="s">
        <v>51</v>
      </c>
      <c r="AV297" s="1" t="s">
        <v>33</v>
      </c>
      <c r="AW297" s="1" t="s">
        <v>33</v>
      </c>
      <c r="AX297" s="1" t="s">
        <v>33</v>
      </c>
      <c r="AY297" s="1" t="s">
        <v>33</v>
      </c>
      <c r="AZ297" s="1" t="s">
        <v>33</v>
      </c>
      <c r="BA297" s="1" t="s">
        <v>33</v>
      </c>
      <c r="BB297" s="1" t="s">
        <v>38</v>
      </c>
      <c r="BC297" s="1" t="s">
        <v>33</v>
      </c>
      <c r="BD297" s="1" t="s">
        <v>33</v>
      </c>
      <c r="BE297" s="1" t="s">
        <v>33</v>
      </c>
      <c r="BF297" s="1" t="s">
        <v>33</v>
      </c>
      <c r="BG297" s="1" t="s">
        <v>33</v>
      </c>
      <c r="BH297" s="1" t="s">
        <v>33</v>
      </c>
      <c r="BI297" s="1" t="s">
        <v>32</v>
      </c>
      <c r="BJ297" s="1" t="s">
        <v>33</v>
      </c>
      <c r="BK297" s="1" t="s">
        <v>33</v>
      </c>
      <c r="BL297" s="1" t="s">
        <v>33</v>
      </c>
      <c r="BM297" s="1" t="s">
        <v>33</v>
      </c>
    </row>
    <row r="298" spans="1:65" x14ac:dyDescent="0.35">
      <c r="A298" s="1" t="s">
        <v>1498</v>
      </c>
      <c r="B298" s="1" t="s">
        <v>1294</v>
      </c>
      <c r="C298" s="1" t="s">
        <v>1498</v>
      </c>
      <c r="D298" s="1" t="s">
        <v>1499</v>
      </c>
      <c r="E298" t="s">
        <v>61</v>
      </c>
      <c r="F298" s="1" t="s">
        <v>37</v>
      </c>
      <c r="G298" s="1" t="s">
        <v>4088</v>
      </c>
      <c r="H298" s="1" t="s">
        <v>33</v>
      </c>
      <c r="I298" s="1" t="s">
        <v>478</v>
      </c>
      <c r="K298" t="str">
        <f t="shared" si="65"/>
        <v>Fighting</v>
      </c>
      <c r="L298" s="1">
        <v>1</v>
      </c>
      <c r="M298" s="1">
        <v>86.4</v>
      </c>
      <c r="N298" s="1" t="s">
        <v>61</v>
      </c>
      <c r="O298" s="1" t="s">
        <v>71</v>
      </c>
      <c r="P298" s="1" t="s">
        <v>234</v>
      </c>
      <c r="Q298" s="1" t="s">
        <v>338</v>
      </c>
      <c r="R298" s="9" t="s">
        <v>1094</v>
      </c>
      <c r="S298" s="9">
        <f t="shared" si="66"/>
        <v>237</v>
      </c>
      <c r="T298" s="9">
        <f t="shared" si="67"/>
        <v>72</v>
      </c>
      <c r="U298" s="9" t="s">
        <v>171</v>
      </c>
      <c r="V298" s="9">
        <f t="shared" si="68"/>
        <v>60</v>
      </c>
      <c r="W298" s="9" t="s">
        <v>56</v>
      </c>
      <c r="X298" s="9">
        <f t="shared" si="69"/>
        <v>30</v>
      </c>
      <c r="Y298" s="9" t="s">
        <v>158</v>
      </c>
      <c r="Z298" s="9">
        <f t="shared" si="70"/>
        <v>20</v>
      </c>
      <c r="AA298" s="9" t="s">
        <v>51</v>
      </c>
      <c r="AB298" s="9">
        <f t="shared" si="71"/>
        <v>30</v>
      </c>
      <c r="AC298" s="9" t="s">
        <v>158</v>
      </c>
      <c r="AD298" s="9">
        <f t="shared" si="72"/>
        <v>25</v>
      </c>
      <c r="AE298" s="9" t="s">
        <v>170</v>
      </c>
      <c r="AF298" s="9">
        <f t="shared" si="73"/>
        <v>180</v>
      </c>
      <c r="AG298" s="9" t="s">
        <v>529</v>
      </c>
      <c r="AH298" s="9" t="s">
        <v>47</v>
      </c>
      <c r="AI298" s="9">
        <f t="shared" si="74"/>
        <v>70</v>
      </c>
      <c r="AJ298" s="9">
        <f t="shared" si="75"/>
        <v>47</v>
      </c>
      <c r="AK298" s="9" t="s">
        <v>326</v>
      </c>
      <c r="AL298" s="1" t="s">
        <v>1458</v>
      </c>
      <c r="AM298" s="1" t="s">
        <v>33</v>
      </c>
      <c r="AN298" s="1" t="s">
        <v>514</v>
      </c>
      <c r="AP298" t="str">
        <f t="shared" si="76"/>
        <v>Human-Like</v>
      </c>
      <c r="AQ298" s="9">
        <v>75</v>
      </c>
      <c r="AR298" s="9">
        <f t="shared" si="77"/>
        <v>25</v>
      </c>
      <c r="AS298" s="10">
        <f>Table1[[#This Row],[percentage_male]]/100</f>
        <v>0.75</v>
      </c>
      <c r="AT298" s="11">
        <f>(100-Table1[[#This Row],[percentage_male]])/100</f>
        <v>0.25</v>
      </c>
      <c r="AU298" s="1" t="s">
        <v>51</v>
      </c>
      <c r="AV298" s="1" t="s">
        <v>33</v>
      </c>
      <c r="AW298" s="1">
        <v>0.5</v>
      </c>
      <c r="AX298" s="1" t="s">
        <v>33</v>
      </c>
      <c r="AY298" s="1" t="s">
        <v>33</v>
      </c>
      <c r="AZ298" s="1" t="s">
        <v>33</v>
      </c>
      <c r="BA298" s="1">
        <v>0.5</v>
      </c>
      <c r="BB298" s="1" t="s">
        <v>33</v>
      </c>
      <c r="BC298" s="1" t="s">
        <v>33</v>
      </c>
      <c r="BD298" s="1" t="s">
        <v>33</v>
      </c>
      <c r="BE298" s="1" t="s">
        <v>38</v>
      </c>
      <c r="BF298" s="1" t="s">
        <v>38</v>
      </c>
      <c r="BG298" s="1">
        <v>0.5</v>
      </c>
      <c r="BH298" s="1">
        <v>0.5</v>
      </c>
      <c r="BI298" s="1" t="s">
        <v>33</v>
      </c>
      <c r="BJ298" s="1" t="s">
        <v>33</v>
      </c>
      <c r="BK298" s="1">
        <v>0.5</v>
      </c>
      <c r="BL298" s="1" t="s">
        <v>33</v>
      </c>
      <c r="BM298" s="1" t="s">
        <v>38</v>
      </c>
    </row>
    <row r="299" spans="1:65" x14ac:dyDescent="0.35">
      <c r="A299" s="1" t="s">
        <v>1501</v>
      </c>
      <c r="B299" s="1" t="s">
        <v>1297</v>
      </c>
      <c r="C299" s="1" t="s">
        <v>1501</v>
      </c>
      <c r="D299" s="1" t="s">
        <v>1502</v>
      </c>
      <c r="E299" t="s">
        <v>61</v>
      </c>
      <c r="F299" s="1" t="s">
        <v>37</v>
      </c>
      <c r="G299" s="1" t="s">
        <v>4089</v>
      </c>
      <c r="H299" s="1" t="s">
        <v>33</v>
      </c>
      <c r="I299" s="1" t="s">
        <v>478</v>
      </c>
      <c r="K299" t="str">
        <f t="shared" si="65"/>
        <v>Fighting</v>
      </c>
      <c r="L299" s="1">
        <v>2.2999999999999998</v>
      </c>
      <c r="M299" s="1">
        <v>253.8</v>
      </c>
      <c r="N299" s="1" t="s">
        <v>61</v>
      </c>
      <c r="O299" s="1" t="s">
        <v>71</v>
      </c>
      <c r="P299" s="1" t="s">
        <v>234</v>
      </c>
      <c r="Q299" s="1" t="s">
        <v>338</v>
      </c>
      <c r="R299" s="9" t="s">
        <v>1503</v>
      </c>
      <c r="S299" s="9">
        <f t="shared" si="66"/>
        <v>474</v>
      </c>
      <c r="T299" s="9">
        <f t="shared" si="67"/>
        <v>144</v>
      </c>
      <c r="U299" s="9" t="s">
        <v>763</v>
      </c>
      <c r="V299" s="9">
        <f t="shared" si="68"/>
        <v>120</v>
      </c>
      <c r="W299" s="9" t="s">
        <v>75</v>
      </c>
      <c r="X299" s="9">
        <f t="shared" si="69"/>
        <v>60</v>
      </c>
      <c r="Y299" s="9" t="s">
        <v>56</v>
      </c>
      <c r="Z299" s="9">
        <f t="shared" si="70"/>
        <v>40</v>
      </c>
      <c r="AA299" s="9" t="s">
        <v>184</v>
      </c>
      <c r="AB299" s="9">
        <f t="shared" si="71"/>
        <v>60</v>
      </c>
      <c r="AC299" s="9" t="s">
        <v>56</v>
      </c>
      <c r="AD299" s="9">
        <f t="shared" si="72"/>
        <v>50</v>
      </c>
      <c r="AE299" s="9" t="s">
        <v>88</v>
      </c>
      <c r="AF299" s="9">
        <f t="shared" si="73"/>
        <v>200</v>
      </c>
      <c r="AG299" s="9" t="s">
        <v>513</v>
      </c>
      <c r="AH299" s="9" t="s">
        <v>47</v>
      </c>
      <c r="AI299" s="9">
        <f t="shared" si="74"/>
        <v>70</v>
      </c>
      <c r="AJ299" s="9">
        <f t="shared" si="75"/>
        <v>166</v>
      </c>
      <c r="AK299" s="9" t="s">
        <v>650</v>
      </c>
      <c r="AL299" s="1" t="s">
        <v>1458</v>
      </c>
      <c r="AM299" s="1" t="s">
        <v>33</v>
      </c>
      <c r="AN299" s="1" t="s">
        <v>514</v>
      </c>
      <c r="AP299" t="str">
        <f t="shared" si="76"/>
        <v>Human-Like</v>
      </c>
      <c r="AQ299" s="9">
        <v>75</v>
      </c>
      <c r="AR299" s="9">
        <f t="shared" si="77"/>
        <v>25</v>
      </c>
      <c r="AS299" s="10">
        <f>Table1[[#This Row],[percentage_male]]/100</f>
        <v>0.75</v>
      </c>
      <c r="AT299" s="11">
        <f>(100-Table1[[#This Row],[percentage_male]])/100</f>
        <v>0.25</v>
      </c>
      <c r="AU299" s="1" t="s">
        <v>51</v>
      </c>
      <c r="AV299" s="1" t="s">
        <v>33</v>
      </c>
      <c r="AW299" s="1">
        <v>0.5</v>
      </c>
      <c r="AX299" s="1" t="s">
        <v>33</v>
      </c>
      <c r="AY299" s="1" t="s">
        <v>33</v>
      </c>
      <c r="AZ299" s="1" t="s">
        <v>33</v>
      </c>
      <c r="BA299" s="1">
        <v>0.5</v>
      </c>
      <c r="BB299" s="1" t="s">
        <v>33</v>
      </c>
      <c r="BC299" s="1" t="s">
        <v>33</v>
      </c>
      <c r="BD299" s="1" t="s">
        <v>33</v>
      </c>
      <c r="BE299" s="1" t="s">
        <v>38</v>
      </c>
      <c r="BF299" s="1" t="s">
        <v>38</v>
      </c>
      <c r="BG299" s="1">
        <v>0.5</v>
      </c>
      <c r="BH299" s="1">
        <v>0.5</v>
      </c>
      <c r="BI299" s="1" t="s">
        <v>33</v>
      </c>
      <c r="BJ299" s="1" t="s">
        <v>33</v>
      </c>
      <c r="BK299" s="1">
        <v>0.5</v>
      </c>
      <c r="BL299" s="1" t="s">
        <v>33</v>
      </c>
      <c r="BM299" s="1" t="s">
        <v>38</v>
      </c>
    </row>
    <row r="300" spans="1:65" x14ac:dyDescent="0.35">
      <c r="A300" s="1" t="s">
        <v>1505</v>
      </c>
      <c r="B300" s="1" t="s">
        <v>1300</v>
      </c>
      <c r="C300" s="1" t="s">
        <v>1505</v>
      </c>
      <c r="D300" s="1" t="s">
        <v>1506</v>
      </c>
      <c r="E300" t="s">
        <v>61</v>
      </c>
      <c r="F300" s="1" t="s">
        <v>37</v>
      </c>
      <c r="G300" s="1" t="s">
        <v>4090</v>
      </c>
      <c r="H300" s="1" t="s">
        <v>38</v>
      </c>
      <c r="I300" s="1" t="s">
        <v>37</v>
      </c>
      <c r="J300" s="1" t="s">
        <v>288</v>
      </c>
      <c r="K300" t="str">
        <f t="shared" si="65"/>
        <v>Normal, Fairy</v>
      </c>
      <c r="L300" s="1">
        <v>0.2</v>
      </c>
      <c r="M300" s="1">
        <v>2</v>
      </c>
      <c r="N300" s="1" t="s">
        <v>61</v>
      </c>
      <c r="O300" s="1" t="s">
        <v>71</v>
      </c>
      <c r="P300" s="1" t="s">
        <v>1066</v>
      </c>
      <c r="Q300" s="1" t="s">
        <v>1067</v>
      </c>
      <c r="R300" s="9" t="s">
        <v>286</v>
      </c>
      <c r="S300" s="9">
        <f t="shared" si="66"/>
        <v>190</v>
      </c>
      <c r="T300" s="9">
        <f t="shared" si="67"/>
        <v>50</v>
      </c>
      <c r="U300" s="9" t="s">
        <v>88</v>
      </c>
      <c r="V300" s="9">
        <f t="shared" si="68"/>
        <v>20</v>
      </c>
      <c r="W300" s="9" t="s">
        <v>51</v>
      </c>
      <c r="X300" s="9">
        <f t="shared" si="69"/>
        <v>40</v>
      </c>
      <c r="Y300" s="9" t="s">
        <v>184</v>
      </c>
      <c r="Z300" s="9">
        <f t="shared" si="70"/>
        <v>20</v>
      </c>
      <c r="AA300" s="9" t="s">
        <v>51</v>
      </c>
      <c r="AB300" s="9">
        <f t="shared" si="71"/>
        <v>40</v>
      </c>
      <c r="AC300" s="9" t="s">
        <v>184</v>
      </c>
      <c r="AD300" s="9">
        <f t="shared" si="72"/>
        <v>20</v>
      </c>
      <c r="AE300" s="9" t="s">
        <v>51</v>
      </c>
      <c r="AF300" s="9">
        <f t="shared" si="73"/>
        <v>150</v>
      </c>
      <c r="AG300" s="9" t="s">
        <v>200</v>
      </c>
      <c r="AH300" s="9" t="s">
        <v>47</v>
      </c>
      <c r="AI300" s="9">
        <f t="shared" si="74"/>
        <v>70</v>
      </c>
      <c r="AJ300" s="9">
        <f t="shared" si="75"/>
        <v>38</v>
      </c>
      <c r="AK300" s="9" t="s">
        <v>314</v>
      </c>
      <c r="AL300" s="1" t="s">
        <v>363</v>
      </c>
      <c r="AM300" s="1" t="s">
        <v>33</v>
      </c>
      <c r="AN300" s="1" t="s">
        <v>334</v>
      </c>
      <c r="AP300" t="str">
        <f t="shared" si="76"/>
        <v>Undiscovered</v>
      </c>
      <c r="AQ300" s="9">
        <v>25</v>
      </c>
      <c r="AR300" s="9">
        <f t="shared" si="77"/>
        <v>75</v>
      </c>
      <c r="AS300" s="10">
        <f>Table1[[#This Row],[percentage_male]]/100</f>
        <v>0.25</v>
      </c>
      <c r="AT300" s="11">
        <f>(100-Table1[[#This Row],[percentage_male]])/100</f>
        <v>0.75</v>
      </c>
      <c r="AU300" s="1" t="s">
        <v>130</v>
      </c>
      <c r="AV300" s="1" t="s">
        <v>33</v>
      </c>
      <c r="AW300" s="1">
        <v>0.5</v>
      </c>
      <c r="AX300" s="1" t="s">
        <v>33</v>
      </c>
      <c r="AY300" s="1" t="s">
        <v>33</v>
      </c>
      <c r="AZ300" s="1" t="s">
        <v>33</v>
      </c>
      <c r="BA300" s="1">
        <v>0.5</v>
      </c>
      <c r="BB300" s="1" t="s">
        <v>33</v>
      </c>
      <c r="BC300" s="1" t="s">
        <v>38</v>
      </c>
      <c r="BD300" s="1" t="s">
        <v>33</v>
      </c>
      <c r="BE300" s="1" t="s">
        <v>33</v>
      </c>
      <c r="BF300" s="1" t="s">
        <v>33</v>
      </c>
      <c r="BG300" s="1">
        <v>0.5</v>
      </c>
      <c r="BH300" s="1" t="s">
        <v>33</v>
      </c>
      <c r="BI300" s="1" t="s">
        <v>32</v>
      </c>
      <c r="BJ300" s="1" t="s">
        <v>32</v>
      </c>
      <c r="BK300" s="1">
        <v>0.5</v>
      </c>
      <c r="BL300" s="1" t="s">
        <v>38</v>
      </c>
      <c r="BM300" s="1" t="s">
        <v>33</v>
      </c>
    </row>
    <row r="301" spans="1:65" x14ac:dyDescent="0.35">
      <c r="A301" s="1" t="s">
        <v>1508</v>
      </c>
      <c r="B301" s="1" t="s">
        <v>374</v>
      </c>
      <c r="C301" s="1" t="s">
        <v>1509</v>
      </c>
      <c r="D301" s="1" t="s">
        <v>1510</v>
      </c>
      <c r="E301" t="s">
        <v>61</v>
      </c>
      <c r="F301" s="1" t="s">
        <v>37</v>
      </c>
      <c r="G301" s="1" t="s">
        <v>4091</v>
      </c>
      <c r="H301" s="1" t="s">
        <v>33</v>
      </c>
      <c r="I301" s="1" t="s">
        <v>566</v>
      </c>
      <c r="K301" t="str">
        <f t="shared" si="65"/>
        <v>Rock</v>
      </c>
      <c r="L301" s="1">
        <v>1</v>
      </c>
      <c r="M301" s="1">
        <v>97</v>
      </c>
      <c r="N301" s="1" t="s">
        <v>61</v>
      </c>
      <c r="O301" s="1" t="s">
        <v>568</v>
      </c>
      <c r="P301" s="1" t="s">
        <v>572</v>
      </c>
      <c r="Q301" s="1" t="s">
        <v>436</v>
      </c>
      <c r="R301" s="9" t="s">
        <v>1511</v>
      </c>
      <c r="S301" s="9">
        <f t="shared" si="66"/>
        <v>375</v>
      </c>
      <c r="T301" s="9">
        <f t="shared" si="67"/>
        <v>30</v>
      </c>
      <c r="U301" s="9" t="s">
        <v>158</v>
      </c>
      <c r="V301" s="9">
        <f t="shared" si="68"/>
        <v>45</v>
      </c>
      <c r="W301" s="9" t="s">
        <v>44</v>
      </c>
      <c r="X301" s="9">
        <f t="shared" si="69"/>
        <v>135</v>
      </c>
      <c r="Y301" s="9" t="s">
        <v>148</v>
      </c>
      <c r="Z301" s="9">
        <f t="shared" si="70"/>
        <v>45</v>
      </c>
      <c r="AA301" s="9" t="s">
        <v>44</v>
      </c>
      <c r="AB301" s="9">
        <f t="shared" si="71"/>
        <v>90</v>
      </c>
      <c r="AC301" s="9" t="s">
        <v>178</v>
      </c>
      <c r="AD301" s="9">
        <f t="shared" si="72"/>
        <v>30</v>
      </c>
      <c r="AE301" s="9" t="s">
        <v>158</v>
      </c>
      <c r="AF301" s="9">
        <f t="shared" si="73"/>
        <v>255</v>
      </c>
      <c r="AG301" s="9" t="s">
        <v>160</v>
      </c>
      <c r="AH301" s="9" t="s">
        <v>47</v>
      </c>
      <c r="AI301" s="9">
        <f t="shared" si="74"/>
        <v>70</v>
      </c>
      <c r="AJ301" s="9">
        <f t="shared" si="75"/>
        <v>75</v>
      </c>
      <c r="AK301" s="9" t="s">
        <v>195</v>
      </c>
      <c r="AL301" s="1" t="s">
        <v>161</v>
      </c>
      <c r="AM301" s="1" t="s">
        <v>33</v>
      </c>
      <c r="AN301" s="1" t="s">
        <v>569</v>
      </c>
      <c r="AP301" t="str">
        <f t="shared" si="76"/>
        <v>Mineral</v>
      </c>
      <c r="AQ301" s="9">
        <v>50</v>
      </c>
      <c r="AR301" s="9">
        <f t="shared" si="77"/>
        <v>50</v>
      </c>
      <c r="AS301" s="10">
        <f>Table1[[#This Row],[percentage_male]]/100</f>
        <v>0.5</v>
      </c>
      <c r="AT301" s="11">
        <f>(100-Table1[[#This Row],[percentage_male]])/100</f>
        <v>0.5</v>
      </c>
      <c r="AU301" s="1" t="s">
        <v>51</v>
      </c>
      <c r="AV301" s="1">
        <v>0.5</v>
      </c>
      <c r="AW301" s="1">
        <v>0.5</v>
      </c>
      <c r="AX301" s="1" t="s">
        <v>38</v>
      </c>
      <c r="AY301" s="1" t="s">
        <v>33</v>
      </c>
      <c r="AZ301" s="1" t="s">
        <v>38</v>
      </c>
      <c r="BA301" s="1" t="s">
        <v>33</v>
      </c>
      <c r="BB301" s="1" t="s">
        <v>38</v>
      </c>
      <c r="BC301" s="1">
        <v>0.5</v>
      </c>
      <c r="BD301" s="1" t="s">
        <v>38</v>
      </c>
      <c r="BE301" s="1">
        <v>0.5</v>
      </c>
      <c r="BF301" s="1" t="s">
        <v>33</v>
      </c>
      <c r="BG301" s="1" t="s">
        <v>33</v>
      </c>
      <c r="BH301" s="1" t="s">
        <v>33</v>
      </c>
      <c r="BI301" s="1" t="s">
        <v>33</v>
      </c>
      <c r="BJ301" s="1" t="s">
        <v>33</v>
      </c>
      <c r="BK301" s="1" t="s">
        <v>33</v>
      </c>
      <c r="BL301" s="1" t="s">
        <v>38</v>
      </c>
      <c r="BM301" s="1" t="s">
        <v>33</v>
      </c>
    </row>
    <row r="302" spans="1:65" x14ac:dyDescent="0.35">
      <c r="A302" s="1" t="s">
        <v>1513</v>
      </c>
      <c r="B302" s="1" t="s">
        <v>307</v>
      </c>
      <c r="C302" s="1" t="s">
        <v>1514</v>
      </c>
      <c r="D302" s="1" t="s">
        <v>1515</v>
      </c>
      <c r="E302" t="s">
        <v>61</v>
      </c>
      <c r="F302" s="1" t="s">
        <v>37</v>
      </c>
      <c r="G302" s="1" t="s">
        <v>4092</v>
      </c>
      <c r="H302" s="1" t="s">
        <v>33</v>
      </c>
      <c r="I302" s="1" t="s">
        <v>37</v>
      </c>
      <c r="K302" t="str">
        <f t="shared" si="65"/>
        <v>Normal</v>
      </c>
      <c r="L302" s="1">
        <v>0.6</v>
      </c>
      <c r="M302" s="1">
        <v>11</v>
      </c>
      <c r="N302" s="1" t="s">
        <v>61</v>
      </c>
      <c r="O302" s="1" t="s">
        <v>357</v>
      </c>
      <c r="P302" s="1" t="s">
        <v>1516</v>
      </c>
      <c r="Q302" s="1" t="s">
        <v>431</v>
      </c>
      <c r="R302" s="9" t="s">
        <v>1174</v>
      </c>
      <c r="S302" s="9">
        <f t="shared" si="66"/>
        <v>260</v>
      </c>
      <c r="T302" s="9">
        <f t="shared" si="67"/>
        <v>50</v>
      </c>
      <c r="U302" s="9" t="s">
        <v>88</v>
      </c>
      <c r="V302" s="9">
        <f t="shared" si="68"/>
        <v>45</v>
      </c>
      <c r="W302" s="9" t="s">
        <v>44</v>
      </c>
      <c r="X302" s="9">
        <f t="shared" si="69"/>
        <v>45</v>
      </c>
      <c r="Y302" s="9" t="s">
        <v>44</v>
      </c>
      <c r="Z302" s="9">
        <f t="shared" si="70"/>
        <v>35</v>
      </c>
      <c r="AA302" s="9" t="s">
        <v>159</v>
      </c>
      <c r="AB302" s="9">
        <f t="shared" si="71"/>
        <v>35</v>
      </c>
      <c r="AC302" s="9" t="s">
        <v>159</v>
      </c>
      <c r="AD302" s="9">
        <f t="shared" si="72"/>
        <v>50</v>
      </c>
      <c r="AE302" s="9" t="s">
        <v>88</v>
      </c>
      <c r="AF302" s="9">
        <f t="shared" si="73"/>
        <v>255</v>
      </c>
      <c r="AG302" s="9" t="s">
        <v>160</v>
      </c>
      <c r="AH302" s="9" t="s">
        <v>47</v>
      </c>
      <c r="AI302" s="9">
        <f t="shared" si="74"/>
        <v>70</v>
      </c>
      <c r="AJ302" s="9">
        <f t="shared" si="75"/>
        <v>52</v>
      </c>
      <c r="AK302" s="9" t="s">
        <v>86</v>
      </c>
      <c r="AL302" s="1" t="s">
        <v>363</v>
      </c>
      <c r="AM302" s="1" t="s">
        <v>38</v>
      </c>
      <c r="AN302" s="1" t="s">
        <v>288</v>
      </c>
      <c r="AO302" s="1" t="s">
        <v>238</v>
      </c>
      <c r="AP302" t="str">
        <f t="shared" si="76"/>
        <v>Fairy, Field</v>
      </c>
      <c r="AQ302" s="9">
        <v>25</v>
      </c>
      <c r="AR302" s="9">
        <f t="shared" si="77"/>
        <v>75</v>
      </c>
      <c r="AS302" s="10">
        <f>Table1[[#This Row],[percentage_male]]/100</f>
        <v>0.25</v>
      </c>
      <c r="AT302" s="11">
        <f>(100-Table1[[#This Row],[percentage_male]])/100</f>
        <v>0.75</v>
      </c>
      <c r="AU302" s="1" t="s">
        <v>162</v>
      </c>
      <c r="AV302" s="1" t="s">
        <v>33</v>
      </c>
      <c r="AW302" s="1" t="s">
        <v>33</v>
      </c>
      <c r="AX302" s="1" t="s">
        <v>33</v>
      </c>
      <c r="AY302" s="1" t="s">
        <v>33</v>
      </c>
      <c r="AZ302" s="1" t="s">
        <v>33</v>
      </c>
      <c r="BA302" s="1" t="s">
        <v>33</v>
      </c>
      <c r="BB302" s="1" t="s">
        <v>38</v>
      </c>
      <c r="BC302" s="1" t="s">
        <v>33</v>
      </c>
      <c r="BD302" s="1" t="s">
        <v>33</v>
      </c>
      <c r="BE302" s="1" t="s">
        <v>33</v>
      </c>
      <c r="BF302" s="1" t="s">
        <v>33</v>
      </c>
      <c r="BG302" s="1" t="s">
        <v>33</v>
      </c>
      <c r="BH302" s="1" t="s">
        <v>33</v>
      </c>
      <c r="BI302" s="1" t="s">
        <v>32</v>
      </c>
      <c r="BJ302" s="1" t="s">
        <v>33</v>
      </c>
      <c r="BK302" s="1" t="s">
        <v>33</v>
      </c>
      <c r="BL302" s="1" t="s">
        <v>33</v>
      </c>
      <c r="BM302" s="1" t="s">
        <v>33</v>
      </c>
    </row>
    <row r="303" spans="1:65" x14ac:dyDescent="0.35">
      <c r="A303" s="1" t="s">
        <v>1517</v>
      </c>
      <c r="B303" s="1" t="s">
        <v>1309</v>
      </c>
      <c r="C303" s="1" t="s">
        <v>1518</v>
      </c>
      <c r="D303" s="1" t="s">
        <v>1519</v>
      </c>
      <c r="E303" t="s">
        <v>61</v>
      </c>
      <c r="F303" s="1" t="s">
        <v>37</v>
      </c>
      <c r="G303" s="1" t="s">
        <v>4093</v>
      </c>
      <c r="H303" s="1" t="s">
        <v>33</v>
      </c>
      <c r="I303" s="1" t="s">
        <v>37</v>
      </c>
      <c r="K303" t="str">
        <f t="shared" si="65"/>
        <v>Normal</v>
      </c>
      <c r="L303" s="1">
        <v>1.1000000000000001</v>
      </c>
      <c r="M303" s="1">
        <v>32.6</v>
      </c>
      <c r="N303" s="1" t="s">
        <v>61</v>
      </c>
      <c r="O303" s="1" t="s">
        <v>357</v>
      </c>
      <c r="P303" s="1" t="s">
        <v>1516</v>
      </c>
      <c r="Q303" s="1" t="s">
        <v>431</v>
      </c>
      <c r="R303" s="9" t="s">
        <v>517</v>
      </c>
      <c r="S303" s="9">
        <f t="shared" si="66"/>
        <v>400</v>
      </c>
      <c r="T303" s="9">
        <f t="shared" si="67"/>
        <v>70</v>
      </c>
      <c r="U303" s="9" t="s">
        <v>47</v>
      </c>
      <c r="V303" s="9">
        <f t="shared" si="68"/>
        <v>65</v>
      </c>
      <c r="W303" s="9" t="s">
        <v>46</v>
      </c>
      <c r="X303" s="9">
        <f t="shared" si="69"/>
        <v>65</v>
      </c>
      <c r="Y303" s="9" t="s">
        <v>46</v>
      </c>
      <c r="Z303" s="9">
        <f t="shared" si="70"/>
        <v>55</v>
      </c>
      <c r="AA303" s="9" t="s">
        <v>169</v>
      </c>
      <c r="AB303" s="9">
        <f t="shared" si="71"/>
        <v>55</v>
      </c>
      <c r="AC303" s="9" t="s">
        <v>169</v>
      </c>
      <c r="AD303" s="9">
        <f t="shared" si="72"/>
        <v>90</v>
      </c>
      <c r="AE303" s="9" t="s">
        <v>178</v>
      </c>
      <c r="AF303" s="9">
        <f t="shared" si="73"/>
        <v>60</v>
      </c>
      <c r="AG303" s="9" t="s">
        <v>56</v>
      </c>
      <c r="AH303" s="9" t="s">
        <v>47</v>
      </c>
      <c r="AI303" s="9">
        <f t="shared" si="74"/>
        <v>70</v>
      </c>
      <c r="AJ303" s="9">
        <f t="shared" si="75"/>
        <v>140</v>
      </c>
      <c r="AK303" s="9" t="s">
        <v>361</v>
      </c>
      <c r="AL303" s="1" t="s">
        <v>363</v>
      </c>
      <c r="AM303" s="1" t="s">
        <v>38</v>
      </c>
      <c r="AN303" s="1" t="s">
        <v>288</v>
      </c>
      <c r="AO303" s="1" t="s">
        <v>238</v>
      </c>
      <c r="AP303" t="str">
        <f t="shared" si="76"/>
        <v>Fairy, Field</v>
      </c>
      <c r="AQ303" s="9">
        <v>25</v>
      </c>
      <c r="AR303" s="9">
        <f t="shared" si="77"/>
        <v>75</v>
      </c>
      <c r="AS303" s="10">
        <f>Table1[[#This Row],[percentage_male]]/100</f>
        <v>0.25</v>
      </c>
      <c r="AT303" s="11">
        <f>(100-Table1[[#This Row],[percentage_male]])/100</f>
        <v>0.75</v>
      </c>
      <c r="AU303" s="1" t="s">
        <v>162</v>
      </c>
      <c r="AV303" s="1" t="s">
        <v>33</v>
      </c>
      <c r="AW303" s="1" t="s">
        <v>33</v>
      </c>
      <c r="AX303" s="1" t="s">
        <v>33</v>
      </c>
      <c r="AY303" s="1" t="s">
        <v>33</v>
      </c>
      <c r="AZ303" s="1" t="s">
        <v>33</v>
      </c>
      <c r="BA303" s="1" t="s">
        <v>33</v>
      </c>
      <c r="BB303" s="1" t="s">
        <v>38</v>
      </c>
      <c r="BC303" s="1" t="s">
        <v>33</v>
      </c>
      <c r="BD303" s="1" t="s">
        <v>33</v>
      </c>
      <c r="BE303" s="1" t="s">
        <v>33</v>
      </c>
      <c r="BF303" s="1" t="s">
        <v>33</v>
      </c>
      <c r="BG303" s="1" t="s">
        <v>33</v>
      </c>
      <c r="BH303" s="1" t="s">
        <v>33</v>
      </c>
      <c r="BI303" s="1" t="s">
        <v>32</v>
      </c>
      <c r="BJ303" s="1" t="s">
        <v>33</v>
      </c>
      <c r="BK303" s="1" t="s">
        <v>33</v>
      </c>
      <c r="BL303" s="1" t="s">
        <v>33</v>
      </c>
      <c r="BM303" s="1" t="s">
        <v>33</v>
      </c>
    </row>
    <row r="304" spans="1:65" x14ac:dyDescent="0.35">
      <c r="A304" s="1" t="s">
        <v>1521</v>
      </c>
      <c r="B304" s="1" t="s">
        <v>1312</v>
      </c>
      <c r="C304" s="1" t="s">
        <v>1522</v>
      </c>
      <c r="D304" s="1" t="s">
        <v>1523</v>
      </c>
      <c r="E304" t="s">
        <v>61</v>
      </c>
      <c r="F304" s="1" t="s">
        <v>37</v>
      </c>
      <c r="G304" s="1" t="s">
        <v>4015</v>
      </c>
      <c r="H304" s="1" t="s">
        <v>38</v>
      </c>
      <c r="I304" s="1" t="s">
        <v>240</v>
      </c>
      <c r="J304" s="1" t="s">
        <v>679</v>
      </c>
      <c r="K304" t="str">
        <f t="shared" si="65"/>
        <v>Dark, Ghost</v>
      </c>
      <c r="L304" s="1">
        <v>0.5</v>
      </c>
      <c r="M304" s="1">
        <v>11</v>
      </c>
      <c r="N304" s="1" t="s">
        <v>61</v>
      </c>
      <c r="O304" s="1" t="s">
        <v>206</v>
      </c>
      <c r="P304" s="1" t="s">
        <v>1524</v>
      </c>
      <c r="Q304" s="1" t="s">
        <v>1123</v>
      </c>
      <c r="R304" s="9" t="s">
        <v>1525</v>
      </c>
      <c r="S304" s="9">
        <f t="shared" si="66"/>
        <v>380</v>
      </c>
      <c r="T304" s="9">
        <f t="shared" si="67"/>
        <v>50</v>
      </c>
      <c r="U304" s="9" t="s">
        <v>88</v>
      </c>
      <c r="V304" s="9">
        <f t="shared" si="68"/>
        <v>75</v>
      </c>
      <c r="W304" s="9" t="s">
        <v>195</v>
      </c>
      <c r="X304" s="9">
        <f t="shared" si="69"/>
        <v>75</v>
      </c>
      <c r="Y304" s="9" t="s">
        <v>195</v>
      </c>
      <c r="Z304" s="9">
        <f t="shared" si="70"/>
        <v>65</v>
      </c>
      <c r="AA304" s="9" t="s">
        <v>46</v>
      </c>
      <c r="AB304" s="9">
        <f t="shared" si="71"/>
        <v>65</v>
      </c>
      <c r="AC304" s="9" t="s">
        <v>46</v>
      </c>
      <c r="AD304" s="9">
        <f t="shared" si="72"/>
        <v>50</v>
      </c>
      <c r="AE304" s="9" t="s">
        <v>88</v>
      </c>
      <c r="AF304" s="9">
        <f t="shared" si="73"/>
        <v>45</v>
      </c>
      <c r="AG304" s="9" t="s">
        <v>44</v>
      </c>
      <c r="AH304" s="9" t="s">
        <v>159</v>
      </c>
      <c r="AI304" s="9">
        <f t="shared" si="74"/>
        <v>35</v>
      </c>
      <c r="AJ304" s="9">
        <f t="shared" si="75"/>
        <v>133</v>
      </c>
      <c r="AK304" s="9" t="s">
        <v>720</v>
      </c>
      <c r="AL304" s="1" t="s">
        <v>49</v>
      </c>
      <c r="AM304" s="1" t="s">
        <v>33</v>
      </c>
      <c r="AN304" s="1" t="s">
        <v>514</v>
      </c>
      <c r="AP304" t="str">
        <f t="shared" si="76"/>
        <v>Human-Like</v>
      </c>
      <c r="AQ304" s="9">
        <v>50</v>
      </c>
      <c r="AR304" s="9">
        <f t="shared" si="77"/>
        <v>50</v>
      </c>
      <c r="AS304" s="10">
        <f>Table1[[#This Row],[percentage_male]]/100</f>
        <v>0.5</v>
      </c>
      <c r="AT304" s="11">
        <f>(100-Table1[[#This Row],[percentage_male]])/100</f>
        <v>0.5</v>
      </c>
      <c r="AU304" s="1" t="s">
        <v>170</v>
      </c>
      <c r="AV304" s="1" t="s">
        <v>32</v>
      </c>
      <c r="AW304" s="1" t="s">
        <v>33</v>
      </c>
      <c r="AX304" s="1" t="s">
        <v>33</v>
      </c>
      <c r="AY304" s="1" t="s">
        <v>33</v>
      </c>
      <c r="AZ304" s="1" t="s">
        <v>33</v>
      </c>
      <c r="BA304" s="1" t="s">
        <v>33</v>
      </c>
      <c r="BB304" s="1" t="s">
        <v>32</v>
      </c>
      <c r="BC304" s="1">
        <v>0.5</v>
      </c>
      <c r="BD304" s="1" t="s">
        <v>33</v>
      </c>
      <c r="BE304" s="1" t="s">
        <v>33</v>
      </c>
      <c r="BF304" s="1" t="s">
        <v>32</v>
      </c>
      <c r="BG304" s="1" t="s">
        <v>33</v>
      </c>
      <c r="BH304" s="1" t="s">
        <v>33</v>
      </c>
      <c r="BI304" s="1" t="s">
        <v>33</v>
      </c>
      <c r="BJ304" s="1" t="s">
        <v>33</v>
      </c>
      <c r="BK304" s="1" t="s">
        <v>33</v>
      </c>
      <c r="BL304" s="1" t="s">
        <v>33</v>
      </c>
      <c r="BM304" s="1" t="s">
        <v>38</v>
      </c>
    </row>
    <row r="305" spans="1:65" x14ac:dyDescent="0.35">
      <c r="A305" s="1" t="s">
        <v>1529</v>
      </c>
      <c r="B305" s="1" t="s">
        <v>1315</v>
      </c>
      <c r="C305" s="1" t="s">
        <v>1530</v>
      </c>
      <c r="D305" s="1" t="s">
        <v>1531</v>
      </c>
      <c r="E305" t="s">
        <v>61</v>
      </c>
      <c r="F305" s="1" t="s">
        <v>37</v>
      </c>
      <c r="G305" s="1" t="s">
        <v>4094</v>
      </c>
      <c r="H305" s="1" t="s">
        <v>38</v>
      </c>
      <c r="I305" s="1" t="s">
        <v>311</v>
      </c>
      <c r="J305" s="1" t="s">
        <v>288</v>
      </c>
      <c r="K305" t="str">
        <f t="shared" si="65"/>
        <v>Steel, Fairy</v>
      </c>
      <c r="L305" s="1">
        <v>0.6</v>
      </c>
      <c r="M305" s="1">
        <v>11.5</v>
      </c>
      <c r="N305" s="1" t="s">
        <v>61</v>
      </c>
      <c r="O305" s="1" t="s">
        <v>707</v>
      </c>
      <c r="P305" s="1" t="s">
        <v>269</v>
      </c>
      <c r="Q305" s="1" t="s">
        <v>338</v>
      </c>
      <c r="R305" s="9" t="s">
        <v>1525</v>
      </c>
      <c r="S305" s="9">
        <f t="shared" si="66"/>
        <v>380</v>
      </c>
      <c r="T305" s="9">
        <f t="shared" si="67"/>
        <v>50</v>
      </c>
      <c r="U305" s="9" t="s">
        <v>88</v>
      </c>
      <c r="V305" s="9">
        <f t="shared" si="68"/>
        <v>85</v>
      </c>
      <c r="W305" s="9" t="s">
        <v>104</v>
      </c>
      <c r="X305" s="9">
        <f t="shared" si="69"/>
        <v>85</v>
      </c>
      <c r="Y305" s="9" t="s">
        <v>104</v>
      </c>
      <c r="Z305" s="9">
        <f t="shared" si="70"/>
        <v>55</v>
      </c>
      <c r="AA305" s="9" t="s">
        <v>169</v>
      </c>
      <c r="AB305" s="9">
        <f t="shared" si="71"/>
        <v>55</v>
      </c>
      <c r="AC305" s="9" t="s">
        <v>169</v>
      </c>
      <c r="AD305" s="9">
        <f t="shared" si="72"/>
        <v>50</v>
      </c>
      <c r="AE305" s="9" t="s">
        <v>88</v>
      </c>
      <c r="AF305" s="9">
        <f t="shared" si="73"/>
        <v>45</v>
      </c>
      <c r="AG305" s="9" t="s">
        <v>44</v>
      </c>
      <c r="AH305" s="9" t="s">
        <v>47</v>
      </c>
      <c r="AI305" s="9">
        <f t="shared" si="74"/>
        <v>70</v>
      </c>
      <c r="AJ305" s="9">
        <f t="shared" si="75"/>
        <v>133</v>
      </c>
      <c r="AK305" s="9" t="s">
        <v>720</v>
      </c>
      <c r="AL305" s="1" t="s">
        <v>363</v>
      </c>
      <c r="AM305" s="1" t="s">
        <v>38</v>
      </c>
      <c r="AN305" s="1" t="s">
        <v>288</v>
      </c>
      <c r="AO305" s="1" t="s">
        <v>238</v>
      </c>
      <c r="AP305" t="str">
        <f t="shared" si="76"/>
        <v>Fairy, Field</v>
      </c>
      <c r="AQ305" s="9">
        <v>50</v>
      </c>
      <c r="AR305" s="9">
        <f t="shared" si="77"/>
        <v>50</v>
      </c>
      <c r="AS305" s="10">
        <f>Table1[[#This Row],[percentage_male]]/100</f>
        <v>0.5</v>
      </c>
      <c r="AT305" s="11">
        <f>(100-Table1[[#This Row],[percentage_male]])/100</f>
        <v>0.5</v>
      </c>
      <c r="AU305" s="1" t="s">
        <v>51</v>
      </c>
      <c r="AV305" s="1">
        <v>0.5</v>
      </c>
      <c r="AW305" s="1" t="s">
        <v>38</v>
      </c>
      <c r="AX305" s="1" t="s">
        <v>33</v>
      </c>
      <c r="AY305" s="1" t="s">
        <v>33</v>
      </c>
      <c r="AZ305" s="1">
        <v>0.5</v>
      </c>
      <c r="BA305" s="1">
        <v>0.5</v>
      </c>
      <c r="BB305" s="1" t="s">
        <v>33</v>
      </c>
      <c r="BC305" s="1" t="s">
        <v>32</v>
      </c>
      <c r="BD305" s="1" t="s">
        <v>38</v>
      </c>
      <c r="BE305" s="1">
        <v>0.5</v>
      </c>
      <c r="BF305" s="1">
        <v>0.5</v>
      </c>
      <c r="BG305" s="1">
        <v>0.25</v>
      </c>
      <c r="BH305" s="1">
        <v>0.5</v>
      </c>
      <c r="BI305" s="1" t="s">
        <v>33</v>
      </c>
      <c r="BJ305" s="1" t="s">
        <v>32</v>
      </c>
      <c r="BK305" s="1">
        <v>0.5</v>
      </c>
      <c r="BL305" s="1" t="s">
        <v>33</v>
      </c>
      <c r="BM305" s="1">
        <v>0.5</v>
      </c>
    </row>
    <row r="306" spans="1:65" x14ac:dyDescent="0.35">
      <c r="A306" s="1" t="s">
        <v>1534</v>
      </c>
      <c r="B306" s="1" t="s">
        <v>1319</v>
      </c>
      <c r="C306" s="1" t="s">
        <v>1535</v>
      </c>
      <c r="D306" s="1" t="s">
        <v>1536</v>
      </c>
      <c r="E306" t="s">
        <v>61</v>
      </c>
      <c r="F306" s="1" t="s">
        <v>37</v>
      </c>
      <c r="G306" s="1" t="s">
        <v>4095</v>
      </c>
      <c r="H306" s="1" t="s">
        <v>38</v>
      </c>
      <c r="I306" s="1" t="s">
        <v>311</v>
      </c>
      <c r="J306" s="1" t="s">
        <v>566</v>
      </c>
      <c r="K306" t="str">
        <f t="shared" si="65"/>
        <v>Steel, Rock</v>
      </c>
      <c r="L306" s="1">
        <v>0.4</v>
      </c>
      <c r="M306" s="1">
        <v>60</v>
      </c>
      <c r="N306" s="1" t="s">
        <v>61</v>
      </c>
      <c r="O306" s="1" t="s">
        <v>568</v>
      </c>
      <c r="P306" s="1" t="s">
        <v>567</v>
      </c>
      <c r="Q306" s="1" t="s">
        <v>1537</v>
      </c>
      <c r="R306" s="9" t="s">
        <v>716</v>
      </c>
      <c r="S306" s="9">
        <f t="shared" si="66"/>
        <v>330</v>
      </c>
      <c r="T306" s="9">
        <f t="shared" si="67"/>
        <v>50</v>
      </c>
      <c r="U306" s="9" t="s">
        <v>88</v>
      </c>
      <c r="V306" s="9">
        <f t="shared" si="68"/>
        <v>70</v>
      </c>
      <c r="W306" s="9" t="s">
        <v>47</v>
      </c>
      <c r="X306" s="9">
        <f t="shared" si="69"/>
        <v>100</v>
      </c>
      <c r="Y306" s="9" t="s">
        <v>68</v>
      </c>
      <c r="Z306" s="9">
        <f t="shared" si="70"/>
        <v>40</v>
      </c>
      <c r="AA306" s="9" t="s">
        <v>184</v>
      </c>
      <c r="AB306" s="9">
        <f t="shared" si="71"/>
        <v>40</v>
      </c>
      <c r="AC306" s="9" t="s">
        <v>184</v>
      </c>
      <c r="AD306" s="9">
        <f t="shared" si="72"/>
        <v>30</v>
      </c>
      <c r="AE306" s="9" t="s">
        <v>158</v>
      </c>
      <c r="AF306" s="9">
        <f t="shared" si="73"/>
        <v>180</v>
      </c>
      <c r="AG306" s="9" t="s">
        <v>529</v>
      </c>
      <c r="AH306" s="9" t="s">
        <v>159</v>
      </c>
      <c r="AI306" s="9">
        <f t="shared" si="74"/>
        <v>35</v>
      </c>
      <c r="AJ306" s="9">
        <f t="shared" si="75"/>
        <v>66</v>
      </c>
      <c r="AK306" s="9" t="s">
        <v>444</v>
      </c>
      <c r="AL306" s="1" t="s">
        <v>490</v>
      </c>
      <c r="AM306" s="1" t="s">
        <v>33</v>
      </c>
      <c r="AN306" s="1" t="s">
        <v>50</v>
      </c>
      <c r="AP306" t="str">
        <f t="shared" si="76"/>
        <v>Monster</v>
      </c>
      <c r="AQ306" s="9">
        <v>50</v>
      </c>
      <c r="AR306" s="9">
        <f t="shared" si="77"/>
        <v>50</v>
      </c>
      <c r="AS306" s="10">
        <f>Table1[[#This Row],[percentage_male]]/100</f>
        <v>0.5</v>
      </c>
      <c r="AT306" s="11">
        <f>(100-Table1[[#This Row],[percentage_male]])/100</f>
        <v>0.5</v>
      </c>
      <c r="AU306" s="1" t="s">
        <v>159</v>
      </c>
      <c r="AV306" s="1">
        <v>0.25</v>
      </c>
      <c r="AW306" s="1" t="s">
        <v>33</v>
      </c>
      <c r="AX306" s="1" t="s">
        <v>38</v>
      </c>
      <c r="AY306" s="1" t="s">
        <v>33</v>
      </c>
      <c r="AZ306" s="1" t="s">
        <v>33</v>
      </c>
      <c r="BA306" s="1">
        <v>0.5</v>
      </c>
      <c r="BB306" s="1" t="s">
        <v>77</v>
      </c>
      <c r="BC306" s="1" t="s">
        <v>32</v>
      </c>
      <c r="BD306" s="1" t="s">
        <v>77</v>
      </c>
      <c r="BE306" s="1">
        <v>0.25</v>
      </c>
      <c r="BF306" s="1">
        <v>0.5</v>
      </c>
      <c r="BG306" s="1">
        <v>0.5</v>
      </c>
      <c r="BH306" s="1">
        <v>0.5</v>
      </c>
      <c r="BI306" s="1" t="s">
        <v>33</v>
      </c>
      <c r="BJ306" s="1">
        <v>0.5</v>
      </c>
      <c r="BK306" s="1" t="s">
        <v>33</v>
      </c>
      <c r="BL306" s="1" t="s">
        <v>33</v>
      </c>
      <c r="BM306" s="1">
        <v>0.5</v>
      </c>
    </row>
    <row r="307" spans="1:65" x14ac:dyDescent="0.35">
      <c r="A307" s="1" t="s">
        <v>1539</v>
      </c>
      <c r="B307" s="1" t="s">
        <v>427</v>
      </c>
      <c r="C307" s="1" t="s">
        <v>1540</v>
      </c>
      <c r="D307" s="1" t="s">
        <v>1541</v>
      </c>
      <c r="E307" t="s">
        <v>61</v>
      </c>
      <c r="F307" s="1" t="s">
        <v>37</v>
      </c>
      <c r="G307" s="1" t="s">
        <v>4095</v>
      </c>
      <c r="H307" s="1" t="s">
        <v>38</v>
      </c>
      <c r="I307" s="1" t="s">
        <v>311</v>
      </c>
      <c r="J307" s="1" t="s">
        <v>566</v>
      </c>
      <c r="K307" t="str">
        <f t="shared" si="65"/>
        <v>Steel, Rock</v>
      </c>
      <c r="L307" s="1">
        <v>0.9</v>
      </c>
      <c r="M307" s="1">
        <v>120</v>
      </c>
      <c r="N307" s="1" t="s">
        <v>61</v>
      </c>
      <c r="O307" s="1" t="s">
        <v>568</v>
      </c>
      <c r="P307" s="1" t="s">
        <v>567</v>
      </c>
      <c r="Q307" s="1" t="s">
        <v>1537</v>
      </c>
      <c r="R307" s="9" t="s">
        <v>291</v>
      </c>
      <c r="S307" s="9">
        <f t="shared" si="66"/>
        <v>430</v>
      </c>
      <c r="T307" s="9">
        <f t="shared" si="67"/>
        <v>60</v>
      </c>
      <c r="U307" s="9" t="s">
        <v>56</v>
      </c>
      <c r="V307" s="9">
        <f t="shared" si="68"/>
        <v>90</v>
      </c>
      <c r="W307" s="9" t="s">
        <v>178</v>
      </c>
      <c r="X307" s="9">
        <f t="shared" si="69"/>
        <v>140</v>
      </c>
      <c r="Y307" s="9" t="s">
        <v>361</v>
      </c>
      <c r="Z307" s="9">
        <f t="shared" si="70"/>
        <v>50</v>
      </c>
      <c r="AA307" s="9" t="s">
        <v>88</v>
      </c>
      <c r="AB307" s="9">
        <f t="shared" si="71"/>
        <v>50</v>
      </c>
      <c r="AC307" s="9" t="s">
        <v>88</v>
      </c>
      <c r="AD307" s="9">
        <f t="shared" si="72"/>
        <v>40</v>
      </c>
      <c r="AE307" s="9" t="s">
        <v>184</v>
      </c>
      <c r="AF307" s="9">
        <f t="shared" si="73"/>
        <v>90</v>
      </c>
      <c r="AG307" s="9" t="s">
        <v>178</v>
      </c>
      <c r="AH307" s="9" t="s">
        <v>159</v>
      </c>
      <c r="AI307" s="9">
        <f t="shared" si="74"/>
        <v>35</v>
      </c>
      <c r="AJ307" s="9">
        <f t="shared" si="75"/>
        <v>151</v>
      </c>
      <c r="AK307" s="9" t="s">
        <v>790</v>
      </c>
      <c r="AL307" s="1" t="s">
        <v>490</v>
      </c>
      <c r="AM307" s="1" t="s">
        <v>33</v>
      </c>
      <c r="AN307" s="1" t="s">
        <v>50</v>
      </c>
      <c r="AP307" t="str">
        <f t="shared" si="76"/>
        <v>Monster</v>
      </c>
      <c r="AQ307" s="9">
        <v>50</v>
      </c>
      <c r="AR307" s="9">
        <f t="shared" si="77"/>
        <v>50</v>
      </c>
      <c r="AS307" s="10">
        <f>Table1[[#This Row],[percentage_male]]/100</f>
        <v>0.5</v>
      </c>
      <c r="AT307" s="11">
        <f>(100-Table1[[#This Row],[percentage_male]])/100</f>
        <v>0.5</v>
      </c>
      <c r="AU307" s="1" t="s">
        <v>159</v>
      </c>
      <c r="AV307" s="1">
        <v>0.25</v>
      </c>
      <c r="AW307" s="1" t="s">
        <v>33</v>
      </c>
      <c r="AX307" s="1" t="s">
        <v>38</v>
      </c>
      <c r="AY307" s="1" t="s">
        <v>33</v>
      </c>
      <c r="AZ307" s="1" t="s">
        <v>33</v>
      </c>
      <c r="BA307" s="1">
        <v>0.5</v>
      </c>
      <c r="BB307" s="1" t="s">
        <v>77</v>
      </c>
      <c r="BC307" s="1" t="s">
        <v>32</v>
      </c>
      <c r="BD307" s="1" t="s">
        <v>77</v>
      </c>
      <c r="BE307" s="1">
        <v>0.25</v>
      </c>
      <c r="BF307" s="1">
        <v>0.5</v>
      </c>
      <c r="BG307" s="1">
        <v>0.5</v>
      </c>
      <c r="BH307" s="1">
        <v>0.5</v>
      </c>
      <c r="BI307" s="1" t="s">
        <v>33</v>
      </c>
      <c r="BJ307" s="1">
        <v>0.5</v>
      </c>
      <c r="BK307" s="1" t="s">
        <v>33</v>
      </c>
      <c r="BL307" s="1" t="s">
        <v>33</v>
      </c>
      <c r="BM307" s="1">
        <v>0.5</v>
      </c>
    </row>
    <row r="308" spans="1:65" x14ac:dyDescent="0.35">
      <c r="A308" s="1" t="s">
        <v>1543</v>
      </c>
      <c r="B308" s="1" t="s">
        <v>945</v>
      </c>
      <c r="C308" s="1" t="s">
        <v>1544</v>
      </c>
      <c r="D308" s="1" t="s">
        <v>1545</v>
      </c>
      <c r="E308" t="s">
        <v>61</v>
      </c>
      <c r="F308" s="1" t="s">
        <v>37</v>
      </c>
      <c r="G308" s="1" t="s">
        <v>4095</v>
      </c>
      <c r="H308" s="1" t="s">
        <v>38</v>
      </c>
      <c r="I308" s="1" t="s">
        <v>311</v>
      </c>
      <c r="J308" s="1" t="s">
        <v>566</v>
      </c>
      <c r="K308" t="str">
        <f t="shared" si="65"/>
        <v>Steel, Rock</v>
      </c>
      <c r="L308" s="1">
        <v>2.1</v>
      </c>
      <c r="M308" s="1">
        <v>360</v>
      </c>
      <c r="N308" s="1" t="s">
        <v>61</v>
      </c>
      <c r="O308" s="1" t="s">
        <v>568</v>
      </c>
      <c r="P308" s="1" t="s">
        <v>567</v>
      </c>
      <c r="Q308" s="1" t="s">
        <v>1537</v>
      </c>
      <c r="R308" s="9" t="s">
        <v>139</v>
      </c>
      <c r="S308" s="9">
        <f t="shared" si="66"/>
        <v>530</v>
      </c>
      <c r="T308" s="9">
        <f t="shared" si="67"/>
        <v>70</v>
      </c>
      <c r="U308" s="9" t="s">
        <v>47</v>
      </c>
      <c r="V308" s="9">
        <f t="shared" si="68"/>
        <v>110</v>
      </c>
      <c r="W308" s="9" t="s">
        <v>296</v>
      </c>
      <c r="X308" s="9">
        <f t="shared" si="69"/>
        <v>180</v>
      </c>
      <c r="Y308" s="9" t="s">
        <v>529</v>
      </c>
      <c r="Z308" s="9">
        <f t="shared" si="70"/>
        <v>60</v>
      </c>
      <c r="AA308" s="9" t="s">
        <v>56</v>
      </c>
      <c r="AB308" s="9">
        <f t="shared" si="71"/>
        <v>60</v>
      </c>
      <c r="AC308" s="9" t="s">
        <v>56</v>
      </c>
      <c r="AD308" s="9">
        <f t="shared" si="72"/>
        <v>50</v>
      </c>
      <c r="AE308" s="9" t="s">
        <v>88</v>
      </c>
      <c r="AF308" s="9">
        <f t="shared" si="73"/>
        <v>45</v>
      </c>
      <c r="AG308" s="9" t="s">
        <v>44</v>
      </c>
      <c r="AH308" s="9" t="s">
        <v>159</v>
      </c>
      <c r="AI308" s="9">
        <f t="shared" si="74"/>
        <v>35</v>
      </c>
      <c r="AJ308" s="9">
        <f t="shared" si="75"/>
        <v>239</v>
      </c>
      <c r="AK308" s="9" t="s">
        <v>142</v>
      </c>
      <c r="AL308" s="1" t="s">
        <v>490</v>
      </c>
      <c r="AM308" s="1" t="s">
        <v>33</v>
      </c>
      <c r="AN308" s="1" t="s">
        <v>50</v>
      </c>
      <c r="AP308" t="str">
        <f t="shared" si="76"/>
        <v>Monster</v>
      </c>
      <c r="AQ308" s="9">
        <v>50</v>
      </c>
      <c r="AR308" s="9">
        <f t="shared" si="77"/>
        <v>50</v>
      </c>
      <c r="AS308" s="10">
        <f>Table1[[#This Row],[percentage_male]]/100</f>
        <v>0.5</v>
      </c>
      <c r="AT308" s="11">
        <f>(100-Table1[[#This Row],[percentage_male]])/100</f>
        <v>0.5</v>
      </c>
      <c r="AU308" s="1" t="s">
        <v>159</v>
      </c>
      <c r="AV308" s="1">
        <v>0.25</v>
      </c>
      <c r="AW308" s="1" t="s">
        <v>33</v>
      </c>
      <c r="AX308" s="1" t="s">
        <v>38</v>
      </c>
      <c r="AY308" s="1" t="s">
        <v>33</v>
      </c>
      <c r="AZ308" s="1" t="s">
        <v>33</v>
      </c>
      <c r="BA308" s="1">
        <v>0.5</v>
      </c>
      <c r="BB308" s="1" t="s">
        <v>77</v>
      </c>
      <c r="BC308" s="1" t="s">
        <v>32</v>
      </c>
      <c r="BD308" s="1" t="s">
        <v>77</v>
      </c>
      <c r="BE308" s="1">
        <v>0.25</v>
      </c>
      <c r="BF308" s="1">
        <v>0.5</v>
      </c>
      <c r="BG308" s="1">
        <v>0.5</v>
      </c>
      <c r="BH308" s="1">
        <v>0.5</v>
      </c>
      <c r="BI308" s="1" t="s">
        <v>33</v>
      </c>
      <c r="BJ308" s="1">
        <v>0.5</v>
      </c>
      <c r="BK308" s="1" t="s">
        <v>33</v>
      </c>
      <c r="BL308" s="1" t="s">
        <v>33</v>
      </c>
      <c r="BM308" s="1">
        <v>0.5</v>
      </c>
    </row>
    <row r="309" spans="1:65" x14ac:dyDescent="0.35">
      <c r="A309" s="1" t="s">
        <v>1549</v>
      </c>
      <c r="B309" s="1" t="s">
        <v>1328</v>
      </c>
      <c r="C309" s="1" t="s">
        <v>1550</v>
      </c>
      <c r="D309" s="1" t="s">
        <v>1551</v>
      </c>
      <c r="E309" t="s">
        <v>61</v>
      </c>
      <c r="F309" s="1" t="s">
        <v>37</v>
      </c>
      <c r="G309" s="1" t="s">
        <v>4096</v>
      </c>
      <c r="H309" s="1" t="s">
        <v>38</v>
      </c>
      <c r="I309" s="1" t="s">
        <v>478</v>
      </c>
      <c r="J309" s="1" t="s">
        <v>299</v>
      </c>
      <c r="K309" t="str">
        <f t="shared" si="65"/>
        <v>Fighting, Psychic</v>
      </c>
      <c r="L309" s="1">
        <v>0.6</v>
      </c>
      <c r="M309" s="1">
        <v>11.2</v>
      </c>
      <c r="N309" s="1" t="s">
        <v>38</v>
      </c>
      <c r="O309" s="1" t="s">
        <v>1552</v>
      </c>
      <c r="Q309" s="1" t="s">
        <v>1142</v>
      </c>
      <c r="R309" s="9" t="s">
        <v>1050</v>
      </c>
      <c r="S309" s="9">
        <f t="shared" si="66"/>
        <v>280</v>
      </c>
      <c r="T309" s="9">
        <f t="shared" si="67"/>
        <v>30</v>
      </c>
      <c r="U309" s="9" t="s">
        <v>158</v>
      </c>
      <c r="V309" s="9">
        <f t="shared" si="68"/>
        <v>40</v>
      </c>
      <c r="W309" s="9" t="s">
        <v>184</v>
      </c>
      <c r="X309" s="9">
        <f t="shared" si="69"/>
        <v>55</v>
      </c>
      <c r="Y309" s="9" t="s">
        <v>169</v>
      </c>
      <c r="Z309" s="9">
        <f t="shared" si="70"/>
        <v>40</v>
      </c>
      <c r="AA309" s="9" t="s">
        <v>184</v>
      </c>
      <c r="AB309" s="9">
        <f t="shared" si="71"/>
        <v>55</v>
      </c>
      <c r="AC309" s="9" t="s">
        <v>169</v>
      </c>
      <c r="AD309" s="9">
        <f t="shared" si="72"/>
        <v>60</v>
      </c>
      <c r="AE309" s="9" t="s">
        <v>56</v>
      </c>
      <c r="AF309" s="9">
        <f t="shared" si="73"/>
        <v>180</v>
      </c>
      <c r="AG309" s="9" t="s">
        <v>529</v>
      </c>
      <c r="AH309" s="9" t="s">
        <v>47</v>
      </c>
      <c r="AI309" s="9">
        <f t="shared" si="74"/>
        <v>70</v>
      </c>
      <c r="AJ309" s="9">
        <f t="shared" si="75"/>
        <v>56</v>
      </c>
      <c r="AK309" s="9" t="s">
        <v>210</v>
      </c>
      <c r="AL309" s="1" t="s">
        <v>161</v>
      </c>
      <c r="AM309" s="1" t="s">
        <v>33</v>
      </c>
      <c r="AN309" s="1" t="s">
        <v>514</v>
      </c>
      <c r="AP309" t="str">
        <f t="shared" si="76"/>
        <v>Human-Like</v>
      </c>
      <c r="AQ309" s="9">
        <v>50</v>
      </c>
      <c r="AR309" s="9">
        <f t="shared" si="77"/>
        <v>50</v>
      </c>
      <c r="AS309" s="10">
        <f>Table1[[#This Row],[percentage_male]]/100</f>
        <v>0.5</v>
      </c>
      <c r="AT309" s="11">
        <f>(100-Table1[[#This Row],[percentage_male]])/100</f>
        <v>0.5</v>
      </c>
      <c r="AU309" s="1" t="s">
        <v>51</v>
      </c>
      <c r="AV309" s="1" t="s">
        <v>33</v>
      </c>
      <c r="AW309" s="1" t="s">
        <v>33</v>
      </c>
      <c r="AX309" s="1" t="s">
        <v>33</v>
      </c>
      <c r="AY309" s="1" t="s">
        <v>33</v>
      </c>
      <c r="AZ309" s="1" t="s">
        <v>33</v>
      </c>
      <c r="BA309" s="1" t="s">
        <v>33</v>
      </c>
      <c r="BB309" s="1">
        <v>0.5</v>
      </c>
      <c r="BC309" s="1" t="s">
        <v>33</v>
      </c>
      <c r="BD309" s="1" t="s">
        <v>33</v>
      </c>
      <c r="BE309" s="1" t="s">
        <v>38</v>
      </c>
      <c r="BF309" s="1" t="s">
        <v>33</v>
      </c>
      <c r="BG309" s="1" t="s">
        <v>33</v>
      </c>
      <c r="BH309" s="1">
        <v>0.5</v>
      </c>
      <c r="BI309" s="1" t="s">
        <v>38</v>
      </c>
      <c r="BJ309" s="1" t="s">
        <v>33</v>
      </c>
      <c r="BK309" s="1" t="s">
        <v>33</v>
      </c>
      <c r="BL309" s="1" t="s">
        <v>33</v>
      </c>
      <c r="BM309" s="1" t="s">
        <v>38</v>
      </c>
    </row>
    <row r="310" spans="1:65" x14ac:dyDescent="0.35">
      <c r="A310" s="1" t="s">
        <v>1554</v>
      </c>
      <c r="B310" s="1" t="s">
        <v>1332</v>
      </c>
      <c r="C310" s="1" t="s">
        <v>1555</v>
      </c>
      <c r="D310" s="1" t="s">
        <v>1556</v>
      </c>
      <c r="E310" t="s">
        <v>61</v>
      </c>
      <c r="F310" s="1" t="s">
        <v>37</v>
      </c>
      <c r="G310" s="1" t="s">
        <v>4096</v>
      </c>
      <c r="H310" s="1" t="s">
        <v>38</v>
      </c>
      <c r="I310" s="1" t="s">
        <v>478</v>
      </c>
      <c r="J310" s="1" t="s">
        <v>299</v>
      </c>
      <c r="K310" t="str">
        <f t="shared" si="65"/>
        <v>Fighting, Psychic</v>
      </c>
      <c r="L310" s="1">
        <v>1.3</v>
      </c>
      <c r="M310" s="1">
        <v>31.5</v>
      </c>
      <c r="N310" s="1" t="s">
        <v>38</v>
      </c>
      <c r="O310" s="1" t="s">
        <v>1552</v>
      </c>
      <c r="Q310" s="1" t="s">
        <v>1142</v>
      </c>
      <c r="R310" s="9" t="s">
        <v>588</v>
      </c>
      <c r="S310" s="9">
        <f t="shared" si="66"/>
        <v>410</v>
      </c>
      <c r="T310" s="9">
        <f t="shared" si="67"/>
        <v>60</v>
      </c>
      <c r="U310" s="9" t="s">
        <v>56</v>
      </c>
      <c r="V310" s="9">
        <f t="shared" si="68"/>
        <v>60</v>
      </c>
      <c r="W310" s="9" t="s">
        <v>56</v>
      </c>
      <c r="X310" s="9">
        <f t="shared" si="69"/>
        <v>75</v>
      </c>
      <c r="Y310" s="9" t="s">
        <v>195</v>
      </c>
      <c r="Z310" s="9">
        <f t="shared" si="70"/>
        <v>60</v>
      </c>
      <c r="AA310" s="9" t="s">
        <v>56</v>
      </c>
      <c r="AB310" s="9">
        <f t="shared" si="71"/>
        <v>75</v>
      </c>
      <c r="AC310" s="9" t="s">
        <v>195</v>
      </c>
      <c r="AD310" s="9">
        <f t="shared" si="72"/>
        <v>80</v>
      </c>
      <c r="AE310" s="9" t="s">
        <v>59</v>
      </c>
      <c r="AF310" s="9">
        <f t="shared" si="73"/>
        <v>90</v>
      </c>
      <c r="AG310" s="9" t="s">
        <v>178</v>
      </c>
      <c r="AH310" s="9" t="s">
        <v>47</v>
      </c>
      <c r="AI310" s="9">
        <f t="shared" si="74"/>
        <v>70</v>
      </c>
      <c r="AJ310" s="9">
        <f t="shared" si="75"/>
        <v>144</v>
      </c>
      <c r="AK310" s="9" t="s">
        <v>763</v>
      </c>
      <c r="AL310" s="1" t="s">
        <v>161</v>
      </c>
      <c r="AM310" s="1" t="s">
        <v>33</v>
      </c>
      <c r="AN310" s="1" t="s">
        <v>514</v>
      </c>
      <c r="AP310" t="str">
        <f t="shared" si="76"/>
        <v>Human-Like</v>
      </c>
      <c r="AQ310" s="9">
        <v>50</v>
      </c>
      <c r="AR310" s="9">
        <f t="shared" si="77"/>
        <v>50</v>
      </c>
      <c r="AS310" s="10">
        <f>Table1[[#This Row],[percentage_male]]/100</f>
        <v>0.5</v>
      </c>
      <c r="AT310" s="11">
        <f>(100-Table1[[#This Row],[percentage_male]])/100</f>
        <v>0.5</v>
      </c>
      <c r="AU310" s="1" t="s">
        <v>51</v>
      </c>
      <c r="AV310" s="1" t="s">
        <v>33</v>
      </c>
      <c r="AW310" s="1" t="s">
        <v>33</v>
      </c>
      <c r="AX310" s="1" t="s">
        <v>33</v>
      </c>
      <c r="AY310" s="1" t="s">
        <v>33</v>
      </c>
      <c r="AZ310" s="1" t="s">
        <v>33</v>
      </c>
      <c r="BA310" s="1" t="s">
        <v>33</v>
      </c>
      <c r="BB310" s="1">
        <v>0.5</v>
      </c>
      <c r="BC310" s="1" t="s">
        <v>33</v>
      </c>
      <c r="BD310" s="1" t="s">
        <v>33</v>
      </c>
      <c r="BE310" s="1" t="s">
        <v>38</v>
      </c>
      <c r="BF310" s="1" t="s">
        <v>33</v>
      </c>
      <c r="BG310" s="1" t="s">
        <v>33</v>
      </c>
      <c r="BH310" s="1">
        <v>0.5</v>
      </c>
      <c r="BI310" s="1" t="s">
        <v>38</v>
      </c>
      <c r="BJ310" s="1" t="s">
        <v>33</v>
      </c>
      <c r="BK310" s="1" t="s">
        <v>33</v>
      </c>
      <c r="BL310" s="1" t="s">
        <v>33</v>
      </c>
      <c r="BM310" s="1" t="s">
        <v>38</v>
      </c>
    </row>
    <row r="311" spans="1:65" x14ac:dyDescent="0.35">
      <c r="A311" s="1" t="s">
        <v>1560</v>
      </c>
      <c r="B311" s="1" t="s">
        <v>84</v>
      </c>
      <c r="C311" s="1" t="s">
        <v>1561</v>
      </c>
      <c r="D311" s="1" t="s">
        <v>1562</v>
      </c>
      <c r="E311" t="s">
        <v>61</v>
      </c>
      <c r="F311" s="1" t="s">
        <v>37</v>
      </c>
      <c r="G311" s="1" t="s">
        <v>3978</v>
      </c>
      <c r="H311" s="1" t="s">
        <v>33</v>
      </c>
      <c r="I311" s="1" t="s">
        <v>282</v>
      </c>
      <c r="K311" t="str">
        <f t="shared" si="65"/>
        <v>Electric</v>
      </c>
      <c r="L311" s="1">
        <v>0.6</v>
      </c>
      <c r="M311" s="1">
        <v>15.2</v>
      </c>
      <c r="N311" s="1" t="s">
        <v>61</v>
      </c>
      <c r="O311" s="1" t="s">
        <v>283</v>
      </c>
      <c r="P311" s="1" t="s">
        <v>284</v>
      </c>
      <c r="Q311" s="1" t="s">
        <v>1563</v>
      </c>
      <c r="R311" s="9" t="s">
        <v>794</v>
      </c>
      <c r="S311" s="9">
        <f t="shared" si="66"/>
        <v>295</v>
      </c>
      <c r="T311" s="9">
        <f t="shared" si="67"/>
        <v>40</v>
      </c>
      <c r="U311" s="9" t="s">
        <v>184</v>
      </c>
      <c r="V311" s="9">
        <f t="shared" si="68"/>
        <v>45</v>
      </c>
      <c r="W311" s="9" t="s">
        <v>44</v>
      </c>
      <c r="X311" s="9">
        <f t="shared" si="69"/>
        <v>40</v>
      </c>
      <c r="Y311" s="9" t="s">
        <v>184</v>
      </c>
      <c r="Z311" s="9">
        <f t="shared" si="70"/>
        <v>65</v>
      </c>
      <c r="AA311" s="9" t="s">
        <v>46</v>
      </c>
      <c r="AB311" s="9">
        <f t="shared" si="71"/>
        <v>40</v>
      </c>
      <c r="AC311" s="9" t="s">
        <v>184</v>
      </c>
      <c r="AD311" s="9">
        <f t="shared" si="72"/>
        <v>65</v>
      </c>
      <c r="AE311" s="9" t="s">
        <v>46</v>
      </c>
      <c r="AF311" s="9">
        <f t="shared" si="73"/>
        <v>120</v>
      </c>
      <c r="AG311" s="9" t="s">
        <v>75</v>
      </c>
      <c r="AH311" s="9" t="s">
        <v>47</v>
      </c>
      <c r="AI311" s="9">
        <f t="shared" si="74"/>
        <v>70</v>
      </c>
      <c r="AJ311" s="9">
        <f t="shared" si="75"/>
        <v>59</v>
      </c>
      <c r="AK311" s="9" t="s">
        <v>134</v>
      </c>
      <c r="AL311" s="1" t="s">
        <v>490</v>
      </c>
      <c r="AM311" s="1" t="s">
        <v>33</v>
      </c>
      <c r="AN311" s="1" t="s">
        <v>238</v>
      </c>
      <c r="AP311" t="str">
        <f t="shared" si="76"/>
        <v>Field</v>
      </c>
      <c r="AQ311" s="9">
        <v>50</v>
      </c>
      <c r="AR311" s="9">
        <f t="shared" si="77"/>
        <v>50</v>
      </c>
      <c r="AS311" s="10">
        <f>Table1[[#This Row],[percentage_male]]/100</f>
        <v>0.5</v>
      </c>
      <c r="AT311" s="11">
        <f>(100-Table1[[#This Row],[percentage_male]])/100</f>
        <v>0.5</v>
      </c>
      <c r="AU311" s="1" t="s">
        <v>51</v>
      </c>
      <c r="AV311" s="1" t="s">
        <v>33</v>
      </c>
      <c r="AW311" s="1" t="s">
        <v>33</v>
      </c>
      <c r="AX311" s="1" t="s">
        <v>33</v>
      </c>
      <c r="AY311" s="1">
        <v>0.5</v>
      </c>
      <c r="AZ311" s="1" t="s">
        <v>33</v>
      </c>
      <c r="BA311" s="1" t="s">
        <v>33</v>
      </c>
      <c r="BB311" s="1" t="s">
        <v>33</v>
      </c>
      <c r="BC311" s="1" t="s">
        <v>33</v>
      </c>
      <c r="BD311" s="1" t="s">
        <v>38</v>
      </c>
      <c r="BE311" s="1">
        <v>0.5</v>
      </c>
      <c r="BF311" s="1" t="s">
        <v>33</v>
      </c>
      <c r="BG311" s="1" t="s">
        <v>33</v>
      </c>
      <c r="BH311" s="1" t="s">
        <v>33</v>
      </c>
      <c r="BI311" s="1" t="s">
        <v>33</v>
      </c>
      <c r="BJ311" s="1" t="s">
        <v>33</v>
      </c>
      <c r="BK311" s="1" t="s">
        <v>33</v>
      </c>
      <c r="BL311" s="1">
        <v>0.5</v>
      </c>
      <c r="BM311" s="1" t="s">
        <v>33</v>
      </c>
    </row>
    <row r="312" spans="1:65" x14ac:dyDescent="0.35">
      <c r="A312" s="1" t="s">
        <v>1565</v>
      </c>
      <c r="B312" s="1" t="s">
        <v>512</v>
      </c>
      <c r="C312" s="1" t="s">
        <v>1566</v>
      </c>
      <c r="D312" s="1" t="s">
        <v>1567</v>
      </c>
      <c r="E312" t="s">
        <v>61</v>
      </c>
      <c r="F312" s="1" t="s">
        <v>37</v>
      </c>
      <c r="G312" s="1" t="s">
        <v>4097</v>
      </c>
      <c r="H312" s="1" t="s">
        <v>33</v>
      </c>
      <c r="I312" s="1" t="s">
        <v>282</v>
      </c>
      <c r="K312" t="str">
        <f t="shared" si="65"/>
        <v>Electric</v>
      </c>
      <c r="L312" s="1">
        <v>1.5</v>
      </c>
      <c r="M312" s="1">
        <v>40.200000000000003</v>
      </c>
      <c r="N312" s="1" t="s">
        <v>61</v>
      </c>
      <c r="O312" s="1" t="s">
        <v>283</v>
      </c>
      <c r="P312" s="1" t="s">
        <v>284</v>
      </c>
      <c r="Q312" s="1" t="s">
        <v>1563</v>
      </c>
      <c r="R312" s="9" t="s">
        <v>649</v>
      </c>
      <c r="S312" s="9">
        <f t="shared" si="66"/>
        <v>475</v>
      </c>
      <c r="T312" s="9">
        <f t="shared" si="67"/>
        <v>70</v>
      </c>
      <c r="U312" s="9" t="s">
        <v>47</v>
      </c>
      <c r="V312" s="9">
        <f t="shared" si="68"/>
        <v>75</v>
      </c>
      <c r="W312" s="9" t="s">
        <v>195</v>
      </c>
      <c r="X312" s="9">
        <f t="shared" si="69"/>
        <v>60</v>
      </c>
      <c r="Y312" s="9" t="s">
        <v>56</v>
      </c>
      <c r="Z312" s="9">
        <f t="shared" si="70"/>
        <v>105</v>
      </c>
      <c r="AA312" s="9" t="s">
        <v>141</v>
      </c>
      <c r="AB312" s="9">
        <f t="shared" si="71"/>
        <v>60</v>
      </c>
      <c r="AC312" s="9" t="s">
        <v>56</v>
      </c>
      <c r="AD312" s="9">
        <f t="shared" si="72"/>
        <v>105</v>
      </c>
      <c r="AE312" s="9" t="s">
        <v>141</v>
      </c>
      <c r="AF312" s="9">
        <f t="shared" si="73"/>
        <v>45</v>
      </c>
      <c r="AG312" s="9" t="s">
        <v>44</v>
      </c>
      <c r="AH312" s="9" t="s">
        <v>47</v>
      </c>
      <c r="AI312" s="9">
        <f t="shared" si="74"/>
        <v>70</v>
      </c>
      <c r="AJ312" s="9">
        <f t="shared" si="75"/>
        <v>166</v>
      </c>
      <c r="AK312" s="9" t="s">
        <v>650</v>
      </c>
      <c r="AL312" s="1" t="s">
        <v>490</v>
      </c>
      <c r="AM312" s="1" t="s">
        <v>33</v>
      </c>
      <c r="AN312" s="1" t="s">
        <v>238</v>
      </c>
      <c r="AP312" t="str">
        <f t="shared" si="76"/>
        <v>Field</v>
      </c>
      <c r="AQ312" s="9">
        <v>50</v>
      </c>
      <c r="AR312" s="9">
        <f t="shared" si="77"/>
        <v>50</v>
      </c>
      <c r="AS312" s="10">
        <f>Table1[[#This Row],[percentage_male]]/100</f>
        <v>0.5</v>
      </c>
      <c r="AT312" s="11">
        <f>(100-Table1[[#This Row],[percentage_male]])/100</f>
        <v>0.5</v>
      </c>
      <c r="AU312" s="1" t="s">
        <v>51</v>
      </c>
      <c r="AV312" s="1" t="s">
        <v>33</v>
      </c>
      <c r="AW312" s="1" t="s">
        <v>33</v>
      </c>
      <c r="AX312" s="1" t="s">
        <v>33</v>
      </c>
      <c r="AY312" s="1">
        <v>0.5</v>
      </c>
      <c r="AZ312" s="1" t="s">
        <v>33</v>
      </c>
      <c r="BA312" s="1" t="s">
        <v>33</v>
      </c>
      <c r="BB312" s="1" t="s">
        <v>33</v>
      </c>
      <c r="BC312" s="1" t="s">
        <v>33</v>
      </c>
      <c r="BD312" s="1" t="s">
        <v>38</v>
      </c>
      <c r="BE312" s="1">
        <v>0.5</v>
      </c>
      <c r="BF312" s="1" t="s">
        <v>33</v>
      </c>
      <c r="BG312" s="1" t="s">
        <v>33</v>
      </c>
      <c r="BH312" s="1" t="s">
        <v>33</v>
      </c>
      <c r="BI312" s="1" t="s">
        <v>33</v>
      </c>
      <c r="BJ312" s="1" t="s">
        <v>33</v>
      </c>
      <c r="BK312" s="1" t="s">
        <v>33</v>
      </c>
      <c r="BL312" s="1">
        <v>0.5</v>
      </c>
      <c r="BM312" s="1" t="s">
        <v>33</v>
      </c>
    </row>
    <row r="313" spans="1:65" x14ac:dyDescent="0.35">
      <c r="A313" s="1" t="s">
        <v>1571</v>
      </c>
      <c r="B313" s="1" t="s">
        <v>1340</v>
      </c>
      <c r="C313" s="1" t="s">
        <v>1571</v>
      </c>
      <c r="D313" s="1" t="s">
        <v>1572</v>
      </c>
      <c r="E313" t="s">
        <v>61</v>
      </c>
      <c r="F313" s="1" t="s">
        <v>37</v>
      </c>
      <c r="G313" s="1" t="s">
        <v>4098</v>
      </c>
      <c r="H313" s="1" t="s">
        <v>33</v>
      </c>
      <c r="I313" s="1" t="s">
        <v>282</v>
      </c>
      <c r="K313" t="str">
        <f t="shared" si="65"/>
        <v>Electric</v>
      </c>
      <c r="L313" s="1">
        <v>0.4</v>
      </c>
      <c r="M313" s="1">
        <v>4.2</v>
      </c>
      <c r="N313" s="1" t="s">
        <v>38</v>
      </c>
      <c r="O313" s="1" t="s">
        <v>1049</v>
      </c>
      <c r="Q313" s="1" t="s">
        <v>284</v>
      </c>
      <c r="R313" s="9" t="s">
        <v>55</v>
      </c>
      <c r="S313" s="9">
        <f t="shared" si="66"/>
        <v>405</v>
      </c>
      <c r="T313" s="9">
        <f t="shared" si="67"/>
        <v>60</v>
      </c>
      <c r="U313" s="9" t="s">
        <v>56</v>
      </c>
      <c r="V313" s="9">
        <f t="shared" si="68"/>
        <v>50</v>
      </c>
      <c r="W313" s="9" t="s">
        <v>88</v>
      </c>
      <c r="X313" s="9">
        <f t="shared" si="69"/>
        <v>40</v>
      </c>
      <c r="Y313" s="9" t="s">
        <v>184</v>
      </c>
      <c r="Z313" s="9">
        <f t="shared" si="70"/>
        <v>85</v>
      </c>
      <c r="AA313" s="9" t="s">
        <v>104</v>
      </c>
      <c r="AB313" s="9">
        <f t="shared" si="71"/>
        <v>75</v>
      </c>
      <c r="AC313" s="9" t="s">
        <v>195</v>
      </c>
      <c r="AD313" s="9">
        <f t="shared" si="72"/>
        <v>95</v>
      </c>
      <c r="AE313" s="9" t="s">
        <v>276</v>
      </c>
      <c r="AF313" s="9">
        <f t="shared" si="73"/>
        <v>200</v>
      </c>
      <c r="AG313" s="9" t="s">
        <v>513</v>
      </c>
      <c r="AH313" s="9" t="s">
        <v>47</v>
      </c>
      <c r="AI313" s="9">
        <f t="shared" si="74"/>
        <v>70</v>
      </c>
      <c r="AJ313" s="9">
        <f t="shared" si="75"/>
        <v>142</v>
      </c>
      <c r="AK313" s="9" t="s">
        <v>60</v>
      </c>
      <c r="AL313" s="1" t="s">
        <v>161</v>
      </c>
      <c r="AM313" s="1" t="s">
        <v>33</v>
      </c>
      <c r="AN313" s="1" t="s">
        <v>288</v>
      </c>
      <c r="AP313" t="str">
        <f t="shared" si="76"/>
        <v>Fairy</v>
      </c>
      <c r="AQ313" s="9">
        <v>50</v>
      </c>
      <c r="AR313" s="9">
        <f t="shared" si="77"/>
        <v>50</v>
      </c>
      <c r="AS313" s="10">
        <f>Table1[[#This Row],[percentage_male]]/100</f>
        <v>0.5</v>
      </c>
      <c r="AT313" s="11">
        <f>(100-Table1[[#This Row],[percentage_male]])/100</f>
        <v>0.5</v>
      </c>
      <c r="AU313" s="1" t="s">
        <v>51</v>
      </c>
      <c r="AV313" s="1" t="s">
        <v>33</v>
      </c>
      <c r="AW313" s="1" t="s">
        <v>33</v>
      </c>
      <c r="AX313" s="1" t="s">
        <v>33</v>
      </c>
      <c r="AY313" s="1">
        <v>0.5</v>
      </c>
      <c r="AZ313" s="1" t="s">
        <v>33</v>
      </c>
      <c r="BA313" s="1" t="s">
        <v>33</v>
      </c>
      <c r="BB313" s="1" t="s">
        <v>33</v>
      </c>
      <c r="BC313" s="1" t="s">
        <v>33</v>
      </c>
      <c r="BD313" s="1" t="s">
        <v>38</v>
      </c>
      <c r="BE313" s="1">
        <v>0.5</v>
      </c>
      <c r="BF313" s="1" t="s">
        <v>33</v>
      </c>
      <c r="BG313" s="1" t="s">
        <v>33</v>
      </c>
      <c r="BH313" s="1" t="s">
        <v>33</v>
      </c>
      <c r="BI313" s="1" t="s">
        <v>33</v>
      </c>
      <c r="BJ313" s="1" t="s">
        <v>33</v>
      </c>
      <c r="BK313" s="1" t="s">
        <v>33</v>
      </c>
      <c r="BL313" s="1">
        <v>0.5</v>
      </c>
      <c r="BM313" s="1" t="s">
        <v>33</v>
      </c>
    </row>
    <row r="314" spans="1:65" x14ac:dyDescent="0.35">
      <c r="A314" s="1" t="s">
        <v>1574</v>
      </c>
      <c r="B314" s="1" t="s">
        <v>1344</v>
      </c>
      <c r="C314" s="1" t="s">
        <v>1574</v>
      </c>
      <c r="D314" s="1" t="s">
        <v>1575</v>
      </c>
      <c r="E314" t="s">
        <v>61</v>
      </c>
      <c r="F314" s="1" t="s">
        <v>37</v>
      </c>
      <c r="G314" s="1" t="s">
        <v>4098</v>
      </c>
      <c r="H314" s="1" t="s">
        <v>33</v>
      </c>
      <c r="I314" s="1" t="s">
        <v>282</v>
      </c>
      <c r="K314" t="str">
        <f t="shared" si="65"/>
        <v>Electric</v>
      </c>
      <c r="L314" s="1">
        <v>0.4</v>
      </c>
      <c r="M314" s="1">
        <v>4.2</v>
      </c>
      <c r="N314" s="1" t="s">
        <v>38</v>
      </c>
      <c r="O314" s="1" t="s">
        <v>1563</v>
      </c>
      <c r="Q314" s="1" t="s">
        <v>877</v>
      </c>
      <c r="R314" s="9" t="s">
        <v>55</v>
      </c>
      <c r="S314" s="9">
        <f t="shared" si="66"/>
        <v>405</v>
      </c>
      <c r="T314" s="9">
        <f t="shared" si="67"/>
        <v>60</v>
      </c>
      <c r="U314" s="9" t="s">
        <v>56</v>
      </c>
      <c r="V314" s="9">
        <f t="shared" si="68"/>
        <v>40</v>
      </c>
      <c r="W314" s="9" t="s">
        <v>184</v>
      </c>
      <c r="X314" s="9">
        <f t="shared" si="69"/>
        <v>50</v>
      </c>
      <c r="Y314" s="9" t="s">
        <v>88</v>
      </c>
      <c r="Z314" s="9">
        <f t="shared" si="70"/>
        <v>75</v>
      </c>
      <c r="AA314" s="9" t="s">
        <v>195</v>
      </c>
      <c r="AB314" s="9">
        <f t="shared" si="71"/>
        <v>85</v>
      </c>
      <c r="AC314" s="9" t="s">
        <v>104</v>
      </c>
      <c r="AD314" s="9">
        <f t="shared" si="72"/>
        <v>95</v>
      </c>
      <c r="AE314" s="9" t="s">
        <v>276</v>
      </c>
      <c r="AF314" s="9">
        <f t="shared" si="73"/>
        <v>200</v>
      </c>
      <c r="AG314" s="9" t="s">
        <v>513</v>
      </c>
      <c r="AH314" s="9" t="s">
        <v>47</v>
      </c>
      <c r="AI314" s="9">
        <f t="shared" si="74"/>
        <v>70</v>
      </c>
      <c r="AJ314" s="9">
        <f t="shared" si="75"/>
        <v>142</v>
      </c>
      <c r="AK314" s="9" t="s">
        <v>60</v>
      </c>
      <c r="AL314" s="1" t="s">
        <v>161</v>
      </c>
      <c r="AM314" s="1" t="s">
        <v>33</v>
      </c>
      <c r="AN314" s="1" t="s">
        <v>288</v>
      </c>
      <c r="AP314" t="str">
        <f t="shared" si="76"/>
        <v>Fairy</v>
      </c>
      <c r="AQ314" s="9">
        <v>50</v>
      </c>
      <c r="AR314" s="9">
        <f t="shared" si="77"/>
        <v>50</v>
      </c>
      <c r="AS314" s="10">
        <f>Table1[[#This Row],[percentage_male]]/100</f>
        <v>0.5</v>
      </c>
      <c r="AT314" s="11">
        <f>(100-Table1[[#This Row],[percentage_male]])/100</f>
        <v>0.5</v>
      </c>
      <c r="AU314" s="1" t="s">
        <v>51</v>
      </c>
      <c r="AV314" s="1" t="s">
        <v>33</v>
      </c>
      <c r="AW314" s="1" t="s">
        <v>33</v>
      </c>
      <c r="AX314" s="1" t="s">
        <v>33</v>
      </c>
      <c r="AY314" s="1">
        <v>0.5</v>
      </c>
      <c r="AZ314" s="1" t="s">
        <v>33</v>
      </c>
      <c r="BA314" s="1" t="s">
        <v>33</v>
      </c>
      <c r="BB314" s="1" t="s">
        <v>33</v>
      </c>
      <c r="BC314" s="1" t="s">
        <v>33</v>
      </c>
      <c r="BD314" s="1" t="s">
        <v>38</v>
      </c>
      <c r="BE314" s="1">
        <v>0.5</v>
      </c>
      <c r="BF314" s="1" t="s">
        <v>33</v>
      </c>
      <c r="BG314" s="1" t="s">
        <v>33</v>
      </c>
      <c r="BH314" s="1" t="s">
        <v>33</v>
      </c>
      <c r="BI314" s="1" t="s">
        <v>33</v>
      </c>
      <c r="BJ314" s="1" t="s">
        <v>33</v>
      </c>
      <c r="BK314" s="1" t="s">
        <v>33</v>
      </c>
      <c r="BL314" s="1">
        <v>0.5</v>
      </c>
      <c r="BM314" s="1" t="s">
        <v>33</v>
      </c>
    </row>
    <row r="315" spans="1:65" x14ac:dyDescent="0.35">
      <c r="A315" s="1" t="s">
        <v>1576</v>
      </c>
      <c r="B315" s="1" t="s">
        <v>1346</v>
      </c>
      <c r="C315" s="1" t="s">
        <v>1576</v>
      </c>
      <c r="D315" s="1" t="s">
        <v>1577</v>
      </c>
      <c r="E315" t="s">
        <v>61</v>
      </c>
      <c r="F315" s="1" t="s">
        <v>37</v>
      </c>
      <c r="G315" s="1" t="s">
        <v>4099</v>
      </c>
      <c r="H315" s="1" t="s">
        <v>33</v>
      </c>
      <c r="I315" s="1" t="s">
        <v>154</v>
      </c>
      <c r="K315" t="str">
        <f t="shared" si="65"/>
        <v>Bug</v>
      </c>
      <c r="L315" s="1">
        <v>0.7</v>
      </c>
      <c r="M315" s="1">
        <v>17.7</v>
      </c>
      <c r="N315" s="1" t="s">
        <v>61</v>
      </c>
      <c r="O315" s="1" t="s">
        <v>811</v>
      </c>
      <c r="P315" s="1" t="s">
        <v>193</v>
      </c>
      <c r="Q315" s="1" t="s">
        <v>1123</v>
      </c>
      <c r="R315" s="9" t="s">
        <v>291</v>
      </c>
      <c r="S315" s="9">
        <f t="shared" si="66"/>
        <v>430</v>
      </c>
      <c r="T315" s="9">
        <f t="shared" si="67"/>
        <v>65</v>
      </c>
      <c r="U315" s="9" t="s">
        <v>46</v>
      </c>
      <c r="V315" s="9">
        <f t="shared" si="68"/>
        <v>73</v>
      </c>
      <c r="W315" s="9" t="s">
        <v>369</v>
      </c>
      <c r="X315" s="9">
        <f t="shared" si="69"/>
        <v>75</v>
      </c>
      <c r="Y315" s="9" t="s">
        <v>195</v>
      </c>
      <c r="Z315" s="9">
        <f t="shared" si="70"/>
        <v>47</v>
      </c>
      <c r="AA315" s="9" t="s">
        <v>326</v>
      </c>
      <c r="AB315" s="9">
        <f t="shared" si="71"/>
        <v>85</v>
      </c>
      <c r="AC315" s="9" t="s">
        <v>104</v>
      </c>
      <c r="AD315" s="9">
        <f t="shared" si="72"/>
        <v>85</v>
      </c>
      <c r="AE315" s="9" t="s">
        <v>104</v>
      </c>
      <c r="AF315" s="9">
        <f t="shared" si="73"/>
        <v>150</v>
      </c>
      <c r="AG315" s="9" t="s">
        <v>200</v>
      </c>
      <c r="AH315" s="9" t="s">
        <v>47</v>
      </c>
      <c r="AI315" s="9">
        <f t="shared" si="74"/>
        <v>70</v>
      </c>
      <c r="AJ315" s="9">
        <f t="shared" si="75"/>
        <v>151</v>
      </c>
      <c r="AK315" s="9" t="s">
        <v>790</v>
      </c>
      <c r="AL315" s="1" t="s">
        <v>1478</v>
      </c>
      <c r="AM315" s="1" t="s">
        <v>38</v>
      </c>
      <c r="AN315" s="1" t="s">
        <v>154</v>
      </c>
      <c r="AO315" s="1" t="s">
        <v>514</v>
      </c>
      <c r="AP315" t="str">
        <f t="shared" si="76"/>
        <v>Bug, Human-Like</v>
      </c>
      <c r="AQ315" s="9">
        <v>100</v>
      </c>
      <c r="AR315" s="9">
        <f t="shared" si="77"/>
        <v>0</v>
      </c>
      <c r="AS315" s="10">
        <f>Table1[[#This Row],[percentage_male]]/100</f>
        <v>1</v>
      </c>
      <c r="AT315" s="11">
        <f>(100-Table1[[#This Row],[percentage_male]])/100</f>
        <v>0</v>
      </c>
      <c r="AU315" s="1" t="s">
        <v>162</v>
      </c>
      <c r="AV315" s="1" t="s">
        <v>33</v>
      </c>
      <c r="AW315" s="1" t="s">
        <v>38</v>
      </c>
      <c r="AX315" s="1" t="s">
        <v>33</v>
      </c>
      <c r="AY315" s="1" t="s">
        <v>33</v>
      </c>
      <c r="AZ315" s="1">
        <v>0.5</v>
      </c>
      <c r="BA315" s="1" t="s">
        <v>33</v>
      </c>
      <c r="BB315" s="1">
        <v>0.5</v>
      </c>
      <c r="BC315" s="1" t="s">
        <v>33</v>
      </c>
      <c r="BD315" s="1">
        <v>0.5</v>
      </c>
      <c r="BE315" s="1" t="s">
        <v>38</v>
      </c>
      <c r="BF315" s="1" t="s">
        <v>33</v>
      </c>
      <c r="BG315" s="1" t="s">
        <v>33</v>
      </c>
      <c r="BH315" s="1" t="s">
        <v>38</v>
      </c>
      <c r="BI315" s="1" t="s">
        <v>33</v>
      </c>
      <c r="BJ315" s="1" t="s">
        <v>33</v>
      </c>
      <c r="BK315" s="1" t="s">
        <v>33</v>
      </c>
      <c r="BL315" s="1" t="s">
        <v>33</v>
      </c>
      <c r="BM315" s="1" t="s">
        <v>33</v>
      </c>
    </row>
    <row r="316" spans="1:65" x14ac:dyDescent="0.35">
      <c r="A316" s="1" t="s">
        <v>1579</v>
      </c>
      <c r="B316" s="1" t="s">
        <v>126</v>
      </c>
      <c r="C316" s="1" t="s">
        <v>1579</v>
      </c>
      <c r="D316" s="1" t="s">
        <v>1580</v>
      </c>
      <c r="E316" t="s">
        <v>61</v>
      </c>
      <c r="F316" s="1" t="s">
        <v>37</v>
      </c>
      <c r="G316" s="1" t="s">
        <v>4099</v>
      </c>
      <c r="H316" s="1" t="s">
        <v>33</v>
      </c>
      <c r="I316" s="1" t="s">
        <v>154</v>
      </c>
      <c r="K316" t="str">
        <f t="shared" si="65"/>
        <v>Bug</v>
      </c>
      <c r="L316" s="1">
        <v>0.6</v>
      </c>
      <c r="M316" s="1">
        <v>17.7</v>
      </c>
      <c r="N316" s="1" t="s">
        <v>61</v>
      </c>
      <c r="O316" s="1" t="s">
        <v>598</v>
      </c>
      <c r="P316" s="1" t="s">
        <v>176</v>
      </c>
      <c r="Q316" s="1" t="s">
        <v>1123</v>
      </c>
      <c r="R316" s="9" t="s">
        <v>291</v>
      </c>
      <c r="S316" s="9">
        <f t="shared" si="66"/>
        <v>430</v>
      </c>
      <c r="T316" s="9">
        <f t="shared" si="67"/>
        <v>65</v>
      </c>
      <c r="U316" s="9" t="s">
        <v>46</v>
      </c>
      <c r="V316" s="9">
        <f t="shared" si="68"/>
        <v>47</v>
      </c>
      <c r="W316" s="9" t="s">
        <v>326</v>
      </c>
      <c r="X316" s="9">
        <f t="shared" si="69"/>
        <v>75</v>
      </c>
      <c r="Y316" s="9" t="s">
        <v>195</v>
      </c>
      <c r="Z316" s="9">
        <f t="shared" si="70"/>
        <v>73</v>
      </c>
      <c r="AA316" s="9" t="s">
        <v>369</v>
      </c>
      <c r="AB316" s="9">
        <f t="shared" si="71"/>
        <v>85</v>
      </c>
      <c r="AC316" s="9" t="s">
        <v>104</v>
      </c>
      <c r="AD316" s="9">
        <f t="shared" si="72"/>
        <v>85</v>
      </c>
      <c r="AE316" s="9" t="s">
        <v>104</v>
      </c>
      <c r="AF316" s="9">
        <f t="shared" si="73"/>
        <v>150</v>
      </c>
      <c r="AG316" s="9" t="s">
        <v>200</v>
      </c>
      <c r="AH316" s="9" t="s">
        <v>47</v>
      </c>
      <c r="AI316" s="9">
        <f t="shared" si="74"/>
        <v>70</v>
      </c>
      <c r="AJ316" s="9">
        <f t="shared" si="75"/>
        <v>151</v>
      </c>
      <c r="AK316" s="9" t="s">
        <v>790</v>
      </c>
      <c r="AL316" s="1" t="s">
        <v>1458</v>
      </c>
      <c r="AM316" s="1" t="s">
        <v>38</v>
      </c>
      <c r="AN316" s="1" t="s">
        <v>154</v>
      </c>
      <c r="AO316" s="1" t="s">
        <v>514</v>
      </c>
      <c r="AP316" t="str">
        <f t="shared" si="76"/>
        <v>Bug, Human-Like</v>
      </c>
      <c r="AQ316" s="9">
        <v>0</v>
      </c>
      <c r="AR316" s="9">
        <f t="shared" si="77"/>
        <v>100</v>
      </c>
      <c r="AS316" s="10">
        <f>Table1[[#This Row],[percentage_male]]/100</f>
        <v>0</v>
      </c>
      <c r="AT316" s="11">
        <f>(100-Table1[[#This Row],[percentage_male]])/100</f>
        <v>1</v>
      </c>
      <c r="AU316" s="1" t="s">
        <v>162</v>
      </c>
      <c r="AV316" s="1" t="s">
        <v>33</v>
      </c>
      <c r="AW316" s="1" t="s">
        <v>38</v>
      </c>
      <c r="AX316" s="1" t="s">
        <v>33</v>
      </c>
      <c r="AY316" s="1" t="s">
        <v>33</v>
      </c>
      <c r="AZ316" s="1">
        <v>0.5</v>
      </c>
      <c r="BA316" s="1" t="s">
        <v>33</v>
      </c>
      <c r="BB316" s="1">
        <v>0.5</v>
      </c>
      <c r="BC316" s="1" t="s">
        <v>33</v>
      </c>
      <c r="BD316" s="1">
        <v>0.5</v>
      </c>
      <c r="BE316" s="1" t="s">
        <v>38</v>
      </c>
      <c r="BF316" s="1" t="s">
        <v>33</v>
      </c>
      <c r="BG316" s="1" t="s">
        <v>33</v>
      </c>
      <c r="BH316" s="1" t="s">
        <v>38</v>
      </c>
      <c r="BI316" s="1" t="s">
        <v>33</v>
      </c>
      <c r="BJ316" s="1" t="s">
        <v>33</v>
      </c>
      <c r="BK316" s="1" t="s">
        <v>33</v>
      </c>
      <c r="BL316" s="1" t="s">
        <v>33</v>
      </c>
      <c r="BM316" s="1" t="s">
        <v>33</v>
      </c>
    </row>
    <row r="317" spans="1:65" x14ac:dyDescent="0.35">
      <c r="A317" s="1" t="s">
        <v>1582</v>
      </c>
      <c r="B317" s="1" t="s">
        <v>601</v>
      </c>
      <c r="C317" s="1" t="s">
        <v>1582</v>
      </c>
      <c r="D317" s="1" t="s">
        <v>1583</v>
      </c>
      <c r="E317" t="s">
        <v>61</v>
      </c>
      <c r="F317" s="1" t="s">
        <v>37</v>
      </c>
      <c r="G317" s="1" t="s">
        <v>4100</v>
      </c>
      <c r="H317" s="1" t="s">
        <v>38</v>
      </c>
      <c r="I317" s="1" t="s">
        <v>39</v>
      </c>
      <c r="J317" s="1" t="s">
        <v>40</v>
      </c>
      <c r="K317" t="str">
        <f t="shared" si="65"/>
        <v>Grass, Poison</v>
      </c>
      <c r="L317" s="1">
        <v>0.3</v>
      </c>
      <c r="M317" s="1">
        <v>2</v>
      </c>
      <c r="N317" s="1" t="s">
        <v>61</v>
      </c>
      <c r="O317" s="1" t="s">
        <v>778</v>
      </c>
      <c r="P317" s="1" t="s">
        <v>323</v>
      </c>
      <c r="Q317" s="1" t="s">
        <v>785</v>
      </c>
      <c r="R317" s="9" t="s">
        <v>517</v>
      </c>
      <c r="S317" s="9">
        <f t="shared" si="66"/>
        <v>400</v>
      </c>
      <c r="T317" s="9">
        <f t="shared" si="67"/>
        <v>50</v>
      </c>
      <c r="U317" s="9" t="s">
        <v>88</v>
      </c>
      <c r="V317" s="9">
        <f t="shared" si="68"/>
        <v>60</v>
      </c>
      <c r="W317" s="9" t="s">
        <v>56</v>
      </c>
      <c r="X317" s="9">
        <f t="shared" si="69"/>
        <v>45</v>
      </c>
      <c r="Y317" s="9" t="s">
        <v>44</v>
      </c>
      <c r="Z317" s="9">
        <f t="shared" si="70"/>
        <v>100</v>
      </c>
      <c r="AA317" s="9" t="s">
        <v>68</v>
      </c>
      <c r="AB317" s="9">
        <f t="shared" si="71"/>
        <v>80</v>
      </c>
      <c r="AC317" s="9" t="s">
        <v>59</v>
      </c>
      <c r="AD317" s="9">
        <f t="shared" si="72"/>
        <v>65</v>
      </c>
      <c r="AE317" s="9" t="s">
        <v>46</v>
      </c>
      <c r="AF317" s="9">
        <f t="shared" si="73"/>
        <v>150</v>
      </c>
      <c r="AG317" s="9" t="s">
        <v>200</v>
      </c>
      <c r="AH317" s="9" t="s">
        <v>47</v>
      </c>
      <c r="AI317" s="9">
        <f t="shared" si="74"/>
        <v>70</v>
      </c>
      <c r="AJ317" s="9">
        <f t="shared" si="75"/>
        <v>140</v>
      </c>
      <c r="AK317" s="9" t="s">
        <v>361</v>
      </c>
      <c r="AL317" s="1" t="s">
        <v>49</v>
      </c>
      <c r="AM317" s="1" t="s">
        <v>38</v>
      </c>
      <c r="AN317" s="1" t="s">
        <v>288</v>
      </c>
      <c r="AO317" s="1" t="s">
        <v>39</v>
      </c>
      <c r="AP317" t="str">
        <f t="shared" si="76"/>
        <v>Fairy, Grass</v>
      </c>
      <c r="AQ317" s="9">
        <v>50</v>
      </c>
      <c r="AR317" s="9">
        <f t="shared" si="77"/>
        <v>50</v>
      </c>
      <c r="AS317" s="10">
        <f>Table1[[#This Row],[percentage_male]]/100</f>
        <v>0.5</v>
      </c>
      <c r="AT317" s="11">
        <f>(100-Table1[[#This Row],[percentage_male]])/100</f>
        <v>0.5</v>
      </c>
      <c r="AU317" s="1" t="s">
        <v>51</v>
      </c>
      <c r="AV317" s="1" t="s">
        <v>33</v>
      </c>
      <c r="AW317" s="1" t="s">
        <v>38</v>
      </c>
      <c r="AX317" s="1">
        <v>0.5</v>
      </c>
      <c r="AY317" s="1">
        <v>0.5</v>
      </c>
      <c r="AZ317" s="1">
        <v>0.25</v>
      </c>
      <c r="BA317" s="1" t="s">
        <v>38</v>
      </c>
      <c r="BB317" s="1">
        <v>0.5</v>
      </c>
      <c r="BC317" s="1" t="s">
        <v>33</v>
      </c>
      <c r="BD317" s="1" t="s">
        <v>33</v>
      </c>
      <c r="BE317" s="1" t="s">
        <v>38</v>
      </c>
      <c r="BF317" s="1" t="s">
        <v>38</v>
      </c>
      <c r="BG317" s="1" t="s">
        <v>33</v>
      </c>
      <c r="BH317" s="1" t="s">
        <v>33</v>
      </c>
      <c r="BI317" s="1" t="s">
        <v>33</v>
      </c>
      <c r="BJ317" s="1" t="s">
        <v>33</v>
      </c>
      <c r="BK317" s="1" t="s">
        <v>33</v>
      </c>
      <c r="BL317" s="1" t="s">
        <v>33</v>
      </c>
      <c r="BM317" s="1">
        <v>0.5</v>
      </c>
    </row>
    <row r="318" spans="1:65" x14ac:dyDescent="0.35">
      <c r="A318" s="1" t="s">
        <v>1584</v>
      </c>
      <c r="B318" s="1" t="s">
        <v>1356</v>
      </c>
      <c r="C318" s="1" t="s">
        <v>1585</v>
      </c>
      <c r="D318" s="1" t="s">
        <v>1586</v>
      </c>
      <c r="E318" t="s">
        <v>61</v>
      </c>
      <c r="F318" s="1" t="s">
        <v>37</v>
      </c>
      <c r="G318" s="1" t="s">
        <v>4101</v>
      </c>
      <c r="H318" s="1" t="s">
        <v>33</v>
      </c>
      <c r="I318" s="1" t="s">
        <v>40</v>
      </c>
      <c r="K318" t="str">
        <f t="shared" si="65"/>
        <v>Poison</v>
      </c>
      <c r="L318" s="1">
        <v>0.4</v>
      </c>
      <c r="M318" s="1">
        <v>10.3</v>
      </c>
      <c r="N318" s="1" t="s">
        <v>61</v>
      </c>
      <c r="O318" s="1" t="s">
        <v>555</v>
      </c>
      <c r="P318" s="1" t="s">
        <v>656</v>
      </c>
      <c r="Q318" s="1" t="s">
        <v>241</v>
      </c>
      <c r="R318" s="9" t="s">
        <v>1312</v>
      </c>
      <c r="S318" s="9">
        <f t="shared" si="66"/>
        <v>302</v>
      </c>
      <c r="T318" s="9">
        <f t="shared" si="67"/>
        <v>70</v>
      </c>
      <c r="U318" s="9" t="s">
        <v>47</v>
      </c>
      <c r="V318" s="9">
        <f t="shared" si="68"/>
        <v>43</v>
      </c>
      <c r="W318" s="9" t="s">
        <v>87</v>
      </c>
      <c r="X318" s="9">
        <f t="shared" si="69"/>
        <v>53</v>
      </c>
      <c r="Y318" s="9" t="s">
        <v>388</v>
      </c>
      <c r="Z318" s="9">
        <f t="shared" si="70"/>
        <v>43</v>
      </c>
      <c r="AA318" s="9" t="s">
        <v>87</v>
      </c>
      <c r="AB318" s="9">
        <f t="shared" si="71"/>
        <v>53</v>
      </c>
      <c r="AC318" s="9" t="s">
        <v>388</v>
      </c>
      <c r="AD318" s="9">
        <f t="shared" si="72"/>
        <v>40</v>
      </c>
      <c r="AE318" s="9" t="s">
        <v>184</v>
      </c>
      <c r="AF318" s="9">
        <f t="shared" si="73"/>
        <v>225</v>
      </c>
      <c r="AG318" s="9" t="s">
        <v>521</v>
      </c>
      <c r="AH318" s="9" t="s">
        <v>47</v>
      </c>
      <c r="AI318" s="9">
        <f t="shared" si="74"/>
        <v>70</v>
      </c>
      <c r="AJ318" s="9">
        <f t="shared" si="75"/>
        <v>60</v>
      </c>
      <c r="AK318" s="9" t="s">
        <v>56</v>
      </c>
      <c r="AL318" s="1" t="s">
        <v>1458</v>
      </c>
      <c r="AM318" s="1" t="s">
        <v>33</v>
      </c>
      <c r="AN318" s="1" t="s">
        <v>658</v>
      </c>
      <c r="AP318" t="str">
        <f t="shared" si="76"/>
        <v>Amorphous</v>
      </c>
      <c r="AQ318" s="9">
        <v>50</v>
      </c>
      <c r="AR318" s="9">
        <f t="shared" si="77"/>
        <v>50</v>
      </c>
      <c r="AS318" s="10">
        <f>Table1[[#This Row],[percentage_male]]/100</f>
        <v>0.5</v>
      </c>
      <c r="AT318" s="11">
        <f>(100-Table1[[#This Row],[percentage_male]])/100</f>
        <v>0.5</v>
      </c>
      <c r="AU318" s="1" t="s">
        <v>51</v>
      </c>
      <c r="AV318" s="1" t="s">
        <v>33</v>
      </c>
      <c r="AW318" s="1" t="s">
        <v>33</v>
      </c>
      <c r="AX318" s="1" t="s">
        <v>33</v>
      </c>
      <c r="AY318" s="1" t="s">
        <v>33</v>
      </c>
      <c r="AZ318" s="1">
        <v>0.5</v>
      </c>
      <c r="BA318" s="1" t="s">
        <v>33</v>
      </c>
      <c r="BB318" s="1">
        <v>0.5</v>
      </c>
      <c r="BC318" s="1">
        <v>0.5</v>
      </c>
      <c r="BD318" s="1" t="s">
        <v>38</v>
      </c>
      <c r="BE318" s="1" t="s">
        <v>33</v>
      </c>
      <c r="BF318" s="1" t="s">
        <v>38</v>
      </c>
      <c r="BG318" s="1">
        <v>0.5</v>
      </c>
      <c r="BH318" s="1" t="s">
        <v>33</v>
      </c>
      <c r="BI318" s="1" t="s">
        <v>33</v>
      </c>
      <c r="BJ318" s="1" t="s">
        <v>33</v>
      </c>
      <c r="BK318" s="1" t="s">
        <v>33</v>
      </c>
      <c r="BL318" s="1" t="s">
        <v>33</v>
      </c>
      <c r="BM318" s="1">
        <v>0.5</v>
      </c>
    </row>
    <row r="319" spans="1:65" x14ac:dyDescent="0.35">
      <c r="A319" s="1" t="s">
        <v>1588</v>
      </c>
      <c r="B319" s="1" t="s">
        <v>1359</v>
      </c>
      <c r="C319" s="1" t="s">
        <v>1589</v>
      </c>
      <c r="D319" s="1" t="s">
        <v>1590</v>
      </c>
      <c r="E319" t="s">
        <v>61</v>
      </c>
      <c r="F319" s="1" t="s">
        <v>37</v>
      </c>
      <c r="G319" s="1" t="s">
        <v>4102</v>
      </c>
      <c r="H319" s="1" t="s">
        <v>33</v>
      </c>
      <c r="I319" s="1" t="s">
        <v>40</v>
      </c>
      <c r="K319" t="str">
        <f t="shared" si="65"/>
        <v>Poison</v>
      </c>
      <c r="L319" s="1">
        <v>1.7</v>
      </c>
      <c r="M319" s="1">
        <v>80</v>
      </c>
      <c r="N319" s="1" t="s">
        <v>61</v>
      </c>
      <c r="O319" s="1" t="s">
        <v>555</v>
      </c>
      <c r="P319" s="1" t="s">
        <v>656</v>
      </c>
      <c r="Q319" s="1" t="s">
        <v>241</v>
      </c>
      <c r="R319" s="9" t="s">
        <v>1591</v>
      </c>
      <c r="S319" s="9">
        <f t="shared" si="66"/>
        <v>467</v>
      </c>
      <c r="T319" s="9">
        <f t="shared" si="67"/>
        <v>100</v>
      </c>
      <c r="U319" s="9" t="s">
        <v>68</v>
      </c>
      <c r="V319" s="9">
        <f t="shared" si="68"/>
        <v>73</v>
      </c>
      <c r="W319" s="9" t="s">
        <v>369</v>
      </c>
      <c r="X319" s="9">
        <f t="shared" si="69"/>
        <v>83</v>
      </c>
      <c r="Y319" s="9" t="s">
        <v>67</v>
      </c>
      <c r="Z319" s="9">
        <f t="shared" si="70"/>
        <v>73</v>
      </c>
      <c r="AA319" s="9" t="s">
        <v>369</v>
      </c>
      <c r="AB319" s="9">
        <f t="shared" si="71"/>
        <v>83</v>
      </c>
      <c r="AC319" s="9" t="s">
        <v>67</v>
      </c>
      <c r="AD319" s="9">
        <f t="shared" si="72"/>
        <v>55</v>
      </c>
      <c r="AE319" s="9" t="s">
        <v>169</v>
      </c>
      <c r="AF319" s="9">
        <f t="shared" si="73"/>
        <v>75</v>
      </c>
      <c r="AG319" s="9" t="s">
        <v>195</v>
      </c>
      <c r="AH319" s="9" t="s">
        <v>47</v>
      </c>
      <c r="AI319" s="9">
        <f t="shared" si="74"/>
        <v>70</v>
      </c>
      <c r="AJ319" s="9">
        <f t="shared" si="75"/>
        <v>163</v>
      </c>
      <c r="AK319" s="9" t="s">
        <v>623</v>
      </c>
      <c r="AL319" s="1" t="s">
        <v>1458</v>
      </c>
      <c r="AM319" s="1" t="s">
        <v>33</v>
      </c>
      <c r="AN319" s="1" t="s">
        <v>658</v>
      </c>
      <c r="AP319" t="str">
        <f t="shared" si="76"/>
        <v>Amorphous</v>
      </c>
      <c r="AQ319" s="9">
        <v>50</v>
      </c>
      <c r="AR319" s="9">
        <f t="shared" si="77"/>
        <v>50</v>
      </c>
      <c r="AS319" s="10">
        <f>Table1[[#This Row],[percentage_male]]/100</f>
        <v>0.5</v>
      </c>
      <c r="AT319" s="11">
        <f>(100-Table1[[#This Row],[percentage_male]])/100</f>
        <v>0.5</v>
      </c>
      <c r="AU319" s="1" t="s">
        <v>51</v>
      </c>
      <c r="AV319" s="1" t="s">
        <v>33</v>
      </c>
      <c r="AW319" s="1" t="s">
        <v>33</v>
      </c>
      <c r="AX319" s="1" t="s">
        <v>33</v>
      </c>
      <c r="AY319" s="1" t="s">
        <v>33</v>
      </c>
      <c r="AZ319" s="1">
        <v>0.5</v>
      </c>
      <c r="BA319" s="1" t="s">
        <v>33</v>
      </c>
      <c r="BB319" s="1">
        <v>0.5</v>
      </c>
      <c r="BC319" s="1">
        <v>0.5</v>
      </c>
      <c r="BD319" s="1" t="s">
        <v>38</v>
      </c>
      <c r="BE319" s="1" t="s">
        <v>33</v>
      </c>
      <c r="BF319" s="1" t="s">
        <v>38</v>
      </c>
      <c r="BG319" s="1">
        <v>0.5</v>
      </c>
      <c r="BH319" s="1" t="s">
        <v>33</v>
      </c>
      <c r="BI319" s="1" t="s">
        <v>33</v>
      </c>
      <c r="BJ319" s="1" t="s">
        <v>33</v>
      </c>
      <c r="BK319" s="1" t="s">
        <v>33</v>
      </c>
      <c r="BL319" s="1" t="s">
        <v>33</v>
      </c>
      <c r="BM319" s="1">
        <v>0.5</v>
      </c>
    </row>
    <row r="320" spans="1:65" x14ac:dyDescent="0.35">
      <c r="A320" s="1" t="s">
        <v>1593</v>
      </c>
      <c r="B320" s="1" t="s">
        <v>43</v>
      </c>
      <c r="C320" s="1" t="s">
        <v>1594</v>
      </c>
      <c r="D320" s="1" t="s">
        <v>1595</v>
      </c>
      <c r="E320" t="s">
        <v>61</v>
      </c>
      <c r="F320" s="1" t="s">
        <v>37</v>
      </c>
      <c r="G320" s="1" t="s">
        <v>4103</v>
      </c>
      <c r="H320" s="1" t="s">
        <v>38</v>
      </c>
      <c r="I320" s="1" t="s">
        <v>123</v>
      </c>
      <c r="J320" s="1" t="s">
        <v>240</v>
      </c>
      <c r="K320" t="str">
        <f t="shared" si="65"/>
        <v>Water, Dark</v>
      </c>
      <c r="L320" s="1">
        <v>0.8</v>
      </c>
      <c r="M320" s="1">
        <v>20.8</v>
      </c>
      <c r="N320" s="1" t="s">
        <v>38</v>
      </c>
      <c r="O320" s="1" t="s">
        <v>1596</v>
      </c>
      <c r="Q320" s="1" t="s">
        <v>1104</v>
      </c>
      <c r="R320" s="9" t="s">
        <v>427</v>
      </c>
      <c r="S320" s="9">
        <f t="shared" si="66"/>
        <v>305</v>
      </c>
      <c r="T320" s="9">
        <f t="shared" si="67"/>
        <v>45</v>
      </c>
      <c r="U320" s="9" t="s">
        <v>44</v>
      </c>
      <c r="V320" s="9">
        <f t="shared" si="68"/>
        <v>90</v>
      </c>
      <c r="W320" s="9" t="s">
        <v>178</v>
      </c>
      <c r="X320" s="9">
        <f t="shared" si="69"/>
        <v>20</v>
      </c>
      <c r="Y320" s="9" t="s">
        <v>51</v>
      </c>
      <c r="Z320" s="9">
        <f t="shared" si="70"/>
        <v>65</v>
      </c>
      <c r="AA320" s="9" t="s">
        <v>46</v>
      </c>
      <c r="AB320" s="9">
        <f t="shared" si="71"/>
        <v>20</v>
      </c>
      <c r="AC320" s="9" t="s">
        <v>51</v>
      </c>
      <c r="AD320" s="9">
        <f t="shared" si="72"/>
        <v>65</v>
      </c>
      <c r="AE320" s="9" t="s">
        <v>46</v>
      </c>
      <c r="AF320" s="9">
        <f t="shared" si="73"/>
        <v>225</v>
      </c>
      <c r="AG320" s="9" t="s">
        <v>521</v>
      </c>
      <c r="AH320" s="9" t="s">
        <v>159</v>
      </c>
      <c r="AI320" s="9">
        <f t="shared" si="74"/>
        <v>35</v>
      </c>
      <c r="AJ320" s="9">
        <f t="shared" si="75"/>
        <v>61</v>
      </c>
      <c r="AK320" s="9" t="s">
        <v>264</v>
      </c>
      <c r="AL320" s="1" t="s">
        <v>490</v>
      </c>
      <c r="AM320" s="1" t="s">
        <v>33</v>
      </c>
      <c r="AN320" s="1" t="s">
        <v>804</v>
      </c>
      <c r="AP320" t="str">
        <f t="shared" si="76"/>
        <v>Water 2</v>
      </c>
      <c r="AQ320" s="9">
        <v>50</v>
      </c>
      <c r="AR320" s="9">
        <f t="shared" si="77"/>
        <v>50</v>
      </c>
      <c r="AS320" s="10">
        <f>Table1[[#This Row],[percentage_male]]/100</f>
        <v>0.5</v>
      </c>
      <c r="AT320" s="11">
        <f>(100-Table1[[#This Row],[percentage_male]])/100</f>
        <v>0.5</v>
      </c>
      <c r="AU320" s="1" t="s">
        <v>51</v>
      </c>
      <c r="AV320" s="1" t="s">
        <v>33</v>
      </c>
      <c r="AW320" s="1">
        <v>0.5</v>
      </c>
      <c r="AX320" s="1">
        <v>0.5</v>
      </c>
      <c r="AY320" s="1" t="s">
        <v>38</v>
      </c>
      <c r="AZ320" s="1" t="s">
        <v>38</v>
      </c>
      <c r="BA320" s="1">
        <v>0.5</v>
      </c>
      <c r="BB320" s="1" t="s">
        <v>38</v>
      </c>
      <c r="BC320" s="1" t="s">
        <v>33</v>
      </c>
      <c r="BD320" s="1" t="s">
        <v>33</v>
      </c>
      <c r="BE320" s="1" t="s">
        <v>33</v>
      </c>
      <c r="BF320" s="1" t="s">
        <v>32</v>
      </c>
      <c r="BG320" s="1" t="s">
        <v>38</v>
      </c>
      <c r="BH320" s="1" t="s">
        <v>33</v>
      </c>
      <c r="BI320" s="1">
        <v>0.5</v>
      </c>
      <c r="BJ320" s="1" t="s">
        <v>33</v>
      </c>
      <c r="BK320" s="1">
        <v>0.5</v>
      </c>
      <c r="BL320" s="1">
        <v>0.5</v>
      </c>
      <c r="BM320" s="1" t="s">
        <v>38</v>
      </c>
    </row>
    <row r="321" spans="1:65" x14ac:dyDescent="0.35">
      <c r="A321" s="1" t="s">
        <v>1598</v>
      </c>
      <c r="B321" s="1" t="s">
        <v>1366</v>
      </c>
      <c r="C321" s="1" t="s">
        <v>1599</v>
      </c>
      <c r="D321" s="1" t="s">
        <v>1600</v>
      </c>
      <c r="E321" t="s">
        <v>61</v>
      </c>
      <c r="F321" s="1" t="s">
        <v>37</v>
      </c>
      <c r="G321" s="1" t="s">
        <v>4104</v>
      </c>
      <c r="H321" s="1" t="s">
        <v>38</v>
      </c>
      <c r="I321" s="1" t="s">
        <v>123</v>
      </c>
      <c r="J321" s="1" t="s">
        <v>240</v>
      </c>
      <c r="K321" t="str">
        <f t="shared" si="65"/>
        <v>Water, Dark</v>
      </c>
      <c r="L321" s="1">
        <v>1.8</v>
      </c>
      <c r="M321" s="1">
        <v>88.8</v>
      </c>
      <c r="N321" s="1" t="s">
        <v>38</v>
      </c>
      <c r="O321" s="1" t="s">
        <v>1596</v>
      </c>
      <c r="Q321" s="1" t="s">
        <v>1104</v>
      </c>
      <c r="R321" s="9" t="s">
        <v>820</v>
      </c>
      <c r="S321" s="9">
        <f t="shared" si="66"/>
        <v>460</v>
      </c>
      <c r="T321" s="9">
        <f t="shared" si="67"/>
        <v>70</v>
      </c>
      <c r="U321" s="9" t="s">
        <v>47</v>
      </c>
      <c r="V321" s="9">
        <f t="shared" si="68"/>
        <v>120</v>
      </c>
      <c r="W321" s="9" t="s">
        <v>75</v>
      </c>
      <c r="X321" s="9">
        <f t="shared" si="69"/>
        <v>40</v>
      </c>
      <c r="Y321" s="9" t="s">
        <v>184</v>
      </c>
      <c r="Z321" s="9">
        <f t="shared" si="70"/>
        <v>95</v>
      </c>
      <c r="AA321" s="9" t="s">
        <v>276</v>
      </c>
      <c r="AB321" s="9">
        <f t="shared" si="71"/>
        <v>40</v>
      </c>
      <c r="AC321" s="9" t="s">
        <v>184</v>
      </c>
      <c r="AD321" s="9">
        <f t="shared" si="72"/>
        <v>95</v>
      </c>
      <c r="AE321" s="9" t="s">
        <v>276</v>
      </c>
      <c r="AF321" s="9">
        <f t="shared" si="73"/>
        <v>60</v>
      </c>
      <c r="AG321" s="9" t="s">
        <v>56</v>
      </c>
      <c r="AH321" s="9" t="s">
        <v>159</v>
      </c>
      <c r="AI321" s="9">
        <f t="shared" si="74"/>
        <v>35</v>
      </c>
      <c r="AJ321" s="9">
        <f t="shared" si="75"/>
        <v>161</v>
      </c>
      <c r="AK321" s="9" t="s">
        <v>821</v>
      </c>
      <c r="AL321" s="1" t="s">
        <v>490</v>
      </c>
      <c r="AM321" s="1" t="s">
        <v>33</v>
      </c>
      <c r="AN321" s="1" t="s">
        <v>804</v>
      </c>
      <c r="AP321" t="str">
        <f t="shared" si="76"/>
        <v>Water 2</v>
      </c>
      <c r="AQ321" s="9">
        <v>50</v>
      </c>
      <c r="AR321" s="9">
        <f t="shared" si="77"/>
        <v>50</v>
      </c>
      <c r="AS321" s="10">
        <f>Table1[[#This Row],[percentage_male]]/100</f>
        <v>0.5</v>
      </c>
      <c r="AT321" s="11">
        <f>(100-Table1[[#This Row],[percentage_male]])/100</f>
        <v>0.5</v>
      </c>
      <c r="AU321" s="1" t="s">
        <v>51</v>
      </c>
      <c r="AV321" s="1" t="s">
        <v>33</v>
      </c>
      <c r="AW321" s="1">
        <v>0.5</v>
      </c>
      <c r="AX321" s="1">
        <v>0.5</v>
      </c>
      <c r="AY321" s="1" t="s">
        <v>38</v>
      </c>
      <c r="AZ321" s="1" t="s">
        <v>38</v>
      </c>
      <c r="BA321" s="1">
        <v>0.5</v>
      </c>
      <c r="BB321" s="1" t="s">
        <v>38</v>
      </c>
      <c r="BC321" s="1" t="s">
        <v>33</v>
      </c>
      <c r="BD321" s="1" t="s">
        <v>33</v>
      </c>
      <c r="BE321" s="1" t="s">
        <v>33</v>
      </c>
      <c r="BF321" s="1" t="s">
        <v>32</v>
      </c>
      <c r="BG321" s="1" t="s">
        <v>38</v>
      </c>
      <c r="BH321" s="1" t="s">
        <v>33</v>
      </c>
      <c r="BI321" s="1">
        <v>0.5</v>
      </c>
      <c r="BJ321" s="1" t="s">
        <v>33</v>
      </c>
      <c r="BK321" s="1">
        <v>0.5</v>
      </c>
      <c r="BL321" s="1">
        <v>0.5</v>
      </c>
      <c r="BM321" s="1" t="s">
        <v>38</v>
      </c>
    </row>
    <row r="322" spans="1:65" x14ac:dyDescent="0.35">
      <c r="A322" s="1" t="s">
        <v>1605</v>
      </c>
      <c r="B322" s="1" t="s">
        <v>285</v>
      </c>
      <c r="C322" s="1" t="s">
        <v>1605</v>
      </c>
      <c r="D322" s="1" t="s">
        <v>1606</v>
      </c>
      <c r="E322" t="s">
        <v>61</v>
      </c>
      <c r="F322" s="1" t="s">
        <v>37</v>
      </c>
      <c r="G322" s="1" t="s">
        <v>4105</v>
      </c>
      <c r="H322" s="1" t="s">
        <v>33</v>
      </c>
      <c r="I322" s="1" t="s">
        <v>123</v>
      </c>
      <c r="K322" t="str">
        <f t="shared" ref="K322:K379" si="78">_xlfn.TEXTJOIN(", ",TRUE,I322,J322)</f>
        <v>Water</v>
      </c>
      <c r="L322" s="1">
        <v>2</v>
      </c>
      <c r="M322" s="1">
        <v>130</v>
      </c>
      <c r="N322" s="1" t="s">
        <v>61</v>
      </c>
      <c r="O322" s="1" t="s">
        <v>803</v>
      </c>
      <c r="P322" s="1" t="s">
        <v>598</v>
      </c>
      <c r="Q322" s="1" t="s">
        <v>901</v>
      </c>
      <c r="R322" s="9" t="s">
        <v>517</v>
      </c>
      <c r="S322" s="9">
        <f t="shared" ref="S322:S379" si="79">IF(ISBLANK(R322),"",_xlfn.NUMBERVALUE(R322))</f>
        <v>400</v>
      </c>
      <c r="T322" s="9">
        <f t="shared" ref="T322:T379" si="80">IF(ISBLANK(U322),"",_xlfn.NUMBERVALUE(U322))</f>
        <v>130</v>
      </c>
      <c r="U322" s="9" t="s">
        <v>110</v>
      </c>
      <c r="V322" s="9">
        <f t="shared" ref="V322:V379" si="81">IF(ISBLANK(W322),"",_xlfn.NUMBERVALUE(W322))</f>
        <v>70</v>
      </c>
      <c r="W322" s="9" t="s">
        <v>47</v>
      </c>
      <c r="X322" s="9">
        <f t="shared" ref="X322:X379" si="82">IF(ISBLANK(Y322),"",_xlfn.NUMBERVALUE(Y322))</f>
        <v>35</v>
      </c>
      <c r="Y322" s="9" t="s">
        <v>159</v>
      </c>
      <c r="Z322" s="9">
        <f t="shared" ref="Z322:Z379" si="83">IF(ISBLANK(AA322),"",_xlfn.NUMBERVALUE(AA322))</f>
        <v>70</v>
      </c>
      <c r="AA322" s="9" t="s">
        <v>47</v>
      </c>
      <c r="AB322" s="9">
        <f t="shared" ref="AB322:AB379" si="84">IF(ISBLANK(AC322),"",_xlfn.NUMBERVALUE(AC322))</f>
        <v>35</v>
      </c>
      <c r="AC322" s="9" t="s">
        <v>159</v>
      </c>
      <c r="AD322" s="9">
        <f t="shared" ref="AD322:AD379" si="85">IF(ISBLANK(AE322),"",_xlfn.NUMBERVALUE(AE322))</f>
        <v>60</v>
      </c>
      <c r="AE322" s="9" t="s">
        <v>56</v>
      </c>
      <c r="AF322" s="9">
        <f t="shared" ref="AF322:AF379" si="86">IF(ISBLANK(AG322),"",_xlfn.NUMBERVALUE(AG322))</f>
        <v>125</v>
      </c>
      <c r="AG322" s="9" t="s">
        <v>651</v>
      </c>
      <c r="AH322" s="9" t="s">
        <v>47</v>
      </c>
      <c r="AI322" s="9">
        <f t="shared" ref="AI322:AI379" si="87">IF(ISBLANK(AH322),"",_xlfn.NUMBERVALUE(AH322))</f>
        <v>70</v>
      </c>
      <c r="AJ322" s="9">
        <f t="shared" ref="AJ322:AJ379" si="88">IF(ISBLANK(AK322),"",_xlfn.NUMBERVALUE(AK322))</f>
        <v>80</v>
      </c>
      <c r="AK322" s="9" t="s">
        <v>59</v>
      </c>
      <c r="AL322" s="1" t="s">
        <v>1458</v>
      </c>
      <c r="AM322" s="1" t="s">
        <v>38</v>
      </c>
      <c r="AN322" s="1" t="s">
        <v>238</v>
      </c>
      <c r="AO322" s="1" t="s">
        <v>804</v>
      </c>
      <c r="AP322" t="str">
        <f t="shared" ref="AP322:AP379" si="89">_xlfn.TEXTJOIN(", ",TRUE,AN322,AO322)</f>
        <v>Field, Water 2</v>
      </c>
      <c r="AQ322" s="9">
        <v>50</v>
      </c>
      <c r="AR322" s="9">
        <f t="shared" ref="AR322:AR379" si="90">100-AQ322</f>
        <v>50</v>
      </c>
      <c r="AS322" s="10">
        <f>Table1[[#This Row],[percentage_male]]/100</f>
        <v>0.5</v>
      </c>
      <c r="AT322" s="11">
        <f>(100-Table1[[#This Row],[percentage_male]])/100</f>
        <v>0.5</v>
      </c>
      <c r="AU322" s="1" t="s">
        <v>184</v>
      </c>
      <c r="AV322" s="1" t="s">
        <v>33</v>
      </c>
      <c r="AW322" s="1">
        <v>0.5</v>
      </c>
      <c r="AX322" s="1">
        <v>0.5</v>
      </c>
      <c r="AY322" s="1" t="s">
        <v>38</v>
      </c>
      <c r="AZ322" s="1" t="s">
        <v>38</v>
      </c>
      <c r="BA322" s="1">
        <v>0.5</v>
      </c>
      <c r="BB322" s="1" t="s">
        <v>33</v>
      </c>
      <c r="BC322" s="1" t="s">
        <v>33</v>
      </c>
      <c r="BD322" s="1" t="s">
        <v>33</v>
      </c>
      <c r="BE322" s="1" t="s">
        <v>33</v>
      </c>
      <c r="BF322" s="1" t="s">
        <v>33</v>
      </c>
      <c r="BG322" s="1" t="s">
        <v>33</v>
      </c>
      <c r="BH322" s="1" t="s">
        <v>33</v>
      </c>
      <c r="BI322" s="1" t="s">
        <v>33</v>
      </c>
      <c r="BJ322" s="1" t="s">
        <v>33</v>
      </c>
      <c r="BK322" s="1" t="s">
        <v>33</v>
      </c>
      <c r="BL322" s="1">
        <v>0.5</v>
      </c>
      <c r="BM322" s="1" t="s">
        <v>33</v>
      </c>
    </row>
    <row r="323" spans="1:65" x14ac:dyDescent="0.35">
      <c r="A323" s="1" t="s">
        <v>1608</v>
      </c>
      <c r="B323" s="1" t="s">
        <v>1371</v>
      </c>
      <c r="C323" s="1" t="s">
        <v>1608</v>
      </c>
      <c r="D323" s="1" t="s">
        <v>1609</v>
      </c>
      <c r="E323" t="s">
        <v>61</v>
      </c>
      <c r="F323" s="1" t="s">
        <v>37</v>
      </c>
      <c r="G323" s="1" t="s">
        <v>4106</v>
      </c>
      <c r="H323" s="1" t="s">
        <v>33</v>
      </c>
      <c r="I323" s="1" t="s">
        <v>123</v>
      </c>
      <c r="K323" t="str">
        <f t="shared" si="78"/>
        <v>Water</v>
      </c>
      <c r="L323" s="1">
        <v>14.5</v>
      </c>
      <c r="M323" s="1">
        <v>398</v>
      </c>
      <c r="N323" s="1" t="s">
        <v>61</v>
      </c>
      <c r="O323" s="1" t="s">
        <v>803</v>
      </c>
      <c r="P323" s="1" t="s">
        <v>598</v>
      </c>
      <c r="Q323" s="1" t="s">
        <v>901</v>
      </c>
      <c r="R323" s="9" t="s">
        <v>472</v>
      </c>
      <c r="S323" s="9">
        <f t="shared" si="79"/>
        <v>500</v>
      </c>
      <c r="T323" s="9">
        <f t="shared" si="80"/>
        <v>170</v>
      </c>
      <c r="U323" s="9" t="s">
        <v>387</v>
      </c>
      <c r="V323" s="9">
        <f t="shared" si="81"/>
        <v>90</v>
      </c>
      <c r="W323" s="9" t="s">
        <v>178</v>
      </c>
      <c r="X323" s="9">
        <f t="shared" si="82"/>
        <v>45</v>
      </c>
      <c r="Y323" s="9" t="s">
        <v>44</v>
      </c>
      <c r="Z323" s="9">
        <f t="shared" si="83"/>
        <v>90</v>
      </c>
      <c r="AA323" s="9" t="s">
        <v>178</v>
      </c>
      <c r="AB323" s="9">
        <f t="shared" si="84"/>
        <v>45</v>
      </c>
      <c r="AC323" s="9" t="s">
        <v>44</v>
      </c>
      <c r="AD323" s="9">
        <f t="shared" si="85"/>
        <v>60</v>
      </c>
      <c r="AE323" s="9" t="s">
        <v>56</v>
      </c>
      <c r="AF323" s="9">
        <f t="shared" si="86"/>
        <v>60</v>
      </c>
      <c r="AG323" s="9" t="s">
        <v>56</v>
      </c>
      <c r="AH323" s="9" t="s">
        <v>47</v>
      </c>
      <c r="AI323" s="9">
        <f t="shared" si="87"/>
        <v>70</v>
      </c>
      <c r="AJ323" s="9">
        <f t="shared" si="88"/>
        <v>175</v>
      </c>
      <c r="AK323" s="9" t="s">
        <v>473</v>
      </c>
      <c r="AL323" s="1" t="s">
        <v>1458</v>
      </c>
      <c r="AM323" s="1" t="s">
        <v>38</v>
      </c>
      <c r="AN323" s="1" t="s">
        <v>238</v>
      </c>
      <c r="AO323" s="1" t="s">
        <v>804</v>
      </c>
      <c r="AP323" t="str">
        <f t="shared" si="89"/>
        <v>Field, Water 2</v>
      </c>
      <c r="AQ323" s="9">
        <v>50</v>
      </c>
      <c r="AR323" s="9">
        <f t="shared" si="90"/>
        <v>50</v>
      </c>
      <c r="AS323" s="10">
        <f>Table1[[#This Row],[percentage_male]]/100</f>
        <v>0.5</v>
      </c>
      <c r="AT323" s="11">
        <f>(100-Table1[[#This Row],[percentage_male]])/100</f>
        <v>0.5</v>
      </c>
      <c r="AU323" s="1" t="s">
        <v>184</v>
      </c>
      <c r="AV323" s="1" t="s">
        <v>33</v>
      </c>
      <c r="AW323" s="1">
        <v>0.5</v>
      </c>
      <c r="AX323" s="1">
        <v>0.5</v>
      </c>
      <c r="AY323" s="1" t="s">
        <v>38</v>
      </c>
      <c r="AZ323" s="1" t="s">
        <v>38</v>
      </c>
      <c r="BA323" s="1">
        <v>0.5</v>
      </c>
      <c r="BB323" s="1" t="s">
        <v>33</v>
      </c>
      <c r="BC323" s="1" t="s">
        <v>33</v>
      </c>
      <c r="BD323" s="1" t="s">
        <v>33</v>
      </c>
      <c r="BE323" s="1" t="s">
        <v>33</v>
      </c>
      <c r="BF323" s="1" t="s">
        <v>33</v>
      </c>
      <c r="BG323" s="1" t="s">
        <v>33</v>
      </c>
      <c r="BH323" s="1" t="s">
        <v>33</v>
      </c>
      <c r="BI323" s="1" t="s">
        <v>33</v>
      </c>
      <c r="BJ323" s="1" t="s">
        <v>33</v>
      </c>
      <c r="BK323" s="1" t="s">
        <v>33</v>
      </c>
      <c r="BL323" s="1">
        <v>0.5</v>
      </c>
      <c r="BM323" s="1" t="s">
        <v>33</v>
      </c>
    </row>
    <row r="324" spans="1:65" x14ac:dyDescent="0.35">
      <c r="A324" s="1" t="s">
        <v>1611</v>
      </c>
      <c r="B324" s="1" t="s">
        <v>1375</v>
      </c>
      <c r="C324" s="1" t="s">
        <v>1612</v>
      </c>
      <c r="D324" s="1" t="s">
        <v>1613</v>
      </c>
      <c r="E324" t="s">
        <v>61</v>
      </c>
      <c r="F324" s="1" t="s">
        <v>37</v>
      </c>
      <c r="G324" s="1" t="s">
        <v>4107</v>
      </c>
      <c r="H324" s="1" t="s">
        <v>38</v>
      </c>
      <c r="I324" s="1" t="s">
        <v>81</v>
      </c>
      <c r="J324" s="1" t="s">
        <v>304</v>
      </c>
      <c r="K324" t="str">
        <f t="shared" si="78"/>
        <v>Fire, Ground</v>
      </c>
      <c r="L324" s="1">
        <v>0.7</v>
      </c>
      <c r="M324" s="1">
        <v>24</v>
      </c>
      <c r="N324" s="1" t="s">
        <v>61</v>
      </c>
      <c r="O324" s="1" t="s">
        <v>598</v>
      </c>
      <c r="P324" s="1" t="s">
        <v>1614</v>
      </c>
      <c r="Q324" s="1" t="s">
        <v>599</v>
      </c>
      <c r="R324" s="9" t="s">
        <v>427</v>
      </c>
      <c r="S324" s="9">
        <f t="shared" si="79"/>
        <v>305</v>
      </c>
      <c r="T324" s="9">
        <f t="shared" si="80"/>
        <v>60</v>
      </c>
      <c r="U324" s="9" t="s">
        <v>56</v>
      </c>
      <c r="V324" s="9">
        <f t="shared" si="81"/>
        <v>60</v>
      </c>
      <c r="W324" s="9" t="s">
        <v>56</v>
      </c>
      <c r="X324" s="9">
        <f t="shared" si="82"/>
        <v>40</v>
      </c>
      <c r="Y324" s="9" t="s">
        <v>184</v>
      </c>
      <c r="Z324" s="9">
        <f t="shared" si="83"/>
        <v>65</v>
      </c>
      <c r="AA324" s="9" t="s">
        <v>46</v>
      </c>
      <c r="AB324" s="9">
        <f t="shared" si="84"/>
        <v>45</v>
      </c>
      <c r="AC324" s="9" t="s">
        <v>44</v>
      </c>
      <c r="AD324" s="9">
        <f t="shared" si="85"/>
        <v>35</v>
      </c>
      <c r="AE324" s="9" t="s">
        <v>159</v>
      </c>
      <c r="AF324" s="9">
        <f t="shared" si="86"/>
        <v>255</v>
      </c>
      <c r="AG324" s="9" t="s">
        <v>160</v>
      </c>
      <c r="AH324" s="9" t="s">
        <v>47</v>
      </c>
      <c r="AI324" s="9">
        <f t="shared" si="87"/>
        <v>70</v>
      </c>
      <c r="AJ324" s="9">
        <f t="shared" si="88"/>
        <v>61</v>
      </c>
      <c r="AK324" s="9" t="s">
        <v>264</v>
      </c>
      <c r="AL324" s="1" t="s">
        <v>161</v>
      </c>
      <c r="AM324" s="1" t="s">
        <v>33</v>
      </c>
      <c r="AN324" s="1" t="s">
        <v>238</v>
      </c>
      <c r="AP324" t="str">
        <f t="shared" si="89"/>
        <v>Field</v>
      </c>
      <c r="AQ324" s="9">
        <v>50</v>
      </c>
      <c r="AR324" s="9">
        <f t="shared" si="90"/>
        <v>50</v>
      </c>
      <c r="AS324" s="10">
        <f>Table1[[#This Row],[percentage_male]]/100</f>
        <v>0.5</v>
      </c>
      <c r="AT324" s="11">
        <f>(100-Table1[[#This Row],[percentage_male]])/100</f>
        <v>0.5</v>
      </c>
      <c r="AU324" s="1" t="s">
        <v>51</v>
      </c>
      <c r="AV324" s="1" t="s">
        <v>33</v>
      </c>
      <c r="AW324" s="1">
        <v>0.5</v>
      </c>
      <c r="AX324" s="1" t="s">
        <v>77</v>
      </c>
      <c r="AY324" s="1" t="s">
        <v>32</v>
      </c>
      <c r="AZ324" s="1" t="s">
        <v>33</v>
      </c>
      <c r="BA324" s="1" t="s">
        <v>33</v>
      </c>
      <c r="BB324" s="1" t="s">
        <v>33</v>
      </c>
      <c r="BC324" s="1">
        <v>0.5</v>
      </c>
      <c r="BD324" s="1" t="s">
        <v>38</v>
      </c>
      <c r="BE324" s="1" t="s">
        <v>33</v>
      </c>
      <c r="BF324" s="1" t="s">
        <v>33</v>
      </c>
      <c r="BG324" s="1">
        <v>0.5</v>
      </c>
      <c r="BH324" s="1" t="s">
        <v>33</v>
      </c>
      <c r="BI324" s="1" t="s">
        <v>33</v>
      </c>
      <c r="BJ324" s="1" t="s">
        <v>33</v>
      </c>
      <c r="BK324" s="1" t="s">
        <v>33</v>
      </c>
      <c r="BL324" s="1">
        <v>0.5</v>
      </c>
      <c r="BM324" s="1">
        <v>0.5</v>
      </c>
    </row>
    <row r="325" spans="1:65" x14ac:dyDescent="0.35">
      <c r="A325" s="1" t="s">
        <v>1616</v>
      </c>
      <c r="B325" s="1" t="s">
        <v>360</v>
      </c>
      <c r="C325" s="1" t="s">
        <v>1616</v>
      </c>
      <c r="D325" s="1" t="s">
        <v>1617</v>
      </c>
      <c r="E325" t="s">
        <v>61</v>
      </c>
      <c r="F325" s="1" t="s">
        <v>37</v>
      </c>
      <c r="G325" s="1" t="s">
        <v>4108</v>
      </c>
      <c r="H325" s="1" t="s">
        <v>38</v>
      </c>
      <c r="I325" s="1" t="s">
        <v>81</v>
      </c>
      <c r="J325" s="1" t="s">
        <v>304</v>
      </c>
      <c r="K325" t="str">
        <f t="shared" si="78"/>
        <v>Fire, Ground</v>
      </c>
      <c r="L325" s="1">
        <v>1.9</v>
      </c>
      <c r="M325" s="1">
        <v>220</v>
      </c>
      <c r="N325" s="1" t="s">
        <v>61</v>
      </c>
      <c r="O325" s="1" t="s">
        <v>1205</v>
      </c>
      <c r="P325" s="1" t="s">
        <v>1618</v>
      </c>
      <c r="Q325" s="1" t="s">
        <v>480</v>
      </c>
      <c r="R325" s="9" t="s">
        <v>820</v>
      </c>
      <c r="S325" s="9">
        <f t="shared" si="79"/>
        <v>460</v>
      </c>
      <c r="T325" s="9">
        <f t="shared" si="80"/>
        <v>70</v>
      </c>
      <c r="U325" s="9" t="s">
        <v>47</v>
      </c>
      <c r="V325" s="9">
        <f t="shared" si="81"/>
        <v>100</v>
      </c>
      <c r="W325" s="9" t="s">
        <v>68</v>
      </c>
      <c r="X325" s="9">
        <f t="shared" si="82"/>
        <v>70</v>
      </c>
      <c r="Y325" s="9" t="s">
        <v>47</v>
      </c>
      <c r="Z325" s="9">
        <f t="shared" si="83"/>
        <v>105</v>
      </c>
      <c r="AA325" s="9" t="s">
        <v>141</v>
      </c>
      <c r="AB325" s="9">
        <f t="shared" si="84"/>
        <v>75</v>
      </c>
      <c r="AC325" s="9" t="s">
        <v>195</v>
      </c>
      <c r="AD325" s="9">
        <f t="shared" si="85"/>
        <v>40</v>
      </c>
      <c r="AE325" s="9" t="s">
        <v>184</v>
      </c>
      <c r="AF325" s="9">
        <f t="shared" si="86"/>
        <v>150</v>
      </c>
      <c r="AG325" s="9" t="s">
        <v>200</v>
      </c>
      <c r="AH325" s="9" t="s">
        <v>47</v>
      </c>
      <c r="AI325" s="9">
        <f t="shared" si="87"/>
        <v>70</v>
      </c>
      <c r="AJ325" s="9">
        <f t="shared" si="88"/>
        <v>161</v>
      </c>
      <c r="AK325" s="9" t="s">
        <v>821</v>
      </c>
      <c r="AL325" s="1" t="s">
        <v>161</v>
      </c>
      <c r="AM325" s="1" t="s">
        <v>33</v>
      </c>
      <c r="AN325" s="1" t="s">
        <v>238</v>
      </c>
      <c r="AP325" t="str">
        <f t="shared" si="89"/>
        <v>Field</v>
      </c>
      <c r="AQ325" s="9">
        <v>50</v>
      </c>
      <c r="AR325" s="9">
        <f t="shared" si="90"/>
        <v>50</v>
      </c>
      <c r="AS325" s="10">
        <f>Table1[[#This Row],[percentage_male]]/100</f>
        <v>0.5</v>
      </c>
      <c r="AT325" s="11">
        <f>(100-Table1[[#This Row],[percentage_male]])/100</f>
        <v>0.5</v>
      </c>
      <c r="AU325" s="1" t="s">
        <v>51</v>
      </c>
      <c r="AV325" s="1" t="s">
        <v>33</v>
      </c>
      <c r="AW325" s="1">
        <v>0.5</v>
      </c>
      <c r="AX325" s="1" t="s">
        <v>77</v>
      </c>
      <c r="AY325" s="1" t="s">
        <v>32</v>
      </c>
      <c r="AZ325" s="1" t="s">
        <v>33</v>
      </c>
      <c r="BA325" s="1" t="s">
        <v>33</v>
      </c>
      <c r="BB325" s="1" t="s">
        <v>33</v>
      </c>
      <c r="BC325" s="1">
        <v>0.5</v>
      </c>
      <c r="BD325" s="1" t="s">
        <v>38</v>
      </c>
      <c r="BE325" s="1" t="s">
        <v>33</v>
      </c>
      <c r="BF325" s="1" t="s">
        <v>33</v>
      </c>
      <c r="BG325" s="1">
        <v>0.5</v>
      </c>
      <c r="BH325" s="1" t="s">
        <v>33</v>
      </c>
      <c r="BI325" s="1" t="s">
        <v>33</v>
      </c>
      <c r="BJ325" s="1" t="s">
        <v>33</v>
      </c>
      <c r="BK325" s="1" t="s">
        <v>33</v>
      </c>
      <c r="BL325" s="1">
        <v>0.5</v>
      </c>
      <c r="BM325" s="1">
        <v>0.5</v>
      </c>
    </row>
    <row r="326" spans="1:65" x14ac:dyDescent="0.35">
      <c r="A326" s="1" t="s">
        <v>1621</v>
      </c>
      <c r="B326" s="1" t="s">
        <v>1380</v>
      </c>
      <c r="C326" s="1" t="s">
        <v>1622</v>
      </c>
      <c r="D326" s="1" t="s">
        <v>1623</v>
      </c>
      <c r="E326" t="s">
        <v>61</v>
      </c>
      <c r="F326" s="1" t="s">
        <v>37</v>
      </c>
      <c r="G326" s="1" t="s">
        <v>4109</v>
      </c>
      <c r="H326" s="1" t="s">
        <v>33</v>
      </c>
      <c r="I326" s="1" t="s">
        <v>81</v>
      </c>
      <c r="K326" t="str">
        <f t="shared" si="78"/>
        <v>Fire</v>
      </c>
      <c r="L326" s="1">
        <v>0.5</v>
      </c>
      <c r="M326" s="1">
        <v>80.400000000000006</v>
      </c>
      <c r="N326" s="1" t="s">
        <v>61</v>
      </c>
      <c r="O326" s="1" t="s">
        <v>1624</v>
      </c>
      <c r="P326" s="1" t="s">
        <v>115</v>
      </c>
      <c r="Q326" s="1" t="s">
        <v>609</v>
      </c>
      <c r="R326" s="9" t="s">
        <v>638</v>
      </c>
      <c r="S326" s="9">
        <f t="shared" si="79"/>
        <v>470</v>
      </c>
      <c r="T326" s="9">
        <f t="shared" si="80"/>
        <v>70</v>
      </c>
      <c r="U326" s="9" t="s">
        <v>47</v>
      </c>
      <c r="V326" s="9">
        <f t="shared" si="81"/>
        <v>85</v>
      </c>
      <c r="W326" s="9" t="s">
        <v>104</v>
      </c>
      <c r="X326" s="9">
        <f t="shared" si="82"/>
        <v>140</v>
      </c>
      <c r="Y326" s="9" t="s">
        <v>361</v>
      </c>
      <c r="Z326" s="9">
        <f t="shared" si="83"/>
        <v>85</v>
      </c>
      <c r="AA326" s="9" t="s">
        <v>104</v>
      </c>
      <c r="AB326" s="9">
        <f t="shared" si="84"/>
        <v>70</v>
      </c>
      <c r="AC326" s="9" t="s">
        <v>47</v>
      </c>
      <c r="AD326" s="9">
        <f t="shared" si="85"/>
        <v>20</v>
      </c>
      <c r="AE326" s="9" t="s">
        <v>51</v>
      </c>
      <c r="AF326" s="9">
        <f t="shared" si="86"/>
        <v>90</v>
      </c>
      <c r="AG326" s="9" t="s">
        <v>178</v>
      </c>
      <c r="AH326" s="9" t="s">
        <v>47</v>
      </c>
      <c r="AI326" s="9">
        <f t="shared" si="87"/>
        <v>70</v>
      </c>
      <c r="AJ326" s="9">
        <f t="shared" si="88"/>
        <v>165</v>
      </c>
      <c r="AK326" s="9" t="s">
        <v>639</v>
      </c>
      <c r="AL326" s="1" t="s">
        <v>161</v>
      </c>
      <c r="AM326" s="1" t="s">
        <v>33</v>
      </c>
      <c r="AN326" s="1" t="s">
        <v>238</v>
      </c>
      <c r="AP326" t="str">
        <f t="shared" si="89"/>
        <v>Field</v>
      </c>
      <c r="AQ326" s="9">
        <v>50</v>
      </c>
      <c r="AR326" s="9">
        <f t="shared" si="90"/>
        <v>50</v>
      </c>
      <c r="AS326" s="10">
        <f>Table1[[#This Row],[percentage_male]]/100</f>
        <v>0.5</v>
      </c>
      <c r="AT326" s="11">
        <f>(100-Table1[[#This Row],[percentage_male]])/100</f>
        <v>0.5</v>
      </c>
      <c r="AU326" s="1" t="s">
        <v>51</v>
      </c>
      <c r="AV326" s="1" t="s">
        <v>33</v>
      </c>
      <c r="AW326" s="1">
        <v>0.5</v>
      </c>
      <c r="AX326" s="1" t="s">
        <v>38</v>
      </c>
      <c r="AY326" s="1" t="s">
        <v>33</v>
      </c>
      <c r="AZ326" s="1">
        <v>0.5</v>
      </c>
      <c r="BA326" s="1">
        <v>0.5</v>
      </c>
      <c r="BB326" s="1" t="s">
        <v>33</v>
      </c>
      <c r="BC326" s="1" t="s">
        <v>33</v>
      </c>
      <c r="BD326" s="1" t="s">
        <v>38</v>
      </c>
      <c r="BE326" s="1" t="s">
        <v>33</v>
      </c>
      <c r="BF326" s="1" t="s">
        <v>33</v>
      </c>
      <c r="BG326" s="1">
        <v>0.5</v>
      </c>
      <c r="BH326" s="1" t="s">
        <v>38</v>
      </c>
      <c r="BI326" s="1" t="s">
        <v>33</v>
      </c>
      <c r="BJ326" s="1" t="s">
        <v>33</v>
      </c>
      <c r="BK326" s="1" t="s">
        <v>33</v>
      </c>
      <c r="BL326" s="1">
        <v>0.5</v>
      </c>
      <c r="BM326" s="1">
        <v>0.5</v>
      </c>
    </row>
    <row r="327" spans="1:65" x14ac:dyDescent="0.35">
      <c r="A327" s="1" t="s">
        <v>1626</v>
      </c>
      <c r="B327" s="1" t="s">
        <v>619</v>
      </c>
      <c r="C327" s="1" t="s">
        <v>1626</v>
      </c>
      <c r="D327" s="1" t="s">
        <v>1627</v>
      </c>
      <c r="E327" t="s">
        <v>61</v>
      </c>
      <c r="F327" s="1" t="s">
        <v>37</v>
      </c>
      <c r="G327" s="1" t="s">
        <v>4110</v>
      </c>
      <c r="H327" s="1" t="s">
        <v>33</v>
      </c>
      <c r="I327" s="1" t="s">
        <v>299</v>
      </c>
      <c r="K327" t="str">
        <f t="shared" si="78"/>
        <v>Psychic</v>
      </c>
      <c r="L327" s="1">
        <v>0.7</v>
      </c>
      <c r="M327" s="1">
        <v>30.6</v>
      </c>
      <c r="N327" s="1" t="s">
        <v>61</v>
      </c>
      <c r="O327" s="1" t="s">
        <v>71</v>
      </c>
      <c r="P327" s="1" t="s">
        <v>599</v>
      </c>
      <c r="Q327" s="1" t="s">
        <v>241</v>
      </c>
      <c r="R327" s="9" t="s">
        <v>716</v>
      </c>
      <c r="S327" s="9">
        <f t="shared" si="79"/>
        <v>330</v>
      </c>
      <c r="T327" s="9">
        <f t="shared" si="80"/>
        <v>60</v>
      </c>
      <c r="U327" s="9" t="s">
        <v>56</v>
      </c>
      <c r="V327" s="9">
        <f t="shared" si="81"/>
        <v>25</v>
      </c>
      <c r="W327" s="9" t="s">
        <v>170</v>
      </c>
      <c r="X327" s="9">
        <f t="shared" si="82"/>
        <v>35</v>
      </c>
      <c r="Y327" s="9" t="s">
        <v>159</v>
      </c>
      <c r="Z327" s="9">
        <f t="shared" si="83"/>
        <v>70</v>
      </c>
      <c r="AA327" s="9" t="s">
        <v>47</v>
      </c>
      <c r="AB327" s="9">
        <f t="shared" si="84"/>
        <v>80</v>
      </c>
      <c r="AC327" s="9" t="s">
        <v>59</v>
      </c>
      <c r="AD327" s="9">
        <f t="shared" si="85"/>
        <v>60</v>
      </c>
      <c r="AE327" s="9" t="s">
        <v>56</v>
      </c>
      <c r="AF327" s="9">
        <f t="shared" si="86"/>
        <v>255</v>
      </c>
      <c r="AG327" s="9" t="s">
        <v>160</v>
      </c>
      <c r="AH327" s="9" t="s">
        <v>47</v>
      </c>
      <c r="AI327" s="9">
        <f t="shared" si="87"/>
        <v>70</v>
      </c>
      <c r="AJ327" s="9">
        <f t="shared" si="88"/>
        <v>66</v>
      </c>
      <c r="AK327" s="9" t="s">
        <v>444</v>
      </c>
      <c r="AL327" s="1" t="s">
        <v>363</v>
      </c>
      <c r="AM327" s="1" t="s">
        <v>33</v>
      </c>
      <c r="AN327" s="1" t="s">
        <v>238</v>
      </c>
      <c r="AP327" t="str">
        <f t="shared" si="89"/>
        <v>Field</v>
      </c>
      <c r="AQ327" s="9">
        <v>50</v>
      </c>
      <c r="AR327" s="9">
        <f t="shared" si="90"/>
        <v>50</v>
      </c>
      <c r="AS327" s="10">
        <f>Table1[[#This Row],[percentage_male]]/100</f>
        <v>0.5</v>
      </c>
      <c r="AT327" s="11">
        <f>(100-Table1[[#This Row],[percentage_male]])/100</f>
        <v>0.5</v>
      </c>
      <c r="AU327" s="1" t="s">
        <v>51</v>
      </c>
      <c r="AV327" s="1" t="s">
        <v>33</v>
      </c>
      <c r="AW327" s="1">
        <v>0.5</v>
      </c>
      <c r="AX327" s="1" t="s">
        <v>33</v>
      </c>
      <c r="AY327" s="1" t="s">
        <v>33</v>
      </c>
      <c r="AZ327" s="1" t="s">
        <v>33</v>
      </c>
      <c r="BA327" s="1">
        <v>0.5</v>
      </c>
      <c r="BB327" s="1">
        <v>0.5</v>
      </c>
      <c r="BC327" s="1" t="s">
        <v>33</v>
      </c>
      <c r="BD327" s="1" t="s">
        <v>33</v>
      </c>
      <c r="BE327" s="1" t="s">
        <v>33</v>
      </c>
      <c r="BF327" s="1">
        <v>0.5</v>
      </c>
      <c r="BG327" s="1" t="s">
        <v>38</v>
      </c>
      <c r="BH327" s="1" t="s">
        <v>33</v>
      </c>
      <c r="BI327" s="1" t="s">
        <v>38</v>
      </c>
      <c r="BJ327" s="1" t="s">
        <v>33</v>
      </c>
      <c r="BK327" s="1" t="s">
        <v>38</v>
      </c>
      <c r="BL327" s="1" t="s">
        <v>33</v>
      </c>
      <c r="BM327" s="1" t="s">
        <v>33</v>
      </c>
    </row>
    <row r="328" spans="1:65" x14ac:dyDescent="0.35">
      <c r="A328" s="1" t="s">
        <v>1629</v>
      </c>
      <c r="B328" s="1" t="s">
        <v>1387</v>
      </c>
      <c r="C328" s="1" t="s">
        <v>1630</v>
      </c>
      <c r="D328" s="1" t="s">
        <v>1631</v>
      </c>
      <c r="E328" t="s">
        <v>61</v>
      </c>
      <c r="F328" s="1" t="s">
        <v>37</v>
      </c>
      <c r="G328" s="1" t="s">
        <v>4111</v>
      </c>
      <c r="H328" s="1" t="s">
        <v>33</v>
      </c>
      <c r="I328" s="1" t="s">
        <v>299</v>
      </c>
      <c r="K328" t="str">
        <f t="shared" si="78"/>
        <v>Psychic</v>
      </c>
      <c r="L328" s="1">
        <v>0.9</v>
      </c>
      <c r="M328" s="1">
        <v>71.5</v>
      </c>
      <c r="N328" s="1" t="s">
        <v>61</v>
      </c>
      <c r="O328" s="1" t="s">
        <v>71</v>
      </c>
      <c r="P328" s="1" t="s">
        <v>599</v>
      </c>
      <c r="Q328" s="1" t="s">
        <v>241</v>
      </c>
      <c r="R328" s="9" t="s">
        <v>638</v>
      </c>
      <c r="S328" s="9">
        <f t="shared" si="79"/>
        <v>470</v>
      </c>
      <c r="T328" s="9">
        <f t="shared" si="80"/>
        <v>80</v>
      </c>
      <c r="U328" s="9" t="s">
        <v>59</v>
      </c>
      <c r="V328" s="9">
        <f t="shared" si="81"/>
        <v>45</v>
      </c>
      <c r="W328" s="9" t="s">
        <v>44</v>
      </c>
      <c r="X328" s="9">
        <f t="shared" si="82"/>
        <v>65</v>
      </c>
      <c r="Y328" s="9" t="s">
        <v>46</v>
      </c>
      <c r="Z328" s="9">
        <f t="shared" si="83"/>
        <v>90</v>
      </c>
      <c r="AA328" s="9" t="s">
        <v>178</v>
      </c>
      <c r="AB328" s="9">
        <f t="shared" si="84"/>
        <v>110</v>
      </c>
      <c r="AC328" s="9" t="s">
        <v>296</v>
      </c>
      <c r="AD328" s="9">
        <f t="shared" si="85"/>
        <v>80</v>
      </c>
      <c r="AE328" s="9" t="s">
        <v>59</v>
      </c>
      <c r="AF328" s="9">
        <f t="shared" si="86"/>
        <v>60</v>
      </c>
      <c r="AG328" s="9" t="s">
        <v>56</v>
      </c>
      <c r="AH328" s="9" t="s">
        <v>47</v>
      </c>
      <c r="AI328" s="9">
        <f t="shared" si="87"/>
        <v>70</v>
      </c>
      <c r="AJ328" s="9">
        <f t="shared" si="88"/>
        <v>165</v>
      </c>
      <c r="AK328" s="9" t="s">
        <v>639</v>
      </c>
      <c r="AL328" s="1" t="s">
        <v>363</v>
      </c>
      <c r="AM328" s="1" t="s">
        <v>33</v>
      </c>
      <c r="AN328" s="1" t="s">
        <v>238</v>
      </c>
      <c r="AP328" t="str">
        <f t="shared" si="89"/>
        <v>Field</v>
      </c>
      <c r="AQ328" s="9">
        <v>50</v>
      </c>
      <c r="AR328" s="9">
        <f t="shared" si="90"/>
        <v>50</v>
      </c>
      <c r="AS328" s="10">
        <f>Table1[[#This Row],[percentage_male]]/100</f>
        <v>0.5</v>
      </c>
      <c r="AT328" s="11">
        <f>(100-Table1[[#This Row],[percentage_male]])/100</f>
        <v>0.5</v>
      </c>
      <c r="AU328" s="1" t="s">
        <v>51</v>
      </c>
      <c r="AV328" s="1" t="s">
        <v>33</v>
      </c>
      <c r="AW328" s="1">
        <v>0.5</v>
      </c>
      <c r="AX328" s="1" t="s">
        <v>33</v>
      </c>
      <c r="AY328" s="1" t="s">
        <v>33</v>
      </c>
      <c r="AZ328" s="1" t="s">
        <v>33</v>
      </c>
      <c r="BA328" s="1">
        <v>0.5</v>
      </c>
      <c r="BB328" s="1">
        <v>0.5</v>
      </c>
      <c r="BC328" s="1" t="s">
        <v>33</v>
      </c>
      <c r="BD328" s="1" t="s">
        <v>33</v>
      </c>
      <c r="BE328" s="1" t="s">
        <v>33</v>
      </c>
      <c r="BF328" s="1">
        <v>0.5</v>
      </c>
      <c r="BG328" s="1" t="s">
        <v>38</v>
      </c>
      <c r="BH328" s="1" t="s">
        <v>33</v>
      </c>
      <c r="BI328" s="1" t="s">
        <v>38</v>
      </c>
      <c r="BJ328" s="1" t="s">
        <v>33</v>
      </c>
      <c r="BK328" s="1" t="s">
        <v>38</v>
      </c>
      <c r="BL328" s="1" t="s">
        <v>33</v>
      </c>
      <c r="BM328" s="1" t="s">
        <v>33</v>
      </c>
    </row>
    <row r="329" spans="1:65" x14ac:dyDescent="0.35">
      <c r="A329" s="1" t="s">
        <v>1633</v>
      </c>
      <c r="B329" s="1" t="s">
        <v>1391</v>
      </c>
      <c r="C329" s="1" t="s">
        <v>1634</v>
      </c>
      <c r="D329" s="1" t="s">
        <v>1635</v>
      </c>
      <c r="E329" t="s">
        <v>61</v>
      </c>
      <c r="F329" s="1" t="s">
        <v>37</v>
      </c>
      <c r="G329" s="1" t="s">
        <v>4112</v>
      </c>
      <c r="H329" s="1" t="s">
        <v>33</v>
      </c>
      <c r="I329" s="1" t="s">
        <v>37</v>
      </c>
      <c r="K329" t="str">
        <f t="shared" si="78"/>
        <v>Normal</v>
      </c>
      <c r="L329" s="1">
        <v>1.1000000000000001</v>
      </c>
      <c r="M329" s="1">
        <v>5</v>
      </c>
      <c r="N329" s="1" t="s">
        <v>61</v>
      </c>
      <c r="O329" s="1" t="s">
        <v>599</v>
      </c>
      <c r="P329" s="1" t="s">
        <v>207</v>
      </c>
      <c r="Q329" s="1" t="s">
        <v>1183</v>
      </c>
      <c r="R329" s="9" t="s">
        <v>1093</v>
      </c>
      <c r="S329" s="9">
        <f t="shared" si="79"/>
        <v>360</v>
      </c>
      <c r="T329" s="9">
        <f t="shared" si="80"/>
        <v>60</v>
      </c>
      <c r="U329" s="9" t="s">
        <v>56</v>
      </c>
      <c r="V329" s="9">
        <f t="shared" si="81"/>
        <v>60</v>
      </c>
      <c r="W329" s="9" t="s">
        <v>56</v>
      </c>
      <c r="X329" s="9">
        <f t="shared" si="82"/>
        <v>60</v>
      </c>
      <c r="Y329" s="9" t="s">
        <v>56</v>
      </c>
      <c r="Z329" s="9">
        <f t="shared" si="83"/>
        <v>60</v>
      </c>
      <c r="AA329" s="9" t="s">
        <v>56</v>
      </c>
      <c r="AB329" s="9">
        <f t="shared" si="84"/>
        <v>60</v>
      </c>
      <c r="AC329" s="9" t="s">
        <v>56</v>
      </c>
      <c r="AD329" s="9">
        <f t="shared" si="85"/>
        <v>60</v>
      </c>
      <c r="AE329" s="9" t="s">
        <v>56</v>
      </c>
      <c r="AF329" s="9">
        <f t="shared" si="86"/>
        <v>255</v>
      </c>
      <c r="AG329" s="9" t="s">
        <v>160</v>
      </c>
      <c r="AH329" s="9" t="s">
        <v>47</v>
      </c>
      <c r="AI329" s="9">
        <f t="shared" si="87"/>
        <v>70</v>
      </c>
      <c r="AJ329" s="9">
        <f t="shared" si="88"/>
        <v>126</v>
      </c>
      <c r="AK329" s="9" t="s">
        <v>690</v>
      </c>
      <c r="AL329" s="1" t="s">
        <v>363</v>
      </c>
      <c r="AM329" s="1" t="s">
        <v>38</v>
      </c>
      <c r="AN329" s="1" t="s">
        <v>238</v>
      </c>
      <c r="AO329" s="1" t="s">
        <v>514</v>
      </c>
      <c r="AP329" t="str">
        <f t="shared" si="89"/>
        <v>Field, Human-Like</v>
      </c>
      <c r="AQ329" s="9">
        <v>50</v>
      </c>
      <c r="AR329" s="9">
        <f t="shared" si="90"/>
        <v>50</v>
      </c>
      <c r="AS329" s="10">
        <f>Table1[[#This Row],[percentage_male]]/100</f>
        <v>0.5</v>
      </c>
      <c r="AT329" s="11">
        <f>(100-Table1[[#This Row],[percentage_male]])/100</f>
        <v>0.5</v>
      </c>
      <c r="AU329" s="1" t="s">
        <v>162</v>
      </c>
      <c r="AV329" s="1" t="s">
        <v>33</v>
      </c>
      <c r="AW329" s="1" t="s">
        <v>33</v>
      </c>
      <c r="AX329" s="1" t="s">
        <v>33</v>
      </c>
      <c r="AY329" s="1" t="s">
        <v>33</v>
      </c>
      <c r="AZ329" s="1" t="s">
        <v>33</v>
      </c>
      <c r="BA329" s="1" t="s">
        <v>33</v>
      </c>
      <c r="BB329" s="1" t="s">
        <v>38</v>
      </c>
      <c r="BC329" s="1" t="s">
        <v>33</v>
      </c>
      <c r="BD329" s="1" t="s">
        <v>33</v>
      </c>
      <c r="BE329" s="1" t="s">
        <v>33</v>
      </c>
      <c r="BF329" s="1" t="s">
        <v>33</v>
      </c>
      <c r="BG329" s="1" t="s">
        <v>33</v>
      </c>
      <c r="BH329" s="1" t="s">
        <v>33</v>
      </c>
      <c r="BI329" s="1" t="s">
        <v>32</v>
      </c>
      <c r="BJ329" s="1" t="s">
        <v>33</v>
      </c>
      <c r="BK329" s="1" t="s">
        <v>33</v>
      </c>
      <c r="BL329" s="1" t="s">
        <v>33</v>
      </c>
      <c r="BM329" s="1" t="s">
        <v>33</v>
      </c>
    </row>
    <row r="330" spans="1:65" x14ac:dyDescent="0.35">
      <c r="A330" s="1" t="s">
        <v>1637</v>
      </c>
      <c r="B330" s="1" t="s">
        <v>700</v>
      </c>
      <c r="C330" s="1" t="s">
        <v>1638</v>
      </c>
      <c r="D330" s="1" t="s">
        <v>1639</v>
      </c>
      <c r="E330" t="s">
        <v>61</v>
      </c>
      <c r="F330" s="1" t="s">
        <v>37</v>
      </c>
      <c r="G330" s="1" t="s">
        <v>4113</v>
      </c>
      <c r="H330" s="1" t="s">
        <v>33</v>
      </c>
      <c r="I330" s="1" t="s">
        <v>304</v>
      </c>
      <c r="K330" t="str">
        <f t="shared" si="78"/>
        <v>Ground</v>
      </c>
      <c r="L330" s="1">
        <v>0.7</v>
      </c>
      <c r="M330" s="1">
        <v>15</v>
      </c>
      <c r="N330" s="1" t="s">
        <v>61</v>
      </c>
      <c r="O330" s="1" t="s">
        <v>707</v>
      </c>
      <c r="P330" s="1" t="s">
        <v>435</v>
      </c>
      <c r="Q330" s="1" t="s">
        <v>338</v>
      </c>
      <c r="R330" s="9" t="s">
        <v>451</v>
      </c>
      <c r="S330" s="9">
        <f t="shared" si="79"/>
        <v>290</v>
      </c>
      <c r="T330" s="9">
        <f t="shared" si="80"/>
        <v>45</v>
      </c>
      <c r="U330" s="9" t="s">
        <v>44</v>
      </c>
      <c r="V330" s="9">
        <f t="shared" si="81"/>
        <v>100</v>
      </c>
      <c r="W330" s="9" t="s">
        <v>68</v>
      </c>
      <c r="X330" s="9">
        <f t="shared" si="82"/>
        <v>45</v>
      </c>
      <c r="Y330" s="9" t="s">
        <v>44</v>
      </c>
      <c r="Z330" s="9">
        <f t="shared" si="83"/>
        <v>45</v>
      </c>
      <c r="AA330" s="9" t="s">
        <v>44</v>
      </c>
      <c r="AB330" s="9">
        <f t="shared" si="84"/>
        <v>45</v>
      </c>
      <c r="AC330" s="9" t="s">
        <v>44</v>
      </c>
      <c r="AD330" s="9">
        <f t="shared" si="85"/>
        <v>10</v>
      </c>
      <c r="AE330" s="9" t="s">
        <v>130</v>
      </c>
      <c r="AF330" s="9">
        <f t="shared" si="86"/>
        <v>255</v>
      </c>
      <c r="AG330" s="9" t="s">
        <v>160</v>
      </c>
      <c r="AH330" s="9" t="s">
        <v>47</v>
      </c>
      <c r="AI330" s="9">
        <f t="shared" si="87"/>
        <v>70</v>
      </c>
      <c r="AJ330" s="9">
        <f t="shared" si="88"/>
        <v>58</v>
      </c>
      <c r="AK330" s="9" t="s">
        <v>94</v>
      </c>
      <c r="AL330" s="1" t="s">
        <v>49</v>
      </c>
      <c r="AM330" s="1" t="s">
        <v>38</v>
      </c>
      <c r="AN330" s="1" t="s">
        <v>154</v>
      </c>
      <c r="AO330" s="1" t="s">
        <v>89</v>
      </c>
      <c r="AP330" t="str">
        <f t="shared" si="89"/>
        <v>Bug, Dragon</v>
      </c>
      <c r="AQ330" s="9">
        <v>50</v>
      </c>
      <c r="AR330" s="9">
        <f t="shared" si="90"/>
        <v>50</v>
      </c>
      <c r="AS330" s="10">
        <f>Table1[[#This Row],[percentage_male]]/100</f>
        <v>0.5</v>
      </c>
      <c r="AT330" s="11">
        <f>(100-Table1[[#This Row],[percentage_male]])/100</f>
        <v>0.5</v>
      </c>
      <c r="AU330" s="1" t="s">
        <v>51</v>
      </c>
      <c r="AV330" s="1" t="s">
        <v>33</v>
      </c>
      <c r="AW330" s="1" t="s">
        <v>33</v>
      </c>
      <c r="AX330" s="1" t="s">
        <v>38</v>
      </c>
      <c r="AY330" s="1" t="s">
        <v>32</v>
      </c>
      <c r="AZ330" s="1" t="s">
        <v>38</v>
      </c>
      <c r="BA330" s="1" t="s">
        <v>38</v>
      </c>
      <c r="BB330" s="1" t="s">
        <v>33</v>
      </c>
      <c r="BC330" s="1">
        <v>0.5</v>
      </c>
      <c r="BD330" s="1" t="s">
        <v>33</v>
      </c>
      <c r="BE330" s="1" t="s">
        <v>33</v>
      </c>
      <c r="BF330" s="1" t="s">
        <v>33</v>
      </c>
      <c r="BG330" s="1" t="s">
        <v>33</v>
      </c>
      <c r="BH330" s="1">
        <v>0.5</v>
      </c>
      <c r="BI330" s="1" t="s">
        <v>33</v>
      </c>
      <c r="BJ330" s="1" t="s">
        <v>33</v>
      </c>
      <c r="BK330" s="1" t="s">
        <v>33</v>
      </c>
      <c r="BL330" s="1" t="s">
        <v>33</v>
      </c>
      <c r="BM330" s="1" t="s">
        <v>33</v>
      </c>
    </row>
    <row r="331" spans="1:65" x14ac:dyDescent="0.35">
      <c r="A331" s="1" t="s">
        <v>1640</v>
      </c>
      <c r="B331" s="1" t="s">
        <v>1398</v>
      </c>
      <c r="C331" s="1" t="s">
        <v>1640</v>
      </c>
      <c r="D331" s="1" t="s">
        <v>1641</v>
      </c>
      <c r="E331" t="s">
        <v>61</v>
      </c>
      <c r="F331" s="1" t="s">
        <v>37</v>
      </c>
      <c r="G331" s="1" t="s">
        <v>4114</v>
      </c>
      <c r="H331" s="1" t="s">
        <v>38</v>
      </c>
      <c r="I331" s="1" t="s">
        <v>304</v>
      </c>
      <c r="J331" s="1" t="s">
        <v>89</v>
      </c>
      <c r="K331" t="str">
        <f t="shared" si="78"/>
        <v>Ground, Dragon</v>
      </c>
      <c r="L331" s="1">
        <v>1.1000000000000001</v>
      </c>
      <c r="M331" s="1">
        <v>15.3</v>
      </c>
      <c r="N331" s="1" t="s">
        <v>33</v>
      </c>
      <c r="O331" s="1" t="s">
        <v>680</v>
      </c>
      <c r="R331" s="9" t="s">
        <v>758</v>
      </c>
      <c r="S331" s="9">
        <f t="shared" si="79"/>
        <v>340</v>
      </c>
      <c r="T331" s="9">
        <f t="shared" si="80"/>
        <v>50</v>
      </c>
      <c r="U331" s="9" t="s">
        <v>88</v>
      </c>
      <c r="V331" s="9">
        <f t="shared" si="81"/>
        <v>70</v>
      </c>
      <c r="W331" s="9" t="s">
        <v>47</v>
      </c>
      <c r="X331" s="9">
        <f t="shared" si="82"/>
        <v>50</v>
      </c>
      <c r="Y331" s="9" t="s">
        <v>88</v>
      </c>
      <c r="Z331" s="9">
        <f t="shared" si="83"/>
        <v>50</v>
      </c>
      <c r="AA331" s="9" t="s">
        <v>88</v>
      </c>
      <c r="AB331" s="9">
        <f t="shared" si="84"/>
        <v>50</v>
      </c>
      <c r="AC331" s="9" t="s">
        <v>88</v>
      </c>
      <c r="AD331" s="9">
        <f t="shared" si="85"/>
        <v>70</v>
      </c>
      <c r="AE331" s="9" t="s">
        <v>47</v>
      </c>
      <c r="AF331" s="9">
        <f t="shared" si="86"/>
        <v>120</v>
      </c>
      <c r="AG331" s="9" t="s">
        <v>75</v>
      </c>
      <c r="AH331" s="9" t="s">
        <v>47</v>
      </c>
      <c r="AI331" s="9">
        <f t="shared" si="87"/>
        <v>70</v>
      </c>
      <c r="AJ331" s="9">
        <f t="shared" si="88"/>
        <v>119</v>
      </c>
      <c r="AK331" s="9" t="s">
        <v>665</v>
      </c>
      <c r="AL331" s="1" t="s">
        <v>49</v>
      </c>
      <c r="AM331" s="1" t="s">
        <v>38</v>
      </c>
      <c r="AN331" s="1" t="s">
        <v>154</v>
      </c>
      <c r="AO331" s="1" t="s">
        <v>89</v>
      </c>
      <c r="AP331" t="str">
        <f t="shared" si="89"/>
        <v>Bug, Dragon</v>
      </c>
      <c r="AQ331" s="9">
        <v>50</v>
      </c>
      <c r="AR331" s="9">
        <f t="shared" si="90"/>
        <v>50</v>
      </c>
      <c r="AS331" s="10">
        <f>Table1[[#This Row],[percentage_male]]/100</f>
        <v>0.5</v>
      </c>
      <c r="AT331" s="11">
        <f>(100-Table1[[#This Row],[percentage_male]])/100</f>
        <v>0.5</v>
      </c>
      <c r="AU331" s="1" t="s">
        <v>51</v>
      </c>
      <c r="AV331" s="1" t="s">
        <v>33</v>
      </c>
      <c r="AW331" s="1">
        <v>0.5</v>
      </c>
      <c r="AX331" s="1" t="s">
        <v>33</v>
      </c>
      <c r="AY331" s="1" t="s">
        <v>32</v>
      </c>
      <c r="AZ331" s="1" t="s">
        <v>33</v>
      </c>
      <c r="BA331" s="1" t="s">
        <v>77</v>
      </c>
      <c r="BB331" s="1" t="s">
        <v>33</v>
      </c>
      <c r="BC331" s="1">
        <v>0.5</v>
      </c>
      <c r="BD331" s="1" t="s">
        <v>32</v>
      </c>
      <c r="BE331" s="1" t="s">
        <v>33</v>
      </c>
      <c r="BF331" s="1" t="s">
        <v>33</v>
      </c>
      <c r="BG331" s="1" t="s">
        <v>33</v>
      </c>
      <c r="BH331" s="1">
        <v>0.5</v>
      </c>
      <c r="BI331" s="1" t="s">
        <v>33</v>
      </c>
      <c r="BJ331" s="1" t="s">
        <v>38</v>
      </c>
      <c r="BK331" s="1" t="s">
        <v>33</v>
      </c>
      <c r="BL331" s="1" t="s">
        <v>33</v>
      </c>
      <c r="BM331" s="1" t="s">
        <v>38</v>
      </c>
    </row>
    <row r="332" spans="1:65" x14ac:dyDescent="0.35">
      <c r="A332" s="1" t="s">
        <v>1643</v>
      </c>
      <c r="B332" s="1" t="s">
        <v>716</v>
      </c>
      <c r="C332" s="1" t="s">
        <v>1644</v>
      </c>
      <c r="D332" s="1" t="s">
        <v>1645</v>
      </c>
      <c r="E332" t="s">
        <v>61</v>
      </c>
      <c r="F332" s="1" t="s">
        <v>37</v>
      </c>
      <c r="G332" s="1" t="s">
        <v>4003</v>
      </c>
      <c r="H332" s="1" t="s">
        <v>38</v>
      </c>
      <c r="I332" s="1" t="s">
        <v>304</v>
      </c>
      <c r="J332" s="1" t="s">
        <v>89</v>
      </c>
      <c r="K332" t="str">
        <f t="shared" si="78"/>
        <v>Ground, Dragon</v>
      </c>
      <c r="L332" s="1">
        <v>2</v>
      </c>
      <c r="M332" s="1">
        <v>82</v>
      </c>
      <c r="N332" s="1" t="s">
        <v>33</v>
      </c>
      <c r="O332" s="1" t="s">
        <v>680</v>
      </c>
      <c r="R332" s="9" t="s">
        <v>815</v>
      </c>
      <c r="S332" s="9">
        <f t="shared" si="79"/>
        <v>520</v>
      </c>
      <c r="T332" s="9">
        <f t="shared" si="80"/>
        <v>80</v>
      </c>
      <c r="U332" s="9" t="s">
        <v>59</v>
      </c>
      <c r="V332" s="9">
        <f t="shared" si="81"/>
        <v>100</v>
      </c>
      <c r="W332" s="9" t="s">
        <v>68</v>
      </c>
      <c r="X332" s="9">
        <f t="shared" si="82"/>
        <v>80</v>
      </c>
      <c r="Y332" s="9" t="s">
        <v>59</v>
      </c>
      <c r="Z332" s="9">
        <f t="shared" si="83"/>
        <v>80</v>
      </c>
      <c r="AA332" s="9" t="s">
        <v>59</v>
      </c>
      <c r="AB332" s="9">
        <f t="shared" si="84"/>
        <v>80</v>
      </c>
      <c r="AC332" s="9" t="s">
        <v>59</v>
      </c>
      <c r="AD332" s="9">
        <f t="shared" si="85"/>
        <v>100</v>
      </c>
      <c r="AE332" s="9" t="s">
        <v>68</v>
      </c>
      <c r="AF332" s="9">
        <f t="shared" si="86"/>
        <v>45</v>
      </c>
      <c r="AG332" s="9" t="s">
        <v>44</v>
      </c>
      <c r="AH332" s="9" t="s">
        <v>47</v>
      </c>
      <c r="AI332" s="9">
        <f t="shared" si="87"/>
        <v>70</v>
      </c>
      <c r="AJ332" s="9">
        <f t="shared" si="88"/>
        <v>234</v>
      </c>
      <c r="AK332" s="9" t="s">
        <v>1083</v>
      </c>
      <c r="AL332" s="1" t="s">
        <v>49</v>
      </c>
      <c r="AM332" s="1" t="s">
        <v>38</v>
      </c>
      <c r="AN332" s="1" t="s">
        <v>154</v>
      </c>
      <c r="AO332" s="1" t="s">
        <v>89</v>
      </c>
      <c r="AP332" t="str">
        <f t="shared" si="89"/>
        <v>Bug, Dragon</v>
      </c>
      <c r="AQ332" s="9">
        <v>50</v>
      </c>
      <c r="AR332" s="9">
        <f t="shared" si="90"/>
        <v>50</v>
      </c>
      <c r="AS332" s="10">
        <f>Table1[[#This Row],[percentage_male]]/100</f>
        <v>0.5</v>
      </c>
      <c r="AT332" s="11">
        <f>(100-Table1[[#This Row],[percentage_male]])/100</f>
        <v>0.5</v>
      </c>
      <c r="AU332" s="1" t="s">
        <v>51</v>
      </c>
      <c r="AV332" s="1" t="s">
        <v>33</v>
      </c>
      <c r="AW332" s="1">
        <v>0.5</v>
      </c>
      <c r="AX332" s="1" t="s">
        <v>33</v>
      </c>
      <c r="AY332" s="1" t="s">
        <v>32</v>
      </c>
      <c r="AZ332" s="1" t="s">
        <v>33</v>
      </c>
      <c r="BA332" s="1" t="s">
        <v>77</v>
      </c>
      <c r="BB332" s="1" t="s">
        <v>33</v>
      </c>
      <c r="BC332" s="1">
        <v>0.5</v>
      </c>
      <c r="BD332" s="1" t="s">
        <v>32</v>
      </c>
      <c r="BE332" s="1" t="s">
        <v>33</v>
      </c>
      <c r="BF332" s="1" t="s">
        <v>33</v>
      </c>
      <c r="BG332" s="1" t="s">
        <v>33</v>
      </c>
      <c r="BH332" s="1">
        <v>0.5</v>
      </c>
      <c r="BI332" s="1" t="s">
        <v>33</v>
      </c>
      <c r="BJ332" s="1" t="s">
        <v>38</v>
      </c>
      <c r="BK332" s="1" t="s">
        <v>33</v>
      </c>
      <c r="BL332" s="1" t="s">
        <v>33</v>
      </c>
      <c r="BM332" s="1" t="s">
        <v>38</v>
      </c>
    </row>
    <row r="333" spans="1:65" x14ac:dyDescent="0.35">
      <c r="A333" s="1" t="s">
        <v>1647</v>
      </c>
      <c r="B333" s="1" t="s">
        <v>1405</v>
      </c>
      <c r="C333" s="1" t="s">
        <v>1648</v>
      </c>
      <c r="D333" s="1" t="s">
        <v>1649</v>
      </c>
      <c r="E333" t="s">
        <v>61</v>
      </c>
      <c r="F333" s="1" t="s">
        <v>37</v>
      </c>
      <c r="G333" s="1" t="s">
        <v>4115</v>
      </c>
      <c r="H333" s="1" t="s">
        <v>33</v>
      </c>
      <c r="I333" s="1" t="s">
        <v>39</v>
      </c>
      <c r="K333" t="str">
        <f t="shared" si="78"/>
        <v>Grass</v>
      </c>
      <c r="L333" s="1">
        <v>0.4</v>
      </c>
      <c r="M333" s="1">
        <v>51.3</v>
      </c>
      <c r="N333" s="1" t="s">
        <v>38</v>
      </c>
      <c r="O333" s="1" t="s">
        <v>305</v>
      </c>
      <c r="Q333" s="1" t="s">
        <v>499</v>
      </c>
      <c r="R333" s="9" t="s">
        <v>556</v>
      </c>
      <c r="S333" s="9">
        <f t="shared" si="79"/>
        <v>335</v>
      </c>
      <c r="T333" s="9">
        <f t="shared" si="80"/>
        <v>50</v>
      </c>
      <c r="U333" s="9" t="s">
        <v>88</v>
      </c>
      <c r="V333" s="9">
        <f t="shared" si="81"/>
        <v>85</v>
      </c>
      <c r="W333" s="9" t="s">
        <v>104</v>
      </c>
      <c r="X333" s="9">
        <f t="shared" si="82"/>
        <v>40</v>
      </c>
      <c r="Y333" s="9" t="s">
        <v>184</v>
      </c>
      <c r="Z333" s="9">
        <f t="shared" si="83"/>
        <v>85</v>
      </c>
      <c r="AA333" s="9" t="s">
        <v>104</v>
      </c>
      <c r="AB333" s="9">
        <f t="shared" si="84"/>
        <v>40</v>
      </c>
      <c r="AC333" s="9" t="s">
        <v>184</v>
      </c>
      <c r="AD333" s="9">
        <f t="shared" si="85"/>
        <v>35</v>
      </c>
      <c r="AE333" s="9" t="s">
        <v>159</v>
      </c>
      <c r="AF333" s="9">
        <f t="shared" si="86"/>
        <v>190</v>
      </c>
      <c r="AG333" s="9" t="s">
        <v>286</v>
      </c>
      <c r="AH333" s="9" t="s">
        <v>159</v>
      </c>
      <c r="AI333" s="9">
        <f t="shared" si="87"/>
        <v>35</v>
      </c>
      <c r="AJ333" s="9">
        <f t="shared" si="88"/>
        <v>67</v>
      </c>
      <c r="AK333" s="9" t="s">
        <v>332</v>
      </c>
      <c r="AL333" s="1" t="s">
        <v>49</v>
      </c>
      <c r="AM333" s="1" t="s">
        <v>38</v>
      </c>
      <c r="AN333" s="1" t="s">
        <v>39</v>
      </c>
      <c r="AO333" s="1" t="s">
        <v>514</v>
      </c>
      <c r="AP333" t="str">
        <f t="shared" si="89"/>
        <v>Grass, Human-Like</v>
      </c>
      <c r="AQ333" s="9">
        <v>50</v>
      </c>
      <c r="AR333" s="9">
        <f t="shared" si="90"/>
        <v>50</v>
      </c>
      <c r="AS333" s="10">
        <f>Table1[[#This Row],[percentage_male]]/100</f>
        <v>0.5</v>
      </c>
      <c r="AT333" s="11">
        <f>(100-Table1[[#This Row],[percentage_male]])/100</f>
        <v>0.5</v>
      </c>
      <c r="AU333" s="1" t="s">
        <v>51</v>
      </c>
      <c r="AV333" s="1" t="s">
        <v>33</v>
      </c>
      <c r="AW333" s="1" t="s">
        <v>38</v>
      </c>
      <c r="AX333" s="1">
        <v>0.5</v>
      </c>
      <c r="AY333" s="1">
        <v>0.5</v>
      </c>
      <c r="AZ333" s="1">
        <v>0.5</v>
      </c>
      <c r="BA333" s="1" t="s">
        <v>38</v>
      </c>
      <c r="BB333" s="1" t="s">
        <v>33</v>
      </c>
      <c r="BC333" s="1" t="s">
        <v>38</v>
      </c>
      <c r="BD333" s="1">
        <v>0.5</v>
      </c>
      <c r="BE333" s="1" t="s">
        <v>38</v>
      </c>
      <c r="BF333" s="1" t="s">
        <v>33</v>
      </c>
      <c r="BG333" s="1" t="s">
        <v>38</v>
      </c>
      <c r="BH333" s="1" t="s">
        <v>33</v>
      </c>
      <c r="BI333" s="1" t="s">
        <v>33</v>
      </c>
      <c r="BJ333" s="1" t="s">
        <v>33</v>
      </c>
      <c r="BK333" s="1" t="s">
        <v>33</v>
      </c>
      <c r="BL333" s="1" t="s">
        <v>33</v>
      </c>
      <c r="BM333" s="1" t="s">
        <v>33</v>
      </c>
    </row>
    <row r="334" spans="1:65" x14ac:dyDescent="0.35">
      <c r="A334" s="1" t="s">
        <v>1651</v>
      </c>
      <c r="B334" s="1" t="s">
        <v>1409</v>
      </c>
      <c r="C334" s="1" t="s">
        <v>1652</v>
      </c>
      <c r="D334" s="1" t="s">
        <v>1653</v>
      </c>
      <c r="E334" t="s">
        <v>61</v>
      </c>
      <c r="F334" s="1" t="s">
        <v>37</v>
      </c>
      <c r="G334" s="1" t="s">
        <v>4116</v>
      </c>
      <c r="H334" s="1" t="s">
        <v>38</v>
      </c>
      <c r="I334" s="1" t="s">
        <v>39</v>
      </c>
      <c r="J334" s="1" t="s">
        <v>240</v>
      </c>
      <c r="K334" t="str">
        <f t="shared" si="78"/>
        <v>Grass, Dark</v>
      </c>
      <c r="L334" s="1">
        <v>1.3</v>
      </c>
      <c r="M334" s="1">
        <v>77.400000000000006</v>
      </c>
      <c r="N334" s="1" t="s">
        <v>38</v>
      </c>
      <c r="O334" s="1" t="s">
        <v>305</v>
      </c>
      <c r="Q334" s="1" t="s">
        <v>499</v>
      </c>
      <c r="R334" s="9" t="s">
        <v>649</v>
      </c>
      <c r="S334" s="9">
        <f t="shared" si="79"/>
        <v>475</v>
      </c>
      <c r="T334" s="9">
        <f t="shared" si="80"/>
        <v>70</v>
      </c>
      <c r="U334" s="9" t="s">
        <v>47</v>
      </c>
      <c r="V334" s="9">
        <f t="shared" si="81"/>
        <v>115</v>
      </c>
      <c r="W334" s="9" t="s">
        <v>118</v>
      </c>
      <c r="X334" s="9">
        <f t="shared" si="82"/>
        <v>60</v>
      </c>
      <c r="Y334" s="9" t="s">
        <v>56</v>
      </c>
      <c r="Z334" s="9">
        <f t="shared" si="83"/>
        <v>115</v>
      </c>
      <c r="AA334" s="9" t="s">
        <v>118</v>
      </c>
      <c r="AB334" s="9">
        <f t="shared" si="84"/>
        <v>60</v>
      </c>
      <c r="AC334" s="9" t="s">
        <v>56</v>
      </c>
      <c r="AD334" s="9">
        <f t="shared" si="85"/>
        <v>55</v>
      </c>
      <c r="AE334" s="9" t="s">
        <v>169</v>
      </c>
      <c r="AF334" s="9">
        <f t="shared" si="86"/>
        <v>60</v>
      </c>
      <c r="AG334" s="9" t="s">
        <v>56</v>
      </c>
      <c r="AH334" s="9" t="s">
        <v>159</v>
      </c>
      <c r="AI334" s="9">
        <f t="shared" si="87"/>
        <v>35</v>
      </c>
      <c r="AJ334" s="9">
        <f t="shared" si="88"/>
        <v>166</v>
      </c>
      <c r="AK334" s="9" t="s">
        <v>650</v>
      </c>
      <c r="AL334" s="1" t="s">
        <v>49</v>
      </c>
      <c r="AM334" s="1" t="s">
        <v>38</v>
      </c>
      <c r="AN334" s="1" t="s">
        <v>39</v>
      </c>
      <c r="AO334" s="1" t="s">
        <v>514</v>
      </c>
      <c r="AP334" t="str">
        <f t="shared" si="89"/>
        <v>Grass, Human-Like</v>
      </c>
      <c r="AQ334" s="9">
        <v>50</v>
      </c>
      <c r="AR334" s="9">
        <f t="shared" si="90"/>
        <v>50</v>
      </c>
      <c r="AS334" s="10">
        <f>Table1[[#This Row],[percentage_male]]/100</f>
        <v>0.5</v>
      </c>
      <c r="AT334" s="11">
        <f>(100-Table1[[#This Row],[percentage_male]])/100</f>
        <v>0.5</v>
      </c>
      <c r="AU334" s="1" t="s">
        <v>51</v>
      </c>
      <c r="AV334" s="1" t="s">
        <v>33</v>
      </c>
      <c r="AW334" s="1" t="s">
        <v>38</v>
      </c>
      <c r="AX334" s="1">
        <v>0.5</v>
      </c>
      <c r="AY334" s="1">
        <v>0.5</v>
      </c>
      <c r="AZ334" s="1">
        <v>0.5</v>
      </c>
      <c r="BA334" s="1" t="s">
        <v>38</v>
      </c>
      <c r="BB334" s="1" t="s">
        <v>38</v>
      </c>
      <c r="BC334" s="1" t="s">
        <v>38</v>
      </c>
      <c r="BD334" s="1">
        <v>0.5</v>
      </c>
      <c r="BE334" s="1" t="s">
        <v>38</v>
      </c>
      <c r="BF334" s="1" t="s">
        <v>32</v>
      </c>
      <c r="BG334" s="1" t="s">
        <v>77</v>
      </c>
      <c r="BH334" s="1" t="s">
        <v>33</v>
      </c>
      <c r="BI334" s="1">
        <v>0.5</v>
      </c>
      <c r="BJ334" s="1" t="s">
        <v>33</v>
      </c>
      <c r="BK334" s="1">
        <v>0.5</v>
      </c>
      <c r="BL334" s="1" t="s">
        <v>33</v>
      </c>
      <c r="BM334" s="1" t="s">
        <v>38</v>
      </c>
    </row>
    <row r="335" spans="1:65" x14ac:dyDescent="0.35">
      <c r="A335" s="1" t="s">
        <v>1655</v>
      </c>
      <c r="B335" s="1" t="s">
        <v>1413</v>
      </c>
      <c r="C335" s="1" t="s">
        <v>1656</v>
      </c>
      <c r="D335" s="1" t="s">
        <v>1657</v>
      </c>
      <c r="E335" t="s">
        <v>61</v>
      </c>
      <c r="F335" s="1" t="s">
        <v>37</v>
      </c>
      <c r="G335" s="1" t="s">
        <v>4117</v>
      </c>
      <c r="H335" s="1" t="s">
        <v>38</v>
      </c>
      <c r="I335" s="1" t="s">
        <v>37</v>
      </c>
      <c r="J335" s="1" t="s">
        <v>99</v>
      </c>
      <c r="K335" t="str">
        <f t="shared" si="78"/>
        <v>Normal, Flying</v>
      </c>
      <c r="L335" s="1">
        <v>0.4</v>
      </c>
      <c r="M335" s="1">
        <v>1.2</v>
      </c>
      <c r="N335" s="1" t="s">
        <v>38</v>
      </c>
      <c r="O335" s="1" t="s">
        <v>778</v>
      </c>
      <c r="Q335" s="1" t="s">
        <v>467</v>
      </c>
      <c r="R335" s="9" t="s">
        <v>512</v>
      </c>
      <c r="S335" s="9">
        <f t="shared" si="79"/>
        <v>310</v>
      </c>
      <c r="T335" s="9">
        <f t="shared" si="80"/>
        <v>45</v>
      </c>
      <c r="U335" s="9" t="s">
        <v>44</v>
      </c>
      <c r="V335" s="9">
        <f t="shared" si="81"/>
        <v>40</v>
      </c>
      <c r="W335" s="9" t="s">
        <v>184</v>
      </c>
      <c r="X335" s="9">
        <f t="shared" si="82"/>
        <v>60</v>
      </c>
      <c r="Y335" s="9" t="s">
        <v>56</v>
      </c>
      <c r="Z335" s="9">
        <f t="shared" si="83"/>
        <v>40</v>
      </c>
      <c r="AA335" s="9" t="s">
        <v>184</v>
      </c>
      <c r="AB335" s="9">
        <f t="shared" si="84"/>
        <v>75</v>
      </c>
      <c r="AC335" s="9" t="s">
        <v>195</v>
      </c>
      <c r="AD335" s="9">
        <f t="shared" si="85"/>
        <v>50</v>
      </c>
      <c r="AE335" s="9" t="s">
        <v>88</v>
      </c>
      <c r="AF335" s="9">
        <f t="shared" si="86"/>
        <v>255</v>
      </c>
      <c r="AG335" s="9" t="s">
        <v>160</v>
      </c>
      <c r="AH335" s="9" t="s">
        <v>47</v>
      </c>
      <c r="AI335" s="9">
        <f t="shared" si="87"/>
        <v>70</v>
      </c>
      <c r="AJ335" s="9">
        <f t="shared" si="88"/>
        <v>62</v>
      </c>
      <c r="AK335" s="9" t="s">
        <v>57</v>
      </c>
      <c r="AL335" s="1" t="s">
        <v>1478</v>
      </c>
      <c r="AM335" s="1" t="s">
        <v>38</v>
      </c>
      <c r="AN335" s="1" t="s">
        <v>89</v>
      </c>
      <c r="AO335" s="1" t="s">
        <v>99</v>
      </c>
      <c r="AP335" t="str">
        <f t="shared" si="89"/>
        <v>Dragon, Flying</v>
      </c>
      <c r="AQ335" s="9">
        <v>50</v>
      </c>
      <c r="AR335" s="9">
        <f t="shared" si="90"/>
        <v>50</v>
      </c>
      <c r="AS335" s="10">
        <f>Table1[[#This Row],[percentage_male]]/100</f>
        <v>0.5</v>
      </c>
      <c r="AT335" s="11">
        <f>(100-Table1[[#This Row],[percentage_male]])/100</f>
        <v>0.5</v>
      </c>
      <c r="AU335" s="1" t="s">
        <v>51</v>
      </c>
      <c r="AV335" s="1" t="s">
        <v>33</v>
      </c>
      <c r="AW335" s="1" t="s">
        <v>33</v>
      </c>
      <c r="AX335" s="1" t="s">
        <v>33</v>
      </c>
      <c r="AY335" s="1" t="s">
        <v>38</v>
      </c>
      <c r="AZ335" s="1">
        <v>0.5</v>
      </c>
      <c r="BA335" s="1" t="s">
        <v>38</v>
      </c>
      <c r="BB335" s="1" t="s">
        <v>33</v>
      </c>
      <c r="BC335" s="1" t="s">
        <v>33</v>
      </c>
      <c r="BD335" s="1" t="s">
        <v>32</v>
      </c>
      <c r="BE335" s="1" t="s">
        <v>33</v>
      </c>
      <c r="BF335" s="1" t="s">
        <v>33</v>
      </c>
      <c r="BG335" s="1">
        <v>0.5</v>
      </c>
      <c r="BH335" s="1" t="s">
        <v>38</v>
      </c>
      <c r="BI335" s="1" t="s">
        <v>32</v>
      </c>
      <c r="BJ335" s="1" t="s">
        <v>33</v>
      </c>
      <c r="BK335" s="1" t="s">
        <v>33</v>
      </c>
      <c r="BL335" s="1" t="s">
        <v>33</v>
      </c>
      <c r="BM335" s="1" t="s">
        <v>33</v>
      </c>
    </row>
    <row r="336" spans="1:65" x14ac:dyDescent="0.35">
      <c r="A336" s="1" t="s">
        <v>1658</v>
      </c>
      <c r="B336" s="1" t="s">
        <v>1417</v>
      </c>
      <c r="C336" s="1" t="s">
        <v>1658</v>
      </c>
      <c r="D336" s="1" t="s">
        <v>1659</v>
      </c>
      <c r="E336" t="s">
        <v>61</v>
      </c>
      <c r="F336" s="1" t="s">
        <v>37</v>
      </c>
      <c r="G336" s="1" t="s">
        <v>4118</v>
      </c>
      <c r="H336" s="1" t="s">
        <v>38</v>
      </c>
      <c r="I336" s="1" t="s">
        <v>89</v>
      </c>
      <c r="J336" s="1" t="s">
        <v>99</v>
      </c>
      <c r="K336" t="str">
        <f t="shared" si="78"/>
        <v>Dragon, Flying</v>
      </c>
      <c r="L336" s="1">
        <v>1.1000000000000001</v>
      </c>
      <c r="M336" s="1">
        <v>20.6</v>
      </c>
      <c r="N336" s="1" t="s">
        <v>38</v>
      </c>
      <c r="O336" s="1" t="s">
        <v>778</v>
      </c>
      <c r="Q336" s="1" t="s">
        <v>467</v>
      </c>
      <c r="R336" s="9" t="s">
        <v>415</v>
      </c>
      <c r="S336" s="9">
        <f t="shared" si="79"/>
        <v>490</v>
      </c>
      <c r="T336" s="9">
        <f t="shared" si="80"/>
        <v>75</v>
      </c>
      <c r="U336" s="9" t="s">
        <v>195</v>
      </c>
      <c r="V336" s="9">
        <f t="shared" si="81"/>
        <v>70</v>
      </c>
      <c r="W336" s="9" t="s">
        <v>47</v>
      </c>
      <c r="X336" s="9">
        <f t="shared" si="82"/>
        <v>90</v>
      </c>
      <c r="Y336" s="9" t="s">
        <v>178</v>
      </c>
      <c r="Z336" s="9">
        <f t="shared" si="83"/>
        <v>70</v>
      </c>
      <c r="AA336" s="9" t="s">
        <v>47</v>
      </c>
      <c r="AB336" s="9">
        <f t="shared" si="84"/>
        <v>105</v>
      </c>
      <c r="AC336" s="9" t="s">
        <v>141</v>
      </c>
      <c r="AD336" s="9">
        <f t="shared" si="85"/>
        <v>80</v>
      </c>
      <c r="AE336" s="9" t="s">
        <v>59</v>
      </c>
      <c r="AF336" s="9">
        <f t="shared" si="86"/>
        <v>45</v>
      </c>
      <c r="AG336" s="9" t="s">
        <v>44</v>
      </c>
      <c r="AH336" s="9" t="s">
        <v>47</v>
      </c>
      <c r="AI336" s="9">
        <f t="shared" si="87"/>
        <v>70</v>
      </c>
      <c r="AJ336" s="9">
        <f t="shared" si="88"/>
        <v>172</v>
      </c>
      <c r="AK336" s="9" t="s">
        <v>606</v>
      </c>
      <c r="AL336" s="1" t="s">
        <v>1478</v>
      </c>
      <c r="AM336" s="1" t="s">
        <v>38</v>
      </c>
      <c r="AN336" s="1" t="s">
        <v>89</v>
      </c>
      <c r="AO336" s="1" t="s">
        <v>99</v>
      </c>
      <c r="AP336" t="str">
        <f t="shared" si="89"/>
        <v>Dragon, Flying</v>
      </c>
      <c r="AQ336" s="9">
        <v>50</v>
      </c>
      <c r="AR336" s="9">
        <f t="shared" si="90"/>
        <v>50</v>
      </c>
      <c r="AS336" s="10">
        <f>Table1[[#This Row],[percentage_male]]/100</f>
        <v>0.5</v>
      </c>
      <c r="AT336" s="11">
        <f>(100-Table1[[#This Row],[percentage_male]])/100</f>
        <v>0.5</v>
      </c>
      <c r="AU336" s="1" t="s">
        <v>51</v>
      </c>
      <c r="AV336" s="1" t="s">
        <v>33</v>
      </c>
      <c r="AW336" s="1">
        <v>0.5</v>
      </c>
      <c r="AX336" s="1">
        <v>0.5</v>
      </c>
      <c r="AY336" s="1" t="s">
        <v>33</v>
      </c>
      <c r="AZ336" s="1">
        <v>0.25</v>
      </c>
      <c r="BA336" s="1" t="s">
        <v>77</v>
      </c>
      <c r="BB336" s="1">
        <v>0.5</v>
      </c>
      <c r="BC336" s="1" t="s">
        <v>33</v>
      </c>
      <c r="BD336" s="1" t="s">
        <v>32</v>
      </c>
      <c r="BE336" s="1" t="s">
        <v>33</v>
      </c>
      <c r="BF336" s="1" t="s">
        <v>33</v>
      </c>
      <c r="BG336" s="1">
        <v>0.5</v>
      </c>
      <c r="BH336" s="1" t="s">
        <v>38</v>
      </c>
      <c r="BI336" s="1" t="s">
        <v>33</v>
      </c>
      <c r="BJ336" s="1" t="s">
        <v>38</v>
      </c>
      <c r="BK336" s="1" t="s">
        <v>33</v>
      </c>
      <c r="BL336" s="1" t="s">
        <v>33</v>
      </c>
      <c r="BM336" s="1" t="s">
        <v>38</v>
      </c>
    </row>
    <row r="337" spans="1:65" x14ac:dyDescent="0.35">
      <c r="A337" s="1" t="s">
        <v>1663</v>
      </c>
      <c r="B337" s="1" t="s">
        <v>556</v>
      </c>
      <c r="C337" s="1" t="s">
        <v>1664</v>
      </c>
      <c r="D337" s="1" t="s">
        <v>1665</v>
      </c>
      <c r="E337" t="s">
        <v>61</v>
      </c>
      <c r="F337" s="1" t="s">
        <v>37</v>
      </c>
      <c r="G337" s="1" t="s">
        <v>4119</v>
      </c>
      <c r="H337" s="1" t="s">
        <v>33</v>
      </c>
      <c r="I337" s="1" t="s">
        <v>37</v>
      </c>
      <c r="K337" t="str">
        <f t="shared" si="78"/>
        <v>Normal</v>
      </c>
      <c r="L337" s="1">
        <v>1.3</v>
      </c>
      <c r="M337" s="1">
        <v>40.299999999999997</v>
      </c>
      <c r="N337" s="1" t="s">
        <v>38</v>
      </c>
      <c r="O337" s="1" t="s">
        <v>909</v>
      </c>
      <c r="Q337" s="1" t="s">
        <v>1666</v>
      </c>
      <c r="R337" s="9" t="s">
        <v>1667</v>
      </c>
      <c r="S337" s="9">
        <f t="shared" si="79"/>
        <v>458</v>
      </c>
      <c r="T337" s="9">
        <f t="shared" si="80"/>
        <v>73</v>
      </c>
      <c r="U337" s="9" t="s">
        <v>369</v>
      </c>
      <c r="V337" s="9">
        <f t="shared" si="81"/>
        <v>115</v>
      </c>
      <c r="W337" s="9" t="s">
        <v>118</v>
      </c>
      <c r="X337" s="9">
        <f t="shared" si="82"/>
        <v>60</v>
      </c>
      <c r="Y337" s="9" t="s">
        <v>56</v>
      </c>
      <c r="Z337" s="9">
        <f t="shared" si="83"/>
        <v>60</v>
      </c>
      <c r="AA337" s="9" t="s">
        <v>56</v>
      </c>
      <c r="AB337" s="9">
        <f t="shared" si="84"/>
        <v>60</v>
      </c>
      <c r="AC337" s="9" t="s">
        <v>56</v>
      </c>
      <c r="AD337" s="9">
        <f t="shared" si="85"/>
        <v>90</v>
      </c>
      <c r="AE337" s="9" t="s">
        <v>178</v>
      </c>
      <c r="AF337" s="9">
        <f t="shared" si="86"/>
        <v>90</v>
      </c>
      <c r="AG337" s="9" t="s">
        <v>178</v>
      </c>
      <c r="AH337" s="9" t="s">
        <v>47</v>
      </c>
      <c r="AI337" s="9">
        <f t="shared" si="87"/>
        <v>70</v>
      </c>
      <c r="AJ337" s="9">
        <f t="shared" si="88"/>
        <v>160</v>
      </c>
      <c r="AK337" s="9" t="s">
        <v>694</v>
      </c>
      <c r="AL337" s="1" t="s">
        <v>1478</v>
      </c>
      <c r="AM337" s="1" t="s">
        <v>33</v>
      </c>
      <c r="AN337" s="1" t="s">
        <v>238</v>
      </c>
      <c r="AP337" t="str">
        <f t="shared" si="89"/>
        <v>Field</v>
      </c>
      <c r="AQ337" s="9">
        <v>50</v>
      </c>
      <c r="AR337" s="9">
        <f t="shared" si="90"/>
        <v>50</v>
      </c>
      <c r="AS337" s="10">
        <f>Table1[[#This Row],[percentage_male]]/100</f>
        <v>0.5</v>
      </c>
      <c r="AT337" s="11">
        <f>(100-Table1[[#This Row],[percentage_male]])/100</f>
        <v>0.5</v>
      </c>
      <c r="AU337" s="1" t="s">
        <v>51</v>
      </c>
      <c r="AV337" s="1" t="s">
        <v>33</v>
      </c>
      <c r="AW337" s="1" t="s">
        <v>33</v>
      </c>
      <c r="AX337" s="1" t="s">
        <v>33</v>
      </c>
      <c r="AY337" s="1" t="s">
        <v>33</v>
      </c>
      <c r="AZ337" s="1" t="s">
        <v>33</v>
      </c>
      <c r="BA337" s="1" t="s">
        <v>33</v>
      </c>
      <c r="BB337" s="1" t="s">
        <v>38</v>
      </c>
      <c r="BC337" s="1" t="s">
        <v>33</v>
      </c>
      <c r="BD337" s="1" t="s">
        <v>33</v>
      </c>
      <c r="BE337" s="1" t="s">
        <v>33</v>
      </c>
      <c r="BF337" s="1" t="s">
        <v>33</v>
      </c>
      <c r="BG337" s="1" t="s">
        <v>33</v>
      </c>
      <c r="BH337" s="1" t="s">
        <v>33</v>
      </c>
      <c r="BI337" s="1" t="s">
        <v>32</v>
      </c>
      <c r="BJ337" s="1" t="s">
        <v>33</v>
      </c>
      <c r="BK337" s="1" t="s">
        <v>33</v>
      </c>
      <c r="BL337" s="1" t="s">
        <v>33</v>
      </c>
      <c r="BM337" s="1" t="s">
        <v>33</v>
      </c>
    </row>
    <row r="338" spans="1:65" x14ac:dyDescent="0.35">
      <c r="A338" s="1" t="s">
        <v>1669</v>
      </c>
      <c r="B338" s="1" t="s">
        <v>1137</v>
      </c>
      <c r="C338" s="1" t="s">
        <v>1670</v>
      </c>
      <c r="D338" s="1" t="s">
        <v>1671</v>
      </c>
      <c r="E338" t="s">
        <v>61</v>
      </c>
      <c r="F338" s="1" t="s">
        <v>37</v>
      </c>
      <c r="G338" s="1" t="s">
        <v>4120</v>
      </c>
      <c r="H338" s="1" t="s">
        <v>33</v>
      </c>
      <c r="I338" s="1" t="s">
        <v>40</v>
      </c>
      <c r="K338" t="str">
        <f t="shared" si="78"/>
        <v>Poison</v>
      </c>
      <c r="L338" s="1">
        <v>2.7</v>
      </c>
      <c r="M338" s="1">
        <v>52.5</v>
      </c>
      <c r="N338" s="1" t="s">
        <v>38</v>
      </c>
      <c r="O338" s="1" t="s">
        <v>167</v>
      </c>
      <c r="Q338" s="1" t="s">
        <v>398</v>
      </c>
      <c r="R338" s="9" t="s">
        <v>1667</v>
      </c>
      <c r="S338" s="9">
        <f t="shared" si="79"/>
        <v>458</v>
      </c>
      <c r="T338" s="9">
        <f t="shared" si="80"/>
        <v>73</v>
      </c>
      <c r="U338" s="9" t="s">
        <v>369</v>
      </c>
      <c r="V338" s="9">
        <f t="shared" si="81"/>
        <v>100</v>
      </c>
      <c r="W338" s="9" t="s">
        <v>68</v>
      </c>
      <c r="X338" s="9">
        <f t="shared" si="82"/>
        <v>60</v>
      </c>
      <c r="Y338" s="9" t="s">
        <v>56</v>
      </c>
      <c r="Z338" s="9">
        <f t="shared" si="83"/>
        <v>100</v>
      </c>
      <c r="AA338" s="9" t="s">
        <v>68</v>
      </c>
      <c r="AB338" s="9">
        <f t="shared" si="84"/>
        <v>60</v>
      </c>
      <c r="AC338" s="9" t="s">
        <v>56</v>
      </c>
      <c r="AD338" s="9">
        <f t="shared" si="85"/>
        <v>65</v>
      </c>
      <c r="AE338" s="9" t="s">
        <v>46</v>
      </c>
      <c r="AF338" s="9">
        <f t="shared" si="86"/>
        <v>90</v>
      </c>
      <c r="AG338" s="9" t="s">
        <v>178</v>
      </c>
      <c r="AH338" s="9" t="s">
        <v>47</v>
      </c>
      <c r="AI338" s="9">
        <f t="shared" si="87"/>
        <v>70</v>
      </c>
      <c r="AJ338" s="9">
        <f t="shared" si="88"/>
        <v>160</v>
      </c>
      <c r="AK338" s="9" t="s">
        <v>694</v>
      </c>
      <c r="AL338" s="1" t="s">
        <v>1458</v>
      </c>
      <c r="AM338" s="1" t="s">
        <v>38</v>
      </c>
      <c r="AN338" s="1" t="s">
        <v>89</v>
      </c>
      <c r="AO338" s="1" t="s">
        <v>238</v>
      </c>
      <c r="AP338" t="str">
        <f t="shared" si="89"/>
        <v>Dragon, Field</v>
      </c>
      <c r="AQ338" s="9">
        <v>50</v>
      </c>
      <c r="AR338" s="9">
        <f t="shared" si="90"/>
        <v>50</v>
      </c>
      <c r="AS338" s="10">
        <f>Table1[[#This Row],[percentage_male]]/100</f>
        <v>0.5</v>
      </c>
      <c r="AT338" s="11">
        <f>(100-Table1[[#This Row],[percentage_male]])/100</f>
        <v>0.5</v>
      </c>
      <c r="AU338" s="1" t="s">
        <v>51</v>
      </c>
      <c r="AV338" s="1" t="s">
        <v>33</v>
      </c>
      <c r="AW338" s="1" t="s">
        <v>33</v>
      </c>
      <c r="AX338" s="1" t="s">
        <v>33</v>
      </c>
      <c r="AY338" s="1" t="s">
        <v>33</v>
      </c>
      <c r="AZ338" s="1">
        <v>0.5</v>
      </c>
      <c r="BA338" s="1" t="s">
        <v>33</v>
      </c>
      <c r="BB338" s="1">
        <v>0.5</v>
      </c>
      <c r="BC338" s="1">
        <v>0.5</v>
      </c>
      <c r="BD338" s="1" t="s">
        <v>38</v>
      </c>
      <c r="BE338" s="1" t="s">
        <v>33</v>
      </c>
      <c r="BF338" s="1" t="s">
        <v>38</v>
      </c>
      <c r="BG338" s="1">
        <v>0.5</v>
      </c>
      <c r="BH338" s="1" t="s">
        <v>33</v>
      </c>
      <c r="BI338" s="1" t="s">
        <v>33</v>
      </c>
      <c r="BJ338" s="1" t="s">
        <v>33</v>
      </c>
      <c r="BK338" s="1" t="s">
        <v>33</v>
      </c>
      <c r="BL338" s="1" t="s">
        <v>33</v>
      </c>
      <c r="BM338" s="1">
        <v>0.5</v>
      </c>
    </row>
    <row r="339" spans="1:65" x14ac:dyDescent="0.35">
      <c r="A339" s="1" t="s">
        <v>1673</v>
      </c>
      <c r="B339" s="1" t="s">
        <v>1426</v>
      </c>
      <c r="C339" s="1" t="s">
        <v>1674</v>
      </c>
      <c r="D339" s="1" t="s">
        <v>1675</v>
      </c>
      <c r="E339" t="s">
        <v>61</v>
      </c>
      <c r="F339" s="1" t="s">
        <v>37</v>
      </c>
      <c r="G339" s="1" t="s">
        <v>4121</v>
      </c>
      <c r="H339" s="1" t="s">
        <v>38</v>
      </c>
      <c r="I339" s="1" t="s">
        <v>566</v>
      </c>
      <c r="J339" s="1" t="s">
        <v>299</v>
      </c>
      <c r="K339" t="str">
        <f t="shared" si="78"/>
        <v>Rock, Psychic</v>
      </c>
      <c r="L339" s="1">
        <v>1</v>
      </c>
      <c r="M339" s="1">
        <v>168</v>
      </c>
      <c r="N339" s="1" t="s">
        <v>33</v>
      </c>
      <c r="O339" s="1" t="s">
        <v>680</v>
      </c>
      <c r="R339" s="9" t="s">
        <v>820</v>
      </c>
      <c r="S339" s="9">
        <f t="shared" si="79"/>
        <v>460</v>
      </c>
      <c r="T339" s="9">
        <f t="shared" si="80"/>
        <v>90</v>
      </c>
      <c r="U339" s="9" t="s">
        <v>178</v>
      </c>
      <c r="V339" s="9">
        <f t="shared" si="81"/>
        <v>55</v>
      </c>
      <c r="W339" s="9" t="s">
        <v>169</v>
      </c>
      <c r="X339" s="9">
        <f t="shared" si="82"/>
        <v>65</v>
      </c>
      <c r="Y339" s="9" t="s">
        <v>46</v>
      </c>
      <c r="Z339" s="9">
        <f t="shared" si="83"/>
        <v>95</v>
      </c>
      <c r="AA339" s="9" t="s">
        <v>276</v>
      </c>
      <c r="AB339" s="9">
        <f t="shared" si="84"/>
        <v>85</v>
      </c>
      <c r="AC339" s="9" t="s">
        <v>104</v>
      </c>
      <c r="AD339" s="9">
        <f t="shared" si="85"/>
        <v>70</v>
      </c>
      <c r="AE339" s="9" t="s">
        <v>47</v>
      </c>
      <c r="AF339" s="9">
        <f t="shared" si="86"/>
        <v>45</v>
      </c>
      <c r="AG339" s="9" t="s">
        <v>44</v>
      </c>
      <c r="AH339" s="9" t="s">
        <v>47</v>
      </c>
      <c r="AI339" s="9">
        <f t="shared" si="87"/>
        <v>70</v>
      </c>
      <c r="AJ339" s="9">
        <f t="shared" si="88"/>
        <v>161</v>
      </c>
      <c r="AK339" s="9" t="s">
        <v>821</v>
      </c>
      <c r="AL339" s="1" t="s">
        <v>363</v>
      </c>
      <c r="AM339" s="1" t="s">
        <v>33</v>
      </c>
      <c r="AN339" s="1" t="s">
        <v>569</v>
      </c>
      <c r="AP339" t="str">
        <f t="shared" si="89"/>
        <v>Mineral</v>
      </c>
      <c r="AR339" s="9">
        <f t="shared" si="90"/>
        <v>100</v>
      </c>
      <c r="AU339" s="1" t="s">
        <v>170</v>
      </c>
      <c r="AV339" s="1">
        <v>0.5</v>
      </c>
      <c r="AW339" s="1">
        <v>0.5</v>
      </c>
      <c r="AX339" s="1" t="s">
        <v>38</v>
      </c>
      <c r="AY339" s="1" t="s">
        <v>33</v>
      </c>
      <c r="AZ339" s="1" t="s">
        <v>38</v>
      </c>
      <c r="BA339" s="1" t="s">
        <v>33</v>
      </c>
      <c r="BB339" s="1" t="s">
        <v>33</v>
      </c>
      <c r="BC339" s="1">
        <v>0.5</v>
      </c>
      <c r="BD339" s="1" t="s">
        <v>32</v>
      </c>
      <c r="BE339" s="1">
        <v>0.5</v>
      </c>
      <c r="BF339" s="1">
        <v>0.5</v>
      </c>
      <c r="BG339" s="1" t="s">
        <v>38</v>
      </c>
      <c r="BH339" s="1" t="s">
        <v>33</v>
      </c>
      <c r="BI339" s="1" t="s">
        <v>38</v>
      </c>
      <c r="BJ339" s="1" t="s">
        <v>33</v>
      </c>
      <c r="BK339" s="1" t="s">
        <v>38</v>
      </c>
      <c r="BL339" s="1" t="s">
        <v>38</v>
      </c>
      <c r="BM339" s="1" t="s">
        <v>33</v>
      </c>
    </row>
    <row r="340" spans="1:65" x14ac:dyDescent="0.35">
      <c r="A340" s="1" t="s">
        <v>1676</v>
      </c>
      <c r="B340" s="1" t="s">
        <v>1429</v>
      </c>
      <c r="C340" s="1" t="s">
        <v>1677</v>
      </c>
      <c r="D340" s="1" t="s">
        <v>1678</v>
      </c>
      <c r="E340" t="s">
        <v>61</v>
      </c>
      <c r="F340" s="1" t="s">
        <v>37</v>
      </c>
      <c r="G340" s="1" t="s">
        <v>4121</v>
      </c>
      <c r="H340" s="1" t="s">
        <v>38</v>
      </c>
      <c r="I340" s="1" t="s">
        <v>566</v>
      </c>
      <c r="J340" s="1" t="s">
        <v>299</v>
      </c>
      <c r="K340" t="str">
        <f t="shared" si="78"/>
        <v>Rock, Psychic</v>
      </c>
      <c r="L340" s="1">
        <v>1.2</v>
      </c>
      <c r="M340" s="1">
        <v>154</v>
      </c>
      <c r="N340" s="1" t="s">
        <v>33</v>
      </c>
      <c r="O340" s="1" t="s">
        <v>680</v>
      </c>
      <c r="R340" s="9" t="s">
        <v>820</v>
      </c>
      <c r="S340" s="9">
        <f t="shared" si="79"/>
        <v>460</v>
      </c>
      <c r="T340" s="9">
        <f t="shared" si="80"/>
        <v>90</v>
      </c>
      <c r="U340" s="9" t="s">
        <v>178</v>
      </c>
      <c r="V340" s="9">
        <f t="shared" si="81"/>
        <v>95</v>
      </c>
      <c r="W340" s="9" t="s">
        <v>276</v>
      </c>
      <c r="X340" s="9">
        <f t="shared" si="82"/>
        <v>85</v>
      </c>
      <c r="Y340" s="9" t="s">
        <v>104</v>
      </c>
      <c r="Z340" s="9">
        <f t="shared" si="83"/>
        <v>55</v>
      </c>
      <c r="AA340" s="9" t="s">
        <v>169</v>
      </c>
      <c r="AB340" s="9">
        <f t="shared" si="84"/>
        <v>65</v>
      </c>
      <c r="AC340" s="9" t="s">
        <v>46</v>
      </c>
      <c r="AD340" s="9">
        <f t="shared" si="85"/>
        <v>70</v>
      </c>
      <c r="AE340" s="9" t="s">
        <v>47</v>
      </c>
      <c r="AF340" s="9">
        <f t="shared" si="86"/>
        <v>45</v>
      </c>
      <c r="AG340" s="9" t="s">
        <v>44</v>
      </c>
      <c r="AH340" s="9" t="s">
        <v>47</v>
      </c>
      <c r="AI340" s="9">
        <f t="shared" si="87"/>
        <v>70</v>
      </c>
      <c r="AJ340" s="9">
        <f t="shared" si="88"/>
        <v>161</v>
      </c>
      <c r="AK340" s="9" t="s">
        <v>821</v>
      </c>
      <c r="AL340" s="1" t="s">
        <v>363</v>
      </c>
      <c r="AM340" s="1" t="s">
        <v>33</v>
      </c>
      <c r="AN340" s="1" t="s">
        <v>569</v>
      </c>
      <c r="AP340" t="str">
        <f t="shared" si="89"/>
        <v>Mineral</v>
      </c>
      <c r="AR340" s="9">
        <f t="shared" si="90"/>
        <v>100</v>
      </c>
      <c r="AU340" s="1" t="s">
        <v>170</v>
      </c>
      <c r="AV340" s="1">
        <v>0.5</v>
      </c>
      <c r="AW340" s="1">
        <v>0.5</v>
      </c>
      <c r="AX340" s="1" t="s">
        <v>38</v>
      </c>
      <c r="AY340" s="1" t="s">
        <v>33</v>
      </c>
      <c r="AZ340" s="1" t="s">
        <v>38</v>
      </c>
      <c r="BA340" s="1" t="s">
        <v>33</v>
      </c>
      <c r="BB340" s="1" t="s">
        <v>33</v>
      </c>
      <c r="BC340" s="1">
        <v>0.5</v>
      </c>
      <c r="BD340" s="1" t="s">
        <v>32</v>
      </c>
      <c r="BE340" s="1">
        <v>0.5</v>
      </c>
      <c r="BF340" s="1">
        <v>0.5</v>
      </c>
      <c r="BG340" s="1" t="s">
        <v>38</v>
      </c>
      <c r="BH340" s="1" t="s">
        <v>33</v>
      </c>
      <c r="BI340" s="1" t="s">
        <v>38</v>
      </c>
      <c r="BJ340" s="1" t="s">
        <v>33</v>
      </c>
      <c r="BK340" s="1" t="s">
        <v>38</v>
      </c>
      <c r="BL340" s="1" t="s">
        <v>38</v>
      </c>
      <c r="BM340" s="1" t="s">
        <v>33</v>
      </c>
    </row>
    <row r="341" spans="1:65" x14ac:dyDescent="0.35">
      <c r="A341" s="1" t="s">
        <v>1680</v>
      </c>
      <c r="B341" s="1" t="s">
        <v>1433</v>
      </c>
      <c r="C341" s="1" t="s">
        <v>1681</v>
      </c>
      <c r="D341" s="1" t="s">
        <v>1682</v>
      </c>
      <c r="E341" t="s">
        <v>61</v>
      </c>
      <c r="F341" s="1" t="s">
        <v>37</v>
      </c>
      <c r="G341" s="1" t="s">
        <v>4122</v>
      </c>
      <c r="H341" s="1" t="s">
        <v>38</v>
      </c>
      <c r="I341" s="1" t="s">
        <v>123</v>
      </c>
      <c r="J341" s="1" t="s">
        <v>304</v>
      </c>
      <c r="K341" t="str">
        <f t="shared" si="78"/>
        <v>Water, Ground</v>
      </c>
      <c r="L341" s="1">
        <v>0.4</v>
      </c>
      <c r="M341" s="1">
        <v>1.9</v>
      </c>
      <c r="N341" s="1" t="s">
        <v>61</v>
      </c>
      <c r="O341" s="1" t="s">
        <v>598</v>
      </c>
      <c r="P341" s="1" t="s">
        <v>590</v>
      </c>
      <c r="Q341" s="1" t="s">
        <v>644</v>
      </c>
      <c r="R341" s="9" t="s">
        <v>271</v>
      </c>
      <c r="S341" s="9">
        <f t="shared" si="79"/>
        <v>288</v>
      </c>
      <c r="T341" s="9">
        <f t="shared" si="80"/>
        <v>50</v>
      </c>
      <c r="U341" s="9" t="s">
        <v>88</v>
      </c>
      <c r="V341" s="9">
        <f t="shared" si="81"/>
        <v>48</v>
      </c>
      <c r="W341" s="9" t="s">
        <v>128</v>
      </c>
      <c r="X341" s="9">
        <f t="shared" si="82"/>
        <v>43</v>
      </c>
      <c r="Y341" s="9" t="s">
        <v>87</v>
      </c>
      <c r="Z341" s="9">
        <f t="shared" si="83"/>
        <v>46</v>
      </c>
      <c r="AA341" s="9" t="s">
        <v>347</v>
      </c>
      <c r="AB341" s="9">
        <f t="shared" si="84"/>
        <v>41</v>
      </c>
      <c r="AC341" s="9" t="s">
        <v>327</v>
      </c>
      <c r="AD341" s="9">
        <f t="shared" si="85"/>
        <v>60</v>
      </c>
      <c r="AE341" s="9" t="s">
        <v>56</v>
      </c>
      <c r="AF341" s="9">
        <f t="shared" si="86"/>
        <v>190</v>
      </c>
      <c r="AG341" s="9" t="s">
        <v>286</v>
      </c>
      <c r="AH341" s="9" t="s">
        <v>47</v>
      </c>
      <c r="AI341" s="9">
        <f t="shared" si="87"/>
        <v>70</v>
      </c>
      <c r="AJ341" s="9">
        <f t="shared" si="88"/>
        <v>58</v>
      </c>
      <c r="AK341" s="9" t="s">
        <v>94</v>
      </c>
      <c r="AL341" s="1" t="s">
        <v>161</v>
      </c>
      <c r="AM341" s="1" t="s">
        <v>33</v>
      </c>
      <c r="AN341" s="1" t="s">
        <v>804</v>
      </c>
      <c r="AP341" t="str">
        <f t="shared" si="89"/>
        <v>Water 2</v>
      </c>
      <c r="AQ341" s="9">
        <v>50</v>
      </c>
      <c r="AR341" s="9">
        <f t="shared" si="90"/>
        <v>50</v>
      </c>
      <c r="AS341" s="10">
        <f>Table1[[#This Row],[percentage_male]]/100</f>
        <v>0.5</v>
      </c>
      <c r="AT341" s="11">
        <f>(100-Table1[[#This Row],[percentage_male]])/100</f>
        <v>0.5</v>
      </c>
      <c r="AU341" s="1" t="s">
        <v>51</v>
      </c>
      <c r="AV341" s="1" t="s">
        <v>33</v>
      </c>
      <c r="AW341" s="1">
        <v>0.5</v>
      </c>
      <c r="AX341" s="1" t="s">
        <v>33</v>
      </c>
      <c r="AY341" s="1" t="s">
        <v>32</v>
      </c>
      <c r="AZ341" s="1" t="s">
        <v>77</v>
      </c>
      <c r="BA341" s="1" t="s">
        <v>33</v>
      </c>
      <c r="BB341" s="1" t="s">
        <v>33</v>
      </c>
      <c r="BC341" s="1">
        <v>0.5</v>
      </c>
      <c r="BD341" s="1" t="s">
        <v>33</v>
      </c>
      <c r="BE341" s="1" t="s">
        <v>33</v>
      </c>
      <c r="BF341" s="1" t="s">
        <v>33</v>
      </c>
      <c r="BG341" s="1" t="s">
        <v>33</v>
      </c>
      <c r="BH341" s="1">
        <v>0.5</v>
      </c>
      <c r="BI341" s="1" t="s">
        <v>33</v>
      </c>
      <c r="BJ341" s="1" t="s">
        <v>33</v>
      </c>
      <c r="BK341" s="1" t="s">
        <v>33</v>
      </c>
      <c r="BL341" s="1">
        <v>0.5</v>
      </c>
      <c r="BM341" s="1" t="s">
        <v>33</v>
      </c>
    </row>
    <row r="342" spans="1:65" x14ac:dyDescent="0.35">
      <c r="A342" s="1" t="s">
        <v>1684</v>
      </c>
      <c r="B342" s="1" t="s">
        <v>758</v>
      </c>
      <c r="C342" s="1" t="s">
        <v>1685</v>
      </c>
      <c r="D342" s="1" t="s">
        <v>1686</v>
      </c>
      <c r="E342" t="s">
        <v>61</v>
      </c>
      <c r="F342" s="1" t="s">
        <v>37</v>
      </c>
      <c r="G342" s="1" t="s">
        <v>4122</v>
      </c>
      <c r="H342" s="1" t="s">
        <v>38</v>
      </c>
      <c r="I342" s="1" t="s">
        <v>123</v>
      </c>
      <c r="J342" s="1" t="s">
        <v>304</v>
      </c>
      <c r="K342" t="str">
        <f t="shared" si="78"/>
        <v>Water, Ground</v>
      </c>
      <c r="L342" s="1">
        <v>0.9</v>
      </c>
      <c r="M342" s="1">
        <v>23.6</v>
      </c>
      <c r="N342" s="1" t="s">
        <v>61</v>
      </c>
      <c r="O342" s="1" t="s">
        <v>598</v>
      </c>
      <c r="P342" s="1" t="s">
        <v>590</v>
      </c>
      <c r="Q342" s="1" t="s">
        <v>644</v>
      </c>
      <c r="R342" s="9" t="s">
        <v>1687</v>
      </c>
      <c r="S342" s="9">
        <f t="shared" si="79"/>
        <v>468</v>
      </c>
      <c r="T342" s="9">
        <f t="shared" si="80"/>
        <v>110</v>
      </c>
      <c r="U342" s="9" t="s">
        <v>296</v>
      </c>
      <c r="V342" s="9">
        <f t="shared" si="81"/>
        <v>78</v>
      </c>
      <c r="W342" s="9" t="s">
        <v>101</v>
      </c>
      <c r="X342" s="9">
        <f t="shared" si="82"/>
        <v>73</v>
      </c>
      <c r="Y342" s="9" t="s">
        <v>369</v>
      </c>
      <c r="Z342" s="9">
        <f t="shared" si="83"/>
        <v>76</v>
      </c>
      <c r="AA342" s="9" t="s">
        <v>342</v>
      </c>
      <c r="AB342" s="9">
        <f t="shared" si="84"/>
        <v>71</v>
      </c>
      <c r="AC342" s="9" t="s">
        <v>216</v>
      </c>
      <c r="AD342" s="9">
        <f t="shared" si="85"/>
        <v>60</v>
      </c>
      <c r="AE342" s="9" t="s">
        <v>56</v>
      </c>
      <c r="AF342" s="9">
        <f t="shared" si="86"/>
        <v>75</v>
      </c>
      <c r="AG342" s="9" t="s">
        <v>195</v>
      </c>
      <c r="AH342" s="9" t="s">
        <v>47</v>
      </c>
      <c r="AI342" s="9">
        <f t="shared" si="87"/>
        <v>70</v>
      </c>
      <c r="AJ342" s="9">
        <f t="shared" si="88"/>
        <v>164</v>
      </c>
      <c r="AK342" s="9" t="s">
        <v>840</v>
      </c>
      <c r="AL342" s="1" t="s">
        <v>161</v>
      </c>
      <c r="AM342" s="1" t="s">
        <v>33</v>
      </c>
      <c r="AN342" s="1" t="s">
        <v>804</v>
      </c>
      <c r="AP342" t="str">
        <f t="shared" si="89"/>
        <v>Water 2</v>
      </c>
      <c r="AQ342" s="9">
        <v>50</v>
      </c>
      <c r="AR342" s="9">
        <f t="shared" si="90"/>
        <v>50</v>
      </c>
      <c r="AS342" s="10">
        <f>Table1[[#This Row],[percentage_male]]/100</f>
        <v>0.5</v>
      </c>
      <c r="AT342" s="11">
        <f>(100-Table1[[#This Row],[percentage_male]])/100</f>
        <v>0.5</v>
      </c>
      <c r="AU342" s="1" t="s">
        <v>51</v>
      </c>
      <c r="AV342" s="1" t="s">
        <v>33</v>
      </c>
      <c r="AW342" s="1">
        <v>0.5</v>
      </c>
      <c r="AX342" s="1" t="s">
        <v>33</v>
      </c>
      <c r="AY342" s="1" t="s">
        <v>32</v>
      </c>
      <c r="AZ342" s="1" t="s">
        <v>77</v>
      </c>
      <c r="BA342" s="1" t="s">
        <v>33</v>
      </c>
      <c r="BB342" s="1" t="s">
        <v>33</v>
      </c>
      <c r="BC342" s="1">
        <v>0.5</v>
      </c>
      <c r="BD342" s="1" t="s">
        <v>33</v>
      </c>
      <c r="BE342" s="1" t="s">
        <v>33</v>
      </c>
      <c r="BF342" s="1" t="s">
        <v>33</v>
      </c>
      <c r="BG342" s="1" t="s">
        <v>33</v>
      </c>
      <c r="BH342" s="1">
        <v>0.5</v>
      </c>
      <c r="BI342" s="1" t="s">
        <v>33</v>
      </c>
      <c r="BJ342" s="1" t="s">
        <v>33</v>
      </c>
      <c r="BK342" s="1" t="s">
        <v>33</v>
      </c>
      <c r="BL342" s="1">
        <v>0.5</v>
      </c>
      <c r="BM342" s="1" t="s">
        <v>33</v>
      </c>
    </row>
    <row r="343" spans="1:65" x14ac:dyDescent="0.35">
      <c r="A343" s="1" t="s">
        <v>1689</v>
      </c>
      <c r="B343" s="1" t="s">
        <v>1440</v>
      </c>
      <c r="C343" s="1" t="s">
        <v>1690</v>
      </c>
      <c r="D343" s="1" t="s">
        <v>1691</v>
      </c>
      <c r="E343" t="s">
        <v>61</v>
      </c>
      <c r="F343" s="1" t="s">
        <v>37</v>
      </c>
      <c r="G343" s="1" t="s">
        <v>4123</v>
      </c>
      <c r="H343" s="1" t="s">
        <v>33</v>
      </c>
      <c r="I343" s="1" t="s">
        <v>123</v>
      </c>
      <c r="K343" t="str">
        <f t="shared" si="78"/>
        <v>Water</v>
      </c>
      <c r="L343" s="1">
        <v>0.6</v>
      </c>
      <c r="M343" s="1">
        <v>11.5</v>
      </c>
      <c r="N343" s="1" t="s">
        <v>61</v>
      </c>
      <c r="O343" s="1" t="s">
        <v>707</v>
      </c>
      <c r="P343" s="1" t="s">
        <v>609</v>
      </c>
      <c r="Q343" s="1" t="s">
        <v>198</v>
      </c>
      <c r="R343" s="9" t="s">
        <v>1332</v>
      </c>
      <c r="S343" s="9">
        <f t="shared" si="79"/>
        <v>308</v>
      </c>
      <c r="T343" s="9">
        <f t="shared" si="80"/>
        <v>43</v>
      </c>
      <c r="U343" s="9" t="s">
        <v>87</v>
      </c>
      <c r="V343" s="9">
        <f t="shared" si="81"/>
        <v>80</v>
      </c>
      <c r="W343" s="9" t="s">
        <v>59</v>
      </c>
      <c r="X343" s="9">
        <f t="shared" si="82"/>
        <v>65</v>
      </c>
      <c r="Y343" s="9" t="s">
        <v>46</v>
      </c>
      <c r="Z343" s="9">
        <f t="shared" si="83"/>
        <v>50</v>
      </c>
      <c r="AA343" s="9" t="s">
        <v>88</v>
      </c>
      <c r="AB343" s="9">
        <f t="shared" si="84"/>
        <v>35</v>
      </c>
      <c r="AC343" s="9" t="s">
        <v>159</v>
      </c>
      <c r="AD343" s="9">
        <f t="shared" si="85"/>
        <v>35</v>
      </c>
      <c r="AE343" s="9" t="s">
        <v>159</v>
      </c>
      <c r="AF343" s="9">
        <f t="shared" si="86"/>
        <v>205</v>
      </c>
      <c r="AG343" s="9" t="s">
        <v>168</v>
      </c>
      <c r="AH343" s="9" t="s">
        <v>47</v>
      </c>
      <c r="AI343" s="9">
        <f t="shared" si="87"/>
        <v>70</v>
      </c>
      <c r="AJ343" s="9">
        <f t="shared" si="88"/>
        <v>62</v>
      </c>
      <c r="AK343" s="9" t="s">
        <v>57</v>
      </c>
      <c r="AL343" s="1" t="s">
        <v>1458</v>
      </c>
      <c r="AM343" s="1" t="s">
        <v>38</v>
      </c>
      <c r="AN343" s="1" t="s">
        <v>129</v>
      </c>
      <c r="AO343" s="1" t="s">
        <v>557</v>
      </c>
      <c r="AP343" t="str">
        <f t="shared" si="89"/>
        <v>Water 1, Water 3</v>
      </c>
      <c r="AQ343" s="9">
        <v>50</v>
      </c>
      <c r="AR343" s="9">
        <f t="shared" si="90"/>
        <v>50</v>
      </c>
      <c r="AS343" s="10">
        <f>Table1[[#This Row],[percentage_male]]/100</f>
        <v>0.5</v>
      </c>
      <c r="AT343" s="11">
        <f>(100-Table1[[#This Row],[percentage_male]])/100</f>
        <v>0.5</v>
      </c>
      <c r="AU343" s="1" t="s">
        <v>162</v>
      </c>
      <c r="AV343" s="1" t="s">
        <v>33</v>
      </c>
      <c r="AW343" s="1">
        <v>0.5</v>
      </c>
      <c r="AX343" s="1">
        <v>0.5</v>
      </c>
      <c r="AY343" s="1" t="s">
        <v>38</v>
      </c>
      <c r="AZ343" s="1" t="s">
        <v>38</v>
      </c>
      <c r="BA343" s="1">
        <v>0.5</v>
      </c>
      <c r="BB343" s="1" t="s">
        <v>33</v>
      </c>
      <c r="BC343" s="1" t="s">
        <v>33</v>
      </c>
      <c r="BD343" s="1" t="s">
        <v>33</v>
      </c>
      <c r="BE343" s="1" t="s">
        <v>33</v>
      </c>
      <c r="BF343" s="1" t="s">
        <v>33</v>
      </c>
      <c r="BG343" s="1" t="s">
        <v>33</v>
      </c>
      <c r="BH343" s="1" t="s">
        <v>33</v>
      </c>
      <c r="BI343" s="1" t="s">
        <v>33</v>
      </c>
      <c r="BJ343" s="1" t="s">
        <v>33</v>
      </c>
      <c r="BK343" s="1" t="s">
        <v>33</v>
      </c>
      <c r="BL343" s="1">
        <v>0.5</v>
      </c>
      <c r="BM343" s="1" t="s">
        <v>33</v>
      </c>
    </row>
    <row r="344" spans="1:65" x14ac:dyDescent="0.35">
      <c r="A344" s="1" t="s">
        <v>1693</v>
      </c>
      <c r="B344" s="1" t="s">
        <v>1444</v>
      </c>
      <c r="C344" s="1" t="s">
        <v>1694</v>
      </c>
      <c r="D344" s="1" t="s">
        <v>1695</v>
      </c>
      <c r="E344" t="s">
        <v>61</v>
      </c>
      <c r="F344" s="1" t="s">
        <v>37</v>
      </c>
      <c r="G344" s="1" t="s">
        <v>4124</v>
      </c>
      <c r="H344" s="1" t="s">
        <v>38</v>
      </c>
      <c r="I344" s="1" t="s">
        <v>123</v>
      </c>
      <c r="J344" s="1" t="s">
        <v>240</v>
      </c>
      <c r="K344" t="str">
        <f t="shared" si="78"/>
        <v>Water, Dark</v>
      </c>
      <c r="L344" s="1">
        <v>1.1000000000000001</v>
      </c>
      <c r="M344" s="1">
        <v>32.799999999999997</v>
      </c>
      <c r="N344" s="1" t="s">
        <v>61</v>
      </c>
      <c r="O344" s="1" t="s">
        <v>707</v>
      </c>
      <c r="P344" s="1" t="s">
        <v>609</v>
      </c>
      <c r="Q344" s="1" t="s">
        <v>198</v>
      </c>
      <c r="R344" s="9" t="s">
        <v>1687</v>
      </c>
      <c r="S344" s="9">
        <f t="shared" si="79"/>
        <v>468</v>
      </c>
      <c r="T344" s="9">
        <f t="shared" si="80"/>
        <v>63</v>
      </c>
      <c r="U344" s="9" t="s">
        <v>58</v>
      </c>
      <c r="V344" s="9">
        <f t="shared" si="81"/>
        <v>120</v>
      </c>
      <c r="W344" s="9" t="s">
        <v>75</v>
      </c>
      <c r="X344" s="9">
        <f t="shared" si="82"/>
        <v>85</v>
      </c>
      <c r="Y344" s="9" t="s">
        <v>104</v>
      </c>
      <c r="Z344" s="9">
        <f t="shared" si="83"/>
        <v>90</v>
      </c>
      <c r="AA344" s="9" t="s">
        <v>178</v>
      </c>
      <c r="AB344" s="9">
        <f t="shared" si="84"/>
        <v>55</v>
      </c>
      <c r="AC344" s="9" t="s">
        <v>169</v>
      </c>
      <c r="AD344" s="9">
        <f t="shared" si="85"/>
        <v>55</v>
      </c>
      <c r="AE344" s="9" t="s">
        <v>169</v>
      </c>
      <c r="AF344" s="9">
        <f t="shared" si="86"/>
        <v>155</v>
      </c>
      <c r="AG344" s="9" t="s">
        <v>265</v>
      </c>
      <c r="AH344" s="9" t="s">
        <v>47</v>
      </c>
      <c r="AI344" s="9">
        <f t="shared" si="87"/>
        <v>70</v>
      </c>
      <c r="AJ344" s="9">
        <f t="shared" si="88"/>
        <v>164</v>
      </c>
      <c r="AK344" s="9" t="s">
        <v>840</v>
      </c>
      <c r="AL344" s="1" t="s">
        <v>1458</v>
      </c>
      <c r="AM344" s="1" t="s">
        <v>38</v>
      </c>
      <c r="AN344" s="1" t="s">
        <v>129</v>
      </c>
      <c r="AO344" s="1" t="s">
        <v>557</v>
      </c>
      <c r="AP344" t="str">
        <f t="shared" si="89"/>
        <v>Water 1, Water 3</v>
      </c>
      <c r="AQ344" s="9">
        <v>50</v>
      </c>
      <c r="AR344" s="9">
        <f t="shared" si="90"/>
        <v>50</v>
      </c>
      <c r="AS344" s="10">
        <f>Table1[[#This Row],[percentage_male]]/100</f>
        <v>0.5</v>
      </c>
      <c r="AT344" s="11">
        <f>(100-Table1[[#This Row],[percentage_male]])/100</f>
        <v>0.5</v>
      </c>
      <c r="AU344" s="1" t="s">
        <v>162</v>
      </c>
      <c r="AV344" s="1" t="s">
        <v>33</v>
      </c>
      <c r="AW344" s="1">
        <v>0.5</v>
      </c>
      <c r="AX344" s="1">
        <v>0.5</v>
      </c>
      <c r="AY344" s="1" t="s">
        <v>38</v>
      </c>
      <c r="AZ344" s="1" t="s">
        <v>38</v>
      </c>
      <c r="BA344" s="1">
        <v>0.5</v>
      </c>
      <c r="BB344" s="1" t="s">
        <v>38</v>
      </c>
      <c r="BC344" s="1" t="s">
        <v>33</v>
      </c>
      <c r="BD344" s="1" t="s">
        <v>33</v>
      </c>
      <c r="BE344" s="1" t="s">
        <v>33</v>
      </c>
      <c r="BF344" s="1" t="s">
        <v>32</v>
      </c>
      <c r="BG344" s="1" t="s">
        <v>38</v>
      </c>
      <c r="BH344" s="1" t="s">
        <v>33</v>
      </c>
      <c r="BI344" s="1">
        <v>0.5</v>
      </c>
      <c r="BJ344" s="1" t="s">
        <v>33</v>
      </c>
      <c r="BK344" s="1">
        <v>0.5</v>
      </c>
      <c r="BL344" s="1">
        <v>0.5</v>
      </c>
      <c r="BM344" s="1" t="s">
        <v>38</v>
      </c>
    </row>
    <row r="345" spans="1:65" x14ac:dyDescent="0.35">
      <c r="A345" s="1" t="s">
        <v>1696</v>
      </c>
      <c r="B345" s="1" t="s">
        <v>1448</v>
      </c>
      <c r="C345" s="1" t="s">
        <v>1697</v>
      </c>
      <c r="D345" s="1" t="s">
        <v>1698</v>
      </c>
      <c r="E345" t="s">
        <v>61</v>
      </c>
      <c r="F345" s="1" t="s">
        <v>37</v>
      </c>
      <c r="G345" s="1" t="s">
        <v>4125</v>
      </c>
      <c r="H345" s="1" t="s">
        <v>38</v>
      </c>
      <c r="I345" s="1" t="s">
        <v>304</v>
      </c>
      <c r="J345" s="1" t="s">
        <v>299</v>
      </c>
      <c r="K345" t="str">
        <f t="shared" si="78"/>
        <v>Ground, Psychic</v>
      </c>
      <c r="L345" s="1">
        <v>0.5</v>
      </c>
      <c r="M345" s="1">
        <v>21.5</v>
      </c>
      <c r="N345" s="1" t="s">
        <v>33</v>
      </c>
      <c r="O345" s="1" t="s">
        <v>680</v>
      </c>
      <c r="R345" s="9" t="s">
        <v>307</v>
      </c>
      <c r="S345" s="9">
        <f t="shared" si="79"/>
        <v>300</v>
      </c>
      <c r="T345" s="9">
        <f t="shared" si="80"/>
        <v>40</v>
      </c>
      <c r="U345" s="9" t="s">
        <v>184</v>
      </c>
      <c r="V345" s="9">
        <f t="shared" si="81"/>
        <v>40</v>
      </c>
      <c r="W345" s="9" t="s">
        <v>184</v>
      </c>
      <c r="X345" s="9">
        <f t="shared" si="82"/>
        <v>55</v>
      </c>
      <c r="Y345" s="9" t="s">
        <v>169</v>
      </c>
      <c r="Z345" s="9">
        <f t="shared" si="83"/>
        <v>40</v>
      </c>
      <c r="AA345" s="9" t="s">
        <v>184</v>
      </c>
      <c r="AB345" s="9">
        <f t="shared" si="84"/>
        <v>70</v>
      </c>
      <c r="AC345" s="9" t="s">
        <v>47</v>
      </c>
      <c r="AD345" s="9">
        <f t="shared" si="85"/>
        <v>55</v>
      </c>
      <c r="AE345" s="9" t="s">
        <v>169</v>
      </c>
      <c r="AF345" s="9">
        <f t="shared" si="86"/>
        <v>255</v>
      </c>
      <c r="AG345" s="9" t="s">
        <v>160</v>
      </c>
      <c r="AH345" s="9" t="s">
        <v>47</v>
      </c>
      <c r="AI345" s="9">
        <f t="shared" si="87"/>
        <v>70</v>
      </c>
      <c r="AJ345" s="9">
        <f t="shared" si="88"/>
        <v>60</v>
      </c>
      <c r="AK345" s="9" t="s">
        <v>56</v>
      </c>
      <c r="AL345" s="1" t="s">
        <v>161</v>
      </c>
      <c r="AM345" s="1" t="s">
        <v>33</v>
      </c>
      <c r="AN345" s="1" t="s">
        <v>569</v>
      </c>
      <c r="AP345" t="str">
        <f t="shared" si="89"/>
        <v>Mineral</v>
      </c>
      <c r="AR345" s="9">
        <f t="shared" si="90"/>
        <v>100</v>
      </c>
      <c r="AU345" s="1" t="s">
        <v>51</v>
      </c>
      <c r="AV345" s="1" t="s">
        <v>33</v>
      </c>
      <c r="AW345" s="1" t="s">
        <v>33</v>
      </c>
      <c r="AX345" s="1" t="s">
        <v>38</v>
      </c>
      <c r="AY345" s="1" t="s">
        <v>32</v>
      </c>
      <c r="AZ345" s="1" t="s">
        <v>38</v>
      </c>
      <c r="BA345" s="1" t="s">
        <v>38</v>
      </c>
      <c r="BB345" s="1">
        <v>0.5</v>
      </c>
      <c r="BC345" s="1">
        <v>0.5</v>
      </c>
      <c r="BD345" s="1" t="s">
        <v>32</v>
      </c>
      <c r="BE345" s="1" t="s">
        <v>33</v>
      </c>
      <c r="BF345" s="1">
        <v>0.5</v>
      </c>
      <c r="BG345" s="1" t="s">
        <v>38</v>
      </c>
      <c r="BH345" s="1">
        <v>0.5</v>
      </c>
      <c r="BI345" s="1" t="s">
        <v>38</v>
      </c>
      <c r="BJ345" s="1" t="s">
        <v>33</v>
      </c>
      <c r="BK345" s="1" t="s">
        <v>38</v>
      </c>
      <c r="BL345" s="1" t="s">
        <v>33</v>
      </c>
      <c r="BM345" s="1" t="s">
        <v>33</v>
      </c>
    </row>
    <row r="346" spans="1:65" x14ac:dyDescent="0.35">
      <c r="A346" s="1" t="s">
        <v>1700</v>
      </c>
      <c r="B346" s="1" t="s">
        <v>1453</v>
      </c>
      <c r="C346" s="1" t="s">
        <v>1701</v>
      </c>
      <c r="D346" s="1" t="s">
        <v>1702</v>
      </c>
      <c r="E346" t="s">
        <v>61</v>
      </c>
      <c r="F346" s="1" t="s">
        <v>37</v>
      </c>
      <c r="G346" s="1" t="s">
        <v>4125</v>
      </c>
      <c r="H346" s="1" t="s">
        <v>38</v>
      </c>
      <c r="I346" s="1" t="s">
        <v>304</v>
      </c>
      <c r="J346" s="1" t="s">
        <v>299</v>
      </c>
      <c r="K346" t="str">
        <f t="shared" si="78"/>
        <v>Ground, Psychic</v>
      </c>
      <c r="L346" s="1">
        <v>1.5</v>
      </c>
      <c r="M346" s="1">
        <v>108</v>
      </c>
      <c r="N346" s="1" t="s">
        <v>33</v>
      </c>
      <c r="O346" s="1" t="s">
        <v>680</v>
      </c>
      <c r="R346" s="9" t="s">
        <v>472</v>
      </c>
      <c r="S346" s="9">
        <f t="shared" si="79"/>
        <v>500</v>
      </c>
      <c r="T346" s="9">
        <f t="shared" si="80"/>
        <v>60</v>
      </c>
      <c r="U346" s="9" t="s">
        <v>56</v>
      </c>
      <c r="V346" s="9">
        <f t="shared" si="81"/>
        <v>70</v>
      </c>
      <c r="W346" s="9" t="s">
        <v>47</v>
      </c>
      <c r="X346" s="9">
        <f t="shared" si="82"/>
        <v>105</v>
      </c>
      <c r="Y346" s="9" t="s">
        <v>141</v>
      </c>
      <c r="Z346" s="9">
        <f t="shared" si="83"/>
        <v>70</v>
      </c>
      <c r="AA346" s="9" t="s">
        <v>47</v>
      </c>
      <c r="AB346" s="9">
        <f t="shared" si="84"/>
        <v>120</v>
      </c>
      <c r="AC346" s="9" t="s">
        <v>75</v>
      </c>
      <c r="AD346" s="9">
        <f t="shared" si="85"/>
        <v>75</v>
      </c>
      <c r="AE346" s="9" t="s">
        <v>195</v>
      </c>
      <c r="AF346" s="9">
        <f t="shared" si="86"/>
        <v>90</v>
      </c>
      <c r="AG346" s="9" t="s">
        <v>178</v>
      </c>
      <c r="AH346" s="9" t="s">
        <v>47</v>
      </c>
      <c r="AI346" s="9">
        <f t="shared" si="87"/>
        <v>70</v>
      </c>
      <c r="AJ346" s="9">
        <f t="shared" si="88"/>
        <v>175</v>
      </c>
      <c r="AK346" s="9" t="s">
        <v>473</v>
      </c>
      <c r="AL346" s="1" t="s">
        <v>161</v>
      </c>
      <c r="AM346" s="1" t="s">
        <v>33</v>
      </c>
      <c r="AN346" s="1" t="s">
        <v>569</v>
      </c>
      <c r="AP346" t="str">
        <f t="shared" si="89"/>
        <v>Mineral</v>
      </c>
      <c r="AR346" s="9">
        <f t="shared" si="90"/>
        <v>100</v>
      </c>
      <c r="AU346" s="1" t="s">
        <v>51</v>
      </c>
      <c r="AV346" s="1" t="s">
        <v>33</v>
      </c>
      <c r="AW346" s="1" t="s">
        <v>33</v>
      </c>
      <c r="AX346" s="1" t="s">
        <v>38</v>
      </c>
      <c r="AY346" s="1" t="s">
        <v>32</v>
      </c>
      <c r="AZ346" s="1" t="s">
        <v>38</v>
      </c>
      <c r="BA346" s="1" t="s">
        <v>38</v>
      </c>
      <c r="BB346" s="1">
        <v>0.5</v>
      </c>
      <c r="BC346" s="1">
        <v>0.5</v>
      </c>
      <c r="BD346" s="1" t="s">
        <v>32</v>
      </c>
      <c r="BE346" s="1" t="s">
        <v>33</v>
      </c>
      <c r="BF346" s="1">
        <v>0.5</v>
      </c>
      <c r="BG346" s="1" t="s">
        <v>38</v>
      </c>
      <c r="BH346" s="1">
        <v>0.5</v>
      </c>
      <c r="BI346" s="1" t="s">
        <v>38</v>
      </c>
      <c r="BJ346" s="1" t="s">
        <v>33</v>
      </c>
      <c r="BK346" s="1" t="s">
        <v>38</v>
      </c>
      <c r="BL346" s="1" t="s">
        <v>33</v>
      </c>
      <c r="BM346" s="1" t="s">
        <v>33</v>
      </c>
    </row>
    <row r="347" spans="1:65" x14ac:dyDescent="0.35">
      <c r="A347" s="1" t="s">
        <v>1704</v>
      </c>
      <c r="B347" s="1" t="s">
        <v>769</v>
      </c>
      <c r="C347" s="1" t="s">
        <v>1705</v>
      </c>
      <c r="D347" s="1" t="s">
        <v>1706</v>
      </c>
      <c r="E347" t="s">
        <v>61</v>
      </c>
      <c r="F347" s="1" t="s">
        <v>37</v>
      </c>
      <c r="G347" s="1" t="s">
        <v>4126</v>
      </c>
      <c r="H347" s="1" t="s">
        <v>38</v>
      </c>
      <c r="I347" s="1" t="s">
        <v>566</v>
      </c>
      <c r="J347" s="1" t="s">
        <v>39</v>
      </c>
      <c r="K347" t="str">
        <f t="shared" si="78"/>
        <v>Rock, Grass</v>
      </c>
      <c r="L347" s="1">
        <v>1</v>
      </c>
      <c r="M347" s="1">
        <v>23.8</v>
      </c>
      <c r="N347" s="1" t="s">
        <v>38</v>
      </c>
      <c r="O347" s="1" t="s">
        <v>1227</v>
      </c>
      <c r="Q347" s="1" t="s">
        <v>1707</v>
      </c>
      <c r="R347" s="9" t="s">
        <v>889</v>
      </c>
      <c r="S347" s="9">
        <f t="shared" si="79"/>
        <v>355</v>
      </c>
      <c r="T347" s="9">
        <f t="shared" si="80"/>
        <v>66</v>
      </c>
      <c r="U347" s="9" t="s">
        <v>444</v>
      </c>
      <c r="V347" s="9">
        <f t="shared" si="81"/>
        <v>41</v>
      </c>
      <c r="W347" s="9" t="s">
        <v>327</v>
      </c>
      <c r="X347" s="9">
        <f t="shared" si="82"/>
        <v>77</v>
      </c>
      <c r="Y347" s="9" t="s">
        <v>252</v>
      </c>
      <c r="Z347" s="9">
        <f t="shared" si="83"/>
        <v>61</v>
      </c>
      <c r="AA347" s="9" t="s">
        <v>264</v>
      </c>
      <c r="AB347" s="9">
        <f t="shared" si="84"/>
        <v>87</v>
      </c>
      <c r="AC347" s="9" t="s">
        <v>341</v>
      </c>
      <c r="AD347" s="9">
        <f t="shared" si="85"/>
        <v>23</v>
      </c>
      <c r="AE347" s="9" t="s">
        <v>224</v>
      </c>
      <c r="AF347" s="9">
        <f t="shared" si="86"/>
        <v>45</v>
      </c>
      <c r="AG347" s="9" t="s">
        <v>44</v>
      </c>
      <c r="AH347" s="9" t="s">
        <v>47</v>
      </c>
      <c r="AI347" s="9">
        <f t="shared" si="87"/>
        <v>70</v>
      </c>
      <c r="AJ347" s="9">
        <f t="shared" si="88"/>
        <v>71</v>
      </c>
      <c r="AK347" s="9" t="s">
        <v>216</v>
      </c>
      <c r="AL347" s="1" t="s">
        <v>1478</v>
      </c>
      <c r="AM347" s="1" t="s">
        <v>33</v>
      </c>
      <c r="AN347" s="1" t="s">
        <v>557</v>
      </c>
      <c r="AP347" t="str">
        <f t="shared" si="89"/>
        <v>Water 3</v>
      </c>
      <c r="AQ347" s="9">
        <v>87.5</v>
      </c>
      <c r="AR347" s="9">
        <f t="shared" si="90"/>
        <v>12.5</v>
      </c>
      <c r="AS347" s="10">
        <f>Table1[[#This Row],[percentage_male]]/100</f>
        <v>0.875</v>
      </c>
      <c r="AT347" s="11">
        <f>(100-Table1[[#This Row],[percentage_male]])/100</f>
        <v>0.125</v>
      </c>
      <c r="AU347" s="1" t="s">
        <v>158</v>
      </c>
      <c r="AV347" s="1">
        <v>0.5</v>
      </c>
      <c r="AW347" s="1" t="s">
        <v>33</v>
      </c>
      <c r="AX347" s="1" t="s">
        <v>33</v>
      </c>
      <c r="AY347" s="1">
        <v>0.5</v>
      </c>
      <c r="AZ347" s="1" t="s">
        <v>33</v>
      </c>
      <c r="BA347" s="1" t="s">
        <v>38</v>
      </c>
      <c r="BB347" s="1" t="s">
        <v>38</v>
      </c>
      <c r="BC347" s="1" t="s">
        <v>33</v>
      </c>
      <c r="BD347" s="1" t="s">
        <v>33</v>
      </c>
      <c r="BE347" s="1" t="s">
        <v>33</v>
      </c>
      <c r="BF347" s="1" t="s">
        <v>33</v>
      </c>
      <c r="BG347" s="1" t="s">
        <v>38</v>
      </c>
      <c r="BH347" s="1" t="s">
        <v>33</v>
      </c>
      <c r="BI347" s="1" t="s">
        <v>33</v>
      </c>
      <c r="BJ347" s="1" t="s">
        <v>33</v>
      </c>
      <c r="BK347" s="1" t="s">
        <v>33</v>
      </c>
      <c r="BL347" s="1" t="s">
        <v>38</v>
      </c>
      <c r="BM347" s="1" t="s">
        <v>33</v>
      </c>
    </row>
    <row r="348" spans="1:65" x14ac:dyDescent="0.35">
      <c r="A348" s="1" t="s">
        <v>1708</v>
      </c>
      <c r="B348" s="1" t="s">
        <v>1462</v>
      </c>
      <c r="C348" s="1" t="s">
        <v>1709</v>
      </c>
      <c r="D348" s="1" t="s">
        <v>1710</v>
      </c>
      <c r="E348" t="s">
        <v>61</v>
      </c>
      <c r="F348" s="1" t="s">
        <v>37</v>
      </c>
      <c r="G348" s="1" t="s">
        <v>4127</v>
      </c>
      <c r="H348" s="1" t="s">
        <v>38</v>
      </c>
      <c r="I348" s="1" t="s">
        <v>566</v>
      </c>
      <c r="J348" s="1" t="s">
        <v>39</v>
      </c>
      <c r="K348" t="str">
        <f t="shared" si="78"/>
        <v>Rock, Grass</v>
      </c>
      <c r="L348" s="1">
        <v>1.5</v>
      </c>
      <c r="M348" s="1">
        <v>60.4</v>
      </c>
      <c r="N348" s="1" t="s">
        <v>38</v>
      </c>
      <c r="O348" s="1" t="s">
        <v>1227</v>
      </c>
      <c r="Q348" s="1" t="s">
        <v>1707</v>
      </c>
      <c r="R348" s="9" t="s">
        <v>199</v>
      </c>
      <c r="S348" s="9">
        <f t="shared" si="79"/>
        <v>495</v>
      </c>
      <c r="T348" s="9">
        <f t="shared" si="80"/>
        <v>86</v>
      </c>
      <c r="U348" s="9" t="s">
        <v>530</v>
      </c>
      <c r="V348" s="9">
        <f t="shared" si="81"/>
        <v>81</v>
      </c>
      <c r="W348" s="9" t="s">
        <v>247</v>
      </c>
      <c r="X348" s="9">
        <f t="shared" si="82"/>
        <v>97</v>
      </c>
      <c r="Y348" s="9" t="s">
        <v>248</v>
      </c>
      <c r="Z348" s="9">
        <f t="shared" si="83"/>
        <v>81</v>
      </c>
      <c r="AA348" s="9" t="s">
        <v>247</v>
      </c>
      <c r="AB348" s="9">
        <f t="shared" si="84"/>
        <v>107</v>
      </c>
      <c r="AC348" s="9" t="s">
        <v>612</v>
      </c>
      <c r="AD348" s="9">
        <f t="shared" si="85"/>
        <v>43</v>
      </c>
      <c r="AE348" s="9" t="s">
        <v>87</v>
      </c>
      <c r="AF348" s="9">
        <f t="shared" si="86"/>
        <v>45</v>
      </c>
      <c r="AG348" s="9" t="s">
        <v>44</v>
      </c>
      <c r="AH348" s="9" t="s">
        <v>47</v>
      </c>
      <c r="AI348" s="9">
        <f t="shared" si="87"/>
        <v>70</v>
      </c>
      <c r="AJ348" s="9">
        <f t="shared" si="88"/>
        <v>173</v>
      </c>
      <c r="AK348" s="9" t="s">
        <v>835</v>
      </c>
      <c r="AL348" s="1" t="s">
        <v>1478</v>
      </c>
      <c r="AM348" s="1" t="s">
        <v>33</v>
      </c>
      <c r="AN348" s="1" t="s">
        <v>557</v>
      </c>
      <c r="AP348" t="str">
        <f t="shared" si="89"/>
        <v>Water 3</v>
      </c>
      <c r="AQ348" s="9">
        <v>87.5</v>
      </c>
      <c r="AR348" s="9">
        <f t="shared" si="90"/>
        <v>12.5</v>
      </c>
      <c r="AS348" s="10">
        <f>Table1[[#This Row],[percentage_male]]/100</f>
        <v>0.875</v>
      </c>
      <c r="AT348" s="11">
        <f>(100-Table1[[#This Row],[percentage_male]])/100</f>
        <v>0.125</v>
      </c>
      <c r="AU348" s="1" t="s">
        <v>158</v>
      </c>
      <c r="AV348" s="1">
        <v>0.5</v>
      </c>
      <c r="AW348" s="1" t="s">
        <v>33</v>
      </c>
      <c r="AX348" s="1" t="s">
        <v>33</v>
      </c>
      <c r="AY348" s="1">
        <v>0.5</v>
      </c>
      <c r="AZ348" s="1" t="s">
        <v>33</v>
      </c>
      <c r="BA348" s="1" t="s">
        <v>38</v>
      </c>
      <c r="BB348" s="1" t="s">
        <v>38</v>
      </c>
      <c r="BC348" s="1" t="s">
        <v>33</v>
      </c>
      <c r="BD348" s="1" t="s">
        <v>33</v>
      </c>
      <c r="BE348" s="1" t="s">
        <v>33</v>
      </c>
      <c r="BF348" s="1" t="s">
        <v>33</v>
      </c>
      <c r="BG348" s="1" t="s">
        <v>38</v>
      </c>
      <c r="BH348" s="1" t="s">
        <v>33</v>
      </c>
      <c r="BI348" s="1" t="s">
        <v>33</v>
      </c>
      <c r="BJ348" s="1" t="s">
        <v>33</v>
      </c>
      <c r="BK348" s="1" t="s">
        <v>33</v>
      </c>
      <c r="BL348" s="1" t="s">
        <v>38</v>
      </c>
      <c r="BM348" s="1" t="s">
        <v>33</v>
      </c>
    </row>
    <row r="349" spans="1:65" x14ac:dyDescent="0.35">
      <c r="A349" s="1" t="s">
        <v>1712</v>
      </c>
      <c r="B349" s="1" t="s">
        <v>1467</v>
      </c>
      <c r="C349" s="1" t="s">
        <v>1712</v>
      </c>
      <c r="D349" s="1" t="s">
        <v>1713</v>
      </c>
      <c r="E349" t="s">
        <v>61</v>
      </c>
      <c r="F349" s="1" t="s">
        <v>37</v>
      </c>
      <c r="G349" s="1" t="s">
        <v>4128</v>
      </c>
      <c r="H349" s="1" t="s">
        <v>38</v>
      </c>
      <c r="I349" s="1" t="s">
        <v>566</v>
      </c>
      <c r="J349" s="1" t="s">
        <v>154</v>
      </c>
      <c r="K349" t="str">
        <f t="shared" si="78"/>
        <v>Rock, Bug</v>
      </c>
      <c r="L349" s="1">
        <v>0.7</v>
      </c>
      <c r="M349" s="1">
        <v>12.5</v>
      </c>
      <c r="N349" s="1" t="s">
        <v>38</v>
      </c>
      <c r="O349" s="1" t="s">
        <v>735</v>
      </c>
      <c r="Q349" s="1" t="s">
        <v>468</v>
      </c>
      <c r="R349" s="9" t="s">
        <v>889</v>
      </c>
      <c r="S349" s="9">
        <f t="shared" si="79"/>
        <v>355</v>
      </c>
      <c r="T349" s="9">
        <f t="shared" si="80"/>
        <v>45</v>
      </c>
      <c r="U349" s="9" t="s">
        <v>44</v>
      </c>
      <c r="V349" s="9">
        <f t="shared" si="81"/>
        <v>95</v>
      </c>
      <c r="W349" s="9" t="s">
        <v>276</v>
      </c>
      <c r="X349" s="9">
        <f t="shared" si="82"/>
        <v>50</v>
      </c>
      <c r="Y349" s="9" t="s">
        <v>88</v>
      </c>
      <c r="Z349" s="9">
        <f t="shared" si="83"/>
        <v>40</v>
      </c>
      <c r="AA349" s="9" t="s">
        <v>184</v>
      </c>
      <c r="AB349" s="9">
        <f t="shared" si="84"/>
        <v>50</v>
      </c>
      <c r="AC349" s="9" t="s">
        <v>88</v>
      </c>
      <c r="AD349" s="9">
        <f t="shared" si="85"/>
        <v>75</v>
      </c>
      <c r="AE349" s="9" t="s">
        <v>195</v>
      </c>
      <c r="AF349" s="9">
        <f t="shared" si="86"/>
        <v>45</v>
      </c>
      <c r="AG349" s="9" t="s">
        <v>44</v>
      </c>
      <c r="AH349" s="9" t="s">
        <v>47</v>
      </c>
      <c r="AI349" s="9">
        <f t="shared" si="87"/>
        <v>70</v>
      </c>
      <c r="AJ349" s="9">
        <f t="shared" si="88"/>
        <v>71</v>
      </c>
      <c r="AK349" s="9" t="s">
        <v>216</v>
      </c>
      <c r="AL349" s="1" t="s">
        <v>1478</v>
      </c>
      <c r="AM349" s="1" t="s">
        <v>33</v>
      </c>
      <c r="AN349" s="1" t="s">
        <v>557</v>
      </c>
      <c r="AP349" t="str">
        <f t="shared" si="89"/>
        <v>Water 3</v>
      </c>
      <c r="AQ349" s="9">
        <v>87.5</v>
      </c>
      <c r="AR349" s="9">
        <f t="shared" si="90"/>
        <v>12.5</v>
      </c>
      <c r="AS349" s="10">
        <f>Table1[[#This Row],[percentage_male]]/100</f>
        <v>0.875</v>
      </c>
      <c r="AT349" s="11">
        <f>(100-Table1[[#This Row],[percentage_male]])/100</f>
        <v>0.125</v>
      </c>
      <c r="AU349" s="1" t="s">
        <v>158</v>
      </c>
      <c r="AV349" s="1">
        <v>0.5</v>
      </c>
      <c r="AW349" s="1" t="s">
        <v>33</v>
      </c>
      <c r="AX349" s="1" t="s">
        <v>38</v>
      </c>
      <c r="AY349" s="1" t="s">
        <v>33</v>
      </c>
      <c r="AZ349" s="1" t="s">
        <v>33</v>
      </c>
      <c r="BA349" s="1" t="s">
        <v>33</v>
      </c>
      <c r="BB349" s="1" t="s">
        <v>33</v>
      </c>
      <c r="BC349" s="1">
        <v>0.5</v>
      </c>
      <c r="BD349" s="1" t="s">
        <v>33</v>
      </c>
      <c r="BE349" s="1" t="s">
        <v>33</v>
      </c>
      <c r="BF349" s="1" t="s">
        <v>33</v>
      </c>
      <c r="BG349" s="1" t="s">
        <v>33</v>
      </c>
      <c r="BH349" s="1" t="s">
        <v>38</v>
      </c>
      <c r="BI349" s="1" t="s">
        <v>33</v>
      </c>
      <c r="BJ349" s="1" t="s">
        <v>33</v>
      </c>
      <c r="BK349" s="1" t="s">
        <v>33</v>
      </c>
      <c r="BL349" s="1" t="s">
        <v>38</v>
      </c>
      <c r="BM349" s="1" t="s">
        <v>33</v>
      </c>
    </row>
    <row r="350" spans="1:65" x14ac:dyDescent="0.35">
      <c r="A350" s="1" t="s">
        <v>1714</v>
      </c>
      <c r="B350" s="1" t="s">
        <v>1471</v>
      </c>
      <c r="C350" s="1" t="s">
        <v>1714</v>
      </c>
      <c r="D350" s="1" t="s">
        <v>1715</v>
      </c>
      <c r="E350" t="s">
        <v>61</v>
      </c>
      <c r="F350" s="1" t="s">
        <v>37</v>
      </c>
      <c r="G350" s="1" t="s">
        <v>4129</v>
      </c>
      <c r="H350" s="1" t="s">
        <v>38</v>
      </c>
      <c r="I350" s="1" t="s">
        <v>566</v>
      </c>
      <c r="J350" s="1" t="s">
        <v>154</v>
      </c>
      <c r="K350" t="str">
        <f t="shared" si="78"/>
        <v>Rock, Bug</v>
      </c>
      <c r="L350" s="1">
        <v>1.5</v>
      </c>
      <c r="M350" s="1">
        <v>68.2</v>
      </c>
      <c r="N350" s="1" t="s">
        <v>38</v>
      </c>
      <c r="O350" s="1" t="s">
        <v>735</v>
      </c>
      <c r="Q350" s="1" t="s">
        <v>468</v>
      </c>
      <c r="R350" s="9" t="s">
        <v>199</v>
      </c>
      <c r="S350" s="9">
        <f t="shared" si="79"/>
        <v>495</v>
      </c>
      <c r="T350" s="9">
        <f t="shared" si="80"/>
        <v>75</v>
      </c>
      <c r="U350" s="9" t="s">
        <v>195</v>
      </c>
      <c r="V350" s="9">
        <f t="shared" si="81"/>
        <v>125</v>
      </c>
      <c r="W350" s="9" t="s">
        <v>651</v>
      </c>
      <c r="X350" s="9">
        <f t="shared" si="82"/>
        <v>100</v>
      </c>
      <c r="Y350" s="9" t="s">
        <v>68</v>
      </c>
      <c r="Z350" s="9">
        <f t="shared" si="83"/>
        <v>70</v>
      </c>
      <c r="AA350" s="9" t="s">
        <v>47</v>
      </c>
      <c r="AB350" s="9">
        <f t="shared" si="84"/>
        <v>80</v>
      </c>
      <c r="AC350" s="9" t="s">
        <v>59</v>
      </c>
      <c r="AD350" s="9">
        <f t="shared" si="85"/>
        <v>45</v>
      </c>
      <c r="AE350" s="9" t="s">
        <v>44</v>
      </c>
      <c r="AF350" s="9">
        <f t="shared" si="86"/>
        <v>45</v>
      </c>
      <c r="AG350" s="9" t="s">
        <v>44</v>
      </c>
      <c r="AH350" s="9" t="s">
        <v>47</v>
      </c>
      <c r="AI350" s="9">
        <f t="shared" si="87"/>
        <v>70</v>
      </c>
      <c r="AJ350" s="9">
        <f t="shared" si="88"/>
        <v>173</v>
      </c>
      <c r="AK350" s="9" t="s">
        <v>835</v>
      </c>
      <c r="AL350" s="1" t="s">
        <v>1478</v>
      </c>
      <c r="AM350" s="1" t="s">
        <v>33</v>
      </c>
      <c r="AN350" s="1" t="s">
        <v>557</v>
      </c>
      <c r="AP350" t="str">
        <f t="shared" si="89"/>
        <v>Water 3</v>
      </c>
      <c r="AQ350" s="9">
        <v>87.5</v>
      </c>
      <c r="AR350" s="9">
        <f t="shared" si="90"/>
        <v>12.5</v>
      </c>
      <c r="AS350" s="10">
        <f>Table1[[#This Row],[percentage_male]]/100</f>
        <v>0.875</v>
      </c>
      <c r="AT350" s="11">
        <f>(100-Table1[[#This Row],[percentage_male]])/100</f>
        <v>0.125</v>
      </c>
      <c r="AU350" s="1" t="s">
        <v>158</v>
      </c>
      <c r="AV350" s="1">
        <v>0.5</v>
      </c>
      <c r="AW350" s="1" t="s">
        <v>33</v>
      </c>
      <c r="AX350" s="1" t="s">
        <v>38</v>
      </c>
      <c r="AY350" s="1" t="s">
        <v>33</v>
      </c>
      <c r="AZ350" s="1" t="s">
        <v>33</v>
      </c>
      <c r="BA350" s="1" t="s">
        <v>33</v>
      </c>
      <c r="BB350" s="1" t="s">
        <v>33</v>
      </c>
      <c r="BC350" s="1">
        <v>0.5</v>
      </c>
      <c r="BD350" s="1" t="s">
        <v>33</v>
      </c>
      <c r="BE350" s="1" t="s">
        <v>33</v>
      </c>
      <c r="BF350" s="1" t="s">
        <v>33</v>
      </c>
      <c r="BG350" s="1" t="s">
        <v>33</v>
      </c>
      <c r="BH350" s="1" t="s">
        <v>38</v>
      </c>
      <c r="BI350" s="1" t="s">
        <v>33</v>
      </c>
      <c r="BJ350" s="1" t="s">
        <v>33</v>
      </c>
      <c r="BK350" s="1" t="s">
        <v>33</v>
      </c>
      <c r="BL350" s="1" t="s">
        <v>38</v>
      </c>
      <c r="BM350" s="1" t="s">
        <v>33</v>
      </c>
    </row>
    <row r="351" spans="1:65" x14ac:dyDescent="0.35">
      <c r="A351" s="1" t="s">
        <v>1717</v>
      </c>
      <c r="B351" s="1" t="s">
        <v>215</v>
      </c>
      <c r="C351" s="1" t="s">
        <v>1718</v>
      </c>
      <c r="D351" s="1" t="s">
        <v>1719</v>
      </c>
      <c r="E351" t="s">
        <v>61</v>
      </c>
      <c r="F351" s="1" t="s">
        <v>37</v>
      </c>
      <c r="G351" s="1" t="s">
        <v>3972</v>
      </c>
      <c r="H351" s="1" t="s">
        <v>33</v>
      </c>
      <c r="I351" s="1" t="s">
        <v>123</v>
      </c>
      <c r="K351" t="str">
        <f t="shared" si="78"/>
        <v>Water</v>
      </c>
      <c r="L351" s="1">
        <v>0.6</v>
      </c>
      <c r="M351" s="1">
        <v>7.4</v>
      </c>
      <c r="N351" s="1" t="s">
        <v>61</v>
      </c>
      <c r="O351" s="1" t="s">
        <v>468</v>
      </c>
      <c r="P351" s="1" t="s">
        <v>598</v>
      </c>
      <c r="Q351" s="1" t="s">
        <v>198</v>
      </c>
      <c r="R351" s="9" t="s">
        <v>513</v>
      </c>
      <c r="S351" s="9">
        <f t="shared" si="79"/>
        <v>200</v>
      </c>
      <c r="T351" s="9">
        <f t="shared" si="80"/>
        <v>20</v>
      </c>
      <c r="U351" s="9" t="s">
        <v>51</v>
      </c>
      <c r="V351" s="9">
        <f t="shared" si="81"/>
        <v>15</v>
      </c>
      <c r="W351" s="9" t="s">
        <v>162</v>
      </c>
      <c r="X351" s="9">
        <f t="shared" si="82"/>
        <v>20</v>
      </c>
      <c r="Y351" s="9" t="s">
        <v>51</v>
      </c>
      <c r="Z351" s="9">
        <f t="shared" si="83"/>
        <v>10</v>
      </c>
      <c r="AA351" s="9" t="s">
        <v>130</v>
      </c>
      <c r="AB351" s="9">
        <f t="shared" si="84"/>
        <v>55</v>
      </c>
      <c r="AC351" s="9" t="s">
        <v>169</v>
      </c>
      <c r="AD351" s="9">
        <f t="shared" si="85"/>
        <v>80</v>
      </c>
      <c r="AE351" s="9" t="s">
        <v>59</v>
      </c>
      <c r="AF351" s="9">
        <f t="shared" si="86"/>
        <v>255</v>
      </c>
      <c r="AG351" s="9" t="s">
        <v>160</v>
      </c>
      <c r="AH351" s="9" t="s">
        <v>47</v>
      </c>
      <c r="AI351" s="9">
        <f t="shared" si="87"/>
        <v>70</v>
      </c>
      <c r="AJ351" s="9">
        <f t="shared" si="88"/>
        <v>40</v>
      </c>
      <c r="AK351" s="9" t="s">
        <v>184</v>
      </c>
      <c r="AL351" s="1" t="s">
        <v>1478</v>
      </c>
      <c r="AM351" s="1" t="s">
        <v>38</v>
      </c>
      <c r="AN351" s="1" t="s">
        <v>89</v>
      </c>
      <c r="AO351" s="1" t="s">
        <v>129</v>
      </c>
      <c r="AP351" t="str">
        <f t="shared" si="89"/>
        <v>Dragon, Water 1</v>
      </c>
      <c r="AQ351" s="9">
        <v>50</v>
      </c>
      <c r="AR351" s="9">
        <f t="shared" si="90"/>
        <v>50</v>
      </c>
      <c r="AS351" s="10">
        <f>Table1[[#This Row],[percentage_male]]/100</f>
        <v>0.5</v>
      </c>
      <c r="AT351" s="11">
        <f>(100-Table1[[#This Row],[percentage_male]])/100</f>
        <v>0.5</v>
      </c>
      <c r="AU351" s="1" t="s">
        <v>51</v>
      </c>
      <c r="AV351" s="1" t="s">
        <v>33</v>
      </c>
      <c r="AW351" s="1">
        <v>0.5</v>
      </c>
      <c r="AX351" s="1">
        <v>0.5</v>
      </c>
      <c r="AY351" s="1" t="s">
        <v>38</v>
      </c>
      <c r="AZ351" s="1" t="s">
        <v>38</v>
      </c>
      <c r="BA351" s="1">
        <v>0.5</v>
      </c>
      <c r="BB351" s="1" t="s">
        <v>33</v>
      </c>
      <c r="BC351" s="1" t="s">
        <v>33</v>
      </c>
      <c r="BD351" s="1" t="s">
        <v>33</v>
      </c>
      <c r="BE351" s="1" t="s">
        <v>33</v>
      </c>
      <c r="BF351" s="1" t="s">
        <v>33</v>
      </c>
      <c r="BG351" s="1" t="s">
        <v>33</v>
      </c>
      <c r="BH351" s="1" t="s">
        <v>33</v>
      </c>
      <c r="BI351" s="1" t="s">
        <v>33</v>
      </c>
      <c r="BJ351" s="1" t="s">
        <v>33</v>
      </c>
      <c r="BK351" s="1" t="s">
        <v>33</v>
      </c>
      <c r="BL351" s="1">
        <v>0.5</v>
      </c>
      <c r="BM351" s="1" t="s">
        <v>33</v>
      </c>
    </row>
    <row r="352" spans="1:65" x14ac:dyDescent="0.35">
      <c r="A352" s="1" t="s">
        <v>1721</v>
      </c>
      <c r="B352" s="1" t="s">
        <v>489</v>
      </c>
      <c r="C352" s="1" t="s">
        <v>1721</v>
      </c>
      <c r="D352" s="1" t="s">
        <v>1722</v>
      </c>
      <c r="E352" t="s">
        <v>61</v>
      </c>
      <c r="F352" s="1" t="s">
        <v>37</v>
      </c>
      <c r="G352" s="1" t="s">
        <v>4130</v>
      </c>
      <c r="H352" s="1" t="s">
        <v>33</v>
      </c>
      <c r="I352" s="1" t="s">
        <v>123</v>
      </c>
      <c r="K352" t="str">
        <f t="shared" si="78"/>
        <v>Water</v>
      </c>
      <c r="L352" s="1">
        <v>6.2</v>
      </c>
      <c r="M352" s="1">
        <v>162</v>
      </c>
      <c r="N352" s="1" t="s">
        <v>61</v>
      </c>
      <c r="O352" s="1" t="s">
        <v>928</v>
      </c>
      <c r="P352" s="1" t="s">
        <v>385</v>
      </c>
      <c r="Q352" s="1" t="s">
        <v>357</v>
      </c>
      <c r="R352" s="9" t="s">
        <v>852</v>
      </c>
      <c r="S352" s="9">
        <f t="shared" si="79"/>
        <v>540</v>
      </c>
      <c r="T352" s="9">
        <f t="shared" si="80"/>
        <v>95</v>
      </c>
      <c r="U352" s="9" t="s">
        <v>276</v>
      </c>
      <c r="V352" s="9">
        <f t="shared" si="81"/>
        <v>60</v>
      </c>
      <c r="W352" s="9" t="s">
        <v>56</v>
      </c>
      <c r="X352" s="9">
        <f t="shared" si="82"/>
        <v>79</v>
      </c>
      <c r="Y352" s="9" t="s">
        <v>140</v>
      </c>
      <c r="Z352" s="9">
        <f t="shared" si="83"/>
        <v>100</v>
      </c>
      <c r="AA352" s="9" t="s">
        <v>68</v>
      </c>
      <c r="AB352" s="9">
        <f t="shared" si="84"/>
        <v>125</v>
      </c>
      <c r="AC352" s="9" t="s">
        <v>651</v>
      </c>
      <c r="AD352" s="9">
        <f t="shared" si="85"/>
        <v>81</v>
      </c>
      <c r="AE352" s="9" t="s">
        <v>247</v>
      </c>
      <c r="AF352" s="9">
        <f t="shared" si="86"/>
        <v>60</v>
      </c>
      <c r="AG352" s="9" t="s">
        <v>56</v>
      </c>
      <c r="AH352" s="9" t="s">
        <v>47</v>
      </c>
      <c r="AI352" s="9">
        <f t="shared" si="87"/>
        <v>70</v>
      </c>
      <c r="AJ352" s="9">
        <f t="shared" si="88"/>
        <v>189</v>
      </c>
      <c r="AK352" s="9" t="s">
        <v>853</v>
      </c>
      <c r="AL352" s="1" t="s">
        <v>1478</v>
      </c>
      <c r="AM352" s="1" t="s">
        <v>38</v>
      </c>
      <c r="AN352" s="1" t="s">
        <v>89</v>
      </c>
      <c r="AO352" s="1" t="s">
        <v>129</v>
      </c>
      <c r="AP352" t="str">
        <f t="shared" si="89"/>
        <v>Dragon, Water 1</v>
      </c>
      <c r="AQ352" s="9">
        <v>50</v>
      </c>
      <c r="AR352" s="9">
        <f t="shared" si="90"/>
        <v>50</v>
      </c>
      <c r="AS352" s="10">
        <f>Table1[[#This Row],[percentage_male]]/100</f>
        <v>0.5</v>
      </c>
      <c r="AT352" s="11">
        <f>(100-Table1[[#This Row],[percentage_male]])/100</f>
        <v>0.5</v>
      </c>
      <c r="AU352" s="1" t="s">
        <v>51</v>
      </c>
      <c r="AV352" s="1" t="s">
        <v>33</v>
      </c>
      <c r="AW352" s="1">
        <v>0.5</v>
      </c>
      <c r="AX352" s="1">
        <v>0.5</v>
      </c>
      <c r="AY352" s="1" t="s">
        <v>38</v>
      </c>
      <c r="AZ352" s="1" t="s">
        <v>38</v>
      </c>
      <c r="BA352" s="1">
        <v>0.5</v>
      </c>
      <c r="BB352" s="1" t="s">
        <v>33</v>
      </c>
      <c r="BC352" s="1" t="s">
        <v>33</v>
      </c>
      <c r="BD352" s="1" t="s">
        <v>33</v>
      </c>
      <c r="BE352" s="1" t="s">
        <v>33</v>
      </c>
      <c r="BF352" s="1" t="s">
        <v>33</v>
      </c>
      <c r="BG352" s="1" t="s">
        <v>33</v>
      </c>
      <c r="BH352" s="1" t="s">
        <v>33</v>
      </c>
      <c r="BI352" s="1" t="s">
        <v>33</v>
      </c>
      <c r="BJ352" s="1" t="s">
        <v>33</v>
      </c>
      <c r="BK352" s="1" t="s">
        <v>33</v>
      </c>
      <c r="BL352" s="1">
        <v>0.5</v>
      </c>
      <c r="BM352" s="1" t="s">
        <v>33</v>
      </c>
    </row>
    <row r="353" spans="1:65" x14ac:dyDescent="0.35">
      <c r="A353" s="1" t="s">
        <v>1724</v>
      </c>
      <c r="B353" s="1" t="s">
        <v>948</v>
      </c>
      <c r="C353" s="1" t="s">
        <v>1725</v>
      </c>
      <c r="D353" s="1" t="s">
        <v>1726</v>
      </c>
      <c r="E353" t="s">
        <v>61</v>
      </c>
      <c r="F353" s="1" t="s">
        <v>37</v>
      </c>
      <c r="G353" s="1" t="s">
        <v>4131</v>
      </c>
      <c r="H353" s="1" t="s">
        <v>33</v>
      </c>
      <c r="I353" s="1" t="s">
        <v>37</v>
      </c>
      <c r="K353" t="str">
        <f t="shared" si="78"/>
        <v>Normal</v>
      </c>
      <c r="L353" s="1">
        <v>0.3</v>
      </c>
      <c r="M353" s="1">
        <v>0.8</v>
      </c>
      <c r="N353" s="1" t="s">
        <v>33</v>
      </c>
      <c r="O353" s="1" t="s">
        <v>1727</v>
      </c>
      <c r="R353" s="9" t="s">
        <v>933</v>
      </c>
      <c r="S353" s="9">
        <f t="shared" si="79"/>
        <v>420</v>
      </c>
      <c r="T353" s="9">
        <f t="shared" si="80"/>
        <v>70</v>
      </c>
      <c r="U353" s="9" t="s">
        <v>47</v>
      </c>
      <c r="V353" s="9">
        <f t="shared" si="81"/>
        <v>70</v>
      </c>
      <c r="W353" s="9" t="s">
        <v>47</v>
      </c>
      <c r="X353" s="9">
        <f t="shared" si="82"/>
        <v>70</v>
      </c>
      <c r="Y353" s="9" t="s">
        <v>47</v>
      </c>
      <c r="Z353" s="9">
        <f t="shared" si="83"/>
        <v>70</v>
      </c>
      <c r="AA353" s="9" t="s">
        <v>47</v>
      </c>
      <c r="AB353" s="9">
        <f t="shared" si="84"/>
        <v>70</v>
      </c>
      <c r="AC353" s="9" t="s">
        <v>47</v>
      </c>
      <c r="AD353" s="9">
        <f t="shared" si="85"/>
        <v>70</v>
      </c>
      <c r="AE353" s="9" t="s">
        <v>47</v>
      </c>
      <c r="AF353" s="9">
        <f t="shared" si="86"/>
        <v>45</v>
      </c>
      <c r="AG353" s="9" t="s">
        <v>44</v>
      </c>
      <c r="AH353" s="9" t="s">
        <v>47</v>
      </c>
      <c r="AI353" s="9">
        <f t="shared" si="87"/>
        <v>70</v>
      </c>
      <c r="AJ353" s="9">
        <f t="shared" si="88"/>
        <v>147</v>
      </c>
      <c r="AK353" s="9" t="s">
        <v>774</v>
      </c>
      <c r="AL353" s="1" t="s">
        <v>161</v>
      </c>
      <c r="AM353" s="1" t="s">
        <v>38</v>
      </c>
      <c r="AN353" s="1" t="s">
        <v>658</v>
      </c>
      <c r="AO353" s="1" t="s">
        <v>288</v>
      </c>
      <c r="AP353" t="str">
        <f t="shared" si="89"/>
        <v>Amorphous, Fairy</v>
      </c>
      <c r="AQ353" s="9">
        <v>50</v>
      </c>
      <c r="AR353" s="9">
        <f t="shared" si="90"/>
        <v>50</v>
      </c>
      <c r="AS353" s="10">
        <f>Table1[[#This Row],[percentage_male]]/100</f>
        <v>0.5</v>
      </c>
      <c r="AT353" s="11">
        <f>(100-Table1[[#This Row],[percentage_male]])/100</f>
        <v>0.5</v>
      </c>
      <c r="AU353" s="1" t="s">
        <v>170</v>
      </c>
      <c r="AV353" s="1" t="s">
        <v>33</v>
      </c>
      <c r="AW353" s="1" t="s">
        <v>33</v>
      </c>
      <c r="AX353" s="1" t="s">
        <v>33</v>
      </c>
      <c r="AY353" s="1" t="s">
        <v>33</v>
      </c>
      <c r="AZ353" s="1" t="s">
        <v>33</v>
      </c>
      <c r="BA353" s="1" t="s">
        <v>33</v>
      </c>
      <c r="BB353" s="1" t="s">
        <v>38</v>
      </c>
      <c r="BC353" s="1" t="s">
        <v>33</v>
      </c>
      <c r="BD353" s="1" t="s">
        <v>33</v>
      </c>
      <c r="BE353" s="1" t="s">
        <v>33</v>
      </c>
      <c r="BF353" s="1" t="s">
        <v>33</v>
      </c>
      <c r="BG353" s="1" t="s">
        <v>33</v>
      </c>
      <c r="BH353" s="1" t="s">
        <v>33</v>
      </c>
      <c r="BI353" s="1" t="s">
        <v>32</v>
      </c>
      <c r="BJ353" s="1" t="s">
        <v>33</v>
      </c>
      <c r="BK353" s="1" t="s">
        <v>33</v>
      </c>
      <c r="BL353" s="1" t="s">
        <v>33</v>
      </c>
      <c r="BM353" s="1" t="s">
        <v>33</v>
      </c>
    </row>
    <row r="354" spans="1:65" x14ac:dyDescent="0.35">
      <c r="A354" s="1" t="s">
        <v>1729</v>
      </c>
      <c r="B354" s="1" t="s">
        <v>948</v>
      </c>
      <c r="C354" s="1" t="s">
        <v>1725</v>
      </c>
      <c r="D354" s="1" t="s">
        <v>1726</v>
      </c>
      <c r="E354" t="s">
        <v>61</v>
      </c>
      <c r="F354" s="1" t="s">
        <v>37</v>
      </c>
      <c r="G354" s="1" t="s">
        <v>4131</v>
      </c>
      <c r="H354" s="1" t="s">
        <v>33</v>
      </c>
      <c r="I354" s="1" t="s">
        <v>81</v>
      </c>
      <c r="K354" t="str">
        <f t="shared" si="78"/>
        <v>Fire</v>
      </c>
      <c r="L354" s="1">
        <v>0.3</v>
      </c>
      <c r="M354" s="1">
        <v>0.8</v>
      </c>
      <c r="N354" s="1" t="s">
        <v>33</v>
      </c>
      <c r="O354" s="1" t="s">
        <v>1727</v>
      </c>
      <c r="R354" s="9" t="s">
        <v>933</v>
      </c>
      <c r="S354" s="9">
        <f t="shared" si="79"/>
        <v>420</v>
      </c>
      <c r="T354" s="9">
        <f t="shared" si="80"/>
        <v>70</v>
      </c>
      <c r="U354" s="9" t="s">
        <v>47</v>
      </c>
      <c r="V354" s="9">
        <f t="shared" si="81"/>
        <v>70</v>
      </c>
      <c r="W354" s="9" t="s">
        <v>47</v>
      </c>
      <c r="X354" s="9">
        <f t="shared" si="82"/>
        <v>70</v>
      </c>
      <c r="Y354" s="9" t="s">
        <v>47</v>
      </c>
      <c r="Z354" s="9">
        <f t="shared" si="83"/>
        <v>70</v>
      </c>
      <c r="AA354" s="9" t="s">
        <v>47</v>
      </c>
      <c r="AB354" s="9">
        <f t="shared" si="84"/>
        <v>70</v>
      </c>
      <c r="AC354" s="9" t="s">
        <v>47</v>
      </c>
      <c r="AD354" s="9">
        <f t="shared" si="85"/>
        <v>70</v>
      </c>
      <c r="AE354" s="9" t="s">
        <v>47</v>
      </c>
      <c r="AF354" s="9">
        <f t="shared" si="86"/>
        <v>45</v>
      </c>
      <c r="AG354" s="9" t="s">
        <v>44</v>
      </c>
      <c r="AH354" s="9" t="s">
        <v>47</v>
      </c>
      <c r="AI354" s="9">
        <f t="shared" si="87"/>
        <v>70</v>
      </c>
      <c r="AJ354" s="9">
        <f t="shared" si="88"/>
        <v>147</v>
      </c>
      <c r="AK354" s="9" t="s">
        <v>774</v>
      </c>
      <c r="AL354" s="1" t="s">
        <v>161</v>
      </c>
      <c r="AM354" s="1" t="s">
        <v>38</v>
      </c>
      <c r="AN354" s="1" t="s">
        <v>658</v>
      </c>
      <c r="AO354" s="1" t="s">
        <v>288</v>
      </c>
      <c r="AP354" t="str">
        <f t="shared" si="89"/>
        <v>Amorphous, Fairy</v>
      </c>
      <c r="AQ354" s="9">
        <v>50</v>
      </c>
      <c r="AR354" s="9">
        <f t="shared" si="90"/>
        <v>50</v>
      </c>
      <c r="AS354" s="10">
        <f>Table1[[#This Row],[percentage_male]]/100</f>
        <v>0.5</v>
      </c>
      <c r="AT354" s="11">
        <f>(100-Table1[[#This Row],[percentage_male]])/100</f>
        <v>0.5</v>
      </c>
      <c r="AU354" s="1" t="s">
        <v>170</v>
      </c>
      <c r="AV354" s="1" t="s">
        <v>33</v>
      </c>
      <c r="AW354" s="1">
        <v>0.5</v>
      </c>
      <c r="AX354" s="1" t="s">
        <v>38</v>
      </c>
      <c r="AY354" s="1" t="s">
        <v>33</v>
      </c>
      <c r="AZ354" s="1">
        <v>0.5</v>
      </c>
      <c r="BA354" s="1">
        <v>0.5</v>
      </c>
      <c r="BB354" s="1" t="s">
        <v>33</v>
      </c>
      <c r="BC354" s="1" t="s">
        <v>33</v>
      </c>
      <c r="BD354" s="1" t="s">
        <v>38</v>
      </c>
      <c r="BE354" s="1" t="s">
        <v>33</v>
      </c>
      <c r="BF354" s="1" t="s">
        <v>33</v>
      </c>
      <c r="BG354" s="1">
        <v>0.5</v>
      </c>
      <c r="BH354" s="1" t="s">
        <v>38</v>
      </c>
      <c r="BI354" s="1" t="s">
        <v>33</v>
      </c>
      <c r="BJ354" s="1" t="s">
        <v>33</v>
      </c>
      <c r="BK354" s="1" t="s">
        <v>33</v>
      </c>
      <c r="BL354" s="1">
        <v>0.5</v>
      </c>
      <c r="BM354" s="1">
        <v>0.5</v>
      </c>
    </row>
    <row r="355" spans="1:65" x14ac:dyDescent="0.35">
      <c r="A355" s="1" t="s">
        <v>1730</v>
      </c>
      <c r="B355" s="1" t="s">
        <v>948</v>
      </c>
      <c r="C355" s="1" t="s">
        <v>1725</v>
      </c>
      <c r="D355" s="1" t="s">
        <v>1726</v>
      </c>
      <c r="E355" t="s">
        <v>61</v>
      </c>
      <c r="F355" s="1" t="s">
        <v>37</v>
      </c>
      <c r="G355" s="1" t="s">
        <v>4131</v>
      </c>
      <c r="H355" s="1" t="s">
        <v>33</v>
      </c>
      <c r="I355" s="1" t="s">
        <v>123</v>
      </c>
      <c r="K355" t="str">
        <f t="shared" si="78"/>
        <v>Water</v>
      </c>
      <c r="L355" s="1">
        <v>0.3</v>
      </c>
      <c r="M355" s="1">
        <v>0.8</v>
      </c>
      <c r="N355" s="1" t="s">
        <v>33</v>
      </c>
      <c r="O355" s="1" t="s">
        <v>1727</v>
      </c>
      <c r="R355" s="9" t="s">
        <v>933</v>
      </c>
      <c r="S355" s="9">
        <f t="shared" si="79"/>
        <v>420</v>
      </c>
      <c r="T355" s="9">
        <f t="shared" si="80"/>
        <v>70</v>
      </c>
      <c r="U355" s="9" t="s">
        <v>47</v>
      </c>
      <c r="V355" s="9">
        <f t="shared" si="81"/>
        <v>70</v>
      </c>
      <c r="W355" s="9" t="s">
        <v>47</v>
      </c>
      <c r="X355" s="9">
        <f t="shared" si="82"/>
        <v>70</v>
      </c>
      <c r="Y355" s="9" t="s">
        <v>47</v>
      </c>
      <c r="Z355" s="9">
        <f t="shared" si="83"/>
        <v>70</v>
      </c>
      <c r="AA355" s="9" t="s">
        <v>47</v>
      </c>
      <c r="AB355" s="9">
        <f t="shared" si="84"/>
        <v>70</v>
      </c>
      <c r="AC355" s="9" t="s">
        <v>47</v>
      </c>
      <c r="AD355" s="9">
        <f t="shared" si="85"/>
        <v>70</v>
      </c>
      <c r="AE355" s="9" t="s">
        <v>47</v>
      </c>
      <c r="AF355" s="9">
        <f t="shared" si="86"/>
        <v>45</v>
      </c>
      <c r="AG355" s="9" t="s">
        <v>44</v>
      </c>
      <c r="AH355" s="9" t="s">
        <v>47</v>
      </c>
      <c r="AI355" s="9">
        <f t="shared" si="87"/>
        <v>70</v>
      </c>
      <c r="AJ355" s="9">
        <f t="shared" si="88"/>
        <v>147</v>
      </c>
      <c r="AK355" s="9" t="s">
        <v>774</v>
      </c>
      <c r="AL355" s="1" t="s">
        <v>161</v>
      </c>
      <c r="AM355" s="1" t="s">
        <v>38</v>
      </c>
      <c r="AN355" s="1" t="s">
        <v>658</v>
      </c>
      <c r="AO355" s="1" t="s">
        <v>288</v>
      </c>
      <c r="AP355" t="str">
        <f t="shared" si="89"/>
        <v>Amorphous, Fairy</v>
      </c>
      <c r="AQ355" s="9">
        <v>50</v>
      </c>
      <c r="AR355" s="9">
        <f t="shared" si="90"/>
        <v>50</v>
      </c>
      <c r="AS355" s="10">
        <f>Table1[[#This Row],[percentage_male]]/100</f>
        <v>0.5</v>
      </c>
      <c r="AT355" s="11">
        <f>(100-Table1[[#This Row],[percentage_male]])/100</f>
        <v>0.5</v>
      </c>
      <c r="AU355" s="1" t="s">
        <v>170</v>
      </c>
      <c r="AV355" s="1" t="s">
        <v>33</v>
      </c>
      <c r="AW355" s="1">
        <v>0.5</v>
      </c>
      <c r="AX355" s="1">
        <v>0.5</v>
      </c>
      <c r="AY355" s="1" t="s">
        <v>38</v>
      </c>
      <c r="AZ355" s="1" t="s">
        <v>38</v>
      </c>
      <c r="BA355" s="1">
        <v>0.5</v>
      </c>
      <c r="BB355" s="1" t="s">
        <v>33</v>
      </c>
      <c r="BC355" s="1" t="s">
        <v>33</v>
      </c>
      <c r="BD355" s="1" t="s">
        <v>33</v>
      </c>
      <c r="BE355" s="1" t="s">
        <v>33</v>
      </c>
      <c r="BF355" s="1" t="s">
        <v>33</v>
      </c>
      <c r="BG355" s="1" t="s">
        <v>33</v>
      </c>
      <c r="BH355" s="1" t="s">
        <v>33</v>
      </c>
      <c r="BI355" s="1" t="s">
        <v>33</v>
      </c>
      <c r="BJ355" s="1" t="s">
        <v>33</v>
      </c>
      <c r="BK355" s="1" t="s">
        <v>33</v>
      </c>
      <c r="BL355" s="1">
        <v>0.5</v>
      </c>
      <c r="BM355" s="1" t="s">
        <v>33</v>
      </c>
    </row>
    <row r="356" spans="1:65" x14ac:dyDescent="0.35">
      <c r="A356" s="1" t="s">
        <v>1732</v>
      </c>
      <c r="B356" s="1" t="s">
        <v>948</v>
      </c>
      <c r="C356" s="1" t="s">
        <v>1725</v>
      </c>
      <c r="D356" s="1" t="s">
        <v>1726</v>
      </c>
      <c r="E356" t="s">
        <v>61</v>
      </c>
      <c r="F356" s="1" t="s">
        <v>37</v>
      </c>
      <c r="G356" s="1" t="s">
        <v>4131</v>
      </c>
      <c r="H356" s="1" t="s">
        <v>33</v>
      </c>
      <c r="I356" s="1" t="s">
        <v>310</v>
      </c>
      <c r="K356" t="str">
        <f t="shared" si="78"/>
        <v>Ice</v>
      </c>
      <c r="L356" s="1">
        <v>0.3</v>
      </c>
      <c r="M356" s="1">
        <v>0.8</v>
      </c>
      <c r="N356" s="1" t="s">
        <v>33</v>
      </c>
      <c r="O356" s="1" t="s">
        <v>1727</v>
      </c>
      <c r="R356" s="9" t="s">
        <v>933</v>
      </c>
      <c r="S356" s="9">
        <f t="shared" si="79"/>
        <v>420</v>
      </c>
      <c r="T356" s="9">
        <f t="shared" si="80"/>
        <v>70</v>
      </c>
      <c r="U356" s="9" t="s">
        <v>47</v>
      </c>
      <c r="V356" s="9">
        <f t="shared" si="81"/>
        <v>70</v>
      </c>
      <c r="W356" s="9" t="s">
        <v>47</v>
      </c>
      <c r="X356" s="9">
        <f t="shared" si="82"/>
        <v>70</v>
      </c>
      <c r="Y356" s="9" t="s">
        <v>47</v>
      </c>
      <c r="Z356" s="9">
        <f t="shared" si="83"/>
        <v>70</v>
      </c>
      <c r="AA356" s="9" t="s">
        <v>47</v>
      </c>
      <c r="AB356" s="9">
        <f t="shared" si="84"/>
        <v>70</v>
      </c>
      <c r="AC356" s="9" t="s">
        <v>47</v>
      </c>
      <c r="AD356" s="9">
        <f t="shared" si="85"/>
        <v>70</v>
      </c>
      <c r="AE356" s="9" t="s">
        <v>47</v>
      </c>
      <c r="AF356" s="9">
        <f t="shared" si="86"/>
        <v>45</v>
      </c>
      <c r="AG356" s="9" t="s">
        <v>44</v>
      </c>
      <c r="AH356" s="9" t="s">
        <v>47</v>
      </c>
      <c r="AI356" s="9">
        <f t="shared" si="87"/>
        <v>70</v>
      </c>
      <c r="AJ356" s="9">
        <f t="shared" si="88"/>
        <v>147</v>
      </c>
      <c r="AK356" s="9" t="s">
        <v>774</v>
      </c>
      <c r="AL356" s="1" t="s">
        <v>161</v>
      </c>
      <c r="AM356" s="1" t="s">
        <v>38</v>
      </c>
      <c r="AN356" s="1" t="s">
        <v>658</v>
      </c>
      <c r="AO356" s="1" t="s">
        <v>288</v>
      </c>
      <c r="AP356" t="str">
        <f t="shared" si="89"/>
        <v>Amorphous, Fairy</v>
      </c>
      <c r="AQ356" s="9">
        <v>50</v>
      </c>
      <c r="AR356" s="9">
        <f t="shared" si="90"/>
        <v>50</v>
      </c>
      <c r="AS356" s="10">
        <f>Table1[[#This Row],[percentage_male]]/100</f>
        <v>0.5</v>
      </c>
      <c r="AT356" s="11">
        <f>(100-Table1[[#This Row],[percentage_male]])/100</f>
        <v>0.5</v>
      </c>
      <c r="AU356" s="1" t="s">
        <v>170</v>
      </c>
      <c r="AV356" s="1" t="s">
        <v>33</v>
      </c>
      <c r="AW356" s="1" t="s">
        <v>38</v>
      </c>
      <c r="AX356" s="1" t="s">
        <v>33</v>
      </c>
      <c r="AY356" s="1" t="s">
        <v>33</v>
      </c>
      <c r="AZ356" s="1" t="s">
        <v>33</v>
      </c>
      <c r="BA356" s="1">
        <v>0.5</v>
      </c>
      <c r="BB356" s="1" t="s">
        <v>38</v>
      </c>
      <c r="BC356" s="1" t="s">
        <v>33</v>
      </c>
      <c r="BD356" s="1" t="s">
        <v>33</v>
      </c>
      <c r="BE356" s="1" t="s">
        <v>33</v>
      </c>
      <c r="BF356" s="1" t="s">
        <v>33</v>
      </c>
      <c r="BG356" s="1" t="s">
        <v>33</v>
      </c>
      <c r="BH356" s="1" t="s">
        <v>38</v>
      </c>
      <c r="BI356" s="1" t="s">
        <v>33</v>
      </c>
      <c r="BJ356" s="1" t="s">
        <v>33</v>
      </c>
      <c r="BK356" s="1" t="s">
        <v>33</v>
      </c>
      <c r="BL356" s="1" t="s">
        <v>38</v>
      </c>
      <c r="BM356" s="1" t="s">
        <v>33</v>
      </c>
    </row>
    <row r="357" spans="1:65" x14ac:dyDescent="0.35">
      <c r="A357" s="1" t="s">
        <v>1734</v>
      </c>
      <c r="B357" s="1" t="s">
        <v>1486</v>
      </c>
      <c r="C357" s="1" t="s">
        <v>1734</v>
      </c>
      <c r="D357" s="1" t="s">
        <v>1735</v>
      </c>
      <c r="E357" t="s">
        <v>61</v>
      </c>
      <c r="F357" s="1" t="s">
        <v>37</v>
      </c>
      <c r="G357" s="1" t="s">
        <v>4132</v>
      </c>
      <c r="H357" s="1" t="s">
        <v>33</v>
      </c>
      <c r="I357" s="1" t="s">
        <v>37</v>
      </c>
      <c r="K357" t="str">
        <f t="shared" si="78"/>
        <v>Normal</v>
      </c>
      <c r="L357" s="1">
        <v>1</v>
      </c>
      <c r="M357" s="1">
        <v>22</v>
      </c>
      <c r="N357" s="1" t="s">
        <v>38</v>
      </c>
      <c r="O357" s="1" t="s">
        <v>1736</v>
      </c>
      <c r="Q357" s="1" t="s">
        <v>1737</v>
      </c>
      <c r="R357" s="9" t="s">
        <v>460</v>
      </c>
      <c r="S357" s="9">
        <f t="shared" si="79"/>
        <v>440</v>
      </c>
      <c r="T357" s="9">
        <f t="shared" si="80"/>
        <v>60</v>
      </c>
      <c r="U357" s="9" t="s">
        <v>56</v>
      </c>
      <c r="V357" s="9">
        <f t="shared" si="81"/>
        <v>90</v>
      </c>
      <c r="W357" s="9" t="s">
        <v>178</v>
      </c>
      <c r="X357" s="9">
        <f t="shared" si="82"/>
        <v>70</v>
      </c>
      <c r="Y357" s="9" t="s">
        <v>47</v>
      </c>
      <c r="Z357" s="9">
        <f t="shared" si="83"/>
        <v>60</v>
      </c>
      <c r="AA357" s="9" t="s">
        <v>56</v>
      </c>
      <c r="AB357" s="9">
        <f t="shared" si="84"/>
        <v>120</v>
      </c>
      <c r="AC357" s="9" t="s">
        <v>75</v>
      </c>
      <c r="AD357" s="9">
        <f t="shared" si="85"/>
        <v>40</v>
      </c>
      <c r="AE357" s="9" t="s">
        <v>184</v>
      </c>
      <c r="AF357" s="9">
        <f t="shared" si="86"/>
        <v>200</v>
      </c>
      <c r="AG357" s="9" t="s">
        <v>513</v>
      </c>
      <c r="AH357" s="9" t="s">
        <v>47</v>
      </c>
      <c r="AI357" s="9">
        <f t="shared" si="87"/>
        <v>70</v>
      </c>
      <c r="AJ357" s="9">
        <f t="shared" si="88"/>
        <v>154</v>
      </c>
      <c r="AK357" s="9" t="s">
        <v>461</v>
      </c>
      <c r="AL357" s="1" t="s">
        <v>49</v>
      </c>
      <c r="AM357" s="1" t="s">
        <v>33</v>
      </c>
      <c r="AN357" s="1" t="s">
        <v>238</v>
      </c>
      <c r="AP357" t="str">
        <f t="shared" si="89"/>
        <v>Field</v>
      </c>
      <c r="AQ357" s="9">
        <v>50</v>
      </c>
      <c r="AR357" s="9">
        <f t="shared" si="90"/>
        <v>50</v>
      </c>
      <c r="AS357" s="10">
        <f>Table1[[#This Row],[percentage_male]]/100</f>
        <v>0.5</v>
      </c>
      <c r="AT357" s="11">
        <f>(100-Table1[[#This Row],[percentage_male]])/100</f>
        <v>0.5</v>
      </c>
      <c r="AU357" s="1" t="s">
        <v>51</v>
      </c>
      <c r="AV357" s="1" t="s">
        <v>33</v>
      </c>
      <c r="AW357" s="1" t="s">
        <v>33</v>
      </c>
      <c r="AX357" s="1" t="s">
        <v>33</v>
      </c>
      <c r="AY357" s="1" t="s">
        <v>33</v>
      </c>
      <c r="AZ357" s="1" t="s">
        <v>33</v>
      </c>
      <c r="BA357" s="1" t="s">
        <v>33</v>
      </c>
      <c r="BB357" s="1" t="s">
        <v>38</v>
      </c>
      <c r="BC357" s="1" t="s">
        <v>33</v>
      </c>
      <c r="BD357" s="1" t="s">
        <v>33</v>
      </c>
      <c r="BE357" s="1" t="s">
        <v>33</v>
      </c>
      <c r="BF357" s="1" t="s">
        <v>33</v>
      </c>
      <c r="BG357" s="1" t="s">
        <v>33</v>
      </c>
      <c r="BH357" s="1" t="s">
        <v>33</v>
      </c>
      <c r="BI357" s="1" t="s">
        <v>32</v>
      </c>
      <c r="BJ357" s="1" t="s">
        <v>33</v>
      </c>
      <c r="BK357" s="1" t="s">
        <v>33</v>
      </c>
      <c r="BL357" s="1" t="s">
        <v>33</v>
      </c>
      <c r="BM357" s="1" t="s">
        <v>33</v>
      </c>
    </row>
    <row r="358" spans="1:65" x14ac:dyDescent="0.35">
      <c r="A358" s="1" t="s">
        <v>1739</v>
      </c>
      <c r="B358" s="1" t="s">
        <v>1490</v>
      </c>
      <c r="C358" s="1" t="s">
        <v>1739</v>
      </c>
      <c r="D358" s="1" t="s">
        <v>1740</v>
      </c>
      <c r="E358" t="s">
        <v>61</v>
      </c>
      <c r="F358" s="1" t="s">
        <v>37</v>
      </c>
      <c r="G358" s="1" t="s">
        <v>4133</v>
      </c>
      <c r="H358" s="1" t="s">
        <v>33</v>
      </c>
      <c r="I358" s="1" t="s">
        <v>679</v>
      </c>
      <c r="K358" t="str">
        <f t="shared" si="78"/>
        <v>Ghost</v>
      </c>
      <c r="L358" s="1">
        <v>0.6</v>
      </c>
      <c r="M358" s="1">
        <v>2.2999999999999998</v>
      </c>
      <c r="N358" s="1" t="s">
        <v>61</v>
      </c>
      <c r="O358" s="1" t="s">
        <v>698</v>
      </c>
      <c r="P358" s="1" t="s">
        <v>392</v>
      </c>
      <c r="Q358" s="1" t="s">
        <v>687</v>
      </c>
      <c r="R358" s="9" t="s">
        <v>794</v>
      </c>
      <c r="S358" s="9">
        <f t="shared" si="79"/>
        <v>295</v>
      </c>
      <c r="T358" s="9">
        <f t="shared" si="80"/>
        <v>44</v>
      </c>
      <c r="U358" s="9" t="s">
        <v>127</v>
      </c>
      <c r="V358" s="9">
        <f t="shared" si="81"/>
        <v>75</v>
      </c>
      <c r="W358" s="9" t="s">
        <v>195</v>
      </c>
      <c r="X358" s="9">
        <f t="shared" si="82"/>
        <v>35</v>
      </c>
      <c r="Y358" s="9" t="s">
        <v>159</v>
      </c>
      <c r="Z358" s="9">
        <f t="shared" si="83"/>
        <v>63</v>
      </c>
      <c r="AA358" s="9" t="s">
        <v>58</v>
      </c>
      <c r="AB358" s="9">
        <f t="shared" si="84"/>
        <v>33</v>
      </c>
      <c r="AC358" s="9" t="s">
        <v>289</v>
      </c>
      <c r="AD358" s="9">
        <f t="shared" si="85"/>
        <v>45</v>
      </c>
      <c r="AE358" s="9" t="s">
        <v>44</v>
      </c>
      <c r="AF358" s="9">
        <f t="shared" si="86"/>
        <v>225</v>
      </c>
      <c r="AG358" s="9" t="s">
        <v>521</v>
      </c>
      <c r="AH358" s="9" t="s">
        <v>159</v>
      </c>
      <c r="AI358" s="9">
        <f t="shared" si="87"/>
        <v>35</v>
      </c>
      <c r="AJ358" s="9">
        <f t="shared" si="88"/>
        <v>59</v>
      </c>
      <c r="AK358" s="9" t="s">
        <v>134</v>
      </c>
      <c r="AL358" s="1" t="s">
        <v>363</v>
      </c>
      <c r="AM358" s="1" t="s">
        <v>33</v>
      </c>
      <c r="AN358" s="1" t="s">
        <v>658</v>
      </c>
      <c r="AP358" t="str">
        <f t="shared" si="89"/>
        <v>Amorphous</v>
      </c>
      <c r="AQ358" s="9">
        <v>50</v>
      </c>
      <c r="AR358" s="9">
        <f t="shared" si="90"/>
        <v>50</v>
      </c>
      <c r="AS358" s="10">
        <f>Table1[[#This Row],[percentage_male]]/100</f>
        <v>0.5</v>
      </c>
      <c r="AT358" s="11">
        <f>(100-Table1[[#This Row],[percentage_male]])/100</f>
        <v>0.5</v>
      </c>
      <c r="AU358" s="1" t="s">
        <v>170</v>
      </c>
      <c r="AV358" s="1" t="s">
        <v>32</v>
      </c>
      <c r="AW358" s="1" t="s">
        <v>33</v>
      </c>
      <c r="AX358" s="1" t="s">
        <v>33</v>
      </c>
      <c r="AY358" s="1" t="s">
        <v>33</v>
      </c>
      <c r="AZ358" s="1" t="s">
        <v>33</v>
      </c>
      <c r="BA358" s="1" t="s">
        <v>33</v>
      </c>
      <c r="BB358" s="1" t="s">
        <v>32</v>
      </c>
      <c r="BC358" s="1">
        <v>0.5</v>
      </c>
      <c r="BD358" s="1" t="s">
        <v>33</v>
      </c>
      <c r="BE358" s="1" t="s">
        <v>33</v>
      </c>
      <c r="BF358" s="1" t="s">
        <v>33</v>
      </c>
      <c r="BG358" s="1">
        <v>0.5</v>
      </c>
      <c r="BH358" s="1" t="s">
        <v>33</v>
      </c>
      <c r="BI358" s="1" t="s">
        <v>38</v>
      </c>
      <c r="BJ358" s="1" t="s">
        <v>33</v>
      </c>
      <c r="BK358" s="1" t="s">
        <v>38</v>
      </c>
      <c r="BL358" s="1" t="s">
        <v>33</v>
      </c>
      <c r="BM358" s="1" t="s">
        <v>33</v>
      </c>
    </row>
    <row r="359" spans="1:65" x14ac:dyDescent="0.35">
      <c r="A359" s="1" t="s">
        <v>1742</v>
      </c>
      <c r="B359" s="1" t="s">
        <v>1494</v>
      </c>
      <c r="C359" s="1" t="s">
        <v>1742</v>
      </c>
      <c r="D359" s="1" t="s">
        <v>1743</v>
      </c>
      <c r="E359" t="s">
        <v>61</v>
      </c>
      <c r="F359" s="1" t="s">
        <v>37</v>
      </c>
      <c r="G359" s="1" t="s">
        <v>4134</v>
      </c>
      <c r="H359" s="1" t="s">
        <v>33</v>
      </c>
      <c r="I359" s="1" t="s">
        <v>679</v>
      </c>
      <c r="K359" t="str">
        <f t="shared" si="78"/>
        <v>Ghost</v>
      </c>
      <c r="L359" s="1">
        <v>1.1000000000000001</v>
      </c>
      <c r="M359" s="1">
        <v>12.5</v>
      </c>
      <c r="N359" s="1" t="s">
        <v>61</v>
      </c>
      <c r="O359" s="1" t="s">
        <v>698</v>
      </c>
      <c r="P359" s="1" t="s">
        <v>392</v>
      </c>
      <c r="Q359" s="1" t="s">
        <v>687</v>
      </c>
      <c r="R359" s="9" t="s">
        <v>402</v>
      </c>
      <c r="S359" s="9">
        <f t="shared" si="79"/>
        <v>455</v>
      </c>
      <c r="T359" s="9">
        <f t="shared" si="80"/>
        <v>64</v>
      </c>
      <c r="U359" s="9" t="s">
        <v>48</v>
      </c>
      <c r="V359" s="9">
        <f t="shared" si="81"/>
        <v>115</v>
      </c>
      <c r="W359" s="9" t="s">
        <v>118</v>
      </c>
      <c r="X359" s="9">
        <f t="shared" si="82"/>
        <v>65</v>
      </c>
      <c r="Y359" s="9" t="s">
        <v>46</v>
      </c>
      <c r="Z359" s="9">
        <f t="shared" si="83"/>
        <v>83</v>
      </c>
      <c r="AA359" s="9" t="s">
        <v>67</v>
      </c>
      <c r="AB359" s="9">
        <f t="shared" si="84"/>
        <v>63</v>
      </c>
      <c r="AC359" s="9" t="s">
        <v>58</v>
      </c>
      <c r="AD359" s="9">
        <f t="shared" si="85"/>
        <v>65</v>
      </c>
      <c r="AE359" s="9" t="s">
        <v>46</v>
      </c>
      <c r="AF359" s="9">
        <f t="shared" si="86"/>
        <v>45</v>
      </c>
      <c r="AG359" s="9" t="s">
        <v>44</v>
      </c>
      <c r="AH359" s="9" t="s">
        <v>159</v>
      </c>
      <c r="AI359" s="9">
        <f t="shared" si="87"/>
        <v>35</v>
      </c>
      <c r="AJ359" s="9">
        <f t="shared" si="88"/>
        <v>159</v>
      </c>
      <c r="AK359" s="9" t="s">
        <v>117</v>
      </c>
      <c r="AL359" s="1" t="s">
        <v>363</v>
      </c>
      <c r="AM359" s="1" t="s">
        <v>33</v>
      </c>
      <c r="AN359" s="1" t="s">
        <v>658</v>
      </c>
      <c r="AP359" t="str">
        <f t="shared" si="89"/>
        <v>Amorphous</v>
      </c>
      <c r="AQ359" s="9">
        <v>50</v>
      </c>
      <c r="AR359" s="9">
        <f t="shared" si="90"/>
        <v>50</v>
      </c>
      <c r="AS359" s="10">
        <f>Table1[[#This Row],[percentage_male]]/100</f>
        <v>0.5</v>
      </c>
      <c r="AT359" s="11">
        <f>(100-Table1[[#This Row],[percentage_male]])/100</f>
        <v>0.5</v>
      </c>
      <c r="AU359" s="1" t="s">
        <v>170</v>
      </c>
      <c r="AV359" s="1" t="s">
        <v>32</v>
      </c>
      <c r="AW359" s="1" t="s">
        <v>33</v>
      </c>
      <c r="AX359" s="1" t="s">
        <v>33</v>
      </c>
      <c r="AY359" s="1" t="s">
        <v>33</v>
      </c>
      <c r="AZ359" s="1" t="s">
        <v>33</v>
      </c>
      <c r="BA359" s="1" t="s">
        <v>33</v>
      </c>
      <c r="BB359" s="1" t="s">
        <v>32</v>
      </c>
      <c r="BC359" s="1">
        <v>0.5</v>
      </c>
      <c r="BD359" s="1" t="s">
        <v>33</v>
      </c>
      <c r="BE359" s="1" t="s">
        <v>33</v>
      </c>
      <c r="BF359" s="1" t="s">
        <v>33</v>
      </c>
      <c r="BG359" s="1">
        <v>0.5</v>
      </c>
      <c r="BH359" s="1" t="s">
        <v>33</v>
      </c>
      <c r="BI359" s="1" t="s">
        <v>38</v>
      </c>
      <c r="BJ359" s="1" t="s">
        <v>33</v>
      </c>
      <c r="BK359" s="1" t="s">
        <v>38</v>
      </c>
      <c r="BL359" s="1" t="s">
        <v>33</v>
      </c>
      <c r="BM359" s="1" t="s">
        <v>33</v>
      </c>
    </row>
    <row r="360" spans="1:65" x14ac:dyDescent="0.35">
      <c r="A360" s="1" t="s">
        <v>1746</v>
      </c>
      <c r="B360" s="1" t="s">
        <v>889</v>
      </c>
      <c r="C360" s="1" t="s">
        <v>1747</v>
      </c>
      <c r="D360" s="1" t="s">
        <v>1748</v>
      </c>
      <c r="E360" t="s">
        <v>61</v>
      </c>
      <c r="F360" s="1" t="s">
        <v>37</v>
      </c>
      <c r="G360" s="1" t="s">
        <v>4135</v>
      </c>
      <c r="H360" s="1" t="s">
        <v>33</v>
      </c>
      <c r="I360" s="1" t="s">
        <v>679</v>
      </c>
      <c r="K360" t="str">
        <f t="shared" si="78"/>
        <v>Ghost</v>
      </c>
      <c r="L360" s="1">
        <v>0.8</v>
      </c>
      <c r="M360" s="1">
        <v>15</v>
      </c>
      <c r="N360" s="1" t="s">
        <v>38</v>
      </c>
      <c r="O360" s="1" t="s">
        <v>680</v>
      </c>
      <c r="Q360" s="1" t="s">
        <v>392</v>
      </c>
      <c r="R360" s="9" t="s">
        <v>794</v>
      </c>
      <c r="S360" s="9">
        <f t="shared" si="79"/>
        <v>295</v>
      </c>
      <c r="T360" s="9">
        <f t="shared" si="80"/>
        <v>20</v>
      </c>
      <c r="U360" s="9" t="s">
        <v>51</v>
      </c>
      <c r="V360" s="9">
        <f t="shared" si="81"/>
        <v>40</v>
      </c>
      <c r="W360" s="9" t="s">
        <v>184</v>
      </c>
      <c r="X360" s="9">
        <f t="shared" si="82"/>
        <v>90</v>
      </c>
      <c r="Y360" s="9" t="s">
        <v>178</v>
      </c>
      <c r="Z360" s="9">
        <f t="shared" si="83"/>
        <v>30</v>
      </c>
      <c r="AA360" s="9" t="s">
        <v>158</v>
      </c>
      <c r="AB360" s="9">
        <f t="shared" si="84"/>
        <v>90</v>
      </c>
      <c r="AC360" s="9" t="s">
        <v>178</v>
      </c>
      <c r="AD360" s="9">
        <f t="shared" si="85"/>
        <v>25</v>
      </c>
      <c r="AE360" s="9" t="s">
        <v>170</v>
      </c>
      <c r="AF360" s="9">
        <f t="shared" si="86"/>
        <v>190</v>
      </c>
      <c r="AG360" s="9" t="s">
        <v>286</v>
      </c>
      <c r="AH360" s="9" t="s">
        <v>159</v>
      </c>
      <c r="AI360" s="9">
        <f t="shared" si="87"/>
        <v>35</v>
      </c>
      <c r="AJ360" s="9">
        <f t="shared" si="88"/>
        <v>59</v>
      </c>
      <c r="AK360" s="9" t="s">
        <v>134</v>
      </c>
      <c r="AL360" s="1" t="s">
        <v>363</v>
      </c>
      <c r="AM360" s="1" t="s">
        <v>33</v>
      </c>
      <c r="AN360" s="1" t="s">
        <v>658</v>
      </c>
      <c r="AP360" t="str">
        <f t="shared" si="89"/>
        <v>Amorphous</v>
      </c>
      <c r="AQ360" s="9">
        <v>50</v>
      </c>
      <c r="AR360" s="9">
        <f t="shared" si="90"/>
        <v>50</v>
      </c>
      <c r="AS360" s="10">
        <f>Table1[[#This Row],[percentage_male]]/100</f>
        <v>0.5</v>
      </c>
      <c r="AT360" s="11">
        <f>(100-Table1[[#This Row],[percentage_male]])/100</f>
        <v>0.5</v>
      </c>
      <c r="AU360" s="1" t="s">
        <v>170</v>
      </c>
      <c r="AV360" s="1" t="s">
        <v>32</v>
      </c>
      <c r="AW360" s="1" t="s">
        <v>33</v>
      </c>
      <c r="AX360" s="1" t="s">
        <v>33</v>
      </c>
      <c r="AY360" s="1" t="s">
        <v>33</v>
      </c>
      <c r="AZ360" s="1" t="s">
        <v>33</v>
      </c>
      <c r="BA360" s="1" t="s">
        <v>33</v>
      </c>
      <c r="BB360" s="1" t="s">
        <v>32</v>
      </c>
      <c r="BC360" s="1">
        <v>0.5</v>
      </c>
      <c r="BD360" s="1" t="s">
        <v>32</v>
      </c>
      <c r="BE360" s="1" t="s">
        <v>33</v>
      </c>
      <c r="BF360" s="1" t="s">
        <v>33</v>
      </c>
      <c r="BG360" s="1">
        <v>0.5</v>
      </c>
      <c r="BH360" s="1" t="s">
        <v>33</v>
      </c>
      <c r="BI360" s="1" t="s">
        <v>38</v>
      </c>
      <c r="BJ360" s="1" t="s">
        <v>33</v>
      </c>
      <c r="BK360" s="1" t="s">
        <v>38</v>
      </c>
      <c r="BL360" s="1" t="s">
        <v>33</v>
      </c>
      <c r="BM360" s="1" t="s">
        <v>33</v>
      </c>
    </row>
    <row r="361" spans="1:65" x14ac:dyDescent="0.35">
      <c r="A361" s="1" t="s">
        <v>1750</v>
      </c>
      <c r="B361" s="1" t="s">
        <v>1500</v>
      </c>
      <c r="C361" s="1" t="s">
        <v>1751</v>
      </c>
      <c r="D361" s="1" t="s">
        <v>1752</v>
      </c>
      <c r="E361" t="s">
        <v>61</v>
      </c>
      <c r="F361" s="1" t="s">
        <v>37</v>
      </c>
      <c r="G361" s="1" t="s">
        <v>4136</v>
      </c>
      <c r="H361" s="1" t="s">
        <v>33</v>
      </c>
      <c r="I361" s="1" t="s">
        <v>679</v>
      </c>
      <c r="K361" t="str">
        <f t="shared" si="78"/>
        <v>Ghost</v>
      </c>
      <c r="L361" s="1">
        <v>1.6</v>
      </c>
      <c r="M361" s="1">
        <v>30.6</v>
      </c>
      <c r="N361" s="1" t="s">
        <v>38</v>
      </c>
      <c r="O361" s="1" t="s">
        <v>901</v>
      </c>
      <c r="Q361" s="1" t="s">
        <v>392</v>
      </c>
      <c r="R361" s="9" t="s">
        <v>402</v>
      </c>
      <c r="S361" s="9">
        <f t="shared" si="79"/>
        <v>455</v>
      </c>
      <c r="T361" s="9">
        <f t="shared" si="80"/>
        <v>40</v>
      </c>
      <c r="U361" s="9" t="s">
        <v>184</v>
      </c>
      <c r="V361" s="9">
        <f t="shared" si="81"/>
        <v>70</v>
      </c>
      <c r="W361" s="9" t="s">
        <v>47</v>
      </c>
      <c r="X361" s="9">
        <f t="shared" si="82"/>
        <v>130</v>
      </c>
      <c r="Y361" s="9" t="s">
        <v>110</v>
      </c>
      <c r="Z361" s="9">
        <f t="shared" si="83"/>
        <v>60</v>
      </c>
      <c r="AA361" s="9" t="s">
        <v>56</v>
      </c>
      <c r="AB361" s="9">
        <f t="shared" si="84"/>
        <v>130</v>
      </c>
      <c r="AC361" s="9" t="s">
        <v>110</v>
      </c>
      <c r="AD361" s="9">
        <f t="shared" si="85"/>
        <v>25</v>
      </c>
      <c r="AE361" s="9" t="s">
        <v>170</v>
      </c>
      <c r="AF361" s="9">
        <f t="shared" si="86"/>
        <v>90</v>
      </c>
      <c r="AG361" s="9" t="s">
        <v>178</v>
      </c>
      <c r="AH361" s="9" t="s">
        <v>159</v>
      </c>
      <c r="AI361" s="9">
        <f t="shared" si="87"/>
        <v>35</v>
      </c>
      <c r="AJ361" s="9">
        <f t="shared" si="88"/>
        <v>159</v>
      </c>
      <c r="AK361" s="9" t="s">
        <v>117</v>
      </c>
      <c r="AL361" s="1" t="s">
        <v>363</v>
      </c>
      <c r="AM361" s="1" t="s">
        <v>33</v>
      </c>
      <c r="AN361" s="1" t="s">
        <v>658</v>
      </c>
      <c r="AP361" t="str">
        <f t="shared" si="89"/>
        <v>Amorphous</v>
      </c>
      <c r="AQ361" s="9">
        <v>50</v>
      </c>
      <c r="AR361" s="9">
        <f t="shared" si="90"/>
        <v>50</v>
      </c>
      <c r="AS361" s="10">
        <f>Table1[[#This Row],[percentage_male]]/100</f>
        <v>0.5</v>
      </c>
      <c r="AT361" s="11">
        <f>(100-Table1[[#This Row],[percentage_male]])/100</f>
        <v>0.5</v>
      </c>
      <c r="AU361" s="1" t="s">
        <v>170</v>
      </c>
      <c r="AV361" s="1" t="s">
        <v>32</v>
      </c>
      <c r="AW361" s="1" t="s">
        <v>33</v>
      </c>
      <c r="AX361" s="1" t="s">
        <v>33</v>
      </c>
      <c r="AY361" s="1" t="s">
        <v>33</v>
      </c>
      <c r="AZ361" s="1" t="s">
        <v>33</v>
      </c>
      <c r="BA361" s="1" t="s">
        <v>33</v>
      </c>
      <c r="BB361" s="1" t="s">
        <v>32</v>
      </c>
      <c r="BC361" s="1">
        <v>0.5</v>
      </c>
      <c r="BD361" s="1" t="s">
        <v>33</v>
      </c>
      <c r="BE361" s="1" t="s">
        <v>33</v>
      </c>
      <c r="BF361" s="1" t="s">
        <v>33</v>
      </c>
      <c r="BG361" s="1">
        <v>0.5</v>
      </c>
      <c r="BH361" s="1" t="s">
        <v>33</v>
      </c>
      <c r="BI361" s="1" t="s">
        <v>38</v>
      </c>
      <c r="BJ361" s="1" t="s">
        <v>33</v>
      </c>
      <c r="BK361" s="1" t="s">
        <v>38</v>
      </c>
      <c r="BL361" s="1" t="s">
        <v>33</v>
      </c>
      <c r="BM361" s="1" t="s">
        <v>33</v>
      </c>
    </row>
    <row r="362" spans="1:65" x14ac:dyDescent="0.35">
      <c r="A362" s="1" t="s">
        <v>1754</v>
      </c>
      <c r="B362" s="1" t="s">
        <v>1504</v>
      </c>
      <c r="C362" s="1" t="s">
        <v>1754</v>
      </c>
      <c r="D362" s="1" t="s">
        <v>1755</v>
      </c>
      <c r="E362" t="s">
        <v>61</v>
      </c>
      <c r="F362" s="1" t="s">
        <v>37</v>
      </c>
      <c r="G362" s="1" t="s">
        <v>4137</v>
      </c>
      <c r="H362" s="1" t="s">
        <v>38</v>
      </c>
      <c r="I362" s="1" t="s">
        <v>39</v>
      </c>
      <c r="J362" s="1" t="s">
        <v>99</v>
      </c>
      <c r="K362" t="str">
        <f t="shared" si="78"/>
        <v>Grass, Flying</v>
      </c>
      <c r="L362" s="1">
        <v>2</v>
      </c>
      <c r="M362" s="1">
        <v>100</v>
      </c>
      <c r="N362" s="1" t="s">
        <v>61</v>
      </c>
      <c r="O362" s="1" t="s">
        <v>42</v>
      </c>
      <c r="P362" s="1" t="s">
        <v>83</v>
      </c>
      <c r="Q362" s="1" t="s">
        <v>724</v>
      </c>
      <c r="R362" s="9" t="s">
        <v>820</v>
      </c>
      <c r="S362" s="9">
        <f t="shared" si="79"/>
        <v>460</v>
      </c>
      <c r="T362" s="9">
        <f t="shared" si="80"/>
        <v>99</v>
      </c>
      <c r="U362" s="9" t="s">
        <v>583</v>
      </c>
      <c r="V362" s="9">
        <f t="shared" si="81"/>
        <v>68</v>
      </c>
      <c r="W362" s="9" t="s">
        <v>452</v>
      </c>
      <c r="X362" s="9">
        <f t="shared" si="82"/>
        <v>83</v>
      </c>
      <c r="Y362" s="9" t="s">
        <v>67</v>
      </c>
      <c r="Z362" s="9">
        <f t="shared" si="83"/>
        <v>72</v>
      </c>
      <c r="AA362" s="9" t="s">
        <v>171</v>
      </c>
      <c r="AB362" s="9">
        <f t="shared" si="84"/>
        <v>87</v>
      </c>
      <c r="AC362" s="9" t="s">
        <v>341</v>
      </c>
      <c r="AD362" s="9">
        <f t="shared" si="85"/>
        <v>51</v>
      </c>
      <c r="AE362" s="9" t="s">
        <v>237</v>
      </c>
      <c r="AF362" s="9">
        <f t="shared" si="86"/>
        <v>200</v>
      </c>
      <c r="AG362" s="9" t="s">
        <v>513</v>
      </c>
      <c r="AH362" s="9" t="s">
        <v>47</v>
      </c>
      <c r="AI362" s="9">
        <f t="shared" si="87"/>
        <v>70</v>
      </c>
      <c r="AJ362" s="9">
        <f t="shared" si="88"/>
        <v>161</v>
      </c>
      <c r="AK362" s="9" t="s">
        <v>821</v>
      </c>
      <c r="AL362" s="1" t="s">
        <v>490</v>
      </c>
      <c r="AM362" s="1" t="s">
        <v>38</v>
      </c>
      <c r="AN362" s="1" t="s">
        <v>39</v>
      </c>
      <c r="AO362" s="1" t="s">
        <v>50</v>
      </c>
      <c r="AP362" t="str">
        <f t="shared" si="89"/>
        <v>Grass, Monster</v>
      </c>
      <c r="AQ362" s="9">
        <v>50</v>
      </c>
      <c r="AR362" s="9">
        <f t="shared" si="90"/>
        <v>50</v>
      </c>
      <c r="AS362" s="10">
        <f>Table1[[#This Row],[percentage_male]]/100</f>
        <v>0.5</v>
      </c>
      <c r="AT362" s="11">
        <f>(100-Table1[[#This Row],[percentage_male]])/100</f>
        <v>0.5</v>
      </c>
      <c r="AU362" s="1" t="s">
        <v>170</v>
      </c>
      <c r="AV362" s="1" t="s">
        <v>33</v>
      </c>
      <c r="AW362" s="1" t="s">
        <v>38</v>
      </c>
      <c r="AX362" s="1">
        <v>0.5</v>
      </c>
      <c r="AY362" s="1" t="s">
        <v>33</v>
      </c>
      <c r="AZ362" s="1">
        <v>0.25</v>
      </c>
      <c r="BA362" s="1" t="s">
        <v>77</v>
      </c>
      <c r="BB362" s="1">
        <v>0.5</v>
      </c>
      <c r="BC362" s="1" t="s">
        <v>38</v>
      </c>
      <c r="BD362" s="1" t="s">
        <v>32</v>
      </c>
      <c r="BE362" s="1" t="s">
        <v>38</v>
      </c>
      <c r="BF362" s="1" t="s">
        <v>33</v>
      </c>
      <c r="BG362" s="1" t="s">
        <v>33</v>
      </c>
      <c r="BH362" s="1" t="s">
        <v>38</v>
      </c>
      <c r="BI362" s="1" t="s">
        <v>33</v>
      </c>
      <c r="BJ362" s="1" t="s">
        <v>33</v>
      </c>
      <c r="BK362" s="1" t="s">
        <v>33</v>
      </c>
      <c r="BL362" s="1" t="s">
        <v>33</v>
      </c>
      <c r="BM362" s="1" t="s">
        <v>33</v>
      </c>
    </row>
    <row r="363" spans="1:65" x14ac:dyDescent="0.35">
      <c r="A363" s="1" t="s">
        <v>1757</v>
      </c>
      <c r="B363" s="1" t="s">
        <v>1507</v>
      </c>
      <c r="C363" s="1" t="s">
        <v>1758</v>
      </c>
      <c r="D363" s="1" t="s">
        <v>1759</v>
      </c>
      <c r="E363" t="s">
        <v>61</v>
      </c>
      <c r="F363" s="1" t="s">
        <v>37</v>
      </c>
      <c r="G363" s="1" t="s">
        <v>4138</v>
      </c>
      <c r="H363" s="1" t="s">
        <v>33</v>
      </c>
      <c r="I363" s="1" t="s">
        <v>299</v>
      </c>
      <c r="K363" t="str">
        <f t="shared" si="78"/>
        <v>Psychic</v>
      </c>
      <c r="L363" s="1">
        <v>0.6</v>
      </c>
      <c r="M363" s="1">
        <v>1</v>
      </c>
      <c r="N363" s="1" t="s">
        <v>33</v>
      </c>
      <c r="O363" s="1" t="s">
        <v>680</v>
      </c>
      <c r="R363" s="9" t="s">
        <v>402</v>
      </c>
      <c r="S363" s="9">
        <f t="shared" si="79"/>
        <v>455</v>
      </c>
      <c r="T363" s="9">
        <f t="shared" si="80"/>
        <v>75</v>
      </c>
      <c r="U363" s="9" t="s">
        <v>195</v>
      </c>
      <c r="V363" s="9">
        <f t="shared" si="81"/>
        <v>50</v>
      </c>
      <c r="W363" s="9" t="s">
        <v>88</v>
      </c>
      <c r="X363" s="9">
        <f t="shared" si="82"/>
        <v>80</v>
      </c>
      <c r="Y363" s="9" t="s">
        <v>59</v>
      </c>
      <c r="Z363" s="9">
        <f t="shared" si="83"/>
        <v>95</v>
      </c>
      <c r="AA363" s="9" t="s">
        <v>276</v>
      </c>
      <c r="AB363" s="9">
        <f t="shared" si="84"/>
        <v>90</v>
      </c>
      <c r="AC363" s="9" t="s">
        <v>178</v>
      </c>
      <c r="AD363" s="9">
        <f t="shared" si="85"/>
        <v>65</v>
      </c>
      <c r="AE363" s="9" t="s">
        <v>46</v>
      </c>
      <c r="AF363" s="9">
        <f t="shared" si="86"/>
        <v>45</v>
      </c>
      <c r="AG363" s="9" t="s">
        <v>44</v>
      </c>
      <c r="AH363" s="9" t="s">
        <v>47</v>
      </c>
      <c r="AI363" s="9">
        <f t="shared" si="87"/>
        <v>70</v>
      </c>
      <c r="AJ363" s="9">
        <f t="shared" si="88"/>
        <v>159</v>
      </c>
      <c r="AK363" s="9" t="s">
        <v>117</v>
      </c>
      <c r="AL363" s="1" t="s">
        <v>363</v>
      </c>
      <c r="AM363" s="1" t="s">
        <v>33</v>
      </c>
      <c r="AN363" s="1" t="s">
        <v>658</v>
      </c>
      <c r="AP363" t="str">
        <f t="shared" si="89"/>
        <v>Amorphous</v>
      </c>
      <c r="AQ363" s="9">
        <v>50</v>
      </c>
      <c r="AR363" s="9">
        <f t="shared" si="90"/>
        <v>50</v>
      </c>
      <c r="AS363" s="10">
        <f>Table1[[#This Row],[percentage_male]]/100</f>
        <v>0.5</v>
      </c>
      <c r="AT363" s="11">
        <f>(100-Table1[[#This Row],[percentage_male]])/100</f>
        <v>0.5</v>
      </c>
      <c r="AU363" s="1" t="s">
        <v>170</v>
      </c>
      <c r="AV363" s="1" t="s">
        <v>33</v>
      </c>
      <c r="AW363" s="1" t="s">
        <v>33</v>
      </c>
      <c r="AX363" s="1" t="s">
        <v>33</v>
      </c>
      <c r="AY363" s="1" t="s">
        <v>33</v>
      </c>
      <c r="AZ363" s="1" t="s">
        <v>33</v>
      </c>
      <c r="BA363" s="1" t="s">
        <v>33</v>
      </c>
      <c r="BB363" s="1">
        <v>0.5</v>
      </c>
      <c r="BC363" s="1" t="s">
        <v>33</v>
      </c>
      <c r="BD363" s="1" t="s">
        <v>32</v>
      </c>
      <c r="BE363" s="1" t="s">
        <v>33</v>
      </c>
      <c r="BF363" s="1">
        <v>0.5</v>
      </c>
      <c r="BG363" s="1" t="s">
        <v>38</v>
      </c>
      <c r="BH363" s="1" t="s">
        <v>33</v>
      </c>
      <c r="BI363" s="1" t="s">
        <v>38</v>
      </c>
      <c r="BJ363" s="1" t="s">
        <v>33</v>
      </c>
      <c r="BK363" s="1" t="s">
        <v>38</v>
      </c>
      <c r="BL363" s="1" t="s">
        <v>33</v>
      </c>
      <c r="BM363" s="1" t="s">
        <v>33</v>
      </c>
    </row>
    <row r="364" spans="1:65" x14ac:dyDescent="0.35">
      <c r="A364" s="1" t="s">
        <v>1760</v>
      </c>
      <c r="B364" s="1" t="s">
        <v>1512</v>
      </c>
      <c r="C364" s="1" t="s">
        <v>1760</v>
      </c>
      <c r="D364" s="1" t="s">
        <v>1761</v>
      </c>
      <c r="E364" t="s">
        <v>61</v>
      </c>
      <c r="F364" s="1" t="s">
        <v>37</v>
      </c>
      <c r="G364" s="1" t="s">
        <v>4139</v>
      </c>
      <c r="H364" s="1" t="s">
        <v>33</v>
      </c>
      <c r="I364" s="1" t="s">
        <v>240</v>
      </c>
      <c r="K364" t="str">
        <f t="shared" si="78"/>
        <v>Dark</v>
      </c>
      <c r="L364" s="1">
        <v>1.2</v>
      </c>
      <c r="M364" s="1">
        <v>47</v>
      </c>
      <c r="N364" s="1" t="s">
        <v>61</v>
      </c>
      <c r="O364" s="1" t="s">
        <v>901</v>
      </c>
      <c r="P364" s="1" t="s">
        <v>1037</v>
      </c>
      <c r="Q364" s="1" t="s">
        <v>488</v>
      </c>
      <c r="R364" s="9" t="s">
        <v>622</v>
      </c>
      <c r="S364" s="9">
        <f t="shared" si="79"/>
        <v>465</v>
      </c>
      <c r="T364" s="9">
        <f t="shared" si="80"/>
        <v>65</v>
      </c>
      <c r="U364" s="9" t="s">
        <v>46</v>
      </c>
      <c r="V364" s="9">
        <f t="shared" si="81"/>
        <v>130</v>
      </c>
      <c r="W364" s="9" t="s">
        <v>110</v>
      </c>
      <c r="X364" s="9">
        <f t="shared" si="82"/>
        <v>60</v>
      </c>
      <c r="Y364" s="9" t="s">
        <v>56</v>
      </c>
      <c r="Z364" s="9">
        <f t="shared" si="83"/>
        <v>75</v>
      </c>
      <c r="AA364" s="9" t="s">
        <v>195</v>
      </c>
      <c r="AB364" s="9">
        <f t="shared" si="84"/>
        <v>60</v>
      </c>
      <c r="AC364" s="9" t="s">
        <v>56</v>
      </c>
      <c r="AD364" s="9">
        <f t="shared" si="85"/>
        <v>75</v>
      </c>
      <c r="AE364" s="9" t="s">
        <v>195</v>
      </c>
      <c r="AF364" s="9">
        <f t="shared" si="86"/>
        <v>30</v>
      </c>
      <c r="AG364" s="9" t="s">
        <v>158</v>
      </c>
      <c r="AH364" s="9" t="s">
        <v>159</v>
      </c>
      <c r="AI364" s="9">
        <f t="shared" si="87"/>
        <v>35</v>
      </c>
      <c r="AJ364" s="9">
        <f t="shared" si="88"/>
        <v>163</v>
      </c>
      <c r="AK364" s="9" t="s">
        <v>623</v>
      </c>
      <c r="AL364" s="1" t="s">
        <v>49</v>
      </c>
      <c r="AM364" s="1" t="s">
        <v>33</v>
      </c>
      <c r="AN364" s="1" t="s">
        <v>238</v>
      </c>
      <c r="AP364" t="str">
        <f t="shared" si="89"/>
        <v>Field</v>
      </c>
      <c r="AQ364" s="9">
        <v>50</v>
      </c>
      <c r="AR364" s="9">
        <f t="shared" si="90"/>
        <v>50</v>
      </c>
      <c r="AS364" s="10">
        <f>Table1[[#This Row],[percentage_male]]/100</f>
        <v>0.5</v>
      </c>
      <c r="AT364" s="11">
        <f>(100-Table1[[#This Row],[percentage_male]])/100</f>
        <v>0.5</v>
      </c>
      <c r="AU364" s="1" t="s">
        <v>170</v>
      </c>
      <c r="AV364" s="1" t="s">
        <v>33</v>
      </c>
      <c r="AW364" s="1" t="s">
        <v>33</v>
      </c>
      <c r="AX364" s="1" t="s">
        <v>33</v>
      </c>
      <c r="AY364" s="1" t="s">
        <v>33</v>
      </c>
      <c r="AZ364" s="1" t="s">
        <v>33</v>
      </c>
      <c r="BA364" s="1" t="s">
        <v>33</v>
      </c>
      <c r="BB364" s="1" t="s">
        <v>38</v>
      </c>
      <c r="BC364" s="1" t="s">
        <v>33</v>
      </c>
      <c r="BD364" s="1" t="s">
        <v>33</v>
      </c>
      <c r="BE364" s="1" t="s">
        <v>33</v>
      </c>
      <c r="BF364" s="1" t="s">
        <v>32</v>
      </c>
      <c r="BG364" s="1" t="s">
        <v>38</v>
      </c>
      <c r="BH364" s="1" t="s">
        <v>33</v>
      </c>
      <c r="BI364" s="1">
        <v>0.5</v>
      </c>
      <c r="BJ364" s="1" t="s">
        <v>33</v>
      </c>
      <c r="BK364" s="1">
        <v>0.5</v>
      </c>
      <c r="BL364" s="1" t="s">
        <v>33</v>
      </c>
      <c r="BM364" s="1" t="s">
        <v>38</v>
      </c>
    </row>
    <row r="365" spans="1:65" x14ac:dyDescent="0.35">
      <c r="A365" s="1" t="s">
        <v>1766</v>
      </c>
      <c r="B365" s="1" t="s">
        <v>1093</v>
      </c>
      <c r="C365" s="1" t="s">
        <v>1767</v>
      </c>
      <c r="D365" s="1" t="s">
        <v>1768</v>
      </c>
      <c r="E365" t="s">
        <v>61</v>
      </c>
      <c r="F365" s="1" t="s">
        <v>37</v>
      </c>
      <c r="G365" s="1" t="s">
        <v>4140</v>
      </c>
      <c r="H365" s="1" t="s">
        <v>33</v>
      </c>
      <c r="I365" s="1" t="s">
        <v>299</v>
      </c>
      <c r="K365" t="str">
        <f t="shared" si="78"/>
        <v>Psychic</v>
      </c>
      <c r="L365" s="1">
        <v>0.6</v>
      </c>
      <c r="M365" s="1">
        <v>14</v>
      </c>
      <c r="N365" s="1" t="s">
        <v>38</v>
      </c>
      <c r="O365" s="1" t="s">
        <v>689</v>
      </c>
      <c r="Q365" s="1" t="s">
        <v>1142</v>
      </c>
      <c r="R365" s="9" t="s">
        <v>1174</v>
      </c>
      <c r="S365" s="9">
        <f t="shared" si="79"/>
        <v>260</v>
      </c>
      <c r="T365" s="9">
        <f t="shared" si="80"/>
        <v>95</v>
      </c>
      <c r="U365" s="9" t="s">
        <v>276</v>
      </c>
      <c r="V365" s="9">
        <f t="shared" si="81"/>
        <v>23</v>
      </c>
      <c r="W365" s="9" t="s">
        <v>224</v>
      </c>
      <c r="X365" s="9">
        <f t="shared" si="82"/>
        <v>48</v>
      </c>
      <c r="Y365" s="9" t="s">
        <v>128</v>
      </c>
      <c r="Z365" s="9">
        <f t="shared" si="83"/>
        <v>23</v>
      </c>
      <c r="AA365" s="9" t="s">
        <v>224</v>
      </c>
      <c r="AB365" s="9">
        <f t="shared" si="84"/>
        <v>48</v>
      </c>
      <c r="AC365" s="9" t="s">
        <v>128</v>
      </c>
      <c r="AD365" s="9">
        <f t="shared" si="85"/>
        <v>23</v>
      </c>
      <c r="AE365" s="9" t="s">
        <v>224</v>
      </c>
      <c r="AF365" s="9">
        <f t="shared" si="86"/>
        <v>125</v>
      </c>
      <c r="AG365" s="9" t="s">
        <v>651</v>
      </c>
      <c r="AH365" s="9" t="s">
        <v>47</v>
      </c>
      <c r="AI365" s="9">
        <f t="shared" si="87"/>
        <v>70</v>
      </c>
      <c r="AJ365" s="9">
        <f t="shared" si="88"/>
        <v>52</v>
      </c>
      <c r="AK365" s="9" t="s">
        <v>86</v>
      </c>
      <c r="AL365" s="1" t="s">
        <v>161</v>
      </c>
      <c r="AM365" s="1" t="s">
        <v>33</v>
      </c>
      <c r="AN365" s="1" t="s">
        <v>334</v>
      </c>
      <c r="AP365" t="str">
        <f t="shared" si="89"/>
        <v>Undiscovered</v>
      </c>
      <c r="AQ365" s="9">
        <v>50</v>
      </c>
      <c r="AR365" s="9">
        <f t="shared" si="90"/>
        <v>50</v>
      </c>
      <c r="AS365" s="10">
        <f>Table1[[#This Row],[percentage_male]]/100</f>
        <v>0.5</v>
      </c>
      <c r="AT365" s="11">
        <f>(100-Table1[[#This Row],[percentage_male]])/100</f>
        <v>0.5</v>
      </c>
      <c r="AU365" s="1" t="s">
        <v>51</v>
      </c>
      <c r="AV365" s="1" t="s">
        <v>33</v>
      </c>
      <c r="AW365" s="1" t="s">
        <v>33</v>
      </c>
      <c r="AX365" s="1" t="s">
        <v>33</v>
      </c>
      <c r="AY365" s="1" t="s">
        <v>33</v>
      </c>
      <c r="AZ365" s="1" t="s">
        <v>33</v>
      </c>
      <c r="BA365" s="1" t="s">
        <v>33</v>
      </c>
      <c r="BB365" s="1">
        <v>0.5</v>
      </c>
      <c r="BC365" s="1" t="s">
        <v>33</v>
      </c>
      <c r="BD365" s="1" t="s">
        <v>33</v>
      </c>
      <c r="BE365" s="1" t="s">
        <v>33</v>
      </c>
      <c r="BF365" s="1">
        <v>0.5</v>
      </c>
      <c r="BG365" s="1" t="s">
        <v>38</v>
      </c>
      <c r="BH365" s="1" t="s">
        <v>33</v>
      </c>
      <c r="BI365" s="1" t="s">
        <v>38</v>
      </c>
      <c r="BJ365" s="1" t="s">
        <v>33</v>
      </c>
      <c r="BK365" s="1" t="s">
        <v>38</v>
      </c>
      <c r="BL365" s="1" t="s">
        <v>33</v>
      </c>
      <c r="BM365" s="1" t="s">
        <v>33</v>
      </c>
    </row>
    <row r="366" spans="1:65" x14ac:dyDescent="0.35">
      <c r="A366" s="1" t="s">
        <v>1770</v>
      </c>
      <c r="B366" s="1" t="s">
        <v>1520</v>
      </c>
      <c r="C366" s="1" t="s">
        <v>1771</v>
      </c>
      <c r="D366" s="1" t="s">
        <v>1772</v>
      </c>
      <c r="E366" t="s">
        <v>61</v>
      </c>
      <c r="F366" s="1" t="s">
        <v>37</v>
      </c>
      <c r="G366" s="1" t="s">
        <v>4141</v>
      </c>
      <c r="H366" s="1" t="s">
        <v>33</v>
      </c>
      <c r="I366" s="1" t="s">
        <v>310</v>
      </c>
      <c r="K366" t="str">
        <f t="shared" si="78"/>
        <v>Ice</v>
      </c>
      <c r="L366" s="1">
        <v>0.7</v>
      </c>
      <c r="M366" s="1">
        <v>16.8</v>
      </c>
      <c r="N366" s="1" t="s">
        <v>61</v>
      </c>
      <c r="O366" s="1" t="s">
        <v>397</v>
      </c>
      <c r="P366" s="1" t="s">
        <v>645</v>
      </c>
      <c r="Q366" s="1" t="s">
        <v>1224</v>
      </c>
      <c r="R366" s="9" t="s">
        <v>307</v>
      </c>
      <c r="S366" s="9">
        <f t="shared" si="79"/>
        <v>300</v>
      </c>
      <c r="T366" s="9">
        <f t="shared" si="80"/>
        <v>50</v>
      </c>
      <c r="U366" s="9" t="s">
        <v>88</v>
      </c>
      <c r="V366" s="9">
        <f t="shared" si="81"/>
        <v>50</v>
      </c>
      <c r="W366" s="9" t="s">
        <v>88</v>
      </c>
      <c r="X366" s="9">
        <f t="shared" si="82"/>
        <v>50</v>
      </c>
      <c r="Y366" s="9" t="s">
        <v>88</v>
      </c>
      <c r="Z366" s="9">
        <f t="shared" si="83"/>
        <v>50</v>
      </c>
      <c r="AA366" s="9" t="s">
        <v>88</v>
      </c>
      <c r="AB366" s="9">
        <f t="shared" si="84"/>
        <v>50</v>
      </c>
      <c r="AC366" s="9" t="s">
        <v>88</v>
      </c>
      <c r="AD366" s="9">
        <f t="shared" si="85"/>
        <v>50</v>
      </c>
      <c r="AE366" s="9" t="s">
        <v>88</v>
      </c>
      <c r="AF366" s="9">
        <f t="shared" si="86"/>
        <v>190</v>
      </c>
      <c r="AG366" s="9" t="s">
        <v>286</v>
      </c>
      <c r="AH366" s="9" t="s">
        <v>47</v>
      </c>
      <c r="AI366" s="9">
        <f t="shared" si="87"/>
        <v>70</v>
      </c>
      <c r="AJ366" s="9">
        <f t="shared" si="88"/>
        <v>60</v>
      </c>
      <c r="AK366" s="9" t="s">
        <v>56</v>
      </c>
      <c r="AL366" s="1" t="s">
        <v>161</v>
      </c>
      <c r="AM366" s="1" t="s">
        <v>38</v>
      </c>
      <c r="AN366" s="1" t="s">
        <v>288</v>
      </c>
      <c r="AO366" s="1" t="s">
        <v>569</v>
      </c>
      <c r="AP366" t="str">
        <f t="shared" si="89"/>
        <v>Fairy, Mineral</v>
      </c>
      <c r="AQ366" s="9">
        <v>50</v>
      </c>
      <c r="AR366" s="9">
        <f t="shared" si="90"/>
        <v>50</v>
      </c>
      <c r="AS366" s="10">
        <f>Table1[[#This Row],[percentage_male]]/100</f>
        <v>0.5</v>
      </c>
      <c r="AT366" s="11">
        <f>(100-Table1[[#This Row],[percentage_male]])/100</f>
        <v>0.5</v>
      </c>
      <c r="AU366" s="1" t="s">
        <v>51</v>
      </c>
      <c r="AV366" s="1" t="s">
        <v>33</v>
      </c>
      <c r="AW366" s="1" t="s">
        <v>38</v>
      </c>
      <c r="AX366" s="1" t="s">
        <v>33</v>
      </c>
      <c r="AY366" s="1" t="s">
        <v>33</v>
      </c>
      <c r="AZ366" s="1" t="s">
        <v>33</v>
      </c>
      <c r="BA366" s="1">
        <v>0.5</v>
      </c>
      <c r="BB366" s="1" t="s">
        <v>38</v>
      </c>
      <c r="BC366" s="1" t="s">
        <v>33</v>
      </c>
      <c r="BD366" s="1" t="s">
        <v>33</v>
      </c>
      <c r="BE366" s="1" t="s">
        <v>33</v>
      </c>
      <c r="BF366" s="1" t="s">
        <v>33</v>
      </c>
      <c r="BG366" s="1" t="s">
        <v>33</v>
      </c>
      <c r="BH366" s="1" t="s">
        <v>38</v>
      </c>
      <c r="BI366" s="1" t="s">
        <v>33</v>
      </c>
      <c r="BJ366" s="1" t="s">
        <v>33</v>
      </c>
      <c r="BK366" s="1" t="s">
        <v>33</v>
      </c>
      <c r="BL366" s="1" t="s">
        <v>38</v>
      </c>
      <c r="BM366" s="1" t="s">
        <v>33</v>
      </c>
    </row>
    <row r="367" spans="1:65" x14ac:dyDescent="0.35">
      <c r="A367" s="1" t="s">
        <v>1774</v>
      </c>
      <c r="B367" s="1" t="s">
        <v>1526</v>
      </c>
      <c r="C367" s="1" t="s">
        <v>1775</v>
      </c>
      <c r="D367" s="1" t="s">
        <v>1776</v>
      </c>
      <c r="E367" t="s">
        <v>61</v>
      </c>
      <c r="F367" s="1" t="s">
        <v>37</v>
      </c>
      <c r="G367" s="1" t="s">
        <v>4142</v>
      </c>
      <c r="H367" s="1" t="s">
        <v>33</v>
      </c>
      <c r="I367" s="1" t="s">
        <v>310</v>
      </c>
      <c r="K367" t="str">
        <f t="shared" si="78"/>
        <v>Ice</v>
      </c>
      <c r="L367" s="1">
        <v>1.5</v>
      </c>
      <c r="M367" s="1">
        <v>256.5</v>
      </c>
      <c r="N367" s="1" t="s">
        <v>61</v>
      </c>
      <c r="O367" s="1" t="s">
        <v>397</v>
      </c>
      <c r="P367" s="1" t="s">
        <v>645</v>
      </c>
      <c r="Q367" s="1" t="s">
        <v>1224</v>
      </c>
      <c r="R367" s="9" t="s">
        <v>1228</v>
      </c>
      <c r="S367" s="9">
        <f t="shared" si="79"/>
        <v>480</v>
      </c>
      <c r="T367" s="9">
        <f t="shared" si="80"/>
        <v>80</v>
      </c>
      <c r="U367" s="9" t="s">
        <v>59</v>
      </c>
      <c r="V367" s="9">
        <f t="shared" si="81"/>
        <v>80</v>
      </c>
      <c r="W367" s="9" t="s">
        <v>59</v>
      </c>
      <c r="X367" s="9">
        <f t="shared" si="82"/>
        <v>80</v>
      </c>
      <c r="Y367" s="9" t="s">
        <v>59</v>
      </c>
      <c r="Z367" s="9">
        <f t="shared" si="83"/>
        <v>80</v>
      </c>
      <c r="AA367" s="9" t="s">
        <v>59</v>
      </c>
      <c r="AB367" s="9">
        <f t="shared" si="84"/>
        <v>80</v>
      </c>
      <c r="AC367" s="9" t="s">
        <v>59</v>
      </c>
      <c r="AD367" s="9">
        <f t="shared" si="85"/>
        <v>80</v>
      </c>
      <c r="AE367" s="9" t="s">
        <v>59</v>
      </c>
      <c r="AF367" s="9">
        <f t="shared" si="86"/>
        <v>75</v>
      </c>
      <c r="AG367" s="9" t="s">
        <v>195</v>
      </c>
      <c r="AH367" s="9" t="s">
        <v>47</v>
      </c>
      <c r="AI367" s="9">
        <f t="shared" si="87"/>
        <v>70</v>
      </c>
      <c r="AJ367" s="9">
        <f t="shared" si="88"/>
        <v>168</v>
      </c>
      <c r="AK367" s="9" t="s">
        <v>854</v>
      </c>
      <c r="AL367" s="1" t="s">
        <v>161</v>
      </c>
      <c r="AM367" s="1" t="s">
        <v>38</v>
      </c>
      <c r="AN367" s="1" t="s">
        <v>288</v>
      </c>
      <c r="AO367" s="1" t="s">
        <v>569</v>
      </c>
      <c r="AP367" t="str">
        <f t="shared" si="89"/>
        <v>Fairy, Mineral</v>
      </c>
      <c r="AQ367" s="9">
        <v>50</v>
      </c>
      <c r="AR367" s="9">
        <f t="shared" si="90"/>
        <v>50</v>
      </c>
      <c r="AS367" s="10">
        <f>Table1[[#This Row],[percentage_male]]/100</f>
        <v>0.5</v>
      </c>
      <c r="AT367" s="11">
        <f>(100-Table1[[#This Row],[percentage_male]])/100</f>
        <v>0.5</v>
      </c>
      <c r="AU367" s="1" t="s">
        <v>51</v>
      </c>
      <c r="AV367" s="1" t="s">
        <v>33</v>
      </c>
      <c r="AW367" s="1" t="s">
        <v>38</v>
      </c>
      <c r="AX367" s="1" t="s">
        <v>33</v>
      </c>
      <c r="AY367" s="1" t="s">
        <v>33</v>
      </c>
      <c r="AZ367" s="1" t="s">
        <v>33</v>
      </c>
      <c r="BA367" s="1">
        <v>0.5</v>
      </c>
      <c r="BB367" s="1" t="s">
        <v>38</v>
      </c>
      <c r="BC367" s="1" t="s">
        <v>33</v>
      </c>
      <c r="BD367" s="1" t="s">
        <v>33</v>
      </c>
      <c r="BE367" s="1" t="s">
        <v>33</v>
      </c>
      <c r="BF367" s="1" t="s">
        <v>33</v>
      </c>
      <c r="BG367" s="1" t="s">
        <v>33</v>
      </c>
      <c r="BH367" s="1" t="s">
        <v>38</v>
      </c>
      <c r="BI367" s="1" t="s">
        <v>33</v>
      </c>
      <c r="BJ367" s="1" t="s">
        <v>33</v>
      </c>
      <c r="BK367" s="1" t="s">
        <v>33</v>
      </c>
      <c r="BL367" s="1" t="s">
        <v>38</v>
      </c>
      <c r="BM367" s="1" t="s">
        <v>33</v>
      </c>
    </row>
    <row r="368" spans="1:65" x14ac:dyDescent="0.35">
      <c r="A368" s="1" t="s">
        <v>1780</v>
      </c>
      <c r="B368" s="1" t="s">
        <v>1528</v>
      </c>
      <c r="C368" s="1" t="s">
        <v>1781</v>
      </c>
      <c r="D368" s="1" t="s">
        <v>1782</v>
      </c>
      <c r="E368" t="s">
        <v>61</v>
      </c>
      <c r="F368" s="1" t="s">
        <v>37</v>
      </c>
      <c r="G368" s="1" t="s">
        <v>4143</v>
      </c>
      <c r="H368" s="1" t="s">
        <v>38</v>
      </c>
      <c r="I368" s="1" t="s">
        <v>310</v>
      </c>
      <c r="J368" s="1" t="s">
        <v>123</v>
      </c>
      <c r="K368" t="str">
        <f t="shared" si="78"/>
        <v>Ice, Water</v>
      </c>
      <c r="L368" s="1">
        <v>0.8</v>
      </c>
      <c r="M368" s="1">
        <v>39.5</v>
      </c>
      <c r="N368" s="1" t="s">
        <v>61</v>
      </c>
      <c r="O368" s="1" t="s">
        <v>71</v>
      </c>
      <c r="P368" s="1" t="s">
        <v>645</v>
      </c>
      <c r="Q368" s="1" t="s">
        <v>598</v>
      </c>
      <c r="R368" s="9" t="s">
        <v>451</v>
      </c>
      <c r="S368" s="9">
        <f t="shared" si="79"/>
        <v>290</v>
      </c>
      <c r="T368" s="9">
        <f t="shared" si="80"/>
        <v>70</v>
      </c>
      <c r="U368" s="9" t="s">
        <v>47</v>
      </c>
      <c r="V368" s="9">
        <f t="shared" si="81"/>
        <v>40</v>
      </c>
      <c r="W368" s="9" t="s">
        <v>184</v>
      </c>
      <c r="X368" s="9">
        <f t="shared" si="82"/>
        <v>50</v>
      </c>
      <c r="Y368" s="9" t="s">
        <v>88</v>
      </c>
      <c r="Z368" s="9">
        <f t="shared" si="83"/>
        <v>55</v>
      </c>
      <c r="AA368" s="9" t="s">
        <v>169</v>
      </c>
      <c r="AB368" s="9">
        <f t="shared" si="84"/>
        <v>50</v>
      </c>
      <c r="AC368" s="9" t="s">
        <v>88</v>
      </c>
      <c r="AD368" s="9">
        <f t="shared" si="85"/>
        <v>25</v>
      </c>
      <c r="AE368" s="9" t="s">
        <v>170</v>
      </c>
      <c r="AF368" s="9">
        <f t="shared" si="86"/>
        <v>255</v>
      </c>
      <c r="AG368" s="9" t="s">
        <v>160</v>
      </c>
      <c r="AH368" s="9" t="s">
        <v>47</v>
      </c>
      <c r="AI368" s="9">
        <f t="shared" si="87"/>
        <v>70</v>
      </c>
      <c r="AJ368" s="9">
        <f t="shared" si="88"/>
        <v>58</v>
      </c>
      <c r="AK368" s="9" t="s">
        <v>94</v>
      </c>
      <c r="AL368" s="1" t="s">
        <v>49</v>
      </c>
      <c r="AM368" s="1" t="s">
        <v>38</v>
      </c>
      <c r="AN368" s="1" t="s">
        <v>238</v>
      </c>
      <c r="AO368" s="1" t="s">
        <v>129</v>
      </c>
      <c r="AP368" t="str">
        <f t="shared" si="89"/>
        <v>Field, Water 1</v>
      </c>
      <c r="AQ368" s="9">
        <v>50</v>
      </c>
      <c r="AR368" s="9">
        <f t="shared" si="90"/>
        <v>50</v>
      </c>
      <c r="AS368" s="10">
        <f>Table1[[#This Row],[percentage_male]]/100</f>
        <v>0.5</v>
      </c>
      <c r="AT368" s="11">
        <f>(100-Table1[[#This Row],[percentage_male]])/100</f>
        <v>0.5</v>
      </c>
      <c r="AU368" s="1" t="s">
        <v>51</v>
      </c>
      <c r="AV368" s="1" t="s">
        <v>33</v>
      </c>
      <c r="AW368" s="1">
        <v>0.5</v>
      </c>
      <c r="AX368" s="1">
        <v>0.5</v>
      </c>
      <c r="AY368" s="1" t="s">
        <v>38</v>
      </c>
      <c r="AZ368" s="1" t="s">
        <v>38</v>
      </c>
      <c r="BA368" s="1" t="s">
        <v>651</v>
      </c>
      <c r="BB368" s="1" t="s">
        <v>38</v>
      </c>
      <c r="BC368" s="1" t="s">
        <v>33</v>
      </c>
      <c r="BD368" s="1" t="s">
        <v>33</v>
      </c>
      <c r="BE368" s="1" t="s">
        <v>33</v>
      </c>
      <c r="BF368" s="1" t="s">
        <v>33</v>
      </c>
      <c r="BG368" s="1" t="s">
        <v>33</v>
      </c>
      <c r="BH368" s="1" t="s">
        <v>38</v>
      </c>
      <c r="BI368" s="1" t="s">
        <v>33</v>
      </c>
      <c r="BJ368" s="1" t="s">
        <v>33</v>
      </c>
      <c r="BK368" s="1" t="s">
        <v>33</v>
      </c>
      <c r="BL368" s="1" t="s">
        <v>33</v>
      </c>
      <c r="BM368" s="1" t="s">
        <v>33</v>
      </c>
    </row>
    <row r="369" spans="1:65" x14ac:dyDescent="0.35">
      <c r="A369" s="1" t="s">
        <v>1784</v>
      </c>
      <c r="B369" s="1" t="s">
        <v>1532</v>
      </c>
      <c r="C369" s="1" t="s">
        <v>1785</v>
      </c>
      <c r="D369" s="1" t="s">
        <v>1786</v>
      </c>
      <c r="E369" t="s">
        <v>61</v>
      </c>
      <c r="F369" s="1" t="s">
        <v>37</v>
      </c>
      <c r="G369" s="1" t="s">
        <v>4144</v>
      </c>
      <c r="H369" s="1" t="s">
        <v>38</v>
      </c>
      <c r="I369" s="1" t="s">
        <v>310</v>
      </c>
      <c r="J369" s="1" t="s">
        <v>123</v>
      </c>
      <c r="K369" t="str">
        <f t="shared" si="78"/>
        <v>Ice, Water</v>
      </c>
      <c r="L369" s="1">
        <v>1.1000000000000001</v>
      </c>
      <c r="M369" s="1">
        <v>87.6</v>
      </c>
      <c r="N369" s="1" t="s">
        <v>61</v>
      </c>
      <c r="O369" s="1" t="s">
        <v>71</v>
      </c>
      <c r="P369" s="1" t="s">
        <v>645</v>
      </c>
      <c r="Q369" s="1" t="s">
        <v>598</v>
      </c>
      <c r="R369" s="9" t="s">
        <v>588</v>
      </c>
      <c r="S369" s="9">
        <f t="shared" si="79"/>
        <v>410</v>
      </c>
      <c r="T369" s="9">
        <f t="shared" si="80"/>
        <v>90</v>
      </c>
      <c r="U369" s="9" t="s">
        <v>178</v>
      </c>
      <c r="V369" s="9">
        <f t="shared" si="81"/>
        <v>60</v>
      </c>
      <c r="W369" s="9" t="s">
        <v>56</v>
      </c>
      <c r="X369" s="9">
        <f t="shared" si="82"/>
        <v>70</v>
      </c>
      <c r="Y369" s="9" t="s">
        <v>47</v>
      </c>
      <c r="Z369" s="9">
        <f t="shared" si="83"/>
        <v>75</v>
      </c>
      <c r="AA369" s="9" t="s">
        <v>195</v>
      </c>
      <c r="AB369" s="9">
        <f t="shared" si="84"/>
        <v>70</v>
      </c>
      <c r="AC369" s="9" t="s">
        <v>47</v>
      </c>
      <c r="AD369" s="9">
        <f t="shared" si="85"/>
        <v>45</v>
      </c>
      <c r="AE369" s="9" t="s">
        <v>44</v>
      </c>
      <c r="AF369" s="9">
        <f t="shared" si="86"/>
        <v>120</v>
      </c>
      <c r="AG369" s="9" t="s">
        <v>75</v>
      </c>
      <c r="AH369" s="9" t="s">
        <v>47</v>
      </c>
      <c r="AI369" s="9">
        <f t="shared" si="87"/>
        <v>70</v>
      </c>
      <c r="AJ369" s="9">
        <f t="shared" si="88"/>
        <v>144</v>
      </c>
      <c r="AK369" s="9" t="s">
        <v>763</v>
      </c>
      <c r="AL369" s="1" t="s">
        <v>49</v>
      </c>
      <c r="AM369" s="1" t="s">
        <v>38</v>
      </c>
      <c r="AN369" s="1" t="s">
        <v>238</v>
      </c>
      <c r="AO369" s="1" t="s">
        <v>129</v>
      </c>
      <c r="AP369" t="str">
        <f t="shared" si="89"/>
        <v>Field, Water 1</v>
      </c>
      <c r="AQ369" s="9">
        <v>50</v>
      </c>
      <c r="AR369" s="9">
        <f t="shared" si="90"/>
        <v>50</v>
      </c>
      <c r="AS369" s="10">
        <f>Table1[[#This Row],[percentage_male]]/100</f>
        <v>0.5</v>
      </c>
      <c r="AT369" s="11">
        <f>(100-Table1[[#This Row],[percentage_male]])/100</f>
        <v>0.5</v>
      </c>
      <c r="AU369" s="1" t="s">
        <v>51</v>
      </c>
      <c r="AV369" s="1" t="s">
        <v>33</v>
      </c>
      <c r="AW369" s="1">
        <v>0.5</v>
      </c>
      <c r="AX369" s="1">
        <v>0.5</v>
      </c>
      <c r="AY369" s="1" t="s">
        <v>38</v>
      </c>
      <c r="AZ369" s="1" t="s">
        <v>38</v>
      </c>
      <c r="BA369" s="1" t="s">
        <v>651</v>
      </c>
      <c r="BB369" s="1" t="s">
        <v>38</v>
      </c>
      <c r="BC369" s="1" t="s">
        <v>33</v>
      </c>
      <c r="BD369" s="1" t="s">
        <v>33</v>
      </c>
      <c r="BE369" s="1" t="s">
        <v>33</v>
      </c>
      <c r="BF369" s="1" t="s">
        <v>33</v>
      </c>
      <c r="BG369" s="1" t="s">
        <v>33</v>
      </c>
      <c r="BH369" s="1" t="s">
        <v>38</v>
      </c>
      <c r="BI369" s="1" t="s">
        <v>33</v>
      </c>
      <c r="BJ369" s="1" t="s">
        <v>33</v>
      </c>
      <c r="BK369" s="1" t="s">
        <v>33</v>
      </c>
      <c r="BL369" s="1" t="s">
        <v>33</v>
      </c>
      <c r="BM369" s="1" t="s">
        <v>33</v>
      </c>
    </row>
    <row r="370" spans="1:65" x14ac:dyDescent="0.35">
      <c r="A370" s="1" t="s">
        <v>1788</v>
      </c>
      <c r="B370" s="1" t="s">
        <v>331</v>
      </c>
      <c r="C370" s="1" t="s">
        <v>1789</v>
      </c>
      <c r="D370" s="1" t="s">
        <v>1790</v>
      </c>
      <c r="E370" t="s">
        <v>61</v>
      </c>
      <c r="F370" s="1" t="s">
        <v>37</v>
      </c>
      <c r="G370" s="1" t="s">
        <v>4145</v>
      </c>
      <c r="H370" s="1" t="s">
        <v>38</v>
      </c>
      <c r="I370" s="1" t="s">
        <v>310</v>
      </c>
      <c r="J370" s="1" t="s">
        <v>123</v>
      </c>
      <c r="K370" t="str">
        <f t="shared" si="78"/>
        <v>Ice, Water</v>
      </c>
      <c r="L370" s="1">
        <v>1.4</v>
      </c>
      <c r="M370" s="1">
        <v>150.6</v>
      </c>
      <c r="N370" s="1" t="s">
        <v>61</v>
      </c>
      <c r="O370" s="1" t="s">
        <v>71</v>
      </c>
      <c r="P370" s="1" t="s">
        <v>645</v>
      </c>
      <c r="Q370" s="1" t="s">
        <v>598</v>
      </c>
      <c r="R370" s="9" t="s">
        <v>139</v>
      </c>
      <c r="S370" s="9">
        <f t="shared" si="79"/>
        <v>530</v>
      </c>
      <c r="T370" s="9">
        <f t="shared" si="80"/>
        <v>110</v>
      </c>
      <c r="U370" s="9" t="s">
        <v>296</v>
      </c>
      <c r="V370" s="9">
        <f t="shared" si="81"/>
        <v>80</v>
      </c>
      <c r="W370" s="9" t="s">
        <v>59</v>
      </c>
      <c r="X370" s="9">
        <f t="shared" si="82"/>
        <v>90</v>
      </c>
      <c r="Y370" s="9" t="s">
        <v>178</v>
      </c>
      <c r="Z370" s="9">
        <f t="shared" si="83"/>
        <v>95</v>
      </c>
      <c r="AA370" s="9" t="s">
        <v>276</v>
      </c>
      <c r="AB370" s="9">
        <f t="shared" si="84"/>
        <v>90</v>
      </c>
      <c r="AC370" s="9" t="s">
        <v>178</v>
      </c>
      <c r="AD370" s="9">
        <f t="shared" si="85"/>
        <v>65</v>
      </c>
      <c r="AE370" s="9" t="s">
        <v>46</v>
      </c>
      <c r="AF370" s="9">
        <f t="shared" si="86"/>
        <v>45</v>
      </c>
      <c r="AG370" s="9" t="s">
        <v>44</v>
      </c>
      <c r="AH370" s="9" t="s">
        <v>47</v>
      </c>
      <c r="AI370" s="9">
        <f t="shared" si="87"/>
        <v>70</v>
      </c>
      <c r="AJ370" s="9">
        <f t="shared" si="88"/>
        <v>239</v>
      </c>
      <c r="AK370" s="9" t="s">
        <v>142</v>
      </c>
      <c r="AL370" s="1" t="s">
        <v>49</v>
      </c>
      <c r="AM370" s="1" t="s">
        <v>38</v>
      </c>
      <c r="AN370" s="1" t="s">
        <v>238</v>
      </c>
      <c r="AO370" s="1" t="s">
        <v>129</v>
      </c>
      <c r="AP370" t="str">
        <f t="shared" si="89"/>
        <v>Field, Water 1</v>
      </c>
      <c r="AQ370" s="9">
        <v>50</v>
      </c>
      <c r="AR370" s="9">
        <f t="shared" si="90"/>
        <v>50</v>
      </c>
      <c r="AS370" s="10">
        <f>Table1[[#This Row],[percentage_male]]/100</f>
        <v>0.5</v>
      </c>
      <c r="AT370" s="11">
        <f>(100-Table1[[#This Row],[percentage_male]])/100</f>
        <v>0.5</v>
      </c>
      <c r="AU370" s="1" t="s">
        <v>51</v>
      </c>
      <c r="AV370" s="1" t="s">
        <v>33</v>
      </c>
      <c r="AW370" s="1">
        <v>0.5</v>
      </c>
      <c r="AX370" s="1">
        <v>0.5</v>
      </c>
      <c r="AY370" s="1" t="s">
        <v>38</v>
      </c>
      <c r="AZ370" s="1" t="s">
        <v>38</v>
      </c>
      <c r="BA370" s="1" t="s">
        <v>651</v>
      </c>
      <c r="BB370" s="1" t="s">
        <v>38</v>
      </c>
      <c r="BC370" s="1" t="s">
        <v>33</v>
      </c>
      <c r="BD370" s="1" t="s">
        <v>33</v>
      </c>
      <c r="BE370" s="1" t="s">
        <v>33</v>
      </c>
      <c r="BF370" s="1" t="s">
        <v>33</v>
      </c>
      <c r="BG370" s="1" t="s">
        <v>33</v>
      </c>
      <c r="BH370" s="1" t="s">
        <v>38</v>
      </c>
      <c r="BI370" s="1" t="s">
        <v>33</v>
      </c>
      <c r="BJ370" s="1" t="s">
        <v>33</v>
      </c>
      <c r="BK370" s="1" t="s">
        <v>33</v>
      </c>
      <c r="BL370" s="1" t="s">
        <v>33</v>
      </c>
      <c r="BM370" s="1" t="s">
        <v>33</v>
      </c>
    </row>
    <row r="371" spans="1:65" x14ac:dyDescent="0.35">
      <c r="A371" s="1" t="s">
        <v>1792</v>
      </c>
      <c r="B371" s="1" t="s">
        <v>1538</v>
      </c>
      <c r="C371" s="1" t="s">
        <v>1793</v>
      </c>
      <c r="D371" s="1" t="s">
        <v>1794</v>
      </c>
      <c r="E371" t="s">
        <v>61</v>
      </c>
      <c r="F371" s="1" t="s">
        <v>37</v>
      </c>
      <c r="G371" s="1" t="s">
        <v>3941</v>
      </c>
      <c r="H371" s="1" t="s">
        <v>33</v>
      </c>
      <c r="I371" s="1" t="s">
        <v>123</v>
      </c>
      <c r="K371" t="str">
        <f t="shared" si="78"/>
        <v>Water</v>
      </c>
      <c r="L371" s="1">
        <v>0.4</v>
      </c>
      <c r="M371" s="1">
        <v>52.5</v>
      </c>
      <c r="N371" s="1" t="s">
        <v>38</v>
      </c>
      <c r="O371" s="1" t="s">
        <v>609</v>
      </c>
      <c r="Q371" s="1" t="s">
        <v>454</v>
      </c>
      <c r="R371" s="9" t="s">
        <v>769</v>
      </c>
      <c r="S371" s="9">
        <f t="shared" si="79"/>
        <v>345</v>
      </c>
      <c r="T371" s="9">
        <f t="shared" si="80"/>
        <v>35</v>
      </c>
      <c r="U371" s="9" t="s">
        <v>159</v>
      </c>
      <c r="V371" s="9">
        <f t="shared" si="81"/>
        <v>64</v>
      </c>
      <c r="W371" s="9" t="s">
        <v>48</v>
      </c>
      <c r="X371" s="9">
        <f t="shared" si="82"/>
        <v>85</v>
      </c>
      <c r="Y371" s="9" t="s">
        <v>104</v>
      </c>
      <c r="Z371" s="9">
        <f t="shared" si="83"/>
        <v>74</v>
      </c>
      <c r="AA371" s="9" t="s">
        <v>474</v>
      </c>
      <c r="AB371" s="9">
        <f t="shared" si="84"/>
        <v>55</v>
      </c>
      <c r="AC371" s="9" t="s">
        <v>169</v>
      </c>
      <c r="AD371" s="9">
        <f t="shared" si="85"/>
        <v>32</v>
      </c>
      <c r="AE371" s="9" t="s">
        <v>279</v>
      </c>
      <c r="AF371" s="9">
        <f t="shared" si="86"/>
        <v>255</v>
      </c>
      <c r="AG371" s="9" t="s">
        <v>160</v>
      </c>
      <c r="AH371" s="9" t="s">
        <v>47</v>
      </c>
      <c r="AI371" s="9">
        <f t="shared" si="87"/>
        <v>70</v>
      </c>
      <c r="AJ371" s="9">
        <f t="shared" si="88"/>
        <v>69</v>
      </c>
      <c r="AK371" s="9" t="s">
        <v>277</v>
      </c>
      <c r="AL371" s="1" t="s">
        <v>1478</v>
      </c>
      <c r="AM371" s="1" t="s">
        <v>33</v>
      </c>
      <c r="AN371" s="1" t="s">
        <v>129</v>
      </c>
      <c r="AP371" t="str">
        <f t="shared" si="89"/>
        <v>Water 1</v>
      </c>
      <c r="AQ371" s="9">
        <v>50</v>
      </c>
      <c r="AR371" s="9">
        <f t="shared" si="90"/>
        <v>50</v>
      </c>
      <c r="AS371" s="10">
        <f>Table1[[#This Row],[percentage_male]]/100</f>
        <v>0.5</v>
      </c>
      <c r="AT371" s="11">
        <f>(100-Table1[[#This Row],[percentage_male]])/100</f>
        <v>0.5</v>
      </c>
      <c r="AU371" s="1" t="s">
        <v>51</v>
      </c>
      <c r="AV371" s="1" t="s">
        <v>33</v>
      </c>
      <c r="AW371" s="1">
        <v>0.5</v>
      </c>
      <c r="AX371" s="1">
        <v>0.5</v>
      </c>
      <c r="AY371" s="1" t="s">
        <v>38</v>
      </c>
      <c r="AZ371" s="1" t="s">
        <v>38</v>
      </c>
      <c r="BA371" s="1">
        <v>0.5</v>
      </c>
      <c r="BB371" s="1" t="s">
        <v>33</v>
      </c>
      <c r="BC371" s="1" t="s">
        <v>33</v>
      </c>
      <c r="BD371" s="1" t="s">
        <v>33</v>
      </c>
      <c r="BE371" s="1" t="s">
        <v>33</v>
      </c>
      <c r="BF371" s="1" t="s">
        <v>33</v>
      </c>
      <c r="BG371" s="1" t="s">
        <v>33</v>
      </c>
      <c r="BH371" s="1" t="s">
        <v>33</v>
      </c>
      <c r="BI371" s="1" t="s">
        <v>33</v>
      </c>
      <c r="BJ371" s="1" t="s">
        <v>33</v>
      </c>
      <c r="BK371" s="1" t="s">
        <v>33</v>
      </c>
      <c r="BL371" s="1">
        <v>0.5</v>
      </c>
      <c r="BM371" s="1" t="s">
        <v>33</v>
      </c>
    </row>
    <row r="372" spans="1:65" x14ac:dyDescent="0.35">
      <c r="A372" s="1" t="s">
        <v>1795</v>
      </c>
      <c r="B372" s="1" t="s">
        <v>1542</v>
      </c>
      <c r="C372" s="1" t="s">
        <v>1796</v>
      </c>
      <c r="D372" s="1" t="s">
        <v>1797</v>
      </c>
      <c r="E372" t="s">
        <v>61</v>
      </c>
      <c r="F372" s="1" t="s">
        <v>37</v>
      </c>
      <c r="G372" s="1" t="s">
        <v>4146</v>
      </c>
      <c r="H372" s="1" t="s">
        <v>33</v>
      </c>
      <c r="I372" s="1" t="s">
        <v>123</v>
      </c>
      <c r="K372" t="str">
        <f t="shared" si="78"/>
        <v>Water</v>
      </c>
      <c r="L372" s="1">
        <v>1.7</v>
      </c>
      <c r="M372" s="1">
        <v>27</v>
      </c>
      <c r="N372" s="1" t="s">
        <v>38</v>
      </c>
      <c r="O372" s="1" t="s">
        <v>468</v>
      </c>
      <c r="Q372" s="1" t="s">
        <v>803</v>
      </c>
      <c r="R372" s="9" t="s">
        <v>295</v>
      </c>
      <c r="S372" s="9">
        <f t="shared" si="79"/>
        <v>485</v>
      </c>
      <c r="T372" s="9">
        <f t="shared" si="80"/>
        <v>55</v>
      </c>
      <c r="U372" s="9" t="s">
        <v>169</v>
      </c>
      <c r="V372" s="9">
        <f t="shared" si="81"/>
        <v>104</v>
      </c>
      <c r="W372" s="9" t="s">
        <v>116</v>
      </c>
      <c r="X372" s="9">
        <f t="shared" si="82"/>
        <v>105</v>
      </c>
      <c r="Y372" s="9" t="s">
        <v>141</v>
      </c>
      <c r="Z372" s="9">
        <f t="shared" si="83"/>
        <v>94</v>
      </c>
      <c r="AA372" s="9" t="s">
        <v>570</v>
      </c>
      <c r="AB372" s="9">
        <f t="shared" si="84"/>
        <v>75</v>
      </c>
      <c r="AC372" s="9" t="s">
        <v>195</v>
      </c>
      <c r="AD372" s="9">
        <f t="shared" si="85"/>
        <v>52</v>
      </c>
      <c r="AE372" s="9" t="s">
        <v>86</v>
      </c>
      <c r="AF372" s="9">
        <f t="shared" si="86"/>
        <v>60</v>
      </c>
      <c r="AG372" s="9" t="s">
        <v>56</v>
      </c>
      <c r="AH372" s="9" t="s">
        <v>47</v>
      </c>
      <c r="AI372" s="9">
        <f t="shared" si="87"/>
        <v>70</v>
      </c>
      <c r="AJ372" s="9">
        <f t="shared" si="88"/>
        <v>170</v>
      </c>
      <c r="AK372" s="9" t="s">
        <v>387</v>
      </c>
      <c r="AL372" s="1" t="s">
        <v>1478</v>
      </c>
      <c r="AM372" s="1" t="s">
        <v>33</v>
      </c>
      <c r="AN372" s="1" t="s">
        <v>129</v>
      </c>
      <c r="AP372" t="str">
        <f t="shared" si="89"/>
        <v>Water 1</v>
      </c>
      <c r="AQ372" s="9">
        <v>50</v>
      </c>
      <c r="AR372" s="9">
        <f t="shared" si="90"/>
        <v>50</v>
      </c>
      <c r="AS372" s="10">
        <f>Table1[[#This Row],[percentage_male]]/100</f>
        <v>0.5</v>
      </c>
      <c r="AT372" s="11">
        <f>(100-Table1[[#This Row],[percentage_male]])/100</f>
        <v>0.5</v>
      </c>
      <c r="AU372" s="1" t="s">
        <v>51</v>
      </c>
      <c r="AV372" s="1" t="s">
        <v>33</v>
      </c>
      <c r="AW372" s="1">
        <v>0.5</v>
      </c>
      <c r="AX372" s="1">
        <v>0.5</v>
      </c>
      <c r="AY372" s="1" t="s">
        <v>38</v>
      </c>
      <c r="AZ372" s="1" t="s">
        <v>38</v>
      </c>
      <c r="BA372" s="1">
        <v>0.5</v>
      </c>
      <c r="BB372" s="1" t="s">
        <v>33</v>
      </c>
      <c r="BC372" s="1" t="s">
        <v>33</v>
      </c>
      <c r="BD372" s="1" t="s">
        <v>33</v>
      </c>
      <c r="BE372" s="1" t="s">
        <v>33</v>
      </c>
      <c r="BF372" s="1" t="s">
        <v>33</v>
      </c>
      <c r="BG372" s="1" t="s">
        <v>33</v>
      </c>
      <c r="BH372" s="1" t="s">
        <v>33</v>
      </c>
      <c r="BI372" s="1" t="s">
        <v>33</v>
      </c>
      <c r="BJ372" s="1" t="s">
        <v>33</v>
      </c>
      <c r="BK372" s="1" t="s">
        <v>33</v>
      </c>
      <c r="BL372" s="1">
        <v>0.5</v>
      </c>
      <c r="BM372" s="1" t="s">
        <v>33</v>
      </c>
    </row>
    <row r="373" spans="1:65" x14ac:dyDescent="0.35">
      <c r="A373" s="1" t="s">
        <v>1799</v>
      </c>
      <c r="B373" s="1" t="s">
        <v>1546</v>
      </c>
      <c r="C373" s="1" t="s">
        <v>1800</v>
      </c>
      <c r="D373" s="1" t="s">
        <v>1801</v>
      </c>
      <c r="E373" t="s">
        <v>61</v>
      </c>
      <c r="F373" s="1" t="s">
        <v>37</v>
      </c>
      <c r="G373" s="1" t="s">
        <v>4147</v>
      </c>
      <c r="H373" s="1" t="s">
        <v>33</v>
      </c>
      <c r="I373" s="1" t="s">
        <v>123</v>
      </c>
      <c r="K373" t="str">
        <f t="shared" si="78"/>
        <v>Water</v>
      </c>
      <c r="L373" s="1">
        <v>1.8</v>
      </c>
      <c r="M373" s="1">
        <v>22.6</v>
      </c>
      <c r="N373" s="1" t="s">
        <v>38</v>
      </c>
      <c r="O373" s="1" t="s">
        <v>468</v>
      </c>
      <c r="Q373" s="1" t="s">
        <v>644</v>
      </c>
      <c r="R373" s="9" t="s">
        <v>295</v>
      </c>
      <c r="S373" s="9">
        <f t="shared" si="79"/>
        <v>485</v>
      </c>
      <c r="T373" s="9">
        <f t="shared" si="80"/>
        <v>55</v>
      </c>
      <c r="U373" s="9" t="s">
        <v>169</v>
      </c>
      <c r="V373" s="9">
        <f t="shared" si="81"/>
        <v>84</v>
      </c>
      <c r="W373" s="9" t="s">
        <v>102</v>
      </c>
      <c r="X373" s="9">
        <f t="shared" si="82"/>
        <v>105</v>
      </c>
      <c r="Y373" s="9" t="s">
        <v>141</v>
      </c>
      <c r="Z373" s="9">
        <f t="shared" si="83"/>
        <v>114</v>
      </c>
      <c r="AA373" s="9" t="s">
        <v>640</v>
      </c>
      <c r="AB373" s="9">
        <f t="shared" si="84"/>
        <v>75</v>
      </c>
      <c r="AC373" s="9" t="s">
        <v>195</v>
      </c>
      <c r="AD373" s="9">
        <f t="shared" si="85"/>
        <v>52</v>
      </c>
      <c r="AE373" s="9" t="s">
        <v>86</v>
      </c>
      <c r="AF373" s="9">
        <f t="shared" si="86"/>
        <v>60</v>
      </c>
      <c r="AG373" s="9" t="s">
        <v>56</v>
      </c>
      <c r="AH373" s="9" t="s">
        <v>47</v>
      </c>
      <c r="AI373" s="9">
        <f t="shared" si="87"/>
        <v>70</v>
      </c>
      <c r="AJ373" s="9">
        <f t="shared" si="88"/>
        <v>170</v>
      </c>
      <c r="AK373" s="9" t="s">
        <v>387</v>
      </c>
      <c r="AL373" s="1" t="s">
        <v>1478</v>
      </c>
      <c r="AM373" s="1" t="s">
        <v>33</v>
      </c>
      <c r="AN373" s="1" t="s">
        <v>129</v>
      </c>
      <c r="AP373" t="str">
        <f t="shared" si="89"/>
        <v>Water 1</v>
      </c>
      <c r="AQ373" s="9">
        <v>50</v>
      </c>
      <c r="AR373" s="9">
        <f t="shared" si="90"/>
        <v>50</v>
      </c>
      <c r="AS373" s="10">
        <f>Table1[[#This Row],[percentage_male]]/100</f>
        <v>0.5</v>
      </c>
      <c r="AT373" s="11">
        <f>(100-Table1[[#This Row],[percentage_male]])/100</f>
        <v>0.5</v>
      </c>
      <c r="AU373" s="1" t="s">
        <v>51</v>
      </c>
      <c r="AV373" s="1" t="s">
        <v>33</v>
      </c>
      <c r="AW373" s="1">
        <v>0.5</v>
      </c>
      <c r="AX373" s="1">
        <v>0.5</v>
      </c>
      <c r="AY373" s="1" t="s">
        <v>38</v>
      </c>
      <c r="AZ373" s="1" t="s">
        <v>38</v>
      </c>
      <c r="BA373" s="1">
        <v>0.5</v>
      </c>
      <c r="BB373" s="1" t="s">
        <v>33</v>
      </c>
      <c r="BC373" s="1" t="s">
        <v>33</v>
      </c>
      <c r="BD373" s="1" t="s">
        <v>33</v>
      </c>
      <c r="BE373" s="1" t="s">
        <v>33</v>
      </c>
      <c r="BF373" s="1" t="s">
        <v>33</v>
      </c>
      <c r="BG373" s="1" t="s">
        <v>33</v>
      </c>
      <c r="BH373" s="1" t="s">
        <v>33</v>
      </c>
      <c r="BI373" s="1" t="s">
        <v>33</v>
      </c>
      <c r="BJ373" s="1" t="s">
        <v>33</v>
      </c>
      <c r="BK373" s="1" t="s">
        <v>33</v>
      </c>
      <c r="BL373" s="1">
        <v>0.5</v>
      </c>
      <c r="BM373" s="1" t="s">
        <v>33</v>
      </c>
    </row>
    <row r="374" spans="1:65" x14ac:dyDescent="0.35">
      <c r="A374" s="1" t="s">
        <v>1802</v>
      </c>
      <c r="B374" s="1" t="s">
        <v>1548</v>
      </c>
      <c r="C374" s="1" t="s">
        <v>1802</v>
      </c>
      <c r="D374" s="1" t="s">
        <v>1803</v>
      </c>
      <c r="E374" t="s">
        <v>61</v>
      </c>
      <c r="F374" s="1" t="s">
        <v>37</v>
      </c>
      <c r="G374" s="1" t="s">
        <v>4148</v>
      </c>
      <c r="H374" s="1" t="s">
        <v>38</v>
      </c>
      <c r="I374" s="1" t="s">
        <v>123</v>
      </c>
      <c r="J374" s="1" t="s">
        <v>566</v>
      </c>
      <c r="K374" t="str">
        <f t="shared" si="78"/>
        <v>Water, Rock</v>
      </c>
      <c r="L374" s="1">
        <v>1</v>
      </c>
      <c r="M374" s="1">
        <v>23.4</v>
      </c>
      <c r="N374" s="1" t="s">
        <v>61</v>
      </c>
      <c r="O374" s="1" t="s">
        <v>468</v>
      </c>
      <c r="P374" s="1" t="s">
        <v>567</v>
      </c>
      <c r="Q374" s="1" t="s">
        <v>568</v>
      </c>
      <c r="R374" s="9" t="s">
        <v>295</v>
      </c>
      <c r="S374" s="9">
        <f t="shared" si="79"/>
        <v>485</v>
      </c>
      <c r="T374" s="9">
        <f t="shared" si="80"/>
        <v>100</v>
      </c>
      <c r="U374" s="9" t="s">
        <v>68</v>
      </c>
      <c r="V374" s="9">
        <f t="shared" si="81"/>
        <v>90</v>
      </c>
      <c r="W374" s="9" t="s">
        <v>178</v>
      </c>
      <c r="X374" s="9">
        <f t="shared" si="82"/>
        <v>130</v>
      </c>
      <c r="Y374" s="9" t="s">
        <v>110</v>
      </c>
      <c r="Z374" s="9">
        <f t="shared" si="83"/>
        <v>45</v>
      </c>
      <c r="AA374" s="9" t="s">
        <v>44</v>
      </c>
      <c r="AB374" s="9">
        <f t="shared" si="84"/>
        <v>65</v>
      </c>
      <c r="AC374" s="9" t="s">
        <v>46</v>
      </c>
      <c r="AD374" s="9">
        <f t="shared" si="85"/>
        <v>55</v>
      </c>
      <c r="AE374" s="9" t="s">
        <v>169</v>
      </c>
      <c r="AF374" s="9">
        <f t="shared" si="86"/>
        <v>25</v>
      </c>
      <c r="AG374" s="9" t="s">
        <v>170</v>
      </c>
      <c r="AH374" s="9" t="s">
        <v>47</v>
      </c>
      <c r="AI374" s="9">
        <f t="shared" si="87"/>
        <v>70</v>
      </c>
      <c r="AJ374" s="9">
        <f t="shared" si="88"/>
        <v>170</v>
      </c>
      <c r="AK374" s="9" t="s">
        <v>387</v>
      </c>
      <c r="AL374" s="1" t="s">
        <v>490</v>
      </c>
      <c r="AM374" s="1" t="s">
        <v>38</v>
      </c>
      <c r="AN374" s="1" t="s">
        <v>129</v>
      </c>
      <c r="AO374" s="1" t="s">
        <v>804</v>
      </c>
      <c r="AP374" t="str">
        <f t="shared" si="89"/>
        <v>Water 1, Water 2</v>
      </c>
      <c r="AQ374" s="9">
        <v>87.5</v>
      </c>
      <c r="AR374" s="9">
        <f t="shared" si="90"/>
        <v>12.5</v>
      </c>
      <c r="AS374" s="10">
        <f>Table1[[#This Row],[percentage_male]]/100</f>
        <v>0.875</v>
      </c>
      <c r="AT374" s="11">
        <f>(100-Table1[[#This Row],[percentage_male]])/100</f>
        <v>0.125</v>
      </c>
      <c r="AU374" s="1" t="s">
        <v>184</v>
      </c>
      <c r="AV374" s="1">
        <v>0.5</v>
      </c>
      <c r="AW374" s="1">
        <v>0.25</v>
      </c>
      <c r="AX374" s="1" t="s">
        <v>33</v>
      </c>
      <c r="AY374" s="1" t="s">
        <v>38</v>
      </c>
      <c r="AZ374" s="1" t="s">
        <v>77</v>
      </c>
      <c r="BA374" s="1">
        <v>0.5</v>
      </c>
      <c r="BB374" s="1" t="s">
        <v>38</v>
      </c>
      <c r="BC374" s="1">
        <v>0.5</v>
      </c>
      <c r="BD374" s="1" t="s">
        <v>38</v>
      </c>
      <c r="BE374" s="1">
        <v>0.5</v>
      </c>
      <c r="BF374" s="1" t="s">
        <v>33</v>
      </c>
      <c r="BG374" s="1" t="s">
        <v>33</v>
      </c>
      <c r="BH374" s="1" t="s">
        <v>33</v>
      </c>
      <c r="BI374" s="1" t="s">
        <v>33</v>
      </c>
      <c r="BJ374" s="1" t="s">
        <v>33</v>
      </c>
      <c r="BK374" s="1" t="s">
        <v>33</v>
      </c>
      <c r="BL374" s="1" t="s">
        <v>33</v>
      </c>
      <c r="BM374" s="1" t="s">
        <v>33</v>
      </c>
    </row>
    <row r="375" spans="1:65" x14ac:dyDescent="0.35">
      <c r="A375" s="1" t="s">
        <v>1805</v>
      </c>
      <c r="B375" s="1" t="s">
        <v>1553</v>
      </c>
      <c r="C375" s="1" t="s">
        <v>1806</v>
      </c>
      <c r="D375" s="1" t="s">
        <v>1807</v>
      </c>
      <c r="E375" t="s">
        <v>61</v>
      </c>
      <c r="F375" s="1" t="s">
        <v>37</v>
      </c>
      <c r="G375" s="1" t="s">
        <v>4149</v>
      </c>
      <c r="H375" s="1" t="s">
        <v>33</v>
      </c>
      <c r="I375" s="1" t="s">
        <v>123</v>
      </c>
      <c r="K375" t="str">
        <f t="shared" si="78"/>
        <v>Water</v>
      </c>
      <c r="L375" s="1">
        <v>0.6</v>
      </c>
      <c r="M375" s="1">
        <v>8.6999999999999993</v>
      </c>
      <c r="N375" s="1" t="s">
        <v>38</v>
      </c>
      <c r="O375" s="1" t="s">
        <v>468</v>
      </c>
      <c r="Q375" s="1" t="s">
        <v>644</v>
      </c>
      <c r="R375" s="9" t="s">
        <v>716</v>
      </c>
      <c r="S375" s="9">
        <f t="shared" si="79"/>
        <v>330</v>
      </c>
      <c r="T375" s="9">
        <f t="shared" si="80"/>
        <v>43</v>
      </c>
      <c r="U375" s="9" t="s">
        <v>87</v>
      </c>
      <c r="V375" s="9">
        <f t="shared" si="81"/>
        <v>30</v>
      </c>
      <c r="W375" s="9" t="s">
        <v>158</v>
      </c>
      <c r="X375" s="9">
        <f t="shared" si="82"/>
        <v>55</v>
      </c>
      <c r="Y375" s="9" t="s">
        <v>169</v>
      </c>
      <c r="Z375" s="9">
        <f t="shared" si="83"/>
        <v>40</v>
      </c>
      <c r="AA375" s="9" t="s">
        <v>184</v>
      </c>
      <c r="AB375" s="9">
        <f t="shared" si="84"/>
        <v>65</v>
      </c>
      <c r="AC375" s="9" t="s">
        <v>46</v>
      </c>
      <c r="AD375" s="9">
        <f t="shared" si="85"/>
        <v>97</v>
      </c>
      <c r="AE375" s="9" t="s">
        <v>248</v>
      </c>
      <c r="AF375" s="9">
        <f t="shared" si="86"/>
        <v>225</v>
      </c>
      <c r="AG375" s="9" t="s">
        <v>521</v>
      </c>
      <c r="AH375" s="9" t="s">
        <v>47</v>
      </c>
      <c r="AI375" s="9">
        <f t="shared" si="87"/>
        <v>70</v>
      </c>
      <c r="AJ375" s="9">
        <f t="shared" si="88"/>
        <v>116</v>
      </c>
      <c r="AK375" s="9" t="s">
        <v>652</v>
      </c>
      <c r="AL375" s="1" t="s">
        <v>363</v>
      </c>
      <c r="AM375" s="1" t="s">
        <v>33</v>
      </c>
      <c r="AN375" s="1" t="s">
        <v>804</v>
      </c>
      <c r="AP375" t="str">
        <f t="shared" si="89"/>
        <v>Water 2</v>
      </c>
      <c r="AQ375" s="9">
        <v>25</v>
      </c>
      <c r="AR375" s="9">
        <f t="shared" si="90"/>
        <v>75</v>
      </c>
      <c r="AS375" s="10">
        <f>Table1[[#This Row],[percentage_male]]/100</f>
        <v>0.25</v>
      </c>
      <c r="AT375" s="11">
        <f>(100-Table1[[#This Row],[percentage_male]])/100</f>
        <v>0.75</v>
      </c>
      <c r="AU375" s="1" t="s">
        <v>51</v>
      </c>
      <c r="AV375" s="1" t="s">
        <v>33</v>
      </c>
      <c r="AW375" s="1">
        <v>0.5</v>
      </c>
      <c r="AX375" s="1">
        <v>0.5</v>
      </c>
      <c r="AY375" s="1" t="s">
        <v>38</v>
      </c>
      <c r="AZ375" s="1" t="s">
        <v>38</v>
      </c>
      <c r="BA375" s="1">
        <v>0.5</v>
      </c>
      <c r="BB375" s="1" t="s">
        <v>33</v>
      </c>
      <c r="BC375" s="1" t="s">
        <v>33</v>
      </c>
      <c r="BD375" s="1" t="s">
        <v>33</v>
      </c>
      <c r="BE375" s="1" t="s">
        <v>33</v>
      </c>
      <c r="BF375" s="1" t="s">
        <v>33</v>
      </c>
      <c r="BG375" s="1" t="s">
        <v>33</v>
      </c>
      <c r="BH375" s="1" t="s">
        <v>33</v>
      </c>
      <c r="BI375" s="1" t="s">
        <v>33</v>
      </c>
      <c r="BJ375" s="1" t="s">
        <v>33</v>
      </c>
      <c r="BK375" s="1" t="s">
        <v>33</v>
      </c>
      <c r="BL375" s="1">
        <v>0.5</v>
      </c>
      <c r="BM375" s="1" t="s">
        <v>33</v>
      </c>
    </row>
    <row r="376" spans="1:65" x14ac:dyDescent="0.35">
      <c r="A376" s="1" t="s">
        <v>1809</v>
      </c>
      <c r="B376" s="1" t="s">
        <v>1557</v>
      </c>
      <c r="C376" s="1" t="s">
        <v>1810</v>
      </c>
      <c r="D376" s="1" t="s">
        <v>1811</v>
      </c>
      <c r="E376" t="s">
        <v>61</v>
      </c>
      <c r="F376" s="1" t="s">
        <v>37</v>
      </c>
      <c r="G376" s="1" t="s">
        <v>4150</v>
      </c>
      <c r="H376" s="1" t="s">
        <v>33</v>
      </c>
      <c r="I376" s="1" t="s">
        <v>89</v>
      </c>
      <c r="K376" t="str">
        <f t="shared" si="78"/>
        <v>Dragon</v>
      </c>
      <c r="L376" s="1">
        <v>0.6</v>
      </c>
      <c r="M376" s="1">
        <v>42.1</v>
      </c>
      <c r="N376" s="1" t="s">
        <v>38</v>
      </c>
      <c r="O376" s="1" t="s">
        <v>567</v>
      </c>
      <c r="Q376" s="1" t="s">
        <v>338</v>
      </c>
      <c r="R376" s="9" t="s">
        <v>307</v>
      </c>
      <c r="S376" s="9">
        <f t="shared" si="79"/>
        <v>300</v>
      </c>
      <c r="T376" s="9">
        <f t="shared" si="80"/>
        <v>45</v>
      </c>
      <c r="U376" s="9" t="s">
        <v>44</v>
      </c>
      <c r="V376" s="9">
        <f t="shared" si="81"/>
        <v>75</v>
      </c>
      <c r="W376" s="9" t="s">
        <v>195</v>
      </c>
      <c r="X376" s="9">
        <f t="shared" si="82"/>
        <v>60</v>
      </c>
      <c r="Y376" s="9" t="s">
        <v>56</v>
      </c>
      <c r="Z376" s="9">
        <f t="shared" si="83"/>
        <v>40</v>
      </c>
      <c r="AA376" s="9" t="s">
        <v>184</v>
      </c>
      <c r="AB376" s="9">
        <f t="shared" si="84"/>
        <v>30</v>
      </c>
      <c r="AC376" s="9" t="s">
        <v>158</v>
      </c>
      <c r="AD376" s="9">
        <f t="shared" si="85"/>
        <v>50</v>
      </c>
      <c r="AE376" s="9" t="s">
        <v>88</v>
      </c>
      <c r="AF376" s="9">
        <f t="shared" si="86"/>
        <v>45</v>
      </c>
      <c r="AG376" s="9" t="s">
        <v>44</v>
      </c>
      <c r="AH376" s="9" t="s">
        <v>159</v>
      </c>
      <c r="AI376" s="9">
        <f t="shared" si="87"/>
        <v>35</v>
      </c>
      <c r="AJ376" s="9">
        <f t="shared" si="88"/>
        <v>60</v>
      </c>
      <c r="AK376" s="9" t="s">
        <v>56</v>
      </c>
      <c r="AL376" s="1" t="s">
        <v>490</v>
      </c>
      <c r="AM376" s="1" t="s">
        <v>33</v>
      </c>
      <c r="AN376" s="1" t="s">
        <v>89</v>
      </c>
      <c r="AP376" t="str">
        <f t="shared" si="89"/>
        <v>Dragon</v>
      </c>
      <c r="AQ376" s="9">
        <v>50</v>
      </c>
      <c r="AR376" s="9">
        <f t="shared" si="90"/>
        <v>50</v>
      </c>
      <c r="AS376" s="10">
        <f>Table1[[#This Row],[percentage_male]]/100</f>
        <v>0.5</v>
      </c>
      <c r="AT376" s="11">
        <f>(100-Table1[[#This Row],[percentage_male]])/100</f>
        <v>0.5</v>
      </c>
      <c r="AU376" s="1" t="s">
        <v>184</v>
      </c>
      <c r="AV376" s="1" t="s">
        <v>33</v>
      </c>
      <c r="AW376" s="1">
        <v>0.5</v>
      </c>
      <c r="AX376" s="1">
        <v>0.5</v>
      </c>
      <c r="AY376" s="1">
        <v>0.5</v>
      </c>
      <c r="AZ376" s="1">
        <v>0.5</v>
      </c>
      <c r="BA376" s="1" t="s">
        <v>38</v>
      </c>
      <c r="BB376" s="1" t="s">
        <v>33</v>
      </c>
      <c r="BC376" s="1" t="s">
        <v>33</v>
      </c>
      <c r="BD376" s="1" t="s">
        <v>33</v>
      </c>
      <c r="BE376" s="1" t="s">
        <v>33</v>
      </c>
      <c r="BF376" s="1" t="s">
        <v>33</v>
      </c>
      <c r="BG376" s="1" t="s">
        <v>33</v>
      </c>
      <c r="BH376" s="1" t="s">
        <v>33</v>
      </c>
      <c r="BI376" s="1" t="s">
        <v>33</v>
      </c>
      <c r="BJ376" s="1" t="s">
        <v>38</v>
      </c>
      <c r="BK376" s="1" t="s">
        <v>33</v>
      </c>
      <c r="BL376" s="1" t="s">
        <v>33</v>
      </c>
      <c r="BM376" s="1" t="s">
        <v>38</v>
      </c>
    </row>
    <row r="377" spans="1:65" x14ac:dyDescent="0.35">
      <c r="A377" s="1" t="s">
        <v>1813</v>
      </c>
      <c r="B377" s="1" t="s">
        <v>1559</v>
      </c>
      <c r="C377" s="1" t="s">
        <v>1814</v>
      </c>
      <c r="D377" s="1" t="s">
        <v>1815</v>
      </c>
      <c r="E377" t="s">
        <v>61</v>
      </c>
      <c r="F377" s="1" t="s">
        <v>37</v>
      </c>
      <c r="G377" s="1" t="s">
        <v>4151</v>
      </c>
      <c r="H377" s="1" t="s">
        <v>33</v>
      </c>
      <c r="I377" s="1" t="s">
        <v>89</v>
      </c>
      <c r="K377" t="str">
        <f t="shared" si="78"/>
        <v>Dragon</v>
      </c>
      <c r="L377" s="1">
        <v>1.1000000000000001</v>
      </c>
      <c r="M377" s="1">
        <v>110.5</v>
      </c>
      <c r="N377" s="1" t="s">
        <v>38</v>
      </c>
      <c r="O377" s="1" t="s">
        <v>567</v>
      </c>
      <c r="Q377" s="1" t="s">
        <v>671</v>
      </c>
      <c r="R377" s="9" t="s">
        <v>933</v>
      </c>
      <c r="S377" s="9">
        <f t="shared" si="79"/>
        <v>420</v>
      </c>
      <c r="T377" s="9">
        <f t="shared" si="80"/>
        <v>65</v>
      </c>
      <c r="U377" s="9" t="s">
        <v>46</v>
      </c>
      <c r="V377" s="9">
        <f t="shared" si="81"/>
        <v>95</v>
      </c>
      <c r="W377" s="9" t="s">
        <v>276</v>
      </c>
      <c r="X377" s="9">
        <f t="shared" si="82"/>
        <v>100</v>
      </c>
      <c r="Y377" s="9" t="s">
        <v>68</v>
      </c>
      <c r="Z377" s="9">
        <f t="shared" si="83"/>
        <v>60</v>
      </c>
      <c r="AA377" s="9" t="s">
        <v>56</v>
      </c>
      <c r="AB377" s="9">
        <f t="shared" si="84"/>
        <v>50</v>
      </c>
      <c r="AC377" s="9" t="s">
        <v>88</v>
      </c>
      <c r="AD377" s="9">
        <f t="shared" si="85"/>
        <v>50</v>
      </c>
      <c r="AE377" s="9" t="s">
        <v>88</v>
      </c>
      <c r="AF377" s="9">
        <f t="shared" si="86"/>
        <v>45</v>
      </c>
      <c r="AG377" s="9" t="s">
        <v>44</v>
      </c>
      <c r="AH377" s="9" t="s">
        <v>159</v>
      </c>
      <c r="AI377" s="9">
        <f t="shared" si="87"/>
        <v>35</v>
      </c>
      <c r="AJ377" s="9">
        <f t="shared" si="88"/>
        <v>147</v>
      </c>
      <c r="AK377" s="9" t="s">
        <v>774</v>
      </c>
      <c r="AL377" s="1" t="s">
        <v>490</v>
      </c>
      <c r="AM377" s="1" t="s">
        <v>33</v>
      </c>
      <c r="AN377" s="1" t="s">
        <v>89</v>
      </c>
      <c r="AP377" t="str">
        <f t="shared" si="89"/>
        <v>Dragon</v>
      </c>
      <c r="AQ377" s="9">
        <v>50</v>
      </c>
      <c r="AR377" s="9">
        <f t="shared" si="90"/>
        <v>50</v>
      </c>
      <c r="AS377" s="10">
        <f>Table1[[#This Row],[percentage_male]]/100</f>
        <v>0.5</v>
      </c>
      <c r="AT377" s="11">
        <f>(100-Table1[[#This Row],[percentage_male]])/100</f>
        <v>0.5</v>
      </c>
      <c r="AU377" s="1" t="s">
        <v>184</v>
      </c>
      <c r="AV377" s="1" t="s">
        <v>33</v>
      </c>
      <c r="AW377" s="1">
        <v>0.5</v>
      </c>
      <c r="AX377" s="1">
        <v>0.5</v>
      </c>
      <c r="AY377" s="1">
        <v>0.5</v>
      </c>
      <c r="AZ377" s="1">
        <v>0.5</v>
      </c>
      <c r="BA377" s="1" t="s">
        <v>38</v>
      </c>
      <c r="BB377" s="1" t="s">
        <v>33</v>
      </c>
      <c r="BC377" s="1" t="s">
        <v>33</v>
      </c>
      <c r="BD377" s="1" t="s">
        <v>33</v>
      </c>
      <c r="BE377" s="1" t="s">
        <v>33</v>
      </c>
      <c r="BF377" s="1" t="s">
        <v>33</v>
      </c>
      <c r="BG377" s="1" t="s">
        <v>33</v>
      </c>
      <c r="BH377" s="1" t="s">
        <v>33</v>
      </c>
      <c r="BI377" s="1" t="s">
        <v>33</v>
      </c>
      <c r="BJ377" s="1" t="s">
        <v>38</v>
      </c>
      <c r="BK377" s="1" t="s">
        <v>33</v>
      </c>
      <c r="BL377" s="1" t="s">
        <v>33</v>
      </c>
      <c r="BM377" s="1" t="s">
        <v>38</v>
      </c>
    </row>
    <row r="378" spans="1:65" x14ac:dyDescent="0.35">
      <c r="A378" s="1" t="s">
        <v>1817</v>
      </c>
      <c r="B378" s="1" t="s">
        <v>1564</v>
      </c>
      <c r="C378" s="1" t="s">
        <v>1818</v>
      </c>
      <c r="D378" s="1" t="s">
        <v>1819</v>
      </c>
      <c r="E378" t="s">
        <v>61</v>
      </c>
      <c r="F378" s="1" t="s">
        <v>37</v>
      </c>
      <c r="G378" s="1" t="s">
        <v>3960</v>
      </c>
      <c r="H378" s="1" t="s">
        <v>38</v>
      </c>
      <c r="I378" s="1" t="s">
        <v>89</v>
      </c>
      <c r="J378" s="1" t="s">
        <v>99</v>
      </c>
      <c r="K378" t="str">
        <f t="shared" si="78"/>
        <v>Dragon, Flying</v>
      </c>
      <c r="L378" s="1">
        <v>1.5</v>
      </c>
      <c r="M378" s="1">
        <v>102.6</v>
      </c>
      <c r="N378" s="1" t="s">
        <v>38</v>
      </c>
      <c r="O378" s="1" t="s">
        <v>269</v>
      </c>
      <c r="Q378" s="1" t="s">
        <v>839</v>
      </c>
      <c r="R378" s="9" t="s">
        <v>524</v>
      </c>
      <c r="S378" s="9">
        <f t="shared" si="79"/>
        <v>600</v>
      </c>
      <c r="T378" s="9">
        <f t="shared" si="80"/>
        <v>95</v>
      </c>
      <c r="U378" s="9" t="s">
        <v>276</v>
      </c>
      <c r="V378" s="9">
        <f t="shared" si="81"/>
        <v>135</v>
      </c>
      <c r="W378" s="9" t="s">
        <v>148</v>
      </c>
      <c r="X378" s="9">
        <f t="shared" si="82"/>
        <v>80</v>
      </c>
      <c r="Y378" s="9" t="s">
        <v>59</v>
      </c>
      <c r="Z378" s="9">
        <f t="shared" si="83"/>
        <v>110</v>
      </c>
      <c r="AA378" s="9" t="s">
        <v>296</v>
      </c>
      <c r="AB378" s="9">
        <f t="shared" si="84"/>
        <v>80</v>
      </c>
      <c r="AC378" s="9" t="s">
        <v>59</v>
      </c>
      <c r="AD378" s="9">
        <f t="shared" si="85"/>
        <v>100</v>
      </c>
      <c r="AE378" s="9" t="s">
        <v>68</v>
      </c>
      <c r="AF378" s="9">
        <f t="shared" si="86"/>
        <v>45</v>
      </c>
      <c r="AG378" s="9" t="s">
        <v>44</v>
      </c>
      <c r="AH378" s="9" t="s">
        <v>159</v>
      </c>
      <c r="AI378" s="9">
        <f t="shared" si="87"/>
        <v>35</v>
      </c>
      <c r="AJ378" s="9">
        <f t="shared" si="88"/>
        <v>270</v>
      </c>
      <c r="AK378" s="9" t="s">
        <v>386</v>
      </c>
      <c r="AL378" s="1" t="s">
        <v>490</v>
      </c>
      <c r="AM378" s="1" t="s">
        <v>33</v>
      </c>
      <c r="AN378" s="1" t="s">
        <v>89</v>
      </c>
      <c r="AP378" t="str">
        <f t="shared" si="89"/>
        <v>Dragon</v>
      </c>
      <c r="AQ378" s="9">
        <v>50</v>
      </c>
      <c r="AR378" s="9">
        <f t="shared" si="90"/>
        <v>50</v>
      </c>
      <c r="AS378" s="10">
        <f>Table1[[#This Row],[percentage_male]]/100</f>
        <v>0.5</v>
      </c>
      <c r="AT378" s="11">
        <f>(100-Table1[[#This Row],[percentage_male]])/100</f>
        <v>0.5</v>
      </c>
      <c r="AU378" s="1" t="s">
        <v>184</v>
      </c>
      <c r="AV378" s="1" t="s">
        <v>33</v>
      </c>
      <c r="AW378" s="1">
        <v>0.5</v>
      </c>
      <c r="AX378" s="1">
        <v>0.5</v>
      </c>
      <c r="AY378" s="1" t="s">
        <v>33</v>
      </c>
      <c r="AZ378" s="1">
        <v>0.25</v>
      </c>
      <c r="BA378" s="1" t="s">
        <v>77</v>
      </c>
      <c r="BB378" s="1">
        <v>0.5</v>
      </c>
      <c r="BC378" s="1" t="s">
        <v>33</v>
      </c>
      <c r="BD378" s="1" t="s">
        <v>32</v>
      </c>
      <c r="BE378" s="1" t="s">
        <v>33</v>
      </c>
      <c r="BF378" s="1" t="s">
        <v>33</v>
      </c>
      <c r="BG378" s="1">
        <v>0.5</v>
      </c>
      <c r="BH378" s="1" t="s">
        <v>38</v>
      </c>
      <c r="BI378" s="1" t="s">
        <v>33</v>
      </c>
      <c r="BJ378" s="1" t="s">
        <v>38</v>
      </c>
      <c r="BK378" s="1" t="s">
        <v>33</v>
      </c>
      <c r="BL378" s="1" t="s">
        <v>33</v>
      </c>
      <c r="BM378" s="1" t="s">
        <v>38</v>
      </c>
    </row>
    <row r="379" spans="1:65" x14ac:dyDescent="0.35">
      <c r="A379" s="1" t="s">
        <v>1822</v>
      </c>
      <c r="B379" s="1" t="s">
        <v>1568</v>
      </c>
      <c r="C379" s="1" t="s">
        <v>1823</v>
      </c>
      <c r="D379" s="1" t="s">
        <v>1824</v>
      </c>
      <c r="E379" t="s">
        <v>61</v>
      </c>
      <c r="F379" s="1" t="s">
        <v>37</v>
      </c>
      <c r="G379" s="1" t="s">
        <v>4152</v>
      </c>
      <c r="H379" s="1" t="s">
        <v>38</v>
      </c>
      <c r="I379" s="1" t="s">
        <v>311</v>
      </c>
      <c r="J379" s="1" t="s">
        <v>299</v>
      </c>
      <c r="K379" t="str">
        <f t="shared" si="78"/>
        <v>Steel, Psychic</v>
      </c>
      <c r="L379" s="1">
        <v>0.6</v>
      </c>
      <c r="M379" s="1">
        <v>95.2</v>
      </c>
      <c r="N379" s="1" t="s">
        <v>38</v>
      </c>
      <c r="O379" s="1" t="s">
        <v>554</v>
      </c>
      <c r="Q379" s="1" t="s">
        <v>1178</v>
      </c>
      <c r="R379" s="9" t="s">
        <v>307</v>
      </c>
      <c r="S379" s="9">
        <f t="shared" si="79"/>
        <v>300</v>
      </c>
      <c r="T379" s="9">
        <f t="shared" si="80"/>
        <v>40</v>
      </c>
      <c r="U379" s="9" t="s">
        <v>184</v>
      </c>
      <c r="V379" s="9">
        <f t="shared" si="81"/>
        <v>55</v>
      </c>
      <c r="W379" s="9" t="s">
        <v>169</v>
      </c>
      <c r="X379" s="9">
        <f t="shared" si="82"/>
        <v>80</v>
      </c>
      <c r="Y379" s="9" t="s">
        <v>59</v>
      </c>
      <c r="Z379" s="9">
        <f t="shared" si="83"/>
        <v>35</v>
      </c>
      <c r="AA379" s="9" t="s">
        <v>159</v>
      </c>
      <c r="AB379" s="9">
        <f t="shared" si="84"/>
        <v>60</v>
      </c>
      <c r="AC379" s="9" t="s">
        <v>56</v>
      </c>
      <c r="AD379" s="9">
        <f t="shared" si="85"/>
        <v>30</v>
      </c>
      <c r="AE379" s="9" t="s">
        <v>158</v>
      </c>
      <c r="AF379" s="9">
        <f t="shared" si="86"/>
        <v>3</v>
      </c>
      <c r="AG379" s="9" t="s">
        <v>61</v>
      </c>
      <c r="AH379" s="9" t="s">
        <v>159</v>
      </c>
      <c r="AI379" s="9">
        <f t="shared" si="87"/>
        <v>35</v>
      </c>
      <c r="AJ379" s="9">
        <f t="shared" si="88"/>
        <v>60</v>
      </c>
      <c r="AK379" s="9" t="s">
        <v>56</v>
      </c>
      <c r="AL379" s="1" t="s">
        <v>490</v>
      </c>
      <c r="AM379" s="1" t="s">
        <v>33</v>
      </c>
      <c r="AN379" s="1" t="s">
        <v>569</v>
      </c>
      <c r="AP379" t="str">
        <f t="shared" si="89"/>
        <v>Mineral</v>
      </c>
      <c r="AR379" s="9">
        <f t="shared" si="90"/>
        <v>100</v>
      </c>
      <c r="AU379" s="1" t="s">
        <v>184</v>
      </c>
      <c r="AV379" s="1">
        <v>0.5</v>
      </c>
      <c r="AW379" s="1" t="s">
        <v>38</v>
      </c>
      <c r="AX379" s="1" t="s">
        <v>33</v>
      </c>
      <c r="AY379" s="1" t="s">
        <v>33</v>
      </c>
      <c r="AZ379" s="1">
        <v>0.5</v>
      </c>
      <c r="BA379" s="1">
        <v>0.5</v>
      </c>
      <c r="BB379" s="1" t="s">
        <v>33</v>
      </c>
      <c r="BC379" s="1" t="s">
        <v>32</v>
      </c>
      <c r="BD379" s="1" t="s">
        <v>38</v>
      </c>
      <c r="BE379" s="1">
        <v>0.5</v>
      </c>
      <c r="BF379" s="1">
        <v>0.25</v>
      </c>
      <c r="BG379" s="1" t="s">
        <v>33</v>
      </c>
      <c r="BH379" s="1">
        <v>0.5</v>
      </c>
      <c r="BI379" s="1" t="s">
        <v>38</v>
      </c>
      <c r="BJ379" s="1">
        <v>0.5</v>
      </c>
      <c r="BK379" s="1" t="s">
        <v>38</v>
      </c>
      <c r="BL379" s="1">
        <v>0.5</v>
      </c>
      <c r="BM379" s="1">
        <v>0.5</v>
      </c>
    </row>
    <row r="380" spans="1:65" x14ac:dyDescent="0.35">
      <c r="A380" s="1" t="s">
        <v>1826</v>
      </c>
      <c r="B380" s="1" t="s">
        <v>1511</v>
      </c>
      <c r="C380" s="1" t="s">
        <v>1826</v>
      </c>
      <c r="D380" s="1" t="s">
        <v>1827</v>
      </c>
      <c r="E380" t="s">
        <v>61</v>
      </c>
      <c r="F380" s="1" t="s">
        <v>37</v>
      </c>
      <c r="G380" s="1" t="s">
        <v>4153</v>
      </c>
      <c r="H380" s="1" t="s">
        <v>38</v>
      </c>
      <c r="I380" s="1" t="s">
        <v>311</v>
      </c>
      <c r="J380" s="1" t="s">
        <v>299</v>
      </c>
      <c r="K380" t="str">
        <f t="shared" ref="K380:K439" si="91">_xlfn.TEXTJOIN(", ",TRUE,I380,J380)</f>
        <v>Steel, Psychic</v>
      </c>
      <c r="L380" s="1">
        <v>1.2</v>
      </c>
      <c r="M380" s="1">
        <v>202.5</v>
      </c>
      <c r="N380" s="1" t="s">
        <v>38</v>
      </c>
      <c r="O380" s="1" t="s">
        <v>554</v>
      </c>
      <c r="Q380" s="1" t="s">
        <v>1178</v>
      </c>
      <c r="R380" s="9" t="s">
        <v>933</v>
      </c>
      <c r="S380" s="9">
        <f t="shared" ref="S380:S439" si="92">IF(ISBLANK(R380),"",_xlfn.NUMBERVALUE(R380))</f>
        <v>420</v>
      </c>
      <c r="T380" s="9">
        <f t="shared" ref="T380:T439" si="93">IF(ISBLANK(U380),"",_xlfn.NUMBERVALUE(U380))</f>
        <v>60</v>
      </c>
      <c r="U380" s="9" t="s">
        <v>56</v>
      </c>
      <c r="V380" s="9">
        <f t="shared" ref="V380:V439" si="94">IF(ISBLANK(W380),"",_xlfn.NUMBERVALUE(W380))</f>
        <v>75</v>
      </c>
      <c r="W380" s="9" t="s">
        <v>195</v>
      </c>
      <c r="X380" s="9">
        <f t="shared" ref="X380:X439" si="95">IF(ISBLANK(Y380),"",_xlfn.NUMBERVALUE(Y380))</f>
        <v>100</v>
      </c>
      <c r="Y380" s="9" t="s">
        <v>68</v>
      </c>
      <c r="Z380" s="9">
        <f t="shared" ref="Z380:Z439" si="96">IF(ISBLANK(AA380),"",_xlfn.NUMBERVALUE(AA380))</f>
        <v>55</v>
      </c>
      <c r="AA380" s="9" t="s">
        <v>169</v>
      </c>
      <c r="AB380" s="9">
        <f t="shared" ref="AB380:AB439" si="97">IF(ISBLANK(AC380),"",_xlfn.NUMBERVALUE(AC380))</f>
        <v>80</v>
      </c>
      <c r="AC380" s="9" t="s">
        <v>59</v>
      </c>
      <c r="AD380" s="9">
        <f t="shared" ref="AD380:AD439" si="98">IF(ISBLANK(AE380),"",_xlfn.NUMBERVALUE(AE380))</f>
        <v>50</v>
      </c>
      <c r="AE380" s="9" t="s">
        <v>88</v>
      </c>
      <c r="AF380" s="9">
        <f t="shared" ref="AF380:AF439" si="99">IF(ISBLANK(AG380),"",_xlfn.NUMBERVALUE(AG380))</f>
        <v>3</v>
      </c>
      <c r="AG380" s="9" t="s">
        <v>61</v>
      </c>
      <c r="AH380" s="9" t="s">
        <v>159</v>
      </c>
      <c r="AI380" s="9">
        <f t="shared" ref="AI380:AI439" si="100">IF(ISBLANK(AH380),"",_xlfn.NUMBERVALUE(AH380))</f>
        <v>35</v>
      </c>
      <c r="AJ380" s="9">
        <f t="shared" ref="AJ380:AJ439" si="101">IF(ISBLANK(AK380),"",_xlfn.NUMBERVALUE(AK380))</f>
        <v>147</v>
      </c>
      <c r="AK380" s="9" t="s">
        <v>774</v>
      </c>
      <c r="AL380" s="1" t="s">
        <v>490</v>
      </c>
      <c r="AM380" s="1" t="s">
        <v>33</v>
      </c>
      <c r="AN380" s="1" t="s">
        <v>569</v>
      </c>
      <c r="AP380" t="str">
        <f t="shared" ref="AP380:AP439" si="102">_xlfn.TEXTJOIN(", ",TRUE,AN380,AO380)</f>
        <v>Mineral</v>
      </c>
      <c r="AR380" s="9">
        <f t="shared" ref="AR380:AR439" si="103">100-AQ380</f>
        <v>100</v>
      </c>
      <c r="AU380" s="1" t="s">
        <v>184</v>
      </c>
      <c r="AV380" s="1">
        <v>0.5</v>
      </c>
      <c r="AW380" s="1" t="s">
        <v>38</v>
      </c>
      <c r="AX380" s="1" t="s">
        <v>33</v>
      </c>
      <c r="AY380" s="1" t="s">
        <v>33</v>
      </c>
      <c r="AZ380" s="1">
        <v>0.5</v>
      </c>
      <c r="BA380" s="1">
        <v>0.5</v>
      </c>
      <c r="BB380" s="1" t="s">
        <v>33</v>
      </c>
      <c r="BC380" s="1" t="s">
        <v>32</v>
      </c>
      <c r="BD380" s="1" t="s">
        <v>38</v>
      </c>
      <c r="BE380" s="1">
        <v>0.5</v>
      </c>
      <c r="BF380" s="1">
        <v>0.25</v>
      </c>
      <c r="BG380" s="1" t="s">
        <v>33</v>
      </c>
      <c r="BH380" s="1">
        <v>0.5</v>
      </c>
      <c r="BI380" s="1" t="s">
        <v>38</v>
      </c>
      <c r="BJ380" s="1">
        <v>0.5</v>
      </c>
      <c r="BK380" s="1" t="s">
        <v>38</v>
      </c>
      <c r="BL380" s="1">
        <v>0.5</v>
      </c>
      <c r="BM380" s="1">
        <v>0.5</v>
      </c>
    </row>
    <row r="381" spans="1:65" x14ac:dyDescent="0.35">
      <c r="A381" s="1" t="s">
        <v>1828</v>
      </c>
      <c r="B381" s="1" t="s">
        <v>1573</v>
      </c>
      <c r="C381" s="1" t="s">
        <v>1828</v>
      </c>
      <c r="D381" s="1" t="s">
        <v>1829</v>
      </c>
      <c r="E381" t="s">
        <v>61</v>
      </c>
      <c r="F381" s="1" t="s">
        <v>37</v>
      </c>
      <c r="G381" s="1" t="s">
        <v>4154</v>
      </c>
      <c r="H381" s="1" t="s">
        <v>38</v>
      </c>
      <c r="I381" s="1" t="s">
        <v>311</v>
      </c>
      <c r="J381" s="1" t="s">
        <v>299</v>
      </c>
      <c r="K381" t="str">
        <f t="shared" si="91"/>
        <v>Steel, Psychic</v>
      </c>
      <c r="L381" s="1">
        <v>1.6</v>
      </c>
      <c r="M381" s="1">
        <v>550</v>
      </c>
      <c r="N381" s="1" t="s">
        <v>38</v>
      </c>
      <c r="O381" s="1" t="s">
        <v>554</v>
      </c>
      <c r="Q381" s="1" t="s">
        <v>1178</v>
      </c>
      <c r="R381" s="9" t="s">
        <v>524</v>
      </c>
      <c r="S381" s="9">
        <f t="shared" si="92"/>
        <v>600</v>
      </c>
      <c r="T381" s="9">
        <f t="shared" si="93"/>
        <v>80</v>
      </c>
      <c r="U381" s="9" t="s">
        <v>59</v>
      </c>
      <c r="V381" s="9">
        <f t="shared" si="94"/>
        <v>135</v>
      </c>
      <c r="W381" s="9" t="s">
        <v>148</v>
      </c>
      <c r="X381" s="9">
        <f t="shared" si="95"/>
        <v>130</v>
      </c>
      <c r="Y381" s="9" t="s">
        <v>110</v>
      </c>
      <c r="Z381" s="9">
        <f t="shared" si="96"/>
        <v>95</v>
      </c>
      <c r="AA381" s="9" t="s">
        <v>276</v>
      </c>
      <c r="AB381" s="9">
        <f t="shared" si="97"/>
        <v>90</v>
      </c>
      <c r="AC381" s="9" t="s">
        <v>178</v>
      </c>
      <c r="AD381" s="9">
        <f t="shared" si="98"/>
        <v>70</v>
      </c>
      <c r="AE381" s="9" t="s">
        <v>47</v>
      </c>
      <c r="AF381" s="9">
        <f t="shared" si="99"/>
        <v>3</v>
      </c>
      <c r="AG381" s="9" t="s">
        <v>61</v>
      </c>
      <c r="AH381" s="9" t="s">
        <v>159</v>
      </c>
      <c r="AI381" s="9">
        <f t="shared" si="100"/>
        <v>35</v>
      </c>
      <c r="AJ381" s="9">
        <f t="shared" si="101"/>
        <v>270</v>
      </c>
      <c r="AK381" s="9" t="s">
        <v>386</v>
      </c>
      <c r="AL381" s="1" t="s">
        <v>490</v>
      </c>
      <c r="AM381" s="1" t="s">
        <v>33</v>
      </c>
      <c r="AN381" s="1" t="s">
        <v>569</v>
      </c>
      <c r="AP381" t="str">
        <f t="shared" si="102"/>
        <v>Mineral</v>
      </c>
      <c r="AR381" s="9">
        <f t="shared" si="103"/>
        <v>100</v>
      </c>
      <c r="AU381" s="1" t="s">
        <v>184</v>
      </c>
      <c r="AV381" s="1">
        <v>0.5</v>
      </c>
      <c r="AW381" s="1" t="s">
        <v>38</v>
      </c>
      <c r="AX381" s="1" t="s">
        <v>33</v>
      </c>
      <c r="AY381" s="1" t="s">
        <v>33</v>
      </c>
      <c r="AZ381" s="1">
        <v>0.5</v>
      </c>
      <c r="BA381" s="1">
        <v>0.5</v>
      </c>
      <c r="BB381" s="1" t="s">
        <v>33</v>
      </c>
      <c r="BC381" s="1" t="s">
        <v>32</v>
      </c>
      <c r="BD381" s="1" t="s">
        <v>38</v>
      </c>
      <c r="BE381" s="1">
        <v>0.5</v>
      </c>
      <c r="BF381" s="1">
        <v>0.25</v>
      </c>
      <c r="BG381" s="1" t="s">
        <v>33</v>
      </c>
      <c r="BH381" s="1">
        <v>0.5</v>
      </c>
      <c r="BI381" s="1" t="s">
        <v>38</v>
      </c>
      <c r="BJ381" s="1">
        <v>0.5</v>
      </c>
      <c r="BK381" s="1" t="s">
        <v>38</v>
      </c>
      <c r="BL381" s="1">
        <v>0.5</v>
      </c>
      <c r="BM381" s="1">
        <v>0.5</v>
      </c>
    </row>
    <row r="382" spans="1:65" x14ac:dyDescent="0.35">
      <c r="A382" s="1" t="s">
        <v>1832</v>
      </c>
      <c r="B382" s="1" t="s">
        <v>627</v>
      </c>
      <c r="C382" s="1" t="s">
        <v>1832</v>
      </c>
      <c r="D382" s="1" t="s">
        <v>1833</v>
      </c>
      <c r="E382" t="s">
        <v>61</v>
      </c>
      <c r="F382" s="1" t="s">
        <v>913</v>
      </c>
      <c r="G382" s="1" t="s">
        <v>4155</v>
      </c>
      <c r="H382" s="1" t="s">
        <v>33</v>
      </c>
      <c r="I382" s="1" t="s">
        <v>566</v>
      </c>
      <c r="K382" t="str">
        <f t="shared" si="91"/>
        <v>Rock</v>
      </c>
      <c r="L382" s="1">
        <v>1.7</v>
      </c>
      <c r="M382" s="1">
        <v>230</v>
      </c>
      <c r="N382" s="1" t="s">
        <v>38</v>
      </c>
      <c r="O382" s="1" t="s">
        <v>554</v>
      </c>
      <c r="Q382" s="1" t="s">
        <v>568</v>
      </c>
      <c r="R382" s="9" t="s">
        <v>914</v>
      </c>
      <c r="S382" s="9">
        <f t="shared" si="92"/>
        <v>580</v>
      </c>
      <c r="T382" s="9">
        <f t="shared" si="93"/>
        <v>80</v>
      </c>
      <c r="U382" s="9" t="s">
        <v>59</v>
      </c>
      <c r="V382" s="9">
        <f t="shared" si="94"/>
        <v>100</v>
      </c>
      <c r="W382" s="9" t="s">
        <v>68</v>
      </c>
      <c r="X382" s="9">
        <f t="shared" si="95"/>
        <v>200</v>
      </c>
      <c r="Y382" s="9" t="s">
        <v>513</v>
      </c>
      <c r="Z382" s="9">
        <f t="shared" si="96"/>
        <v>50</v>
      </c>
      <c r="AA382" s="9" t="s">
        <v>88</v>
      </c>
      <c r="AB382" s="9">
        <f t="shared" si="97"/>
        <v>100</v>
      </c>
      <c r="AC382" s="9" t="s">
        <v>68</v>
      </c>
      <c r="AD382" s="9">
        <f t="shared" si="98"/>
        <v>50</v>
      </c>
      <c r="AE382" s="9" t="s">
        <v>88</v>
      </c>
      <c r="AF382" s="9">
        <f t="shared" si="99"/>
        <v>3</v>
      </c>
      <c r="AG382" s="9" t="s">
        <v>61</v>
      </c>
      <c r="AH382" s="9" t="s">
        <v>159</v>
      </c>
      <c r="AI382" s="9">
        <f t="shared" si="100"/>
        <v>35</v>
      </c>
      <c r="AJ382" s="9">
        <f t="shared" si="101"/>
        <v>261</v>
      </c>
      <c r="AK382" s="9" t="s">
        <v>229</v>
      </c>
      <c r="AL382" s="1" t="s">
        <v>490</v>
      </c>
      <c r="AM382" s="1" t="s">
        <v>33</v>
      </c>
      <c r="AN382" s="1" t="s">
        <v>334</v>
      </c>
      <c r="AP382" t="str">
        <f t="shared" si="102"/>
        <v>Undiscovered</v>
      </c>
      <c r="AR382" s="9">
        <f t="shared" si="103"/>
        <v>100</v>
      </c>
      <c r="AU382" s="1" t="s">
        <v>59</v>
      </c>
      <c r="AV382" s="1">
        <v>0.5</v>
      </c>
      <c r="AW382" s="1">
        <v>0.5</v>
      </c>
      <c r="AX382" s="1" t="s">
        <v>38</v>
      </c>
      <c r="AY382" s="1" t="s">
        <v>33</v>
      </c>
      <c r="AZ382" s="1" t="s">
        <v>38</v>
      </c>
      <c r="BA382" s="1" t="s">
        <v>33</v>
      </c>
      <c r="BB382" s="1" t="s">
        <v>38</v>
      </c>
      <c r="BC382" s="1">
        <v>0.5</v>
      </c>
      <c r="BD382" s="1" t="s">
        <v>38</v>
      </c>
      <c r="BE382" s="1">
        <v>0.5</v>
      </c>
      <c r="BF382" s="1" t="s">
        <v>33</v>
      </c>
      <c r="BG382" s="1" t="s">
        <v>33</v>
      </c>
      <c r="BH382" s="1" t="s">
        <v>33</v>
      </c>
      <c r="BI382" s="1" t="s">
        <v>33</v>
      </c>
      <c r="BJ382" s="1" t="s">
        <v>33</v>
      </c>
      <c r="BK382" s="1" t="s">
        <v>33</v>
      </c>
      <c r="BL382" s="1" t="s">
        <v>38</v>
      </c>
      <c r="BM382" s="1" t="s">
        <v>33</v>
      </c>
    </row>
    <row r="383" spans="1:65" x14ac:dyDescent="0.35">
      <c r="A383" s="1" t="s">
        <v>1835</v>
      </c>
      <c r="B383" s="1" t="s">
        <v>1578</v>
      </c>
      <c r="C383" s="1" t="s">
        <v>1835</v>
      </c>
      <c r="D383" s="1" t="s">
        <v>1836</v>
      </c>
      <c r="E383" t="s">
        <v>61</v>
      </c>
      <c r="F383" s="1" t="s">
        <v>913</v>
      </c>
      <c r="G383" s="1" t="s">
        <v>4156</v>
      </c>
      <c r="H383" s="1" t="s">
        <v>33</v>
      </c>
      <c r="I383" s="1" t="s">
        <v>310</v>
      </c>
      <c r="K383" t="str">
        <f t="shared" si="91"/>
        <v>Ice</v>
      </c>
      <c r="L383" s="1">
        <v>1.8</v>
      </c>
      <c r="M383" s="1">
        <v>175</v>
      </c>
      <c r="N383" s="1" t="s">
        <v>38</v>
      </c>
      <c r="O383" s="1" t="s">
        <v>554</v>
      </c>
      <c r="Q383" s="1" t="s">
        <v>645</v>
      </c>
      <c r="R383" s="9" t="s">
        <v>914</v>
      </c>
      <c r="S383" s="9">
        <f t="shared" si="92"/>
        <v>580</v>
      </c>
      <c r="T383" s="9">
        <f t="shared" si="93"/>
        <v>80</v>
      </c>
      <c r="U383" s="9" t="s">
        <v>59</v>
      </c>
      <c r="V383" s="9">
        <f t="shared" si="94"/>
        <v>50</v>
      </c>
      <c r="W383" s="9" t="s">
        <v>88</v>
      </c>
      <c r="X383" s="9">
        <f t="shared" si="95"/>
        <v>100</v>
      </c>
      <c r="Y383" s="9" t="s">
        <v>68</v>
      </c>
      <c r="Z383" s="9">
        <f t="shared" si="96"/>
        <v>100</v>
      </c>
      <c r="AA383" s="9" t="s">
        <v>68</v>
      </c>
      <c r="AB383" s="9">
        <f t="shared" si="97"/>
        <v>200</v>
      </c>
      <c r="AC383" s="9" t="s">
        <v>513</v>
      </c>
      <c r="AD383" s="9">
        <f t="shared" si="98"/>
        <v>50</v>
      </c>
      <c r="AE383" s="9" t="s">
        <v>88</v>
      </c>
      <c r="AF383" s="9">
        <f t="shared" si="99"/>
        <v>3</v>
      </c>
      <c r="AG383" s="9" t="s">
        <v>61</v>
      </c>
      <c r="AH383" s="9" t="s">
        <v>159</v>
      </c>
      <c r="AI383" s="9">
        <f t="shared" si="100"/>
        <v>35</v>
      </c>
      <c r="AJ383" s="9">
        <f t="shared" si="101"/>
        <v>261</v>
      </c>
      <c r="AK383" s="9" t="s">
        <v>229</v>
      </c>
      <c r="AL383" s="1" t="s">
        <v>490</v>
      </c>
      <c r="AM383" s="1" t="s">
        <v>33</v>
      </c>
      <c r="AN383" s="1" t="s">
        <v>334</v>
      </c>
      <c r="AP383" t="str">
        <f t="shared" si="102"/>
        <v>Undiscovered</v>
      </c>
      <c r="AR383" s="9">
        <f t="shared" si="103"/>
        <v>100</v>
      </c>
      <c r="AU383" s="1" t="s">
        <v>59</v>
      </c>
      <c r="AV383" s="1" t="s">
        <v>33</v>
      </c>
      <c r="AW383" s="1" t="s">
        <v>38</v>
      </c>
      <c r="AX383" s="1" t="s">
        <v>33</v>
      </c>
      <c r="AY383" s="1" t="s">
        <v>33</v>
      </c>
      <c r="AZ383" s="1" t="s">
        <v>33</v>
      </c>
      <c r="BA383" s="1">
        <v>0.5</v>
      </c>
      <c r="BB383" s="1" t="s">
        <v>38</v>
      </c>
      <c r="BC383" s="1" t="s">
        <v>33</v>
      </c>
      <c r="BD383" s="1" t="s">
        <v>33</v>
      </c>
      <c r="BE383" s="1" t="s">
        <v>33</v>
      </c>
      <c r="BF383" s="1" t="s">
        <v>33</v>
      </c>
      <c r="BG383" s="1" t="s">
        <v>33</v>
      </c>
      <c r="BH383" s="1" t="s">
        <v>38</v>
      </c>
      <c r="BI383" s="1" t="s">
        <v>33</v>
      </c>
      <c r="BJ383" s="1" t="s">
        <v>33</v>
      </c>
      <c r="BK383" s="1" t="s">
        <v>33</v>
      </c>
      <c r="BL383" s="1" t="s">
        <v>38</v>
      </c>
      <c r="BM383" s="1" t="s">
        <v>33</v>
      </c>
    </row>
    <row r="384" spans="1:65" x14ac:dyDescent="0.35">
      <c r="A384" s="1" t="s">
        <v>1837</v>
      </c>
      <c r="B384" s="1" t="s">
        <v>1581</v>
      </c>
      <c r="C384" s="1" t="s">
        <v>1837</v>
      </c>
      <c r="D384" s="1" t="s">
        <v>1838</v>
      </c>
      <c r="E384" t="s">
        <v>61</v>
      </c>
      <c r="F384" s="1" t="s">
        <v>913</v>
      </c>
      <c r="G384" s="1" t="s">
        <v>4157</v>
      </c>
      <c r="H384" s="1" t="s">
        <v>33</v>
      </c>
      <c r="I384" s="1" t="s">
        <v>311</v>
      </c>
      <c r="K384" t="str">
        <f t="shared" si="91"/>
        <v>Steel</v>
      </c>
      <c r="L384" s="1">
        <v>1.9</v>
      </c>
      <c r="M384" s="1">
        <v>205</v>
      </c>
      <c r="N384" s="1" t="s">
        <v>38</v>
      </c>
      <c r="O384" s="1" t="s">
        <v>554</v>
      </c>
      <c r="Q384" s="1" t="s">
        <v>1178</v>
      </c>
      <c r="R384" s="9" t="s">
        <v>914</v>
      </c>
      <c r="S384" s="9">
        <f t="shared" si="92"/>
        <v>580</v>
      </c>
      <c r="T384" s="9">
        <f t="shared" si="93"/>
        <v>80</v>
      </c>
      <c r="U384" s="9" t="s">
        <v>59</v>
      </c>
      <c r="V384" s="9">
        <f t="shared" si="94"/>
        <v>75</v>
      </c>
      <c r="W384" s="9" t="s">
        <v>195</v>
      </c>
      <c r="X384" s="9">
        <f t="shared" si="95"/>
        <v>150</v>
      </c>
      <c r="Y384" s="9" t="s">
        <v>200</v>
      </c>
      <c r="Z384" s="9">
        <f t="shared" si="96"/>
        <v>75</v>
      </c>
      <c r="AA384" s="9" t="s">
        <v>195</v>
      </c>
      <c r="AB384" s="9">
        <f t="shared" si="97"/>
        <v>150</v>
      </c>
      <c r="AC384" s="9" t="s">
        <v>200</v>
      </c>
      <c r="AD384" s="9">
        <f t="shared" si="98"/>
        <v>50</v>
      </c>
      <c r="AE384" s="9" t="s">
        <v>88</v>
      </c>
      <c r="AF384" s="9">
        <f t="shared" si="99"/>
        <v>3</v>
      </c>
      <c r="AG384" s="9" t="s">
        <v>61</v>
      </c>
      <c r="AH384" s="9" t="s">
        <v>159</v>
      </c>
      <c r="AI384" s="9">
        <f t="shared" si="100"/>
        <v>35</v>
      </c>
      <c r="AJ384" s="9">
        <f t="shared" si="101"/>
        <v>261</v>
      </c>
      <c r="AK384" s="9" t="s">
        <v>229</v>
      </c>
      <c r="AL384" s="1" t="s">
        <v>490</v>
      </c>
      <c r="AM384" s="1" t="s">
        <v>33</v>
      </c>
      <c r="AN384" s="1" t="s">
        <v>334</v>
      </c>
      <c r="AP384" t="str">
        <f t="shared" si="102"/>
        <v>Undiscovered</v>
      </c>
      <c r="AR384" s="9">
        <f t="shared" si="103"/>
        <v>100</v>
      </c>
      <c r="AU384" s="1" t="s">
        <v>59</v>
      </c>
      <c r="AV384" s="1">
        <v>0.5</v>
      </c>
      <c r="AW384" s="1" t="s">
        <v>38</v>
      </c>
      <c r="AX384" s="1" t="s">
        <v>33</v>
      </c>
      <c r="AY384" s="1" t="s">
        <v>33</v>
      </c>
      <c r="AZ384" s="1">
        <v>0.5</v>
      </c>
      <c r="BA384" s="1">
        <v>0.5</v>
      </c>
      <c r="BB384" s="1" t="s">
        <v>38</v>
      </c>
      <c r="BC384" s="1" t="s">
        <v>32</v>
      </c>
      <c r="BD384" s="1" t="s">
        <v>38</v>
      </c>
      <c r="BE384" s="1">
        <v>0.5</v>
      </c>
      <c r="BF384" s="1">
        <v>0.5</v>
      </c>
      <c r="BG384" s="1">
        <v>0.5</v>
      </c>
      <c r="BH384" s="1">
        <v>0.5</v>
      </c>
      <c r="BI384" s="1" t="s">
        <v>33</v>
      </c>
      <c r="BJ384" s="1">
        <v>0.5</v>
      </c>
      <c r="BK384" s="1" t="s">
        <v>33</v>
      </c>
      <c r="BL384" s="1">
        <v>0.5</v>
      </c>
      <c r="BM384" s="1">
        <v>0.5</v>
      </c>
    </row>
    <row r="385" spans="1:65" x14ac:dyDescent="0.35">
      <c r="A385" s="1" t="s">
        <v>1839</v>
      </c>
      <c r="B385" s="1" t="s">
        <v>1525</v>
      </c>
      <c r="C385" s="1" t="s">
        <v>1839</v>
      </c>
      <c r="D385" s="1" t="s">
        <v>1840</v>
      </c>
      <c r="E385" t="s">
        <v>61</v>
      </c>
      <c r="F385" s="1" t="s">
        <v>913</v>
      </c>
      <c r="G385" s="1" t="s">
        <v>4158</v>
      </c>
      <c r="H385" s="1" t="s">
        <v>38</v>
      </c>
      <c r="I385" s="1" t="s">
        <v>89</v>
      </c>
      <c r="J385" s="1" t="s">
        <v>299</v>
      </c>
      <c r="K385" t="str">
        <f t="shared" si="91"/>
        <v>Dragon, Psychic</v>
      </c>
      <c r="L385" s="1">
        <v>1.4</v>
      </c>
      <c r="M385" s="1">
        <v>40</v>
      </c>
      <c r="N385" s="1" t="s">
        <v>33</v>
      </c>
      <c r="O385" s="1" t="s">
        <v>680</v>
      </c>
      <c r="R385" s="9" t="s">
        <v>524</v>
      </c>
      <c r="S385" s="9">
        <f t="shared" si="92"/>
        <v>600</v>
      </c>
      <c r="T385" s="9">
        <f t="shared" si="93"/>
        <v>80</v>
      </c>
      <c r="U385" s="9" t="s">
        <v>59</v>
      </c>
      <c r="V385" s="9">
        <f t="shared" si="94"/>
        <v>80</v>
      </c>
      <c r="W385" s="9" t="s">
        <v>59</v>
      </c>
      <c r="X385" s="9">
        <f t="shared" si="95"/>
        <v>90</v>
      </c>
      <c r="Y385" s="9" t="s">
        <v>178</v>
      </c>
      <c r="Z385" s="9">
        <f t="shared" si="96"/>
        <v>110</v>
      </c>
      <c r="AA385" s="9" t="s">
        <v>296</v>
      </c>
      <c r="AB385" s="9">
        <f t="shared" si="97"/>
        <v>130</v>
      </c>
      <c r="AC385" s="9" t="s">
        <v>110</v>
      </c>
      <c r="AD385" s="9">
        <f t="shared" si="98"/>
        <v>110</v>
      </c>
      <c r="AE385" s="9" t="s">
        <v>296</v>
      </c>
      <c r="AF385" s="9">
        <f t="shared" si="99"/>
        <v>3</v>
      </c>
      <c r="AG385" s="9" t="s">
        <v>61</v>
      </c>
      <c r="AH385" s="9" t="s">
        <v>178</v>
      </c>
      <c r="AI385" s="9">
        <f t="shared" si="100"/>
        <v>90</v>
      </c>
      <c r="AJ385" s="9">
        <f t="shared" si="101"/>
        <v>270</v>
      </c>
      <c r="AK385" s="9" t="s">
        <v>386</v>
      </c>
      <c r="AL385" s="1" t="s">
        <v>490</v>
      </c>
      <c r="AM385" s="1" t="s">
        <v>33</v>
      </c>
      <c r="AN385" s="1" t="s">
        <v>334</v>
      </c>
      <c r="AP385" t="str">
        <f t="shared" si="102"/>
        <v>Undiscovered</v>
      </c>
      <c r="AQ385" s="9">
        <v>0</v>
      </c>
      <c r="AR385" s="9">
        <f t="shared" si="103"/>
        <v>100</v>
      </c>
      <c r="AS385" s="10">
        <f>Table1[[#This Row],[percentage_male]]/100</f>
        <v>0</v>
      </c>
      <c r="AT385" s="11">
        <f>(100-Table1[[#This Row],[percentage_male]])/100</f>
        <v>1</v>
      </c>
      <c r="AU385" s="1" t="s">
        <v>75</v>
      </c>
      <c r="AV385" s="1" t="s">
        <v>33</v>
      </c>
      <c r="AW385" s="1">
        <v>0.5</v>
      </c>
      <c r="AX385" s="1">
        <v>0.5</v>
      </c>
      <c r="AY385" s="1">
        <v>0.5</v>
      </c>
      <c r="AZ385" s="1">
        <v>0.5</v>
      </c>
      <c r="BA385" s="1" t="s">
        <v>38</v>
      </c>
      <c r="BB385" s="1">
        <v>0.5</v>
      </c>
      <c r="BC385" s="1" t="s">
        <v>33</v>
      </c>
      <c r="BD385" s="1" t="s">
        <v>32</v>
      </c>
      <c r="BE385" s="1" t="s">
        <v>33</v>
      </c>
      <c r="BF385" s="1">
        <v>0.5</v>
      </c>
      <c r="BG385" s="1" t="s">
        <v>38</v>
      </c>
      <c r="BH385" s="1" t="s">
        <v>33</v>
      </c>
      <c r="BI385" s="1" t="s">
        <v>38</v>
      </c>
      <c r="BJ385" s="1" t="s">
        <v>38</v>
      </c>
      <c r="BK385" s="1" t="s">
        <v>38</v>
      </c>
      <c r="BL385" s="1" t="s">
        <v>33</v>
      </c>
      <c r="BM385" s="1" t="s">
        <v>38</v>
      </c>
    </row>
    <row r="386" spans="1:65" x14ac:dyDescent="0.35">
      <c r="A386" s="1" t="s">
        <v>1843</v>
      </c>
      <c r="B386" s="1" t="s">
        <v>1587</v>
      </c>
      <c r="C386" s="1" t="s">
        <v>1843</v>
      </c>
      <c r="D386" s="1" t="s">
        <v>1844</v>
      </c>
      <c r="E386" t="s">
        <v>61</v>
      </c>
      <c r="F386" s="1" t="s">
        <v>913</v>
      </c>
      <c r="G386" s="1" t="s">
        <v>4158</v>
      </c>
      <c r="H386" s="1" t="s">
        <v>38</v>
      </c>
      <c r="I386" s="1" t="s">
        <v>89</v>
      </c>
      <c r="J386" s="1" t="s">
        <v>299</v>
      </c>
      <c r="K386" t="str">
        <f t="shared" si="91"/>
        <v>Dragon, Psychic</v>
      </c>
      <c r="L386" s="1">
        <v>2</v>
      </c>
      <c r="M386" s="1">
        <v>60</v>
      </c>
      <c r="N386" s="1" t="s">
        <v>33</v>
      </c>
      <c r="O386" s="1" t="s">
        <v>680</v>
      </c>
      <c r="R386" s="9" t="s">
        <v>524</v>
      </c>
      <c r="S386" s="9">
        <f t="shared" si="92"/>
        <v>600</v>
      </c>
      <c r="T386" s="9">
        <f t="shared" si="93"/>
        <v>80</v>
      </c>
      <c r="U386" s="9" t="s">
        <v>59</v>
      </c>
      <c r="V386" s="9">
        <f t="shared" si="94"/>
        <v>90</v>
      </c>
      <c r="W386" s="9" t="s">
        <v>178</v>
      </c>
      <c r="X386" s="9">
        <f t="shared" si="95"/>
        <v>80</v>
      </c>
      <c r="Y386" s="9" t="s">
        <v>59</v>
      </c>
      <c r="Z386" s="9">
        <f t="shared" si="96"/>
        <v>130</v>
      </c>
      <c r="AA386" s="9" t="s">
        <v>110</v>
      </c>
      <c r="AB386" s="9">
        <f t="shared" si="97"/>
        <v>110</v>
      </c>
      <c r="AC386" s="9" t="s">
        <v>296</v>
      </c>
      <c r="AD386" s="9">
        <f t="shared" si="98"/>
        <v>110</v>
      </c>
      <c r="AE386" s="9" t="s">
        <v>296</v>
      </c>
      <c r="AF386" s="9">
        <f t="shared" si="99"/>
        <v>3</v>
      </c>
      <c r="AG386" s="9" t="s">
        <v>61</v>
      </c>
      <c r="AH386" s="9" t="s">
        <v>178</v>
      </c>
      <c r="AI386" s="9">
        <f t="shared" si="100"/>
        <v>90</v>
      </c>
      <c r="AJ386" s="9">
        <f t="shared" si="101"/>
        <v>270</v>
      </c>
      <c r="AK386" s="9" t="s">
        <v>386</v>
      </c>
      <c r="AL386" s="1" t="s">
        <v>490</v>
      </c>
      <c r="AM386" s="1" t="s">
        <v>33</v>
      </c>
      <c r="AN386" s="1" t="s">
        <v>334</v>
      </c>
      <c r="AP386" t="str">
        <f t="shared" si="102"/>
        <v>Undiscovered</v>
      </c>
      <c r="AQ386" s="9">
        <v>100</v>
      </c>
      <c r="AR386" s="9">
        <f t="shared" si="103"/>
        <v>0</v>
      </c>
      <c r="AS386" s="10">
        <f>Table1[[#This Row],[percentage_male]]/100</f>
        <v>1</v>
      </c>
      <c r="AT386" s="11">
        <f>(100-Table1[[#This Row],[percentage_male]])/100</f>
        <v>0</v>
      </c>
      <c r="AU386" s="1" t="s">
        <v>75</v>
      </c>
      <c r="AV386" s="1" t="s">
        <v>33</v>
      </c>
      <c r="AW386" s="1">
        <v>0.5</v>
      </c>
      <c r="AX386" s="1">
        <v>0.5</v>
      </c>
      <c r="AY386" s="1">
        <v>0.5</v>
      </c>
      <c r="AZ386" s="1">
        <v>0.5</v>
      </c>
      <c r="BA386" s="1" t="s">
        <v>38</v>
      </c>
      <c r="BB386" s="1">
        <v>0.5</v>
      </c>
      <c r="BC386" s="1" t="s">
        <v>33</v>
      </c>
      <c r="BD386" s="1" t="s">
        <v>32</v>
      </c>
      <c r="BE386" s="1" t="s">
        <v>33</v>
      </c>
      <c r="BF386" s="1">
        <v>0.5</v>
      </c>
      <c r="BG386" s="1" t="s">
        <v>38</v>
      </c>
      <c r="BH386" s="1" t="s">
        <v>33</v>
      </c>
      <c r="BI386" s="1" t="s">
        <v>38</v>
      </c>
      <c r="BJ386" s="1" t="s">
        <v>38</v>
      </c>
      <c r="BK386" s="1" t="s">
        <v>38</v>
      </c>
      <c r="BL386" s="1" t="s">
        <v>33</v>
      </c>
      <c r="BM386" s="1" t="s">
        <v>38</v>
      </c>
    </row>
    <row r="387" spans="1:65" x14ac:dyDescent="0.35">
      <c r="A387" s="1" t="s">
        <v>1847</v>
      </c>
      <c r="B387" s="1" t="s">
        <v>1592</v>
      </c>
      <c r="C387" s="1" t="s">
        <v>1847</v>
      </c>
      <c r="D387" s="1" t="s">
        <v>1848</v>
      </c>
      <c r="E387" t="s">
        <v>61</v>
      </c>
      <c r="F387" s="1" t="s">
        <v>943</v>
      </c>
      <c r="G387" s="1" t="s">
        <v>4159</v>
      </c>
      <c r="H387" s="1" t="s">
        <v>33</v>
      </c>
      <c r="I387" s="1" t="s">
        <v>123</v>
      </c>
      <c r="K387" t="str">
        <f t="shared" si="91"/>
        <v>Water</v>
      </c>
      <c r="L387" s="1">
        <v>4.5</v>
      </c>
      <c r="M387" s="1">
        <v>352</v>
      </c>
      <c r="N387" s="1" t="s">
        <v>33</v>
      </c>
      <c r="O387" s="1" t="s">
        <v>1078</v>
      </c>
      <c r="R387" s="9" t="s">
        <v>1475</v>
      </c>
      <c r="S387" s="9">
        <f t="shared" si="92"/>
        <v>670</v>
      </c>
      <c r="T387" s="9">
        <f t="shared" si="93"/>
        <v>100</v>
      </c>
      <c r="U387" s="9" t="s">
        <v>68</v>
      </c>
      <c r="V387" s="9">
        <f t="shared" si="94"/>
        <v>100</v>
      </c>
      <c r="W387" s="9" t="s">
        <v>68</v>
      </c>
      <c r="X387" s="9">
        <f t="shared" si="95"/>
        <v>90</v>
      </c>
      <c r="Y387" s="9" t="s">
        <v>178</v>
      </c>
      <c r="Z387" s="9">
        <f t="shared" si="96"/>
        <v>150</v>
      </c>
      <c r="AA387" s="9" t="s">
        <v>200</v>
      </c>
      <c r="AB387" s="9">
        <f t="shared" si="97"/>
        <v>140</v>
      </c>
      <c r="AC387" s="9" t="s">
        <v>361</v>
      </c>
      <c r="AD387" s="9">
        <f t="shared" si="98"/>
        <v>90</v>
      </c>
      <c r="AE387" s="9" t="s">
        <v>178</v>
      </c>
      <c r="AF387" s="9">
        <f t="shared" si="99"/>
        <v>3</v>
      </c>
      <c r="AG387" s="9" t="s">
        <v>61</v>
      </c>
      <c r="AH387" s="9" t="s">
        <v>32</v>
      </c>
      <c r="AI387" s="9">
        <f t="shared" si="100"/>
        <v>0</v>
      </c>
      <c r="AJ387" s="9">
        <f t="shared" si="101"/>
        <v>302</v>
      </c>
      <c r="AK387" s="9" t="s">
        <v>1312</v>
      </c>
      <c r="AL387" s="1" t="s">
        <v>490</v>
      </c>
      <c r="AM387" s="1" t="s">
        <v>33</v>
      </c>
      <c r="AN387" s="1" t="s">
        <v>334</v>
      </c>
      <c r="AP387" t="str">
        <f t="shared" si="102"/>
        <v>Undiscovered</v>
      </c>
      <c r="AR387" s="9">
        <f t="shared" si="103"/>
        <v>100</v>
      </c>
      <c r="AU387" s="1" t="s">
        <v>75</v>
      </c>
      <c r="AV387" s="1" t="s">
        <v>33</v>
      </c>
      <c r="AW387" s="1">
        <v>0.5</v>
      </c>
      <c r="AX387" s="1">
        <v>0.5</v>
      </c>
      <c r="AY387" s="1" t="s">
        <v>38</v>
      </c>
      <c r="AZ387" s="1" t="s">
        <v>38</v>
      </c>
      <c r="BA387" s="1">
        <v>0.5</v>
      </c>
      <c r="BB387" s="1" t="s">
        <v>33</v>
      </c>
      <c r="BC387" s="1" t="s">
        <v>33</v>
      </c>
      <c r="BD387" s="1" t="s">
        <v>33</v>
      </c>
      <c r="BE387" s="1" t="s">
        <v>33</v>
      </c>
      <c r="BF387" s="1" t="s">
        <v>33</v>
      </c>
      <c r="BG387" s="1" t="s">
        <v>33</v>
      </c>
      <c r="BH387" s="1" t="s">
        <v>33</v>
      </c>
      <c r="BI387" s="1" t="s">
        <v>33</v>
      </c>
      <c r="BJ387" s="1" t="s">
        <v>33</v>
      </c>
      <c r="BK387" s="1" t="s">
        <v>33</v>
      </c>
      <c r="BL387" s="1">
        <v>0.5</v>
      </c>
      <c r="BM387" s="1" t="s">
        <v>33</v>
      </c>
    </row>
    <row r="388" spans="1:65" x14ac:dyDescent="0.35">
      <c r="A388" s="1" t="s">
        <v>1849</v>
      </c>
      <c r="B388" s="1" t="s">
        <v>1592</v>
      </c>
      <c r="C388" s="1" t="s">
        <v>1847</v>
      </c>
      <c r="D388" s="1" t="s">
        <v>1848</v>
      </c>
      <c r="E388" t="s">
        <v>61</v>
      </c>
      <c r="F388" s="1" t="s">
        <v>943</v>
      </c>
      <c r="G388" s="1" t="s">
        <v>4159</v>
      </c>
      <c r="H388" s="1" t="s">
        <v>33</v>
      </c>
      <c r="I388" s="1" t="s">
        <v>123</v>
      </c>
      <c r="K388" t="str">
        <f t="shared" si="91"/>
        <v>Water</v>
      </c>
      <c r="L388" s="1">
        <v>9.8000000000000007</v>
      </c>
      <c r="M388" s="1">
        <v>430</v>
      </c>
      <c r="N388" s="1" t="s">
        <v>33</v>
      </c>
      <c r="O388" s="1" t="s">
        <v>1850</v>
      </c>
      <c r="R388" s="9" t="s">
        <v>1851</v>
      </c>
      <c r="S388" s="9">
        <f t="shared" si="92"/>
        <v>770</v>
      </c>
      <c r="T388" s="9">
        <f t="shared" si="93"/>
        <v>100</v>
      </c>
      <c r="U388" s="9" t="s">
        <v>68</v>
      </c>
      <c r="V388" s="9">
        <f t="shared" si="94"/>
        <v>150</v>
      </c>
      <c r="W388" s="9" t="s">
        <v>200</v>
      </c>
      <c r="X388" s="9">
        <f t="shared" si="95"/>
        <v>90</v>
      </c>
      <c r="Y388" s="9" t="s">
        <v>178</v>
      </c>
      <c r="Z388" s="9">
        <f t="shared" si="96"/>
        <v>180</v>
      </c>
      <c r="AA388" s="9" t="s">
        <v>529</v>
      </c>
      <c r="AB388" s="9">
        <f t="shared" si="97"/>
        <v>160</v>
      </c>
      <c r="AC388" s="9" t="s">
        <v>694</v>
      </c>
      <c r="AD388" s="9">
        <f t="shared" si="98"/>
        <v>90</v>
      </c>
      <c r="AE388" s="9" t="s">
        <v>178</v>
      </c>
      <c r="AF388" s="9">
        <f t="shared" si="99"/>
        <v>5</v>
      </c>
      <c r="AG388" s="9" t="s">
        <v>90</v>
      </c>
      <c r="AH388" s="9" t="s">
        <v>32</v>
      </c>
      <c r="AI388" s="9">
        <f t="shared" si="100"/>
        <v>0</v>
      </c>
      <c r="AJ388" s="9">
        <f t="shared" si="101"/>
        <v>347</v>
      </c>
      <c r="AK388" s="9" t="s">
        <v>1467</v>
      </c>
      <c r="AL388" s="1" t="s">
        <v>490</v>
      </c>
      <c r="AM388" s="1" t="s">
        <v>33</v>
      </c>
      <c r="AN388" s="1" t="s">
        <v>334</v>
      </c>
      <c r="AP388" t="str">
        <f t="shared" si="102"/>
        <v>Undiscovered</v>
      </c>
      <c r="AR388" s="9">
        <f t="shared" si="103"/>
        <v>100</v>
      </c>
      <c r="AU388" s="1" t="s">
        <v>75</v>
      </c>
      <c r="AV388" s="1" t="s">
        <v>33</v>
      </c>
      <c r="AW388" s="1" t="s">
        <v>32</v>
      </c>
      <c r="AX388" s="1">
        <v>0.5</v>
      </c>
      <c r="AY388" s="1" t="s">
        <v>38</v>
      </c>
      <c r="AZ388" s="1" t="s">
        <v>38</v>
      </c>
      <c r="BA388" s="1">
        <v>0.5</v>
      </c>
      <c r="BB388" s="1" t="s">
        <v>33</v>
      </c>
      <c r="BC388" s="1" t="s">
        <v>33</v>
      </c>
      <c r="BD388" s="1" t="s">
        <v>33</v>
      </c>
      <c r="BE388" s="1" t="s">
        <v>33</v>
      </c>
      <c r="BF388" s="1" t="s">
        <v>33</v>
      </c>
      <c r="BG388" s="1" t="s">
        <v>33</v>
      </c>
      <c r="BH388" s="1" t="s">
        <v>33</v>
      </c>
      <c r="BI388" s="1" t="s">
        <v>33</v>
      </c>
      <c r="BJ388" s="1" t="s">
        <v>33</v>
      </c>
      <c r="BK388" s="1" t="s">
        <v>33</v>
      </c>
      <c r="BL388" s="1">
        <v>0.5</v>
      </c>
      <c r="BM388" s="1" t="s">
        <v>33</v>
      </c>
    </row>
    <row r="389" spans="1:65" x14ac:dyDescent="0.35">
      <c r="A389" s="1" t="s">
        <v>1853</v>
      </c>
      <c r="B389" s="1" t="s">
        <v>1597</v>
      </c>
      <c r="C389" s="1" t="s">
        <v>1853</v>
      </c>
      <c r="D389" s="1" t="s">
        <v>1854</v>
      </c>
      <c r="E389" t="s">
        <v>61</v>
      </c>
      <c r="F389" s="1" t="s">
        <v>943</v>
      </c>
      <c r="G389" s="1" t="s">
        <v>4160</v>
      </c>
      <c r="H389" s="1" t="s">
        <v>33</v>
      </c>
      <c r="I389" s="1" t="s">
        <v>304</v>
      </c>
      <c r="K389" t="str">
        <f t="shared" si="91"/>
        <v>Ground</v>
      </c>
      <c r="L389" s="1">
        <v>3.5</v>
      </c>
      <c r="M389" s="1">
        <v>950</v>
      </c>
      <c r="N389" s="1" t="s">
        <v>33</v>
      </c>
      <c r="O389" s="1" t="s">
        <v>115</v>
      </c>
      <c r="R389" s="9" t="s">
        <v>1475</v>
      </c>
      <c r="S389" s="9">
        <f t="shared" si="92"/>
        <v>670</v>
      </c>
      <c r="T389" s="9">
        <f t="shared" si="93"/>
        <v>100</v>
      </c>
      <c r="U389" s="9" t="s">
        <v>68</v>
      </c>
      <c r="V389" s="9">
        <f t="shared" si="94"/>
        <v>150</v>
      </c>
      <c r="W389" s="9" t="s">
        <v>200</v>
      </c>
      <c r="X389" s="9">
        <f t="shared" si="95"/>
        <v>140</v>
      </c>
      <c r="Y389" s="9" t="s">
        <v>361</v>
      </c>
      <c r="Z389" s="9">
        <f t="shared" si="96"/>
        <v>100</v>
      </c>
      <c r="AA389" s="9" t="s">
        <v>68</v>
      </c>
      <c r="AB389" s="9">
        <f t="shared" si="97"/>
        <v>90</v>
      </c>
      <c r="AC389" s="9" t="s">
        <v>178</v>
      </c>
      <c r="AD389" s="9">
        <f t="shared" si="98"/>
        <v>90</v>
      </c>
      <c r="AE389" s="9" t="s">
        <v>178</v>
      </c>
      <c r="AF389" s="9">
        <f t="shared" si="99"/>
        <v>3</v>
      </c>
      <c r="AG389" s="9" t="s">
        <v>61</v>
      </c>
      <c r="AH389" s="9" t="s">
        <v>32</v>
      </c>
      <c r="AI389" s="9">
        <f t="shared" si="100"/>
        <v>0</v>
      </c>
      <c r="AJ389" s="9">
        <f t="shared" si="101"/>
        <v>302</v>
      </c>
      <c r="AK389" s="9" t="s">
        <v>1312</v>
      </c>
      <c r="AL389" s="1" t="s">
        <v>490</v>
      </c>
      <c r="AM389" s="1" t="s">
        <v>33</v>
      </c>
      <c r="AN389" s="1" t="s">
        <v>334</v>
      </c>
      <c r="AP389" t="str">
        <f t="shared" si="102"/>
        <v>Undiscovered</v>
      </c>
      <c r="AR389" s="9">
        <f t="shared" si="103"/>
        <v>100</v>
      </c>
      <c r="AU389" s="1" t="s">
        <v>75</v>
      </c>
      <c r="AV389" s="1" t="s">
        <v>33</v>
      </c>
      <c r="AW389" s="1" t="s">
        <v>33</v>
      </c>
      <c r="AX389" s="1" t="s">
        <v>38</v>
      </c>
      <c r="AY389" s="1" t="s">
        <v>32</v>
      </c>
      <c r="AZ389" s="1" t="s">
        <v>38</v>
      </c>
      <c r="BA389" s="1" t="s">
        <v>38</v>
      </c>
      <c r="BB389" s="1" t="s">
        <v>33</v>
      </c>
      <c r="BC389" s="1">
        <v>0.5</v>
      </c>
      <c r="BD389" s="1" t="s">
        <v>33</v>
      </c>
      <c r="BE389" s="1" t="s">
        <v>33</v>
      </c>
      <c r="BF389" s="1" t="s">
        <v>33</v>
      </c>
      <c r="BG389" s="1" t="s">
        <v>33</v>
      </c>
      <c r="BH389" s="1">
        <v>0.5</v>
      </c>
      <c r="BI389" s="1" t="s">
        <v>33</v>
      </c>
      <c r="BJ389" s="1" t="s">
        <v>33</v>
      </c>
      <c r="BK389" s="1" t="s">
        <v>33</v>
      </c>
      <c r="BL389" s="1" t="s">
        <v>33</v>
      </c>
      <c r="BM389" s="1" t="s">
        <v>33</v>
      </c>
    </row>
    <row r="390" spans="1:65" x14ac:dyDescent="0.35">
      <c r="A390" s="1" t="s">
        <v>1856</v>
      </c>
      <c r="B390" s="1" t="s">
        <v>1597</v>
      </c>
      <c r="C390" s="1" t="s">
        <v>1853</v>
      </c>
      <c r="D390" s="1" t="s">
        <v>1854</v>
      </c>
      <c r="E390" t="s">
        <v>61</v>
      </c>
      <c r="F390" s="1" t="s">
        <v>943</v>
      </c>
      <c r="G390" s="1" t="s">
        <v>4160</v>
      </c>
      <c r="H390" s="1" t="s">
        <v>38</v>
      </c>
      <c r="I390" s="1" t="s">
        <v>304</v>
      </c>
      <c r="J390" s="1" t="s">
        <v>81</v>
      </c>
      <c r="K390" t="str">
        <f t="shared" si="91"/>
        <v>Ground, Fire</v>
      </c>
      <c r="L390" s="1">
        <v>5</v>
      </c>
      <c r="M390" s="1">
        <v>999.7</v>
      </c>
      <c r="N390" s="1" t="s">
        <v>33</v>
      </c>
      <c r="O390" s="1" t="s">
        <v>1857</v>
      </c>
      <c r="R390" s="9" t="s">
        <v>1851</v>
      </c>
      <c r="S390" s="9">
        <f t="shared" si="92"/>
        <v>770</v>
      </c>
      <c r="T390" s="9">
        <f t="shared" si="93"/>
        <v>100</v>
      </c>
      <c r="U390" s="9" t="s">
        <v>68</v>
      </c>
      <c r="V390" s="9">
        <f t="shared" si="94"/>
        <v>180</v>
      </c>
      <c r="W390" s="9" t="s">
        <v>529</v>
      </c>
      <c r="X390" s="9">
        <f t="shared" si="95"/>
        <v>160</v>
      </c>
      <c r="Y390" s="9" t="s">
        <v>694</v>
      </c>
      <c r="Z390" s="9">
        <f t="shared" si="96"/>
        <v>150</v>
      </c>
      <c r="AA390" s="9" t="s">
        <v>200</v>
      </c>
      <c r="AB390" s="9">
        <f t="shared" si="97"/>
        <v>90</v>
      </c>
      <c r="AC390" s="9" t="s">
        <v>178</v>
      </c>
      <c r="AD390" s="9">
        <f t="shared" si="98"/>
        <v>90</v>
      </c>
      <c r="AE390" s="9" t="s">
        <v>178</v>
      </c>
      <c r="AF390" s="9">
        <f t="shared" si="99"/>
        <v>5</v>
      </c>
      <c r="AG390" s="9" t="s">
        <v>90</v>
      </c>
      <c r="AH390" s="9" t="s">
        <v>32</v>
      </c>
      <c r="AI390" s="9">
        <f t="shared" si="100"/>
        <v>0</v>
      </c>
      <c r="AJ390" s="9">
        <f t="shared" si="101"/>
        <v>347</v>
      </c>
      <c r="AK390" s="9" t="s">
        <v>1467</v>
      </c>
      <c r="AL390" s="1" t="s">
        <v>490</v>
      </c>
      <c r="AM390" s="1" t="s">
        <v>33</v>
      </c>
      <c r="AN390" s="1" t="s">
        <v>334</v>
      </c>
      <c r="AP390" t="str">
        <f t="shared" si="102"/>
        <v>Undiscovered</v>
      </c>
      <c r="AR390" s="9">
        <f t="shared" si="103"/>
        <v>100</v>
      </c>
      <c r="AU390" s="1" t="s">
        <v>75</v>
      </c>
      <c r="AV390" s="1" t="s">
        <v>33</v>
      </c>
      <c r="AW390" s="1">
        <v>0.5</v>
      </c>
      <c r="AX390" s="1" t="s">
        <v>32</v>
      </c>
      <c r="AY390" s="1" t="s">
        <v>32</v>
      </c>
      <c r="AZ390" s="1" t="s">
        <v>33</v>
      </c>
      <c r="BA390" s="1" t="s">
        <v>33</v>
      </c>
      <c r="BB390" s="1" t="s">
        <v>33</v>
      </c>
      <c r="BC390" s="1">
        <v>0.5</v>
      </c>
      <c r="BD390" s="1" t="s">
        <v>38</v>
      </c>
      <c r="BE390" s="1" t="s">
        <v>33</v>
      </c>
      <c r="BF390" s="1" t="s">
        <v>33</v>
      </c>
      <c r="BG390" s="1">
        <v>0.5</v>
      </c>
      <c r="BH390" s="1" t="s">
        <v>33</v>
      </c>
      <c r="BI390" s="1" t="s">
        <v>33</v>
      </c>
      <c r="BJ390" s="1" t="s">
        <v>33</v>
      </c>
      <c r="BK390" s="1" t="s">
        <v>33</v>
      </c>
      <c r="BL390" s="1">
        <v>0.5</v>
      </c>
      <c r="BM390" s="1">
        <v>0.5</v>
      </c>
    </row>
    <row r="391" spans="1:65" x14ac:dyDescent="0.35">
      <c r="A391" s="1" t="s">
        <v>1859</v>
      </c>
      <c r="B391" s="1" t="s">
        <v>1601</v>
      </c>
      <c r="C391" s="1" t="s">
        <v>1859</v>
      </c>
      <c r="D391" s="1" t="s">
        <v>1860</v>
      </c>
      <c r="E391" t="s">
        <v>61</v>
      </c>
      <c r="F391" s="1" t="s">
        <v>943</v>
      </c>
      <c r="G391" s="1" t="s">
        <v>4161</v>
      </c>
      <c r="H391" s="1" t="s">
        <v>38</v>
      </c>
      <c r="I391" s="1" t="s">
        <v>89</v>
      </c>
      <c r="J391" s="1" t="s">
        <v>99</v>
      </c>
      <c r="K391" t="str">
        <f t="shared" si="91"/>
        <v>Dragon, Flying</v>
      </c>
      <c r="L391" s="1">
        <v>7</v>
      </c>
      <c r="M391" s="1">
        <v>206.5</v>
      </c>
      <c r="N391" s="1" t="s">
        <v>33</v>
      </c>
      <c r="O391" s="1" t="s">
        <v>1861</v>
      </c>
      <c r="R391" s="9" t="s">
        <v>944</v>
      </c>
      <c r="S391" s="9">
        <f t="shared" si="92"/>
        <v>680</v>
      </c>
      <c r="T391" s="9">
        <f t="shared" si="93"/>
        <v>105</v>
      </c>
      <c r="U391" s="9" t="s">
        <v>141</v>
      </c>
      <c r="V391" s="9">
        <f t="shared" si="94"/>
        <v>150</v>
      </c>
      <c r="W391" s="9" t="s">
        <v>200</v>
      </c>
      <c r="X391" s="9">
        <f t="shared" si="95"/>
        <v>90</v>
      </c>
      <c r="Y391" s="9" t="s">
        <v>178</v>
      </c>
      <c r="Z391" s="9">
        <f t="shared" si="96"/>
        <v>150</v>
      </c>
      <c r="AA391" s="9" t="s">
        <v>200</v>
      </c>
      <c r="AB391" s="9">
        <f t="shared" si="97"/>
        <v>90</v>
      </c>
      <c r="AC391" s="9" t="s">
        <v>178</v>
      </c>
      <c r="AD391" s="9">
        <f t="shared" si="98"/>
        <v>95</v>
      </c>
      <c r="AE391" s="9" t="s">
        <v>276</v>
      </c>
      <c r="AF391" s="9">
        <f t="shared" si="99"/>
        <v>45</v>
      </c>
      <c r="AG391" s="9" t="s">
        <v>44</v>
      </c>
      <c r="AH391" s="9" t="s">
        <v>32</v>
      </c>
      <c r="AI391" s="9">
        <f t="shared" si="100"/>
        <v>0</v>
      </c>
      <c r="AJ391" s="9">
        <f t="shared" si="101"/>
        <v>306</v>
      </c>
      <c r="AK391" s="9" t="s">
        <v>945</v>
      </c>
      <c r="AL391" s="1" t="s">
        <v>490</v>
      </c>
      <c r="AM391" s="1" t="s">
        <v>33</v>
      </c>
      <c r="AN391" s="1" t="s">
        <v>334</v>
      </c>
      <c r="AP391" t="str">
        <f t="shared" si="102"/>
        <v>Undiscovered</v>
      </c>
      <c r="AR391" s="9">
        <f t="shared" si="103"/>
        <v>100</v>
      </c>
      <c r="AU391" s="1" t="s">
        <v>75</v>
      </c>
      <c r="AV391" s="1" t="s">
        <v>33</v>
      </c>
      <c r="AW391" s="1">
        <v>0.5</v>
      </c>
      <c r="AX391" s="1">
        <v>0.5</v>
      </c>
      <c r="AY391" s="1" t="s">
        <v>33</v>
      </c>
      <c r="AZ391" s="1">
        <v>0.25</v>
      </c>
      <c r="BA391" s="1" t="s">
        <v>77</v>
      </c>
      <c r="BB391" s="1">
        <v>0.5</v>
      </c>
      <c r="BC391" s="1" t="s">
        <v>33</v>
      </c>
      <c r="BD391" s="1" t="s">
        <v>32</v>
      </c>
      <c r="BE391" s="1" t="s">
        <v>33</v>
      </c>
      <c r="BF391" s="1" t="s">
        <v>33</v>
      </c>
      <c r="BG391" s="1">
        <v>0.5</v>
      </c>
      <c r="BH391" s="1" t="s">
        <v>38</v>
      </c>
      <c r="BI391" s="1" t="s">
        <v>33</v>
      </c>
      <c r="BJ391" s="1" t="s">
        <v>38</v>
      </c>
      <c r="BK391" s="1" t="s">
        <v>33</v>
      </c>
      <c r="BL391" s="1" t="s">
        <v>33</v>
      </c>
      <c r="BM391" s="1" t="s">
        <v>38</v>
      </c>
    </row>
    <row r="392" spans="1:65" x14ac:dyDescent="0.35">
      <c r="A392" s="1" t="s">
        <v>1864</v>
      </c>
      <c r="B392" s="1" t="s">
        <v>503</v>
      </c>
      <c r="C392" s="1" t="s">
        <v>1864</v>
      </c>
      <c r="D392" s="1" t="s">
        <v>1865</v>
      </c>
      <c r="E392" t="s">
        <v>61</v>
      </c>
      <c r="F392" s="1" t="s">
        <v>952</v>
      </c>
      <c r="G392" s="1" t="s">
        <v>4162</v>
      </c>
      <c r="H392" s="1" t="s">
        <v>38</v>
      </c>
      <c r="I392" s="1" t="s">
        <v>311</v>
      </c>
      <c r="J392" s="1" t="s">
        <v>299</v>
      </c>
      <c r="K392" t="str">
        <f t="shared" si="91"/>
        <v>Steel, Psychic</v>
      </c>
      <c r="L392" s="1">
        <v>0.3</v>
      </c>
      <c r="M392" s="1">
        <v>1.1000000000000001</v>
      </c>
      <c r="N392" s="1" t="s">
        <v>33</v>
      </c>
      <c r="O392" s="1" t="s">
        <v>779</v>
      </c>
      <c r="R392" s="9" t="s">
        <v>524</v>
      </c>
      <c r="S392" s="9">
        <f t="shared" si="92"/>
        <v>600</v>
      </c>
      <c r="T392" s="9">
        <f t="shared" si="93"/>
        <v>100</v>
      </c>
      <c r="U392" s="9" t="s">
        <v>68</v>
      </c>
      <c r="V392" s="9">
        <f t="shared" si="94"/>
        <v>100</v>
      </c>
      <c r="W392" s="9" t="s">
        <v>68</v>
      </c>
      <c r="X392" s="9">
        <f t="shared" si="95"/>
        <v>100</v>
      </c>
      <c r="Y392" s="9" t="s">
        <v>68</v>
      </c>
      <c r="Z392" s="9">
        <f t="shared" si="96"/>
        <v>100</v>
      </c>
      <c r="AA392" s="9" t="s">
        <v>68</v>
      </c>
      <c r="AB392" s="9">
        <f t="shared" si="97"/>
        <v>100</v>
      </c>
      <c r="AC392" s="9" t="s">
        <v>68</v>
      </c>
      <c r="AD392" s="9">
        <f t="shared" si="98"/>
        <v>100</v>
      </c>
      <c r="AE392" s="9" t="s">
        <v>68</v>
      </c>
      <c r="AF392" s="9">
        <f t="shared" si="99"/>
        <v>3</v>
      </c>
      <c r="AG392" s="9" t="s">
        <v>61</v>
      </c>
      <c r="AH392" s="9" t="s">
        <v>68</v>
      </c>
      <c r="AI392" s="9">
        <f t="shared" si="100"/>
        <v>100</v>
      </c>
      <c r="AJ392" s="9">
        <f t="shared" si="101"/>
        <v>270</v>
      </c>
      <c r="AK392" s="9" t="s">
        <v>386</v>
      </c>
      <c r="AL392" s="1" t="s">
        <v>490</v>
      </c>
      <c r="AM392" s="1" t="s">
        <v>33</v>
      </c>
      <c r="AN392" s="1" t="s">
        <v>334</v>
      </c>
      <c r="AP392" t="str">
        <f t="shared" si="102"/>
        <v>Undiscovered</v>
      </c>
      <c r="AR392" s="9">
        <f t="shared" si="103"/>
        <v>100</v>
      </c>
      <c r="AU392" s="1" t="s">
        <v>75</v>
      </c>
      <c r="AV392" s="1">
        <v>0.5</v>
      </c>
      <c r="AW392" s="1" t="s">
        <v>38</v>
      </c>
      <c r="AX392" s="1" t="s">
        <v>33</v>
      </c>
      <c r="AY392" s="1" t="s">
        <v>33</v>
      </c>
      <c r="AZ392" s="1">
        <v>0.5</v>
      </c>
      <c r="BA392" s="1">
        <v>0.5</v>
      </c>
      <c r="BB392" s="1" t="s">
        <v>33</v>
      </c>
      <c r="BC392" s="1" t="s">
        <v>32</v>
      </c>
      <c r="BD392" s="1" t="s">
        <v>38</v>
      </c>
      <c r="BE392" s="1">
        <v>0.5</v>
      </c>
      <c r="BF392" s="1">
        <v>0.25</v>
      </c>
      <c r="BG392" s="1" t="s">
        <v>33</v>
      </c>
      <c r="BH392" s="1">
        <v>0.5</v>
      </c>
      <c r="BI392" s="1" t="s">
        <v>38</v>
      </c>
      <c r="BJ392" s="1">
        <v>0.5</v>
      </c>
      <c r="BK392" s="1" t="s">
        <v>38</v>
      </c>
      <c r="BL392" s="1">
        <v>0.5</v>
      </c>
      <c r="BM392" s="1">
        <v>0.5</v>
      </c>
    </row>
    <row r="393" spans="1:65" x14ac:dyDescent="0.35">
      <c r="A393" s="1" t="s">
        <v>1867</v>
      </c>
      <c r="B393" s="1" t="s">
        <v>1607</v>
      </c>
      <c r="C393" s="1" t="s">
        <v>1868</v>
      </c>
      <c r="D393" s="1" t="s">
        <v>1869</v>
      </c>
      <c r="E393" t="s">
        <v>61</v>
      </c>
      <c r="F393" s="1" t="s">
        <v>952</v>
      </c>
      <c r="G393" s="1" t="s">
        <v>4163</v>
      </c>
      <c r="H393" s="1" t="s">
        <v>33</v>
      </c>
      <c r="I393" s="1" t="s">
        <v>299</v>
      </c>
      <c r="K393" t="str">
        <f t="shared" si="91"/>
        <v>Psychic</v>
      </c>
      <c r="L393" s="1">
        <v>1.7</v>
      </c>
      <c r="M393" s="1">
        <v>60.8</v>
      </c>
      <c r="N393" s="1" t="s">
        <v>33</v>
      </c>
      <c r="O393" s="1" t="s">
        <v>901</v>
      </c>
      <c r="R393" s="9" t="s">
        <v>524</v>
      </c>
      <c r="S393" s="9">
        <f t="shared" si="92"/>
        <v>600</v>
      </c>
      <c r="T393" s="9">
        <f t="shared" si="93"/>
        <v>50</v>
      </c>
      <c r="U393" s="9" t="s">
        <v>88</v>
      </c>
      <c r="V393" s="9">
        <f t="shared" si="94"/>
        <v>150</v>
      </c>
      <c r="W393" s="9" t="s">
        <v>200</v>
      </c>
      <c r="X393" s="9">
        <f t="shared" si="95"/>
        <v>50</v>
      </c>
      <c r="Y393" s="9" t="s">
        <v>88</v>
      </c>
      <c r="Z393" s="9">
        <f t="shared" si="96"/>
        <v>150</v>
      </c>
      <c r="AA393" s="9" t="s">
        <v>200</v>
      </c>
      <c r="AB393" s="9">
        <f t="shared" si="97"/>
        <v>50</v>
      </c>
      <c r="AC393" s="9" t="s">
        <v>88</v>
      </c>
      <c r="AD393" s="9">
        <f t="shared" si="98"/>
        <v>150</v>
      </c>
      <c r="AE393" s="9" t="s">
        <v>200</v>
      </c>
      <c r="AF393" s="9">
        <f t="shared" si="99"/>
        <v>3</v>
      </c>
      <c r="AG393" s="9" t="s">
        <v>61</v>
      </c>
      <c r="AH393" s="9" t="s">
        <v>32</v>
      </c>
      <c r="AI393" s="9">
        <f t="shared" si="100"/>
        <v>0</v>
      </c>
      <c r="AJ393" s="9">
        <f t="shared" si="101"/>
        <v>270</v>
      </c>
      <c r="AK393" s="9" t="s">
        <v>386</v>
      </c>
      <c r="AL393" s="1" t="s">
        <v>490</v>
      </c>
      <c r="AM393" s="1" t="s">
        <v>33</v>
      </c>
      <c r="AN393" s="1" t="s">
        <v>334</v>
      </c>
      <c r="AP393" t="str">
        <f t="shared" si="102"/>
        <v>Undiscovered</v>
      </c>
      <c r="AR393" s="9">
        <f t="shared" si="103"/>
        <v>100</v>
      </c>
      <c r="AU393" s="1" t="s">
        <v>75</v>
      </c>
      <c r="AV393" s="1" t="s">
        <v>33</v>
      </c>
      <c r="AW393" s="1" t="s">
        <v>33</v>
      </c>
      <c r="AX393" s="1" t="s">
        <v>33</v>
      </c>
      <c r="AY393" s="1" t="s">
        <v>33</v>
      </c>
      <c r="AZ393" s="1" t="s">
        <v>33</v>
      </c>
      <c r="BA393" s="1" t="s">
        <v>33</v>
      </c>
      <c r="BB393" s="1">
        <v>0.5</v>
      </c>
      <c r="BC393" s="1" t="s">
        <v>33</v>
      </c>
      <c r="BD393" s="1" t="s">
        <v>33</v>
      </c>
      <c r="BE393" s="1" t="s">
        <v>33</v>
      </c>
      <c r="BF393" s="1">
        <v>0.5</v>
      </c>
      <c r="BG393" s="1" t="s">
        <v>38</v>
      </c>
      <c r="BH393" s="1" t="s">
        <v>33</v>
      </c>
      <c r="BI393" s="1" t="s">
        <v>38</v>
      </c>
      <c r="BJ393" s="1" t="s">
        <v>33</v>
      </c>
      <c r="BK393" s="1" t="s">
        <v>38</v>
      </c>
      <c r="BL393" s="1" t="s">
        <v>33</v>
      </c>
      <c r="BM393" s="1" t="s">
        <v>33</v>
      </c>
    </row>
    <row r="394" spans="1:65" x14ac:dyDescent="0.35">
      <c r="A394" s="1" t="s">
        <v>1870</v>
      </c>
      <c r="B394" s="1" t="s">
        <v>1607</v>
      </c>
      <c r="C394" s="1" t="s">
        <v>1868</v>
      </c>
      <c r="D394" s="1" t="s">
        <v>1869</v>
      </c>
      <c r="E394" t="s">
        <v>61</v>
      </c>
      <c r="F394" s="1" t="s">
        <v>952</v>
      </c>
      <c r="G394" s="1" t="s">
        <v>4163</v>
      </c>
      <c r="H394" s="1" t="s">
        <v>33</v>
      </c>
      <c r="I394" s="1" t="s">
        <v>299</v>
      </c>
      <c r="K394" t="str">
        <f t="shared" si="91"/>
        <v>Psychic</v>
      </c>
      <c r="L394" s="1">
        <v>1.7</v>
      </c>
      <c r="M394" s="1">
        <v>60.8</v>
      </c>
      <c r="N394" s="1" t="s">
        <v>33</v>
      </c>
      <c r="O394" s="1" t="s">
        <v>901</v>
      </c>
      <c r="R394" s="9" t="s">
        <v>524</v>
      </c>
      <c r="S394" s="9">
        <f t="shared" si="92"/>
        <v>600</v>
      </c>
      <c r="T394" s="9">
        <f t="shared" si="93"/>
        <v>50</v>
      </c>
      <c r="U394" s="9" t="s">
        <v>88</v>
      </c>
      <c r="V394" s="9">
        <f t="shared" si="94"/>
        <v>180</v>
      </c>
      <c r="W394" s="9" t="s">
        <v>529</v>
      </c>
      <c r="X394" s="9">
        <f t="shared" si="95"/>
        <v>20</v>
      </c>
      <c r="Y394" s="9" t="s">
        <v>51</v>
      </c>
      <c r="Z394" s="9">
        <f t="shared" si="96"/>
        <v>180</v>
      </c>
      <c r="AA394" s="9" t="s">
        <v>529</v>
      </c>
      <c r="AB394" s="9">
        <f t="shared" si="97"/>
        <v>20</v>
      </c>
      <c r="AC394" s="9" t="s">
        <v>51</v>
      </c>
      <c r="AD394" s="9">
        <f t="shared" si="98"/>
        <v>150</v>
      </c>
      <c r="AE394" s="9" t="s">
        <v>200</v>
      </c>
      <c r="AF394" s="9">
        <f t="shared" si="99"/>
        <v>3</v>
      </c>
      <c r="AG394" s="9" t="s">
        <v>61</v>
      </c>
      <c r="AH394" s="9" t="s">
        <v>32</v>
      </c>
      <c r="AI394" s="9">
        <f t="shared" si="100"/>
        <v>0</v>
      </c>
      <c r="AJ394" s="9">
        <f t="shared" si="101"/>
        <v>270</v>
      </c>
      <c r="AK394" s="9" t="s">
        <v>386</v>
      </c>
      <c r="AL394" s="1" t="s">
        <v>490</v>
      </c>
      <c r="AM394" s="1" t="s">
        <v>33</v>
      </c>
      <c r="AN394" s="1" t="s">
        <v>334</v>
      </c>
      <c r="AP394" t="str">
        <f t="shared" si="102"/>
        <v>Undiscovered</v>
      </c>
      <c r="AR394" s="9">
        <f t="shared" si="103"/>
        <v>100</v>
      </c>
      <c r="AU394" s="1" t="s">
        <v>75</v>
      </c>
      <c r="AV394" s="1" t="s">
        <v>33</v>
      </c>
      <c r="AW394" s="1" t="s">
        <v>33</v>
      </c>
      <c r="AX394" s="1" t="s">
        <v>33</v>
      </c>
      <c r="AY394" s="1" t="s">
        <v>33</v>
      </c>
      <c r="AZ394" s="1" t="s">
        <v>33</v>
      </c>
      <c r="BA394" s="1" t="s">
        <v>33</v>
      </c>
      <c r="BB394" s="1">
        <v>0.5</v>
      </c>
      <c r="BC394" s="1" t="s">
        <v>33</v>
      </c>
      <c r="BD394" s="1" t="s">
        <v>33</v>
      </c>
      <c r="BE394" s="1" t="s">
        <v>33</v>
      </c>
      <c r="BF394" s="1">
        <v>0.5</v>
      </c>
      <c r="BG394" s="1" t="s">
        <v>38</v>
      </c>
      <c r="BH394" s="1" t="s">
        <v>33</v>
      </c>
      <c r="BI394" s="1" t="s">
        <v>38</v>
      </c>
      <c r="BJ394" s="1" t="s">
        <v>33</v>
      </c>
      <c r="BK394" s="1" t="s">
        <v>38</v>
      </c>
      <c r="BL394" s="1" t="s">
        <v>33</v>
      </c>
      <c r="BM394" s="1" t="s">
        <v>33</v>
      </c>
    </row>
    <row r="395" spans="1:65" x14ac:dyDescent="0.35">
      <c r="A395" s="1" t="s">
        <v>1871</v>
      </c>
      <c r="B395" s="1" t="s">
        <v>1607</v>
      </c>
      <c r="C395" s="1" t="s">
        <v>1868</v>
      </c>
      <c r="D395" s="1" t="s">
        <v>1869</v>
      </c>
      <c r="E395" t="s">
        <v>61</v>
      </c>
      <c r="F395" s="1" t="s">
        <v>952</v>
      </c>
      <c r="G395" s="1" t="s">
        <v>4163</v>
      </c>
      <c r="H395" s="1" t="s">
        <v>33</v>
      </c>
      <c r="I395" s="1" t="s">
        <v>299</v>
      </c>
      <c r="K395" t="str">
        <f t="shared" si="91"/>
        <v>Psychic</v>
      </c>
      <c r="L395" s="1">
        <v>1.7</v>
      </c>
      <c r="M395" s="1">
        <v>60.8</v>
      </c>
      <c r="N395" s="1" t="s">
        <v>33</v>
      </c>
      <c r="O395" s="1" t="s">
        <v>901</v>
      </c>
      <c r="R395" s="9" t="s">
        <v>524</v>
      </c>
      <c r="S395" s="9">
        <f t="shared" si="92"/>
        <v>600</v>
      </c>
      <c r="T395" s="9">
        <f t="shared" si="93"/>
        <v>50</v>
      </c>
      <c r="U395" s="9" t="s">
        <v>88</v>
      </c>
      <c r="V395" s="9">
        <f t="shared" si="94"/>
        <v>70</v>
      </c>
      <c r="W395" s="9" t="s">
        <v>47</v>
      </c>
      <c r="X395" s="9">
        <f t="shared" si="95"/>
        <v>160</v>
      </c>
      <c r="Y395" s="9" t="s">
        <v>694</v>
      </c>
      <c r="Z395" s="9">
        <f t="shared" si="96"/>
        <v>70</v>
      </c>
      <c r="AA395" s="9" t="s">
        <v>47</v>
      </c>
      <c r="AB395" s="9">
        <f t="shared" si="97"/>
        <v>160</v>
      </c>
      <c r="AC395" s="9" t="s">
        <v>694</v>
      </c>
      <c r="AD395" s="9">
        <f t="shared" si="98"/>
        <v>90</v>
      </c>
      <c r="AE395" s="9" t="s">
        <v>178</v>
      </c>
      <c r="AF395" s="9">
        <f t="shared" si="99"/>
        <v>3</v>
      </c>
      <c r="AG395" s="9" t="s">
        <v>61</v>
      </c>
      <c r="AH395" s="9" t="s">
        <v>32</v>
      </c>
      <c r="AI395" s="9">
        <f t="shared" si="100"/>
        <v>0</v>
      </c>
      <c r="AJ395" s="9">
        <f t="shared" si="101"/>
        <v>270</v>
      </c>
      <c r="AK395" s="9" t="s">
        <v>386</v>
      </c>
      <c r="AL395" s="1" t="s">
        <v>490</v>
      </c>
      <c r="AM395" s="1" t="s">
        <v>33</v>
      </c>
      <c r="AN395" s="1" t="s">
        <v>334</v>
      </c>
      <c r="AP395" t="str">
        <f t="shared" si="102"/>
        <v>Undiscovered</v>
      </c>
      <c r="AR395" s="9">
        <f t="shared" si="103"/>
        <v>100</v>
      </c>
      <c r="AU395" s="1" t="s">
        <v>75</v>
      </c>
      <c r="AV395" s="1" t="s">
        <v>33</v>
      </c>
      <c r="AW395" s="1" t="s">
        <v>33</v>
      </c>
      <c r="AX395" s="1" t="s">
        <v>33</v>
      </c>
      <c r="AY395" s="1" t="s">
        <v>33</v>
      </c>
      <c r="AZ395" s="1" t="s">
        <v>33</v>
      </c>
      <c r="BA395" s="1" t="s">
        <v>33</v>
      </c>
      <c r="BB395" s="1">
        <v>0.5</v>
      </c>
      <c r="BC395" s="1" t="s">
        <v>33</v>
      </c>
      <c r="BD395" s="1" t="s">
        <v>33</v>
      </c>
      <c r="BE395" s="1" t="s">
        <v>33</v>
      </c>
      <c r="BF395" s="1">
        <v>0.5</v>
      </c>
      <c r="BG395" s="1" t="s">
        <v>38</v>
      </c>
      <c r="BH395" s="1" t="s">
        <v>33</v>
      </c>
      <c r="BI395" s="1" t="s">
        <v>38</v>
      </c>
      <c r="BJ395" s="1" t="s">
        <v>33</v>
      </c>
      <c r="BK395" s="1" t="s">
        <v>38</v>
      </c>
      <c r="BL395" s="1" t="s">
        <v>33</v>
      </c>
      <c r="BM395" s="1" t="s">
        <v>33</v>
      </c>
    </row>
    <row r="396" spans="1:65" x14ac:dyDescent="0.35">
      <c r="A396" s="1" t="s">
        <v>1873</v>
      </c>
      <c r="B396" s="1" t="s">
        <v>1607</v>
      </c>
      <c r="C396" s="1" t="s">
        <v>1868</v>
      </c>
      <c r="D396" s="1" t="s">
        <v>1869</v>
      </c>
      <c r="E396" t="s">
        <v>61</v>
      </c>
      <c r="F396" s="1" t="s">
        <v>952</v>
      </c>
      <c r="G396" s="1" t="s">
        <v>4163</v>
      </c>
      <c r="H396" s="1" t="s">
        <v>33</v>
      </c>
      <c r="I396" s="1" t="s">
        <v>299</v>
      </c>
      <c r="K396" t="str">
        <f t="shared" si="91"/>
        <v>Psychic</v>
      </c>
      <c r="L396" s="1">
        <v>1.7</v>
      </c>
      <c r="M396" s="1">
        <v>60.8</v>
      </c>
      <c r="N396" s="1" t="s">
        <v>33</v>
      </c>
      <c r="O396" s="1" t="s">
        <v>901</v>
      </c>
      <c r="R396" s="9" t="s">
        <v>524</v>
      </c>
      <c r="S396" s="9">
        <f t="shared" si="92"/>
        <v>600</v>
      </c>
      <c r="T396" s="9">
        <f t="shared" si="93"/>
        <v>50</v>
      </c>
      <c r="U396" s="9" t="s">
        <v>88</v>
      </c>
      <c r="V396" s="9">
        <f t="shared" si="94"/>
        <v>95</v>
      </c>
      <c r="W396" s="9" t="s">
        <v>276</v>
      </c>
      <c r="X396" s="9">
        <f t="shared" si="95"/>
        <v>90</v>
      </c>
      <c r="Y396" s="9" t="s">
        <v>178</v>
      </c>
      <c r="Z396" s="9">
        <f t="shared" si="96"/>
        <v>95</v>
      </c>
      <c r="AA396" s="9" t="s">
        <v>276</v>
      </c>
      <c r="AB396" s="9">
        <f t="shared" si="97"/>
        <v>90</v>
      </c>
      <c r="AC396" s="9" t="s">
        <v>178</v>
      </c>
      <c r="AD396" s="9">
        <f t="shared" si="98"/>
        <v>180</v>
      </c>
      <c r="AE396" s="9" t="s">
        <v>529</v>
      </c>
      <c r="AF396" s="9">
        <f t="shared" si="99"/>
        <v>3</v>
      </c>
      <c r="AG396" s="9" t="s">
        <v>61</v>
      </c>
      <c r="AH396" s="9" t="s">
        <v>32</v>
      </c>
      <c r="AI396" s="9">
        <f t="shared" si="100"/>
        <v>0</v>
      </c>
      <c r="AJ396" s="9">
        <f t="shared" si="101"/>
        <v>270</v>
      </c>
      <c r="AK396" s="9" t="s">
        <v>386</v>
      </c>
      <c r="AL396" s="1" t="s">
        <v>490</v>
      </c>
      <c r="AM396" s="1" t="s">
        <v>33</v>
      </c>
      <c r="AN396" s="1" t="s">
        <v>334</v>
      </c>
      <c r="AP396" t="str">
        <f t="shared" si="102"/>
        <v>Undiscovered</v>
      </c>
      <c r="AR396" s="9">
        <f t="shared" si="103"/>
        <v>100</v>
      </c>
      <c r="AU396" s="1" t="s">
        <v>75</v>
      </c>
      <c r="AV396" s="1" t="s">
        <v>33</v>
      </c>
      <c r="AW396" s="1" t="s">
        <v>33</v>
      </c>
      <c r="AX396" s="1" t="s">
        <v>33</v>
      </c>
      <c r="AY396" s="1" t="s">
        <v>33</v>
      </c>
      <c r="AZ396" s="1" t="s">
        <v>33</v>
      </c>
      <c r="BA396" s="1" t="s">
        <v>33</v>
      </c>
      <c r="BB396" s="1">
        <v>0.5</v>
      </c>
      <c r="BC396" s="1" t="s">
        <v>33</v>
      </c>
      <c r="BD396" s="1" t="s">
        <v>33</v>
      </c>
      <c r="BE396" s="1" t="s">
        <v>33</v>
      </c>
      <c r="BF396" s="1">
        <v>0.5</v>
      </c>
      <c r="BG396" s="1" t="s">
        <v>38</v>
      </c>
      <c r="BH396" s="1" t="s">
        <v>33</v>
      </c>
      <c r="BI396" s="1" t="s">
        <v>38</v>
      </c>
      <c r="BJ396" s="1" t="s">
        <v>33</v>
      </c>
      <c r="BK396" s="1" t="s">
        <v>38</v>
      </c>
      <c r="BL396" s="1" t="s">
        <v>33</v>
      </c>
      <c r="BM396" s="1" t="s">
        <v>33</v>
      </c>
    </row>
    <row r="397" spans="1:65" x14ac:dyDescent="0.35">
      <c r="A397" s="1" t="s">
        <v>1874</v>
      </c>
      <c r="B397" s="1" t="s">
        <v>1610</v>
      </c>
      <c r="C397" s="1" t="s">
        <v>1875</v>
      </c>
      <c r="D397" s="1" t="s">
        <v>1876</v>
      </c>
      <c r="E397" t="s">
        <v>77</v>
      </c>
      <c r="F397" s="1" t="s">
        <v>37</v>
      </c>
      <c r="G397" s="1" t="s">
        <v>4164</v>
      </c>
      <c r="H397" s="1" t="s">
        <v>33</v>
      </c>
      <c r="I397" s="1" t="s">
        <v>39</v>
      </c>
      <c r="K397" t="str">
        <f t="shared" si="91"/>
        <v>Grass</v>
      </c>
      <c r="L397" s="1">
        <v>0.4</v>
      </c>
      <c r="M397" s="1">
        <v>10.199999999999999</v>
      </c>
      <c r="N397" s="1" t="s">
        <v>38</v>
      </c>
      <c r="O397" s="1" t="s">
        <v>41</v>
      </c>
      <c r="Q397" s="1" t="s">
        <v>609</v>
      </c>
      <c r="R397" s="9" t="s">
        <v>43</v>
      </c>
      <c r="S397" s="9">
        <f t="shared" si="92"/>
        <v>318</v>
      </c>
      <c r="T397" s="9">
        <f t="shared" si="93"/>
        <v>55</v>
      </c>
      <c r="U397" s="9" t="s">
        <v>169</v>
      </c>
      <c r="V397" s="9">
        <f t="shared" si="94"/>
        <v>68</v>
      </c>
      <c r="W397" s="9" t="s">
        <v>452</v>
      </c>
      <c r="X397" s="9">
        <f t="shared" si="95"/>
        <v>64</v>
      </c>
      <c r="Y397" s="9" t="s">
        <v>48</v>
      </c>
      <c r="Z397" s="9">
        <f t="shared" si="96"/>
        <v>45</v>
      </c>
      <c r="AA397" s="9" t="s">
        <v>44</v>
      </c>
      <c r="AB397" s="9">
        <f t="shared" si="97"/>
        <v>55</v>
      </c>
      <c r="AC397" s="9" t="s">
        <v>169</v>
      </c>
      <c r="AD397" s="9">
        <f t="shared" si="98"/>
        <v>31</v>
      </c>
      <c r="AE397" s="9" t="s">
        <v>258</v>
      </c>
      <c r="AF397" s="9">
        <f t="shared" si="99"/>
        <v>45</v>
      </c>
      <c r="AG397" s="9" t="s">
        <v>44</v>
      </c>
      <c r="AH397" s="9" t="s">
        <v>47</v>
      </c>
      <c r="AI397" s="9">
        <f t="shared" si="100"/>
        <v>70</v>
      </c>
      <c r="AJ397" s="9">
        <f t="shared" si="101"/>
        <v>64</v>
      </c>
      <c r="AK397" s="9" t="s">
        <v>48</v>
      </c>
      <c r="AL397" s="1" t="s">
        <v>49</v>
      </c>
      <c r="AM397" s="1" t="s">
        <v>38</v>
      </c>
      <c r="AN397" s="1" t="s">
        <v>39</v>
      </c>
      <c r="AO397" s="1" t="s">
        <v>50</v>
      </c>
      <c r="AP397" t="str">
        <f t="shared" si="102"/>
        <v>Grass, Monster</v>
      </c>
      <c r="AQ397" s="9">
        <v>87.5</v>
      </c>
      <c r="AR397" s="9">
        <f t="shared" si="103"/>
        <v>12.5</v>
      </c>
      <c r="AS397" s="10">
        <f>Table1[[#This Row],[percentage_male]]/100</f>
        <v>0.875</v>
      </c>
      <c r="AT397" s="11">
        <f>(100-Table1[[#This Row],[percentage_male]])/100</f>
        <v>0.125</v>
      </c>
      <c r="AU397" s="1" t="s">
        <v>51</v>
      </c>
      <c r="AV397" s="1" t="s">
        <v>33</v>
      </c>
      <c r="AW397" s="1" t="s">
        <v>38</v>
      </c>
      <c r="AX397" s="1">
        <v>0.5</v>
      </c>
      <c r="AY397" s="1">
        <v>0.5</v>
      </c>
      <c r="AZ397" s="1">
        <v>0.5</v>
      </c>
      <c r="BA397" s="1" t="s">
        <v>38</v>
      </c>
      <c r="BB397" s="1" t="s">
        <v>33</v>
      </c>
      <c r="BC397" s="1" t="s">
        <v>38</v>
      </c>
      <c r="BD397" s="1">
        <v>0.5</v>
      </c>
      <c r="BE397" s="1" t="s">
        <v>38</v>
      </c>
      <c r="BF397" s="1" t="s">
        <v>33</v>
      </c>
      <c r="BG397" s="1" t="s">
        <v>38</v>
      </c>
      <c r="BH397" s="1" t="s">
        <v>33</v>
      </c>
      <c r="BI397" s="1" t="s">
        <v>33</v>
      </c>
      <c r="BJ397" s="1" t="s">
        <v>33</v>
      </c>
      <c r="BK397" s="1" t="s">
        <v>33</v>
      </c>
      <c r="BL397" s="1" t="s">
        <v>33</v>
      </c>
      <c r="BM397" s="1" t="s">
        <v>33</v>
      </c>
    </row>
    <row r="398" spans="1:65" x14ac:dyDescent="0.35">
      <c r="A398" s="1" t="s">
        <v>1878</v>
      </c>
      <c r="B398" s="1" t="s">
        <v>1615</v>
      </c>
      <c r="C398" s="1" t="s">
        <v>1879</v>
      </c>
      <c r="D398" s="1" t="s">
        <v>1880</v>
      </c>
      <c r="E398" t="s">
        <v>77</v>
      </c>
      <c r="F398" s="1" t="s">
        <v>37</v>
      </c>
      <c r="G398" s="1" t="s">
        <v>4165</v>
      </c>
      <c r="H398" s="1" t="s">
        <v>33</v>
      </c>
      <c r="I398" s="1" t="s">
        <v>39</v>
      </c>
      <c r="K398" t="str">
        <f t="shared" si="91"/>
        <v>Grass</v>
      </c>
      <c r="L398" s="1">
        <v>1.1000000000000001</v>
      </c>
      <c r="M398" s="1">
        <v>97</v>
      </c>
      <c r="N398" s="1" t="s">
        <v>38</v>
      </c>
      <c r="O398" s="1" t="s">
        <v>41</v>
      </c>
      <c r="Q398" s="1" t="s">
        <v>609</v>
      </c>
      <c r="R398" s="9" t="s">
        <v>55</v>
      </c>
      <c r="S398" s="9">
        <f t="shared" si="92"/>
        <v>405</v>
      </c>
      <c r="T398" s="9">
        <f t="shared" si="93"/>
        <v>75</v>
      </c>
      <c r="U398" s="9" t="s">
        <v>195</v>
      </c>
      <c r="V398" s="9">
        <f t="shared" si="94"/>
        <v>89</v>
      </c>
      <c r="W398" s="9" t="s">
        <v>541</v>
      </c>
      <c r="X398" s="9">
        <f t="shared" si="95"/>
        <v>85</v>
      </c>
      <c r="Y398" s="9" t="s">
        <v>104</v>
      </c>
      <c r="Z398" s="9">
        <f t="shared" si="96"/>
        <v>55</v>
      </c>
      <c r="AA398" s="9" t="s">
        <v>169</v>
      </c>
      <c r="AB398" s="9">
        <f t="shared" si="97"/>
        <v>65</v>
      </c>
      <c r="AC398" s="9" t="s">
        <v>46</v>
      </c>
      <c r="AD398" s="9">
        <f t="shared" si="98"/>
        <v>36</v>
      </c>
      <c r="AE398" s="9" t="s">
        <v>300</v>
      </c>
      <c r="AF398" s="9">
        <f t="shared" si="99"/>
        <v>45</v>
      </c>
      <c r="AG398" s="9" t="s">
        <v>44</v>
      </c>
      <c r="AH398" s="9" t="s">
        <v>47</v>
      </c>
      <c r="AI398" s="9">
        <f t="shared" si="100"/>
        <v>70</v>
      </c>
      <c r="AJ398" s="9">
        <f t="shared" si="101"/>
        <v>142</v>
      </c>
      <c r="AK398" s="9" t="s">
        <v>60</v>
      </c>
      <c r="AL398" s="1" t="s">
        <v>49</v>
      </c>
      <c r="AM398" s="1" t="s">
        <v>38</v>
      </c>
      <c r="AN398" s="1" t="s">
        <v>39</v>
      </c>
      <c r="AO398" s="1" t="s">
        <v>50</v>
      </c>
      <c r="AP398" t="str">
        <f t="shared" si="102"/>
        <v>Grass, Monster</v>
      </c>
      <c r="AQ398" s="9">
        <v>87.5</v>
      </c>
      <c r="AR398" s="9">
        <f t="shared" si="103"/>
        <v>12.5</v>
      </c>
      <c r="AS398" s="10">
        <f>Table1[[#This Row],[percentage_male]]/100</f>
        <v>0.875</v>
      </c>
      <c r="AT398" s="11">
        <f>(100-Table1[[#This Row],[percentage_male]])/100</f>
        <v>0.125</v>
      </c>
      <c r="AU398" s="1" t="s">
        <v>51</v>
      </c>
      <c r="AV398" s="1" t="s">
        <v>33</v>
      </c>
      <c r="AW398" s="1" t="s">
        <v>38</v>
      </c>
      <c r="AX398" s="1">
        <v>0.5</v>
      </c>
      <c r="AY398" s="1">
        <v>0.5</v>
      </c>
      <c r="AZ398" s="1">
        <v>0.5</v>
      </c>
      <c r="BA398" s="1" t="s">
        <v>38</v>
      </c>
      <c r="BB398" s="1" t="s">
        <v>33</v>
      </c>
      <c r="BC398" s="1" t="s">
        <v>38</v>
      </c>
      <c r="BD398" s="1">
        <v>0.5</v>
      </c>
      <c r="BE398" s="1" t="s">
        <v>38</v>
      </c>
      <c r="BF398" s="1" t="s">
        <v>33</v>
      </c>
      <c r="BG398" s="1" t="s">
        <v>38</v>
      </c>
      <c r="BH398" s="1" t="s">
        <v>33</v>
      </c>
      <c r="BI398" s="1" t="s">
        <v>33</v>
      </c>
      <c r="BJ398" s="1" t="s">
        <v>33</v>
      </c>
      <c r="BK398" s="1" t="s">
        <v>33</v>
      </c>
      <c r="BL398" s="1" t="s">
        <v>33</v>
      </c>
      <c r="BM398" s="1" t="s">
        <v>33</v>
      </c>
    </row>
    <row r="399" spans="1:65" x14ac:dyDescent="0.35">
      <c r="A399" s="1" t="s">
        <v>1882</v>
      </c>
      <c r="B399" s="1" t="s">
        <v>1619</v>
      </c>
      <c r="C399" s="1" t="s">
        <v>1883</v>
      </c>
      <c r="D399" s="1" t="s">
        <v>1884</v>
      </c>
      <c r="E399" t="s">
        <v>77</v>
      </c>
      <c r="F399" s="1" t="s">
        <v>37</v>
      </c>
      <c r="G399" s="1" t="s">
        <v>4160</v>
      </c>
      <c r="H399" s="1" t="s">
        <v>38</v>
      </c>
      <c r="I399" s="1" t="s">
        <v>39</v>
      </c>
      <c r="J399" s="1" t="s">
        <v>304</v>
      </c>
      <c r="K399" t="str">
        <f t="shared" si="91"/>
        <v>Grass, Ground</v>
      </c>
      <c r="L399" s="1">
        <v>2.2000000000000002</v>
      </c>
      <c r="M399" s="1">
        <v>310</v>
      </c>
      <c r="N399" s="1" t="s">
        <v>38</v>
      </c>
      <c r="O399" s="1" t="s">
        <v>41</v>
      </c>
      <c r="Q399" s="1" t="s">
        <v>609</v>
      </c>
      <c r="R399" s="9" t="s">
        <v>65</v>
      </c>
      <c r="S399" s="9">
        <f t="shared" si="92"/>
        <v>525</v>
      </c>
      <c r="T399" s="9">
        <f t="shared" si="93"/>
        <v>95</v>
      </c>
      <c r="U399" s="9" t="s">
        <v>276</v>
      </c>
      <c r="V399" s="9">
        <f t="shared" si="94"/>
        <v>109</v>
      </c>
      <c r="W399" s="9" t="s">
        <v>103</v>
      </c>
      <c r="X399" s="9">
        <f t="shared" si="95"/>
        <v>105</v>
      </c>
      <c r="Y399" s="9" t="s">
        <v>141</v>
      </c>
      <c r="Z399" s="9">
        <f t="shared" si="96"/>
        <v>75</v>
      </c>
      <c r="AA399" s="9" t="s">
        <v>195</v>
      </c>
      <c r="AB399" s="9">
        <f t="shared" si="97"/>
        <v>85</v>
      </c>
      <c r="AC399" s="9" t="s">
        <v>104</v>
      </c>
      <c r="AD399" s="9">
        <f t="shared" si="98"/>
        <v>56</v>
      </c>
      <c r="AE399" s="9" t="s">
        <v>210</v>
      </c>
      <c r="AF399" s="9">
        <f t="shared" si="99"/>
        <v>45</v>
      </c>
      <c r="AG399" s="9" t="s">
        <v>44</v>
      </c>
      <c r="AH399" s="9" t="s">
        <v>47</v>
      </c>
      <c r="AI399" s="9">
        <f t="shared" si="100"/>
        <v>70</v>
      </c>
      <c r="AJ399" s="9">
        <f t="shared" si="101"/>
        <v>236</v>
      </c>
      <c r="AK399" s="9" t="s">
        <v>69</v>
      </c>
      <c r="AL399" s="1" t="s">
        <v>49</v>
      </c>
      <c r="AM399" s="1" t="s">
        <v>38</v>
      </c>
      <c r="AN399" s="1" t="s">
        <v>39</v>
      </c>
      <c r="AO399" s="1" t="s">
        <v>50</v>
      </c>
      <c r="AP399" t="str">
        <f t="shared" si="102"/>
        <v>Grass, Monster</v>
      </c>
      <c r="AQ399" s="9">
        <v>87.5</v>
      </c>
      <c r="AR399" s="9">
        <f t="shared" si="103"/>
        <v>12.5</v>
      </c>
      <c r="AS399" s="10">
        <f>Table1[[#This Row],[percentage_male]]/100</f>
        <v>0.875</v>
      </c>
      <c r="AT399" s="11">
        <f>(100-Table1[[#This Row],[percentage_male]])/100</f>
        <v>0.125</v>
      </c>
      <c r="AU399" s="1" t="s">
        <v>51</v>
      </c>
      <c r="AV399" s="1" t="s">
        <v>33</v>
      </c>
      <c r="AW399" s="1" t="s">
        <v>38</v>
      </c>
      <c r="AX399" s="1" t="s">
        <v>33</v>
      </c>
      <c r="AY399" s="1" t="s">
        <v>32</v>
      </c>
      <c r="AZ399" s="1" t="s">
        <v>33</v>
      </c>
      <c r="BA399" s="1" t="s">
        <v>77</v>
      </c>
      <c r="BB399" s="1" t="s">
        <v>33</v>
      </c>
      <c r="BC399" s="1" t="s">
        <v>33</v>
      </c>
      <c r="BD399" s="1">
        <v>0.5</v>
      </c>
      <c r="BE399" s="1" t="s">
        <v>38</v>
      </c>
      <c r="BF399" s="1" t="s">
        <v>33</v>
      </c>
      <c r="BG399" s="1" t="s">
        <v>38</v>
      </c>
      <c r="BH399" s="1">
        <v>0.5</v>
      </c>
      <c r="BI399" s="1" t="s">
        <v>33</v>
      </c>
      <c r="BJ399" s="1" t="s">
        <v>33</v>
      </c>
      <c r="BK399" s="1" t="s">
        <v>33</v>
      </c>
      <c r="BL399" s="1" t="s">
        <v>33</v>
      </c>
      <c r="BM399" s="1" t="s">
        <v>33</v>
      </c>
    </row>
    <row r="400" spans="1:65" x14ac:dyDescent="0.35">
      <c r="A400" s="1" t="s">
        <v>1886</v>
      </c>
      <c r="B400" s="1" t="s">
        <v>545</v>
      </c>
      <c r="C400" s="1" t="s">
        <v>1887</v>
      </c>
      <c r="D400" s="1" t="s">
        <v>1888</v>
      </c>
      <c r="E400" t="s">
        <v>77</v>
      </c>
      <c r="F400" s="1" t="s">
        <v>37</v>
      </c>
      <c r="G400" s="1" t="s">
        <v>4166</v>
      </c>
      <c r="H400" s="1" t="s">
        <v>33</v>
      </c>
      <c r="I400" s="1" t="s">
        <v>81</v>
      </c>
      <c r="K400" t="str">
        <f t="shared" si="91"/>
        <v>Fire</v>
      </c>
      <c r="L400" s="1">
        <v>0.5</v>
      </c>
      <c r="M400" s="1">
        <v>6.2</v>
      </c>
      <c r="N400" s="1" t="s">
        <v>38</v>
      </c>
      <c r="O400" s="1" t="s">
        <v>82</v>
      </c>
      <c r="Q400" s="1" t="s">
        <v>749</v>
      </c>
      <c r="R400" s="9" t="s">
        <v>84</v>
      </c>
      <c r="S400" s="9">
        <f t="shared" si="92"/>
        <v>309</v>
      </c>
      <c r="T400" s="9">
        <f t="shared" si="93"/>
        <v>44</v>
      </c>
      <c r="U400" s="9" t="s">
        <v>127</v>
      </c>
      <c r="V400" s="9">
        <f t="shared" si="94"/>
        <v>58</v>
      </c>
      <c r="W400" s="9" t="s">
        <v>94</v>
      </c>
      <c r="X400" s="9">
        <f t="shared" si="95"/>
        <v>44</v>
      </c>
      <c r="Y400" s="9" t="s">
        <v>127</v>
      </c>
      <c r="Z400" s="9">
        <f t="shared" si="96"/>
        <v>58</v>
      </c>
      <c r="AA400" s="9" t="s">
        <v>94</v>
      </c>
      <c r="AB400" s="9">
        <f t="shared" si="97"/>
        <v>44</v>
      </c>
      <c r="AC400" s="9" t="s">
        <v>127</v>
      </c>
      <c r="AD400" s="9">
        <f t="shared" si="98"/>
        <v>61</v>
      </c>
      <c r="AE400" s="9" t="s">
        <v>264</v>
      </c>
      <c r="AF400" s="9">
        <f t="shared" si="99"/>
        <v>45</v>
      </c>
      <c r="AG400" s="9" t="s">
        <v>44</v>
      </c>
      <c r="AH400" s="9" t="s">
        <v>47</v>
      </c>
      <c r="AI400" s="9">
        <f t="shared" si="100"/>
        <v>70</v>
      </c>
      <c r="AJ400" s="9">
        <f t="shared" si="101"/>
        <v>62</v>
      </c>
      <c r="AK400" s="9" t="s">
        <v>57</v>
      </c>
      <c r="AL400" s="1" t="s">
        <v>49</v>
      </c>
      <c r="AM400" s="1" t="s">
        <v>38</v>
      </c>
      <c r="AN400" s="1" t="s">
        <v>238</v>
      </c>
      <c r="AO400" s="1" t="s">
        <v>514</v>
      </c>
      <c r="AP400" t="str">
        <f t="shared" si="102"/>
        <v>Field, Human-Like</v>
      </c>
      <c r="AQ400" s="9">
        <v>87.5</v>
      </c>
      <c r="AR400" s="9">
        <f t="shared" si="103"/>
        <v>12.5</v>
      </c>
      <c r="AS400" s="10">
        <f>Table1[[#This Row],[percentage_male]]/100</f>
        <v>0.875</v>
      </c>
      <c r="AT400" s="11">
        <f>(100-Table1[[#This Row],[percentage_male]])/100</f>
        <v>0.125</v>
      </c>
      <c r="AU400" s="1" t="s">
        <v>51</v>
      </c>
      <c r="AV400" s="1" t="s">
        <v>33</v>
      </c>
      <c r="AW400" s="1">
        <v>0.5</v>
      </c>
      <c r="AX400" s="1" t="s">
        <v>38</v>
      </c>
      <c r="AY400" s="1" t="s">
        <v>33</v>
      </c>
      <c r="AZ400" s="1">
        <v>0.5</v>
      </c>
      <c r="BA400" s="1">
        <v>0.5</v>
      </c>
      <c r="BB400" s="1" t="s">
        <v>33</v>
      </c>
      <c r="BC400" s="1" t="s">
        <v>33</v>
      </c>
      <c r="BD400" s="1" t="s">
        <v>38</v>
      </c>
      <c r="BE400" s="1" t="s">
        <v>33</v>
      </c>
      <c r="BF400" s="1" t="s">
        <v>33</v>
      </c>
      <c r="BG400" s="1">
        <v>0.5</v>
      </c>
      <c r="BH400" s="1" t="s">
        <v>38</v>
      </c>
      <c r="BI400" s="1" t="s">
        <v>33</v>
      </c>
      <c r="BJ400" s="1" t="s">
        <v>33</v>
      </c>
      <c r="BK400" s="1" t="s">
        <v>33</v>
      </c>
      <c r="BL400" s="1">
        <v>0.5</v>
      </c>
      <c r="BM400" s="1">
        <v>0.5</v>
      </c>
    </row>
    <row r="401" spans="1:65" x14ac:dyDescent="0.35">
      <c r="A401" s="1" t="s">
        <v>1889</v>
      </c>
      <c r="B401" s="1" t="s">
        <v>1625</v>
      </c>
      <c r="C401" s="1" t="s">
        <v>1890</v>
      </c>
      <c r="D401" s="1" t="s">
        <v>1891</v>
      </c>
      <c r="E401" t="s">
        <v>77</v>
      </c>
      <c r="F401" s="1" t="s">
        <v>37</v>
      </c>
      <c r="G401" s="1" t="s">
        <v>4167</v>
      </c>
      <c r="H401" s="1" t="s">
        <v>38</v>
      </c>
      <c r="I401" s="1" t="s">
        <v>81</v>
      </c>
      <c r="J401" s="1" t="s">
        <v>478</v>
      </c>
      <c r="K401" t="str">
        <f t="shared" si="91"/>
        <v>Fire, Fighting</v>
      </c>
      <c r="L401" s="1">
        <v>0.9</v>
      </c>
      <c r="M401" s="1">
        <v>22</v>
      </c>
      <c r="N401" s="1" t="s">
        <v>38</v>
      </c>
      <c r="O401" s="1" t="s">
        <v>82</v>
      </c>
      <c r="Q401" s="1" t="s">
        <v>749</v>
      </c>
      <c r="R401" s="9" t="s">
        <v>55</v>
      </c>
      <c r="S401" s="9">
        <f t="shared" si="92"/>
        <v>405</v>
      </c>
      <c r="T401" s="9">
        <f t="shared" si="93"/>
        <v>64</v>
      </c>
      <c r="U401" s="9" t="s">
        <v>48</v>
      </c>
      <c r="V401" s="9">
        <f t="shared" si="94"/>
        <v>78</v>
      </c>
      <c r="W401" s="9" t="s">
        <v>101</v>
      </c>
      <c r="X401" s="9">
        <f t="shared" si="95"/>
        <v>52</v>
      </c>
      <c r="Y401" s="9" t="s">
        <v>86</v>
      </c>
      <c r="Z401" s="9">
        <f t="shared" si="96"/>
        <v>78</v>
      </c>
      <c r="AA401" s="9" t="s">
        <v>101</v>
      </c>
      <c r="AB401" s="9">
        <f t="shared" si="97"/>
        <v>52</v>
      </c>
      <c r="AC401" s="9" t="s">
        <v>86</v>
      </c>
      <c r="AD401" s="9">
        <f t="shared" si="98"/>
        <v>81</v>
      </c>
      <c r="AE401" s="9" t="s">
        <v>247</v>
      </c>
      <c r="AF401" s="9">
        <f t="shared" si="99"/>
        <v>45</v>
      </c>
      <c r="AG401" s="9" t="s">
        <v>44</v>
      </c>
      <c r="AH401" s="9" t="s">
        <v>47</v>
      </c>
      <c r="AI401" s="9">
        <f t="shared" si="100"/>
        <v>70</v>
      </c>
      <c r="AJ401" s="9">
        <f t="shared" si="101"/>
        <v>142</v>
      </c>
      <c r="AK401" s="9" t="s">
        <v>60</v>
      </c>
      <c r="AL401" s="1" t="s">
        <v>49</v>
      </c>
      <c r="AM401" s="1" t="s">
        <v>38</v>
      </c>
      <c r="AN401" s="1" t="s">
        <v>238</v>
      </c>
      <c r="AO401" s="1" t="s">
        <v>514</v>
      </c>
      <c r="AP401" t="str">
        <f t="shared" si="102"/>
        <v>Field, Human-Like</v>
      </c>
      <c r="AQ401" s="9">
        <v>87.5</v>
      </c>
      <c r="AR401" s="9">
        <f t="shared" si="103"/>
        <v>12.5</v>
      </c>
      <c r="AS401" s="10">
        <f>Table1[[#This Row],[percentage_male]]/100</f>
        <v>0.875</v>
      </c>
      <c r="AT401" s="11">
        <f>(100-Table1[[#This Row],[percentage_male]])/100</f>
        <v>0.125</v>
      </c>
      <c r="AU401" s="1" t="s">
        <v>51</v>
      </c>
      <c r="AV401" s="1" t="s">
        <v>33</v>
      </c>
      <c r="AW401" s="1">
        <v>0.5</v>
      </c>
      <c r="AX401" s="1" t="s">
        <v>38</v>
      </c>
      <c r="AY401" s="1" t="s">
        <v>33</v>
      </c>
      <c r="AZ401" s="1">
        <v>0.5</v>
      </c>
      <c r="BA401" s="1">
        <v>0.5</v>
      </c>
      <c r="BB401" s="1" t="s">
        <v>33</v>
      </c>
      <c r="BC401" s="1" t="s">
        <v>33</v>
      </c>
      <c r="BD401" s="1" t="s">
        <v>38</v>
      </c>
      <c r="BE401" s="1" t="s">
        <v>38</v>
      </c>
      <c r="BF401" s="1" t="s">
        <v>38</v>
      </c>
      <c r="BG401" s="1">
        <v>0.25</v>
      </c>
      <c r="BH401" s="1" t="s">
        <v>33</v>
      </c>
      <c r="BI401" s="1" t="s">
        <v>33</v>
      </c>
      <c r="BJ401" s="1" t="s">
        <v>33</v>
      </c>
      <c r="BK401" s="1">
        <v>0.5</v>
      </c>
      <c r="BL401" s="1">
        <v>0.5</v>
      </c>
      <c r="BM401" s="1" t="s">
        <v>33</v>
      </c>
    </row>
    <row r="402" spans="1:65" x14ac:dyDescent="0.35">
      <c r="A402" s="1" t="s">
        <v>1892</v>
      </c>
      <c r="B402" s="1" t="s">
        <v>1628</v>
      </c>
      <c r="C402" s="1" t="s">
        <v>1893</v>
      </c>
      <c r="D402" s="1" t="s">
        <v>1894</v>
      </c>
      <c r="E402" t="s">
        <v>77</v>
      </c>
      <c r="F402" s="1" t="s">
        <v>37</v>
      </c>
      <c r="G402" s="1" t="s">
        <v>3892</v>
      </c>
      <c r="H402" s="1" t="s">
        <v>38</v>
      </c>
      <c r="I402" s="1" t="s">
        <v>81</v>
      </c>
      <c r="J402" s="1" t="s">
        <v>478</v>
      </c>
      <c r="K402" t="str">
        <f t="shared" si="91"/>
        <v>Fire, Fighting</v>
      </c>
      <c r="L402" s="1">
        <v>1.2</v>
      </c>
      <c r="M402" s="1">
        <v>55</v>
      </c>
      <c r="N402" s="1" t="s">
        <v>38</v>
      </c>
      <c r="O402" s="1" t="s">
        <v>82</v>
      </c>
      <c r="Q402" s="1" t="s">
        <v>749</v>
      </c>
      <c r="R402" s="9" t="s">
        <v>100</v>
      </c>
      <c r="S402" s="9">
        <f t="shared" si="92"/>
        <v>534</v>
      </c>
      <c r="T402" s="9">
        <f t="shared" si="93"/>
        <v>76</v>
      </c>
      <c r="U402" s="9" t="s">
        <v>342</v>
      </c>
      <c r="V402" s="9">
        <f t="shared" si="94"/>
        <v>104</v>
      </c>
      <c r="W402" s="9" t="s">
        <v>116</v>
      </c>
      <c r="X402" s="9">
        <f t="shared" si="95"/>
        <v>71</v>
      </c>
      <c r="Y402" s="9" t="s">
        <v>216</v>
      </c>
      <c r="Z402" s="9">
        <f t="shared" si="96"/>
        <v>104</v>
      </c>
      <c r="AA402" s="9" t="s">
        <v>116</v>
      </c>
      <c r="AB402" s="9">
        <f t="shared" si="97"/>
        <v>71</v>
      </c>
      <c r="AC402" s="9" t="s">
        <v>216</v>
      </c>
      <c r="AD402" s="9">
        <f t="shared" si="98"/>
        <v>108</v>
      </c>
      <c r="AE402" s="9" t="s">
        <v>614</v>
      </c>
      <c r="AF402" s="9">
        <f t="shared" si="99"/>
        <v>45</v>
      </c>
      <c r="AG402" s="9" t="s">
        <v>44</v>
      </c>
      <c r="AH402" s="9" t="s">
        <v>47</v>
      </c>
      <c r="AI402" s="9">
        <f t="shared" si="100"/>
        <v>70</v>
      </c>
      <c r="AJ402" s="9">
        <f t="shared" si="101"/>
        <v>240</v>
      </c>
      <c r="AK402" s="9" t="s">
        <v>105</v>
      </c>
      <c r="AL402" s="1" t="s">
        <v>49</v>
      </c>
      <c r="AM402" s="1" t="s">
        <v>38</v>
      </c>
      <c r="AN402" s="1" t="s">
        <v>238</v>
      </c>
      <c r="AO402" s="1" t="s">
        <v>514</v>
      </c>
      <c r="AP402" t="str">
        <f t="shared" si="102"/>
        <v>Field, Human-Like</v>
      </c>
      <c r="AQ402" s="9">
        <v>87.5</v>
      </c>
      <c r="AR402" s="9">
        <f t="shared" si="103"/>
        <v>12.5</v>
      </c>
      <c r="AS402" s="10">
        <f>Table1[[#This Row],[percentage_male]]/100</f>
        <v>0.875</v>
      </c>
      <c r="AT402" s="11">
        <f>(100-Table1[[#This Row],[percentage_male]])/100</f>
        <v>0.125</v>
      </c>
      <c r="AU402" s="1" t="s">
        <v>51</v>
      </c>
      <c r="AV402" s="1" t="s">
        <v>33</v>
      </c>
      <c r="AW402" s="1">
        <v>0.5</v>
      </c>
      <c r="AX402" s="1" t="s">
        <v>38</v>
      </c>
      <c r="AY402" s="1" t="s">
        <v>33</v>
      </c>
      <c r="AZ402" s="1">
        <v>0.5</v>
      </c>
      <c r="BA402" s="1">
        <v>0.5</v>
      </c>
      <c r="BB402" s="1" t="s">
        <v>33</v>
      </c>
      <c r="BC402" s="1" t="s">
        <v>33</v>
      </c>
      <c r="BD402" s="1" t="s">
        <v>38</v>
      </c>
      <c r="BE402" s="1" t="s">
        <v>38</v>
      </c>
      <c r="BF402" s="1" t="s">
        <v>38</v>
      </c>
      <c r="BG402" s="1">
        <v>0.25</v>
      </c>
      <c r="BH402" s="1" t="s">
        <v>33</v>
      </c>
      <c r="BI402" s="1" t="s">
        <v>33</v>
      </c>
      <c r="BJ402" s="1" t="s">
        <v>33</v>
      </c>
      <c r="BK402" s="1">
        <v>0.5</v>
      </c>
      <c r="BL402" s="1">
        <v>0.5</v>
      </c>
      <c r="BM402" s="1" t="s">
        <v>33</v>
      </c>
    </row>
    <row r="403" spans="1:65" x14ac:dyDescent="0.35">
      <c r="A403" s="1" t="s">
        <v>1896</v>
      </c>
      <c r="B403" s="1" t="s">
        <v>1632</v>
      </c>
      <c r="C403" s="1" t="s">
        <v>1897</v>
      </c>
      <c r="D403" s="1" t="s">
        <v>1898</v>
      </c>
      <c r="E403" t="s">
        <v>77</v>
      </c>
      <c r="F403" s="1" t="s">
        <v>37</v>
      </c>
      <c r="G403" s="1" t="s">
        <v>4168</v>
      </c>
      <c r="H403" s="1" t="s">
        <v>33</v>
      </c>
      <c r="I403" s="1" t="s">
        <v>123</v>
      </c>
      <c r="K403" t="str">
        <f t="shared" si="91"/>
        <v>Water</v>
      </c>
      <c r="L403" s="1">
        <v>0.4</v>
      </c>
      <c r="M403" s="1">
        <v>5.2</v>
      </c>
      <c r="N403" s="1" t="s">
        <v>38</v>
      </c>
      <c r="O403" s="1" t="s">
        <v>124</v>
      </c>
      <c r="Q403" s="1" t="s">
        <v>481</v>
      </c>
      <c r="R403" s="9" t="s">
        <v>126</v>
      </c>
      <c r="S403" s="9">
        <f t="shared" si="92"/>
        <v>314</v>
      </c>
      <c r="T403" s="9">
        <f t="shared" si="93"/>
        <v>53</v>
      </c>
      <c r="U403" s="9" t="s">
        <v>388</v>
      </c>
      <c r="V403" s="9">
        <f t="shared" si="94"/>
        <v>51</v>
      </c>
      <c r="W403" s="9" t="s">
        <v>237</v>
      </c>
      <c r="X403" s="9">
        <f t="shared" si="95"/>
        <v>53</v>
      </c>
      <c r="Y403" s="9" t="s">
        <v>388</v>
      </c>
      <c r="Z403" s="9">
        <f t="shared" si="96"/>
        <v>61</v>
      </c>
      <c r="AA403" s="9" t="s">
        <v>264</v>
      </c>
      <c r="AB403" s="9">
        <f t="shared" si="97"/>
        <v>56</v>
      </c>
      <c r="AC403" s="9" t="s">
        <v>210</v>
      </c>
      <c r="AD403" s="9">
        <f t="shared" si="98"/>
        <v>40</v>
      </c>
      <c r="AE403" s="9" t="s">
        <v>184</v>
      </c>
      <c r="AF403" s="9">
        <f t="shared" si="99"/>
        <v>45</v>
      </c>
      <c r="AG403" s="9" t="s">
        <v>44</v>
      </c>
      <c r="AH403" s="9" t="s">
        <v>47</v>
      </c>
      <c r="AI403" s="9">
        <f t="shared" si="100"/>
        <v>70</v>
      </c>
      <c r="AJ403" s="9">
        <f t="shared" si="101"/>
        <v>63</v>
      </c>
      <c r="AK403" s="9" t="s">
        <v>58</v>
      </c>
      <c r="AL403" s="1" t="s">
        <v>49</v>
      </c>
      <c r="AM403" s="1" t="s">
        <v>38</v>
      </c>
      <c r="AN403" s="1" t="s">
        <v>238</v>
      </c>
      <c r="AO403" s="1" t="s">
        <v>129</v>
      </c>
      <c r="AP403" t="str">
        <f t="shared" si="102"/>
        <v>Field, Water 1</v>
      </c>
      <c r="AQ403" s="9">
        <v>87.5</v>
      </c>
      <c r="AR403" s="9">
        <f t="shared" si="103"/>
        <v>12.5</v>
      </c>
      <c r="AS403" s="10">
        <f>Table1[[#This Row],[percentage_male]]/100</f>
        <v>0.875</v>
      </c>
      <c r="AT403" s="11">
        <f>(100-Table1[[#This Row],[percentage_male]])/100</f>
        <v>0.125</v>
      </c>
      <c r="AU403" s="1" t="s">
        <v>51</v>
      </c>
      <c r="AV403" s="1" t="s">
        <v>33</v>
      </c>
      <c r="AW403" s="1">
        <v>0.5</v>
      </c>
      <c r="AX403" s="1">
        <v>0.5</v>
      </c>
      <c r="AY403" s="1" t="s">
        <v>38</v>
      </c>
      <c r="AZ403" s="1" t="s">
        <v>38</v>
      </c>
      <c r="BA403" s="1">
        <v>0.5</v>
      </c>
      <c r="BB403" s="1" t="s">
        <v>33</v>
      </c>
      <c r="BC403" s="1" t="s">
        <v>33</v>
      </c>
      <c r="BD403" s="1" t="s">
        <v>33</v>
      </c>
      <c r="BE403" s="1" t="s">
        <v>33</v>
      </c>
      <c r="BF403" s="1" t="s">
        <v>33</v>
      </c>
      <c r="BG403" s="1" t="s">
        <v>33</v>
      </c>
      <c r="BH403" s="1" t="s">
        <v>33</v>
      </c>
      <c r="BI403" s="1" t="s">
        <v>33</v>
      </c>
      <c r="BJ403" s="1" t="s">
        <v>33</v>
      </c>
      <c r="BK403" s="1" t="s">
        <v>33</v>
      </c>
      <c r="BL403" s="1">
        <v>0.5</v>
      </c>
      <c r="BM403" s="1" t="s">
        <v>33</v>
      </c>
    </row>
    <row r="404" spans="1:65" x14ac:dyDescent="0.35">
      <c r="A404" s="1" t="s">
        <v>1900</v>
      </c>
      <c r="B404" s="1" t="s">
        <v>1636</v>
      </c>
      <c r="C404" s="1" t="s">
        <v>1901</v>
      </c>
      <c r="D404" s="1" t="s">
        <v>1902</v>
      </c>
      <c r="E404" t="s">
        <v>77</v>
      </c>
      <c r="F404" s="1" t="s">
        <v>37</v>
      </c>
      <c r="G404" s="1" t="s">
        <v>4168</v>
      </c>
      <c r="H404" s="1" t="s">
        <v>33</v>
      </c>
      <c r="I404" s="1" t="s">
        <v>123</v>
      </c>
      <c r="K404" t="str">
        <f t="shared" si="91"/>
        <v>Water</v>
      </c>
      <c r="L404" s="1">
        <v>0.8</v>
      </c>
      <c r="M404" s="1">
        <v>23</v>
      </c>
      <c r="N404" s="1" t="s">
        <v>38</v>
      </c>
      <c r="O404" s="1" t="s">
        <v>124</v>
      </c>
      <c r="Q404" s="1" t="s">
        <v>481</v>
      </c>
      <c r="R404" s="9" t="s">
        <v>55</v>
      </c>
      <c r="S404" s="9">
        <f t="shared" si="92"/>
        <v>405</v>
      </c>
      <c r="T404" s="9">
        <f t="shared" si="93"/>
        <v>64</v>
      </c>
      <c r="U404" s="9" t="s">
        <v>48</v>
      </c>
      <c r="V404" s="9">
        <f t="shared" si="94"/>
        <v>66</v>
      </c>
      <c r="W404" s="9" t="s">
        <v>444</v>
      </c>
      <c r="X404" s="9">
        <f t="shared" si="95"/>
        <v>68</v>
      </c>
      <c r="Y404" s="9" t="s">
        <v>452</v>
      </c>
      <c r="Z404" s="9">
        <f t="shared" si="96"/>
        <v>81</v>
      </c>
      <c r="AA404" s="9" t="s">
        <v>247</v>
      </c>
      <c r="AB404" s="9">
        <f t="shared" si="97"/>
        <v>76</v>
      </c>
      <c r="AC404" s="9" t="s">
        <v>342</v>
      </c>
      <c r="AD404" s="9">
        <f t="shared" si="98"/>
        <v>50</v>
      </c>
      <c r="AE404" s="9" t="s">
        <v>88</v>
      </c>
      <c r="AF404" s="9">
        <f t="shared" si="99"/>
        <v>45</v>
      </c>
      <c r="AG404" s="9" t="s">
        <v>44</v>
      </c>
      <c r="AH404" s="9" t="s">
        <v>47</v>
      </c>
      <c r="AI404" s="9">
        <f t="shared" si="100"/>
        <v>70</v>
      </c>
      <c r="AJ404" s="9">
        <f t="shared" si="101"/>
        <v>142</v>
      </c>
      <c r="AK404" s="9" t="s">
        <v>60</v>
      </c>
      <c r="AL404" s="1" t="s">
        <v>49</v>
      </c>
      <c r="AM404" s="1" t="s">
        <v>38</v>
      </c>
      <c r="AN404" s="1" t="s">
        <v>238</v>
      </c>
      <c r="AO404" s="1" t="s">
        <v>129</v>
      </c>
      <c r="AP404" t="str">
        <f t="shared" si="102"/>
        <v>Field, Water 1</v>
      </c>
      <c r="AQ404" s="9">
        <v>87.5</v>
      </c>
      <c r="AR404" s="9">
        <f t="shared" si="103"/>
        <v>12.5</v>
      </c>
      <c r="AS404" s="10">
        <f>Table1[[#This Row],[percentage_male]]/100</f>
        <v>0.875</v>
      </c>
      <c r="AT404" s="11">
        <f>(100-Table1[[#This Row],[percentage_male]])/100</f>
        <v>0.125</v>
      </c>
      <c r="AU404" s="1" t="s">
        <v>51</v>
      </c>
      <c r="AV404" s="1" t="s">
        <v>33</v>
      </c>
      <c r="AW404" s="1">
        <v>0.5</v>
      </c>
      <c r="AX404" s="1">
        <v>0.5</v>
      </c>
      <c r="AY404" s="1" t="s">
        <v>38</v>
      </c>
      <c r="AZ404" s="1" t="s">
        <v>38</v>
      </c>
      <c r="BA404" s="1">
        <v>0.5</v>
      </c>
      <c r="BB404" s="1" t="s">
        <v>33</v>
      </c>
      <c r="BC404" s="1" t="s">
        <v>33</v>
      </c>
      <c r="BD404" s="1" t="s">
        <v>33</v>
      </c>
      <c r="BE404" s="1" t="s">
        <v>33</v>
      </c>
      <c r="BF404" s="1" t="s">
        <v>33</v>
      </c>
      <c r="BG404" s="1" t="s">
        <v>33</v>
      </c>
      <c r="BH404" s="1" t="s">
        <v>33</v>
      </c>
      <c r="BI404" s="1" t="s">
        <v>33</v>
      </c>
      <c r="BJ404" s="1" t="s">
        <v>33</v>
      </c>
      <c r="BK404" s="1" t="s">
        <v>33</v>
      </c>
      <c r="BL404" s="1">
        <v>0.5</v>
      </c>
      <c r="BM404" s="1" t="s">
        <v>33</v>
      </c>
    </row>
    <row r="405" spans="1:65" x14ac:dyDescent="0.35">
      <c r="A405" s="1" t="s">
        <v>1904</v>
      </c>
      <c r="B405" s="1" t="s">
        <v>177</v>
      </c>
      <c r="C405" s="1" t="s">
        <v>1905</v>
      </c>
      <c r="D405" s="1" t="s">
        <v>1906</v>
      </c>
      <c r="E405" t="s">
        <v>77</v>
      </c>
      <c r="F405" s="1" t="s">
        <v>37</v>
      </c>
      <c r="G405" s="1" t="s">
        <v>4169</v>
      </c>
      <c r="H405" s="1" t="s">
        <v>38</v>
      </c>
      <c r="I405" s="1" t="s">
        <v>123</v>
      </c>
      <c r="J405" s="1" t="s">
        <v>311</v>
      </c>
      <c r="K405" t="str">
        <f t="shared" si="91"/>
        <v>Water, Steel</v>
      </c>
      <c r="L405" s="1">
        <v>1.7</v>
      </c>
      <c r="M405" s="1">
        <v>84.5</v>
      </c>
      <c r="N405" s="1" t="s">
        <v>38</v>
      </c>
      <c r="O405" s="1" t="s">
        <v>124</v>
      </c>
      <c r="Q405" s="1" t="s">
        <v>481</v>
      </c>
      <c r="R405" s="9" t="s">
        <v>139</v>
      </c>
      <c r="S405" s="9">
        <f t="shared" si="92"/>
        <v>530</v>
      </c>
      <c r="T405" s="9">
        <f t="shared" si="93"/>
        <v>84</v>
      </c>
      <c r="U405" s="9" t="s">
        <v>102</v>
      </c>
      <c r="V405" s="9">
        <f t="shared" si="94"/>
        <v>86</v>
      </c>
      <c r="W405" s="9" t="s">
        <v>530</v>
      </c>
      <c r="X405" s="9">
        <f t="shared" si="95"/>
        <v>88</v>
      </c>
      <c r="Y405" s="9" t="s">
        <v>537</v>
      </c>
      <c r="Z405" s="9">
        <f t="shared" si="96"/>
        <v>111</v>
      </c>
      <c r="AA405" s="9" t="s">
        <v>111</v>
      </c>
      <c r="AB405" s="9">
        <f t="shared" si="97"/>
        <v>101</v>
      </c>
      <c r="AC405" s="9" t="s">
        <v>222</v>
      </c>
      <c r="AD405" s="9">
        <f t="shared" si="98"/>
        <v>60</v>
      </c>
      <c r="AE405" s="9" t="s">
        <v>56</v>
      </c>
      <c r="AF405" s="9">
        <f t="shared" si="99"/>
        <v>45</v>
      </c>
      <c r="AG405" s="9" t="s">
        <v>44</v>
      </c>
      <c r="AH405" s="9" t="s">
        <v>47</v>
      </c>
      <c r="AI405" s="9">
        <f t="shared" si="100"/>
        <v>70</v>
      </c>
      <c r="AJ405" s="9">
        <f t="shared" si="101"/>
        <v>239</v>
      </c>
      <c r="AK405" s="9" t="s">
        <v>142</v>
      </c>
      <c r="AL405" s="1" t="s">
        <v>49</v>
      </c>
      <c r="AM405" s="1" t="s">
        <v>38</v>
      </c>
      <c r="AN405" s="1" t="s">
        <v>238</v>
      </c>
      <c r="AO405" s="1" t="s">
        <v>129</v>
      </c>
      <c r="AP405" t="str">
        <f t="shared" si="102"/>
        <v>Field, Water 1</v>
      </c>
      <c r="AQ405" s="9">
        <v>87.5</v>
      </c>
      <c r="AR405" s="9">
        <f t="shared" si="103"/>
        <v>12.5</v>
      </c>
      <c r="AS405" s="10">
        <f>Table1[[#This Row],[percentage_male]]/100</f>
        <v>0.875</v>
      </c>
      <c r="AT405" s="11">
        <f>(100-Table1[[#This Row],[percentage_male]])/100</f>
        <v>0.125</v>
      </c>
      <c r="AU405" s="1" t="s">
        <v>51</v>
      </c>
      <c r="AV405" s="1">
        <v>0.5</v>
      </c>
      <c r="AW405" s="1" t="s">
        <v>33</v>
      </c>
      <c r="AX405" s="1">
        <v>0.5</v>
      </c>
      <c r="AY405" s="1" t="s">
        <v>38</v>
      </c>
      <c r="AZ405" s="1" t="s">
        <v>33</v>
      </c>
      <c r="BA405" s="1">
        <v>0.25</v>
      </c>
      <c r="BB405" s="1" t="s">
        <v>38</v>
      </c>
      <c r="BC405" s="1" t="s">
        <v>32</v>
      </c>
      <c r="BD405" s="1" t="s">
        <v>38</v>
      </c>
      <c r="BE405" s="1">
        <v>0.5</v>
      </c>
      <c r="BF405" s="1">
        <v>0.5</v>
      </c>
      <c r="BG405" s="1">
        <v>0.5</v>
      </c>
      <c r="BH405" s="1">
        <v>0.5</v>
      </c>
      <c r="BI405" s="1" t="s">
        <v>33</v>
      </c>
      <c r="BJ405" s="1">
        <v>0.5</v>
      </c>
      <c r="BK405" s="1" t="s">
        <v>33</v>
      </c>
      <c r="BL405" s="1">
        <v>0.25</v>
      </c>
      <c r="BM405" s="1">
        <v>0.5</v>
      </c>
    </row>
    <row r="406" spans="1:65" x14ac:dyDescent="0.35">
      <c r="A406" s="1" t="s">
        <v>1907</v>
      </c>
      <c r="B406" s="1" t="s">
        <v>1642</v>
      </c>
      <c r="C406" s="1" t="s">
        <v>1908</v>
      </c>
      <c r="D406" s="1" t="s">
        <v>1909</v>
      </c>
      <c r="E406" t="s">
        <v>77</v>
      </c>
      <c r="F406" s="1" t="s">
        <v>37</v>
      </c>
      <c r="G406" s="1" t="s">
        <v>4170</v>
      </c>
      <c r="H406" s="1" t="s">
        <v>38</v>
      </c>
      <c r="I406" s="1" t="s">
        <v>37</v>
      </c>
      <c r="J406" s="1" t="s">
        <v>99</v>
      </c>
      <c r="K406" t="str">
        <f t="shared" si="91"/>
        <v>Normal, Flying</v>
      </c>
      <c r="L406" s="1">
        <v>0.3</v>
      </c>
      <c r="M406" s="1">
        <v>2</v>
      </c>
      <c r="N406" s="1" t="s">
        <v>38</v>
      </c>
      <c r="O406" s="1" t="s">
        <v>206</v>
      </c>
      <c r="Q406" s="1" t="s">
        <v>744</v>
      </c>
      <c r="R406" s="9" t="s">
        <v>399</v>
      </c>
      <c r="S406" s="9">
        <f t="shared" si="92"/>
        <v>245</v>
      </c>
      <c r="T406" s="9">
        <f t="shared" si="93"/>
        <v>40</v>
      </c>
      <c r="U406" s="9" t="s">
        <v>184</v>
      </c>
      <c r="V406" s="9">
        <f t="shared" si="94"/>
        <v>55</v>
      </c>
      <c r="W406" s="9" t="s">
        <v>169</v>
      </c>
      <c r="X406" s="9">
        <f t="shared" si="95"/>
        <v>30</v>
      </c>
      <c r="Y406" s="9" t="s">
        <v>158</v>
      </c>
      <c r="Z406" s="9">
        <f t="shared" si="96"/>
        <v>30</v>
      </c>
      <c r="AA406" s="9" t="s">
        <v>158</v>
      </c>
      <c r="AB406" s="9">
        <f t="shared" si="97"/>
        <v>30</v>
      </c>
      <c r="AC406" s="9" t="s">
        <v>158</v>
      </c>
      <c r="AD406" s="9">
        <f t="shared" si="98"/>
        <v>60</v>
      </c>
      <c r="AE406" s="9" t="s">
        <v>56</v>
      </c>
      <c r="AF406" s="9">
        <f t="shared" si="99"/>
        <v>255</v>
      </c>
      <c r="AG406" s="9" t="s">
        <v>160</v>
      </c>
      <c r="AH406" s="9" t="s">
        <v>47</v>
      </c>
      <c r="AI406" s="9">
        <f t="shared" si="100"/>
        <v>70</v>
      </c>
      <c r="AJ406" s="9">
        <f t="shared" si="101"/>
        <v>49</v>
      </c>
      <c r="AK406" s="9" t="s">
        <v>45</v>
      </c>
      <c r="AL406" s="1" t="s">
        <v>49</v>
      </c>
      <c r="AM406" s="1" t="s">
        <v>33</v>
      </c>
      <c r="AN406" s="1" t="s">
        <v>99</v>
      </c>
      <c r="AP406" t="str">
        <f t="shared" si="102"/>
        <v>Flying</v>
      </c>
      <c r="AQ406" s="9">
        <v>50</v>
      </c>
      <c r="AR406" s="9">
        <f t="shared" si="103"/>
        <v>50</v>
      </c>
      <c r="AS406" s="10">
        <f>Table1[[#This Row],[percentage_male]]/100</f>
        <v>0.5</v>
      </c>
      <c r="AT406" s="11">
        <f>(100-Table1[[#This Row],[percentage_male]])/100</f>
        <v>0.5</v>
      </c>
      <c r="AU406" s="1" t="s">
        <v>162</v>
      </c>
      <c r="AV406" s="1" t="s">
        <v>33</v>
      </c>
      <c r="AW406" s="1" t="s">
        <v>33</v>
      </c>
      <c r="AX406" s="1" t="s">
        <v>33</v>
      </c>
      <c r="AY406" s="1" t="s">
        <v>38</v>
      </c>
      <c r="AZ406" s="1">
        <v>0.5</v>
      </c>
      <c r="BA406" s="1" t="s">
        <v>38</v>
      </c>
      <c r="BB406" s="1" t="s">
        <v>33</v>
      </c>
      <c r="BC406" s="1" t="s">
        <v>33</v>
      </c>
      <c r="BD406" s="1" t="s">
        <v>32</v>
      </c>
      <c r="BE406" s="1" t="s">
        <v>33</v>
      </c>
      <c r="BF406" s="1" t="s">
        <v>33</v>
      </c>
      <c r="BG406" s="1">
        <v>0.5</v>
      </c>
      <c r="BH406" s="1" t="s">
        <v>38</v>
      </c>
      <c r="BI406" s="1" t="s">
        <v>32</v>
      </c>
      <c r="BJ406" s="1" t="s">
        <v>33</v>
      </c>
      <c r="BK406" s="1" t="s">
        <v>33</v>
      </c>
      <c r="BL406" s="1" t="s">
        <v>33</v>
      </c>
      <c r="BM406" s="1" t="s">
        <v>33</v>
      </c>
    </row>
    <row r="407" spans="1:65" x14ac:dyDescent="0.35">
      <c r="A407" s="1" t="s">
        <v>1910</v>
      </c>
      <c r="B407" s="1" t="s">
        <v>1646</v>
      </c>
      <c r="C407" s="1" t="s">
        <v>1910</v>
      </c>
      <c r="D407" s="1" t="s">
        <v>1911</v>
      </c>
      <c r="E407" t="s">
        <v>77</v>
      </c>
      <c r="F407" s="1" t="s">
        <v>37</v>
      </c>
      <c r="G407" s="1" t="s">
        <v>4170</v>
      </c>
      <c r="H407" s="1" t="s">
        <v>38</v>
      </c>
      <c r="I407" s="1" t="s">
        <v>37</v>
      </c>
      <c r="J407" s="1" t="s">
        <v>99</v>
      </c>
      <c r="K407" t="str">
        <f t="shared" si="91"/>
        <v>Normal, Flying</v>
      </c>
      <c r="L407" s="1">
        <v>0.6</v>
      </c>
      <c r="M407" s="1">
        <v>15.5</v>
      </c>
      <c r="N407" s="1" t="s">
        <v>38</v>
      </c>
      <c r="O407" s="1" t="s">
        <v>269</v>
      </c>
      <c r="Q407" s="1" t="s">
        <v>744</v>
      </c>
      <c r="R407" s="9" t="s">
        <v>758</v>
      </c>
      <c r="S407" s="9">
        <f t="shared" si="92"/>
        <v>340</v>
      </c>
      <c r="T407" s="9">
        <f t="shared" si="93"/>
        <v>55</v>
      </c>
      <c r="U407" s="9" t="s">
        <v>169</v>
      </c>
      <c r="V407" s="9">
        <f t="shared" si="94"/>
        <v>75</v>
      </c>
      <c r="W407" s="9" t="s">
        <v>195</v>
      </c>
      <c r="X407" s="9">
        <f t="shared" si="95"/>
        <v>50</v>
      </c>
      <c r="Y407" s="9" t="s">
        <v>88</v>
      </c>
      <c r="Z407" s="9">
        <f t="shared" si="96"/>
        <v>40</v>
      </c>
      <c r="AA407" s="9" t="s">
        <v>184</v>
      </c>
      <c r="AB407" s="9">
        <f t="shared" si="97"/>
        <v>40</v>
      </c>
      <c r="AC407" s="9" t="s">
        <v>184</v>
      </c>
      <c r="AD407" s="9">
        <f t="shared" si="98"/>
        <v>80</v>
      </c>
      <c r="AE407" s="9" t="s">
        <v>59</v>
      </c>
      <c r="AF407" s="9">
        <f t="shared" si="99"/>
        <v>120</v>
      </c>
      <c r="AG407" s="9" t="s">
        <v>75</v>
      </c>
      <c r="AH407" s="9" t="s">
        <v>47</v>
      </c>
      <c r="AI407" s="9">
        <f t="shared" si="100"/>
        <v>70</v>
      </c>
      <c r="AJ407" s="9">
        <f t="shared" si="101"/>
        <v>119</v>
      </c>
      <c r="AK407" s="9" t="s">
        <v>665</v>
      </c>
      <c r="AL407" s="1" t="s">
        <v>49</v>
      </c>
      <c r="AM407" s="1" t="s">
        <v>33</v>
      </c>
      <c r="AN407" s="1" t="s">
        <v>99</v>
      </c>
      <c r="AP407" t="str">
        <f t="shared" si="102"/>
        <v>Flying</v>
      </c>
      <c r="AQ407" s="9">
        <v>50</v>
      </c>
      <c r="AR407" s="9">
        <f t="shared" si="103"/>
        <v>50</v>
      </c>
      <c r="AS407" s="10">
        <f>Table1[[#This Row],[percentage_male]]/100</f>
        <v>0.5</v>
      </c>
      <c r="AT407" s="11">
        <f>(100-Table1[[#This Row],[percentage_male]])/100</f>
        <v>0.5</v>
      </c>
      <c r="AU407" s="1" t="s">
        <v>162</v>
      </c>
      <c r="AV407" s="1" t="s">
        <v>33</v>
      </c>
      <c r="AW407" s="1" t="s">
        <v>33</v>
      </c>
      <c r="AX407" s="1" t="s">
        <v>33</v>
      </c>
      <c r="AY407" s="1" t="s">
        <v>38</v>
      </c>
      <c r="AZ407" s="1">
        <v>0.5</v>
      </c>
      <c r="BA407" s="1" t="s">
        <v>38</v>
      </c>
      <c r="BB407" s="1" t="s">
        <v>33</v>
      </c>
      <c r="BC407" s="1" t="s">
        <v>33</v>
      </c>
      <c r="BD407" s="1" t="s">
        <v>32</v>
      </c>
      <c r="BE407" s="1" t="s">
        <v>33</v>
      </c>
      <c r="BF407" s="1" t="s">
        <v>33</v>
      </c>
      <c r="BG407" s="1">
        <v>0.5</v>
      </c>
      <c r="BH407" s="1" t="s">
        <v>38</v>
      </c>
      <c r="BI407" s="1" t="s">
        <v>32</v>
      </c>
      <c r="BJ407" s="1" t="s">
        <v>33</v>
      </c>
      <c r="BK407" s="1" t="s">
        <v>33</v>
      </c>
      <c r="BL407" s="1" t="s">
        <v>33</v>
      </c>
      <c r="BM407" s="1" t="s">
        <v>33</v>
      </c>
    </row>
    <row r="408" spans="1:65" x14ac:dyDescent="0.35">
      <c r="A408" s="1" t="s">
        <v>1913</v>
      </c>
      <c r="B408" s="1" t="s">
        <v>1650</v>
      </c>
      <c r="C408" s="1" t="s">
        <v>1913</v>
      </c>
      <c r="D408" s="1" t="s">
        <v>1914</v>
      </c>
      <c r="E408" t="s">
        <v>77</v>
      </c>
      <c r="F408" s="1" t="s">
        <v>37</v>
      </c>
      <c r="G408" s="1" t="s">
        <v>4171</v>
      </c>
      <c r="H408" s="1" t="s">
        <v>38</v>
      </c>
      <c r="I408" s="1" t="s">
        <v>37</v>
      </c>
      <c r="J408" s="1" t="s">
        <v>99</v>
      </c>
      <c r="K408" t="str">
        <f t="shared" si="91"/>
        <v>Normal, Flying</v>
      </c>
      <c r="L408" s="1">
        <v>1.2</v>
      </c>
      <c r="M408" s="1">
        <v>24.9</v>
      </c>
      <c r="N408" s="1" t="s">
        <v>38</v>
      </c>
      <c r="O408" s="1" t="s">
        <v>269</v>
      </c>
      <c r="Q408" s="1" t="s">
        <v>744</v>
      </c>
      <c r="R408" s="9" t="s">
        <v>295</v>
      </c>
      <c r="S408" s="9">
        <f t="shared" si="92"/>
        <v>485</v>
      </c>
      <c r="T408" s="9">
        <f t="shared" si="93"/>
        <v>85</v>
      </c>
      <c r="U408" s="9" t="s">
        <v>104</v>
      </c>
      <c r="V408" s="9">
        <f t="shared" si="94"/>
        <v>120</v>
      </c>
      <c r="W408" s="9" t="s">
        <v>75</v>
      </c>
      <c r="X408" s="9">
        <f t="shared" si="95"/>
        <v>70</v>
      </c>
      <c r="Y408" s="9" t="s">
        <v>47</v>
      </c>
      <c r="Z408" s="9">
        <f t="shared" si="96"/>
        <v>50</v>
      </c>
      <c r="AA408" s="9" t="s">
        <v>88</v>
      </c>
      <c r="AB408" s="9">
        <f t="shared" si="97"/>
        <v>60</v>
      </c>
      <c r="AC408" s="9" t="s">
        <v>56</v>
      </c>
      <c r="AD408" s="9">
        <f t="shared" si="98"/>
        <v>100</v>
      </c>
      <c r="AE408" s="9" t="s">
        <v>68</v>
      </c>
      <c r="AF408" s="9">
        <f t="shared" si="99"/>
        <v>45</v>
      </c>
      <c r="AG408" s="9" t="s">
        <v>44</v>
      </c>
      <c r="AH408" s="9" t="s">
        <v>47</v>
      </c>
      <c r="AI408" s="9">
        <f t="shared" si="100"/>
        <v>70</v>
      </c>
      <c r="AJ408" s="9">
        <f t="shared" si="101"/>
        <v>218</v>
      </c>
      <c r="AK408" s="9" t="s">
        <v>297</v>
      </c>
      <c r="AL408" s="1" t="s">
        <v>49</v>
      </c>
      <c r="AM408" s="1" t="s">
        <v>33</v>
      </c>
      <c r="AN408" s="1" t="s">
        <v>99</v>
      </c>
      <c r="AP408" t="str">
        <f t="shared" si="102"/>
        <v>Flying</v>
      </c>
      <c r="AQ408" s="9">
        <v>50</v>
      </c>
      <c r="AR408" s="9">
        <f t="shared" si="103"/>
        <v>50</v>
      </c>
      <c r="AS408" s="10">
        <f>Table1[[#This Row],[percentage_male]]/100</f>
        <v>0.5</v>
      </c>
      <c r="AT408" s="11">
        <f>(100-Table1[[#This Row],[percentage_male]])/100</f>
        <v>0.5</v>
      </c>
      <c r="AU408" s="1" t="s">
        <v>162</v>
      </c>
      <c r="AV408" s="1" t="s">
        <v>33</v>
      </c>
      <c r="AW408" s="1" t="s">
        <v>33</v>
      </c>
      <c r="AX408" s="1" t="s">
        <v>33</v>
      </c>
      <c r="AY408" s="1" t="s">
        <v>38</v>
      </c>
      <c r="AZ408" s="1">
        <v>0.5</v>
      </c>
      <c r="BA408" s="1" t="s">
        <v>38</v>
      </c>
      <c r="BB408" s="1" t="s">
        <v>33</v>
      </c>
      <c r="BC408" s="1" t="s">
        <v>33</v>
      </c>
      <c r="BD408" s="1" t="s">
        <v>32</v>
      </c>
      <c r="BE408" s="1" t="s">
        <v>33</v>
      </c>
      <c r="BF408" s="1" t="s">
        <v>33</v>
      </c>
      <c r="BG408" s="1">
        <v>0.5</v>
      </c>
      <c r="BH408" s="1" t="s">
        <v>38</v>
      </c>
      <c r="BI408" s="1" t="s">
        <v>32</v>
      </c>
      <c r="BJ408" s="1" t="s">
        <v>33</v>
      </c>
      <c r="BK408" s="1" t="s">
        <v>33</v>
      </c>
      <c r="BL408" s="1" t="s">
        <v>33</v>
      </c>
      <c r="BM408" s="1" t="s">
        <v>33</v>
      </c>
    </row>
    <row r="409" spans="1:65" x14ac:dyDescent="0.35">
      <c r="A409" s="1" t="s">
        <v>1916</v>
      </c>
      <c r="B409" s="1" t="s">
        <v>1654</v>
      </c>
      <c r="C409" s="1" t="s">
        <v>1917</v>
      </c>
      <c r="D409" s="1" t="s">
        <v>1918</v>
      </c>
      <c r="E409" t="s">
        <v>77</v>
      </c>
      <c r="F409" s="1" t="s">
        <v>37</v>
      </c>
      <c r="G409" s="1" t="s">
        <v>4172</v>
      </c>
      <c r="H409" s="1" t="s">
        <v>33</v>
      </c>
      <c r="I409" s="1" t="s">
        <v>37</v>
      </c>
      <c r="K409" t="str">
        <f t="shared" si="91"/>
        <v>Normal</v>
      </c>
      <c r="L409" s="1">
        <v>0.5</v>
      </c>
      <c r="M409" s="1">
        <v>20</v>
      </c>
      <c r="N409" s="1" t="s">
        <v>61</v>
      </c>
      <c r="O409" s="1" t="s">
        <v>1614</v>
      </c>
      <c r="P409" s="1" t="s">
        <v>367</v>
      </c>
      <c r="Q409" s="1" t="s">
        <v>1224</v>
      </c>
      <c r="R409" s="9" t="s">
        <v>781</v>
      </c>
      <c r="S409" s="9">
        <f t="shared" si="92"/>
        <v>250</v>
      </c>
      <c r="T409" s="9">
        <f t="shared" si="93"/>
        <v>59</v>
      </c>
      <c r="U409" s="9" t="s">
        <v>134</v>
      </c>
      <c r="V409" s="9">
        <f t="shared" si="94"/>
        <v>45</v>
      </c>
      <c r="W409" s="9" t="s">
        <v>44</v>
      </c>
      <c r="X409" s="9">
        <f t="shared" si="95"/>
        <v>40</v>
      </c>
      <c r="Y409" s="9" t="s">
        <v>184</v>
      </c>
      <c r="Z409" s="9">
        <f t="shared" si="96"/>
        <v>35</v>
      </c>
      <c r="AA409" s="9" t="s">
        <v>159</v>
      </c>
      <c r="AB409" s="9">
        <f t="shared" si="97"/>
        <v>40</v>
      </c>
      <c r="AC409" s="9" t="s">
        <v>184</v>
      </c>
      <c r="AD409" s="9">
        <f t="shared" si="98"/>
        <v>31</v>
      </c>
      <c r="AE409" s="9" t="s">
        <v>258</v>
      </c>
      <c r="AF409" s="9">
        <f t="shared" si="99"/>
        <v>255</v>
      </c>
      <c r="AG409" s="9" t="s">
        <v>160</v>
      </c>
      <c r="AH409" s="9" t="s">
        <v>47</v>
      </c>
      <c r="AI409" s="9">
        <f t="shared" si="100"/>
        <v>70</v>
      </c>
      <c r="AJ409" s="9">
        <f t="shared" si="101"/>
        <v>50</v>
      </c>
      <c r="AK409" s="9" t="s">
        <v>88</v>
      </c>
      <c r="AL409" s="1" t="s">
        <v>161</v>
      </c>
      <c r="AM409" s="1" t="s">
        <v>38</v>
      </c>
      <c r="AN409" s="1" t="s">
        <v>238</v>
      </c>
      <c r="AO409" s="1" t="s">
        <v>129</v>
      </c>
      <c r="AP409" t="str">
        <f t="shared" si="102"/>
        <v>Field, Water 1</v>
      </c>
      <c r="AQ409" s="9">
        <v>50</v>
      </c>
      <c r="AR409" s="9">
        <f t="shared" si="103"/>
        <v>50</v>
      </c>
      <c r="AS409" s="10">
        <f>Table1[[#This Row],[percentage_male]]/100</f>
        <v>0.5</v>
      </c>
      <c r="AT409" s="11">
        <f>(100-Table1[[#This Row],[percentage_male]])/100</f>
        <v>0.5</v>
      </c>
      <c r="AU409" s="1" t="s">
        <v>162</v>
      </c>
      <c r="AV409" s="1" t="s">
        <v>33</v>
      </c>
      <c r="AW409" s="1" t="s">
        <v>33</v>
      </c>
      <c r="AX409" s="1" t="s">
        <v>33</v>
      </c>
      <c r="AY409" s="1" t="s">
        <v>33</v>
      </c>
      <c r="AZ409" s="1" t="s">
        <v>33</v>
      </c>
      <c r="BA409" s="1" t="s">
        <v>33</v>
      </c>
      <c r="BB409" s="1" t="s">
        <v>38</v>
      </c>
      <c r="BC409" s="1" t="s">
        <v>33</v>
      </c>
      <c r="BD409" s="1" t="s">
        <v>33</v>
      </c>
      <c r="BE409" s="1" t="s">
        <v>33</v>
      </c>
      <c r="BF409" s="1" t="s">
        <v>33</v>
      </c>
      <c r="BG409" s="1" t="s">
        <v>33</v>
      </c>
      <c r="BH409" s="1" t="s">
        <v>33</v>
      </c>
      <c r="BI409" s="1" t="s">
        <v>32</v>
      </c>
      <c r="BJ409" s="1" t="s">
        <v>33</v>
      </c>
      <c r="BK409" s="1" t="s">
        <v>33</v>
      </c>
      <c r="BL409" s="1" t="s">
        <v>33</v>
      </c>
      <c r="BM409" s="1" t="s">
        <v>33</v>
      </c>
    </row>
    <row r="410" spans="1:65" x14ac:dyDescent="0.35">
      <c r="A410" s="1" t="s">
        <v>1919</v>
      </c>
      <c r="B410" s="1" t="s">
        <v>517</v>
      </c>
      <c r="C410" s="1" t="s">
        <v>1920</v>
      </c>
      <c r="D410" s="1" t="s">
        <v>1921</v>
      </c>
      <c r="E410" t="s">
        <v>77</v>
      </c>
      <c r="F410" s="1" t="s">
        <v>37</v>
      </c>
      <c r="G410" s="1" t="s">
        <v>4173</v>
      </c>
      <c r="H410" s="1" t="s">
        <v>38</v>
      </c>
      <c r="I410" s="1" t="s">
        <v>37</v>
      </c>
      <c r="J410" s="1" t="s">
        <v>123</v>
      </c>
      <c r="K410" t="str">
        <f t="shared" si="91"/>
        <v>Normal, Water</v>
      </c>
      <c r="L410" s="1">
        <v>1</v>
      </c>
      <c r="M410" s="1">
        <v>31.5</v>
      </c>
      <c r="N410" s="1" t="s">
        <v>61</v>
      </c>
      <c r="O410" s="1" t="s">
        <v>1614</v>
      </c>
      <c r="P410" s="1" t="s">
        <v>367</v>
      </c>
      <c r="Q410" s="1" t="s">
        <v>1224</v>
      </c>
      <c r="R410" s="9" t="s">
        <v>588</v>
      </c>
      <c r="S410" s="9">
        <f t="shared" si="92"/>
        <v>410</v>
      </c>
      <c r="T410" s="9">
        <f t="shared" si="93"/>
        <v>79</v>
      </c>
      <c r="U410" s="9" t="s">
        <v>140</v>
      </c>
      <c r="V410" s="9">
        <f t="shared" si="94"/>
        <v>85</v>
      </c>
      <c r="W410" s="9" t="s">
        <v>104</v>
      </c>
      <c r="X410" s="9">
        <f t="shared" si="95"/>
        <v>60</v>
      </c>
      <c r="Y410" s="9" t="s">
        <v>56</v>
      </c>
      <c r="Z410" s="9">
        <f t="shared" si="96"/>
        <v>55</v>
      </c>
      <c r="AA410" s="9" t="s">
        <v>169</v>
      </c>
      <c r="AB410" s="9">
        <f t="shared" si="97"/>
        <v>60</v>
      </c>
      <c r="AC410" s="9" t="s">
        <v>56</v>
      </c>
      <c r="AD410" s="9">
        <f t="shared" si="98"/>
        <v>71</v>
      </c>
      <c r="AE410" s="9" t="s">
        <v>216</v>
      </c>
      <c r="AF410" s="9">
        <f t="shared" si="99"/>
        <v>127</v>
      </c>
      <c r="AG410" s="9" t="s">
        <v>249</v>
      </c>
      <c r="AH410" s="9" t="s">
        <v>47</v>
      </c>
      <c r="AI410" s="9">
        <f t="shared" si="100"/>
        <v>70</v>
      </c>
      <c r="AJ410" s="9">
        <f t="shared" si="101"/>
        <v>144</v>
      </c>
      <c r="AK410" s="9" t="s">
        <v>763</v>
      </c>
      <c r="AL410" s="1" t="s">
        <v>161</v>
      </c>
      <c r="AM410" s="1" t="s">
        <v>38</v>
      </c>
      <c r="AN410" s="1" t="s">
        <v>238</v>
      </c>
      <c r="AO410" s="1" t="s">
        <v>129</v>
      </c>
      <c r="AP410" t="str">
        <f t="shared" si="102"/>
        <v>Field, Water 1</v>
      </c>
      <c r="AQ410" s="9">
        <v>50</v>
      </c>
      <c r="AR410" s="9">
        <f t="shared" si="103"/>
        <v>50</v>
      </c>
      <c r="AS410" s="10">
        <f>Table1[[#This Row],[percentage_male]]/100</f>
        <v>0.5</v>
      </c>
      <c r="AT410" s="11">
        <f>(100-Table1[[#This Row],[percentage_male]])/100</f>
        <v>0.5</v>
      </c>
      <c r="AU410" s="1" t="s">
        <v>162</v>
      </c>
      <c r="AV410" s="1" t="s">
        <v>33</v>
      </c>
      <c r="AW410" s="1">
        <v>0.5</v>
      </c>
      <c r="AX410" s="1">
        <v>0.5</v>
      </c>
      <c r="AY410" s="1" t="s">
        <v>38</v>
      </c>
      <c r="AZ410" s="1" t="s">
        <v>38</v>
      </c>
      <c r="BA410" s="1">
        <v>0.5</v>
      </c>
      <c r="BB410" s="1" t="s">
        <v>38</v>
      </c>
      <c r="BC410" s="1" t="s">
        <v>33</v>
      </c>
      <c r="BD410" s="1" t="s">
        <v>33</v>
      </c>
      <c r="BE410" s="1" t="s">
        <v>33</v>
      </c>
      <c r="BF410" s="1" t="s">
        <v>33</v>
      </c>
      <c r="BG410" s="1" t="s">
        <v>33</v>
      </c>
      <c r="BH410" s="1" t="s">
        <v>33</v>
      </c>
      <c r="BI410" s="1" t="s">
        <v>32</v>
      </c>
      <c r="BJ410" s="1" t="s">
        <v>33</v>
      </c>
      <c r="BK410" s="1" t="s">
        <v>33</v>
      </c>
      <c r="BL410" s="1">
        <v>0.5</v>
      </c>
      <c r="BM410" s="1" t="s">
        <v>33</v>
      </c>
    </row>
    <row r="411" spans="1:65" x14ac:dyDescent="0.35">
      <c r="A411" s="1" t="s">
        <v>1923</v>
      </c>
      <c r="B411" s="1" t="s">
        <v>1660</v>
      </c>
      <c r="C411" s="1" t="s">
        <v>1924</v>
      </c>
      <c r="D411" s="1" t="s">
        <v>1925</v>
      </c>
      <c r="E411" t="s">
        <v>77</v>
      </c>
      <c r="F411" s="1" t="s">
        <v>37</v>
      </c>
      <c r="G411" s="1" t="s">
        <v>4174</v>
      </c>
      <c r="H411" s="1" t="s">
        <v>33</v>
      </c>
      <c r="I411" s="1" t="s">
        <v>154</v>
      </c>
      <c r="K411" t="str">
        <f t="shared" si="91"/>
        <v>Bug</v>
      </c>
      <c r="L411" s="1">
        <v>0.3</v>
      </c>
      <c r="M411" s="1">
        <v>2.2000000000000002</v>
      </c>
      <c r="N411" s="1" t="s">
        <v>38</v>
      </c>
      <c r="O411" s="1" t="s">
        <v>167</v>
      </c>
      <c r="Q411" s="1" t="s">
        <v>156</v>
      </c>
      <c r="R411" s="9" t="s">
        <v>495</v>
      </c>
      <c r="S411" s="9">
        <f t="shared" si="92"/>
        <v>194</v>
      </c>
      <c r="T411" s="9">
        <f t="shared" si="93"/>
        <v>37</v>
      </c>
      <c r="U411" s="9" t="s">
        <v>308</v>
      </c>
      <c r="V411" s="9">
        <f t="shared" si="94"/>
        <v>25</v>
      </c>
      <c r="W411" s="9" t="s">
        <v>170</v>
      </c>
      <c r="X411" s="9">
        <f t="shared" si="95"/>
        <v>41</v>
      </c>
      <c r="Y411" s="9" t="s">
        <v>327</v>
      </c>
      <c r="Z411" s="9">
        <f t="shared" si="96"/>
        <v>25</v>
      </c>
      <c r="AA411" s="9" t="s">
        <v>170</v>
      </c>
      <c r="AB411" s="9">
        <f t="shared" si="97"/>
        <v>41</v>
      </c>
      <c r="AC411" s="9" t="s">
        <v>327</v>
      </c>
      <c r="AD411" s="9">
        <f t="shared" si="98"/>
        <v>25</v>
      </c>
      <c r="AE411" s="9" t="s">
        <v>170</v>
      </c>
      <c r="AF411" s="9">
        <f t="shared" si="99"/>
        <v>255</v>
      </c>
      <c r="AG411" s="9" t="s">
        <v>160</v>
      </c>
      <c r="AH411" s="9" t="s">
        <v>47</v>
      </c>
      <c r="AI411" s="9">
        <f t="shared" si="100"/>
        <v>70</v>
      </c>
      <c r="AJ411" s="9">
        <f t="shared" si="101"/>
        <v>39</v>
      </c>
      <c r="AK411" s="9" t="s">
        <v>85</v>
      </c>
      <c r="AL411" s="1" t="s">
        <v>49</v>
      </c>
      <c r="AM411" s="1" t="s">
        <v>33</v>
      </c>
      <c r="AN411" s="1" t="s">
        <v>154</v>
      </c>
      <c r="AP411" t="str">
        <f t="shared" si="102"/>
        <v>Bug</v>
      </c>
      <c r="AQ411" s="9">
        <v>50</v>
      </c>
      <c r="AR411" s="9">
        <f t="shared" si="103"/>
        <v>50</v>
      </c>
      <c r="AS411" s="10">
        <f>Table1[[#This Row],[percentage_male]]/100</f>
        <v>0.5</v>
      </c>
      <c r="AT411" s="11">
        <f>(100-Table1[[#This Row],[percentage_male]])/100</f>
        <v>0.5</v>
      </c>
      <c r="AU411" s="1" t="s">
        <v>162</v>
      </c>
      <c r="AV411" s="1" t="s">
        <v>33</v>
      </c>
      <c r="AW411" s="1" t="s">
        <v>38</v>
      </c>
      <c r="AX411" s="1" t="s">
        <v>33</v>
      </c>
      <c r="AY411" s="1" t="s">
        <v>33</v>
      </c>
      <c r="AZ411" s="1">
        <v>0.5</v>
      </c>
      <c r="BA411" s="1" t="s">
        <v>33</v>
      </c>
      <c r="BB411" s="1">
        <v>0.5</v>
      </c>
      <c r="BC411" s="1" t="s">
        <v>33</v>
      </c>
      <c r="BD411" s="1">
        <v>0.5</v>
      </c>
      <c r="BE411" s="1" t="s">
        <v>38</v>
      </c>
      <c r="BF411" s="1" t="s">
        <v>33</v>
      </c>
      <c r="BG411" s="1" t="s">
        <v>33</v>
      </c>
      <c r="BH411" s="1" t="s">
        <v>38</v>
      </c>
      <c r="BI411" s="1" t="s">
        <v>33</v>
      </c>
      <c r="BJ411" s="1" t="s">
        <v>33</v>
      </c>
      <c r="BK411" s="1" t="s">
        <v>33</v>
      </c>
      <c r="BL411" s="1" t="s">
        <v>33</v>
      </c>
      <c r="BM411" s="1" t="s">
        <v>33</v>
      </c>
    </row>
    <row r="412" spans="1:65" x14ac:dyDescent="0.35">
      <c r="A412" s="1" t="s">
        <v>1926</v>
      </c>
      <c r="B412" s="1" t="s">
        <v>1662</v>
      </c>
      <c r="C412" s="1" t="s">
        <v>1927</v>
      </c>
      <c r="D412" s="1" t="s">
        <v>1928</v>
      </c>
      <c r="E412" t="s">
        <v>77</v>
      </c>
      <c r="F412" s="1" t="s">
        <v>37</v>
      </c>
      <c r="G412" s="1" t="s">
        <v>4174</v>
      </c>
      <c r="H412" s="1" t="s">
        <v>33</v>
      </c>
      <c r="I412" s="1" t="s">
        <v>154</v>
      </c>
      <c r="K412" t="str">
        <f t="shared" si="91"/>
        <v>Bug</v>
      </c>
      <c r="L412" s="1">
        <v>1</v>
      </c>
      <c r="M412" s="1">
        <v>25.5</v>
      </c>
      <c r="N412" s="1" t="s">
        <v>38</v>
      </c>
      <c r="O412" s="1" t="s">
        <v>193</v>
      </c>
      <c r="Q412" s="1" t="s">
        <v>450</v>
      </c>
      <c r="R412" s="9" t="s">
        <v>1601</v>
      </c>
      <c r="S412" s="9">
        <f t="shared" si="92"/>
        <v>384</v>
      </c>
      <c r="T412" s="9">
        <f t="shared" si="93"/>
        <v>77</v>
      </c>
      <c r="U412" s="9" t="s">
        <v>252</v>
      </c>
      <c r="V412" s="9">
        <f t="shared" si="94"/>
        <v>85</v>
      </c>
      <c r="W412" s="9" t="s">
        <v>104</v>
      </c>
      <c r="X412" s="9">
        <f t="shared" si="95"/>
        <v>51</v>
      </c>
      <c r="Y412" s="9" t="s">
        <v>237</v>
      </c>
      <c r="Z412" s="9">
        <f t="shared" si="96"/>
        <v>55</v>
      </c>
      <c r="AA412" s="9" t="s">
        <v>169</v>
      </c>
      <c r="AB412" s="9">
        <f t="shared" si="97"/>
        <v>51</v>
      </c>
      <c r="AC412" s="9" t="s">
        <v>237</v>
      </c>
      <c r="AD412" s="9">
        <f t="shared" si="98"/>
        <v>65</v>
      </c>
      <c r="AE412" s="9" t="s">
        <v>46</v>
      </c>
      <c r="AF412" s="9">
        <f t="shared" si="99"/>
        <v>45</v>
      </c>
      <c r="AG412" s="9" t="s">
        <v>44</v>
      </c>
      <c r="AH412" s="9" t="s">
        <v>47</v>
      </c>
      <c r="AI412" s="9">
        <f t="shared" si="100"/>
        <v>70</v>
      </c>
      <c r="AJ412" s="9">
        <f t="shared" si="101"/>
        <v>134</v>
      </c>
      <c r="AK412" s="9" t="s">
        <v>725</v>
      </c>
      <c r="AL412" s="1" t="s">
        <v>49</v>
      </c>
      <c r="AM412" s="1" t="s">
        <v>33</v>
      </c>
      <c r="AN412" s="1" t="s">
        <v>154</v>
      </c>
      <c r="AP412" t="str">
        <f t="shared" si="102"/>
        <v>Bug</v>
      </c>
      <c r="AQ412" s="9">
        <v>50</v>
      </c>
      <c r="AR412" s="9">
        <f t="shared" si="103"/>
        <v>50</v>
      </c>
      <c r="AS412" s="10">
        <f>Table1[[#This Row],[percentage_male]]/100</f>
        <v>0.5</v>
      </c>
      <c r="AT412" s="11">
        <f>(100-Table1[[#This Row],[percentage_male]])/100</f>
        <v>0.5</v>
      </c>
      <c r="AU412" s="1" t="s">
        <v>162</v>
      </c>
      <c r="AV412" s="1" t="s">
        <v>33</v>
      </c>
      <c r="AW412" s="1" t="s">
        <v>38</v>
      </c>
      <c r="AX412" s="1" t="s">
        <v>33</v>
      </c>
      <c r="AY412" s="1" t="s">
        <v>33</v>
      </c>
      <c r="AZ412" s="1">
        <v>0.5</v>
      </c>
      <c r="BA412" s="1" t="s">
        <v>33</v>
      </c>
      <c r="BB412" s="1">
        <v>0.5</v>
      </c>
      <c r="BC412" s="1" t="s">
        <v>33</v>
      </c>
      <c r="BD412" s="1">
        <v>0.5</v>
      </c>
      <c r="BE412" s="1" t="s">
        <v>38</v>
      </c>
      <c r="BF412" s="1" t="s">
        <v>33</v>
      </c>
      <c r="BG412" s="1" t="s">
        <v>33</v>
      </c>
      <c r="BH412" s="1" t="s">
        <v>38</v>
      </c>
      <c r="BI412" s="1" t="s">
        <v>33</v>
      </c>
      <c r="BJ412" s="1" t="s">
        <v>33</v>
      </c>
      <c r="BK412" s="1" t="s">
        <v>33</v>
      </c>
      <c r="BL412" s="1" t="s">
        <v>33</v>
      </c>
      <c r="BM412" s="1" t="s">
        <v>33</v>
      </c>
    </row>
    <row r="413" spans="1:65" x14ac:dyDescent="0.35">
      <c r="A413" s="1" t="s">
        <v>1930</v>
      </c>
      <c r="B413" s="1" t="s">
        <v>1668</v>
      </c>
      <c r="C413" s="1" t="s">
        <v>1931</v>
      </c>
      <c r="D413" s="1" t="s">
        <v>1932</v>
      </c>
      <c r="E413" t="s">
        <v>77</v>
      </c>
      <c r="F413" s="1" t="s">
        <v>37</v>
      </c>
      <c r="G413" s="1" t="s">
        <v>4175</v>
      </c>
      <c r="H413" s="1" t="s">
        <v>33</v>
      </c>
      <c r="I413" s="1" t="s">
        <v>282</v>
      </c>
      <c r="K413" t="str">
        <f t="shared" si="91"/>
        <v>Electric</v>
      </c>
      <c r="L413" s="1">
        <v>0.5</v>
      </c>
      <c r="M413" s="1">
        <v>9.5</v>
      </c>
      <c r="N413" s="1" t="s">
        <v>61</v>
      </c>
      <c r="O413" s="1" t="s">
        <v>324</v>
      </c>
      <c r="P413" s="1" t="s">
        <v>269</v>
      </c>
      <c r="Q413" s="1" t="s">
        <v>234</v>
      </c>
      <c r="R413" s="9" t="s">
        <v>1184</v>
      </c>
      <c r="S413" s="9">
        <f t="shared" si="92"/>
        <v>263</v>
      </c>
      <c r="T413" s="9">
        <f t="shared" si="93"/>
        <v>45</v>
      </c>
      <c r="U413" s="9" t="s">
        <v>44</v>
      </c>
      <c r="V413" s="9">
        <f t="shared" si="94"/>
        <v>65</v>
      </c>
      <c r="W413" s="9" t="s">
        <v>46</v>
      </c>
      <c r="X413" s="9">
        <f t="shared" si="95"/>
        <v>34</v>
      </c>
      <c r="Y413" s="9" t="s">
        <v>292</v>
      </c>
      <c r="Z413" s="9">
        <f t="shared" si="96"/>
        <v>40</v>
      </c>
      <c r="AA413" s="9" t="s">
        <v>184</v>
      </c>
      <c r="AB413" s="9">
        <f t="shared" si="97"/>
        <v>34</v>
      </c>
      <c r="AC413" s="9" t="s">
        <v>292</v>
      </c>
      <c r="AD413" s="9">
        <f t="shared" si="98"/>
        <v>45</v>
      </c>
      <c r="AE413" s="9" t="s">
        <v>44</v>
      </c>
      <c r="AF413" s="9">
        <f t="shared" si="99"/>
        <v>235</v>
      </c>
      <c r="AG413" s="9" t="s">
        <v>328</v>
      </c>
      <c r="AH413" s="9" t="s">
        <v>47</v>
      </c>
      <c r="AI413" s="9">
        <f t="shared" si="100"/>
        <v>70</v>
      </c>
      <c r="AJ413" s="9">
        <f t="shared" si="101"/>
        <v>53</v>
      </c>
      <c r="AK413" s="9" t="s">
        <v>388</v>
      </c>
      <c r="AL413" s="1" t="s">
        <v>49</v>
      </c>
      <c r="AM413" s="1" t="s">
        <v>33</v>
      </c>
      <c r="AN413" s="1" t="s">
        <v>238</v>
      </c>
      <c r="AP413" t="str">
        <f t="shared" si="102"/>
        <v>Field</v>
      </c>
      <c r="AQ413" s="9">
        <v>50</v>
      </c>
      <c r="AR413" s="9">
        <f t="shared" si="103"/>
        <v>50</v>
      </c>
      <c r="AS413" s="10">
        <f>Table1[[#This Row],[percentage_male]]/100</f>
        <v>0.5</v>
      </c>
      <c r="AT413" s="11">
        <f>(100-Table1[[#This Row],[percentage_male]])/100</f>
        <v>0.5</v>
      </c>
      <c r="AU413" s="1" t="s">
        <v>51</v>
      </c>
      <c r="AV413" s="1" t="s">
        <v>33</v>
      </c>
      <c r="AW413" s="1" t="s">
        <v>33</v>
      </c>
      <c r="AX413" s="1" t="s">
        <v>33</v>
      </c>
      <c r="AY413" s="1">
        <v>0.5</v>
      </c>
      <c r="AZ413" s="1" t="s">
        <v>33</v>
      </c>
      <c r="BA413" s="1" t="s">
        <v>33</v>
      </c>
      <c r="BB413" s="1" t="s">
        <v>33</v>
      </c>
      <c r="BC413" s="1" t="s">
        <v>33</v>
      </c>
      <c r="BD413" s="1" t="s">
        <v>38</v>
      </c>
      <c r="BE413" s="1">
        <v>0.5</v>
      </c>
      <c r="BF413" s="1" t="s">
        <v>33</v>
      </c>
      <c r="BG413" s="1" t="s">
        <v>33</v>
      </c>
      <c r="BH413" s="1" t="s">
        <v>33</v>
      </c>
      <c r="BI413" s="1" t="s">
        <v>33</v>
      </c>
      <c r="BJ413" s="1" t="s">
        <v>33</v>
      </c>
      <c r="BK413" s="1" t="s">
        <v>33</v>
      </c>
      <c r="BL413" s="1">
        <v>0.5</v>
      </c>
      <c r="BM413" s="1" t="s">
        <v>33</v>
      </c>
    </row>
    <row r="414" spans="1:65" x14ac:dyDescent="0.35">
      <c r="A414" s="1" t="s">
        <v>1934</v>
      </c>
      <c r="B414" s="1" t="s">
        <v>1672</v>
      </c>
      <c r="C414" s="1" t="s">
        <v>1934</v>
      </c>
      <c r="D414" s="1" t="s">
        <v>1935</v>
      </c>
      <c r="E414" t="s">
        <v>77</v>
      </c>
      <c r="F414" s="1" t="s">
        <v>37</v>
      </c>
      <c r="G414" s="1" t="s">
        <v>4176</v>
      </c>
      <c r="H414" s="1" t="s">
        <v>33</v>
      </c>
      <c r="I414" s="1" t="s">
        <v>282</v>
      </c>
      <c r="K414" t="str">
        <f t="shared" si="91"/>
        <v>Electric</v>
      </c>
      <c r="L414" s="1">
        <v>0.9</v>
      </c>
      <c r="M414" s="1">
        <v>30.5</v>
      </c>
      <c r="N414" s="1" t="s">
        <v>61</v>
      </c>
      <c r="O414" s="1" t="s">
        <v>324</v>
      </c>
      <c r="P414" s="1" t="s">
        <v>269</v>
      </c>
      <c r="Q414" s="1" t="s">
        <v>234</v>
      </c>
      <c r="R414" s="9" t="s">
        <v>1528</v>
      </c>
      <c r="S414" s="9">
        <f t="shared" si="92"/>
        <v>363</v>
      </c>
      <c r="T414" s="9">
        <f t="shared" si="93"/>
        <v>60</v>
      </c>
      <c r="U414" s="9" t="s">
        <v>56</v>
      </c>
      <c r="V414" s="9">
        <f t="shared" si="94"/>
        <v>85</v>
      </c>
      <c r="W414" s="9" t="s">
        <v>104</v>
      </c>
      <c r="X414" s="9">
        <f t="shared" si="95"/>
        <v>49</v>
      </c>
      <c r="Y414" s="9" t="s">
        <v>45</v>
      </c>
      <c r="Z414" s="9">
        <f t="shared" si="96"/>
        <v>60</v>
      </c>
      <c r="AA414" s="9" t="s">
        <v>56</v>
      </c>
      <c r="AB414" s="9">
        <f t="shared" si="97"/>
        <v>49</v>
      </c>
      <c r="AC414" s="9" t="s">
        <v>45</v>
      </c>
      <c r="AD414" s="9">
        <f t="shared" si="98"/>
        <v>60</v>
      </c>
      <c r="AE414" s="9" t="s">
        <v>56</v>
      </c>
      <c r="AF414" s="9">
        <f t="shared" si="99"/>
        <v>120</v>
      </c>
      <c r="AG414" s="9" t="s">
        <v>75</v>
      </c>
      <c r="AH414" s="9" t="s">
        <v>68</v>
      </c>
      <c r="AI414" s="9">
        <f t="shared" si="100"/>
        <v>100</v>
      </c>
      <c r="AJ414" s="9">
        <f t="shared" si="101"/>
        <v>127</v>
      </c>
      <c r="AK414" s="9" t="s">
        <v>249</v>
      </c>
      <c r="AL414" s="1" t="s">
        <v>49</v>
      </c>
      <c r="AM414" s="1" t="s">
        <v>33</v>
      </c>
      <c r="AN414" s="1" t="s">
        <v>238</v>
      </c>
      <c r="AP414" t="str">
        <f t="shared" si="102"/>
        <v>Field</v>
      </c>
      <c r="AQ414" s="9">
        <v>50</v>
      </c>
      <c r="AR414" s="9">
        <f t="shared" si="103"/>
        <v>50</v>
      </c>
      <c r="AS414" s="10">
        <f>Table1[[#This Row],[percentage_male]]/100</f>
        <v>0.5</v>
      </c>
      <c r="AT414" s="11">
        <f>(100-Table1[[#This Row],[percentage_male]])/100</f>
        <v>0.5</v>
      </c>
      <c r="AU414" s="1" t="s">
        <v>51</v>
      </c>
      <c r="AV414" s="1" t="s">
        <v>33</v>
      </c>
      <c r="AW414" s="1" t="s">
        <v>33</v>
      </c>
      <c r="AX414" s="1" t="s">
        <v>33</v>
      </c>
      <c r="AY414" s="1">
        <v>0.5</v>
      </c>
      <c r="AZ414" s="1" t="s">
        <v>33</v>
      </c>
      <c r="BA414" s="1" t="s">
        <v>33</v>
      </c>
      <c r="BB414" s="1" t="s">
        <v>33</v>
      </c>
      <c r="BC414" s="1" t="s">
        <v>33</v>
      </c>
      <c r="BD414" s="1" t="s">
        <v>38</v>
      </c>
      <c r="BE414" s="1">
        <v>0.5</v>
      </c>
      <c r="BF414" s="1" t="s">
        <v>33</v>
      </c>
      <c r="BG414" s="1" t="s">
        <v>33</v>
      </c>
      <c r="BH414" s="1" t="s">
        <v>33</v>
      </c>
      <c r="BI414" s="1" t="s">
        <v>33</v>
      </c>
      <c r="BJ414" s="1" t="s">
        <v>33</v>
      </c>
      <c r="BK414" s="1" t="s">
        <v>33</v>
      </c>
      <c r="BL414" s="1">
        <v>0.5</v>
      </c>
      <c r="BM414" s="1" t="s">
        <v>33</v>
      </c>
    </row>
    <row r="415" spans="1:65" x14ac:dyDescent="0.35">
      <c r="A415" s="1" t="s">
        <v>1937</v>
      </c>
      <c r="B415" s="1" t="s">
        <v>55</v>
      </c>
      <c r="C415" s="1" t="s">
        <v>1938</v>
      </c>
      <c r="D415" s="1" t="s">
        <v>1939</v>
      </c>
      <c r="E415" t="s">
        <v>77</v>
      </c>
      <c r="F415" s="1" t="s">
        <v>37</v>
      </c>
      <c r="G415" s="1" t="s">
        <v>4177</v>
      </c>
      <c r="H415" s="1" t="s">
        <v>33</v>
      </c>
      <c r="I415" s="1" t="s">
        <v>282</v>
      </c>
      <c r="K415" t="str">
        <f t="shared" si="91"/>
        <v>Electric</v>
      </c>
      <c r="L415" s="1">
        <v>1.4</v>
      </c>
      <c r="M415" s="1">
        <v>42</v>
      </c>
      <c r="N415" s="1" t="s">
        <v>61</v>
      </c>
      <c r="O415" s="1" t="s">
        <v>324</v>
      </c>
      <c r="P415" s="1" t="s">
        <v>269</v>
      </c>
      <c r="Q415" s="1" t="s">
        <v>234</v>
      </c>
      <c r="R415" s="9" t="s">
        <v>1940</v>
      </c>
      <c r="S415" s="9">
        <f t="shared" si="92"/>
        <v>523</v>
      </c>
      <c r="T415" s="9">
        <f t="shared" si="93"/>
        <v>80</v>
      </c>
      <c r="U415" s="9" t="s">
        <v>59</v>
      </c>
      <c r="V415" s="9">
        <f t="shared" si="94"/>
        <v>120</v>
      </c>
      <c r="W415" s="9" t="s">
        <v>75</v>
      </c>
      <c r="X415" s="9">
        <f t="shared" si="95"/>
        <v>79</v>
      </c>
      <c r="Y415" s="9" t="s">
        <v>140</v>
      </c>
      <c r="Z415" s="9">
        <f t="shared" si="96"/>
        <v>95</v>
      </c>
      <c r="AA415" s="9" t="s">
        <v>276</v>
      </c>
      <c r="AB415" s="9">
        <f t="shared" si="97"/>
        <v>79</v>
      </c>
      <c r="AC415" s="9" t="s">
        <v>140</v>
      </c>
      <c r="AD415" s="9">
        <f t="shared" si="98"/>
        <v>70</v>
      </c>
      <c r="AE415" s="9" t="s">
        <v>47</v>
      </c>
      <c r="AF415" s="9">
        <f t="shared" si="99"/>
        <v>45</v>
      </c>
      <c r="AG415" s="9" t="s">
        <v>44</v>
      </c>
      <c r="AH415" s="9" t="s">
        <v>47</v>
      </c>
      <c r="AI415" s="9">
        <f t="shared" si="100"/>
        <v>70</v>
      </c>
      <c r="AJ415" s="9">
        <f t="shared" si="101"/>
        <v>235</v>
      </c>
      <c r="AK415" s="9" t="s">
        <v>328</v>
      </c>
      <c r="AL415" s="1" t="s">
        <v>49</v>
      </c>
      <c r="AM415" s="1" t="s">
        <v>33</v>
      </c>
      <c r="AN415" s="1" t="s">
        <v>238</v>
      </c>
      <c r="AP415" t="str">
        <f t="shared" si="102"/>
        <v>Field</v>
      </c>
      <c r="AQ415" s="9">
        <v>50</v>
      </c>
      <c r="AR415" s="9">
        <f t="shared" si="103"/>
        <v>50</v>
      </c>
      <c r="AS415" s="10">
        <f>Table1[[#This Row],[percentage_male]]/100</f>
        <v>0.5</v>
      </c>
      <c r="AT415" s="11">
        <f>(100-Table1[[#This Row],[percentage_male]])/100</f>
        <v>0.5</v>
      </c>
      <c r="AU415" s="1" t="s">
        <v>51</v>
      </c>
      <c r="AV415" s="1" t="s">
        <v>33</v>
      </c>
      <c r="AW415" s="1" t="s">
        <v>33</v>
      </c>
      <c r="AX415" s="1" t="s">
        <v>33</v>
      </c>
      <c r="AY415" s="1">
        <v>0.5</v>
      </c>
      <c r="AZ415" s="1" t="s">
        <v>33</v>
      </c>
      <c r="BA415" s="1" t="s">
        <v>33</v>
      </c>
      <c r="BB415" s="1" t="s">
        <v>33</v>
      </c>
      <c r="BC415" s="1" t="s">
        <v>33</v>
      </c>
      <c r="BD415" s="1" t="s">
        <v>38</v>
      </c>
      <c r="BE415" s="1">
        <v>0.5</v>
      </c>
      <c r="BF415" s="1" t="s">
        <v>33</v>
      </c>
      <c r="BG415" s="1" t="s">
        <v>33</v>
      </c>
      <c r="BH415" s="1" t="s">
        <v>33</v>
      </c>
      <c r="BI415" s="1" t="s">
        <v>33</v>
      </c>
      <c r="BJ415" s="1" t="s">
        <v>33</v>
      </c>
      <c r="BK415" s="1" t="s">
        <v>33</v>
      </c>
      <c r="BL415" s="1">
        <v>0.5</v>
      </c>
      <c r="BM415" s="1" t="s">
        <v>33</v>
      </c>
    </row>
    <row r="416" spans="1:65" x14ac:dyDescent="0.35">
      <c r="A416" s="1" t="s">
        <v>1942</v>
      </c>
      <c r="B416" s="1" t="s">
        <v>1679</v>
      </c>
      <c r="C416" s="1" t="s">
        <v>1943</v>
      </c>
      <c r="D416" s="1" t="s">
        <v>1944</v>
      </c>
      <c r="E416" t="s">
        <v>77</v>
      </c>
      <c r="F416" s="1" t="s">
        <v>37</v>
      </c>
      <c r="G416" s="1" t="s">
        <v>4178</v>
      </c>
      <c r="H416" s="1" t="s">
        <v>38</v>
      </c>
      <c r="I416" s="1" t="s">
        <v>39</v>
      </c>
      <c r="J416" s="1" t="s">
        <v>40</v>
      </c>
      <c r="K416" t="str">
        <f t="shared" si="91"/>
        <v>Grass, Poison</v>
      </c>
      <c r="L416" s="1">
        <v>0.2</v>
      </c>
      <c r="M416" s="1">
        <v>1.2</v>
      </c>
      <c r="N416" s="1" t="s">
        <v>61</v>
      </c>
      <c r="O416" s="1" t="s">
        <v>778</v>
      </c>
      <c r="P416" s="1" t="s">
        <v>323</v>
      </c>
      <c r="Q416" s="1" t="s">
        <v>785</v>
      </c>
      <c r="R416" s="9" t="s">
        <v>1050</v>
      </c>
      <c r="S416" s="9">
        <f t="shared" si="92"/>
        <v>280</v>
      </c>
      <c r="T416" s="9">
        <f t="shared" si="93"/>
        <v>40</v>
      </c>
      <c r="U416" s="9" t="s">
        <v>184</v>
      </c>
      <c r="V416" s="9">
        <f t="shared" si="94"/>
        <v>30</v>
      </c>
      <c r="W416" s="9" t="s">
        <v>158</v>
      </c>
      <c r="X416" s="9">
        <f t="shared" si="95"/>
        <v>35</v>
      </c>
      <c r="Y416" s="9" t="s">
        <v>159</v>
      </c>
      <c r="Z416" s="9">
        <f t="shared" si="96"/>
        <v>50</v>
      </c>
      <c r="AA416" s="9" t="s">
        <v>88</v>
      </c>
      <c r="AB416" s="9">
        <f t="shared" si="97"/>
        <v>70</v>
      </c>
      <c r="AC416" s="9" t="s">
        <v>47</v>
      </c>
      <c r="AD416" s="9">
        <f t="shared" si="98"/>
        <v>55</v>
      </c>
      <c r="AE416" s="9" t="s">
        <v>169</v>
      </c>
      <c r="AF416" s="9">
        <f t="shared" si="99"/>
        <v>255</v>
      </c>
      <c r="AG416" s="9" t="s">
        <v>160</v>
      </c>
      <c r="AH416" s="9" t="s">
        <v>47</v>
      </c>
      <c r="AI416" s="9">
        <f t="shared" si="100"/>
        <v>70</v>
      </c>
      <c r="AJ416" s="9">
        <f t="shared" si="101"/>
        <v>56</v>
      </c>
      <c r="AK416" s="9" t="s">
        <v>210</v>
      </c>
      <c r="AL416" s="1" t="s">
        <v>49</v>
      </c>
      <c r="AM416" s="1" t="s">
        <v>33</v>
      </c>
      <c r="AN416" s="1" t="s">
        <v>334</v>
      </c>
      <c r="AP416" t="str">
        <f t="shared" si="102"/>
        <v>Undiscovered</v>
      </c>
      <c r="AQ416" s="9">
        <v>50</v>
      </c>
      <c r="AR416" s="9">
        <f t="shared" si="103"/>
        <v>50</v>
      </c>
      <c r="AS416" s="10">
        <f>Table1[[#This Row],[percentage_male]]/100</f>
        <v>0.5</v>
      </c>
      <c r="AT416" s="11">
        <f>(100-Table1[[#This Row],[percentage_male]])/100</f>
        <v>0.5</v>
      </c>
      <c r="AU416" s="1" t="s">
        <v>51</v>
      </c>
      <c r="AV416" s="1" t="s">
        <v>33</v>
      </c>
      <c r="AW416" s="1" t="s">
        <v>38</v>
      </c>
      <c r="AX416" s="1">
        <v>0.5</v>
      </c>
      <c r="AY416" s="1">
        <v>0.5</v>
      </c>
      <c r="AZ416" s="1">
        <v>0.25</v>
      </c>
      <c r="BA416" s="1" t="s">
        <v>38</v>
      </c>
      <c r="BB416" s="1">
        <v>0.5</v>
      </c>
      <c r="BC416" s="1" t="s">
        <v>33</v>
      </c>
      <c r="BD416" s="1" t="s">
        <v>33</v>
      </c>
      <c r="BE416" s="1" t="s">
        <v>38</v>
      </c>
      <c r="BF416" s="1" t="s">
        <v>38</v>
      </c>
      <c r="BG416" s="1" t="s">
        <v>33</v>
      </c>
      <c r="BH416" s="1" t="s">
        <v>33</v>
      </c>
      <c r="BI416" s="1" t="s">
        <v>33</v>
      </c>
      <c r="BJ416" s="1" t="s">
        <v>33</v>
      </c>
      <c r="BK416" s="1" t="s">
        <v>33</v>
      </c>
      <c r="BL416" s="1" t="s">
        <v>33</v>
      </c>
      <c r="BM416" s="1">
        <v>0.5</v>
      </c>
    </row>
    <row r="417" spans="1:65" x14ac:dyDescent="0.35">
      <c r="A417" s="1" t="s">
        <v>1945</v>
      </c>
      <c r="B417" s="1" t="s">
        <v>1683</v>
      </c>
      <c r="C417" s="1" t="s">
        <v>1945</v>
      </c>
      <c r="D417" s="1" t="s">
        <v>1946</v>
      </c>
      <c r="E417" t="s">
        <v>77</v>
      </c>
      <c r="F417" s="1" t="s">
        <v>37</v>
      </c>
      <c r="G417" s="1" t="s">
        <v>4179</v>
      </c>
      <c r="H417" s="1" t="s">
        <v>38</v>
      </c>
      <c r="I417" s="1" t="s">
        <v>39</v>
      </c>
      <c r="J417" s="1" t="s">
        <v>40</v>
      </c>
      <c r="K417" t="str">
        <f t="shared" si="91"/>
        <v>Grass, Poison</v>
      </c>
      <c r="L417" s="1">
        <v>0.9</v>
      </c>
      <c r="M417" s="1">
        <v>14.5</v>
      </c>
      <c r="N417" s="1" t="s">
        <v>61</v>
      </c>
      <c r="O417" s="1" t="s">
        <v>778</v>
      </c>
      <c r="P417" s="1" t="s">
        <v>323</v>
      </c>
      <c r="Q417" s="1" t="s">
        <v>450</v>
      </c>
      <c r="R417" s="9" t="s">
        <v>561</v>
      </c>
      <c r="S417" s="9">
        <f t="shared" si="92"/>
        <v>515</v>
      </c>
      <c r="T417" s="9">
        <f t="shared" si="93"/>
        <v>60</v>
      </c>
      <c r="U417" s="9" t="s">
        <v>56</v>
      </c>
      <c r="V417" s="9">
        <f t="shared" si="94"/>
        <v>70</v>
      </c>
      <c r="W417" s="9" t="s">
        <v>47</v>
      </c>
      <c r="X417" s="9">
        <f t="shared" si="95"/>
        <v>65</v>
      </c>
      <c r="Y417" s="9" t="s">
        <v>46</v>
      </c>
      <c r="Z417" s="9">
        <f t="shared" si="96"/>
        <v>125</v>
      </c>
      <c r="AA417" s="9" t="s">
        <v>651</v>
      </c>
      <c r="AB417" s="9">
        <f t="shared" si="97"/>
        <v>105</v>
      </c>
      <c r="AC417" s="9" t="s">
        <v>141</v>
      </c>
      <c r="AD417" s="9">
        <f t="shared" si="98"/>
        <v>90</v>
      </c>
      <c r="AE417" s="9" t="s">
        <v>178</v>
      </c>
      <c r="AF417" s="9">
        <f t="shared" si="99"/>
        <v>75</v>
      </c>
      <c r="AG417" s="9" t="s">
        <v>195</v>
      </c>
      <c r="AH417" s="9" t="s">
        <v>47</v>
      </c>
      <c r="AI417" s="9">
        <f t="shared" si="100"/>
        <v>70</v>
      </c>
      <c r="AJ417" s="9">
        <f t="shared" si="101"/>
        <v>232</v>
      </c>
      <c r="AK417" s="9" t="s">
        <v>1074</v>
      </c>
      <c r="AL417" s="1" t="s">
        <v>49</v>
      </c>
      <c r="AM417" s="1" t="s">
        <v>38</v>
      </c>
      <c r="AN417" s="1" t="s">
        <v>288</v>
      </c>
      <c r="AO417" s="1" t="s">
        <v>39</v>
      </c>
      <c r="AP417" t="str">
        <f t="shared" si="102"/>
        <v>Fairy, Grass</v>
      </c>
      <c r="AQ417" s="9">
        <v>50</v>
      </c>
      <c r="AR417" s="9">
        <f t="shared" si="103"/>
        <v>50</v>
      </c>
      <c r="AS417" s="10">
        <f>Table1[[#This Row],[percentage_male]]/100</f>
        <v>0.5</v>
      </c>
      <c r="AT417" s="11">
        <f>(100-Table1[[#This Row],[percentage_male]])/100</f>
        <v>0.5</v>
      </c>
      <c r="AU417" s="1" t="s">
        <v>51</v>
      </c>
      <c r="AV417" s="1" t="s">
        <v>33</v>
      </c>
      <c r="AW417" s="1" t="s">
        <v>38</v>
      </c>
      <c r="AX417" s="1">
        <v>0.5</v>
      </c>
      <c r="AY417" s="1">
        <v>0.5</v>
      </c>
      <c r="AZ417" s="1">
        <v>0.25</v>
      </c>
      <c r="BA417" s="1" t="s">
        <v>38</v>
      </c>
      <c r="BB417" s="1">
        <v>0.5</v>
      </c>
      <c r="BC417" s="1" t="s">
        <v>33</v>
      </c>
      <c r="BD417" s="1" t="s">
        <v>33</v>
      </c>
      <c r="BE417" s="1" t="s">
        <v>38</v>
      </c>
      <c r="BF417" s="1" t="s">
        <v>38</v>
      </c>
      <c r="BG417" s="1" t="s">
        <v>33</v>
      </c>
      <c r="BH417" s="1" t="s">
        <v>33</v>
      </c>
      <c r="BI417" s="1" t="s">
        <v>33</v>
      </c>
      <c r="BJ417" s="1" t="s">
        <v>33</v>
      </c>
      <c r="BK417" s="1" t="s">
        <v>33</v>
      </c>
      <c r="BL417" s="1" t="s">
        <v>33</v>
      </c>
      <c r="BM417" s="1">
        <v>0.5</v>
      </c>
    </row>
    <row r="418" spans="1:65" x14ac:dyDescent="0.35">
      <c r="A418" s="1" t="s">
        <v>1948</v>
      </c>
      <c r="B418" s="1" t="s">
        <v>1688</v>
      </c>
      <c r="C418" s="1" t="s">
        <v>1949</v>
      </c>
      <c r="D418" s="1" t="s">
        <v>1950</v>
      </c>
      <c r="E418" t="s">
        <v>77</v>
      </c>
      <c r="F418" s="1" t="s">
        <v>37</v>
      </c>
      <c r="G418" s="1" t="s">
        <v>4180</v>
      </c>
      <c r="H418" s="1" t="s">
        <v>33</v>
      </c>
      <c r="I418" s="1" t="s">
        <v>566</v>
      </c>
      <c r="K418" t="str">
        <f t="shared" si="91"/>
        <v>Rock</v>
      </c>
      <c r="L418" s="1">
        <v>0.9</v>
      </c>
      <c r="M418" s="1">
        <v>31.5</v>
      </c>
      <c r="N418" s="1" t="s">
        <v>38</v>
      </c>
      <c r="O418" s="1" t="s">
        <v>838</v>
      </c>
      <c r="Q418" s="1" t="s">
        <v>338</v>
      </c>
      <c r="R418" s="9" t="s">
        <v>489</v>
      </c>
      <c r="S418" s="9">
        <f t="shared" si="92"/>
        <v>350</v>
      </c>
      <c r="T418" s="9">
        <f t="shared" si="93"/>
        <v>67</v>
      </c>
      <c r="U418" s="9" t="s">
        <v>332</v>
      </c>
      <c r="V418" s="9">
        <f t="shared" si="94"/>
        <v>125</v>
      </c>
      <c r="W418" s="9" t="s">
        <v>651</v>
      </c>
      <c r="X418" s="9">
        <f t="shared" si="95"/>
        <v>40</v>
      </c>
      <c r="Y418" s="9" t="s">
        <v>184</v>
      </c>
      <c r="Z418" s="9">
        <f t="shared" si="96"/>
        <v>30</v>
      </c>
      <c r="AA418" s="9" t="s">
        <v>158</v>
      </c>
      <c r="AB418" s="9">
        <f t="shared" si="97"/>
        <v>30</v>
      </c>
      <c r="AC418" s="9" t="s">
        <v>158</v>
      </c>
      <c r="AD418" s="9">
        <f t="shared" si="98"/>
        <v>58</v>
      </c>
      <c r="AE418" s="9" t="s">
        <v>94</v>
      </c>
      <c r="AF418" s="9">
        <f t="shared" si="99"/>
        <v>45</v>
      </c>
      <c r="AG418" s="9" t="s">
        <v>44</v>
      </c>
      <c r="AH418" s="9" t="s">
        <v>47</v>
      </c>
      <c r="AI418" s="9">
        <f t="shared" si="100"/>
        <v>70</v>
      </c>
      <c r="AJ418" s="9">
        <f t="shared" si="101"/>
        <v>70</v>
      </c>
      <c r="AK418" s="9" t="s">
        <v>47</v>
      </c>
      <c r="AL418" s="1" t="s">
        <v>1478</v>
      </c>
      <c r="AM418" s="1" t="s">
        <v>33</v>
      </c>
      <c r="AN418" s="1" t="s">
        <v>50</v>
      </c>
      <c r="AP418" t="str">
        <f t="shared" si="102"/>
        <v>Monster</v>
      </c>
      <c r="AQ418" s="9">
        <v>87.5</v>
      </c>
      <c r="AR418" s="9">
        <f t="shared" si="103"/>
        <v>12.5</v>
      </c>
      <c r="AS418" s="10">
        <f>Table1[[#This Row],[percentage_male]]/100</f>
        <v>0.875</v>
      </c>
      <c r="AT418" s="11">
        <f>(100-Table1[[#This Row],[percentage_male]])/100</f>
        <v>0.125</v>
      </c>
      <c r="AU418" s="1" t="s">
        <v>158</v>
      </c>
      <c r="AV418" s="1">
        <v>0.5</v>
      </c>
      <c r="AW418" s="1">
        <v>0.5</v>
      </c>
      <c r="AX418" s="1" t="s">
        <v>38</v>
      </c>
      <c r="AY418" s="1" t="s">
        <v>33</v>
      </c>
      <c r="AZ418" s="1" t="s">
        <v>38</v>
      </c>
      <c r="BA418" s="1" t="s">
        <v>33</v>
      </c>
      <c r="BB418" s="1" t="s">
        <v>38</v>
      </c>
      <c r="BC418" s="1">
        <v>0.5</v>
      </c>
      <c r="BD418" s="1" t="s">
        <v>38</v>
      </c>
      <c r="BE418" s="1">
        <v>0.5</v>
      </c>
      <c r="BF418" s="1" t="s">
        <v>33</v>
      </c>
      <c r="BG418" s="1" t="s">
        <v>33</v>
      </c>
      <c r="BH418" s="1" t="s">
        <v>33</v>
      </c>
      <c r="BI418" s="1" t="s">
        <v>33</v>
      </c>
      <c r="BJ418" s="1" t="s">
        <v>33</v>
      </c>
      <c r="BK418" s="1" t="s">
        <v>33</v>
      </c>
      <c r="BL418" s="1" t="s">
        <v>38</v>
      </c>
      <c r="BM418" s="1" t="s">
        <v>33</v>
      </c>
    </row>
    <row r="419" spans="1:65" x14ac:dyDescent="0.35">
      <c r="A419" s="1" t="s">
        <v>1952</v>
      </c>
      <c r="B419" s="1" t="s">
        <v>1692</v>
      </c>
      <c r="C419" s="1" t="s">
        <v>1953</v>
      </c>
      <c r="D419" s="1" t="s">
        <v>1954</v>
      </c>
      <c r="E419" t="s">
        <v>77</v>
      </c>
      <c r="F419" s="1" t="s">
        <v>37</v>
      </c>
      <c r="G419" s="1" t="s">
        <v>4180</v>
      </c>
      <c r="H419" s="1" t="s">
        <v>33</v>
      </c>
      <c r="I419" s="1" t="s">
        <v>566</v>
      </c>
      <c r="K419" t="str">
        <f t="shared" si="91"/>
        <v>Rock</v>
      </c>
      <c r="L419" s="1">
        <v>1.6</v>
      </c>
      <c r="M419" s="1">
        <v>102.5</v>
      </c>
      <c r="N419" s="1" t="s">
        <v>38</v>
      </c>
      <c r="O419" s="1" t="s">
        <v>838</v>
      </c>
      <c r="Q419" s="1" t="s">
        <v>338</v>
      </c>
      <c r="R419" s="9" t="s">
        <v>199</v>
      </c>
      <c r="S419" s="9">
        <f t="shared" si="92"/>
        <v>495</v>
      </c>
      <c r="T419" s="9">
        <f t="shared" si="93"/>
        <v>97</v>
      </c>
      <c r="U419" s="9" t="s">
        <v>248</v>
      </c>
      <c r="V419" s="9">
        <f t="shared" si="94"/>
        <v>165</v>
      </c>
      <c r="W419" s="9" t="s">
        <v>639</v>
      </c>
      <c r="X419" s="9">
        <f t="shared" si="95"/>
        <v>60</v>
      </c>
      <c r="Y419" s="9" t="s">
        <v>56</v>
      </c>
      <c r="Z419" s="9">
        <f t="shared" si="96"/>
        <v>65</v>
      </c>
      <c r="AA419" s="9" t="s">
        <v>46</v>
      </c>
      <c r="AB419" s="9">
        <f t="shared" si="97"/>
        <v>50</v>
      </c>
      <c r="AC419" s="9" t="s">
        <v>88</v>
      </c>
      <c r="AD419" s="9">
        <f t="shared" si="98"/>
        <v>58</v>
      </c>
      <c r="AE419" s="9" t="s">
        <v>94</v>
      </c>
      <c r="AF419" s="9">
        <f t="shared" si="99"/>
        <v>45</v>
      </c>
      <c r="AG419" s="9" t="s">
        <v>44</v>
      </c>
      <c r="AH419" s="9" t="s">
        <v>47</v>
      </c>
      <c r="AI419" s="9">
        <f t="shared" si="100"/>
        <v>70</v>
      </c>
      <c r="AJ419" s="9">
        <f t="shared" si="101"/>
        <v>173</v>
      </c>
      <c r="AK419" s="9" t="s">
        <v>835</v>
      </c>
      <c r="AL419" s="1" t="s">
        <v>1478</v>
      </c>
      <c r="AM419" s="1" t="s">
        <v>33</v>
      </c>
      <c r="AN419" s="1" t="s">
        <v>50</v>
      </c>
      <c r="AP419" t="str">
        <f t="shared" si="102"/>
        <v>Monster</v>
      </c>
      <c r="AQ419" s="9">
        <v>87.5</v>
      </c>
      <c r="AR419" s="9">
        <f t="shared" si="103"/>
        <v>12.5</v>
      </c>
      <c r="AS419" s="10">
        <f>Table1[[#This Row],[percentage_male]]/100</f>
        <v>0.875</v>
      </c>
      <c r="AT419" s="11">
        <f>(100-Table1[[#This Row],[percentage_male]])/100</f>
        <v>0.125</v>
      </c>
      <c r="AU419" s="1" t="s">
        <v>158</v>
      </c>
      <c r="AV419" s="1">
        <v>0.5</v>
      </c>
      <c r="AW419" s="1">
        <v>0.5</v>
      </c>
      <c r="AX419" s="1" t="s">
        <v>38</v>
      </c>
      <c r="AY419" s="1" t="s">
        <v>33</v>
      </c>
      <c r="AZ419" s="1" t="s">
        <v>38</v>
      </c>
      <c r="BA419" s="1" t="s">
        <v>33</v>
      </c>
      <c r="BB419" s="1" t="s">
        <v>38</v>
      </c>
      <c r="BC419" s="1">
        <v>0.5</v>
      </c>
      <c r="BD419" s="1" t="s">
        <v>38</v>
      </c>
      <c r="BE419" s="1">
        <v>0.5</v>
      </c>
      <c r="BF419" s="1" t="s">
        <v>33</v>
      </c>
      <c r="BG419" s="1" t="s">
        <v>33</v>
      </c>
      <c r="BH419" s="1" t="s">
        <v>33</v>
      </c>
      <c r="BI419" s="1" t="s">
        <v>33</v>
      </c>
      <c r="BJ419" s="1" t="s">
        <v>33</v>
      </c>
      <c r="BK419" s="1" t="s">
        <v>33</v>
      </c>
      <c r="BL419" s="1" t="s">
        <v>38</v>
      </c>
      <c r="BM419" s="1" t="s">
        <v>33</v>
      </c>
    </row>
    <row r="420" spans="1:65" x14ac:dyDescent="0.35">
      <c r="A420" s="1" t="s">
        <v>1956</v>
      </c>
      <c r="B420" s="1" t="s">
        <v>588</v>
      </c>
      <c r="C420" s="1" t="s">
        <v>1957</v>
      </c>
      <c r="D420" s="1" t="s">
        <v>1958</v>
      </c>
      <c r="E420" t="s">
        <v>77</v>
      </c>
      <c r="F420" s="1" t="s">
        <v>37</v>
      </c>
      <c r="G420" s="1" t="s">
        <v>4181</v>
      </c>
      <c r="H420" s="1" t="s">
        <v>38</v>
      </c>
      <c r="I420" s="1" t="s">
        <v>566</v>
      </c>
      <c r="J420" s="1" t="s">
        <v>311</v>
      </c>
      <c r="K420" t="str">
        <f t="shared" si="91"/>
        <v>Rock, Steel</v>
      </c>
      <c r="L420" s="1">
        <v>0.5</v>
      </c>
      <c r="M420" s="1">
        <v>57</v>
      </c>
      <c r="N420" s="1" t="s">
        <v>38</v>
      </c>
      <c r="O420" s="1" t="s">
        <v>568</v>
      </c>
      <c r="Q420" s="1" t="s">
        <v>714</v>
      </c>
      <c r="R420" s="9" t="s">
        <v>489</v>
      </c>
      <c r="S420" s="9">
        <f t="shared" si="92"/>
        <v>350</v>
      </c>
      <c r="T420" s="9">
        <f t="shared" si="93"/>
        <v>30</v>
      </c>
      <c r="U420" s="9" t="s">
        <v>158</v>
      </c>
      <c r="V420" s="9">
        <f t="shared" si="94"/>
        <v>42</v>
      </c>
      <c r="W420" s="9" t="s">
        <v>335</v>
      </c>
      <c r="X420" s="9">
        <f t="shared" si="95"/>
        <v>118</v>
      </c>
      <c r="Y420" s="9" t="s">
        <v>661</v>
      </c>
      <c r="Z420" s="9">
        <f t="shared" si="96"/>
        <v>42</v>
      </c>
      <c r="AA420" s="9" t="s">
        <v>335</v>
      </c>
      <c r="AB420" s="9">
        <f t="shared" si="97"/>
        <v>88</v>
      </c>
      <c r="AC420" s="9" t="s">
        <v>537</v>
      </c>
      <c r="AD420" s="9">
        <f t="shared" si="98"/>
        <v>30</v>
      </c>
      <c r="AE420" s="9" t="s">
        <v>158</v>
      </c>
      <c r="AF420" s="9">
        <f t="shared" si="99"/>
        <v>45</v>
      </c>
      <c r="AG420" s="9" t="s">
        <v>44</v>
      </c>
      <c r="AH420" s="9" t="s">
        <v>47</v>
      </c>
      <c r="AI420" s="9">
        <f t="shared" si="100"/>
        <v>70</v>
      </c>
      <c r="AJ420" s="9">
        <f t="shared" si="101"/>
        <v>70</v>
      </c>
      <c r="AK420" s="9" t="s">
        <v>47</v>
      </c>
      <c r="AL420" s="1" t="s">
        <v>1478</v>
      </c>
      <c r="AM420" s="1" t="s">
        <v>33</v>
      </c>
      <c r="AN420" s="1" t="s">
        <v>50</v>
      </c>
      <c r="AP420" t="str">
        <f t="shared" si="102"/>
        <v>Monster</v>
      </c>
      <c r="AQ420" s="9">
        <v>87.5</v>
      </c>
      <c r="AR420" s="9">
        <f t="shared" si="103"/>
        <v>12.5</v>
      </c>
      <c r="AS420" s="10">
        <f>Table1[[#This Row],[percentage_male]]/100</f>
        <v>0.875</v>
      </c>
      <c r="AT420" s="11">
        <f>(100-Table1[[#This Row],[percentage_male]])/100</f>
        <v>0.125</v>
      </c>
      <c r="AU420" s="1" t="s">
        <v>158</v>
      </c>
      <c r="AV420" s="1">
        <v>0.25</v>
      </c>
      <c r="AW420" s="1" t="s">
        <v>33</v>
      </c>
      <c r="AX420" s="1" t="s">
        <v>38</v>
      </c>
      <c r="AY420" s="1" t="s">
        <v>33</v>
      </c>
      <c r="AZ420" s="1" t="s">
        <v>33</v>
      </c>
      <c r="BA420" s="1">
        <v>0.5</v>
      </c>
      <c r="BB420" s="1" t="s">
        <v>77</v>
      </c>
      <c r="BC420" s="1" t="s">
        <v>32</v>
      </c>
      <c r="BD420" s="1" t="s">
        <v>77</v>
      </c>
      <c r="BE420" s="1">
        <v>0.25</v>
      </c>
      <c r="BF420" s="1">
        <v>0.5</v>
      </c>
      <c r="BG420" s="1">
        <v>0.5</v>
      </c>
      <c r="BH420" s="1">
        <v>0.5</v>
      </c>
      <c r="BI420" s="1" t="s">
        <v>33</v>
      </c>
      <c r="BJ420" s="1">
        <v>0.5</v>
      </c>
      <c r="BK420" s="1" t="s">
        <v>33</v>
      </c>
      <c r="BL420" s="1" t="s">
        <v>33</v>
      </c>
      <c r="BM420" s="1">
        <v>0.5</v>
      </c>
    </row>
    <row r="421" spans="1:65" x14ac:dyDescent="0.35">
      <c r="A421" s="1" t="s">
        <v>1960</v>
      </c>
      <c r="B421" s="1" t="s">
        <v>1699</v>
      </c>
      <c r="C421" s="1" t="s">
        <v>1961</v>
      </c>
      <c r="D421" s="1" t="s">
        <v>1962</v>
      </c>
      <c r="E421" t="s">
        <v>77</v>
      </c>
      <c r="F421" s="1" t="s">
        <v>37</v>
      </c>
      <c r="G421" s="1" t="s">
        <v>4181</v>
      </c>
      <c r="H421" s="1" t="s">
        <v>38</v>
      </c>
      <c r="I421" s="1" t="s">
        <v>566</v>
      </c>
      <c r="J421" s="1" t="s">
        <v>311</v>
      </c>
      <c r="K421" t="str">
        <f t="shared" si="91"/>
        <v>Rock, Steel</v>
      </c>
      <c r="L421" s="1">
        <v>1.3</v>
      </c>
      <c r="M421" s="1">
        <v>149.5</v>
      </c>
      <c r="N421" s="1" t="s">
        <v>38</v>
      </c>
      <c r="O421" s="1" t="s">
        <v>568</v>
      </c>
      <c r="Q421" s="1" t="s">
        <v>714</v>
      </c>
      <c r="R421" s="9" t="s">
        <v>199</v>
      </c>
      <c r="S421" s="9">
        <f t="shared" si="92"/>
        <v>495</v>
      </c>
      <c r="T421" s="9">
        <f t="shared" si="93"/>
        <v>60</v>
      </c>
      <c r="U421" s="9" t="s">
        <v>56</v>
      </c>
      <c r="V421" s="9">
        <f t="shared" si="94"/>
        <v>52</v>
      </c>
      <c r="W421" s="9" t="s">
        <v>86</v>
      </c>
      <c r="X421" s="9">
        <f t="shared" si="95"/>
        <v>168</v>
      </c>
      <c r="Y421" s="9" t="s">
        <v>854</v>
      </c>
      <c r="Z421" s="9">
        <f t="shared" si="96"/>
        <v>47</v>
      </c>
      <c r="AA421" s="9" t="s">
        <v>326</v>
      </c>
      <c r="AB421" s="9">
        <f t="shared" si="97"/>
        <v>138</v>
      </c>
      <c r="AC421" s="9" t="s">
        <v>410</v>
      </c>
      <c r="AD421" s="9">
        <f t="shared" si="98"/>
        <v>30</v>
      </c>
      <c r="AE421" s="9" t="s">
        <v>158</v>
      </c>
      <c r="AF421" s="9">
        <f t="shared" si="99"/>
        <v>45</v>
      </c>
      <c r="AG421" s="9" t="s">
        <v>44</v>
      </c>
      <c r="AH421" s="9" t="s">
        <v>47</v>
      </c>
      <c r="AI421" s="9">
        <f t="shared" si="100"/>
        <v>70</v>
      </c>
      <c r="AJ421" s="9">
        <f t="shared" si="101"/>
        <v>173</v>
      </c>
      <c r="AK421" s="9" t="s">
        <v>835</v>
      </c>
      <c r="AL421" s="1" t="s">
        <v>1478</v>
      </c>
      <c r="AM421" s="1" t="s">
        <v>33</v>
      </c>
      <c r="AN421" s="1" t="s">
        <v>50</v>
      </c>
      <c r="AP421" t="str">
        <f t="shared" si="102"/>
        <v>Monster</v>
      </c>
      <c r="AQ421" s="9">
        <v>87.5</v>
      </c>
      <c r="AR421" s="9">
        <f t="shared" si="103"/>
        <v>12.5</v>
      </c>
      <c r="AS421" s="10">
        <f>Table1[[#This Row],[percentage_male]]/100</f>
        <v>0.875</v>
      </c>
      <c r="AT421" s="11">
        <f>(100-Table1[[#This Row],[percentage_male]])/100</f>
        <v>0.125</v>
      </c>
      <c r="AU421" s="1" t="s">
        <v>158</v>
      </c>
      <c r="AV421" s="1">
        <v>0.25</v>
      </c>
      <c r="AW421" s="1" t="s">
        <v>33</v>
      </c>
      <c r="AX421" s="1" t="s">
        <v>38</v>
      </c>
      <c r="AY421" s="1" t="s">
        <v>33</v>
      </c>
      <c r="AZ421" s="1" t="s">
        <v>33</v>
      </c>
      <c r="BA421" s="1">
        <v>0.5</v>
      </c>
      <c r="BB421" s="1" t="s">
        <v>77</v>
      </c>
      <c r="BC421" s="1" t="s">
        <v>32</v>
      </c>
      <c r="BD421" s="1" t="s">
        <v>77</v>
      </c>
      <c r="BE421" s="1">
        <v>0.25</v>
      </c>
      <c r="BF421" s="1">
        <v>0.5</v>
      </c>
      <c r="BG421" s="1">
        <v>0.5</v>
      </c>
      <c r="BH421" s="1">
        <v>0.5</v>
      </c>
      <c r="BI421" s="1" t="s">
        <v>33</v>
      </c>
      <c r="BJ421" s="1">
        <v>0.5</v>
      </c>
      <c r="BK421" s="1" t="s">
        <v>33</v>
      </c>
      <c r="BL421" s="1" t="s">
        <v>33</v>
      </c>
      <c r="BM421" s="1">
        <v>0.5</v>
      </c>
    </row>
    <row r="422" spans="1:65" x14ac:dyDescent="0.35">
      <c r="A422" s="1" t="s">
        <v>1963</v>
      </c>
      <c r="B422" s="1" t="s">
        <v>1703</v>
      </c>
      <c r="C422" s="1" t="s">
        <v>1963</v>
      </c>
      <c r="D422" s="1" t="s">
        <v>1964</v>
      </c>
      <c r="E422" t="s">
        <v>77</v>
      </c>
      <c r="F422" s="1" t="s">
        <v>37</v>
      </c>
      <c r="G422" s="1" t="s">
        <v>4021</v>
      </c>
      <c r="H422" s="1" t="s">
        <v>33</v>
      </c>
      <c r="I422" s="1" t="s">
        <v>154</v>
      </c>
      <c r="K422" t="str">
        <f t="shared" si="91"/>
        <v>Bug</v>
      </c>
      <c r="L422" s="1">
        <v>0.2</v>
      </c>
      <c r="M422" s="1">
        <v>3.4</v>
      </c>
      <c r="N422" s="1" t="s">
        <v>38</v>
      </c>
      <c r="O422" s="1" t="s">
        <v>167</v>
      </c>
      <c r="Q422" s="1" t="s">
        <v>671</v>
      </c>
      <c r="R422" s="9" t="s">
        <v>857</v>
      </c>
      <c r="S422" s="9">
        <f t="shared" si="92"/>
        <v>224</v>
      </c>
      <c r="T422" s="9">
        <f t="shared" si="93"/>
        <v>40</v>
      </c>
      <c r="U422" s="9" t="s">
        <v>184</v>
      </c>
      <c r="V422" s="9">
        <f t="shared" si="94"/>
        <v>29</v>
      </c>
      <c r="W422" s="9" t="s">
        <v>259</v>
      </c>
      <c r="X422" s="9">
        <f t="shared" si="95"/>
        <v>45</v>
      </c>
      <c r="Y422" s="9" t="s">
        <v>44</v>
      </c>
      <c r="Z422" s="9">
        <f t="shared" si="96"/>
        <v>29</v>
      </c>
      <c r="AA422" s="9" t="s">
        <v>259</v>
      </c>
      <c r="AB422" s="9">
        <f t="shared" si="97"/>
        <v>45</v>
      </c>
      <c r="AC422" s="9" t="s">
        <v>44</v>
      </c>
      <c r="AD422" s="9">
        <f t="shared" si="98"/>
        <v>36</v>
      </c>
      <c r="AE422" s="9" t="s">
        <v>300</v>
      </c>
      <c r="AF422" s="9">
        <f t="shared" si="99"/>
        <v>120</v>
      </c>
      <c r="AG422" s="9" t="s">
        <v>75</v>
      </c>
      <c r="AH422" s="9" t="s">
        <v>47</v>
      </c>
      <c r="AI422" s="9">
        <f t="shared" si="100"/>
        <v>70</v>
      </c>
      <c r="AJ422" s="9">
        <f t="shared" si="101"/>
        <v>45</v>
      </c>
      <c r="AK422" s="9" t="s">
        <v>44</v>
      </c>
      <c r="AL422" s="1" t="s">
        <v>161</v>
      </c>
      <c r="AM422" s="1" t="s">
        <v>33</v>
      </c>
      <c r="AN422" s="1" t="s">
        <v>154</v>
      </c>
      <c r="AP422" t="str">
        <f t="shared" si="102"/>
        <v>Bug</v>
      </c>
      <c r="AQ422" s="9">
        <v>50</v>
      </c>
      <c r="AR422" s="9">
        <f t="shared" si="103"/>
        <v>50</v>
      </c>
      <c r="AS422" s="10">
        <f>Table1[[#This Row],[percentage_male]]/100</f>
        <v>0.5</v>
      </c>
      <c r="AT422" s="11">
        <f>(100-Table1[[#This Row],[percentage_male]])/100</f>
        <v>0.5</v>
      </c>
      <c r="AU422" s="1" t="s">
        <v>162</v>
      </c>
      <c r="AV422" s="1" t="s">
        <v>33</v>
      </c>
      <c r="AW422" s="1" t="s">
        <v>38</v>
      </c>
      <c r="AX422" s="1" t="s">
        <v>33</v>
      </c>
      <c r="AY422" s="1" t="s">
        <v>33</v>
      </c>
      <c r="AZ422" s="1">
        <v>0.5</v>
      </c>
      <c r="BA422" s="1" t="s">
        <v>33</v>
      </c>
      <c r="BB422" s="1">
        <v>0.5</v>
      </c>
      <c r="BC422" s="1" t="s">
        <v>33</v>
      </c>
      <c r="BD422" s="1">
        <v>0.5</v>
      </c>
      <c r="BE422" s="1" t="s">
        <v>38</v>
      </c>
      <c r="BF422" s="1" t="s">
        <v>33</v>
      </c>
      <c r="BG422" s="1" t="s">
        <v>33</v>
      </c>
      <c r="BH422" s="1" t="s">
        <v>38</v>
      </c>
      <c r="BI422" s="1" t="s">
        <v>33</v>
      </c>
      <c r="BJ422" s="1" t="s">
        <v>33</v>
      </c>
      <c r="BK422" s="1" t="s">
        <v>33</v>
      </c>
      <c r="BL422" s="1" t="s">
        <v>33</v>
      </c>
      <c r="BM422" s="1" t="s">
        <v>33</v>
      </c>
    </row>
    <row r="423" spans="1:65" x14ac:dyDescent="0.35">
      <c r="A423" s="1" t="s">
        <v>1966</v>
      </c>
      <c r="B423" s="1" t="s">
        <v>246</v>
      </c>
      <c r="C423" s="1" t="s">
        <v>1967</v>
      </c>
      <c r="D423" s="1" t="s">
        <v>1968</v>
      </c>
      <c r="E423" t="s">
        <v>77</v>
      </c>
      <c r="F423" s="1" t="s">
        <v>37</v>
      </c>
      <c r="G423" s="1" t="s">
        <v>4021</v>
      </c>
      <c r="H423" s="1" t="s">
        <v>38</v>
      </c>
      <c r="I423" s="1" t="s">
        <v>154</v>
      </c>
      <c r="J423" s="1" t="s">
        <v>39</v>
      </c>
      <c r="K423" t="str">
        <f t="shared" si="91"/>
        <v>Bug, Grass</v>
      </c>
      <c r="L423" s="1">
        <v>0.5</v>
      </c>
      <c r="M423" s="1">
        <v>6.5</v>
      </c>
      <c r="N423" s="1" t="s">
        <v>38</v>
      </c>
      <c r="O423" s="1" t="s">
        <v>590</v>
      </c>
      <c r="Q423" s="1" t="s">
        <v>671</v>
      </c>
      <c r="R423" s="9" t="s">
        <v>1741</v>
      </c>
      <c r="S423" s="9">
        <f t="shared" si="92"/>
        <v>424</v>
      </c>
      <c r="T423" s="9">
        <f t="shared" si="93"/>
        <v>60</v>
      </c>
      <c r="U423" s="9" t="s">
        <v>56</v>
      </c>
      <c r="V423" s="9">
        <f t="shared" si="94"/>
        <v>59</v>
      </c>
      <c r="W423" s="9" t="s">
        <v>134</v>
      </c>
      <c r="X423" s="9">
        <f t="shared" si="95"/>
        <v>85</v>
      </c>
      <c r="Y423" s="9" t="s">
        <v>104</v>
      </c>
      <c r="Z423" s="9">
        <f t="shared" si="96"/>
        <v>79</v>
      </c>
      <c r="AA423" s="9" t="s">
        <v>140</v>
      </c>
      <c r="AB423" s="9">
        <f t="shared" si="97"/>
        <v>105</v>
      </c>
      <c r="AC423" s="9" t="s">
        <v>141</v>
      </c>
      <c r="AD423" s="9">
        <f t="shared" si="98"/>
        <v>36</v>
      </c>
      <c r="AE423" s="9" t="s">
        <v>300</v>
      </c>
      <c r="AF423" s="9">
        <f t="shared" si="99"/>
        <v>45</v>
      </c>
      <c r="AG423" s="9" t="s">
        <v>44</v>
      </c>
      <c r="AH423" s="9" t="s">
        <v>47</v>
      </c>
      <c r="AI423" s="9">
        <f t="shared" si="100"/>
        <v>70</v>
      </c>
      <c r="AJ423" s="9">
        <f t="shared" si="101"/>
        <v>148</v>
      </c>
      <c r="AK423" s="9" t="s">
        <v>782</v>
      </c>
      <c r="AL423" s="1" t="s">
        <v>161</v>
      </c>
      <c r="AM423" s="1" t="s">
        <v>33</v>
      </c>
      <c r="AN423" s="1" t="s">
        <v>154</v>
      </c>
      <c r="AP423" t="str">
        <f t="shared" si="102"/>
        <v>Bug</v>
      </c>
      <c r="AQ423" s="9">
        <v>0</v>
      </c>
      <c r="AR423" s="9">
        <f t="shared" si="103"/>
        <v>100</v>
      </c>
      <c r="AS423" s="10">
        <f>Table1[[#This Row],[percentage_male]]/100</f>
        <v>0</v>
      </c>
      <c r="AT423" s="11">
        <f>(100-Table1[[#This Row],[percentage_male]])/100</f>
        <v>1</v>
      </c>
      <c r="AU423" s="1" t="s">
        <v>162</v>
      </c>
      <c r="AV423" s="1" t="s">
        <v>33</v>
      </c>
      <c r="AW423" s="1" t="s">
        <v>77</v>
      </c>
      <c r="AX423" s="1">
        <v>0.5</v>
      </c>
      <c r="AY423" s="1">
        <v>0.5</v>
      </c>
      <c r="AZ423" s="1">
        <v>0.25</v>
      </c>
      <c r="BA423" s="1" t="s">
        <v>38</v>
      </c>
      <c r="BB423" s="1">
        <v>0.5</v>
      </c>
      <c r="BC423" s="1" t="s">
        <v>38</v>
      </c>
      <c r="BD423" s="1">
        <v>0.25</v>
      </c>
      <c r="BE423" s="1" t="s">
        <v>77</v>
      </c>
      <c r="BF423" s="1" t="s">
        <v>33</v>
      </c>
      <c r="BG423" s="1" t="s">
        <v>38</v>
      </c>
      <c r="BH423" s="1" t="s">
        <v>38</v>
      </c>
      <c r="BI423" s="1" t="s">
        <v>33</v>
      </c>
      <c r="BJ423" s="1" t="s">
        <v>33</v>
      </c>
      <c r="BK423" s="1" t="s">
        <v>33</v>
      </c>
      <c r="BL423" s="1" t="s">
        <v>33</v>
      </c>
      <c r="BM423" s="1" t="s">
        <v>33</v>
      </c>
    </row>
    <row r="424" spans="1:65" x14ac:dyDescent="0.35">
      <c r="A424" s="1" t="s">
        <v>1970</v>
      </c>
      <c r="B424" s="1" t="s">
        <v>246</v>
      </c>
      <c r="C424" s="1" t="s">
        <v>1967</v>
      </c>
      <c r="D424" s="1" t="s">
        <v>1968</v>
      </c>
      <c r="E424" t="s">
        <v>77</v>
      </c>
      <c r="F424" s="1" t="s">
        <v>37</v>
      </c>
      <c r="G424" s="1" t="s">
        <v>4021</v>
      </c>
      <c r="H424" s="1" t="s">
        <v>38</v>
      </c>
      <c r="I424" s="1" t="s">
        <v>154</v>
      </c>
      <c r="J424" s="1" t="s">
        <v>304</v>
      </c>
      <c r="K424" t="str">
        <f t="shared" si="91"/>
        <v>Bug, Ground</v>
      </c>
      <c r="L424" s="1">
        <v>0.5</v>
      </c>
      <c r="M424" s="1">
        <v>6.5</v>
      </c>
      <c r="N424" s="1" t="s">
        <v>38</v>
      </c>
      <c r="O424" s="1" t="s">
        <v>590</v>
      </c>
      <c r="Q424" s="1" t="s">
        <v>671</v>
      </c>
      <c r="R424" s="9" t="s">
        <v>1741</v>
      </c>
      <c r="S424" s="9">
        <f t="shared" si="92"/>
        <v>424</v>
      </c>
      <c r="T424" s="9">
        <f t="shared" si="93"/>
        <v>60</v>
      </c>
      <c r="U424" s="9" t="s">
        <v>56</v>
      </c>
      <c r="V424" s="9">
        <f t="shared" si="94"/>
        <v>79</v>
      </c>
      <c r="W424" s="9" t="s">
        <v>140</v>
      </c>
      <c r="X424" s="9">
        <f t="shared" si="95"/>
        <v>105</v>
      </c>
      <c r="Y424" s="9" t="s">
        <v>141</v>
      </c>
      <c r="Z424" s="9">
        <f t="shared" si="96"/>
        <v>59</v>
      </c>
      <c r="AA424" s="9" t="s">
        <v>134</v>
      </c>
      <c r="AB424" s="9">
        <f t="shared" si="97"/>
        <v>85</v>
      </c>
      <c r="AC424" s="9" t="s">
        <v>104</v>
      </c>
      <c r="AD424" s="9">
        <f t="shared" si="98"/>
        <v>36</v>
      </c>
      <c r="AE424" s="9" t="s">
        <v>300</v>
      </c>
      <c r="AF424" s="9">
        <f t="shared" si="99"/>
        <v>45</v>
      </c>
      <c r="AG424" s="9" t="s">
        <v>44</v>
      </c>
      <c r="AH424" s="9" t="s">
        <v>47</v>
      </c>
      <c r="AI424" s="9">
        <f t="shared" si="100"/>
        <v>70</v>
      </c>
      <c r="AJ424" s="9">
        <f t="shared" si="101"/>
        <v>148</v>
      </c>
      <c r="AK424" s="9" t="s">
        <v>782</v>
      </c>
      <c r="AL424" s="1" t="s">
        <v>161</v>
      </c>
      <c r="AM424" s="1" t="s">
        <v>33</v>
      </c>
      <c r="AN424" s="1" t="s">
        <v>154</v>
      </c>
      <c r="AP424" t="str">
        <f t="shared" si="102"/>
        <v>Bug</v>
      </c>
      <c r="AQ424" s="9">
        <v>0</v>
      </c>
      <c r="AR424" s="9">
        <f t="shared" si="103"/>
        <v>100</v>
      </c>
      <c r="AS424" s="10">
        <f>Table1[[#This Row],[percentage_male]]/100</f>
        <v>0</v>
      </c>
      <c r="AT424" s="11">
        <f>(100-Table1[[#This Row],[percentage_male]])/100</f>
        <v>1</v>
      </c>
      <c r="AU424" s="1" t="s">
        <v>162</v>
      </c>
      <c r="AV424" s="1" t="s">
        <v>33</v>
      </c>
      <c r="AW424" s="1" t="s">
        <v>38</v>
      </c>
      <c r="AX424" s="1" t="s">
        <v>38</v>
      </c>
      <c r="AY424" s="1" t="s">
        <v>32</v>
      </c>
      <c r="AZ424" s="1" t="s">
        <v>33</v>
      </c>
      <c r="BA424" s="1" t="s">
        <v>38</v>
      </c>
      <c r="BB424" s="1">
        <v>0.5</v>
      </c>
      <c r="BC424" s="1">
        <v>0.5</v>
      </c>
      <c r="BD424" s="1">
        <v>0.5</v>
      </c>
      <c r="BE424" s="1" t="s">
        <v>38</v>
      </c>
      <c r="BF424" s="1" t="s">
        <v>33</v>
      </c>
      <c r="BG424" s="1" t="s">
        <v>33</v>
      </c>
      <c r="BH424" s="1" t="s">
        <v>33</v>
      </c>
      <c r="BI424" s="1" t="s">
        <v>33</v>
      </c>
      <c r="BJ424" s="1" t="s">
        <v>33</v>
      </c>
      <c r="BK424" s="1" t="s">
        <v>33</v>
      </c>
      <c r="BL424" s="1" t="s">
        <v>33</v>
      </c>
      <c r="BM424" s="1" t="s">
        <v>33</v>
      </c>
    </row>
    <row r="425" spans="1:65" x14ac:dyDescent="0.35">
      <c r="A425" s="1" t="s">
        <v>1972</v>
      </c>
      <c r="B425" s="1" t="s">
        <v>246</v>
      </c>
      <c r="C425" s="1" t="s">
        <v>1967</v>
      </c>
      <c r="D425" s="1" t="s">
        <v>1968</v>
      </c>
      <c r="E425" t="s">
        <v>77</v>
      </c>
      <c r="F425" s="1" t="s">
        <v>37</v>
      </c>
      <c r="G425" s="1" t="s">
        <v>4021</v>
      </c>
      <c r="H425" s="1" t="s">
        <v>38</v>
      </c>
      <c r="I425" s="1" t="s">
        <v>154</v>
      </c>
      <c r="J425" s="1" t="s">
        <v>311</v>
      </c>
      <c r="K425" t="str">
        <f t="shared" si="91"/>
        <v>Bug, Steel</v>
      </c>
      <c r="L425" s="1">
        <v>0.5</v>
      </c>
      <c r="M425" s="1">
        <v>6.5</v>
      </c>
      <c r="N425" s="1" t="s">
        <v>38</v>
      </c>
      <c r="O425" s="1" t="s">
        <v>590</v>
      </c>
      <c r="Q425" s="1" t="s">
        <v>671</v>
      </c>
      <c r="R425" s="9" t="s">
        <v>1741</v>
      </c>
      <c r="S425" s="9">
        <f t="shared" si="92"/>
        <v>424</v>
      </c>
      <c r="T425" s="9">
        <f t="shared" si="93"/>
        <v>60</v>
      </c>
      <c r="U425" s="9" t="s">
        <v>56</v>
      </c>
      <c r="V425" s="9">
        <f t="shared" si="94"/>
        <v>69</v>
      </c>
      <c r="W425" s="9" t="s">
        <v>277</v>
      </c>
      <c r="X425" s="9">
        <f t="shared" si="95"/>
        <v>95</v>
      </c>
      <c r="Y425" s="9" t="s">
        <v>276</v>
      </c>
      <c r="Z425" s="9">
        <f t="shared" si="96"/>
        <v>69</v>
      </c>
      <c r="AA425" s="9" t="s">
        <v>277</v>
      </c>
      <c r="AB425" s="9">
        <f t="shared" si="97"/>
        <v>95</v>
      </c>
      <c r="AC425" s="9" t="s">
        <v>276</v>
      </c>
      <c r="AD425" s="9">
        <f t="shared" si="98"/>
        <v>36</v>
      </c>
      <c r="AE425" s="9" t="s">
        <v>300</v>
      </c>
      <c r="AF425" s="9">
        <f t="shared" si="99"/>
        <v>45</v>
      </c>
      <c r="AG425" s="9" t="s">
        <v>44</v>
      </c>
      <c r="AH425" s="9" t="s">
        <v>47</v>
      </c>
      <c r="AI425" s="9">
        <f t="shared" si="100"/>
        <v>70</v>
      </c>
      <c r="AJ425" s="9">
        <f t="shared" si="101"/>
        <v>148</v>
      </c>
      <c r="AK425" s="9" t="s">
        <v>782</v>
      </c>
      <c r="AL425" s="1" t="s">
        <v>161</v>
      </c>
      <c r="AM425" s="1" t="s">
        <v>33</v>
      </c>
      <c r="AN425" s="1" t="s">
        <v>154</v>
      </c>
      <c r="AP425" t="str">
        <f t="shared" si="102"/>
        <v>Bug</v>
      </c>
      <c r="AQ425" s="9">
        <v>0</v>
      </c>
      <c r="AR425" s="9">
        <f t="shared" si="103"/>
        <v>100</v>
      </c>
      <c r="AS425" s="10">
        <f>Table1[[#This Row],[percentage_male]]/100</f>
        <v>0</v>
      </c>
      <c r="AT425" s="11">
        <f>(100-Table1[[#This Row],[percentage_male]])/100</f>
        <v>1</v>
      </c>
      <c r="AU425" s="1" t="s">
        <v>162</v>
      </c>
      <c r="AV425" s="1">
        <v>0.5</v>
      </c>
      <c r="AW425" s="1" t="s">
        <v>77</v>
      </c>
      <c r="AX425" s="1" t="s">
        <v>33</v>
      </c>
      <c r="AY425" s="1" t="s">
        <v>33</v>
      </c>
      <c r="AZ425" s="1">
        <v>0.25</v>
      </c>
      <c r="BA425" s="1">
        <v>0.5</v>
      </c>
      <c r="BB425" s="1" t="s">
        <v>33</v>
      </c>
      <c r="BC425" s="1" t="s">
        <v>32</v>
      </c>
      <c r="BD425" s="1" t="s">
        <v>33</v>
      </c>
      <c r="BE425" s="1" t="s">
        <v>33</v>
      </c>
      <c r="BF425" s="1">
        <v>0.5</v>
      </c>
      <c r="BG425" s="1">
        <v>0.5</v>
      </c>
      <c r="BH425" s="1" t="s">
        <v>33</v>
      </c>
      <c r="BI425" s="1" t="s">
        <v>33</v>
      </c>
      <c r="BJ425" s="1">
        <v>0.5</v>
      </c>
      <c r="BK425" s="1" t="s">
        <v>33</v>
      </c>
      <c r="BL425" s="1">
        <v>0.5</v>
      </c>
      <c r="BM425" s="1">
        <v>0.5</v>
      </c>
    </row>
    <row r="426" spans="1:65" x14ac:dyDescent="0.35">
      <c r="A426" s="1" t="s">
        <v>1974</v>
      </c>
      <c r="B426" s="1" t="s">
        <v>1711</v>
      </c>
      <c r="C426" s="1" t="s">
        <v>1975</v>
      </c>
      <c r="D426" s="1" t="s">
        <v>1976</v>
      </c>
      <c r="E426" t="s">
        <v>77</v>
      </c>
      <c r="F426" s="1" t="s">
        <v>37</v>
      </c>
      <c r="G426" s="1" t="s">
        <v>4182</v>
      </c>
      <c r="H426" s="1" t="s">
        <v>38</v>
      </c>
      <c r="I426" s="1" t="s">
        <v>154</v>
      </c>
      <c r="J426" s="1" t="s">
        <v>99</v>
      </c>
      <c r="K426" t="str">
        <f t="shared" si="91"/>
        <v>Bug, Flying</v>
      </c>
      <c r="L426" s="1">
        <v>0.9</v>
      </c>
      <c r="M426" s="1">
        <v>23.3</v>
      </c>
      <c r="N426" s="1" t="s">
        <v>38</v>
      </c>
      <c r="O426" s="1" t="s">
        <v>193</v>
      </c>
      <c r="Q426" s="1" t="s">
        <v>176</v>
      </c>
      <c r="R426" s="9" t="s">
        <v>1741</v>
      </c>
      <c r="S426" s="9">
        <f t="shared" si="92"/>
        <v>424</v>
      </c>
      <c r="T426" s="9">
        <f t="shared" si="93"/>
        <v>70</v>
      </c>
      <c r="U426" s="9" t="s">
        <v>47</v>
      </c>
      <c r="V426" s="9">
        <f t="shared" si="94"/>
        <v>94</v>
      </c>
      <c r="W426" s="9" t="s">
        <v>570</v>
      </c>
      <c r="X426" s="9">
        <f t="shared" si="95"/>
        <v>50</v>
      </c>
      <c r="Y426" s="9" t="s">
        <v>88</v>
      </c>
      <c r="Z426" s="9">
        <f t="shared" si="96"/>
        <v>94</v>
      </c>
      <c r="AA426" s="9" t="s">
        <v>570</v>
      </c>
      <c r="AB426" s="9">
        <f t="shared" si="97"/>
        <v>50</v>
      </c>
      <c r="AC426" s="9" t="s">
        <v>88</v>
      </c>
      <c r="AD426" s="9">
        <f t="shared" si="98"/>
        <v>66</v>
      </c>
      <c r="AE426" s="9" t="s">
        <v>444</v>
      </c>
      <c r="AF426" s="9">
        <f t="shared" si="99"/>
        <v>45</v>
      </c>
      <c r="AG426" s="9" t="s">
        <v>44</v>
      </c>
      <c r="AH426" s="9" t="s">
        <v>47</v>
      </c>
      <c r="AI426" s="9">
        <f t="shared" si="100"/>
        <v>70</v>
      </c>
      <c r="AJ426" s="9">
        <f t="shared" si="101"/>
        <v>148</v>
      </c>
      <c r="AK426" s="9" t="s">
        <v>782</v>
      </c>
      <c r="AL426" s="1" t="s">
        <v>161</v>
      </c>
      <c r="AM426" s="1" t="s">
        <v>33</v>
      </c>
      <c r="AN426" s="1" t="s">
        <v>154</v>
      </c>
      <c r="AP426" t="str">
        <f t="shared" si="102"/>
        <v>Bug</v>
      </c>
      <c r="AQ426" s="9">
        <v>100</v>
      </c>
      <c r="AR426" s="9">
        <f t="shared" si="103"/>
        <v>0</v>
      </c>
      <c r="AS426" s="10">
        <f>Table1[[#This Row],[percentage_male]]/100</f>
        <v>1</v>
      </c>
      <c r="AT426" s="11">
        <f>(100-Table1[[#This Row],[percentage_male]])/100</f>
        <v>0</v>
      </c>
      <c r="AU426" s="1" t="s">
        <v>162</v>
      </c>
      <c r="AV426" s="1" t="s">
        <v>33</v>
      </c>
      <c r="AW426" s="1" t="s">
        <v>38</v>
      </c>
      <c r="AX426" s="1" t="s">
        <v>33</v>
      </c>
      <c r="AY426" s="1" t="s">
        <v>38</v>
      </c>
      <c r="AZ426" s="1">
        <v>0.25</v>
      </c>
      <c r="BA426" s="1" t="s">
        <v>38</v>
      </c>
      <c r="BB426" s="1">
        <v>0.25</v>
      </c>
      <c r="BC426" s="1" t="s">
        <v>33</v>
      </c>
      <c r="BD426" s="1" t="s">
        <v>32</v>
      </c>
      <c r="BE426" s="1" t="s">
        <v>38</v>
      </c>
      <c r="BF426" s="1" t="s">
        <v>33</v>
      </c>
      <c r="BG426" s="1">
        <v>0.5</v>
      </c>
      <c r="BH426" s="1" t="s">
        <v>77</v>
      </c>
      <c r="BI426" s="1" t="s">
        <v>33</v>
      </c>
      <c r="BJ426" s="1" t="s">
        <v>33</v>
      </c>
      <c r="BK426" s="1" t="s">
        <v>33</v>
      </c>
      <c r="BL426" s="1" t="s">
        <v>33</v>
      </c>
      <c r="BM426" s="1" t="s">
        <v>33</v>
      </c>
    </row>
    <row r="427" spans="1:65" x14ac:dyDescent="0.35">
      <c r="A427" s="1" t="s">
        <v>1977</v>
      </c>
      <c r="B427" s="1" t="s">
        <v>994</v>
      </c>
      <c r="C427" s="1" t="s">
        <v>1978</v>
      </c>
      <c r="D427" s="1" t="s">
        <v>1979</v>
      </c>
      <c r="E427" t="s">
        <v>77</v>
      </c>
      <c r="F427" s="1" t="s">
        <v>37</v>
      </c>
      <c r="G427" s="1" t="s">
        <v>4183</v>
      </c>
      <c r="H427" s="1" t="s">
        <v>38</v>
      </c>
      <c r="I427" s="1" t="s">
        <v>154</v>
      </c>
      <c r="J427" s="1" t="s">
        <v>99</v>
      </c>
      <c r="K427" t="str">
        <f t="shared" si="91"/>
        <v>Bug, Flying</v>
      </c>
      <c r="L427" s="1">
        <v>0.3</v>
      </c>
      <c r="M427" s="1">
        <v>5.5</v>
      </c>
      <c r="N427" s="1" t="s">
        <v>38</v>
      </c>
      <c r="O427" s="1" t="s">
        <v>1197</v>
      </c>
      <c r="Q427" s="1" t="s">
        <v>235</v>
      </c>
      <c r="R427" s="9" t="s">
        <v>1119</v>
      </c>
      <c r="S427" s="9">
        <f t="shared" si="92"/>
        <v>244</v>
      </c>
      <c r="T427" s="9">
        <f t="shared" si="93"/>
        <v>30</v>
      </c>
      <c r="U427" s="9" t="s">
        <v>158</v>
      </c>
      <c r="V427" s="9">
        <f t="shared" si="94"/>
        <v>30</v>
      </c>
      <c r="W427" s="9" t="s">
        <v>158</v>
      </c>
      <c r="X427" s="9">
        <f t="shared" si="95"/>
        <v>42</v>
      </c>
      <c r="Y427" s="9" t="s">
        <v>335</v>
      </c>
      <c r="Z427" s="9">
        <f t="shared" si="96"/>
        <v>30</v>
      </c>
      <c r="AA427" s="9" t="s">
        <v>158</v>
      </c>
      <c r="AB427" s="9">
        <f t="shared" si="97"/>
        <v>42</v>
      </c>
      <c r="AC427" s="9" t="s">
        <v>335</v>
      </c>
      <c r="AD427" s="9">
        <f t="shared" si="98"/>
        <v>70</v>
      </c>
      <c r="AE427" s="9" t="s">
        <v>47</v>
      </c>
      <c r="AF427" s="9">
        <f t="shared" si="99"/>
        <v>120</v>
      </c>
      <c r="AG427" s="9" t="s">
        <v>75</v>
      </c>
      <c r="AH427" s="9" t="s">
        <v>47</v>
      </c>
      <c r="AI427" s="9">
        <f t="shared" si="100"/>
        <v>70</v>
      </c>
      <c r="AJ427" s="9">
        <f t="shared" si="101"/>
        <v>49</v>
      </c>
      <c r="AK427" s="9" t="s">
        <v>45</v>
      </c>
      <c r="AL427" s="1" t="s">
        <v>49</v>
      </c>
      <c r="AM427" s="1" t="s">
        <v>33</v>
      </c>
      <c r="AN427" s="1" t="s">
        <v>154</v>
      </c>
      <c r="AP427" t="str">
        <f t="shared" si="102"/>
        <v>Bug</v>
      </c>
      <c r="AQ427" s="9">
        <v>87.5</v>
      </c>
      <c r="AR427" s="9">
        <f t="shared" si="103"/>
        <v>12.5</v>
      </c>
      <c r="AS427" s="10">
        <f>Table1[[#This Row],[percentage_male]]/100</f>
        <v>0.875</v>
      </c>
      <c r="AT427" s="11">
        <f>(100-Table1[[#This Row],[percentage_male]])/100</f>
        <v>0.125</v>
      </c>
      <c r="AU427" s="1" t="s">
        <v>162</v>
      </c>
      <c r="AV427" s="1" t="s">
        <v>33</v>
      </c>
      <c r="AW427" s="1" t="s">
        <v>38</v>
      </c>
      <c r="AX427" s="1" t="s">
        <v>33</v>
      </c>
      <c r="AY427" s="1" t="s">
        <v>38</v>
      </c>
      <c r="AZ427" s="1">
        <v>0.25</v>
      </c>
      <c r="BA427" s="1" t="s">
        <v>38</v>
      </c>
      <c r="BB427" s="1">
        <v>0.25</v>
      </c>
      <c r="BC427" s="1" t="s">
        <v>33</v>
      </c>
      <c r="BD427" s="1" t="s">
        <v>32</v>
      </c>
      <c r="BE427" s="1" t="s">
        <v>38</v>
      </c>
      <c r="BF427" s="1" t="s">
        <v>33</v>
      </c>
      <c r="BG427" s="1">
        <v>0.5</v>
      </c>
      <c r="BH427" s="1" t="s">
        <v>77</v>
      </c>
      <c r="BI427" s="1" t="s">
        <v>33</v>
      </c>
      <c r="BJ427" s="1" t="s">
        <v>33</v>
      </c>
      <c r="BK427" s="1" t="s">
        <v>33</v>
      </c>
      <c r="BL427" s="1" t="s">
        <v>33</v>
      </c>
      <c r="BM427" s="1" t="s">
        <v>33</v>
      </c>
    </row>
    <row r="428" spans="1:65" x14ac:dyDescent="0.35">
      <c r="A428" s="1" t="s">
        <v>1981</v>
      </c>
      <c r="B428" s="1" t="s">
        <v>1716</v>
      </c>
      <c r="C428" s="1" t="s">
        <v>1982</v>
      </c>
      <c r="D428" s="1" t="s">
        <v>1983</v>
      </c>
      <c r="E428" t="s">
        <v>77</v>
      </c>
      <c r="F428" s="1" t="s">
        <v>37</v>
      </c>
      <c r="G428" s="1" t="s">
        <v>4184</v>
      </c>
      <c r="H428" s="1" t="s">
        <v>38</v>
      </c>
      <c r="I428" s="1" t="s">
        <v>154</v>
      </c>
      <c r="J428" s="1" t="s">
        <v>99</v>
      </c>
      <c r="K428" t="str">
        <f t="shared" si="91"/>
        <v>Bug, Flying</v>
      </c>
      <c r="L428" s="1">
        <v>1.2</v>
      </c>
      <c r="M428" s="1">
        <v>38.5</v>
      </c>
      <c r="N428" s="1" t="s">
        <v>38</v>
      </c>
      <c r="O428" s="1" t="s">
        <v>901</v>
      </c>
      <c r="Q428" s="1" t="s">
        <v>270</v>
      </c>
      <c r="R428" s="9" t="s">
        <v>1503</v>
      </c>
      <c r="S428" s="9">
        <f t="shared" si="92"/>
        <v>474</v>
      </c>
      <c r="T428" s="9">
        <f t="shared" si="93"/>
        <v>70</v>
      </c>
      <c r="U428" s="9" t="s">
        <v>47</v>
      </c>
      <c r="V428" s="9">
        <f t="shared" si="94"/>
        <v>80</v>
      </c>
      <c r="W428" s="9" t="s">
        <v>59</v>
      </c>
      <c r="X428" s="9">
        <f t="shared" si="95"/>
        <v>102</v>
      </c>
      <c r="Y428" s="9" t="s">
        <v>353</v>
      </c>
      <c r="Z428" s="9">
        <f t="shared" si="96"/>
        <v>80</v>
      </c>
      <c r="AA428" s="9" t="s">
        <v>59</v>
      </c>
      <c r="AB428" s="9">
        <f t="shared" si="97"/>
        <v>102</v>
      </c>
      <c r="AC428" s="9" t="s">
        <v>353</v>
      </c>
      <c r="AD428" s="9">
        <f t="shared" si="98"/>
        <v>40</v>
      </c>
      <c r="AE428" s="9" t="s">
        <v>184</v>
      </c>
      <c r="AF428" s="9">
        <f t="shared" si="99"/>
        <v>45</v>
      </c>
      <c r="AG428" s="9" t="s">
        <v>44</v>
      </c>
      <c r="AH428" s="9" t="s">
        <v>47</v>
      </c>
      <c r="AI428" s="9">
        <f t="shared" si="100"/>
        <v>70</v>
      </c>
      <c r="AJ428" s="9">
        <f t="shared" si="101"/>
        <v>166</v>
      </c>
      <c r="AK428" s="9" t="s">
        <v>650</v>
      </c>
      <c r="AL428" s="1" t="s">
        <v>49</v>
      </c>
      <c r="AM428" s="1" t="s">
        <v>33</v>
      </c>
      <c r="AN428" s="1" t="s">
        <v>154</v>
      </c>
      <c r="AP428" t="str">
        <f t="shared" si="102"/>
        <v>Bug</v>
      </c>
      <c r="AQ428" s="9">
        <v>0</v>
      </c>
      <c r="AR428" s="9">
        <f t="shared" si="103"/>
        <v>100</v>
      </c>
      <c r="AS428" s="10">
        <f>Table1[[#This Row],[percentage_male]]/100</f>
        <v>0</v>
      </c>
      <c r="AT428" s="11">
        <f>(100-Table1[[#This Row],[percentage_male]])/100</f>
        <v>1</v>
      </c>
      <c r="AU428" s="1" t="s">
        <v>162</v>
      </c>
      <c r="AV428" s="1" t="s">
        <v>33</v>
      </c>
      <c r="AW428" s="1" t="s">
        <v>38</v>
      </c>
      <c r="AX428" s="1" t="s">
        <v>33</v>
      </c>
      <c r="AY428" s="1" t="s">
        <v>38</v>
      </c>
      <c r="AZ428" s="1">
        <v>0.25</v>
      </c>
      <c r="BA428" s="1" t="s">
        <v>38</v>
      </c>
      <c r="BB428" s="1">
        <v>0.25</v>
      </c>
      <c r="BC428" s="1" t="s">
        <v>33</v>
      </c>
      <c r="BD428" s="1" t="s">
        <v>32</v>
      </c>
      <c r="BE428" s="1" t="s">
        <v>38</v>
      </c>
      <c r="BF428" s="1" t="s">
        <v>33</v>
      </c>
      <c r="BG428" s="1">
        <v>0.5</v>
      </c>
      <c r="BH428" s="1" t="s">
        <v>77</v>
      </c>
      <c r="BI428" s="1" t="s">
        <v>33</v>
      </c>
      <c r="BJ428" s="1" t="s">
        <v>33</v>
      </c>
      <c r="BK428" s="1" t="s">
        <v>33</v>
      </c>
      <c r="BL428" s="1" t="s">
        <v>33</v>
      </c>
      <c r="BM428" s="1" t="s">
        <v>33</v>
      </c>
    </row>
    <row r="429" spans="1:65" x14ac:dyDescent="0.35">
      <c r="A429" s="1" t="s">
        <v>1985</v>
      </c>
      <c r="B429" s="1" t="s">
        <v>1720</v>
      </c>
      <c r="C429" s="1" t="s">
        <v>1985</v>
      </c>
      <c r="D429" s="1" t="s">
        <v>1986</v>
      </c>
      <c r="E429" t="s">
        <v>77</v>
      </c>
      <c r="F429" s="1" t="s">
        <v>37</v>
      </c>
      <c r="G429" s="1" t="s">
        <v>4185</v>
      </c>
      <c r="H429" s="1" t="s">
        <v>33</v>
      </c>
      <c r="I429" s="1" t="s">
        <v>282</v>
      </c>
      <c r="K429" t="str">
        <f t="shared" si="91"/>
        <v>Electric</v>
      </c>
      <c r="L429" s="1">
        <v>0.4</v>
      </c>
      <c r="M429" s="1">
        <v>3.9</v>
      </c>
      <c r="N429" s="1" t="s">
        <v>61</v>
      </c>
      <c r="O429" s="1" t="s">
        <v>156</v>
      </c>
      <c r="P429" s="1" t="s">
        <v>449</v>
      </c>
      <c r="Q429" s="1" t="s">
        <v>877</v>
      </c>
      <c r="R429" s="9" t="s">
        <v>55</v>
      </c>
      <c r="S429" s="9">
        <f t="shared" si="92"/>
        <v>405</v>
      </c>
      <c r="T429" s="9">
        <f t="shared" si="93"/>
        <v>60</v>
      </c>
      <c r="U429" s="9" t="s">
        <v>56</v>
      </c>
      <c r="V429" s="9">
        <f t="shared" si="94"/>
        <v>45</v>
      </c>
      <c r="W429" s="9" t="s">
        <v>44</v>
      </c>
      <c r="X429" s="9">
        <f t="shared" si="95"/>
        <v>70</v>
      </c>
      <c r="Y429" s="9" t="s">
        <v>47</v>
      </c>
      <c r="Z429" s="9">
        <f t="shared" si="96"/>
        <v>45</v>
      </c>
      <c r="AA429" s="9" t="s">
        <v>44</v>
      </c>
      <c r="AB429" s="9">
        <f t="shared" si="97"/>
        <v>90</v>
      </c>
      <c r="AC429" s="9" t="s">
        <v>178</v>
      </c>
      <c r="AD429" s="9">
        <f t="shared" si="98"/>
        <v>95</v>
      </c>
      <c r="AE429" s="9" t="s">
        <v>276</v>
      </c>
      <c r="AF429" s="9">
        <f t="shared" si="99"/>
        <v>200</v>
      </c>
      <c r="AG429" s="9" t="s">
        <v>513</v>
      </c>
      <c r="AH429" s="9" t="s">
        <v>68</v>
      </c>
      <c r="AI429" s="9">
        <f t="shared" si="100"/>
        <v>100</v>
      </c>
      <c r="AJ429" s="9">
        <f t="shared" si="101"/>
        <v>142</v>
      </c>
      <c r="AK429" s="9" t="s">
        <v>60</v>
      </c>
      <c r="AL429" s="1" t="s">
        <v>161</v>
      </c>
      <c r="AM429" s="1" t="s">
        <v>38</v>
      </c>
      <c r="AN429" s="1" t="s">
        <v>288</v>
      </c>
      <c r="AO429" s="1" t="s">
        <v>238</v>
      </c>
      <c r="AP429" t="str">
        <f t="shared" si="102"/>
        <v>Fairy, Field</v>
      </c>
      <c r="AQ429" s="9">
        <v>50</v>
      </c>
      <c r="AR429" s="9">
        <f t="shared" si="103"/>
        <v>50</v>
      </c>
      <c r="AS429" s="10">
        <f>Table1[[#This Row],[percentage_male]]/100</f>
        <v>0.5</v>
      </c>
      <c r="AT429" s="11">
        <f>(100-Table1[[#This Row],[percentage_male]])/100</f>
        <v>0.5</v>
      </c>
      <c r="AU429" s="1" t="s">
        <v>130</v>
      </c>
      <c r="AV429" s="1" t="s">
        <v>33</v>
      </c>
      <c r="AW429" s="1" t="s">
        <v>33</v>
      </c>
      <c r="AX429" s="1" t="s">
        <v>33</v>
      </c>
      <c r="AY429" s="1">
        <v>0.5</v>
      </c>
      <c r="AZ429" s="1" t="s">
        <v>33</v>
      </c>
      <c r="BA429" s="1" t="s">
        <v>33</v>
      </c>
      <c r="BB429" s="1" t="s">
        <v>33</v>
      </c>
      <c r="BC429" s="1" t="s">
        <v>33</v>
      </c>
      <c r="BD429" s="1" t="s">
        <v>38</v>
      </c>
      <c r="BE429" s="1">
        <v>0.5</v>
      </c>
      <c r="BF429" s="1" t="s">
        <v>33</v>
      </c>
      <c r="BG429" s="1" t="s">
        <v>33</v>
      </c>
      <c r="BH429" s="1" t="s">
        <v>33</v>
      </c>
      <c r="BI429" s="1" t="s">
        <v>33</v>
      </c>
      <c r="BJ429" s="1" t="s">
        <v>33</v>
      </c>
      <c r="BK429" s="1" t="s">
        <v>33</v>
      </c>
      <c r="BL429" s="1">
        <v>0.5</v>
      </c>
      <c r="BM429" s="1" t="s">
        <v>33</v>
      </c>
    </row>
    <row r="430" spans="1:65" x14ac:dyDescent="0.35">
      <c r="A430" s="1" t="s">
        <v>1988</v>
      </c>
      <c r="B430" s="1" t="s">
        <v>1723</v>
      </c>
      <c r="C430" s="1" t="s">
        <v>1989</v>
      </c>
      <c r="D430" s="1" t="s">
        <v>1990</v>
      </c>
      <c r="E430" t="s">
        <v>77</v>
      </c>
      <c r="F430" s="1" t="s">
        <v>37</v>
      </c>
      <c r="G430" s="1" t="s">
        <v>4186</v>
      </c>
      <c r="H430" s="1" t="s">
        <v>33</v>
      </c>
      <c r="I430" s="1" t="s">
        <v>123</v>
      </c>
      <c r="K430" t="str">
        <f t="shared" si="91"/>
        <v>Water</v>
      </c>
      <c r="L430" s="1">
        <v>0.7</v>
      </c>
      <c r="M430" s="1">
        <v>29.5</v>
      </c>
      <c r="N430" s="1" t="s">
        <v>38</v>
      </c>
      <c r="O430" s="1" t="s">
        <v>468</v>
      </c>
      <c r="Q430" s="1" t="s">
        <v>803</v>
      </c>
      <c r="R430" s="9" t="s">
        <v>716</v>
      </c>
      <c r="S430" s="9">
        <f t="shared" si="92"/>
        <v>330</v>
      </c>
      <c r="T430" s="9">
        <f t="shared" si="93"/>
        <v>55</v>
      </c>
      <c r="U430" s="9" t="s">
        <v>169</v>
      </c>
      <c r="V430" s="9">
        <f t="shared" si="94"/>
        <v>65</v>
      </c>
      <c r="W430" s="9" t="s">
        <v>46</v>
      </c>
      <c r="X430" s="9">
        <f t="shared" si="95"/>
        <v>35</v>
      </c>
      <c r="Y430" s="9" t="s">
        <v>159</v>
      </c>
      <c r="Z430" s="9">
        <f t="shared" si="96"/>
        <v>60</v>
      </c>
      <c r="AA430" s="9" t="s">
        <v>56</v>
      </c>
      <c r="AB430" s="9">
        <f t="shared" si="97"/>
        <v>30</v>
      </c>
      <c r="AC430" s="9" t="s">
        <v>158</v>
      </c>
      <c r="AD430" s="9">
        <f t="shared" si="98"/>
        <v>85</v>
      </c>
      <c r="AE430" s="9" t="s">
        <v>104</v>
      </c>
      <c r="AF430" s="9">
        <f t="shared" si="99"/>
        <v>190</v>
      </c>
      <c r="AG430" s="9" t="s">
        <v>286</v>
      </c>
      <c r="AH430" s="9" t="s">
        <v>47</v>
      </c>
      <c r="AI430" s="9">
        <f t="shared" si="100"/>
        <v>70</v>
      </c>
      <c r="AJ430" s="9">
        <f t="shared" si="101"/>
        <v>66</v>
      </c>
      <c r="AK430" s="9" t="s">
        <v>444</v>
      </c>
      <c r="AL430" s="1" t="s">
        <v>161</v>
      </c>
      <c r="AM430" s="1" t="s">
        <v>38</v>
      </c>
      <c r="AN430" s="1" t="s">
        <v>238</v>
      </c>
      <c r="AO430" s="1" t="s">
        <v>129</v>
      </c>
      <c r="AP430" t="str">
        <f t="shared" si="102"/>
        <v>Field, Water 1</v>
      </c>
      <c r="AQ430" s="9">
        <v>50</v>
      </c>
      <c r="AR430" s="9">
        <f t="shared" si="103"/>
        <v>50</v>
      </c>
      <c r="AS430" s="10">
        <f>Table1[[#This Row],[percentage_male]]/100</f>
        <v>0.5</v>
      </c>
      <c r="AT430" s="11">
        <f>(100-Table1[[#This Row],[percentage_male]])/100</f>
        <v>0.5</v>
      </c>
      <c r="AU430" s="1" t="s">
        <v>51</v>
      </c>
      <c r="AV430" s="1" t="s">
        <v>33</v>
      </c>
      <c r="AW430" s="1">
        <v>0.5</v>
      </c>
      <c r="AX430" s="1">
        <v>0.5</v>
      </c>
      <c r="AY430" s="1" t="s">
        <v>38</v>
      </c>
      <c r="AZ430" s="1" t="s">
        <v>38</v>
      </c>
      <c r="BA430" s="1">
        <v>0.5</v>
      </c>
      <c r="BB430" s="1" t="s">
        <v>33</v>
      </c>
      <c r="BC430" s="1" t="s">
        <v>33</v>
      </c>
      <c r="BD430" s="1" t="s">
        <v>33</v>
      </c>
      <c r="BE430" s="1" t="s">
        <v>33</v>
      </c>
      <c r="BF430" s="1" t="s">
        <v>33</v>
      </c>
      <c r="BG430" s="1" t="s">
        <v>33</v>
      </c>
      <c r="BH430" s="1" t="s">
        <v>33</v>
      </c>
      <c r="BI430" s="1" t="s">
        <v>33</v>
      </c>
      <c r="BJ430" s="1" t="s">
        <v>33</v>
      </c>
      <c r="BK430" s="1" t="s">
        <v>33</v>
      </c>
      <c r="BL430" s="1">
        <v>0.5</v>
      </c>
      <c r="BM430" s="1" t="s">
        <v>33</v>
      </c>
    </row>
    <row r="431" spans="1:65" x14ac:dyDescent="0.35">
      <c r="A431" s="1" t="s">
        <v>1992</v>
      </c>
      <c r="B431" s="1" t="s">
        <v>1728</v>
      </c>
      <c r="C431" s="1" t="s">
        <v>1993</v>
      </c>
      <c r="D431" s="1" t="s">
        <v>1994</v>
      </c>
      <c r="E431" t="s">
        <v>77</v>
      </c>
      <c r="F431" s="1" t="s">
        <v>37</v>
      </c>
      <c r="G431" s="1" t="s">
        <v>4186</v>
      </c>
      <c r="H431" s="1" t="s">
        <v>33</v>
      </c>
      <c r="I431" s="1" t="s">
        <v>123</v>
      </c>
      <c r="K431" t="str">
        <f t="shared" si="91"/>
        <v>Water</v>
      </c>
      <c r="L431" s="1">
        <v>1.1000000000000001</v>
      </c>
      <c r="M431" s="1">
        <v>33.5</v>
      </c>
      <c r="N431" s="1" t="s">
        <v>38</v>
      </c>
      <c r="O431" s="1" t="s">
        <v>468</v>
      </c>
      <c r="Q431" s="1" t="s">
        <v>803</v>
      </c>
      <c r="R431" s="9" t="s">
        <v>199</v>
      </c>
      <c r="S431" s="9">
        <f t="shared" si="92"/>
        <v>495</v>
      </c>
      <c r="T431" s="9">
        <f t="shared" si="93"/>
        <v>85</v>
      </c>
      <c r="U431" s="9" t="s">
        <v>104</v>
      </c>
      <c r="V431" s="9">
        <f t="shared" si="94"/>
        <v>105</v>
      </c>
      <c r="W431" s="9" t="s">
        <v>141</v>
      </c>
      <c r="X431" s="9">
        <f t="shared" si="95"/>
        <v>55</v>
      </c>
      <c r="Y431" s="9" t="s">
        <v>169</v>
      </c>
      <c r="Z431" s="9">
        <f t="shared" si="96"/>
        <v>85</v>
      </c>
      <c r="AA431" s="9" t="s">
        <v>104</v>
      </c>
      <c r="AB431" s="9">
        <f t="shared" si="97"/>
        <v>50</v>
      </c>
      <c r="AC431" s="9" t="s">
        <v>88</v>
      </c>
      <c r="AD431" s="9">
        <f t="shared" si="98"/>
        <v>115</v>
      </c>
      <c r="AE431" s="9" t="s">
        <v>118</v>
      </c>
      <c r="AF431" s="9">
        <f t="shared" si="99"/>
        <v>75</v>
      </c>
      <c r="AG431" s="9" t="s">
        <v>195</v>
      </c>
      <c r="AH431" s="9" t="s">
        <v>47</v>
      </c>
      <c r="AI431" s="9">
        <f t="shared" si="100"/>
        <v>70</v>
      </c>
      <c r="AJ431" s="9">
        <f t="shared" si="101"/>
        <v>173</v>
      </c>
      <c r="AK431" s="9" t="s">
        <v>835</v>
      </c>
      <c r="AL431" s="1" t="s">
        <v>161</v>
      </c>
      <c r="AM431" s="1" t="s">
        <v>38</v>
      </c>
      <c r="AN431" s="1" t="s">
        <v>238</v>
      </c>
      <c r="AO431" s="1" t="s">
        <v>129</v>
      </c>
      <c r="AP431" t="str">
        <f t="shared" si="102"/>
        <v>Field, Water 1</v>
      </c>
      <c r="AQ431" s="9">
        <v>50</v>
      </c>
      <c r="AR431" s="9">
        <f t="shared" si="103"/>
        <v>50</v>
      </c>
      <c r="AS431" s="10">
        <f>Table1[[#This Row],[percentage_male]]/100</f>
        <v>0.5</v>
      </c>
      <c r="AT431" s="11">
        <f>(100-Table1[[#This Row],[percentage_male]])/100</f>
        <v>0.5</v>
      </c>
      <c r="AU431" s="1" t="s">
        <v>51</v>
      </c>
      <c r="AV431" s="1" t="s">
        <v>33</v>
      </c>
      <c r="AW431" s="1">
        <v>0.5</v>
      </c>
      <c r="AX431" s="1">
        <v>0.5</v>
      </c>
      <c r="AY431" s="1" t="s">
        <v>38</v>
      </c>
      <c r="AZ431" s="1" t="s">
        <v>38</v>
      </c>
      <c r="BA431" s="1">
        <v>0.5</v>
      </c>
      <c r="BB431" s="1" t="s">
        <v>33</v>
      </c>
      <c r="BC431" s="1" t="s">
        <v>33</v>
      </c>
      <c r="BD431" s="1" t="s">
        <v>33</v>
      </c>
      <c r="BE431" s="1" t="s">
        <v>33</v>
      </c>
      <c r="BF431" s="1" t="s">
        <v>33</v>
      </c>
      <c r="BG431" s="1" t="s">
        <v>33</v>
      </c>
      <c r="BH431" s="1" t="s">
        <v>33</v>
      </c>
      <c r="BI431" s="1" t="s">
        <v>33</v>
      </c>
      <c r="BJ431" s="1" t="s">
        <v>33</v>
      </c>
      <c r="BK431" s="1" t="s">
        <v>33</v>
      </c>
      <c r="BL431" s="1">
        <v>0.5</v>
      </c>
      <c r="BM431" s="1" t="s">
        <v>33</v>
      </c>
    </row>
    <row r="432" spans="1:65" x14ac:dyDescent="0.35">
      <c r="A432" s="1" t="s">
        <v>1995</v>
      </c>
      <c r="B432" s="1" t="s">
        <v>933</v>
      </c>
      <c r="C432" s="1" t="s">
        <v>1996</v>
      </c>
      <c r="D432" s="1" t="s">
        <v>1997</v>
      </c>
      <c r="E432" t="s">
        <v>77</v>
      </c>
      <c r="F432" s="1" t="s">
        <v>37</v>
      </c>
      <c r="G432" s="1" t="s">
        <v>4187</v>
      </c>
      <c r="H432" s="1" t="s">
        <v>33</v>
      </c>
      <c r="I432" s="1" t="s">
        <v>39</v>
      </c>
      <c r="K432" t="str">
        <f t="shared" si="91"/>
        <v>Grass</v>
      </c>
      <c r="L432" s="1">
        <v>0.4</v>
      </c>
      <c r="M432" s="1">
        <v>3.3</v>
      </c>
      <c r="N432" s="1" t="s">
        <v>33</v>
      </c>
      <c r="O432" s="1" t="s">
        <v>42</v>
      </c>
      <c r="R432" s="9" t="s">
        <v>325</v>
      </c>
      <c r="S432" s="9">
        <f t="shared" si="92"/>
        <v>275</v>
      </c>
      <c r="T432" s="9">
        <f t="shared" si="93"/>
        <v>45</v>
      </c>
      <c r="U432" s="9" t="s">
        <v>44</v>
      </c>
      <c r="V432" s="9">
        <f t="shared" si="94"/>
        <v>35</v>
      </c>
      <c r="W432" s="9" t="s">
        <v>159</v>
      </c>
      <c r="X432" s="9">
        <f t="shared" si="95"/>
        <v>45</v>
      </c>
      <c r="Y432" s="9" t="s">
        <v>44</v>
      </c>
      <c r="Z432" s="9">
        <f t="shared" si="96"/>
        <v>62</v>
      </c>
      <c r="AA432" s="9" t="s">
        <v>57</v>
      </c>
      <c r="AB432" s="9">
        <f t="shared" si="97"/>
        <v>53</v>
      </c>
      <c r="AC432" s="9" t="s">
        <v>388</v>
      </c>
      <c r="AD432" s="9">
        <f t="shared" si="98"/>
        <v>35</v>
      </c>
      <c r="AE432" s="9" t="s">
        <v>159</v>
      </c>
      <c r="AF432" s="9">
        <f t="shared" si="99"/>
        <v>190</v>
      </c>
      <c r="AG432" s="9" t="s">
        <v>286</v>
      </c>
      <c r="AH432" s="9" t="s">
        <v>47</v>
      </c>
      <c r="AI432" s="9">
        <f t="shared" si="100"/>
        <v>70</v>
      </c>
      <c r="AJ432" s="9">
        <f t="shared" si="101"/>
        <v>55</v>
      </c>
      <c r="AK432" s="9" t="s">
        <v>169</v>
      </c>
      <c r="AL432" s="1" t="s">
        <v>161</v>
      </c>
      <c r="AM432" s="1" t="s">
        <v>38</v>
      </c>
      <c r="AN432" s="1" t="s">
        <v>288</v>
      </c>
      <c r="AO432" s="1" t="s">
        <v>39</v>
      </c>
      <c r="AP432" t="str">
        <f t="shared" si="102"/>
        <v>Fairy, Grass</v>
      </c>
      <c r="AQ432" s="9">
        <v>50</v>
      </c>
      <c r="AR432" s="9">
        <f t="shared" si="103"/>
        <v>50</v>
      </c>
      <c r="AS432" s="10">
        <f>Table1[[#This Row],[percentage_male]]/100</f>
        <v>0.5</v>
      </c>
      <c r="AT432" s="11">
        <f>(100-Table1[[#This Row],[percentage_male]])/100</f>
        <v>0.5</v>
      </c>
      <c r="AU432" s="1" t="s">
        <v>51</v>
      </c>
      <c r="AV432" s="1" t="s">
        <v>33</v>
      </c>
      <c r="AW432" s="1" t="s">
        <v>38</v>
      </c>
      <c r="AX432" s="1">
        <v>0.5</v>
      </c>
      <c r="AY432" s="1">
        <v>0.5</v>
      </c>
      <c r="AZ432" s="1">
        <v>0.5</v>
      </c>
      <c r="BA432" s="1" t="s">
        <v>38</v>
      </c>
      <c r="BB432" s="1" t="s">
        <v>33</v>
      </c>
      <c r="BC432" s="1" t="s">
        <v>38</v>
      </c>
      <c r="BD432" s="1">
        <v>0.5</v>
      </c>
      <c r="BE432" s="1" t="s">
        <v>38</v>
      </c>
      <c r="BF432" s="1" t="s">
        <v>33</v>
      </c>
      <c r="BG432" s="1" t="s">
        <v>38</v>
      </c>
      <c r="BH432" s="1" t="s">
        <v>33</v>
      </c>
      <c r="BI432" s="1" t="s">
        <v>33</v>
      </c>
      <c r="BJ432" s="1" t="s">
        <v>33</v>
      </c>
      <c r="BK432" s="1" t="s">
        <v>33</v>
      </c>
      <c r="BL432" s="1" t="s">
        <v>33</v>
      </c>
      <c r="BM432" s="1" t="s">
        <v>33</v>
      </c>
    </row>
    <row r="433" spans="1:65" x14ac:dyDescent="0.35">
      <c r="A433" s="1" t="s">
        <v>1999</v>
      </c>
      <c r="B433" s="1" t="s">
        <v>1731</v>
      </c>
      <c r="C433" s="1" t="s">
        <v>2000</v>
      </c>
      <c r="D433" s="1" t="s">
        <v>2001</v>
      </c>
      <c r="E433" t="s">
        <v>77</v>
      </c>
      <c r="F433" s="1" t="s">
        <v>37</v>
      </c>
      <c r="G433" s="1" t="s">
        <v>4188</v>
      </c>
      <c r="H433" s="1" t="s">
        <v>33</v>
      </c>
      <c r="I433" s="1" t="s">
        <v>39</v>
      </c>
      <c r="K433" t="str">
        <f t="shared" si="91"/>
        <v>Grass</v>
      </c>
      <c r="L433" s="1">
        <v>0.5</v>
      </c>
      <c r="M433" s="1">
        <v>9.3000000000000007</v>
      </c>
      <c r="N433" s="1" t="s">
        <v>33</v>
      </c>
      <c r="O433" s="1" t="s">
        <v>2002</v>
      </c>
      <c r="R433" s="9" t="s">
        <v>318</v>
      </c>
      <c r="S433" s="9">
        <f t="shared" si="92"/>
        <v>450</v>
      </c>
      <c r="T433" s="9">
        <f t="shared" si="93"/>
        <v>70</v>
      </c>
      <c r="U433" s="9" t="s">
        <v>47</v>
      </c>
      <c r="V433" s="9">
        <f t="shared" si="94"/>
        <v>60</v>
      </c>
      <c r="W433" s="9" t="s">
        <v>56</v>
      </c>
      <c r="X433" s="9">
        <f t="shared" si="95"/>
        <v>70</v>
      </c>
      <c r="Y433" s="9" t="s">
        <v>47</v>
      </c>
      <c r="Z433" s="9">
        <f t="shared" si="96"/>
        <v>87</v>
      </c>
      <c r="AA433" s="9" t="s">
        <v>341</v>
      </c>
      <c r="AB433" s="9">
        <f t="shared" si="97"/>
        <v>78</v>
      </c>
      <c r="AC433" s="9" t="s">
        <v>101</v>
      </c>
      <c r="AD433" s="9">
        <f t="shared" si="98"/>
        <v>85</v>
      </c>
      <c r="AE433" s="9" t="s">
        <v>104</v>
      </c>
      <c r="AF433" s="9">
        <f t="shared" si="99"/>
        <v>75</v>
      </c>
      <c r="AG433" s="9" t="s">
        <v>195</v>
      </c>
      <c r="AH433" s="9" t="s">
        <v>47</v>
      </c>
      <c r="AI433" s="9">
        <f t="shared" si="100"/>
        <v>70</v>
      </c>
      <c r="AJ433" s="9">
        <f t="shared" si="101"/>
        <v>158</v>
      </c>
      <c r="AK433" s="9" t="s">
        <v>319</v>
      </c>
      <c r="AL433" s="1" t="s">
        <v>161</v>
      </c>
      <c r="AM433" s="1" t="s">
        <v>38</v>
      </c>
      <c r="AN433" s="1" t="s">
        <v>288</v>
      </c>
      <c r="AO433" s="1" t="s">
        <v>39</v>
      </c>
      <c r="AP433" t="str">
        <f t="shared" si="102"/>
        <v>Fairy, Grass</v>
      </c>
      <c r="AQ433" s="9">
        <v>50</v>
      </c>
      <c r="AR433" s="9">
        <f t="shared" si="103"/>
        <v>50</v>
      </c>
      <c r="AS433" s="10">
        <f>Table1[[#This Row],[percentage_male]]/100</f>
        <v>0.5</v>
      </c>
      <c r="AT433" s="11">
        <f>(100-Table1[[#This Row],[percentage_male]])/100</f>
        <v>0.5</v>
      </c>
      <c r="AU433" s="1" t="s">
        <v>51</v>
      </c>
      <c r="AV433" s="1" t="s">
        <v>33</v>
      </c>
      <c r="AW433" s="1" t="s">
        <v>38</v>
      </c>
      <c r="AX433" s="1">
        <v>0.5</v>
      </c>
      <c r="AY433" s="1">
        <v>0.5</v>
      </c>
      <c r="AZ433" s="1">
        <v>0.5</v>
      </c>
      <c r="BA433" s="1" t="s">
        <v>38</v>
      </c>
      <c r="BB433" s="1" t="s">
        <v>33</v>
      </c>
      <c r="BC433" s="1" t="s">
        <v>38</v>
      </c>
      <c r="BD433" s="1">
        <v>0.5</v>
      </c>
      <c r="BE433" s="1" t="s">
        <v>38</v>
      </c>
      <c r="BF433" s="1" t="s">
        <v>33</v>
      </c>
      <c r="BG433" s="1" t="s">
        <v>38</v>
      </c>
      <c r="BH433" s="1" t="s">
        <v>33</v>
      </c>
      <c r="BI433" s="1" t="s">
        <v>33</v>
      </c>
      <c r="BJ433" s="1" t="s">
        <v>33</v>
      </c>
      <c r="BK433" s="1" t="s">
        <v>33</v>
      </c>
      <c r="BL433" s="1" t="s">
        <v>33</v>
      </c>
      <c r="BM433" s="1" t="s">
        <v>33</v>
      </c>
    </row>
    <row r="434" spans="1:65" x14ac:dyDescent="0.35">
      <c r="A434" s="1" t="s">
        <v>2004</v>
      </c>
      <c r="B434" s="1" t="s">
        <v>1733</v>
      </c>
      <c r="C434" s="1" t="s">
        <v>2005</v>
      </c>
      <c r="D434" s="1" t="s">
        <v>2006</v>
      </c>
      <c r="E434" t="s">
        <v>77</v>
      </c>
      <c r="F434" s="1" t="s">
        <v>37</v>
      </c>
      <c r="G434" s="1" t="s">
        <v>4189</v>
      </c>
      <c r="H434" s="1" t="s">
        <v>33</v>
      </c>
      <c r="I434" s="1" t="s">
        <v>123</v>
      </c>
      <c r="K434" t="str">
        <f t="shared" si="91"/>
        <v>Water</v>
      </c>
      <c r="L434" s="1">
        <v>0.3</v>
      </c>
      <c r="M434" s="1">
        <v>6.3</v>
      </c>
      <c r="N434" s="1" t="s">
        <v>61</v>
      </c>
      <c r="O434" s="1" t="s">
        <v>656</v>
      </c>
      <c r="P434" s="1" t="s">
        <v>1707</v>
      </c>
      <c r="Q434" s="1" t="s">
        <v>436</v>
      </c>
      <c r="R434" s="9" t="s">
        <v>619</v>
      </c>
      <c r="S434" s="9">
        <f t="shared" si="92"/>
        <v>325</v>
      </c>
      <c r="T434" s="9">
        <f t="shared" si="93"/>
        <v>76</v>
      </c>
      <c r="U434" s="9" t="s">
        <v>342</v>
      </c>
      <c r="V434" s="9">
        <f t="shared" si="94"/>
        <v>48</v>
      </c>
      <c r="W434" s="9" t="s">
        <v>128</v>
      </c>
      <c r="X434" s="9">
        <f t="shared" si="95"/>
        <v>48</v>
      </c>
      <c r="Y434" s="9" t="s">
        <v>128</v>
      </c>
      <c r="Z434" s="9">
        <f t="shared" si="96"/>
        <v>57</v>
      </c>
      <c r="AA434" s="9" t="s">
        <v>348</v>
      </c>
      <c r="AB434" s="9">
        <f t="shared" si="97"/>
        <v>62</v>
      </c>
      <c r="AC434" s="9" t="s">
        <v>57</v>
      </c>
      <c r="AD434" s="9">
        <f t="shared" si="98"/>
        <v>34</v>
      </c>
      <c r="AE434" s="9" t="s">
        <v>292</v>
      </c>
      <c r="AF434" s="9">
        <f t="shared" si="99"/>
        <v>190</v>
      </c>
      <c r="AG434" s="9" t="s">
        <v>286</v>
      </c>
      <c r="AH434" s="9" t="s">
        <v>47</v>
      </c>
      <c r="AI434" s="9">
        <f t="shared" si="100"/>
        <v>70</v>
      </c>
      <c r="AJ434" s="9">
        <f t="shared" si="101"/>
        <v>65</v>
      </c>
      <c r="AK434" s="9" t="s">
        <v>46</v>
      </c>
      <c r="AL434" s="1" t="s">
        <v>161</v>
      </c>
      <c r="AM434" s="1" t="s">
        <v>38</v>
      </c>
      <c r="AN434" s="1" t="s">
        <v>658</v>
      </c>
      <c r="AO434" s="1" t="s">
        <v>129</v>
      </c>
      <c r="AP434" t="str">
        <f t="shared" si="102"/>
        <v>Amorphous, Water 1</v>
      </c>
      <c r="AQ434" s="9">
        <v>50</v>
      </c>
      <c r="AR434" s="9">
        <f t="shared" si="103"/>
        <v>50</v>
      </c>
      <c r="AS434" s="10">
        <f>Table1[[#This Row],[percentage_male]]/100</f>
        <v>0.5</v>
      </c>
      <c r="AT434" s="11">
        <f>(100-Table1[[#This Row],[percentage_male]])/100</f>
        <v>0.5</v>
      </c>
      <c r="AU434" s="1" t="s">
        <v>51</v>
      </c>
      <c r="AV434" s="1" t="s">
        <v>33</v>
      </c>
      <c r="AW434" s="1">
        <v>0.5</v>
      </c>
      <c r="AX434" s="1">
        <v>0.5</v>
      </c>
      <c r="AY434" s="1" t="s">
        <v>38</v>
      </c>
      <c r="AZ434" s="1" t="s">
        <v>38</v>
      </c>
      <c r="BA434" s="1">
        <v>0.5</v>
      </c>
      <c r="BB434" s="1" t="s">
        <v>33</v>
      </c>
      <c r="BC434" s="1" t="s">
        <v>33</v>
      </c>
      <c r="BD434" s="1" t="s">
        <v>33</v>
      </c>
      <c r="BE434" s="1" t="s">
        <v>33</v>
      </c>
      <c r="BF434" s="1" t="s">
        <v>33</v>
      </c>
      <c r="BG434" s="1" t="s">
        <v>33</v>
      </c>
      <c r="BH434" s="1" t="s">
        <v>33</v>
      </c>
      <c r="BI434" s="1" t="s">
        <v>33</v>
      </c>
      <c r="BJ434" s="1" t="s">
        <v>33</v>
      </c>
      <c r="BK434" s="1" t="s">
        <v>33</v>
      </c>
      <c r="BL434" s="1">
        <v>0.5</v>
      </c>
      <c r="BM434" s="1" t="s">
        <v>33</v>
      </c>
    </row>
    <row r="435" spans="1:65" x14ac:dyDescent="0.35">
      <c r="A435" s="1" t="s">
        <v>2008</v>
      </c>
      <c r="B435" s="1" t="s">
        <v>1738</v>
      </c>
      <c r="C435" s="1" t="s">
        <v>2008</v>
      </c>
      <c r="D435" s="1" t="s">
        <v>2009</v>
      </c>
      <c r="E435" t="s">
        <v>77</v>
      </c>
      <c r="F435" s="1" t="s">
        <v>37</v>
      </c>
      <c r="G435" s="1" t="s">
        <v>4189</v>
      </c>
      <c r="H435" s="1" t="s">
        <v>38</v>
      </c>
      <c r="I435" s="1" t="s">
        <v>123</v>
      </c>
      <c r="J435" s="1" t="s">
        <v>304</v>
      </c>
      <c r="K435" t="str">
        <f t="shared" si="91"/>
        <v>Water, Ground</v>
      </c>
      <c r="L435" s="1">
        <v>0.9</v>
      </c>
      <c r="M435" s="1">
        <v>29.9</v>
      </c>
      <c r="N435" s="1" t="s">
        <v>61</v>
      </c>
      <c r="O435" s="1" t="s">
        <v>656</v>
      </c>
      <c r="P435" s="1" t="s">
        <v>1707</v>
      </c>
      <c r="Q435" s="1" t="s">
        <v>436</v>
      </c>
      <c r="R435" s="9" t="s">
        <v>649</v>
      </c>
      <c r="S435" s="9">
        <f t="shared" si="92"/>
        <v>475</v>
      </c>
      <c r="T435" s="9">
        <f t="shared" si="93"/>
        <v>111</v>
      </c>
      <c r="U435" s="9" t="s">
        <v>111</v>
      </c>
      <c r="V435" s="9">
        <f t="shared" si="94"/>
        <v>83</v>
      </c>
      <c r="W435" s="9" t="s">
        <v>67</v>
      </c>
      <c r="X435" s="9">
        <f t="shared" si="95"/>
        <v>68</v>
      </c>
      <c r="Y435" s="9" t="s">
        <v>452</v>
      </c>
      <c r="Z435" s="9">
        <f t="shared" si="96"/>
        <v>92</v>
      </c>
      <c r="AA435" s="9" t="s">
        <v>340</v>
      </c>
      <c r="AB435" s="9">
        <f t="shared" si="97"/>
        <v>82</v>
      </c>
      <c r="AC435" s="9" t="s">
        <v>66</v>
      </c>
      <c r="AD435" s="9">
        <f t="shared" si="98"/>
        <v>39</v>
      </c>
      <c r="AE435" s="9" t="s">
        <v>85</v>
      </c>
      <c r="AF435" s="9">
        <f t="shared" si="99"/>
        <v>75</v>
      </c>
      <c r="AG435" s="9" t="s">
        <v>195</v>
      </c>
      <c r="AH435" s="9" t="s">
        <v>47</v>
      </c>
      <c r="AI435" s="9">
        <f t="shared" si="100"/>
        <v>70</v>
      </c>
      <c r="AJ435" s="9">
        <f t="shared" si="101"/>
        <v>166</v>
      </c>
      <c r="AK435" s="9" t="s">
        <v>650</v>
      </c>
      <c r="AL435" s="1" t="s">
        <v>161</v>
      </c>
      <c r="AM435" s="1" t="s">
        <v>38</v>
      </c>
      <c r="AN435" s="1" t="s">
        <v>658</v>
      </c>
      <c r="AO435" s="1" t="s">
        <v>129</v>
      </c>
      <c r="AP435" t="str">
        <f t="shared" si="102"/>
        <v>Amorphous, Water 1</v>
      </c>
      <c r="AQ435" s="9">
        <v>50</v>
      </c>
      <c r="AR435" s="9">
        <f t="shared" si="103"/>
        <v>50</v>
      </c>
      <c r="AS435" s="10">
        <f>Table1[[#This Row],[percentage_male]]/100</f>
        <v>0.5</v>
      </c>
      <c r="AT435" s="11">
        <f>(100-Table1[[#This Row],[percentage_male]])/100</f>
        <v>0.5</v>
      </c>
      <c r="AU435" s="1" t="s">
        <v>51</v>
      </c>
      <c r="AV435" s="1" t="s">
        <v>33</v>
      </c>
      <c r="AW435" s="1">
        <v>0.5</v>
      </c>
      <c r="AX435" s="1" t="s">
        <v>33</v>
      </c>
      <c r="AY435" s="1" t="s">
        <v>32</v>
      </c>
      <c r="AZ435" s="1" t="s">
        <v>77</v>
      </c>
      <c r="BA435" s="1" t="s">
        <v>33</v>
      </c>
      <c r="BB435" s="1" t="s">
        <v>33</v>
      </c>
      <c r="BC435" s="1">
        <v>0.5</v>
      </c>
      <c r="BD435" s="1" t="s">
        <v>33</v>
      </c>
      <c r="BE435" s="1" t="s">
        <v>33</v>
      </c>
      <c r="BF435" s="1" t="s">
        <v>33</v>
      </c>
      <c r="BG435" s="1" t="s">
        <v>33</v>
      </c>
      <c r="BH435" s="1">
        <v>0.5</v>
      </c>
      <c r="BI435" s="1" t="s">
        <v>33</v>
      </c>
      <c r="BJ435" s="1" t="s">
        <v>33</v>
      </c>
      <c r="BK435" s="1" t="s">
        <v>33</v>
      </c>
      <c r="BL435" s="1">
        <v>0.5</v>
      </c>
      <c r="BM435" s="1" t="s">
        <v>33</v>
      </c>
    </row>
    <row r="436" spans="1:65" x14ac:dyDescent="0.35">
      <c r="A436" s="1" t="s">
        <v>2011</v>
      </c>
      <c r="B436" s="1" t="s">
        <v>1741</v>
      </c>
      <c r="C436" s="1" t="s">
        <v>2012</v>
      </c>
      <c r="D436" s="1" t="s">
        <v>2013</v>
      </c>
      <c r="E436" t="s">
        <v>77</v>
      </c>
      <c r="F436" s="1" t="s">
        <v>37</v>
      </c>
      <c r="G436" s="1" t="s">
        <v>4010</v>
      </c>
      <c r="H436" s="1" t="s">
        <v>33</v>
      </c>
      <c r="I436" s="1" t="s">
        <v>37</v>
      </c>
      <c r="K436" t="str">
        <f t="shared" si="91"/>
        <v>Normal</v>
      </c>
      <c r="L436" s="1">
        <v>1.2</v>
      </c>
      <c r="M436" s="1">
        <v>20.3</v>
      </c>
      <c r="N436" s="1" t="s">
        <v>61</v>
      </c>
      <c r="O436" s="1" t="s">
        <v>450</v>
      </c>
      <c r="P436" s="1" t="s">
        <v>449</v>
      </c>
      <c r="Q436" s="1" t="s">
        <v>670</v>
      </c>
      <c r="R436" s="9" t="s">
        <v>1915</v>
      </c>
      <c r="S436" s="9">
        <f t="shared" si="92"/>
        <v>482</v>
      </c>
      <c r="T436" s="9">
        <f t="shared" si="93"/>
        <v>75</v>
      </c>
      <c r="U436" s="9" t="s">
        <v>195</v>
      </c>
      <c r="V436" s="9">
        <f t="shared" si="94"/>
        <v>100</v>
      </c>
      <c r="W436" s="9" t="s">
        <v>68</v>
      </c>
      <c r="X436" s="9">
        <f t="shared" si="95"/>
        <v>66</v>
      </c>
      <c r="Y436" s="9" t="s">
        <v>444</v>
      </c>
      <c r="Z436" s="9">
        <f t="shared" si="96"/>
        <v>60</v>
      </c>
      <c r="AA436" s="9" t="s">
        <v>56</v>
      </c>
      <c r="AB436" s="9">
        <f t="shared" si="97"/>
        <v>66</v>
      </c>
      <c r="AC436" s="9" t="s">
        <v>444</v>
      </c>
      <c r="AD436" s="9">
        <f t="shared" si="98"/>
        <v>115</v>
      </c>
      <c r="AE436" s="9" t="s">
        <v>118</v>
      </c>
      <c r="AF436" s="9">
        <f t="shared" si="99"/>
        <v>45</v>
      </c>
      <c r="AG436" s="9" t="s">
        <v>44</v>
      </c>
      <c r="AH436" s="9" t="s">
        <v>68</v>
      </c>
      <c r="AI436" s="9">
        <f t="shared" si="100"/>
        <v>100</v>
      </c>
      <c r="AJ436" s="9">
        <f t="shared" si="101"/>
        <v>169</v>
      </c>
      <c r="AK436" s="9" t="s">
        <v>703</v>
      </c>
      <c r="AL436" s="1" t="s">
        <v>363</v>
      </c>
      <c r="AM436" s="1" t="s">
        <v>33</v>
      </c>
      <c r="AN436" s="1" t="s">
        <v>238</v>
      </c>
      <c r="AP436" t="str">
        <f t="shared" si="102"/>
        <v>Field</v>
      </c>
      <c r="AQ436" s="9">
        <v>50</v>
      </c>
      <c r="AR436" s="9">
        <f t="shared" si="103"/>
        <v>50</v>
      </c>
      <c r="AS436" s="10">
        <f>Table1[[#This Row],[percentage_male]]/100</f>
        <v>0.5</v>
      </c>
      <c r="AT436" s="11">
        <f>(100-Table1[[#This Row],[percentage_male]])/100</f>
        <v>0.5</v>
      </c>
      <c r="AU436" s="1" t="s">
        <v>51</v>
      </c>
      <c r="AV436" s="1" t="s">
        <v>33</v>
      </c>
      <c r="AW436" s="1" t="s">
        <v>33</v>
      </c>
      <c r="AX436" s="1" t="s">
        <v>33</v>
      </c>
      <c r="AY436" s="1" t="s">
        <v>33</v>
      </c>
      <c r="AZ436" s="1" t="s">
        <v>33</v>
      </c>
      <c r="BA436" s="1" t="s">
        <v>33</v>
      </c>
      <c r="BB436" s="1" t="s">
        <v>38</v>
      </c>
      <c r="BC436" s="1" t="s">
        <v>33</v>
      </c>
      <c r="BD436" s="1" t="s">
        <v>33</v>
      </c>
      <c r="BE436" s="1" t="s">
        <v>33</v>
      </c>
      <c r="BF436" s="1" t="s">
        <v>33</v>
      </c>
      <c r="BG436" s="1" t="s">
        <v>33</v>
      </c>
      <c r="BH436" s="1" t="s">
        <v>33</v>
      </c>
      <c r="BI436" s="1" t="s">
        <v>32</v>
      </c>
      <c r="BJ436" s="1" t="s">
        <v>33</v>
      </c>
      <c r="BK436" s="1" t="s">
        <v>33</v>
      </c>
      <c r="BL436" s="1" t="s">
        <v>33</v>
      </c>
      <c r="BM436" s="1" t="s">
        <v>33</v>
      </c>
    </row>
    <row r="437" spans="1:65" x14ac:dyDescent="0.35">
      <c r="A437" s="1" t="s">
        <v>2014</v>
      </c>
      <c r="B437" s="1" t="s">
        <v>442</v>
      </c>
      <c r="C437" s="1" t="s">
        <v>2015</v>
      </c>
      <c r="D437" s="1" t="s">
        <v>2016</v>
      </c>
      <c r="E437" t="s">
        <v>77</v>
      </c>
      <c r="F437" s="1" t="s">
        <v>37</v>
      </c>
      <c r="G437" s="1" t="s">
        <v>3911</v>
      </c>
      <c r="H437" s="1" t="s">
        <v>38</v>
      </c>
      <c r="I437" s="1" t="s">
        <v>679</v>
      </c>
      <c r="J437" s="1" t="s">
        <v>99</v>
      </c>
      <c r="K437" t="str">
        <f t="shared" si="91"/>
        <v>Ghost, Flying</v>
      </c>
      <c r="L437" s="1">
        <v>0.4</v>
      </c>
      <c r="M437" s="1">
        <v>1.2</v>
      </c>
      <c r="N437" s="1" t="s">
        <v>61</v>
      </c>
      <c r="O437" s="1" t="s">
        <v>715</v>
      </c>
      <c r="P437" s="1" t="s">
        <v>745</v>
      </c>
      <c r="Q437" s="1" t="s">
        <v>2017</v>
      </c>
      <c r="R437" s="9" t="s">
        <v>1471</v>
      </c>
      <c r="S437" s="9">
        <f t="shared" si="92"/>
        <v>348</v>
      </c>
      <c r="T437" s="9">
        <f t="shared" si="93"/>
        <v>90</v>
      </c>
      <c r="U437" s="9" t="s">
        <v>178</v>
      </c>
      <c r="V437" s="9">
        <f t="shared" si="94"/>
        <v>50</v>
      </c>
      <c r="W437" s="9" t="s">
        <v>88</v>
      </c>
      <c r="X437" s="9">
        <f t="shared" si="95"/>
        <v>34</v>
      </c>
      <c r="Y437" s="9" t="s">
        <v>292</v>
      </c>
      <c r="Z437" s="9">
        <f t="shared" si="96"/>
        <v>60</v>
      </c>
      <c r="AA437" s="9" t="s">
        <v>56</v>
      </c>
      <c r="AB437" s="9">
        <f t="shared" si="97"/>
        <v>44</v>
      </c>
      <c r="AC437" s="9" t="s">
        <v>127</v>
      </c>
      <c r="AD437" s="9">
        <f t="shared" si="98"/>
        <v>70</v>
      </c>
      <c r="AE437" s="9" t="s">
        <v>47</v>
      </c>
      <c r="AF437" s="9">
        <f t="shared" si="99"/>
        <v>125</v>
      </c>
      <c r="AG437" s="9" t="s">
        <v>651</v>
      </c>
      <c r="AH437" s="9" t="s">
        <v>47</v>
      </c>
      <c r="AI437" s="9">
        <f t="shared" si="100"/>
        <v>70</v>
      </c>
      <c r="AJ437" s="9">
        <f t="shared" si="101"/>
        <v>70</v>
      </c>
      <c r="AK437" s="9" t="s">
        <v>47</v>
      </c>
      <c r="AL437" s="1" t="s">
        <v>1458</v>
      </c>
      <c r="AM437" s="1" t="s">
        <v>33</v>
      </c>
      <c r="AN437" s="1" t="s">
        <v>658</v>
      </c>
      <c r="AP437" t="str">
        <f t="shared" si="102"/>
        <v>Amorphous</v>
      </c>
      <c r="AQ437" s="9">
        <v>50</v>
      </c>
      <c r="AR437" s="9">
        <f t="shared" si="103"/>
        <v>50</v>
      </c>
      <c r="AS437" s="10">
        <f>Table1[[#This Row],[percentage_male]]/100</f>
        <v>0.5</v>
      </c>
      <c r="AT437" s="11">
        <f>(100-Table1[[#This Row],[percentage_male]])/100</f>
        <v>0.5</v>
      </c>
      <c r="AU437" s="1" t="s">
        <v>158</v>
      </c>
      <c r="AV437" s="1" t="s">
        <v>32</v>
      </c>
      <c r="AW437" s="1" t="s">
        <v>33</v>
      </c>
      <c r="AX437" s="1" t="s">
        <v>33</v>
      </c>
      <c r="AY437" s="1" t="s">
        <v>38</v>
      </c>
      <c r="AZ437" s="1">
        <v>0.5</v>
      </c>
      <c r="BA437" s="1" t="s">
        <v>38</v>
      </c>
      <c r="BB437" s="1" t="s">
        <v>32</v>
      </c>
      <c r="BC437" s="1">
        <v>0.5</v>
      </c>
      <c r="BD437" s="1" t="s">
        <v>32</v>
      </c>
      <c r="BE437" s="1" t="s">
        <v>33</v>
      </c>
      <c r="BF437" s="1" t="s">
        <v>33</v>
      </c>
      <c r="BG437" s="1">
        <v>0.25</v>
      </c>
      <c r="BH437" s="1" t="s">
        <v>38</v>
      </c>
      <c r="BI437" s="1" t="s">
        <v>38</v>
      </c>
      <c r="BJ437" s="1" t="s">
        <v>33</v>
      </c>
      <c r="BK437" s="1" t="s">
        <v>38</v>
      </c>
      <c r="BL437" s="1" t="s">
        <v>33</v>
      </c>
      <c r="BM437" s="1" t="s">
        <v>33</v>
      </c>
    </row>
    <row r="438" spans="1:65" x14ac:dyDescent="0.35">
      <c r="A438" s="1" t="s">
        <v>2019</v>
      </c>
      <c r="B438" s="1" t="s">
        <v>1745</v>
      </c>
      <c r="C438" s="1" t="s">
        <v>2020</v>
      </c>
      <c r="D438" s="1" t="s">
        <v>2021</v>
      </c>
      <c r="E438" t="s">
        <v>77</v>
      </c>
      <c r="F438" s="1" t="s">
        <v>37</v>
      </c>
      <c r="G438" s="1" t="s">
        <v>4190</v>
      </c>
      <c r="H438" s="1" t="s">
        <v>38</v>
      </c>
      <c r="I438" s="1" t="s">
        <v>679</v>
      </c>
      <c r="J438" s="1" t="s">
        <v>99</v>
      </c>
      <c r="K438" t="str">
        <f t="shared" si="91"/>
        <v>Ghost, Flying</v>
      </c>
      <c r="L438" s="1">
        <v>1.2</v>
      </c>
      <c r="M438" s="1">
        <v>15</v>
      </c>
      <c r="N438" s="1" t="s">
        <v>61</v>
      </c>
      <c r="O438" s="1" t="s">
        <v>715</v>
      </c>
      <c r="P438" s="1" t="s">
        <v>745</v>
      </c>
      <c r="Q438" s="1" t="s">
        <v>2017</v>
      </c>
      <c r="R438" s="9" t="s">
        <v>1971</v>
      </c>
      <c r="S438" s="9">
        <f t="shared" si="92"/>
        <v>498</v>
      </c>
      <c r="T438" s="9">
        <f t="shared" si="93"/>
        <v>150</v>
      </c>
      <c r="U438" s="9" t="s">
        <v>200</v>
      </c>
      <c r="V438" s="9">
        <f t="shared" si="94"/>
        <v>80</v>
      </c>
      <c r="W438" s="9" t="s">
        <v>59</v>
      </c>
      <c r="X438" s="9">
        <f t="shared" si="95"/>
        <v>44</v>
      </c>
      <c r="Y438" s="9" t="s">
        <v>127</v>
      </c>
      <c r="Z438" s="9">
        <f t="shared" si="96"/>
        <v>90</v>
      </c>
      <c r="AA438" s="9" t="s">
        <v>178</v>
      </c>
      <c r="AB438" s="9">
        <f t="shared" si="97"/>
        <v>54</v>
      </c>
      <c r="AC438" s="9" t="s">
        <v>272</v>
      </c>
      <c r="AD438" s="9">
        <f t="shared" si="98"/>
        <v>80</v>
      </c>
      <c r="AE438" s="9" t="s">
        <v>59</v>
      </c>
      <c r="AF438" s="9">
        <f t="shared" si="99"/>
        <v>60</v>
      </c>
      <c r="AG438" s="9" t="s">
        <v>56</v>
      </c>
      <c r="AH438" s="9" t="s">
        <v>47</v>
      </c>
      <c r="AI438" s="9">
        <f t="shared" si="100"/>
        <v>70</v>
      </c>
      <c r="AJ438" s="9">
        <f t="shared" si="101"/>
        <v>174</v>
      </c>
      <c r="AK438" s="9" t="s">
        <v>873</v>
      </c>
      <c r="AL438" s="1" t="s">
        <v>1458</v>
      </c>
      <c r="AM438" s="1" t="s">
        <v>33</v>
      </c>
      <c r="AN438" s="1" t="s">
        <v>658</v>
      </c>
      <c r="AP438" t="str">
        <f t="shared" si="102"/>
        <v>Amorphous</v>
      </c>
      <c r="AQ438" s="9">
        <v>50</v>
      </c>
      <c r="AR438" s="9">
        <f t="shared" si="103"/>
        <v>50</v>
      </c>
      <c r="AS438" s="10">
        <f>Table1[[#This Row],[percentage_male]]/100</f>
        <v>0.5</v>
      </c>
      <c r="AT438" s="11">
        <f>(100-Table1[[#This Row],[percentage_male]])/100</f>
        <v>0.5</v>
      </c>
      <c r="AU438" s="1" t="s">
        <v>158</v>
      </c>
      <c r="AV438" s="1" t="s">
        <v>32</v>
      </c>
      <c r="AW438" s="1" t="s">
        <v>33</v>
      </c>
      <c r="AX438" s="1" t="s">
        <v>33</v>
      </c>
      <c r="AY438" s="1" t="s">
        <v>38</v>
      </c>
      <c r="AZ438" s="1">
        <v>0.5</v>
      </c>
      <c r="BA438" s="1" t="s">
        <v>38</v>
      </c>
      <c r="BB438" s="1" t="s">
        <v>32</v>
      </c>
      <c r="BC438" s="1">
        <v>0.5</v>
      </c>
      <c r="BD438" s="1" t="s">
        <v>32</v>
      </c>
      <c r="BE438" s="1" t="s">
        <v>33</v>
      </c>
      <c r="BF438" s="1" t="s">
        <v>33</v>
      </c>
      <c r="BG438" s="1">
        <v>0.25</v>
      </c>
      <c r="BH438" s="1" t="s">
        <v>38</v>
      </c>
      <c r="BI438" s="1" t="s">
        <v>38</v>
      </c>
      <c r="BJ438" s="1" t="s">
        <v>33</v>
      </c>
      <c r="BK438" s="1" t="s">
        <v>38</v>
      </c>
      <c r="BL438" s="1" t="s">
        <v>33</v>
      </c>
      <c r="BM438" s="1" t="s">
        <v>33</v>
      </c>
    </row>
    <row r="439" spans="1:65" x14ac:dyDescent="0.35">
      <c r="A439" s="1" t="s">
        <v>2023</v>
      </c>
      <c r="B439" s="1" t="s">
        <v>1749</v>
      </c>
      <c r="C439" s="1" t="s">
        <v>2024</v>
      </c>
      <c r="D439" s="1" t="s">
        <v>2025</v>
      </c>
      <c r="E439" t="s">
        <v>77</v>
      </c>
      <c r="F439" s="1" t="s">
        <v>37</v>
      </c>
      <c r="G439" s="1" t="s">
        <v>4191</v>
      </c>
      <c r="H439" s="1" t="s">
        <v>33</v>
      </c>
      <c r="I439" s="1" t="s">
        <v>37</v>
      </c>
      <c r="K439" t="str">
        <f t="shared" si="91"/>
        <v>Normal</v>
      </c>
      <c r="L439" s="1">
        <v>0.4</v>
      </c>
      <c r="M439" s="1">
        <v>5.5</v>
      </c>
      <c r="N439" s="1" t="s">
        <v>61</v>
      </c>
      <c r="O439" s="1" t="s">
        <v>156</v>
      </c>
      <c r="P439" s="1" t="s">
        <v>2026</v>
      </c>
      <c r="Q439" s="1" t="s">
        <v>459</v>
      </c>
      <c r="R439" s="9" t="s">
        <v>489</v>
      </c>
      <c r="S439" s="9">
        <f t="shared" si="92"/>
        <v>350</v>
      </c>
      <c r="T439" s="9">
        <f t="shared" si="93"/>
        <v>55</v>
      </c>
      <c r="U439" s="9" t="s">
        <v>169</v>
      </c>
      <c r="V439" s="9">
        <f t="shared" si="94"/>
        <v>66</v>
      </c>
      <c r="W439" s="9" t="s">
        <v>444</v>
      </c>
      <c r="X439" s="9">
        <f t="shared" si="95"/>
        <v>44</v>
      </c>
      <c r="Y439" s="9" t="s">
        <v>127</v>
      </c>
      <c r="Z439" s="9">
        <f t="shared" si="96"/>
        <v>44</v>
      </c>
      <c r="AA439" s="9" t="s">
        <v>127</v>
      </c>
      <c r="AB439" s="9">
        <f t="shared" si="97"/>
        <v>56</v>
      </c>
      <c r="AC439" s="9" t="s">
        <v>210</v>
      </c>
      <c r="AD439" s="9">
        <f t="shared" si="98"/>
        <v>85</v>
      </c>
      <c r="AE439" s="9" t="s">
        <v>104</v>
      </c>
      <c r="AF439" s="9">
        <f t="shared" si="99"/>
        <v>190</v>
      </c>
      <c r="AG439" s="9" t="s">
        <v>286</v>
      </c>
      <c r="AH439" s="9" t="s">
        <v>32</v>
      </c>
      <c r="AI439" s="9">
        <f t="shared" si="100"/>
        <v>0</v>
      </c>
      <c r="AJ439" s="9">
        <f t="shared" si="101"/>
        <v>70</v>
      </c>
      <c r="AK439" s="9" t="s">
        <v>47</v>
      </c>
      <c r="AL439" s="1" t="s">
        <v>161</v>
      </c>
      <c r="AM439" s="1" t="s">
        <v>38</v>
      </c>
      <c r="AN439" s="1" t="s">
        <v>238</v>
      </c>
      <c r="AO439" s="1" t="s">
        <v>514</v>
      </c>
      <c r="AP439" t="str">
        <f t="shared" si="102"/>
        <v>Field, Human-Like</v>
      </c>
      <c r="AQ439" s="9">
        <v>50</v>
      </c>
      <c r="AR439" s="9">
        <f t="shared" si="103"/>
        <v>50</v>
      </c>
      <c r="AS439" s="10">
        <f>Table1[[#This Row],[percentage_male]]/100</f>
        <v>0.5</v>
      </c>
      <c r="AT439" s="11">
        <f>(100-Table1[[#This Row],[percentage_male]])/100</f>
        <v>0.5</v>
      </c>
      <c r="AU439" s="1" t="s">
        <v>51</v>
      </c>
      <c r="AV439" s="1" t="s">
        <v>33</v>
      </c>
      <c r="AW439" s="1" t="s">
        <v>33</v>
      </c>
      <c r="AX439" s="1" t="s">
        <v>33</v>
      </c>
      <c r="AY439" s="1" t="s">
        <v>33</v>
      </c>
      <c r="AZ439" s="1" t="s">
        <v>33</v>
      </c>
      <c r="BA439" s="1" t="s">
        <v>33</v>
      </c>
      <c r="BB439" s="1" t="s">
        <v>38</v>
      </c>
      <c r="BC439" s="1" t="s">
        <v>33</v>
      </c>
      <c r="BD439" s="1" t="s">
        <v>33</v>
      </c>
      <c r="BE439" s="1" t="s">
        <v>33</v>
      </c>
      <c r="BF439" s="1" t="s">
        <v>33</v>
      </c>
      <c r="BG439" s="1" t="s">
        <v>33</v>
      </c>
      <c r="BH439" s="1" t="s">
        <v>33</v>
      </c>
      <c r="BI439" s="1" t="s">
        <v>32</v>
      </c>
      <c r="BJ439" s="1" t="s">
        <v>33</v>
      </c>
      <c r="BK439" s="1" t="s">
        <v>33</v>
      </c>
      <c r="BL439" s="1" t="s">
        <v>33</v>
      </c>
      <c r="BM439" s="1" t="s">
        <v>33</v>
      </c>
    </row>
    <row r="440" spans="1:65" x14ac:dyDescent="0.35">
      <c r="A440" s="1" t="s">
        <v>2028</v>
      </c>
      <c r="B440" s="1" t="s">
        <v>1753</v>
      </c>
      <c r="C440" s="1" t="s">
        <v>2029</v>
      </c>
      <c r="D440" s="1" t="s">
        <v>2030</v>
      </c>
      <c r="E440" t="s">
        <v>77</v>
      </c>
      <c r="F440" s="1" t="s">
        <v>37</v>
      </c>
      <c r="G440" s="1" t="s">
        <v>4191</v>
      </c>
      <c r="H440" s="1" t="s">
        <v>33</v>
      </c>
      <c r="I440" s="1" t="s">
        <v>37</v>
      </c>
      <c r="K440" t="str">
        <f t="shared" ref="K440:K498" si="104">_xlfn.TEXTJOIN(", ",TRUE,I440,J440)</f>
        <v>Normal</v>
      </c>
      <c r="L440" s="1">
        <v>1.2</v>
      </c>
      <c r="M440" s="1">
        <v>33.299999999999997</v>
      </c>
      <c r="N440" s="1" t="s">
        <v>61</v>
      </c>
      <c r="O440" s="1" t="s">
        <v>357</v>
      </c>
      <c r="P440" s="1" t="s">
        <v>2026</v>
      </c>
      <c r="Q440" s="1" t="s">
        <v>459</v>
      </c>
      <c r="R440" s="9" t="s">
        <v>1228</v>
      </c>
      <c r="S440" s="9">
        <f t="shared" ref="S440:S498" si="105">IF(ISBLANK(R440),"",_xlfn.NUMBERVALUE(R440))</f>
        <v>480</v>
      </c>
      <c r="T440" s="9">
        <f t="shared" ref="T440:T498" si="106">IF(ISBLANK(U440),"",_xlfn.NUMBERVALUE(U440))</f>
        <v>65</v>
      </c>
      <c r="U440" s="9" t="s">
        <v>46</v>
      </c>
      <c r="V440" s="9">
        <f t="shared" ref="V440:V498" si="107">IF(ISBLANK(W440),"",_xlfn.NUMBERVALUE(W440))</f>
        <v>76</v>
      </c>
      <c r="W440" s="9" t="s">
        <v>342</v>
      </c>
      <c r="X440" s="9">
        <f t="shared" ref="X440:X498" si="108">IF(ISBLANK(Y440),"",_xlfn.NUMBERVALUE(Y440))</f>
        <v>84</v>
      </c>
      <c r="Y440" s="9" t="s">
        <v>102</v>
      </c>
      <c r="Z440" s="9">
        <f t="shared" ref="Z440:Z498" si="109">IF(ISBLANK(AA440),"",_xlfn.NUMBERVALUE(AA440))</f>
        <v>54</v>
      </c>
      <c r="AA440" s="9" t="s">
        <v>272</v>
      </c>
      <c r="AB440" s="9">
        <f t="shared" ref="AB440:AB498" si="110">IF(ISBLANK(AC440),"",_xlfn.NUMBERVALUE(AC440))</f>
        <v>96</v>
      </c>
      <c r="AC440" s="9" t="s">
        <v>576</v>
      </c>
      <c r="AD440" s="9">
        <f t="shared" ref="AD440:AD498" si="111">IF(ISBLANK(AE440),"",_xlfn.NUMBERVALUE(AE440))</f>
        <v>105</v>
      </c>
      <c r="AE440" s="9" t="s">
        <v>141</v>
      </c>
      <c r="AF440" s="9">
        <f t="shared" ref="AF440:AF498" si="112">IF(ISBLANK(AG440),"",_xlfn.NUMBERVALUE(AG440))</f>
        <v>60</v>
      </c>
      <c r="AG440" s="9" t="s">
        <v>56</v>
      </c>
      <c r="AH440" s="9" t="s">
        <v>361</v>
      </c>
      <c r="AI440" s="9">
        <f t="shared" ref="AI440:AI498" si="113">IF(ISBLANK(AH440),"",_xlfn.NUMBERVALUE(AH440))</f>
        <v>140</v>
      </c>
      <c r="AJ440" s="9">
        <f t="shared" ref="AJ440:AJ498" si="114">IF(ISBLANK(AK440),"",_xlfn.NUMBERVALUE(AK440))</f>
        <v>168</v>
      </c>
      <c r="AK440" s="9" t="s">
        <v>854</v>
      </c>
      <c r="AL440" s="1" t="s">
        <v>161</v>
      </c>
      <c r="AM440" s="1" t="s">
        <v>38</v>
      </c>
      <c r="AN440" s="1" t="s">
        <v>238</v>
      </c>
      <c r="AO440" s="1" t="s">
        <v>514</v>
      </c>
      <c r="AP440" t="str">
        <f t="shared" ref="AP440:AP498" si="115">_xlfn.TEXTJOIN(", ",TRUE,AN440,AO440)</f>
        <v>Field, Human-Like</v>
      </c>
      <c r="AQ440" s="9">
        <v>50</v>
      </c>
      <c r="AR440" s="9">
        <f t="shared" ref="AR440:AR498" si="116">100-AQ440</f>
        <v>50</v>
      </c>
      <c r="AS440" s="10">
        <f>Table1[[#This Row],[percentage_male]]/100</f>
        <v>0.5</v>
      </c>
      <c r="AT440" s="11">
        <f>(100-Table1[[#This Row],[percentage_male]])/100</f>
        <v>0.5</v>
      </c>
      <c r="AU440" s="1" t="s">
        <v>51</v>
      </c>
      <c r="AV440" s="1" t="s">
        <v>33</v>
      </c>
      <c r="AW440" s="1" t="s">
        <v>33</v>
      </c>
      <c r="AX440" s="1" t="s">
        <v>33</v>
      </c>
      <c r="AY440" s="1" t="s">
        <v>33</v>
      </c>
      <c r="AZ440" s="1" t="s">
        <v>33</v>
      </c>
      <c r="BA440" s="1" t="s">
        <v>33</v>
      </c>
      <c r="BB440" s="1" t="s">
        <v>38</v>
      </c>
      <c r="BC440" s="1" t="s">
        <v>33</v>
      </c>
      <c r="BD440" s="1" t="s">
        <v>33</v>
      </c>
      <c r="BE440" s="1" t="s">
        <v>33</v>
      </c>
      <c r="BF440" s="1" t="s">
        <v>33</v>
      </c>
      <c r="BG440" s="1" t="s">
        <v>33</v>
      </c>
      <c r="BH440" s="1" t="s">
        <v>33</v>
      </c>
      <c r="BI440" s="1" t="s">
        <v>32</v>
      </c>
      <c r="BJ440" s="1" t="s">
        <v>33</v>
      </c>
      <c r="BK440" s="1" t="s">
        <v>33</v>
      </c>
      <c r="BL440" s="1" t="s">
        <v>33</v>
      </c>
      <c r="BM440" s="1" t="s">
        <v>33</v>
      </c>
    </row>
    <row r="441" spans="1:65" x14ac:dyDescent="0.35">
      <c r="A441" s="1" t="s">
        <v>2033</v>
      </c>
      <c r="B441" s="1" t="s">
        <v>1756</v>
      </c>
      <c r="C441" s="1" t="s">
        <v>2034</v>
      </c>
      <c r="D441" s="1" t="s">
        <v>2035</v>
      </c>
      <c r="E441" t="s">
        <v>77</v>
      </c>
      <c r="F441" s="1" t="s">
        <v>37</v>
      </c>
      <c r="G441" s="1" t="s">
        <v>4192</v>
      </c>
      <c r="H441" s="1" t="s">
        <v>33</v>
      </c>
      <c r="I441" s="1" t="s">
        <v>679</v>
      </c>
      <c r="K441" t="str">
        <f t="shared" si="104"/>
        <v>Ghost</v>
      </c>
      <c r="L441" s="1">
        <v>0.9</v>
      </c>
      <c r="M441" s="1">
        <v>4.4000000000000004</v>
      </c>
      <c r="N441" s="1" t="s">
        <v>33</v>
      </c>
      <c r="O441" s="1" t="s">
        <v>680</v>
      </c>
      <c r="R441" s="9" t="s">
        <v>199</v>
      </c>
      <c r="S441" s="9">
        <f t="shared" si="105"/>
        <v>495</v>
      </c>
      <c r="T441" s="9">
        <f t="shared" si="106"/>
        <v>60</v>
      </c>
      <c r="U441" s="9" t="s">
        <v>56</v>
      </c>
      <c r="V441" s="9">
        <f t="shared" si="107"/>
        <v>60</v>
      </c>
      <c r="W441" s="9" t="s">
        <v>56</v>
      </c>
      <c r="X441" s="9">
        <f t="shared" si="108"/>
        <v>60</v>
      </c>
      <c r="Y441" s="9" t="s">
        <v>56</v>
      </c>
      <c r="Z441" s="9">
        <f t="shared" si="109"/>
        <v>105</v>
      </c>
      <c r="AA441" s="9" t="s">
        <v>141</v>
      </c>
      <c r="AB441" s="9">
        <f t="shared" si="110"/>
        <v>105</v>
      </c>
      <c r="AC441" s="9" t="s">
        <v>141</v>
      </c>
      <c r="AD441" s="9">
        <f t="shared" si="111"/>
        <v>105</v>
      </c>
      <c r="AE441" s="9" t="s">
        <v>141</v>
      </c>
      <c r="AF441" s="9">
        <f t="shared" si="112"/>
        <v>45</v>
      </c>
      <c r="AG441" s="9" t="s">
        <v>44</v>
      </c>
      <c r="AH441" s="9" t="s">
        <v>159</v>
      </c>
      <c r="AI441" s="9">
        <f t="shared" si="113"/>
        <v>35</v>
      </c>
      <c r="AJ441" s="9">
        <f t="shared" si="114"/>
        <v>173</v>
      </c>
      <c r="AK441" s="9" t="s">
        <v>835</v>
      </c>
      <c r="AL441" s="1" t="s">
        <v>363</v>
      </c>
      <c r="AM441" s="1" t="s">
        <v>33</v>
      </c>
      <c r="AN441" s="1" t="s">
        <v>658</v>
      </c>
      <c r="AP441" t="str">
        <f t="shared" si="115"/>
        <v>Amorphous</v>
      </c>
      <c r="AQ441" s="9">
        <v>50</v>
      </c>
      <c r="AR441" s="9">
        <f t="shared" si="116"/>
        <v>50</v>
      </c>
      <c r="AS441" s="10">
        <f>Table1[[#This Row],[percentage_male]]/100</f>
        <v>0.5</v>
      </c>
      <c r="AT441" s="11">
        <f>(100-Table1[[#This Row],[percentage_male]])/100</f>
        <v>0.5</v>
      </c>
      <c r="AU441" s="1" t="s">
        <v>170</v>
      </c>
      <c r="AV441" s="1" t="s">
        <v>32</v>
      </c>
      <c r="AW441" s="1" t="s">
        <v>33</v>
      </c>
      <c r="AX441" s="1" t="s">
        <v>33</v>
      </c>
      <c r="AY441" s="1" t="s">
        <v>33</v>
      </c>
      <c r="AZ441" s="1" t="s">
        <v>33</v>
      </c>
      <c r="BA441" s="1" t="s">
        <v>33</v>
      </c>
      <c r="BB441" s="1" t="s">
        <v>32</v>
      </c>
      <c r="BC441" s="1">
        <v>0.5</v>
      </c>
      <c r="BD441" s="1" t="s">
        <v>32</v>
      </c>
      <c r="BE441" s="1" t="s">
        <v>33</v>
      </c>
      <c r="BF441" s="1" t="s">
        <v>33</v>
      </c>
      <c r="BG441" s="1">
        <v>0.5</v>
      </c>
      <c r="BH441" s="1" t="s">
        <v>33</v>
      </c>
      <c r="BI441" s="1" t="s">
        <v>38</v>
      </c>
      <c r="BJ441" s="1" t="s">
        <v>33</v>
      </c>
      <c r="BK441" s="1" t="s">
        <v>38</v>
      </c>
      <c r="BL441" s="1" t="s">
        <v>33</v>
      </c>
      <c r="BM441" s="1" t="s">
        <v>33</v>
      </c>
    </row>
    <row r="442" spans="1:65" x14ac:dyDescent="0.35">
      <c r="A442" s="1" t="s">
        <v>2037</v>
      </c>
      <c r="B442" s="1" t="s">
        <v>291</v>
      </c>
      <c r="C442" s="1" t="s">
        <v>2038</v>
      </c>
      <c r="D442" s="1" t="s">
        <v>2039</v>
      </c>
      <c r="E442" t="s">
        <v>77</v>
      </c>
      <c r="F442" s="1" t="s">
        <v>37</v>
      </c>
      <c r="G442" s="1" t="s">
        <v>4193</v>
      </c>
      <c r="H442" s="1" t="s">
        <v>38</v>
      </c>
      <c r="I442" s="1" t="s">
        <v>240</v>
      </c>
      <c r="J442" s="1" t="s">
        <v>99</v>
      </c>
      <c r="K442" t="str">
        <f t="shared" si="104"/>
        <v>Dark, Flying</v>
      </c>
      <c r="L442" s="1">
        <v>0.9</v>
      </c>
      <c r="M442" s="1">
        <v>27.3</v>
      </c>
      <c r="N442" s="1" t="s">
        <v>61</v>
      </c>
      <c r="O442" s="1" t="s">
        <v>698</v>
      </c>
      <c r="P442" s="1" t="s">
        <v>1037</v>
      </c>
      <c r="Q442" s="1" t="s">
        <v>839</v>
      </c>
      <c r="R442" s="9" t="s">
        <v>339</v>
      </c>
      <c r="S442" s="9">
        <f t="shared" si="105"/>
        <v>505</v>
      </c>
      <c r="T442" s="9">
        <f t="shared" si="106"/>
        <v>100</v>
      </c>
      <c r="U442" s="9" t="s">
        <v>68</v>
      </c>
      <c r="V442" s="9">
        <f t="shared" si="107"/>
        <v>125</v>
      </c>
      <c r="W442" s="9" t="s">
        <v>651</v>
      </c>
      <c r="X442" s="9">
        <f t="shared" si="108"/>
        <v>52</v>
      </c>
      <c r="Y442" s="9" t="s">
        <v>86</v>
      </c>
      <c r="Z442" s="9">
        <f t="shared" si="109"/>
        <v>105</v>
      </c>
      <c r="AA442" s="9" t="s">
        <v>141</v>
      </c>
      <c r="AB442" s="9">
        <f t="shared" si="110"/>
        <v>52</v>
      </c>
      <c r="AC442" s="9" t="s">
        <v>86</v>
      </c>
      <c r="AD442" s="9">
        <f t="shared" si="111"/>
        <v>71</v>
      </c>
      <c r="AE442" s="9" t="s">
        <v>216</v>
      </c>
      <c r="AF442" s="9">
        <f t="shared" si="112"/>
        <v>30</v>
      </c>
      <c r="AG442" s="9" t="s">
        <v>158</v>
      </c>
      <c r="AH442" s="9" t="s">
        <v>159</v>
      </c>
      <c r="AI442" s="9">
        <f t="shared" si="113"/>
        <v>35</v>
      </c>
      <c r="AJ442" s="9">
        <f t="shared" si="114"/>
        <v>177</v>
      </c>
      <c r="AK442" s="9" t="s">
        <v>380</v>
      </c>
      <c r="AL442" s="1" t="s">
        <v>49</v>
      </c>
      <c r="AM442" s="1" t="s">
        <v>33</v>
      </c>
      <c r="AN442" s="1" t="s">
        <v>99</v>
      </c>
      <c r="AP442" t="str">
        <f t="shared" si="115"/>
        <v>Flying</v>
      </c>
      <c r="AQ442" s="9">
        <v>50</v>
      </c>
      <c r="AR442" s="9">
        <f t="shared" si="116"/>
        <v>50</v>
      </c>
      <c r="AS442" s="10">
        <f>Table1[[#This Row],[percentage_male]]/100</f>
        <v>0.5</v>
      </c>
      <c r="AT442" s="11">
        <f>(100-Table1[[#This Row],[percentage_male]])/100</f>
        <v>0.5</v>
      </c>
      <c r="AU442" s="1" t="s">
        <v>51</v>
      </c>
      <c r="AV442" s="1" t="s">
        <v>33</v>
      </c>
      <c r="AW442" s="1" t="s">
        <v>33</v>
      </c>
      <c r="AX442" s="1" t="s">
        <v>33</v>
      </c>
      <c r="AY442" s="1" t="s">
        <v>38</v>
      </c>
      <c r="AZ442" s="1">
        <v>0.5</v>
      </c>
      <c r="BA442" s="1" t="s">
        <v>38</v>
      </c>
      <c r="BB442" s="1" t="s">
        <v>33</v>
      </c>
      <c r="BC442" s="1" t="s">
        <v>33</v>
      </c>
      <c r="BD442" s="1" t="s">
        <v>32</v>
      </c>
      <c r="BE442" s="1" t="s">
        <v>33</v>
      </c>
      <c r="BF442" s="1" t="s">
        <v>32</v>
      </c>
      <c r="BG442" s="1" t="s">
        <v>33</v>
      </c>
      <c r="BH442" s="1" t="s">
        <v>38</v>
      </c>
      <c r="BI442" s="1">
        <v>0.5</v>
      </c>
      <c r="BJ442" s="1" t="s">
        <v>33</v>
      </c>
      <c r="BK442" s="1">
        <v>0.5</v>
      </c>
      <c r="BL442" s="1" t="s">
        <v>33</v>
      </c>
      <c r="BM442" s="1" t="s">
        <v>38</v>
      </c>
    </row>
    <row r="443" spans="1:65" x14ac:dyDescent="0.35">
      <c r="A443" s="1" t="s">
        <v>2041</v>
      </c>
      <c r="B443" s="1" t="s">
        <v>1762</v>
      </c>
      <c r="C443" s="1" t="s">
        <v>2042</v>
      </c>
      <c r="D443" s="1" t="s">
        <v>2043</v>
      </c>
      <c r="E443" t="s">
        <v>77</v>
      </c>
      <c r="F443" s="1" t="s">
        <v>37</v>
      </c>
      <c r="G443" s="1" t="s">
        <v>4194</v>
      </c>
      <c r="H443" s="1" t="s">
        <v>33</v>
      </c>
      <c r="I443" s="1" t="s">
        <v>37</v>
      </c>
      <c r="K443" t="str">
        <f t="shared" si="104"/>
        <v>Normal</v>
      </c>
      <c r="L443" s="1">
        <v>0.5</v>
      </c>
      <c r="M443" s="1">
        <v>3.9</v>
      </c>
      <c r="N443" s="1" t="s">
        <v>61</v>
      </c>
      <c r="O443" s="1" t="s">
        <v>459</v>
      </c>
      <c r="P443" s="1" t="s">
        <v>599</v>
      </c>
      <c r="Q443" s="1" t="s">
        <v>206</v>
      </c>
      <c r="R443" s="9" t="s">
        <v>512</v>
      </c>
      <c r="S443" s="9">
        <f t="shared" si="105"/>
        <v>310</v>
      </c>
      <c r="T443" s="9">
        <f t="shared" si="106"/>
        <v>49</v>
      </c>
      <c r="U443" s="9" t="s">
        <v>45</v>
      </c>
      <c r="V443" s="9">
        <f t="shared" si="107"/>
        <v>55</v>
      </c>
      <c r="W443" s="9" t="s">
        <v>169</v>
      </c>
      <c r="X443" s="9">
        <f t="shared" si="108"/>
        <v>42</v>
      </c>
      <c r="Y443" s="9" t="s">
        <v>335</v>
      </c>
      <c r="Z443" s="9">
        <f t="shared" si="109"/>
        <v>42</v>
      </c>
      <c r="AA443" s="9" t="s">
        <v>335</v>
      </c>
      <c r="AB443" s="9">
        <f t="shared" si="110"/>
        <v>37</v>
      </c>
      <c r="AC443" s="9" t="s">
        <v>308</v>
      </c>
      <c r="AD443" s="9">
        <f t="shared" si="111"/>
        <v>85</v>
      </c>
      <c r="AE443" s="9" t="s">
        <v>104</v>
      </c>
      <c r="AF443" s="9">
        <f t="shared" si="112"/>
        <v>190</v>
      </c>
      <c r="AG443" s="9" t="s">
        <v>286</v>
      </c>
      <c r="AH443" s="9" t="s">
        <v>47</v>
      </c>
      <c r="AI443" s="9">
        <f t="shared" si="113"/>
        <v>70</v>
      </c>
      <c r="AJ443" s="9">
        <f t="shared" si="114"/>
        <v>62</v>
      </c>
      <c r="AK443" s="9" t="s">
        <v>57</v>
      </c>
      <c r="AL443" s="1" t="s">
        <v>363</v>
      </c>
      <c r="AM443" s="1" t="s">
        <v>33</v>
      </c>
      <c r="AN443" s="1" t="s">
        <v>238</v>
      </c>
      <c r="AP443" t="str">
        <f t="shared" si="115"/>
        <v>Field</v>
      </c>
      <c r="AQ443" s="9">
        <v>25</v>
      </c>
      <c r="AR443" s="9">
        <f t="shared" si="116"/>
        <v>75</v>
      </c>
      <c r="AS443" s="10">
        <f>Table1[[#This Row],[percentage_male]]/100</f>
        <v>0.25</v>
      </c>
      <c r="AT443" s="11">
        <f>(100-Table1[[#This Row],[percentage_male]])/100</f>
        <v>0.75</v>
      </c>
      <c r="AU443" s="1" t="s">
        <v>51</v>
      </c>
      <c r="AV443" s="1" t="s">
        <v>33</v>
      </c>
      <c r="AW443" s="1" t="s">
        <v>33</v>
      </c>
      <c r="AX443" s="1" t="s">
        <v>33</v>
      </c>
      <c r="AY443" s="1" t="s">
        <v>33</v>
      </c>
      <c r="AZ443" s="1" t="s">
        <v>33</v>
      </c>
      <c r="BA443" s="1" t="s">
        <v>33</v>
      </c>
      <c r="BB443" s="1" t="s">
        <v>38</v>
      </c>
      <c r="BC443" s="1" t="s">
        <v>33</v>
      </c>
      <c r="BD443" s="1" t="s">
        <v>33</v>
      </c>
      <c r="BE443" s="1" t="s">
        <v>33</v>
      </c>
      <c r="BF443" s="1" t="s">
        <v>33</v>
      </c>
      <c r="BG443" s="1" t="s">
        <v>33</v>
      </c>
      <c r="BH443" s="1" t="s">
        <v>33</v>
      </c>
      <c r="BI443" s="1" t="s">
        <v>32</v>
      </c>
      <c r="BJ443" s="1" t="s">
        <v>33</v>
      </c>
      <c r="BK443" s="1" t="s">
        <v>33</v>
      </c>
      <c r="BL443" s="1" t="s">
        <v>33</v>
      </c>
      <c r="BM443" s="1" t="s">
        <v>33</v>
      </c>
    </row>
    <row r="444" spans="1:65" x14ac:dyDescent="0.35">
      <c r="A444" s="1" t="s">
        <v>2044</v>
      </c>
      <c r="B444" s="1" t="s">
        <v>1765</v>
      </c>
      <c r="C444" s="1" t="s">
        <v>2045</v>
      </c>
      <c r="D444" s="1" t="s">
        <v>2046</v>
      </c>
      <c r="E444" t="s">
        <v>77</v>
      </c>
      <c r="F444" s="1" t="s">
        <v>37</v>
      </c>
      <c r="G444" s="1" t="s">
        <v>4195</v>
      </c>
      <c r="H444" s="1" t="s">
        <v>33</v>
      </c>
      <c r="I444" s="1" t="s">
        <v>37</v>
      </c>
      <c r="K444" t="str">
        <f t="shared" si="104"/>
        <v>Normal</v>
      </c>
      <c r="L444" s="1">
        <v>1</v>
      </c>
      <c r="M444" s="1">
        <v>43.8</v>
      </c>
      <c r="N444" s="1" t="s">
        <v>61</v>
      </c>
      <c r="O444" s="1" t="s">
        <v>71</v>
      </c>
      <c r="P444" s="1" t="s">
        <v>599</v>
      </c>
      <c r="Q444" s="1" t="s">
        <v>481</v>
      </c>
      <c r="R444" s="9" t="s">
        <v>1002</v>
      </c>
      <c r="S444" s="9">
        <f t="shared" si="105"/>
        <v>452</v>
      </c>
      <c r="T444" s="9">
        <f t="shared" si="106"/>
        <v>71</v>
      </c>
      <c r="U444" s="9" t="s">
        <v>216</v>
      </c>
      <c r="V444" s="9">
        <f t="shared" si="107"/>
        <v>82</v>
      </c>
      <c r="W444" s="9" t="s">
        <v>66</v>
      </c>
      <c r="X444" s="9">
        <f t="shared" si="108"/>
        <v>64</v>
      </c>
      <c r="Y444" s="9" t="s">
        <v>48</v>
      </c>
      <c r="Z444" s="9">
        <f t="shared" si="109"/>
        <v>64</v>
      </c>
      <c r="AA444" s="9" t="s">
        <v>48</v>
      </c>
      <c r="AB444" s="9">
        <f t="shared" si="110"/>
        <v>59</v>
      </c>
      <c r="AC444" s="9" t="s">
        <v>134</v>
      </c>
      <c r="AD444" s="9">
        <f t="shared" si="111"/>
        <v>112</v>
      </c>
      <c r="AE444" s="9" t="s">
        <v>287</v>
      </c>
      <c r="AF444" s="9">
        <f t="shared" si="112"/>
        <v>75</v>
      </c>
      <c r="AG444" s="9" t="s">
        <v>195</v>
      </c>
      <c r="AH444" s="9" t="s">
        <v>47</v>
      </c>
      <c r="AI444" s="9">
        <f t="shared" si="113"/>
        <v>70</v>
      </c>
      <c r="AJ444" s="9">
        <f t="shared" si="114"/>
        <v>158</v>
      </c>
      <c r="AK444" s="9" t="s">
        <v>319</v>
      </c>
      <c r="AL444" s="1" t="s">
        <v>363</v>
      </c>
      <c r="AM444" s="1" t="s">
        <v>33</v>
      </c>
      <c r="AN444" s="1" t="s">
        <v>238</v>
      </c>
      <c r="AP444" t="str">
        <f t="shared" si="115"/>
        <v>Field</v>
      </c>
      <c r="AQ444" s="9">
        <v>25</v>
      </c>
      <c r="AR444" s="9">
        <f t="shared" si="116"/>
        <v>75</v>
      </c>
      <c r="AS444" s="10">
        <f>Table1[[#This Row],[percentage_male]]/100</f>
        <v>0.25</v>
      </c>
      <c r="AT444" s="11">
        <f>(100-Table1[[#This Row],[percentage_male]])/100</f>
        <v>0.75</v>
      </c>
      <c r="AU444" s="1" t="s">
        <v>51</v>
      </c>
      <c r="AV444" s="1" t="s">
        <v>33</v>
      </c>
      <c r="AW444" s="1">
        <v>0.5</v>
      </c>
      <c r="AX444" s="1" t="s">
        <v>33</v>
      </c>
      <c r="AY444" s="1" t="s">
        <v>33</v>
      </c>
      <c r="AZ444" s="1" t="s">
        <v>33</v>
      </c>
      <c r="BA444" s="1">
        <v>0.5</v>
      </c>
      <c r="BB444" s="1" t="s">
        <v>38</v>
      </c>
      <c r="BC444" s="1" t="s">
        <v>33</v>
      </c>
      <c r="BD444" s="1" t="s">
        <v>33</v>
      </c>
      <c r="BE444" s="1" t="s">
        <v>33</v>
      </c>
      <c r="BF444" s="1" t="s">
        <v>33</v>
      </c>
      <c r="BG444" s="1" t="s">
        <v>33</v>
      </c>
      <c r="BH444" s="1" t="s">
        <v>33</v>
      </c>
      <c r="BI444" s="1" t="s">
        <v>32</v>
      </c>
      <c r="BJ444" s="1" t="s">
        <v>33</v>
      </c>
      <c r="BK444" s="1" t="s">
        <v>33</v>
      </c>
      <c r="BL444" s="1" t="s">
        <v>33</v>
      </c>
      <c r="BM444" s="1" t="s">
        <v>33</v>
      </c>
    </row>
    <row r="445" spans="1:65" x14ac:dyDescent="0.35">
      <c r="A445" s="1" t="s">
        <v>2048</v>
      </c>
      <c r="B445" s="1" t="s">
        <v>1769</v>
      </c>
      <c r="C445" s="1" t="s">
        <v>2049</v>
      </c>
      <c r="D445" s="1" t="s">
        <v>2050</v>
      </c>
      <c r="E445" t="s">
        <v>77</v>
      </c>
      <c r="F445" s="1" t="s">
        <v>37</v>
      </c>
      <c r="G445" s="1" t="s">
        <v>4196</v>
      </c>
      <c r="H445" s="1" t="s">
        <v>33</v>
      </c>
      <c r="I445" s="1" t="s">
        <v>299</v>
      </c>
      <c r="K445" t="str">
        <f t="shared" si="104"/>
        <v>Psychic</v>
      </c>
      <c r="L445" s="1">
        <v>0.2</v>
      </c>
      <c r="M445" s="1">
        <v>0.6</v>
      </c>
      <c r="N445" s="1" t="s">
        <v>33</v>
      </c>
      <c r="O445" s="1" t="s">
        <v>680</v>
      </c>
      <c r="R445" s="9" t="s">
        <v>112</v>
      </c>
      <c r="S445" s="9">
        <f t="shared" si="105"/>
        <v>285</v>
      </c>
      <c r="T445" s="9">
        <f t="shared" si="106"/>
        <v>45</v>
      </c>
      <c r="U445" s="9" t="s">
        <v>44</v>
      </c>
      <c r="V445" s="9">
        <f t="shared" si="107"/>
        <v>30</v>
      </c>
      <c r="W445" s="9" t="s">
        <v>158</v>
      </c>
      <c r="X445" s="9">
        <f t="shared" si="108"/>
        <v>50</v>
      </c>
      <c r="Y445" s="9" t="s">
        <v>88</v>
      </c>
      <c r="Z445" s="9">
        <f t="shared" si="109"/>
        <v>65</v>
      </c>
      <c r="AA445" s="9" t="s">
        <v>46</v>
      </c>
      <c r="AB445" s="9">
        <f t="shared" si="110"/>
        <v>50</v>
      </c>
      <c r="AC445" s="9" t="s">
        <v>88</v>
      </c>
      <c r="AD445" s="9">
        <f t="shared" si="111"/>
        <v>45</v>
      </c>
      <c r="AE445" s="9" t="s">
        <v>44</v>
      </c>
      <c r="AF445" s="9">
        <f t="shared" si="112"/>
        <v>120</v>
      </c>
      <c r="AG445" s="9" t="s">
        <v>75</v>
      </c>
      <c r="AH445" s="9" t="s">
        <v>47</v>
      </c>
      <c r="AI445" s="9">
        <f t="shared" si="113"/>
        <v>70</v>
      </c>
      <c r="AJ445" s="9">
        <f t="shared" si="114"/>
        <v>57</v>
      </c>
      <c r="AK445" s="9" t="s">
        <v>348</v>
      </c>
      <c r="AL445" s="1" t="s">
        <v>363</v>
      </c>
      <c r="AM445" s="1" t="s">
        <v>33</v>
      </c>
      <c r="AN445" s="1" t="s">
        <v>334</v>
      </c>
      <c r="AP445" t="str">
        <f t="shared" si="115"/>
        <v>Undiscovered</v>
      </c>
      <c r="AQ445" s="9">
        <v>50</v>
      </c>
      <c r="AR445" s="9">
        <f t="shared" si="116"/>
        <v>50</v>
      </c>
      <c r="AS445" s="10">
        <f>Table1[[#This Row],[percentage_male]]/100</f>
        <v>0.5</v>
      </c>
      <c r="AT445" s="11">
        <f>(100-Table1[[#This Row],[percentage_male]])/100</f>
        <v>0.5</v>
      </c>
      <c r="AU445" s="1" t="s">
        <v>170</v>
      </c>
      <c r="AV445" s="1" t="s">
        <v>33</v>
      </c>
      <c r="AW445" s="1" t="s">
        <v>33</v>
      </c>
      <c r="AX445" s="1" t="s">
        <v>33</v>
      </c>
      <c r="AY445" s="1" t="s">
        <v>33</v>
      </c>
      <c r="AZ445" s="1" t="s">
        <v>33</v>
      </c>
      <c r="BA445" s="1" t="s">
        <v>33</v>
      </c>
      <c r="BB445" s="1">
        <v>0.5</v>
      </c>
      <c r="BC445" s="1" t="s">
        <v>33</v>
      </c>
      <c r="BD445" s="1" t="s">
        <v>32</v>
      </c>
      <c r="BE445" s="1" t="s">
        <v>33</v>
      </c>
      <c r="BF445" s="1">
        <v>0.5</v>
      </c>
      <c r="BG445" s="1" t="s">
        <v>38</v>
      </c>
      <c r="BH445" s="1" t="s">
        <v>33</v>
      </c>
      <c r="BI445" s="1" t="s">
        <v>38</v>
      </c>
      <c r="BJ445" s="1" t="s">
        <v>33</v>
      </c>
      <c r="BK445" s="1" t="s">
        <v>38</v>
      </c>
      <c r="BL445" s="1" t="s">
        <v>33</v>
      </c>
      <c r="BM445" s="1" t="s">
        <v>33</v>
      </c>
    </row>
    <row r="446" spans="1:65" x14ac:dyDescent="0.35">
      <c r="A446" s="1" t="s">
        <v>2051</v>
      </c>
      <c r="B446" s="1" t="s">
        <v>1773</v>
      </c>
      <c r="C446" s="1" t="s">
        <v>2052</v>
      </c>
      <c r="D446" s="1" t="s">
        <v>2053</v>
      </c>
      <c r="E446" t="s">
        <v>77</v>
      </c>
      <c r="F446" s="1" t="s">
        <v>37</v>
      </c>
      <c r="G446" s="1" t="s">
        <v>4197</v>
      </c>
      <c r="H446" s="1" t="s">
        <v>38</v>
      </c>
      <c r="I446" s="1" t="s">
        <v>40</v>
      </c>
      <c r="J446" s="1" t="s">
        <v>240</v>
      </c>
      <c r="K446" t="str">
        <f t="shared" si="104"/>
        <v>Poison, Dark</v>
      </c>
      <c r="L446" s="1">
        <v>0.4</v>
      </c>
      <c r="M446" s="1">
        <v>19.2</v>
      </c>
      <c r="N446" s="1" t="s">
        <v>61</v>
      </c>
      <c r="O446" s="1" t="s">
        <v>409</v>
      </c>
      <c r="P446" s="1" t="s">
        <v>715</v>
      </c>
      <c r="Q446" s="1" t="s">
        <v>206</v>
      </c>
      <c r="R446" s="9" t="s">
        <v>1398</v>
      </c>
      <c r="S446" s="9">
        <f t="shared" si="105"/>
        <v>329</v>
      </c>
      <c r="T446" s="9">
        <f t="shared" si="106"/>
        <v>63</v>
      </c>
      <c r="U446" s="9" t="s">
        <v>58</v>
      </c>
      <c r="V446" s="9">
        <f t="shared" si="107"/>
        <v>63</v>
      </c>
      <c r="W446" s="9" t="s">
        <v>58</v>
      </c>
      <c r="X446" s="9">
        <f t="shared" si="108"/>
        <v>47</v>
      </c>
      <c r="Y446" s="9" t="s">
        <v>326</v>
      </c>
      <c r="Z446" s="9">
        <f t="shared" si="109"/>
        <v>41</v>
      </c>
      <c r="AA446" s="9" t="s">
        <v>327</v>
      </c>
      <c r="AB446" s="9">
        <f t="shared" si="110"/>
        <v>41</v>
      </c>
      <c r="AC446" s="9" t="s">
        <v>327</v>
      </c>
      <c r="AD446" s="9">
        <f t="shared" si="111"/>
        <v>74</v>
      </c>
      <c r="AE446" s="9" t="s">
        <v>474</v>
      </c>
      <c r="AF446" s="9">
        <f t="shared" si="112"/>
        <v>225</v>
      </c>
      <c r="AG446" s="9" t="s">
        <v>521</v>
      </c>
      <c r="AH446" s="9" t="s">
        <v>47</v>
      </c>
      <c r="AI446" s="9">
        <f t="shared" si="113"/>
        <v>70</v>
      </c>
      <c r="AJ446" s="9">
        <f t="shared" si="114"/>
        <v>66</v>
      </c>
      <c r="AK446" s="9" t="s">
        <v>444</v>
      </c>
      <c r="AL446" s="1" t="s">
        <v>161</v>
      </c>
      <c r="AM446" s="1" t="s">
        <v>33</v>
      </c>
      <c r="AN446" s="1" t="s">
        <v>238</v>
      </c>
      <c r="AP446" t="str">
        <f t="shared" si="115"/>
        <v>Field</v>
      </c>
      <c r="AQ446" s="9">
        <v>50</v>
      </c>
      <c r="AR446" s="9">
        <f t="shared" si="116"/>
        <v>50</v>
      </c>
      <c r="AS446" s="10">
        <f>Table1[[#This Row],[percentage_male]]/100</f>
        <v>0.5</v>
      </c>
      <c r="AT446" s="11">
        <f>(100-Table1[[#This Row],[percentage_male]])/100</f>
        <v>0.5</v>
      </c>
      <c r="AU446" s="1" t="s">
        <v>51</v>
      </c>
      <c r="AV446" s="1" t="s">
        <v>33</v>
      </c>
      <c r="AW446" s="1" t="s">
        <v>33</v>
      </c>
      <c r="AX446" s="1" t="s">
        <v>33</v>
      </c>
      <c r="AY446" s="1" t="s">
        <v>33</v>
      </c>
      <c r="AZ446" s="1">
        <v>0.5</v>
      </c>
      <c r="BA446" s="1" t="s">
        <v>33</v>
      </c>
      <c r="BB446" s="1" t="s">
        <v>33</v>
      </c>
      <c r="BC446" s="1">
        <v>0.5</v>
      </c>
      <c r="BD446" s="1" t="s">
        <v>38</v>
      </c>
      <c r="BE446" s="1" t="s">
        <v>33</v>
      </c>
      <c r="BF446" s="1" t="s">
        <v>32</v>
      </c>
      <c r="BG446" s="1" t="s">
        <v>33</v>
      </c>
      <c r="BH446" s="1" t="s">
        <v>33</v>
      </c>
      <c r="BI446" s="1">
        <v>0.5</v>
      </c>
      <c r="BJ446" s="1" t="s">
        <v>33</v>
      </c>
      <c r="BK446" s="1">
        <v>0.5</v>
      </c>
      <c r="BL446" s="1" t="s">
        <v>33</v>
      </c>
      <c r="BM446" s="1" t="s">
        <v>33</v>
      </c>
    </row>
    <row r="447" spans="1:65" x14ac:dyDescent="0.35">
      <c r="A447" s="1" t="s">
        <v>2055</v>
      </c>
      <c r="B447" s="1" t="s">
        <v>393</v>
      </c>
      <c r="C447" s="1" t="s">
        <v>2055</v>
      </c>
      <c r="D447" s="1" t="s">
        <v>2056</v>
      </c>
      <c r="E447" t="s">
        <v>77</v>
      </c>
      <c r="F447" s="1" t="s">
        <v>37</v>
      </c>
      <c r="G447" s="1" t="s">
        <v>4197</v>
      </c>
      <c r="H447" s="1" t="s">
        <v>38</v>
      </c>
      <c r="I447" s="1" t="s">
        <v>40</v>
      </c>
      <c r="J447" s="1" t="s">
        <v>240</v>
      </c>
      <c r="K447" t="str">
        <f t="shared" si="104"/>
        <v>Poison, Dark</v>
      </c>
      <c r="L447" s="1">
        <v>1</v>
      </c>
      <c r="M447" s="1">
        <v>38</v>
      </c>
      <c r="N447" s="1" t="s">
        <v>61</v>
      </c>
      <c r="O447" s="1" t="s">
        <v>409</v>
      </c>
      <c r="P447" s="1" t="s">
        <v>715</v>
      </c>
      <c r="Q447" s="1" t="s">
        <v>206</v>
      </c>
      <c r="R447" s="9" t="s">
        <v>221</v>
      </c>
      <c r="S447" s="9">
        <f t="shared" si="105"/>
        <v>479</v>
      </c>
      <c r="T447" s="9">
        <f t="shared" si="106"/>
        <v>103</v>
      </c>
      <c r="U447" s="9" t="s">
        <v>147</v>
      </c>
      <c r="V447" s="9">
        <f t="shared" si="107"/>
        <v>93</v>
      </c>
      <c r="W447" s="9" t="s">
        <v>562</v>
      </c>
      <c r="X447" s="9">
        <f t="shared" si="108"/>
        <v>67</v>
      </c>
      <c r="Y447" s="9" t="s">
        <v>332</v>
      </c>
      <c r="Z447" s="9">
        <f t="shared" si="109"/>
        <v>71</v>
      </c>
      <c r="AA447" s="9" t="s">
        <v>216</v>
      </c>
      <c r="AB447" s="9">
        <f t="shared" si="110"/>
        <v>61</v>
      </c>
      <c r="AC447" s="9" t="s">
        <v>264</v>
      </c>
      <c r="AD447" s="9">
        <f t="shared" si="111"/>
        <v>84</v>
      </c>
      <c r="AE447" s="9" t="s">
        <v>102</v>
      </c>
      <c r="AF447" s="9">
        <f t="shared" si="112"/>
        <v>60</v>
      </c>
      <c r="AG447" s="9" t="s">
        <v>56</v>
      </c>
      <c r="AH447" s="9" t="s">
        <v>47</v>
      </c>
      <c r="AI447" s="9">
        <f t="shared" si="113"/>
        <v>70</v>
      </c>
      <c r="AJ447" s="9">
        <f t="shared" si="114"/>
        <v>168</v>
      </c>
      <c r="AK447" s="9" t="s">
        <v>854</v>
      </c>
      <c r="AL447" s="1" t="s">
        <v>161</v>
      </c>
      <c r="AM447" s="1" t="s">
        <v>33</v>
      </c>
      <c r="AN447" s="1" t="s">
        <v>238</v>
      </c>
      <c r="AP447" t="str">
        <f t="shared" si="115"/>
        <v>Field</v>
      </c>
      <c r="AQ447" s="9">
        <v>50</v>
      </c>
      <c r="AR447" s="9">
        <f t="shared" si="116"/>
        <v>50</v>
      </c>
      <c r="AS447" s="10">
        <f>Table1[[#This Row],[percentage_male]]/100</f>
        <v>0.5</v>
      </c>
      <c r="AT447" s="11">
        <f>(100-Table1[[#This Row],[percentage_male]])/100</f>
        <v>0.5</v>
      </c>
      <c r="AU447" s="1" t="s">
        <v>51</v>
      </c>
      <c r="AV447" s="1" t="s">
        <v>33</v>
      </c>
      <c r="AW447" s="1" t="s">
        <v>33</v>
      </c>
      <c r="AX447" s="1" t="s">
        <v>33</v>
      </c>
      <c r="AY447" s="1" t="s">
        <v>33</v>
      </c>
      <c r="AZ447" s="1">
        <v>0.5</v>
      </c>
      <c r="BA447" s="1" t="s">
        <v>33</v>
      </c>
      <c r="BB447" s="1" t="s">
        <v>33</v>
      </c>
      <c r="BC447" s="1">
        <v>0.5</v>
      </c>
      <c r="BD447" s="1" t="s">
        <v>38</v>
      </c>
      <c r="BE447" s="1" t="s">
        <v>33</v>
      </c>
      <c r="BF447" s="1" t="s">
        <v>32</v>
      </c>
      <c r="BG447" s="1" t="s">
        <v>33</v>
      </c>
      <c r="BH447" s="1" t="s">
        <v>33</v>
      </c>
      <c r="BI447" s="1">
        <v>0.5</v>
      </c>
      <c r="BJ447" s="1" t="s">
        <v>33</v>
      </c>
      <c r="BK447" s="1">
        <v>0.5</v>
      </c>
      <c r="BL447" s="1" t="s">
        <v>33</v>
      </c>
      <c r="BM447" s="1" t="s">
        <v>33</v>
      </c>
    </row>
    <row r="448" spans="1:65" x14ac:dyDescent="0.35">
      <c r="A448" s="1" t="s">
        <v>2058</v>
      </c>
      <c r="B448" s="1" t="s">
        <v>1779</v>
      </c>
      <c r="C448" s="1" t="s">
        <v>2059</v>
      </c>
      <c r="D448" s="1" t="s">
        <v>2060</v>
      </c>
      <c r="E448" t="s">
        <v>77</v>
      </c>
      <c r="F448" s="1" t="s">
        <v>37</v>
      </c>
      <c r="G448" s="1" t="s">
        <v>4198</v>
      </c>
      <c r="H448" s="1" t="s">
        <v>38</v>
      </c>
      <c r="I448" s="1" t="s">
        <v>311</v>
      </c>
      <c r="J448" s="1" t="s">
        <v>299</v>
      </c>
      <c r="K448" t="str">
        <f t="shared" si="104"/>
        <v>Steel, Psychic</v>
      </c>
      <c r="L448" s="1">
        <v>0.5</v>
      </c>
      <c r="M448" s="1">
        <v>60.5</v>
      </c>
      <c r="N448" s="1" t="s">
        <v>61</v>
      </c>
      <c r="O448" s="1" t="s">
        <v>680</v>
      </c>
      <c r="P448" s="1" t="s">
        <v>2061</v>
      </c>
      <c r="Q448" s="1" t="s">
        <v>1537</v>
      </c>
      <c r="R448" s="9" t="s">
        <v>307</v>
      </c>
      <c r="S448" s="9">
        <f t="shared" si="105"/>
        <v>300</v>
      </c>
      <c r="T448" s="9">
        <f t="shared" si="106"/>
        <v>57</v>
      </c>
      <c r="U448" s="9" t="s">
        <v>348</v>
      </c>
      <c r="V448" s="9">
        <f t="shared" si="107"/>
        <v>24</v>
      </c>
      <c r="W448" s="9" t="s">
        <v>230</v>
      </c>
      <c r="X448" s="9">
        <f t="shared" si="108"/>
        <v>86</v>
      </c>
      <c r="Y448" s="9" t="s">
        <v>530</v>
      </c>
      <c r="Z448" s="9">
        <f t="shared" si="109"/>
        <v>24</v>
      </c>
      <c r="AA448" s="9" t="s">
        <v>230</v>
      </c>
      <c r="AB448" s="9">
        <f t="shared" si="110"/>
        <v>86</v>
      </c>
      <c r="AC448" s="9" t="s">
        <v>530</v>
      </c>
      <c r="AD448" s="9">
        <f t="shared" si="111"/>
        <v>23</v>
      </c>
      <c r="AE448" s="9" t="s">
        <v>224</v>
      </c>
      <c r="AF448" s="9">
        <f t="shared" si="112"/>
        <v>255</v>
      </c>
      <c r="AG448" s="9" t="s">
        <v>160</v>
      </c>
      <c r="AH448" s="9" t="s">
        <v>47</v>
      </c>
      <c r="AI448" s="9">
        <f t="shared" si="113"/>
        <v>70</v>
      </c>
      <c r="AJ448" s="9">
        <f t="shared" si="114"/>
        <v>60</v>
      </c>
      <c r="AK448" s="9" t="s">
        <v>56</v>
      </c>
      <c r="AL448" s="1" t="s">
        <v>161</v>
      </c>
      <c r="AM448" s="1" t="s">
        <v>33</v>
      </c>
      <c r="AN448" s="1" t="s">
        <v>569</v>
      </c>
      <c r="AP448" t="str">
        <f t="shared" si="115"/>
        <v>Mineral</v>
      </c>
      <c r="AR448" s="9">
        <f t="shared" si="116"/>
        <v>100</v>
      </c>
      <c r="AU448" s="1" t="s">
        <v>51</v>
      </c>
      <c r="AV448" s="1">
        <v>0.5</v>
      </c>
      <c r="AW448" s="1" t="s">
        <v>38</v>
      </c>
      <c r="AX448" s="1" t="s">
        <v>33</v>
      </c>
      <c r="AY448" s="1" t="s">
        <v>33</v>
      </c>
      <c r="AZ448" s="1">
        <v>0.5</v>
      </c>
      <c r="BA448" s="1">
        <v>0.5</v>
      </c>
      <c r="BB448" s="1" t="s">
        <v>33</v>
      </c>
      <c r="BC448" s="1" t="s">
        <v>32</v>
      </c>
      <c r="BD448" s="1" t="s">
        <v>32</v>
      </c>
      <c r="BE448" s="1">
        <v>0.5</v>
      </c>
      <c r="BF448" s="1">
        <v>0.25</v>
      </c>
      <c r="BG448" s="1" t="s">
        <v>33</v>
      </c>
      <c r="BH448" s="1">
        <v>0.5</v>
      </c>
      <c r="BI448" s="1" t="s">
        <v>38</v>
      </c>
      <c r="BJ448" s="1">
        <v>0.5</v>
      </c>
      <c r="BK448" s="1" t="s">
        <v>38</v>
      </c>
      <c r="BL448" s="1">
        <v>0.5</v>
      </c>
      <c r="BM448" s="1">
        <v>0.5</v>
      </c>
    </row>
    <row r="449" spans="1:65" x14ac:dyDescent="0.35">
      <c r="A449" s="1" t="s">
        <v>2062</v>
      </c>
      <c r="B449" s="1" t="s">
        <v>1783</v>
      </c>
      <c r="C449" s="1" t="s">
        <v>2062</v>
      </c>
      <c r="D449" s="1" t="s">
        <v>2063</v>
      </c>
      <c r="E449" t="s">
        <v>77</v>
      </c>
      <c r="F449" s="1" t="s">
        <v>37</v>
      </c>
      <c r="G449" s="1" t="s">
        <v>4199</v>
      </c>
      <c r="H449" s="1" t="s">
        <v>38</v>
      </c>
      <c r="I449" s="1" t="s">
        <v>311</v>
      </c>
      <c r="J449" s="1" t="s">
        <v>299</v>
      </c>
      <c r="K449" t="str">
        <f t="shared" si="104"/>
        <v>Steel, Psychic</v>
      </c>
      <c r="L449" s="1">
        <v>1.3</v>
      </c>
      <c r="M449" s="1">
        <v>187</v>
      </c>
      <c r="N449" s="1" t="s">
        <v>61</v>
      </c>
      <c r="O449" s="1" t="s">
        <v>680</v>
      </c>
      <c r="P449" s="1" t="s">
        <v>2061</v>
      </c>
      <c r="Q449" s="1" t="s">
        <v>1537</v>
      </c>
      <c r="R449" s="9" t="s">
        <v>472</v>
      </c>
      <c r="S449" s="9">
        <f t="shared" si="105"/>
        <v>500</v>
      </c>
      <c r="T449" s="9">
        <f t="shared" si="106"/>
        <v>67</v>
      </c>
      <c r="U449" s="9" t="s">
        <v>332</v>
      </c>
      <c r="V449" s="9">
        <f t="shared" si="107"/>
        <v>89</v>
      </c>
      <c r="W449" s="9" t="s">
        <v>541</v>
      </c>
      <c r="X449" s="9">
        <f t="shared" si="108"/>
        <v>116</v>
      </c>
      <c r="Y449" s="9" t="s">
        <v>652</v>
      </c>
      <c r="Z449" s="9">
        <f t="shared" si="109"/>
        <v>79</v>
      </c>
      <c r="AA449" s="9" t="s">
        <v>140</v>
      </c>
      <c r="AB449" s="9">
        <f t="shared" si="110"/>
        <v>116</v>
      </c>
      <c r="AC449" s="9" t="s">
        <v>652</v>
      </c>
      <c r="AD449" s="9">
        <f t="shared" si="111"/>
        <v>33</v>
      </c>
      <c r="AE449" s="9" t="s">
        <v>289</v>
      </c>
      <c r="AF449" s="9">
        <f t="shared" si="112"/>
        <v>90</v>
      </c>
      <c r="AG449" s="9" t="s">
        <v>178</v>
      </c>
      <c r="AH449" s="9" t="s">
        <v>47</v>
      </c>
      <c r="AI449" s="9">
        <f t="shared" si="113"/>
        <v>70</v>
      </c>
      <c r="AJ449" s="9">
        <f t="shared" si="114"/>
        <v>175</v>
      </c>
      <c r="AK449" s="9" t="s">
        <v>473</v>
      </c>
      <c r="AL449" s="1" t="s">
        <v>161</v>
      </c>
      <c r="AM449" s="1" t="s">
        <v>33</v>
      </c>
      <c r="AN449" s="1" t="s">
        <v>569</v>
      </c>
      <c r="AP449" t="str">
        <f t="shared" si="115"/>
        <v>Mineral</v>
      </c>
      <c r="AR449" s="9">
        <f t="shared" si="116"/>
        <v>100</v>
      </c>
      <c r="AU449" s="1" t="s">
        <v>51</v>
      </c>
      <c r="AV449" s="1">
        <v>0.5</v>
      </c>
      <c r="AW449" s="1" t="s">
        <v>38</v>
      </c>
      <c r="AX449" s="1" t="s">
        <v>33</v>
      </c>
      <c r="AY449" s="1" t="s">
        <v>33</v>
      </c>
      <c r="AZ449" s="1">
        <v>0.5</v>
      </c>
      <c r="BA449" s="1">
        <v>0.5</v>
      </c>
      <c r="BB449" s="1" t="s">
        <v>33</v>
      </c>
      <c r="BC449" s="1" t="s">
        <v>32</v>
      </c>
      <c r="BD449" s="1" t="s">
        <v>32</v>
      </c>
      <c r="BE449" s="1">
        <v>0.5</v>
      </c>
      <c r="BF449" s="1">
        <v>0.25</v>
      </c>
      <c r="BG449" s="1" t="s">
        <v>33</v>
      </c>
      <c r="BH449" s="1">
        <v>0.5</v>
      </c>
      <c r="BI449" s="1" t="s">
        <v>38</v>
      </c>
      <c r="BJ449" s="1">
        <v>0.5</v>
      </c>
      <c r="BK449" s="1" t="s">
        <v>38</v>
      </c>
      <c r="BL449" s="1">
        <v>0.5</v>
      </c>
      <c r="BM449" s="1">
        <v>0.5</v>
      </c>
    </row>
    <row r="450" spans="1:65" x14ac:dyDescent="0.35">
      <c r="A450" s="1" t="s">
        <v>2065</v>
      </c>
      <c r="B450" s="1" t="s">
        <v>1787</v>
      </c>
      <c r="C450" s="1" t="s">
        <v>2066</v>
      </c>
      <c r="D450" s="1" t="s">
        <v>2067</v>
      </c>
      <c r="E450" t="s">
        <v>77</v>
      </c>
      <c r="F450" s="1" t="s">
        <v>37</v>
      </c>
      <c r="G450" s="1" t="s">
        <v>4200</v>
      </c>
      <c r="H450" s="1" t="s">
        <v>33</v>
      </c>
      <c r="I450" s="1" t="s">
        <v>566</v>
      </c>
      <c r="K450" t="str">
        <f t="shared" si="104"/>
        <v>Rock</v>
      </c>
      <c r="L450" s="1">
        <v>0.5</v>
      </c>
      <c r="M450" s="1">
        <v>15</v>
      </c>
      <c r="N450" s="1" t="s">
        <v>61</v>
      </c>
      <c r="O450" s="1" t="s">
        <v>568</v>
      </c>
      <c r="P450" s="1" t="s">
        <v>567</v>
      </c>
      <c r="Q450" s="1" t="s">
        <v>454</v>
      </c>
      <c r="R450" s="9" t="s">
        <v>451</v>
      </c>
      <c r="S450" s="9">
        <f t="shared" si="105"/>
        <v>290</v>
      </c>
      <c r="T450" s="9">
        <f t="shared" si="106"/>
        <v>50</v>
      </c>
      <c r="U450" s="9" t="s">
        <v>88</v>
      </c>
      <c r="V450" s="9">
        <f t="shared" si="107"/>
        <v>80</v>
      </c>
      <c r="W450" s="9" t="s">
        <v>59</v>
      </c>
      <c r="X450" s="9">
        <f t="shared" si="108"/>
        <v>95</v>
      </c>
      <c r="Y450" s="9" t="s">
        <v>276</v>
      </c>
      <c r="Z450" s="9">
        <f t="shared" si="109"/>
        <v>10</v>
      </c>
      <c r="AA450" s="9" t="s">
        <v>130</v>
      </c>
      <c r="AB450" s="9">
        <f t="shared" si="110"/>
        <v>45</v>
      </c>
      <c r="AC450" s="9" t="s">
        <v>44</v>
      </c>
      <c r="AD450" s="9">
        <f t="shared" si="111"/>
        <v>10</v>
      </c>
      <c r="AE450" s="9" t="s">
        <v>130</v>
      </c>
      <c r="AF450" s="9">
        <f t="shared" si="112"/>
        <v>255</v>
      </c>
      <c r="AG450" s="9" t="s">
        <v>160</v>
      </c>
      <c r="AH450" s="9" t="s">
        <v>47</v>
      </c>
      <c r="AI450" s="9">
        <f t="shared" si="113"/>
        <v>70</v>
      </c>
      <c r="AJ450" s="9">
        <f t="shared" si="114"/>
        <v>58</v>
      </c>
      <c r="AK450" s="9" t="s">
        <v>94</v>
      </c>
      <c r="AL450" s="1" t="s">
        <v>161</v>
      </c>
      <c r="AM450" s="1" t="s">
        <v>33</v>
      </c>
      <c r="AN450" s="1" t="s">
        <v>334</v>
      </c>
      <c r="AP450" t="str">
        <f t="shared" si="115"/>
        <v>Undiscovered</v>
      </c>
      <c r="AQ450" s="9">
        <v>50</v>
      </c>
      <c r="AR450" s="9">
        <f t="shared" si="116"/>
        <v>50</v>
      </c>
      <c r="AS450" s="10">
        <f>Table1[[#This Row],[percentage_male]]/100</f>
        <v>0.5</v>
      </c>
      <c r="AT450" s="11">
        <f>(100-Table1[[#This Row],[percentage_male]])/100</f>
        <v>0.5</v>
      </c>
      <c r="AU450" s="1" t="s">
        <v>51</v>
      </c>
      <c r="AV450" s="1">
        <v>0.5</v>
      </c>
      <c r="AW450" s="1">
        <v>0.5</v>
      </c>
      <c r="AX450" s="1" t="s">
        <v>38</v>
      </c>
      <c r="AY450" s="1" t="s">
        <v>33</v>
      </c>
      <c r="AZ450" s="1" t="s">
        <v>38</v>
      </c>
      <c r="BA450" s="1" t="s">
        <v>33</v>
      </c>
      <c r="BB450" s="1" t="s">
        <v>38</v>
      </c>
      <c r="BC450" s="1">
        <v>0.5</v>
      </c>
      <c r="BD450" s="1" t="s">
        <v>38</v>
      </c>
      <c r="BE450" s="1">
        <v>0.5</v>
      </c>
      <c r="BF450" s="1" t="s">
        <v>33</v>
      </c>
      <c r="BG450" s="1" t="s">
        <v>33</v>
      </c>
      <c r="BH450" s="1" t="s">
        <v>33</v>
      </c>
      <c r="BI450" s="1" t="s">
        <v>33</v>
      </c>
      <c r="BJ450" s="1" t="s">
        <v>33</v>
      </c>
      <c r="BK450" s="1" t="s">
        <v>33</v>
      </c>
      <c r="BL450" s="1" t="s">
        <v>38</v>
      </c>
      <c r="BM450" s="1" t="s">
        <v>33</v>
      </c>
    </row>
    <row r="451" spans="1:65" x14ac:dyDescent="0.35">
      <c r="A451" s="1" t="s">
        <v>4539</v>
      </c>
      <c r="B451" s="1" t="s">
        <v>1791</v>
      </c>
      <c r="C451" s="1" t="s">
        <v>2068</v>
      </c>
      <c r="D451" s="1" t="s">
        <v>2069</v>
      </c>
      <c r="E451" t="s">
        <v>77</v>
      </c>
      <c r="F451" s="1" t="s">
        <v>37</v>
      </c>
      <c r="G451" s="1" t="s">
        <v>4201</v>
      </c>
      <c r="H451" s="1" t="s">
        <v>38</v>
      </c>
      <c r="I451" s="1" t="s">
        <v>299</v>
      </c>
      <c r="J451" s="1" t="s">
        <v>288</v>
      </c>
      <c r="K451" t="str">
        <f t="shared" si="104"/>
        <v>Psychic, Fairy</v>
      </c>
      <c r="L451" s="1">
        <v>0.6</v>
      </c>
      <c r="M451" s="1">
        <v>13</v>
      </c>
      <c r="N451" s="1" t="s">
        <v>61</v>
      </c>
      <c r="O451" s="1" t="s">
        <v>714</v>
      </c>
      <c r="P451" s="1" t="s">
        <v>819</v>
      </c>
      <c r="Q451" s="1" t="s">
        <v>450</v>
      </c>
      <c r="R451" s="9" t="s">
        <v>512</v>
      </c>
      <c r="S451" s="9">
        <f t="shared" si="105"/>
        <v>310</v>
      </c>
      <c r="T451" s="9">
        <f t="shared" si="106"/>
        <v>20</v>
      </c>
      <c r="U451" s="9" t="s">
        <v>51</v>
      </c>
      <c r="V451" s="9">
        <f t="shared" si="107"/>
        <v>25</v>
      </c>
      <c r="W451" s="9" t="s">
        <v>170</v>
      </c>
      <c r="X451" s="9">
        <f t="shared" si="108"/>
        <v>45</v>
      </c>
      <c r="Y451" s="9" t="s">
        <v>44</v>
      </c>
      <c r="Z451" s="9">
        <f t="shared" si="109"/>
        <v>70</v>
      </c>
      <c r="AA451" s="9" t="s">
        <v>47</v>
      </c>
      <c r="AB451" s="9">
        <f t="shared" si="110"/>
        <v>90</v>
      </c>
      <c r="AC451" s="9" t="s">
        <v>178</v>
      </c>
      <c r="AD451" s="9">
        <f t="shared" si="111"/>
        <v>60</v>
      </c>
      <c r="AE451" s="9" t="s">
        <v>56</v>
      </c>
      <c r="AF451" s="9">
        <f t="shared" si="112"/>
        <v>145</v>
      </c>
      <c r="AG451" s="9" t="s">
        <v>201</v>
      </c>
      <c r="AH451" s="9" t="s">
        <v>47</v>
      </c>
      <c r="AI451" s="9">
        <f t="shared" si="113"/>
        <v>70</v>
      </c>
      <c r="AJ451" s="9">
        <f t="shared" si="114"/>
        <v>62</v>
      </c>
      <c r="AK451" s="9" t="s">
        <v>57</v>
      </c>
      <c r="AL451" s="1" t="s">
        <v>161</v>
      </c>
      <c r="AM451" s="1" t="s">
        <v>33</v>
      </c>
      <c r="AN451" s="1" t="s">
        <v>334</v>
      </c>
      <c r="AP451" t="str">
        <f t="shared" si="115"/>
        <v>Undiscovered</v>
      </c>
      <c r="AQ451" s="9">
        <v>50</v>
      </c>
      <c r="AR451" s="9">
        <f t="shared" si="116"/>
        <v>50</v>
      </c>
      <c r="AS451" s="10">
        <f>Table1[[#This Row],[percentage_male]]/100</f>
        <v>0.5</v>
      </c>
      <c r="AT451" s="11">
        <f>(100-Table1[[#This Row],[percentage_male]])/100</f>
        <v>0.5</v>
      </c>
      <c r="AU451" s="1" t="s">
        <v>170</v>
      </c>
      <c r="AV451" s="1" t="s">
        <v>33</v>
      </c>
      <c r="AW451" s="1" t="s">
        <v>33</v>
      </c>
      <c r="AX451" s="1" t="s">
        <v>33</v>
      </c>
      <c r="AY451" s="1" t="s">
        <v>33</v>
      </c>
      <c r="AZ451" s="1" t="s">
        <v>33</v>
      </c>
      <c r="BA451" s="1" t="s">
        <v>33</v>
      </c>
      <c r="BB451" s="1">
        <v>0.25</v>
      </c>
      <c r="BC451" s="1" t="s">
        <v>38</v>
      </c>
      <c r="BD451" s="1" t="s">
        <v>33</v>
      </c>
      <c r="BE451" s="1" t="s">
        <v>33</v>
      </c>
      <c r="BF451" s="1">
        <v>0.5</v>
      </c>
      <c r="BG451" s="1" t="s">
        <v>33</v>
      </c>
      <c r="BH451" s="1" t="s">
        <v>33</v>
      </c>
      <c r="BI451" s="1" t="s">
        <v>38</v>
      </c>
      <c r="BJ451" s="1" t="s">
        <v>32</v>
      </c>
      <c r="BK451" s="1" t="s">
        <v>33</v>
      </c>
      <c r="BL451" s="1" t="s">
        <v>38</v>
      </c>
      <c r="BM451" s="1" t="s">
        <v>33</v>
      </c>
    </row>
    <row r="452" spans="1:65" x14ac:dyDescent="0.35">
      <c r="A452" s="1" t="s">
        <v>2071</v>
      </c>
      <c r="B452" s="1" t="s">
        <v>460</v>
      </c>
      <c r="C452" s="1" t="s">
        <v>2072</v>
      </c>
      <c r="D452" s="1" t="s">
        <v>2073</v>
      </c>
      <c r="E452" t="s">
        <v>77</v>
      </c>
      <c r="F452" s="1" t="s">
        <v>37</v>
      </c>
      <c r="G452" s="1" t="s">
        <v>4202</v>
      </c>
      <c r="H452" s="1" t="s">
        <v>33</v>
      </c>
      <c r="I452" s="1" t="s">
        <v>37</v>
      </c>
      <c r="K452" t="str">
        <f t="shared" si="104"/>
        <v>Normal</v>
      </c>
      <c r="L452" s="1">
        <v>0.6</v>
      </c>
      <c r="M452" s="1">
        <v>24.4</v>
      </c>
      <c r="N452" s="1" t="s">
        <v>61</v>
      </c>
      <c r="O452" s="1" t="s">
        <v>778</v>
      </c>
      <c r="P452" s="1" t="s">
        <v>779</v>
      </c>
      <c r="Q452" s="1" t="s">
        <v>359</v>
      </c>
      <c r="R452" s="9" t="s">
        <v>1034</v>
      </c>
      <c r="S452" s="9">
        <f t="shared" si="105"/>
        <v>220</v>
      </c>
      <c r="T452" s="9">
        <f t="shared" si="106"/>
        <v>100</v>
      </c>
      <c r="U452" s="9" t="s">
        <v>68</v>
      </c>
      <c r="V452" s="9">
        <f t="shared" si="107"/>
        <v>5</v>
      </c>
      <c r="W452" s="9" t="s">
        <v>90</v>
      </c>
      <c r="X452" s="9">
        <f t="shared" si="108"/>
        <v>5</v>
      </c>
      <c r="Y452" s="9" t="s">
        <v>90</v>
      </c>
      <c r="Z452" s="9">
        <f t="shared" si="109"/>
        <v>15</v>
      </c>
      <c r="AA452" s="9" t="s">
        <v>162</v>
      </c>
      <c r="AB452" s="9">
        <f t="shared" si="110"/>
        <v>65</v>
      </c>
      <c r="AC452" s="9" t="s">
        <v>46</v>
      </c>
      <c r="AD452" s="9">
        <f t="shared" si="111"/>
        <v>30</v>
      </c>
      <c r="AE452" s="9" t="s">
        <v>158</v>
      </c>
      <c r="AF452" s="9">
        <f t="shared" si="112"/>
        <v>130</v>
      </c>
      <c r="AG452" s="9" t="s">
        <v>110</v>
      </c>
      <c r="AH452" s="9" t="s">
        <v>361</v>
      </c>
      <c r="AI452" s="9">
        <f t="shared" si="113"/>
        <v>140</v>
      </c>
      <c r="AJ452" s="9">
        <f t="shared" si="114"/>
        <v>110</v>
      </c>
      <c r="AK452" s="9" t="s">
        <v>296</v>
      </c>
      <c r="AL452" s="1" t="s">
        <v>363</v>
      </c>
      <c r="AM452" s="1" t="s">
        <v>33</v>
      </c>
      <c r="AN452" s="1" t="s">
        <v>334</v>
      </c>
      <c r="AP452" t="str">
        <f t="shared" si="115"/>
        <v>Undiscovered</v>
      </c>
      <c r="AQ452" s="9">
        <v>0</v>
      </c>
      <c r="AR452" s="9">
        <f t="shared" si="116"/>
        <v>100</v>
      </c>
      <c r="AS452" s="10">
        <f>Table1[[#This Row],[percentage_male]]/100</f>
        <v>0</v>
      </c>
      <c r="AT452" s="11">
        <f>(100-Table1[[#This Row],[percentage_male]])/100</f>
        <v>1</v>
      </c>
      <c r="AU452" s="1" t="s">
        <v>184</v>
      </c>
      <c r="AV452" s="1" t="s">
        <v>33</v>
      </c>
      <c r="AW452" s="1" t="s">
        <v>33</v>
      </c>
      <c r="AX452" s="1" t="s">
        <v>33</v>
      </c>
      <c r="AY452" s="1" t="s">
        <v>33</v>
      </c>
      <c r="AZ452" s="1" t="s">
        <v>33</v>
      </c>
      <c r="BA452" s="1" t="s">
        <v>33</v>
      </c>
      <c r="BB452" s="1" t="s">
        <v>38</v>
      </c>
      <c r="BC452" s="1" t="s">
        <v>33</v>
      </c>
      <c r="BD452" s="1" t="s">
        <v>33</v>
      </c>
      <c r="BE452" s="1" t="s">
        <v>33</v>
      </c>
      <c r="BF452" s="1" t="s">
        <v>33</v>
      </c>
      <c r="BG452" s="1" t="s">
        <v>33</v>
      </c>
      <c r="BH452" s="1" t="s">
        <v>33</v>
      </c>
      <c r="BI452" s="1" t="s">
        <v>32</v>
      </c>
      <c r="BJ452" s="1" t="s">
        <v>33</v>
      </c>
      <c r="BK452" s="1" t="s">
        <v>33</v>
      </c>
      <c r="BL452" s="1" t="s">
        <v>33</v>
      </c>
      <c r="BM452" s="1" t="s">
        <v>33</v>
      </c>
    </row>
    <row r="453" spans="1:65" x14ac:dyDescent="0.35">
      <c r="A453" s="1" t="s">
        <v>2075</v>
      </c>
      <c r="B453" s="1" t="s">
        <v>1798</v>
      </c>
      <c r="C453" s="1" t="s">
        <v>2076</v>
      </c>
      <c r="D453" s="1" t="s">
        <v>2077</v>
      </c>
      <c r="E453" t="s">
        <v>77</v>
      </c>
      <c r="F453" s="1" t="s">
        <v>37</v>
      </c>
      <c r="G453" s="1" t="s">
        <v>4203</v>
      </c>
      <c r="H453" s="1" t="s">
        <v>38</v>
      </c>
      <c r="I453" s="1" t="s">
        <v>37</v>
      </c>
      <c r="J453" s="1" t="s">
        <v>99</v>
      </c>
      <c r="K453" t="str">
        <f t="shared" si="104"/>
        <v>Normal, Flying</v>
      </c>
      <c r="L453" s="1">
        <v>0.5</v>
      </c>
      <c r="M453" s="1">
        <v>1.9</v>
      </c>
      <c r="N453" s="1" t="s">
        <v>61</v>
      </c>
      <c r="O453" s="1" t="s">
        <v>206</v>
      </c>
      <c r="P453" s="1" t="s">
        <v>207</v>
      </c>
      <c r="Q453" s="1" t="s">
        <v>208</v>
      </c>
      <c r="R453" s="9" t="s">
        <v>1699</v>
      </c>
      <c r="S453" s="9">
        <f t="shared" si="105"/>
        <v>411</v>
      </c>
      <c r="T453" s="9">
        <f t="shared" si="106"/>
        <v>76</v>
      </c>
      <c r="U453" s="9" t="s">
        <v>342</v>
      </c>
      <c r="V453" s="9">
        <f t="shared" si="107"/>
        <v>65</v>
      </c>
      <c r="W453" s="9" t="s">
        <v>46</v>
      </c>
      <c r="X453" s="9">
        <f t="shared" si="108"/>
        <v>45</v>
      </c>
      <c r="Y453" s="9" t="s">
        <v>44</v>
      </c>
      <c r="Z453" s="9">
        <f t="shared" si="109"/>
        <v>92</v>
      </c>
      <c r="AA453" s="9" t="s">
        <v>340</v>
      </c>
      <c r="AB453" s="9">
        <f t="shared" si="110"/>
        <v>42</v>
      </c>
      <c r="AC453" s="9" t="s">
        <v>335</v>
      </c>
      <c r="AD453" s="9">
        <f t="shared" si="111"/>
        <v>91</v>
      </c>
      <c r="AE453" s="9" t="s">
        <v>550</v>
      </c>
      <c r="AF453" s="9">
        <f t="shared" si="112"/>
        <v>30</v>
      </c>
      <c r="AG453" s="9" t="s">
        <v>158</v>
      </c>
      <c r="AH453" s="9" t="s">
        <v>159</v>
      </c>
      <c r="AI453" s="9">
        <f t="shared" si="113"/>
        <v>35</v>
      </c>
      <c r="AJ453" s="9">
        <f t="shared" si="114"/>
        <v>144</v>
      </c>
      <c r="AK453" s="9" t="s">
        <v>763</v>
      </c>
      <c r="AL453" s="1" t="s">
        <v>49</v>
      </c>
      <c r="AM453" s="1" t="s">
        <v>33</v>
      </c>
      <c r="AN453" s="1" t="s">
        <v>99</v>
      </c>
      <c r="AP453" t="str">
        <f t="shared" si="115"/>
        <v>Flying</v>
      </c>
      <c r="AQ453" s="9">
        <v>50</v>
      </c>
      <c r="AR453" s="9">
        <f t="shared" si="116"/>
        <v>50</v>
      </c>
      <c r="AS453" s="10">
        <f>Table1[[#This Row],[percentage_male]]/100</f>
        <v>0.5</v>
      </c>
      <c r="AT453" s="11">
        <f>(100-Table1[[#This Row],[percentage_male]])/100</f>
        <v>0.5</v>
      </c>
      <c r="AU453" s="1" t="s">
        <v>51</v>
      </c>
      <c r="AV453" s="1" t="s">
        <v>33</v>
      </c>
      <c r="AW453" s="1" t="s">
        <v>33</v>
      </c>
      <c r="AX453" s="1" t="s">
        <v>33</v>
      </c>
      <c r="AY453" s="1" t="s">
        <v>38</v>
      </c>
      <c r="AZ453" s="1">
        <v>0.5</v>
      </c>
      <c r="BA453" s="1" t="s">
        <v>38</v>
      </c>
      <c r="BB453" s="1" t="s">
        <v>33</v>
      </c>
      <c r="BC453" s="1" t="s">
        <v>33</v>
      </c>
      <c r="BD453" s="1" t="s">
        <v>32</v>
      </c>
      <c r="BE453" s="1" t="s">
        <v>33</v>
      </c>
      <c r="BF453" s="1" t="s">
        <v>33</v>
      </c>
      <c r="BG453" s="1">
        <v>0.5</v>
      </c>
      <c r="BH453" s="1" t="s">
        <v>38</v>
      </c>
      <c r="BI453" s="1" t="s">
        <v>32</v>
      </c>
      <c r="BJ453" s="1" t="s">
        <v>33</v>
      </c>
      <c r="BK453" s="1" t="s">
        <v>33</v>
      </c>
      <c r="BL453" s="1" t="s">
        <v>33</v>
      </c>
      <c r="BM453" s="1" t="s">
        <v>33</v>
      </c>
    </row>
    <row r="454" spans="1:65" x14ac:dyDescent="0.35">
      <c r="A454" s="1" t="s">
        <v>2079</v>
      </c>
      <c r="B454" s="1" t="s">
        <v>263</v>
      </c>
      <c r="C454" s="1" t="s">
        <v>2080</v>
      </c>
      <c r="D454" s="1" t="s">
        <v>2081</v>
      </c>
      <c r="E454" t="s">
        <v>77</v>
      </c>
      <c r="F454" s="1" t="s">
        <v>37</v>
      </c>
      <c r="G454" s="1" t="s">
        <v>4204</v>
      </c>
      <c r="H454" s="1" t="s">
        <v>38</v>
      </c>
      <c r="I454" s="1" t="s">
        <v>679</v>
      </c>
      <c r="J454" s="1" t="s">
        <v>240</v>
      </c>
      <c r="K454" t="str">
        <f t="shared" si="104"/>
        <v>Ghost, Dark</v>
      </c>
      <c r="L454" s="1">
        <v>1</v>
      </c>
      <c r="M454" s="1">
        <v>108</v>
      </c>
      <c r="N454" s="1" t="s">
        <v>38</v>
      </c>
      <c r="O454" s="1" t="s">
        <v>901</v>
      </c>
      <c r="Q454" s="1" t="s">
        <v>398</v>
      </c>
      <c r="R454" s="9" t="s">
        <v>295</v>
      </c>
      <c r="S454" s="9">
        <f t="shared" si="105"/>
        <v>485</v>
      </c>
      <c r="T454" s="9">
        <f t="shared" si="106"/>
        <v>50</v>
      </c>
      <c r="U454" s="9" t="s">
        <v>88</v>
      </c>
      <c r="V454" s="9">
        <f t="shared" si="107"/>
        <v>92</v>
      </c>
      <c r="W454" s="9" t="s">
        <v>340</v>
      </c>
      <c r="X454" s="9">
        <f t="shared" si="108"/>
        <v>108</v>
      </c>
      <c r="Y454" s="9" t="s">
        <v>614</v>
      </c>
      <c r="Z454" s="9">
        <f t="shared" si="109"/>
        <v>92</v>
      </c>
      <c r="AA454" s="9" t="s">
        <v>340</v>
      </c>
      <c r="AB454" s="9">
        <f t="shared" si="110"/>
        <v>108</v>
      </c>
      <c r="AC454" s="9" t="s">
        <v>614</v>
      </c>
      <c r="AD454" s="9">
        <f t="shared" si="111"/>
        <v>35</v>
      </c>
      <c r="AE454" s="9" t="s">
        <v>159</v>
      </c>
      <c r="AF454" s="9">
        <f t="shared" si="112"/>
        <v>100</v>
      </c>
      <c r="AG454" s="9" t="s">
        <v>68</v>
      </c>
      <c r="AH454" s="9" t="s">
        <v>47</v>
      </c>
      <c r="AI454" s="9">
        <f t="shared" si="113"/>
        <v>70</v>
      </c>
      <c r="AJ454" s="9">
        <f t="shared" si="114"/>
        <v>170</v>
      </c>
      <c r="AK454" s="9" t="s">
        <v>387</v>
      </c>
      <c r="AL454" s="1" t="s">
        <v>161</v>
      </c>
      <c r="AM454" s="1" t="s">
        <v>33</v>
      </c>
      <c r="AN454" s="1" t="s">
        <v>658</v>
      </c>
      <c r="AP454" t="str">
        <f t="shared" si="115"/>
        <v>Amorphous</v>
      </c>
      <c r="AQ454" s="9">
        <v>50</v>
      </c>
      <c r="AR454" s="9">
        <f t="shared" si="116"/>
        <v>50</v>
      </c>
      <c r="AS454" s="10">
        <f>Table1[[#This Row],[percentage_male]]/100</f>
        <v>0.5</v>
      </c>
      <c r="AT454" s="11">
        <f>(100-Table1[[#This Row],[percentage_male]])/100</f>
        <v>0.5</v>
      </c>
      <c r="AU454" s="1" t="s">
        <v>158</v>
      </c>
      <c r="AV454" s="1" t="s">
        <v>32</v>
      </c>
      <c r="AW454" s="1" t="s">
        <v>33</v>
      </c>
      <c r="AX454" s="1" t="s">
        <v>33</v>
      </c>
      <c r="AY454" s="1" t="s">
        <v>33</v>
      </c>
      <c r="AZ454" s="1" t="s">
        <v>33</v>
      </c>
      <c r="BA454" s="1" t="s">
        <v>33</v>
      </c>
      <c r="BB454" s="1" t="s">
        <v>32</v>
      </c>
      <c r="BC454" s="1">
        <v>0.5</v>
      </c>
      <c r="BD454" s="1" t="s">
        <v>33</v>
      </c>
      <c r="BE454" s="1" t="s">
        <v>33</v>
      </c>
      <c r="BF454" s="1" t="s">
        <v>32</v>
      </c>
      <c r="BG454" s="1" t="s">
        <v>33</v>
      </c>
      <c r="BH454" s="1" t="s">
        <v>33</v>
      </c>
      <c r="BI454" s="1" t="s">
        <v>33</v>
      </c>
      <c r="BJ454" s="1" t="s">
        <v>33</v>
      </c>
      <c r="BK454" s="1" t="s">
        <v>33</v>
      </c>
      <c r="BL454" s="1" t="s">
        <v>33</v>
      </c>
      <c r="BM454" s="1" t="s">
        <v>38</v>
      </c>
    </row>
    <row r="455" spans="1:65" x14ac:dyDescent="0.35">
      <c r="A455" s="1" t="s">
        <v>2083</v>
      </c>
      <c r="B455" s="1" t="s">
        <v>1804</v>
      </c>
      <c r="C455" s="1" t="s">
        <v>2084</v>
      </c>
      <c r="D455" s="1" t="s">
        <v>2085</v>
      </c>
      <c r="E455" t="s">
        <v>77</v>
      </c>
      <c r="F455" s="1" t="s">
        <v>37</v>
      </c>
      <c r="G455" s="1" t="s">
        <v>4205</v>
      </c>
      <c r="H455" s="1" t="s">
        <v>38</v>
      </c>
      <c r="I455" s="1" t="s">
        <v>89</v>
      </c>
      <c r="J455" s="1" t="s">
        <v>304</v>
      </c>
      <c r="K455" t="str">
        <f t="shared" si="104"/>
        <v>Dragon, Ground</v>
      </c>
      <c r="L455" s="1">
        <v>0.7</v>
      </c>
      <c r="M455" s="1">
        <v>20.5</v>
      </c>
      <c r="N455" s="1" t="s">
        <v>38</v>
      </c>
      <c r="O455" s="1" t="s">
        <v>305</v>
      </c>
      <c r="Q455" s="1" t="s">
        <v>1596</v>
      </c>
      <c r="R455" s="9" t="s">
        <v>307</v>
      </c>
      <c r="S455" s="9">
        <f t="shared" si="105"/>
        <v>300</v>
      </c>
      <c r="T455" s="9">
        <f t="shared" si="106"/>
        <v>58</v>
      </c>
      <c r="U455" s="9" t="s">
        <v>94</v>
      </c>
      <c r="V455" s="9">
        <f t="shared" si="107"/>
        <v>70</v>
      </c>
      <c r="W455" s="9" t="s">
        <v>47</v>
      </c>
      <c r="X455" s="9">
        <f t="shared" si="108"/>
        <v>45</v>
      </c>
      <c r="Y455" s="9" t="s">
        <v>44</v>
      </c>
      <c r="Z455" s="9">
        <f t="shared" si="109"/>
        <v>40</v>
      </c>
      <c r="AA455" s="9" t="s">
        <v>184</v>
      </c>
      <c r="AB455" s="9">
        <f t="shared" si="110"/>
        <v>45</v>
      </c>
      <c r="AC455" s="9" t="s">
        <v>44</v>
      </c>
      <c r="AD455" s="9">
        <f t="shared" si="111"/>
        <v>42</v>
      </c>
      <c r="AE455" s="9" t="s">
        <v>335</v>
      </c>
      <c r="AF455" s="9">
        <f t="shared" si="112"/>
        <v>45</v>
      </c>
      <c r="AG455" s="9" t="s">
        <v>44</v>
      </c>
      <c r="AH455" s="9" t="s">
        <v>47</v>
      </c>
      <c r="AI455" s="9">
        <f t="shared" si="113"/>
        <v>70</v>
      </c>
      <c r="AJ455" s="9">
        <f t="shared" si="114"/>
        <v>60</v>
      </c>
      <c r="AK455" s="9" t="s">
        <v>56</v>
      </c>
      <c r="AL455" s="1" t="s">
        <v>490</v>
      </c>
      <c r="AM455" s="1" t="s">
        <v>38</v>
      </c>
      <c r="AN455" s="1" t="s">
        <v>89</v>
      </c>
      <c r="AO455" s="1" t="s">
        <v>50</v>
      </c>
      <c r="AP455" t="str">
        <f t="shared" si="115"/>
        <v>Dragon, Monster</v>
      </c>
      <c r="AQ455" s="9">
        <v>50</v>
      </c>
      <c r="AR455" s="9">
        <f t="shared" si="116"/>
        <v>50</v>
      </c>
      <c r="AS455" s="10">
        <f>Table1[[#This Row],[percentage_male]]/100</f>
        <v>0.5</v>
      </c>
      <c r="AT455" s="11">
        <f>(100-Table1[[#This Row],[percentage_male]])/100</f>
        <v>0.5</v>
      </c>
      <c r="AU455" s="1" t="s">
        <v>184</v>
      </c>
      <c r="AV455" s="1" t="s">
        <v>33</v>
      </c>
      <c r="AW455" s="1">
        <v>0.5</v>
      </c>
      <c r="AX455" s="1" t="s">
        <v>33</v>
      </c>
      <c r="AY455" s="1" t="s">
        <v>32</v>
      </c>
      <c r="AZ455" s="1" t="s">
        <v>33</v>
      </c>
      <c r="BA455" s="1" t="s">
        <v>77</v>
      </c>
      <c r="BB455" s="1" t="s">
        <v>33</v>
      </c>
      <c r="BC455" s="1">
        <v>0.5</v>
      </c>
      <c r="BD455" s="1" t="s">
        <v>33</v>
      </c>
      <c r="BE455" s="1" t="s">
        <v>33</v>
      </c>
      <c r="BF455" s="1" t="s">
        <v>33</v>
      </c>
      <c r="BG455" s="1" t="s">
        <v>33</v>
      </c>
      <c r="BH455" s="1">
        <v>0.5</v>
      </c>
      <c r="BI455" s="1" t="s">
        <v>33</v>
      </c>
      <c r="BJ455" s="1" t="s">
        <v>38</v>
      </c>
      <c r="BK455" s="1" t="s">
        <v>33</v>
      </c>
      <c r="BL455" s="1" t="s">
        <v>33</v>
      </c>
      <c r="BM455" s="1" t="s">
        <v>38</v>
      </c>
    </row>
    <row r="456" spans="1:65" x14ac:dyDescent="0.35">
      <c r="A456" s="1" t="s">
        <v>2086</v>
      </c>
      <c r="B456" s="1" t="s">
        <v>1808</v>
      </c>
      <c r="C456" s="1" t="s">
        <v>2087</v>
      </c>
      <c r="D456" s="1" t="s">
        <v>2088</v>
      </c>
      <c r="E456" t="s">
        <v>77</v>
      </c>
      <c r="F456" s="1" t="s">
        <v>37</v>
      </c>
      <c r="G456" s="1" t="s">
        <v>4206</v>
      </c>
      <c r="H456" s="1" t="s">
        <v>38</v>
      </c>
      <c r="I456" s="1" t="s">
        <v>89</v>
      </c>
      <c r="J456" s="1" t="s">
        <v>304</v>
      </c>
      <c r="K456" t="str">
        <f t="shared" si="104"/>
        <v>Dragon, Ground</v>
      </c>
      <c r="L456" s="1">
        <v>1.4</v>
      </c>
      <c r="M456" s="1">
        <v>56</v>
      </c>
      <c r="N456" s="1" t="s">
        <v>38</v>
      </c>
      <c r="O456" s="1" t="s">
        <v>305</v>
      </c>
      <c r="Q456" s="1" t="s">
        <v>1596</v>
      </c>
      <c r="R456" s="9" t="s">
        <v>588</v>
      </c>
      <c r="S456" s="9">
        <f t="shared" si="105"/>
        <v>410</v>
      </c>
      <c r="T456" s="9">
        <f t="shared" si="106"/>
        <v>68</v>
      </c>
      <c r="U456" s="9" t="s">
        <v>452</v>
      </c>
      <c r="V456" s="9">
        <f t="shared" si="107"/>
        <v>90</v>
      </c>
      <c r="W456" s="9" t="s">
        <v>178</v>
      </c>
      <c r="X456" s="9">
        <f t="shared" si="108"/>
        <v>65</v>
      </c>
      <c r="Y456" s="9" t="s">
        <v>46</v>
      </c>
      <c r="Z456" s="9">
        <f t="shared" si="109"/>
        <v>50</v>
      </c>
      <c r="AA456" s="9" t="s">
        <v>88</v>
      </c>
      <c r="AB456" s="9">
        <f t="shared" si="110"/>
        <v>55</v>
      </c>
      <c r="AC456" s="9" t="s">
        <v>169</v>
      </c>
      <c r="AD456" s="9">
        <f t="shared" si="111"/>
        <v>82</v>
      </c>
      <c r="AE456" s="9" t="s">
        <v>66</v>
      </c>
      <c r="AF456" s="9">
        <f t="shared" si="112"/>
        <v>45</v>
      </c>
      <c r="AG456" s="9" t="s">
        <v>44</v>
      </c>
      <c r="AH456" s="9" t="s">
        <v>47</v>
      </c>
      <c r="AI456" s="9">
        <f t="shared" si="113"/>
        <v>70</v>
      </c>
      <c r="AJ456" s="9">
        <f t="shared" si="114"/>
        <v>144</v>
      </c>
      <c r="AK456" s="9" t="s">
        <v>763</v>
      </c>
      <c r="AL456" s="1" t="s">
        <v>490</v>
      </c>
      <c r="AM456" s="1" t="s">
        <v>38</v>
      </c>
      <c r="AN456" s="1" t="s">
        <v>89</v>
      </c>
      <c r="AO456" s="1" t="s">
        <v>50</v>
      </c>
      <c r="AP456" t="str">
        <f t="shared" si="115"/>
        <v>Dragon, Monster</v>
      </c>
      <c r="AQ456" s="9">
        <v>50</v>
      </c>
      <c r="AR456" s="9">
        <f t="shared" si="116"/>
        <v>50</v>
      </c>
      <c r="AS456" s="10">
        <f>Table1[[#This Row],[percentage_male]]/100</f>
        <v>0.5</v>
      </c>
      <c r="AT456" s="11">
        <f>(100-Table1[[#This Row],[percentage_male]])/100</f>
        <v>0.5</v>
      </c>
      <c r="AU456" s="1" t="s">
        <v>184</v>
      </c>
      <c r="AV456" s="1" t="s">
        <v>33</v>
      </c>
      <c r="AW456" s="1">
        <v>0.5</v>
      </c>
      <c r="AX456" s="1" t="s">
        <v>33</v>
      </c>
      <c r="AY456" s="1" t="s">
        <v>32</v>
      </c>
      <c r="AZ456" s="1" t="s">
        <v>33</v>
      </c>
      <c r="BA456" s="1" t="s">
        <v>77</v>
      </c>
      <c r="BB456" s="1" t="s">
        <v>33</v>
      </c>
      <c r="BC456" s="1">
        <v>0.5</v>
      </c>
      <c r="BD456" s="1" t="s">
        <v>33</v>
      </c>
      <c r="BE456" s="1" t="s">
        <v>33</v>
      </c>
      <c r="BF456" s="1" t="s">
        <v>33</v>
      </c>
      <c r="BG456" s="1" t="s">
        <v>33</v>
      </c>
      <c r="BH456" s="1">
        <v>0.5</v>
      </c>
      <c r="BI456" s="1" t="s">
        <v>33</v>
      </c>
      <c r="BJ456" s="1" t="s">
        <v>38</v>
      </c>
      <c r="BK456" s="1" t="s">
        <v>33</v>
      </c>
      <c r="BL456" s="1" t="s">
        <v>33</v>
      </c>
      <c r="BM456" s="1" t="s">
        <v>38</v>
      </c>
    </row>
    <row r="457" spans="1:65" x14ac:dyDescent="0.35">
      <c r="A457" s="1" t="s">
        <v>2090</v>
      </c>
      <c r="B457" s="1" t="s">
        <v>1812</v>
      </c>
      <c r="C457" s="1" t="s">
        <v>2091</v>
      </c>
      <c r="D457" s="1" t="s">
        <v>2092</v>
      </c>
      <c r="E457" t="s">
        <v>77</v>
      </c>
      <c r="F457" s="1" t="s">
        <v>37</v>
      </c>
      <c r="G457" s="1" t="s">
        <v>4207</v>
      </c>
      <c r="H457" s="1" t="s">
        <v>38</v>
      </c>
      <c r="I457" s="1" t="s">
        <v>89</v>
      </c>
      <c r="J457" s="1" t="s">
        <v>304</v>
      </c>
      <c r="K457" t="str">
        <f t="shared" si="104"/>
        <v>Dragon, Ground</v>
      </c>
      <c r="L457" s="1">
        <v>1.9</v>
      </c>
      <c r="M457" s="1">
        <v>95</v>
      </c>
      <c r="N457" s="1" t="s">
        <v>38</v>
      </c>
      <c r="O457" s="1" t="s">
        <v>305</v>
      </c>
      <c r="Q457" s="1" t="s">
        <v>1596</v>
      </c>
      <c r="R457" s="9" t="s">
        <v>524</v>
      </c>
      <c r="S457" s="9">
        <f t="shared" si="105"/>
        <v>600</v>
      </c>
      <c r="T457" s="9">
        <f t="shared" si="106"/>
        <v>108</v>
      </c>
      <c r="U457" s="9" t="s">
        <v>614</v>
      </c>
      <c r="V457" s="9">
        <f t="shared" si="107"/>
        <v>130</v>
      </c>
      <c r="W457" s="9" t="s">
        <v>110</v>
      </c>
      <c r="X457" s="9">
        <f t="shared" si="108"/>
        <v>95</v>
      </c>
      <c r="Y457" s="9" t="s">
        <v>276</v>
      </c>
      <c r="Z457" s="9">
        <f t="shared" si="109"/>
        <v>80</v>
      </c>
      <c r="AA457" s="9" t="s">
        <v>59</v>
      </c>
      <c r="AB457" s="9">
        <f t="shared" si="110"/>
        <v>85</v>
      </c>
      <c r="AC457" s="9" t="s">
        <v>104</v>
      </c>
      <c r="AD457" s="9">
        <f t="shared" si="111"/>
        <v>102</v>
      </c>
      <c r="AE457" s="9" t="s">
        <v>353</v>
      </c>
      <c r="AF457" s="9">
        <f t="shared" si="112"/>
        <v>45</v>
      </c>
      <c r="AG457" s="9" t="s">
        <v>44</v>
      </c>
      <c r="AH457" s="9" t="s">
        <v>47</v>
      </c>
      <c r="AI457" s="9">
        <f t="shared" si="113"/>
        <v>70</v>
      </c>
      <c r="AJ457" s="9">
        <f t="shared" si="114"/>
        <v>270</v>
      </c>
      <c r="AK457" s="9" t="s">
        <v>386</v>
      </c>
      <c r="AL457" s="1" t="s">
        <v>490</v>
      </c>
      <c r="AM457" s="1" t="s">
        <v>38</v>
      </c>
      <c r="AN457" s="1" t="s">
        <v>89</v>
      </c>
      <c r="AO457" s="1" t="s">
        <v>50</v>
      </c>
      <c r="AP457" t="str">
        <f t="shared" si="115"/>
        <v>Dragon, Monster</v>
      </c>
      <c r="AQ457" s="9">
        <v>50</v>
      </c>
      <c r="AR457" s="9">
        <f t="shared" si="116"/>
        <v>50</v>
      </c>
      <c r="AS457" s="10">
        <f>Table1[[#This Row],[percentage_male]]/100</f>
        <v>0.5</v>
      </c>
      <c r="AT457" s="11">
        <f>(100-Table1[[#This Row],[percentage_male]])/100</f>
        <v>0.5</v>
      </c>
      <c r="AU457" s="1" t="s">
        <v>184</v>
      </c>
      <c r="AV457" s="1" t="s">
        <v>33</v>
      </c>
      <c r="AW457" s="1">
        <v>0.5</v>
      </c>
      <c r="AX457" s="1" t="s">
        <v>33</v>
      </c>
      <c r="AY457" s="1" t="s">
        <v>32</v>
      </c>
      <c r="AZ457" s="1" t="s">
        <v>33</v>
      </c>
      <c r="BA457" s="1" t="s">
        <v>77</v>
      </c>
      <c r="BB457" s="1" t="s">
        <v>33</v>
      </c>
      <c r="BC457" s="1">
        <v>0.5</v>
      </c>
      <c r="BD457" s="1" t="s">
        <v>33</v>
      </c>
      <c r="BE457" s="1" t="s">
        <v>33</v>
      </c>
      <c r="BF457" s="1" t="s">
        <v>33</v>
      </c>
      <c r="BG457" s="1" t="s">
        <v>33</v>
      </c>
      <c r="BH457" s="1">
        <v>0.5</v>
      </c>
      <c r="BI457" s="1" t="s">
        <v>33</v>
      </c>
      <c r="BJ457" s="1" t="s">
        <v>38</v>
      </c>
      <c r="BK457" s="1" t="s">
        <v>33</v>
      </c>
      <c r="BL457" s="1" t="s">
        <v>33</v>
      </c>
      <c r="BM457" s="1" t="s">
        <v>38</v>
      </c>
    </row>
    <row r="458" spans="1:65" x14ac:dyDescent="0.35">
      <c r="A458" s="1" t="s">
        <v>2096</v>
      </c>
      <c r="B458" s="1" t="s">
        <v>1816</v>
      </c>
      <c r="C458" s="1" t="s">
        <v>2097</v>
      </c>
      <c r="D458" s="1" t="s">
        <v>2098</v>
      </c>
      <c r="E458" t="s">
        <v>77</v>
      </c>
      <c r="F458" s="1" t="s">
        <v>37</v>
      </c>
      <c r="G458" s="1" t="s">
        <v>4208</v>
      </c>
      <c r="H458" s="1" t="s">
        <v>33</v>
      </c>
      <c r="I458" s="1" t="s">
        <v>37</v>
      </c>
      <c r="K458" t="str">
        <f t="shared" si="104"/>
        <v>Normal</v>
      </c>
      <c r="L458" s="1">
        <v>0.6</v>
      </c>
      <c r="M458" s="1">
        <v>105</v>
      </c>
      <c r="N458" s="1" t="s">
        <v>61</v>
      </c>
      <c r="O458" s="1" t="s">
        <v>449</v>
      </c>
      <c r="P458" s="1" t="s">
        <v>71</v>
      </c>
      <c r="Q458" s="1" t="s">
        <v>241</v>
      </c>
      <c r="R458" s="9" t="s">
        <v>545</v>
      </c>
      <c r="S458" s="9">
        <f t="shared" si="105"/>
        <v>390</v>
      </c>
      <c r="T458" s="9">
        <f t="shared" si="106"/>
        <v>135</v>
      </c>
      <c r="U458" s="9" t="s">
        <v>148</v>
      </c>
      <c r="V458" s="9">
        <f t="shared" si="107"/>
        <v>85</v>
      </c>
      <c r="W458" s="9" t="s">
        <v>104</v>
      </c>
      <c r="X458" s="9">
        <f t="shared" si="108"/>
        <v>40</v>
      </c>
      <c r="Y458" s="9" t="s">
        <v>184</v>
      </c>
      <c r="Z458" s="9">
        <f t="shared" si="109"/>
        <v>40</v>
      </c>
      <c r="AA458" s="9" t="s">
        <v>184</v>
      </c>
      <c r="AB458" s="9">
        <f t="shared" si="110"/>
        <v>85</v>
      </c>
      <c r="AC458" s="9" t="s">
        <v>104</v>
      </c>
      <c r="AD458" s="9">
        <f t="shared" si="111"/>
        <v>5</v>
      </c>
      <c r="AE458" s="9" t="s">
        <v>90</v>
      </c>
      <c r="AF458" s="9">
        <f t="shared" si="112"/>
        <v>50</v>
      </c>
      <c r="AG458" s="9" t="s">
        <v>88</v>
      </c>
      <c r="AH458" s="9" t="s">
        <v>47</v>
      </c>
      <c r="AI458" s="9">
        <f t="shared" si="113"/>
        <v>70</v>
      </c>
      <c r="AJ458" s="9">
        <f t="shared" si="114"/>
        <v>78</v>
      </c>
      <c r="AK458" s="9" t="s">
        <v>101</v>
      </c>
      <c r="AL458" s="1" t="s">
        <v>490</v>
      </c>
      <c r="AM458" s="1" t="s">
        <v>33</v>
      </c>
      <c r="AN458" s="1" t="s">
        <v>334</v>
      </c>
      <c r="AP458" t="str">
        <f t="shared" si="115"/>
        <v>Undiscovered</v>
      </c>
      <c r="AQ458" s="9">
        <v>87.5</v>
      </c>
      <c r="AR458" s="9">
        <f t="shared" si="116"/>
        <v>12.5</v>
      </c>
      <c r="AS458" s="10">
        <f>Table1[[#This Row],[percentage_male]]/100</f>
        <v>0.875</v>
      </c>
      <c r="AT458" s="11">
        <f>(100-Table1[[#This Row],[percentage_male]])/100</f>
        <v>0.125</v>
      </c>
      <c r="AU458" s="1" t="s">
        <v>184</v>
      </c>
      <c r="AV458" s="1" t="s">
        <v>33</v>
      </c>
      <c r="AW458" s="1" t="s">
        <v>33</v>
      </c>
      <c r="AX458" s="1" t="s">
        <v>33</v>
      </c>
      <c r="AY458" s="1" t="s">
        <v>33</v>
      </c>
      <c r="AZ458" s="1" t="s">
        <v>33</v>
      </c>
      <c r="BA458" s="1" t="s">
        <v>33</v>
      </c>
      <c r="BB458" s="1" t="s">
        <v>38</v>
      </c>
      <c r="BC458" s="1" t="s">
        <v>33</v>
      </c>
      <c r="BD458" s="1" t="s">
        <v>33</v>
      </c>
      <c r="BE458" s="1" t="s">
        <v>33</v>
      </c>
      <c r="BF458" s="1" t="s">
        <v>33</v>
      </c>
      <c r="BG458" s="1" t="s">
        <v>33</v>
      </c>
      <c r="BH458" s="1" t="s">
        <v>33</v>
      </c>
      <c r="BI458" s="1" t="s">
        <v>32</v>
      </c>
      <c r="BJ458" s="1" t="s">
        <v>33</v>
      </c>
      <c r="BK458" s="1" t="s">
        <v>33</v>
      </c>
      <c r="BL458" s="1" t="s">
        <v>33</v>
      </c>
      <c r="BM458" s="1" t="s">
        <v>33</v>
      </c>
    </row>
    <row r="459" spans="1:65" x14ac:dyDescent="0.35">
      <c r="A459" s="1" t="s">
        <v>2099</v>
      </c>
      <c r="B459" s="1" t="s">
        <v>1820</v>
      </c>
      <c r="C459" s="1" t="s">
        <v>2099</v>
      </c>
      <c r="D459" s="1" t="s">
        <v>2100</v>
      </c>
      <c r="E459" t="s">
        <v>77</v>
      </c>
      <c r="F459" s="1" t="s">
        <v>37</v>
      </c>
      <c r="G459" s="1" t="s">
        <v>4209</v>
      </c>
      <c r="H459" s="1" t="s">
        <v>33</v>
      </c>
      <c r="I459" s="1" t="s">
        <v>478</v>
      </c>
      <c r="K459" t="str">
        <f t="shared" si="104"/>
        <v>Fighting</v>
      </c>
      <c r="L459" s="1">
        <v>0.7</v>
      </c>
      <c r="M459" s="1">
        <v>20.2</v>
      </c>
      <c r="N459" s="1" t="s">
        <v>61</v>
      </c>
      <c r="O459" s="1" t="s">
        <v>528</v>
      </c>
      <c r="P459" s="1" t="s">
        <v>397</v>
      </c>
      <c r="Q459" s="1" t="s">
        <v>1123</v>
      </c>
      <c r="R459" s="9" t="s">
        <v>112</v>
      </c>
      <c r="S459" s="9">
        <f t="shared" si="105"/>
        <v>285</v>
      </c>
      <c r="T459" s="9">
        <f t="shared" si="106"/>
        <v>40</v>
      </c>
      <c r="U459" s="9" t="s">
        <v>184</v>
      </c>
      <c r="V459" s="9">
        <f t="shared" si="107"/>
        <v>70</v>
      </c>
      <c r="W459" s="9" t="s">
        <v>47</v>
      </c>
      <c r="X459" s="9">
        <f t="shared" si="108"/>
        <v>40</v>
      </c>
      <c r="Y459" s="9" t="s">
        <v>184</v>
      </c>
      <c r="Z459" s="9">
        <f t="shared" si="109"/>
        <v>35</v>
      </c>
      <c r="AA459" s="9" t="s">
        <v>159</v>
      </c>
      <c r="AB459" s="9">
        <f t="shared" si="110"/>
        <v>40</v>
      </c>
      <c r="AC459" s="9" t="s">
        <v>184</v>
      </c>
      <c r="AD459" s="9">
        <f t="shared" si="111"/>
        <v>60</v>
      </c>
      <c r="AE459" s="9" t="s">
        <v>56</v>
      </c>
      <c r="AF459" s="9">
        <f t="shared" si="112"/>
        <v>75</v>
      </c>
      <c r="AG459" s="9" t="s">
        <v>195</v>
      </c>
      <c r="AH459" s="9" t="s">
        <v>47</v>
      </c>
      <c r="AI459" s="9">
        <f t="shared" si="113"/>
        <v>70</v>
      </c>
      <c r="AJ459" s="9">
        <f t="shared" si="114"/>
        <v>57</v>
      </c>
      <c r="AK459" s="9" t="s">
        <v>348</v>
      </c>
      <c r="AL459" s="1" t="s">
        <v>49</v>
      </c>
      <c r="AM459" s="1" t="s">
        <v>33</v>
      </c>
      <c r="AN459" s="1" t="s">
        <v>334</v>
      </c>
      <c r="AP459" t="str">
        <f t="shared" si="115"/>
        <v>Undiscovered</v>
      </c>
      <c r="AQ459" s="9">
        <v>87.5</v>
      </c>
      <c r="AR459" s="9">
        <f t="shared" si="116"/>
        <v>12.5</v>
      </c>
      <c r="AS459" s="10">
        <f>Table1[[#This Row],[percentage_male]]/100</f>
        <v>0.875</v>
      </c>
      <c r="AT459" s="11">
        <f>(100-Table1[[#This Row],[percentage_male]])/100</f>
        <v>0.125</v>
      </c>
      <c r="AU459" s="1" t="s">
        <v>170</v>
      </c>
      <c r="AV459" s="1" t="s">
        <v>33</v>
      </c>
      <c r="AW459" s="1" t="s">
        <v>33</v>
      </c>
      <c r="AX459" s="1" t="s">
        <v>33</v>
      </c>
      <c r="AY459" s="1" t="s">
        <v>33</v>
      </c>
      <c r="AZ459" s="1" t="s">
        <v>33</v>
      </c>
      <c r="BA459" s="1" t="s">
        <v>33</v>
      </c>
      <c r="BB459" s="1" t="s">
        <v>33</v>
      </c>
      <c r="BC459" s="1" t="s">
        <v>33</v>
      </c>
      <c r="BD459" s="1" t="s">
        <v>33</v>
      </c>
      <c r="BE459" s="1" t="s">
        <v>38</v>
      </c>
      <c r="BF459" s="1" t="s">
        <v>38</v>
      </c>
      <c r="BG459" s="1">
        <v>0.5</v>
      </c>
      <c r="BH459" s="1">
        <v>0.5</v>
      </c>
      <c r="BI459" s="1" t="s">
        <v>33</v>
      </c>
      <c r="BJ459" s="1" t="s">
        <v>33</v>
      </c>
      <c r="BK459" s="1">
        <v>0.5</v>
      </c>
      <c r="BL459" s="1" t="s">
        <v>33</v>
      </c>
      <c r="BM459" s="1" t="s">
        <v>38</v>
      </c>
    </row>
    <row r="460" spans="1:65" x14ac:dyDescent="0.35">
      <c r="A460" s="1" t="s">
        <v>2101</v>
      </c>
      <c r="B460" s="1" t="s">
        <v>275</v>
      </c>
      <c r="C460" s="1" t="s">
        <v>2101</v>
      </c>
      <c r="D460" s="1" t="s">
        <v>2102</v>
      </c>
      <c r="E460" t="s">
        <v>77</v>
      </c>
      <c r="F460" s="1" t="s">
        <v>37</v>
      </c>
      <c r="G460" s="1" t="s">
        <v>4210</v>
      </c>
      <c r="H460" s="1" t="s">
        <v>38</v>
      </c>
      <c r="I460" s="1" t="s">
        <v>478</v>
      </c>
      <c r="J460" s="1" t="s">
        <v>311</v>
      </c>
      <c r="K460" t="str">
        <f t="shared" si="104"/>
        <v>Fighting, Steel</v>
      </c>
      <c r="L460" s="1">
        <v>1.2</v>
      </c>
      <c r="M460" s="1">
        <v>54</v>
      </c>
      <c r="N460" s="1" t="s">
        <v>61</v>
      </c>
      <c r="O460" s="1" t="s">
        <v>528</v>
      </c>
      <c r="P460" s="1" t="s">
        <v>397</v>
      </c>
      <c r="Q460" s="1" t="s">
        <v>488</v>
      </c>
      <c r="R460" s="9" t="s">
        <v>65</v>
      </c>
      <c r="S460" s="9">
        <f t="shared" si="105"/>
        <v>525</v>
      </c>
      <c r="T460" s="9">
        <f t="shared" si="106"/>
        <v>70</v>
      </c>
      <c r="U460" s="9" t="s">
        <v>47</v>
      </c>
      <c r="V460" s="9">
        <f t="shared" si="107"/>
        <v>110</v>
      </c>
      <c r="W460" s="9" t="s">
        <v>296</v>
      </c>
      <c r="X460" s="9">
        <f t="shared" si="108"/>
        <v>70</v>
      </c>
      <c r="Y460" s="9" t="s">
        <v>47</v>
      </c>
      <c r="Z460" s="9">
        <f t="shared" si="109"/>
        <v>115</v>
      </c>
      <c r="AA460" s="9" t="s">
        <v>118</v>
      </c>
      <c r="AB460" s="9">
        <f t="shared" si="110"/>
        <v>70</v>
      </c>
      <c r="AC460" s="9" t="s">
        <v>47</v>
      </c>
      <c r="AD460" s="9">
        <f t="shared" si="111"/>
        <v>90</v>
      </c>
      <c r="AE460" s="9" t="s">
        <v>178</v>
      </c>
      <c r="AF460" s="9">
        <f t="shared" si="112"/>
        <v>45</v>
      </c>
      <c r="AG460" s="9" t="s">
        <v>44</v>
      </c>
      <c r="AH460" s="9" t="s">
        <v>47</v>
      </c>
      <c r="AI460" s="9">
        <f t="shared" si="113"/>
        <v>70</v>
      </c>
      <c r="AJ460" s="9">
        <f t="shared" si="114"/>
        <v>184</v>
      </c>
      <c r="AK460" s="9" t="s">
        <v>675</v>
      </c>
      <c r="AL460" s="1" t="s">
        <v>49</v>
      </c>
      <c r="AM460" s="1" t="s">
        <v>38</v>
      </c>
      <c r="AN460" s="1" t="s">
        <v>238</v>
      </c>
      <c r="AO460" s="1" t="s">
        <v>514</v>
      </c>
      <c r="AP460" t="str">
        <f t="shared" si="115"/>
        <v>Field, Human-Like</v>
      </c>
      <c r="AQ460" s="9">
        <v>87.5</v>
      </c>
      <c r="AR460" s="9">
        <f t="shared" si="116"/>
        <v>12.5</v>
      </c>
      <c r="AS460" s="10">
        <f>Table1[[#This Row],[percentage_male]]/100</f>
        <v>0.875</v>
      </c>
      <c r="AT460" s="11">
        <f>(100-Table1[[#This Row],[percentage_male]])/100</f>
        <v>0.125</v>
      </c>
      <c r="AU460" s="1" t="s">
        <v>170</v>
      </c>
      <c r="AV460" s="1">
        <v>0.5</v>
      </c>
      <c r="AW460" s="1" t="s">
        <v>38</v>
      </c>
      <c r="AX460" s="1" t="s">
        <v>33</v>
      </c>
      <c r="AY460" s="1" t="s">
        <v>33</v>
      </c>
      <c r="AZ460" s="1">
        <v>0.5</v>
      </c>
      <c r="BA460" s="1">
        <v>0.5</v>
      </c>
      <c r="BB460" s="1" t="s">
        <v>38</v>
      </c>
      <c r="BC460" s="1" t="s">
        <v>32</v>
      </c>
      <c r="BD460" s="1" t="s">
        <v>38</v>
      </c>
      <c r="BE460" s="1" t="s">
        <v>33</v>
      </c>
      <c r="BF460" s="1" t="s">
        <v>33</v>
      </c>
      <c r="BG460" s="1">
        <v>0.25</v>
      </c>
      <c r="BH460" s="1">
        <v>0.25</v>
      </c>
      <c r="BI460" s="1" t="s">
        <v>33</v>
      </c>
      <c r="BJ460" s="1">
        <v>0.5</v>
      </c>
      <c r="BK460" s="1">
        <v>0.5</v>
      </c>
      <c r="BL460" s="1">
        <v>0.5</v>
      </c>
      <c r="BM460" s="1" t="s">
        <v>33</v>
      </c>
    </row>
    <row r="461" spans="1:65" x14ac:dyDescent="0.35">
      <c r="A461" s="1" t="s">
        <v>2106</v>
      </c>
      <c r="B461" s="1" t="s">
        <v>1825</v>
      </c>
      <c r="C461" s="1" t="s">
        <v>2106</v>
      </c>
      <c r="D461" s="1" t="s">
        <v>2107</v>
      </c>
      <c r="E461" t="s">
        <v>77</v>
      </c>
      <c r="F461" s="1" t="s">
        <v>37</v>
      </c>
      <c r="G461" s="1" t="s">
        <v>4211</v>
      </c>
      <c r="H461" s="1" t="s">
        <v>33</v>
      </c>
      <c r="I461" s="1" t="s">
        <v>304</v>
      </c>
      <c r="K461" t="str">
        <f t="shared" si="104"/>
        <v>Ground</v>
      </c>
      <c r="L461" s="1">
        <v>0.8</v>
      </c>
      <c r="M461" s="1">
        <v>49.5</v>
      </c>
      <c r="N461" s="1" t="s">
        <v>38</v>
      </c>
      <c r="O461" s="1" t="s">
        <v>1308</v>
      </c>
      <c r="Q461" s="1" t="s">
        <v>436</v>
      </c>
      <c r="R461" s="9" t="s">
        <v>716</v>
      </c>
      <c r="S461" s="9">
        <f t="shared" si="105"/>
        <v>330</v>
      </c>
      <c r="T461" s="9">
        <f t="shared" si="106"/>
        <v>68</v>
      </c>
      <c r="U461" s="9" t="s">
        <v>452</v>
      </c>
      <c r="V461" s="9">
        <f t="shared" si="107"/>
        <v>72</v>
      </c>
      <c r="W461" s="9" t="s">
        <v>171</v>
      </c>
      <c r="X461" s="9">
        <f t="shared" si="108"/>
        <v>78</v>
      </c>
      <c r="Y461" s="9" t="s">
        <v>101</v>
      </c>
      <c r="Z461" s="9">
        <f t="shared" si="109"/>
        <v>38</v>
      </c>
      <c r="AA461" s="9" t="s">
        <v>314</v>
      </c>
      <c r="AB461" s="9">
        <f t="shared" si="110"/>
        <v>42</v>
      </c>
      <c r="AC461" s="9" t="s">
        <v>335</v>
      </c>
      <c r="AD461" s="9">
        <f t="shared" si="111"/>
        <v>32</v>
      </c>
      <c r="AE461" s="9" t="s">
        <v>279</v>
      </c>
      <c r="AF461" s="9">
        <f t="shared" si="112"/>
        <v>140</v>
      </c>
      <c r="AG461" s="9" t="s">
        <v>361</v>
      </c>
      <c r="AH461" s="9" t="s">
        <v>47</v>
      </c>
      <c r="AI461" s="9">
        <f t="shared" si="113"/>
        <v>70</v>
      </c>
      <c r="AJ461" s="9">
        <f t="shared" si="114"/>
        <v>66</v>
      </c>
      <c r="AK461" s="9" t="s">
        <v>444</v>
      </c>
      <c r="AL461" s="1" t="s">
        <v>490</v>
      </c>
      <c r="AM461" s="1" t="s">
        <v>33</v>
      </c>
      <c r="AN461" s="1" t="s">
        <v>238</v>
      </c>
      <c r="AP461" t="str">
        <f t="shared" si="115"/>
        <v>Field</v>
      </c>
      <c r="AQ461" s="9">
        <v>50</v>
      </c>
      <c r="AR461" s="9">
        <f t="shared" si="116"/>
        <v>50</v>
      </c>
      <c r="AS461" s="10">
        <f>Table1[[#This Row],[percentage_male]]/100</f>
        <v>0.5</v>
      </c>
      <c r="AT461" s="11">
        <f>(100-Table1[[#This Row],[percentage_male]])/100</f>
        <v>0.5</v>
      </c>
      <c r="AU461" s="1" t="s">
        <v>158</v>
      </c>
      <c r="AV461" s="1" t="s">
        <v>33</v>
      </c>
      <c r="AW461" s="1" t="s">
        <v>33</v>
      </c>
      <c r="AX461" s="1" t="s">
        <v>38</v>
      </c>
      <c r="AY461" s="1" t="s">
        <v>32</v>
      </c>
      <c r="AZ461" s="1" t="s">
        <v>38</v>
      </c>
      <c r="BA461" s="1" t="s">
        <v>38</v>
      </c>
      <c r="BB461" s="1" t="s">
        <v>33</v>
      </c>
      <c r="BC461" s="1">
        <v>0.5</v>
      </c>
      <c r="BD461" s="1" t="s">
        <v>33</v>
      </c>
      <c r="BE461" s="1" t="s">
        <v>33</v>
      </c>
      <c r="BF461" s="1" t="s">
        <v>33</v>
      </c>
      <c r="BG461" s="1" t="s">
        <v>33</v>
      </c>
      <c r="BH461" s="1">
        <v>0.5</v>
      </c>
      <c r="BI461" s="1" t="s">
        <v>33</v>
      </c>
      <c r="BJ461" s="1" t="s">
        <v>33</v>
      </c>
      <c r="BK461" s="1" t="s">
        <v>33</v>
      </c>
      <c r="BL461" s="1" t="s">
        <v>33</v>
      </c>
      <c r="BM461" s="1" t="s">
        <v>33</v>
      </c>
    </row>
    <row r="462" spans="1:65" x14ac:dyDescent="0.35">
      <c r="A462" s="1" t="s">
        <v>2109</v>
      </c>
      <c r="B462" s="1" t="s">
        <v>318</v>
      </c>
      <c r="C462" s="1" t="s">
        <v>2110</v>
      </c>
      <c r="D462" s="1" t="s">
        <v>2111</v>
      </c>
      <c r="E462" t="s">
        <v>77</v>
      </c>
      <c r="F462" s="1" t="s">
        <v>37</v>
      </c>
      <c r="G462" s="1" t="s">
        <v>4212</v>
      </c>
      <c r="H462" s="1" t="s">
        <v>33</v>
      </c>
      <c r="I462" s="1" t="s">
        <v>304</v>
      </c>
      <c r="K462" t="str">
        <f t="shared" si="104"/>
        <v>Ground</v>
      </c>
      <c r="L462" s="1">
        <v>2</v>
      </c>
      <c r="M462" s="1">
        <v>300</v>
      </c>
      <c r="N462" s="1" t="s">
        <v>38</v>
      </c>
      <c r="O462" s="1" t="s">
        <v>1308</v>
      </c>
      <c r="Q462" s="1" t="s">
        <v>436</v>
      </c>
      <c r="R462" s="9" t="s">
        <v>65</v>
      </c>
      <c r="S462" s="9">
        <f t="shared" si="105"/>
        <v>525</v>
      </c>
      <c r="T462" s="9">
        <f t="shared" si="106"/>
        <v>108</v>
      </c>
      <c r="U462" s="9" t="s">
        <v>614</v>
      </c>
      <c r="V462" s="9">
        <f t="shared" si="107"/>
        <v>112</v>
      </c>
      <c r="W462" s="9" t="s">
        <v>287</v>
      </c>
      <c r="X462" s="9">
        <f t="shared" si="108"/>
        <v>118</v>
      </c>
      <c r="Y462" s="9" t="s">
        <v>661</v>
      </c>
      <c r="Z462" s="9">
        <f t="shared" si="109"/>
        <v>68</v>
      </c>
      <c r="AA462" s="9" t="s">
        <v>452</v>
      </c>
      <c r="AB462" s="9">
        <f t="shared" si="110"/>
        <v>72</v>
      </c>
      <c r="AC462" s="9" t="s">
        <v>171</v>
      </c>
      <c r="AD462" s="9">
        <f t="shared" si="111"/>
        <v>47</v>
      </c>
      <c r="AE462" s="9" t="s">
        <v>326</v>
      </c>
      <c r="AF462" s="9">
        <f t="shared" si="112"/>
        <v>60</v>
      </c>
      <c r="AG462" s="9" t="s">
        <v>56</v>
      </c>
      <c r="AH462" s="9" t="s">
        <v>47</v>
      </c>
      <c r="AI462" s="9">
        <f t="shared" si="113"/>
        <v>70</v>
      </c>
      <c r="AJ462" s="9">
        <f t="shared" si="114"/>
        <v>184</v>
      </c>
      <c r="AK462" s="9" t="s">
        <v>675</v>
      </c>
      <c r="AL462" s="1" t="s">
        <v>490</v>
      </c>
      <c r="AM462" s="1" t="s">
        <v>33</v>
      </c>
      <c r="AN462" s="1" t="s">
        <v>238</v>
      </c>
      <c r="AP462" t="str">
        <f t="shared" si="115"/>
        <v>Field</v>
      </c>
      <c r="AQ462" s="9">
        <v>50</v>
      </c>
      <c r="AR462" s="9">
        <f t="shared" si="116"/>
        <v>50</v>
      </c>
      <c r="AS462" s="10">
        <f>Table1[[#This Row],[percentage_male]]/100</f>
        <v>0.5</v>
      </c>
      <c r="AT462" s="11">
        <f>(100-Table1[[#This Row],[percentage_male]])/100</f>
        <v>0.5</v>
      </c>
      <c r="AU462" s="1" t="s">
        <v>158</v>
      </c>
      <c r="AV462" s="1" t="s">
        <v>33</v>
      </c>
      <c r="AW462" s="1" t="s">
        <v>33</v>
      </c>
      <c r="AX462" s="1" t="s">
        <v>38</v>
      </c>
      <c r="AY462" s="1" t="s">
        <v>32</v>
      </c>
      <c r="AZ462" s="1" t="s">
        <v>38</v>
      </c>
      <c r="BA462" s="1" t="s">
        <v>38</v>
      </c>
      <c r="BB462" s="1" t="s">
        <v>33</v>
      </c>
      <c r="BC462" s="1">
        <v>0.5</v>
      </c>
      <c r="BD462" s="1" t="s">
        <v>33</v>
      </c>
      <c r="BE462" s="1" t="s">
        <v>33</v>
      </c>
      <c r="BF462" s="1" t="s">
        <v>33</v>
      </c>
      <c r="BG462" s="1" t="s">
        <v>33</v>
      </c>
      <c r="BH462" s="1">
        <v>0.5</v>
      </c>
      <c r="BI462" s="1" t="s">
        <v>33</v>
      </c>
      <c r="BJ462" s="1" t="s">
        <v>33</v>
      </c>
      <c r="BK462" s="1" t="s">
        <v>33</v>
      </c>
      <c r="BL462" s="1" t="s">
        <v>33</v>
      </c>
      <c r="BM462" s="1" t="s">
        <v>33</v>
      </c>
    </row>
    <row r="463" spans="1:65" x14ac:dyDescent="0.35">
      <c r="A463" s="1" t="s">
        <v>2113</v>
      </c>
      <c r="B463" s="1" t="s">
        <v>1830</v>
      </c>
      <c r="C463" s="1" t="s">
        <v>2114</v>
      </c>
      <c r="D463" s="1" t="s">
        <v>2115</v>
      </c>
      <c r="E463" t="s">
        <v>77</v>
      </c>
      <c r="F463" s="1" t="s">
        <v>37</v>
      </c>
      <c r="G463" s="1" t="s">
        <v>4213</v>
      </c>
      <c r="H463" s="1" t="s">
        <v>38</v>
      </c>
      <c r="I463" s="1" t="s">
        <v>40</v>
      </c>
      <c r="J463" s="1" t="s">
        <v>154</v>
      </c>
      <c r="K463" t="str">
        <f t="shared" si="104"/>
        <v>Poison, Bug</v>
      </c>
      <c r="L463" s="1">
        <v>0.8</v>
      </c>
      <c r="M463" s="1">
        <v>12</v>
      </c>
      <c r="N463" s="1" t="s">
        <v>61</v>
      </c>
      <c r="O463" s="1" t="s">
        <v>735</v>
      </c>
      <c r="P463" s="1" t="s">
        <v>194</v>
      </c>
      <c r="Q463" s="1" t="s">
        <v>206</v>
      </c>
      <c r="R463" s="9" t="s">
        <v>716</v>
      </c>
      <c r="S463" s="9">
        <f t="shared" si="105"/>
        <v>330</v>
      </c>
      <c r="T463" s="9">
        <f t="shared" si="106"/>
        <v>40</v>
      </c>
      <c r="U463" s="9" t="s">
        <v>184</v>
      </c>
      <c r="V463" s="9">
        <f t="shared" si="107"/>
        <v>50</v>
      </c>
      <c r="W463" s="9" t="s">
        <v>88</v>
      </c>
      <c r="X463" s="9">
        <f t="shared" si="108"/>
        <v>90</v>
      </c>
      <c r="Y463" s="9" t="s">
        <v>178</v>
      </c>
      <c r="Z463" s="9">
        <f t="shared" si="109"/>
        <v>30</v>
      </c>
      <c r="AA463" s="9" t="s">
        <v>158</v>
      </c>
      <c r="AB463" s="9">
        <f t="shared" si="110"/>
        <v>55</v>
      </c>
      <c r="AC463" s="9" t="s">
        <v>169</v>
      </c>
      <c r="AD463" s="9">
        <f t="shared" si="111"/>
        <v>65</v>
      </c>
      <c r="AE463" s="9" t="s">
        <v>46</v>
      </c>
      <c r="AF463" s="9">
        <f t="shared" si="112"/>
        <v>120</v>
      </c>
      <c r="AG463" s="9" t="s">
        <v>75</v>
      </c>
      <c r="AH463" s="9" t="s">
        <v>47</v>
      </c>
      <c r="AI463" s="9">
        <f t="shared" si="113"/>
        <v>70</v>
      </c>
      <c r="AJ463" s="9">
        <f t="shared" si="114"/>
        <v>66</v>
      </c>
      <c r="AK463" s="9" t="s">
        <v>444</v>
      </c>
      <c r="AL463" s="1" t="s">
        <v>490</v>
      </c>
      <c r="AM463" s="1" t="s">
        <v>38</v>
      </c>
      <c r="AN463" s="1" t="s">
        <v>154</v>
      </c>
      <c r="AO463" s="1" t="s">
        <v>557</v>
      </c>
      <c r="AP463" t="str">
        <f t="shared" si="115"/>
        <v>Bug, Water 3</v>
      </c>
      <c r="AQ463" s="9">
        <v>50</v>
      </c>
      <c r="AR463" s="9">
        <f t="shared" si="116"/>
        <v>50</v>
      </c>
      <c r="AS463" s="10">
        <f>Table1[[#This Row],[percentage_male]]/100</f>
        <v>0.5</v>
      </c>
      <c r="AT463" s="11">
        <f>(100-Table1[[#This Row],[percentage_male]])/100</f>
        <v>0.5</v>
      </c>
      <c r="AU463" s="1" t="s">
        <v>51</v>
      </c>
      <c r="AV463" s="1" t="s">
        <v>33</v>
      </c>
      <c r="AW463" s="1" t="s">
        <v>38</v>
      </c>
      <c r="AX463" s="1" t="s">
        <v>33</v>
      </c>
      <c r="AY463" s="1" t="s">
        <v>33</v>
      </c>
      <c r="AZ463" s="1">
        <v>0.25</v>
      </c>
      <c r="BA463" s="1" t="s">
        <v>33</v>
      </c>
      <c r="BB463" s="1">
        <v>0.25</v>
      </c>
      <c r="BC463" s="1">
        <v>0.5</v>
      </c>
      <c r="BD463" s="1" t="s">
        <v>33</v>
      </c>
      <c r="BE463" s="1" t="s">
        <v>38</v>
      </c>
      <c r="BF463" s="1" t="s">
        <v>38</v>
      </c>
      <c r="BG463" s="1">
        <v>0.5</v>
      </c>
      <c r="BH463" s="1" t="s">
        <v>38</v>
      </c>
      <c r="BI463" s="1" t="s">
        <v>33</v>
      </c>
      <c r="BJ463" s="1" t="s">
        <v>33</v>
      </c>
      <c r="BK463" s="1" t="s">
        <v>33</v>
      </c>
      <c r="BL463" s="1" t="s">
        <v>33</v>
      </c>
      <c r="BM463" s="1">
        <v>0.5</v>
      </c>
    </row>
    <row r="464" spans="1:65" x14ac:dyDescent="0.35">
      <c r="A464" s="1" t="s">
        <v>2116</v>
      </c>
      <c r="B464" s="1" t="s">
        <v>1002</v>
      </c>
      <c r="C464" s="1" t="s">
        <v>2117</v>
      </c>
      <c r="D464" s="1" t="s">
        <v>2118</v>
      </c>
      <c r="E464" t="s">
        <v>77</v>
      </c>
      <c r="F464" s="1" t="s">
        <v>37</v>
      </c>
      <c r="G464" s="1" t="s">
        <v>4214</v>
      </c>
      <c r="H464" s="1" t="s">
        <v>38</v>
      </c>
      <c r="I464" s="1" t="s">
        <v>40</v>
      </c>
      <c r="J464" s="1" t="s">
        <v>240</v>
      </c>
      <c r="K464" t="str">
        <f t="shared" si="104"/>
        <v>Poison, Dark</v>
      </c>
      <c r="L464" s="1">
        <v>1.3</v>
      </c>
      <c r="M464" s="1">
        <v>61.5</v>
      </c>
      <c r="N464" s="1" t="s">
        <v>61</v>
      </c>
      <c r="O464" s="1" t="s">
        <v>735</v>
      </c>
      <c r="P464" s="1" t="s">
        <v>194</v>
      </c>
      <c r="Q464" s="1" t="s">
        <v>206</v>
      </c>
      <c r="R464" s="9" t="s">
        <v>472</v>
      </c>
      <c r="S464" s="9">
        <f t="shared" si="105"/>
        <v>500</v>
      </c>
      <c r="T464" s="9">
        <f t="shared" si="106"/>
        <v>70</v>
      </c>
      <c r="U464" s="9" t="s">
        <v>47</v>
      </c>
      <c r="V464" s="9">
        <f t="shared" si="107"/>
        <v>90</v>
      </c>
      <c r="W464" s="9" t="s">
        <v>178</v>
      </c>
      <c r="X464" s="9">
        <f t="shared" si="108"/>
        <v>110</v>
      </c>
      <c r="Y464" s="9" t="s">
        <v>296</v>
      </c>
      <c r="Z464" s="9">
        <f t="shared" si="109"/>
        <v>60</v>
      </c>
      <c r="AA464" s="9" t="s">
        <v>56</v>
      </c>
      <c r="AB464" s="9">
        <f t="shared" si="110"/>
        <v>75</v>
      </c>
      <c r="AC464" s="9" t="s">
        <v>195</v>
      </c>
      <c r="AD464" s="9">
        <f t="shared" si="111"/>
        <v>95</v>
      </c>
      <c r="AE464" s="9" t="s">
        <v>276</v>
      </c>
      <c r="AF464" s="9">
        <f t="shared" si="112"/>
        <v>45</v>
      </c>
      <c r="AG464" s="9" t="s">
        <v>44</v>
      </c>
      <c r="AH464" s="9" t="s">
        <v>47</v>
      </c>
      <c r="AI464" s="9">
        <f t="shared" si="113"/>
        <v>70</v>
      </c>
      <c r="AJ464" s="9">
        <f t="shared" si="114"/>
        <v>175</v>
      </c>
      <c r="AK464" s="9" t="s">
        <v>473</v>
      </c>
      <c r="AL464" s="1" t="s">
        <v>490</v>
      </c>
      <c r="AM464" s="1" t="s">
        <v>38</v>
      </c>
      <c r="AN464" s="1" t="s">
        <v>154</v>
      </c>
      <c r="AO464" s="1" t="s">
        <v>557</v>
      </c>
      <c r="AP464" t="str">
        <f t="shared" si="115"/>
        <v>Bug, Water 3</v>
      </c>
      <c r="AQ464" s="9">
        <v>50</v>
      </c>
      <c r="AR464" s="9">
        <f t="shared" si="116"/>
        <v>50</v>
      </c>
      <c r="AS464" s="10">
        <f>Table1[[#This Row],[percentage_male]]/100</f>
        <v>0.5</v>
      </c>
      <c r="AT464" s="11">
        <f>(100-Table1[[#This Row],[percentage_male]])/100</f>
        <v>0.5</v>
      </c>
      <c r="AU464" s="1" t="s">
        <v>51</v>
      </c>
      <c r="AV464" s="1" t="s">
        <v>33</v>
      </c>
      <c r="AW464" s="1" t="s">
        <v>33</v>
      </c>
      <c r="AX464" s="1" t="s">
        <v>33</v>
      </c>
      <c r="AY464" s="1" t="s">
        <v>33</v>
      </c>
      <c r="AZ464" s="1">
        <v>0.5</v>
      </c>
      <c r="BA464" s="1" t="s">
        <v>33</v>
      </c>
      <c r="BB464" s="1" t="s">
        <v>33</v>
      </c>
      <c r="BC464" s="1">
        <v>0.5</v>
      </c>
      <c r="BD464" s="1" t="s">
        <v>38</v>
      </c>
      <c r="BE464" s="1" t="s">
        <v>33</v>
      </c>
      <c r="BF464" s="1" t="s">
        <v>32</v>
      </c>
      <c r="BG464" s="1" t="s">
        <v>33</v>
      </c>
      <c r="BH464" s="1" t="s">
        <v>33</v>
      </c>
      <c r="BI464" s="1">
        <v>0.5</v>
      </c>
      <c r="BJ464" s="1" t="s">
        <v>33</v>
      </c>
      <c r="BK464" s="1">
        <v>0.5</v>
      </c>
      <c r="BL464" s="1" t="s">
        <v>33</v>
      </c>
      <c r="BM464" s="1" t="s">
        <v>33</v>
      </c>
    </row>
    <row r="465" spans="1:65" x14ac:dyDescent="0.35">
      <c r="A465" s="1" t="s">
        <v>2120</v>
      </c>
      <c r="B465" s="1" t="s">
        <v>1834</v>
      </c>
      <c r="C465" s="1" t="s">
        <v>2121</v>
      </c>
      <c r="D465" s="1" t="s">
        <v>2122</v>
      </c>
      <c r="E465" t="s">
        <v>77</v>
      </c>
      <c r="F465" s="1" t="s">
        <v>37</v>
      </c>
      <c r="G465" s="1" t="s">
        <v>4215</v>
      </c>
      <c r="H465" s="1" t="s">
        <v>38</v>
      </c>
      <c r="I465" s="1" t="s">
        <v>40</v>
      </c>
      <c r="J465" s="1" t="s">
        <v>478</v>
      </c>
      <c r="K465" t="str">
        <f t="shared" si="104"/>
        <v>Poison, Fighting</v>
      </c>
      <c r="L465" s="1">
        <v>0.7</v>
      </c>
      <c r="M465" s="1">
        <v>23</v>
      </c>
      <c r="N465" s="1" t="s">
        <v>61</v>
      </c>
      <c r="O465" s="1" t="s">
        <v>590</v>
      </c>
      <c r="P465" s="1" t="s">
        <v>419</v>
      </c>
      <c r="Q465" s="1" t="s">
        <v>657</v>
      </c>
      <c r="R465" s="9" t="s">
        <v>307</v>
      </c>
      <c r="S465" s="9">
        <f t="shared" si="105"/>
        <v>300</v>
      </c>
      <c r="T465" s="9">
        <f t="shared" si="106"/>
        <v>48</v>
      </c>
      <c r="U465" s="9" t="s">
        <v>128</v>
      </c>
      <c r="V465" s="9">
        <f t="shared" si="107"/>
        <v>61</v>
      </c>
      <c r="W465" s="9" t="s">
        <v>264</v>
      </c>
      <c r="X465" s="9">
        <f t="shared" si="108"/>
        <v>40</v>
      </c>
      <c r="Y465" s="9" t="s">
        <v>184</v>
      </c>
      <c r="Z465" s="9">
        <f t="shared" si="109"/>
        <v>61</v>
      </c>
      <c r="AA465" s="9" t="s">
        <v>264</v>
      </c>
      <c r="AB465" s="9">
        <f t="shared" si="110"/>
        <v>40</v>
      </c>
      <c r="AC465" s="9" t="s">
        <v>184</v>
      </c>
      <c r="AD465" s="9">
        <f t="shared" si="111"/>
        <v>50</v>
      </c>
      <c r="AE465" s="9" t="s">
        <v>88</v>
      </c>
      <c r="AF465" s="9">
        <f t="shared" si="112"/>
        <v>140</v>
      </c>
      <c r="AG465" s="9" t="s">
        <v>361</v>
      </c>
      <c r="AH465" s="9" t="s">
        <v>68</v>
      </c>
      <c r="AI465" s="9">
        <f t="shared" si="113"/>
        <v>100</v>
      </c>
      <c r="AJ465" s="9">
        <f t="shared" si="114"/>
        <v>60</v>
      </c>
      <c r="AK465" s="9" t="s">
        <v>56</v>
      </c>
      <c r="AL465" s="1" t="s">
        <v>161</v>
      </c>
      <c r="AM465" s="1" t="s">
        <v>33</v>
      </c>
      <c r="AN465" s="1" t="s">
        <v>514</v>
      </c>
      <c r="AP465" t="str">
        <f t="shared" si="115"/>
        <v>Human-Like</v>
      </c>
      <c r="AQ465" s="9">
        <v>50</v>
      </c>
      <c r="AR465" s="9">
        <f t="shared" si="116"/>
        <v>50</v>
      </c>
      <c r="AS465" s="10">
        <f>Table1[[#This Row],[percentage_male]]/100</f>
        <v>0.5</v>
      </c>
      <c r="AT465" s="11">
        <f>(100-Table1[[#This Row],[percentage_male]])/100</f>
        <v>0.5</v>
      </c>
      <c r="AU465" s="1" t="s">
        <v>130</v>
      </c>
      <c r="AV465" s="1" t="s">
        <v>33</v>
      </c>
      <c r="AW465" s="1" t="s">
        <v>33</v>
      </c>
      <c r="AX465" s="1" t="s">
        <v>33</v>
      </c>
      <c r="AY465" s="1" t="s">
        <v>33</v>
      </c>
      <c r="AZ465" s="1">
        <v>0.5</v>
      </c>
      <c r="BA465" s="1" t="s">
        <v>33</v>
      </c>
      <c r="BB465" s="1">
        <v>0.5</v>
      </c>
      <c r="BC465" s="1">
        <v>0.5</v>
      </c>
      <c r="BD465" s="1" t="s">
        <v>38</v>
      </c>
      <c r="BE465" s="1" t="s">
        <v>38</v>
      </c>
      <c r="BF465" s="1" t="s">
        <v>77</v>
      </c>
      <c r="BG465" s="1">
        <v>0.25</v>
      </c>
      <c r="BH465" s="1">
        <v>0.5</v>
      </c>
      <c r="BI465" s="1" t="s">
        <v>33</v>
      </c>
      <c r="BJ465" s="1" t="s">
        <v>33</v>
      </c>
      <c r="BK465" s="1">
        <v>0.5</v>
      </c>
      <c r="BL465" s="1" t="s">
        <v>33</v>
      </c>
      <c r="BM465" s="1" t="s">
        <v>33</v>
      </c>
    </row>
    <row r="466" spans="1:65" x14ac:dyDescent="0.35">
      <c r="A466" s="1" t="s">
        <v>2124</v>
      </c>
      <c r="B466" s="1" t="s">
        <v>1452</v>
      </c>
      <c r="C466" s="1" t="s">
        <v>2125</v>
      </c>
      <c r="D466" s="1" t="s">
        <v>2126</v>
      </c>
      <c r="E466" t="s">
        <v>77</v>
      </c>
      <c r="F466" s="1" t="s">
        <v>37</v>
      </c>
      <c r="G466" s="1" t="s">
        <v>4215</v>
      </c>
      <c r="H466" s="1" t="s">
        <v>38</v>
      </c>
      <c r="I466" s="1" t="s">
        <v>40</v>
      </c>
      <c r="J466" s="1" t="s">
        <v>478</v>
      </c>
      <c r="K466" t="str">
        <f t="shared" si="104"/>
        <v>Poison, Fighting</v>
      </c>
      <c r="L466" s="1">
        <v>1.3</v>
      </c>
      <c r="M466" s="1">
        <v>44.4</v>
      </c>
      <c r="N466" s="1" t="s">
        <v>61</v>
      </c>
      <c r="O466" s="1" t="s">
        <v>590</v>
      </c>
      <c r="P466" s="1" t="s">
        <v>419</v>
      </c>
      <c r="Q466" s="1" t="s">
        <v>657</v>
      </c>
      <c r="R466" s="9" t="s">
        <v>415</v>
      </c>
      <c r="S466" s="9">
        <f t="shared" si="105"/>
        <v>490</v>
      </c>
      <c r="T466" s="9">
        <f t="shared" si="106"/>
        <v>83</v>
      </c>
      <c r="U466" s="9" t="s">
        <v>67</v>
      </c>
      <c r="V466" s="9">
        <f t="shared" si="107"/>
        <v>106</v>
      </c>
      <c r="W466" s="9" t="s">
        <v>607</v>
      </c>
      <c r="X466" s="9">
        <f t="shared" si="108"/>
        <v>65</v>
      </c>
      <c r="Y466" s="9" t="s">
        <v>46</v>
      </c>
      <c r="Z466" s="9">
        <f t="shared" si="109"/>
        <v>86</v>
      </c>
      <c r="AA466" s="9" t="s">
        <v>530</v>
      </c>
      <c r="AB466" s="9">
        <f t="shared" si="110"/>
        <v>65</v>
      </c>
      <c r="AC466" s="9" t="s">
        <v>46</v>
      </c>
      <c r="AD466" s="9">
        <f t="shared" si="111"/>
        <v>85</v>
      </c>
      <c r="AE466" s="9" t="s">
        <v>104</v>
      </c>
      <c r="AF466" s="9">
        <f t="shared" si="112"/>
        <v>75</v>
      </c>
      <c r="AG466" s="9" t="s">
        <v>195</v>
      </c>
      <c r="AH466" s="9" t="s">
        <v>47</v>
      </c>
      <c r="AI466" s="9">
        <f t="shared" si="113"/>
        <v>70</v>
      </c>
      <c r="AJ466" s="9">
        <f t="shared" si="114"/>
        <v>172</v>
      </c>
      <c r="AK466" s="9" t="s">
        <v>606</v>
      </c>
      <c r="AL466" s="1" t="s">
        <v>161</v>
      </c>
      <c r="AM466" s="1" t="s">
        <v>33</v>
      </c>
      <c r="AN466" s="1" t="s">
        <v>514</v>
      </c>
      <c r="AP466" t="str">
        <f t="shared" si="115"/>
        <v>Human-Like</v>
      </c>
      <c r="AQ466" s="9">
        <v>50</v>
      </c>
      <c r="AR466" s="9">
        <f t="shared" si="116"/>
        <v>50</v>
      </c>
      <c r="AS466" s="10">
        <f>Table1[[#This Row],[percentage_male]]/100</f>
        <v>0.5</v>
      </c>
      <c r="AT466" s="11">
        <f>(100-Table1[[#This Row],[percentage_male]])/100</f>
        <v>0.5</v>
      </c>
      <c r="AU466" s="1" t="s">
        <v>51</v>
      </c>
      <c r="AV466" s="1" t="s">
        <v>33</v>
      </c>
      <c r="AW466" s="1" t="s">
        <v>33</v>
      </c>
      <c r="AX466" s="1" t="s">
        <v>33</v>
      </c>
      <c r="AY466" s="1" t="s">
        <v>33</v>
      </c>
      <c r="AZ466" s="1">
        <v>0.5</v>
      </c>
      <c r="BA466" s="1" t="s">
        <v>33</v>
      </c>
      <c r="BB466" s="1">
        <v>0.5</v>
      </c>
      <c r="BC466" s="1">
        <v>0.5</v>
      </c>
      <c r="BD466" s="1" t="s">
        <v>38</v>
      </c>
      <c r="BE466" s="1" t="s">
        <v>38</v>
      </c>
      <c r="BF466" s="1" t="s">
        <v>77</v>
      </c>
      <c r="BG466" s="1">
        <v>0.25</v>
      </c>
      <c r="BH466" s="1">
        <v>0.5</v>
      </c>
      <c r="BI466" s="1" t="s">
        <v>33</v>
      </c>
      <c r="BJ466" s="1" t="s">
        <v>33</v>
      </c>
      <c r="BK466" s="1">
        <v>0.5</v>
      </c>
      <c r="BL466" s="1" t="s">
        <v>33</v>
      </c>
      <c r="BM466" s="1" t="s">
        <v>33</v>
      </c>
    </row>
    <row r="467" spans="1:65" x14ac:dyDescent="0.35">
      <c r="A467" s="1" t="s">
        <v>2128</v>
      </c>
      <c r="B467" s="1" t="s">
        <v>402</v>
      </c>
      <c r="C467" s="1" t="s">
        <v>2129</v>
      </c>
      <c r="D467" s="1" t="s">
        <v>2130</v>
      </c>
      <c r="E467" t="s">
        <v>77</v>
      </c>
      <c r="F467" s="1" t="s">
        <v>37</v>
      </c>
      <c r="G467" s="1" t="s">
        <v>4216</v>
      </c>
      <c r="H467" s="1" t="s">
        <v>33</v>
      </c>
      <c r="I467" s="1" t="s">
        <v>39</v>
      </c>
      <c r="K467" t="str">
        <f t="shared" si="104"/>
        <v>Grass</v>
      </c>
      <c r="L467" s="1">
        <v>1.4</v>
      </c>
      <c r="M467" s="1">
        <v>27</v>
      </c>
      <c r="N467" s="1" t="s">
        <v>33</v>
      </c>
      <c r="O467" s="1" t="s">
        <v>680</v>
      </c>
      <c r="R467" s="9" t="s">
        <v>1452</v>
      </c>
      <c r="S467" s="9">
        <f t="shared" si="105"/>
        <v>454</v>
      </c>
      <c r="T467" s="9">
        <f t="shared" si="106"/>
        <v>74</v>
      </c>
      <c r="U467" s="9" t="s">
        <v>474</v>
      </c>
      <c r="V467" s="9">
        <f t="shared" si="107"/>
        <v>100</v>
      </c>
      <c r="W467" s="9" t="s">
        <v>68</v>
      </c>
      <c r="X467" s="9">
        <f t="shared" si="108"/>
        <v>72</v>
      </c>
      <c r="Y467" s="9" t="s">
        <v>171</v>
      </c>
      <c r="Z467" s="9">
        <f t="shared" si="109"/>
        <v>90</v>
      </c>
      <c r="AA467" s="9" t="s">
        <v>178</v>
      </c>
      <c r="AB467" s="9">
        <f t="shared" si="110"/>
        <v>72</v>
      </c>
      <c r="AC467" s="9" t="s">
        <v>171</v>
      </c>
      <c r="AD467" s="9">
        <f t="shared" si="111"/>
        <v>46</v>
      </c>
      <c r="AE467" s="9" t="s">
        <v>347</v>
      </c>
      <c r="AF467" s="9">
        <f t="shared" si="112"/>
        <v>200</v>
      </c>
      <c r="AG467" s="9" t="s">
        <v>513</v>
      </c>
      <c r="AH467" s="9" t="s">
        <v>47</v>
      </c>
      <c r="AI467" s="9">
        <f t="shared" si="113"/>
        <v>70</v>
      </c>
      <c r="AJ467" s="9">
        <f t="shared" si="114"/>
        <v>159</v>
      </c>
      <c r="AK467" s="9" t="s">
        <v>117</v>
      </c>
      <c r="AL467" s="1" t="s">
        <v>490</v>
      </c>
      <c r="AM467" s="1" t="s">
        <v>33</v>
      </c>
      <c r="AN467" s="1" t="s">
        <v>39</v>
      </c>
      <c r="AP467" t="str">
        <f t="shared" si="115"/>
        <v>Grass</v>
      </c>
      <c r="AQ467" s="9">
        <v>50</v>
      </c>
      <c r="AR467" s="9">
        <f t="shared" si="116"/>
        <v>50</v>
      </c>
      <c r="AS467" s="10">
        <f>Table1[[#This Row],[percentage_male]]/100</f>
        <v>0.5</v>
      </c>
      <c r="AT467" s="11">
        <f>(100-Table1[[#This Row],[percentage_male]])/100</f>
        <v>0.5</v>
      </c>
      <c r="AU467" s="1" t="s">
        <v>170</v>
      </c>
      <c r="AV467" s="1" t="s">
        <v>33</v>
      </c>
      <c r="AW467" s="1" t="s">
        <v>38</v>
      </c>
      <c r="AX467" s="1">
        <v>0.5</v>
      </c>
      <c r="AY467" s="1">
        <v>0.5</v>
      </c>
      <c r="AZ467" s="1">
        <v>0.5</v>
      </c>
      <c r="BA467" s="1" t="s">
        <v>38</v>
      </c>
      <c r="BB467" s="1" t="s">
        <v>33</v>
      </c>
      <c r="BC467" s="1" t="s">
        <v>38</v>
      </c>
      <c r="BD467" s="1" t="s">
        <v>32</v>
      </c>
      <c r="BE467" s="1" t="s">
        <v>38</v>
      </c>
      <c r="BF467" s="1" t="s">
        <v>33</v>
      </c>
      <c r="BG467" s="1" t="s">
        <v>38</v>
      </c>
      <c r="BH467" s="1" t="s">
        <v>33</v>
      </c>
      <c r="BI467" s="1" t="s">
        <v>33</v>
      </c>
      <c r="BJ467" s="1" t="s">
        <v>33</v>
      </c>
      <c r="BK467" s="1" t="s">
        <v>33</v>
      </c>
      <c r="BL467" s="1" t="s">
        <v>33</v>
      </c>
      <c r="BM467" s="1" t="s">
        <v>33</v>
      </c>
    </row>
    <row r="468" spans="1:65" x14ac:dyDescent="0.35">
      <c r="A468" s="1" t="s">
        <v>2132</v>
      </c>
      <c r="B468" s="1" t="s">
        <v>1481</v>
      </c>
      <c r="C468" s="1" t="s">
        <v>2132</v>
      </c>
      <c r="D468" s="1" t="s">
        <v>2133</v>
      </c>
      <c r="E468" t="s">
        <v>77</v>
      </c>
      <c r="F468" s="1" t="s">
        <v>37</v>
      </c>
      <c r="G468" s="1" t="s">
        <v>4217</v>
      </c>
      <c r="H468" s="1" t="s">
        <v>33</v>
      </c>
      <c r="I468" s="1" t="s">
        <v>123</v>
      </c>
      <c r="K468" t="str">
        <f t="shared" si="104"/>
        <v>Water</v>
      </c>
      <c r="L468" s="1">
        <v>0.4</v>
      </c>
      <c r="M468" s="1">
        <v>7</v>
      </c>
      <c r="N468" s="1" t="s">
        <v>61</v>
      </c>
      <c r="O468" s="1" t="s">
        <v>468</v>
      </c>
      <c r="P468" s="1" t="s">
        <v>1707</v>
      </c>
      <c r="Q468" s="1" t="s">
        <v>803</v>
      </c>
      <c r="R468" s="9" t="s">
        <v>716</v>
      </c>
      <c r="S468" s="9">
        <f t="shared" si="105"/>
        <v>330</v>
      </c>
      <c r="T468" s="9">
        <f t="shared" si="106"/>
        <v>49</v>
      </c>
      <c r="U468" s="9" t="s">
        <v>45</v>
      </c>
      <c r="V468" s="9">
        <f t="shared" si="107"/>
        <v>49</v>
      </c>
      <c r="W468" s="9" t="s">
        <v>45</v>
      </c>
      <c r="X468" s="9">
        <f t="shared" si="108"/>
        <v>56</v>
      </c>
      <c r="Y468" s="9" t="s">
        <v>210</v>
      </c>
      <c r="Z468" s="9">
        <f t="shared" si="109"/>
        <v>49</v>
      </c>
      <c r="AA468" s="9" t="s">
        <v>45</v>
      </c>
      <c r="AB468" s="9">
        <f t="shared" si="110"/>
        <v>61</v>
      </c>
      <c r="AC468" s="9" t="s">
        <v>264</v>
      </c>
      <c r="AD468" s="9">
        <f t="shared" si="111"/>
        <v>66</v>
      </c>
      <c r="AE468" s="9" t="s">
        <v>444</v>
      </c>
      <c r="AF468" s="9">
        <f t="shared" si="112"/>
        <v>190</v>
      </c>
      <c r="AG468" s="9" t="s">
        <v>286</v>
      </c>
      <c r="AH468" s="9" t="s">
        <v>47</v>
      </c>
      <c r="AI468" s="9">
        <f t="shared" si="113"/>
        <v>70</v>
      </c>
      <c r="AJ468" s="9">
        <f t="shared" si="114"/>
        <v>66</v>
      </c>
      <c r="AK468" s="9" t="s">
        <v>444</v>
      </c>
      <c r="AL468" s="1" t="s">
        <v>1478</v>
      </c>
      <c r="AM468" s="1" t="s">
        <v>33</v>
      </c>
      <c r="AN468" s="1" t="s">
        <v>804</v>
      </c>
      <c r="AP468" t="str">
        <f t="shared" si="115"/>
        <v>Water 2</v>
      </c>
      <c r="AQ468" s="9">
        <v>50</v>
      </c>
      <c r="AR468" s="9">
        <f t="shared" si="116"/>
        <v>50</v>
      </c>
      <c r="AS468" s="10">
        <f>Table1[[#This Row],[percentage_male]]/100</f>
        <v>0.5</v>
      </c>
      <c r="AT468" s="11">
        <f>(100-Table1[[#This Row],[percentage_male]])/100</f>
        <v>0.5</v>
      </c>
      <c r="AU468" s="1" t="s">
        <v>51</v>
      </c>
      <c r="AV468" s="1" t="s">
        <v>33</v>
      </c>
      <c r="AW468" s="1">
        <v>0.5</v>
      </c>
      <c r="AX468" s="1">
        <v>0.5</v>
      </c>
      <c r="AY468" s="1" t="s">
        <v>38</v>
      </c>
      <c r="AZ468" s="1" t="s">
        <v>38</v>
      </c>
      <c r="BA468" s="1">
        <v>0.5</v>
      </c>
      <c r="BB468" s="1" t="s">
        <v>33</v>
      </c>
      <c r="BC468" s="1" t="s">
        <v>33</v>
      </c>
      <c r="BD468" s="1" t="s">
        <v>33</v>
      </c>
      <c r="BE468" s="1" t="s">
        <v>33</v>
      </c>
      <c r="BF468" s="1" t="s">
        <v>33</v>
      </c>
      <c r="BG468" s="1" t="s">
        <v>33</v>
      </c>
      <c r="BH468" s="1" t="s">
        <v>33</v>
      </c>
      <c r="BI468" s="1" t="s">
        <v>33</v>
      </c>
      <c r="BJ468" s="1" t="s">
        <v>33</v>
      </c>
      <c r="BK468" s="1" t="s">
        <v>33</v>
      </c>
      <c r="BL468" s="1">
        <v>0.5</v>
      </c>
      <c r="BM468" s="1" t="s">
        <v>33</v>
      </c>
    </row>
    <row r="469" spans="1:65" x14ac:dyDescent="0.35">
      <c r="A469" s="1" t="s">
        <v>2135</v>
      </c>
      <c r="B469" s="1" t="s">
        <v>1842</v>
      </c>
      <c r="C469" s="1" t="s">
        <v>2135</v>
      </c>
      <c r="D469" s="1" t="s">
        <v>2136</v>
      </c>
      <c r="E469" t="s">
        <v>77</v>
      </c>
      <c r="F469" s="1" t="s">
        <v>37</v>
      </c>
      <c r="G469" s="1" t="s">
        <v>4218</v>
      </c>
      <c r="H469" s="1" t="s">
        <v>33</v>
      </c>
      <c r="I469" s="1" t="s">
        <v>123</v>
      </c>
      <c r="K469" t="str">
        <f t="shared" si="104"/>
        <v>Water</v>
      </c>
      <c r="L469" s="1">
        <v>1.2</v>
      </c>
      <c r="M469" s="1">
        <v>24</v>
      </c>
      <c r="N469" s="1" t="s">
        <v>61</v>
      </c>
      <c r="O469" s="1" t="s">
        <v>468</v>
      </c>
      <c r="P469" s="1" t="s">
        <v>1707</v>
      </c>
      <c r="Q469" s="1" t="s">
        <v>803</v>
      </c>
      <c r="R469" s="9" t="s">
        <v>820</v>
      </c>
      <c r="S469" s="9">
        <f t="shared" si="105"/>
        <v>460</v>
      </c>
      <c r="T469" s="9">
        <f t="shared" si="106"/>
        <v>69</v>
      </c>
      <c r="U469" s="9" t="s">
        <v>277</v>
      </c>
      <c r="V469" s="9">
        <f t="shared" si="107"/>
        <v>69</v>
      </c>
      <c r="W469" s="9" t="s">
        <v>277</v>
      </c>
      <c r="X469" s="9">
        <f t="shared" si="108"/>
        <v>76</v>
      </c>
      <c r="Y469" s="9" t="s">
        <v>342</v>
      </c>
      <c r="Z469" s="9">
        <f t="shared" si="109"/>
        <v>69</v>
      </c>
      <c r="AA469" s="9" t="s">
        <v>277</v>
      </c>
      <c r="AB469" s="9">
        <f t="shared" si="110"/>
        <v>86</v>
      </c>
      <c r="AC469" s="9" t="s">
        <v>530</v>
      </c>
      <c r="AD469" s="9">
        <f t="shared" si="111"/>
        <v>91</v>
      </c>
      <c r="AE469" s="9" t="s">
        <v>550</v>
      </c>
      <c r="AF469" s="9">
        <f t="shared" si="112"/>
        <v>75</v>
      </c>
      <c r="AG469" s="9" t="s">
        <v>195</v>
      </c>
      <c r="AH469" s="9" t="s">
        <v>47</v>
      </c>
      <c r="AI469" s="9">
        <f t="shared" si="113"/>
        <v>70</v>
      </c>
      <c r="AJ469" s="9">
        <f t="shared" si="114"/>
        <v>161</v>
      </c>
      <c r="AK469" s="9" t="s">
        <v>821</v>
      </c>
      <c r="AL469" s="1" t="s">
        <v>1478</v>
      </c>
      <c r="AM469" s="1" t="s">
        <v>33</v>
      </c>
      <c r="AN469" s="1" t="s">
        <v>804</v>
      </c>
      <c r="AP469" t="str">
        <f t="shared" si="115"/>
        <v>Water 2</v>
      </c>
      <c r="AQ469" s="9">
        <v>50</v>
      </c>
      <c r="AR469" s="9">
        <f t="shared" si="116"/>
        <v>50</v>
      </c>
      <c r="AS469" s="10">
        <f>Table1[[#This Row],[percentage_male]]/100</f>
        <v>0.5</v>
      </c>
      <c r="AT469" s="11">
        <f>(100-Table1[[#This Row],[percentage_male]])/100</f>
        <v>0.5</v>
      </c>
      <c r="AU469" s="1" t="s">
        <v>51</v>
      </c>
      <c r="AV469" s="1" t="s">
        <v>33</v>
      </c>
      <c r="AW469" s="1">
        <v>0.5</v>
      </c>
      <c r="AX469" s="1">
        <v>0.5</v>
      </c>
      <c r="AY469" s="1" t="s">
        <v>38</v>
      </c>
      <c r="AZ469" s="1" t="s">
        <v>38</v>
      </c>
      <c r="BA469" s="1">
        <v>0.5</v>
      </c>
      <c r="BB469" s="1" t="s">
        <v>33</v>
      </c>
      <c r="BC469" s="1" t="s">
        <v>33</v>
      </c>
      <c r="BD469" s="1" t="s">
        <v>33</v>
      </c>
      <c r="BE469" s="1" t="s">
        <v>33</v>
      </c>
      <c r="BF469" s="1" t="s">
        <v>33</v>
      </c>
      <c r="BG469" s="1" t="s">
        <v>33</v>
      </c>
      <c r="BH469" s="1" t="s">
        <v>33</v>
      </c>
      <c r="BI469" s="1" t="s">
        <v>33</v>
      </c>
      <c r="BJ469" s="1" t="s">
        <v>33</v>
      </c>
      <c r="BK469" s="1" t="s">
        <v>33</v>
      </c>
      <c r="BL469" s="1">
        <v>0.5</v>
      </c>
      <c r="BM469" s="1" t="s">
        <v>33</v>
      </c>
    </row>
    <row r="470" spans="1:65" x14ac:dyDescent="0.35">
      <c r="A470" s="1" t="s">
        <v>2138</v>
      </c>
      <c r="B470" s="1" t="s">
        <v>1667</v>
      </c>
      <c r="C470" s="1" t="s">
        <v>2139</v>
      </c>
      <c r="D470" s="1" t="s">
        <v>2140</v>
      </c>
      <c r="E470" t="s">
        <v>77</v>
      </c>
      <c r="F470" s="1" t="s">
        <v>37</v>
      </c>
      <c r="G470" s="1" t="s">
        <v>4036</v>
      </c>
      <c r="H470" s="1" t="s">
        <v>38</v>
      </c>
      <c r="I470" s="1" t="s">
        <v>123</v>
      </c>
      <c r="J470" s="1" t="s">
        <v>99</v>
      </c>
      <c r="K470" t="str">
        <f t="shared" si="104"/>
        <v>Water, Flying</v>
      </c>
      <c r="L470" s="1">
        <v>1</v>
      </c>
      <c r="M470" s="1">
        <v>65</v>
      </c>
      <c r="N470" s="1" t="s">
        <v>61</v>
      </c>
      <c r="O470" s="1" t="s">
        <v>468</v>
      </c>
      <c r="P470" s="1" t="s">
        <v>499</v>
      </c>
      <c r="Q470" s="1" t="s">
        <v>803</v>
      </c>
      <c r="R470" s="9" t="s">
        <v>769</v>
      </c>
      <c r="S470" s="9">
        <f t="shared" si="105"/>
        <v>345</v>
      </c>
      <c r="T470" s="9">
        <f t="shared" si="106"/>
        <v>45</v>
      </c>
      <c r="U470" s="9" t="s">
        <v>44</v>
      </c>
      <c r="V470" s="9">
        <f t="shared" si="107"/>
        <v>20</v>
      </c>
      <c r="W470" s="9" t="s">
        <v>51</v>
      </c>
      <c r="X470" s="9">
        <f t="shared" si="108"/>
        <v>50</v>
      </c>
      <c r="Y470" s="9" t="s">
        <v>88</v>
      </c>
      <c r="Z470" s="9">
        <f t="shared" si="109"/>
        <v>60</v>
      </c>
      <c r="AA470" s="9" t="s">
        <v>56</v>
      </c>
      <c r="AB470" s="9">
        <f t="shared" si="110"/>
        <v>120</v>
      </c>
      <c r="AC470" s="9" t="s">
        <v>75</v>
      </c>
      <c r="AD470" s="9">
        <f t="shared" si="111"/>
        <v>50</v>
      </c>
      <c r="AE470" s="9" t="s">
        <v>88</v>
      </c>
      <c r="AF470" s="9">
        <f t="shared" si="112"/>
        <v>25</v>
      </c>
      <c r="AG470" s="9" t="s">
        <v>170</v>
      </c>
      <c r="AH470" s="9" t="s">
        <v>47</v>
      </c>
      <c r="AI470" s="9">
        <f t="shared" si="113"/>
        <v>70</v>
      </c>
      <c r="AJ470" s="9">
        <f t="shared" si="114"/>
        <v>69</v>
      </c>
      <c r="AK470" s="9" t="s">
        <v>277</v>
      </c>
      <c r="AL470" s="1" t="s">
        <v>490</v>
      </c>
      <c r="AM470" s="1" t="s">
        <v>33</v>
      </c>
      <c r="AN470" s="1" t="s">
        <v>334</v>
      </c>
      <c r="AP470" t="str">
        <f t="shared" si="115"/>
        <v>Undiscovered</v>
      </c>
      <c r="AQ470" s="9">
        <v>50</v>
      </c>
      <c r="AR470" s="9">
        <f t="shared" si="116"/>
        <v>50</v>
      </c>
      <c r="AS470" s="10">
        <f>Table1[[#This Row],[percentage_male]]/100</f>
        <v>0.5</v>
      </c>
      <c r="AT470" s="11">
        <f>(100-Table1[[#This Row],[percentage_male]])/100</f>
        <v>0.5</v>
      </c>
      <c r="AU470" s="1" t="s">
        <v>170</v>
      </c>
      <c r="AV470" s="1" t="s">
        <v>33</v>
      </c>
      <c r="AW470" s="1">
        <v>0.5</v>
      </c>
      <c r="AX470" s="1">
        <v>0.5</v>
      </c>
      <c r="AY470" s="1" t="s">
        <v>77</v>
      </c>
      <c r="AZ470" s="1" t="s">
        <v>33</v>
      </c>
      <c r="BA470" s="1" t="s">
        <v>33</v>
      </c>
      <c r="BB470" s="1">
        <v>0.5</v>
      </c>
      <c r="BC470" s="1" t="s">
        <v>33</v>
      </c>
      <c r="BD470" s="1" t="s">
        <v>32</v>
      </c>
      <c r="BE470" s="1" t="s">
        <v>33</v>
      </c>
      <c r="BF470" s="1" t="s">
        <v>33</v>
      </c>
      <c r="BG470" s="1">
        <v>0.5</v>
      </c>
      <c r="BH470" s="1" t="s">
        <v>38</v>
      </c>
      <c r="BI470" s="1" t="s">
        <v>33</v>
      </c>
      <c r="BJ470" s="1" t="s">
        <v>33</v>
      </c>
      <c r="BK470" s="1" t="s">
        <v>33</v>
      </c>
      <c r="BL470" s="1">
        <v>0.5</v>
      </c>
      <c r="BM470" s="1" t="s">
        <v>33</v>
      </c>
    </row>
    <row r="471" spans="1:65" x14ac:dyDescent="0.35">
      <c r="A471" s="1" t="s">
        <v>2142</v>
      </c>
      <c r="B471" s="1" t="s">
        <v>1846</v>
      </c>
      <c r="C471" s="1" t="s">
        <v>2143</v>
      </c>
      <c r="D471" s="1" t="s">
        <v>2144</v>
      </c>
      <c r="E471" t="s">
        <v>77</v>
      </c>
      <c r="F471" s="1" t="s">
        <v>37</v>
      </c>
      <c r="G471" s="1" t="s">
        <v>4219</v>
      </c>
      <c r="H471" s="1" t="s">
        <v>38</v>
      </c>
      <c r="I471" s="1" t="s">
        <v>39</v>
      </c>
      <c r="J471" s="1" t="s">
        <v>310</v>
      </c>
      <c r="K471" t="str">
        <f t="shared" si="104"/>
        <v>Grass, Ice</v>
      </c>
      <c r="L471" s="1">
        <v>1</v>
      </c>
      <c r="M471" s="1">
        <v>50.5</v>
      </c>
      <c r="N471" s="1" t="s">
        <v>38</v>
      </c>
      <c r="O471" s="1" t="s">
        <v>376</v>
      </c>
      <c r="Q471" s="1" t="s">
        <v>714</v>
      </c>
      <c r="R471" s="9" t="s">
        <v>1417</v>
      </c>
      <c r="S471" s="9">
        <f t="shared" si="105"/>
        <v>334</v>
      </c>
      <c r="T471" s="9">
        <f t="shared" si="106"/>
        <v>60</v>
      </c>
      <c r="U471" s="9" t="s">
        <v>56</v>
      </c>
      <c r="V471" s="9">
        <f t="shared" si="107"/>
        <v>62</v>
      </c>
      <c r="W471" s="9" t="s">
        <v>57</v>
      </c>
      <c r="X471" s="9">
        <f t="shared" si="108"/>
        <v>50</v>
      </c>
      <c r="Y471" s="9" t="s">
        <v>88</v>
      </c>
      <c r="Z471" s="9">
        <f t="shared" si="109"/>
        <v>62</v>
      </c>
      <c r="AA471" s="9" t="s">
        <v>57</v>
      </c>
      <c r="AB471" s="9">
        <f t="shared" si="110"/>
        <v>60</v>
      </c>
      <c r="AC471" s="9" t="s">
        <v>56</v>
      </c>
      <c r="AD471" s="9">
        <f t="shared" si="111"/>
        <v>40</v>
      </c>
      <c r="AE471" s="9" t="s">
        <v>184</v>
      </c>
      <c r="AF471" s="9">
        <f t="shared" si="112"/>
        <v>120</v>
      </c>
      <c r="AG471" s="9" t="s">
        <v>75</v>
      </c>
      <c r="AH471" s="9" t="s">
        <v>47</v>
      </c>
      <c r="AI471" s="9">
        <f t="shared" si="113"/>
        <v>70</v>
      </c>
      <c r="AJ471" s="9">
        <f t="shared" si="114"/>
        <v>67</v>
      </c>
      <c r="AK471" s="9" t="s">
        <v>332</v>
      </c>
      <c r="AL471" s="1" t="s">
        <v>490</v>
      </c>
      <c r="AM471" s="1" t="s">
        <v>38</v>
      </c>
      <c r="AN471" s="1" t="s">
        <v>39</v>
      </c>
      <c r="AO471" s="1" t="s">
        <v>50</v>
      </c>
      <c r="AP471" t="str">
        <f t="shared" si="115"/>
        <v>Grass, Monster</v>
      </c>
      <c r="AQ471" s="9">
        <v>50</v>
      </c>
      <c r="AR471" s="9">
        <f t="shared" si="116"/>
        <v>50</v>
      </c>
      <c r="AS471" s="10">
        <f>Table1[[#This Row],[percentage_male]]/100</f>
        <v>0.5</v>
      </c>
      <c r="AT471" s="11">
        <f>(100-Table1[[#This Row],[percentage_male]])/100</f>
        <v>0.5</v>
      </c>
      <c r="AU471" s="1" t="s">
        <v>51</v>
      </c>
      <c r="AV471" s="1" t="s">
        <v>33</v>
      </c>
      <c r="AW471" s="1" t="s">
        <v>77</v>
      </c>
      <c r="AX471" s="1">
        <v>0.5</v>
      </c>
      <c r="AY471" s="1">
        <v>0.5</v>
      </c>
      <c r="AZ471" s="1">
        <v>0.5</v>
      </c>
      <c r="BA471" s="1" t="s">
        <v>33</v>
      </c>
      <c r="BB471" s="1" t="s">
        <v>38</v>
      </c>
      <c r="BC471" s="1" t="s">
        <v>38</v>
      </c>
      <c r="BD471" s="1">
        <v>0.5</v>
      </c>
      <c r="BE471" s="1" t="s">
        <v>38</v>
      </c>
      <c r="BF471" s="1" t="s">
        <v>33</v>
      </c>
      <c r="BG471" s="1" t="s">
        <v>38</v>
      </c>
      <c r="BH471" s="1" t="s">
        <v>38</v>
      </c>
      <c r="BI471" s="1" t="s">
        <v>33</v>
      </c>
      <c r="BJ471" s="1" t="s">
        <v>33</v>
      </c>
      <c r="BK471" s="1" t="s">
        <v>33</v>
      </c>
      <c r="BL471" s="1" t="s">
        <v>38</v>
      </c>
      <c r="BM471" s="1" t="s">
        <v>33</v>
      </c>
    </row>
    <row r="472" spans="1:65" x14ac:dyDescent="0.35">
      <c r="A472" s="1" t="s">
        <v>2146</v>
      </c>
      <c r="B472" s="1" t="s">
        <v>820</v>
      </c>
      <c r="C472" s="1" t="s">
        <v>2147</v>
      </c>
      <c r="D472" s="1" t="s">
        <v>2148</v>
      </c>
      <c r="E472" t="s">
        <v>77</v>
      </c>
      <c r="F472" s="1" t="s">
        <v>37</v>
      </c>
      <c r="G472" s="1" t="s">
        <v>4219</v>
      </c>
      <c r="H472" s="1" t="s">
        <v>38</v>
      </c>
      <c r="I472" s="1" t="s">
        <v>39</v>
      </c>
      <c r="J472" s="1" t="s">
        <v>310</v>
      </c>
      <c r="K472" t="str">
        <f t="shared" si="104"/>
        <v>Grass, Ice</v>
      </c>
      <c r="L472" s="1">
        <v>2.2000000000000002</v>
      </c>
      <c r="M472" s="1">
        <v>135.5</v>
      </c>
      <c r="N472" s="1" t="s">
        <v>38</v>
      </c>
      <c r="O472" s="1" t="s">
        <v>376</v>
      </c>
      <c r="Q472" s="1" t="s">
        <v>714</v>
      </c>
      <c r="R472" s="9" t="s">
        <v>1959</v>
      </c>
      <c r="S472" s="9">
        <f t="shared" si="105"/>
        <v>494</v>
      </c>
      <c r="T472" s="9">
        <f t="shared" si="106"/>
        <v>90</v>
      </c>
      <c r="U472" s="9" t="s">
        <v>178</v>
      </c>
      <c r="V472" s="9">
        <f t="shared" si="107"/>
        <v>92</v>
      </c>
      <c r="W472" s="9" t="s">
        <v>340</v>
      </c>
      <c r="X472" s="9">
        <f t="shared" si="108"/>
        <v>75</v>
      </c>
      <c r="Y472" s="9" t="s">
        <v>195</v>
      </c>
      <c r="Z472" s="9">
        <f t="shared" si="109"/>
        <v>92</v>
      </c>
      <c r="AA472" s="9" t="s">
        <v>340</v>
      </c>
      <c r="AB472" s="9">
        <f t="shared" si="110"/>
        <v>85</v>
      </c>
      <c r="AC472" s="9" t="s">
        <v>104</v>
      </c>
      <c r="AD472" s="9">
        <f t="shared" si="111"/>
        <v>60</v>
      </c>
      <c r="AE472" s="9" t="s">
        <v>56</v>
      </c>
      <c r="AF472" s="9">
        <f t="shared" si="112"/>
        <v>60</v>
      </c>
      <c r="AG472" s="9" t="s">
        <v>56</v>
      </c>
      <c r="AH472" s="9" t="s">
        <v>47</v>
      </c>
      <c r="AI472" s="9">
        <f t="shared" si="113"/>
        <v>70</v>
      </c>
      <c r="AJ472" s="9">
        <f t="shared" si="114"/>
        <v>173</v>
      </c>
      <c r="AK472" s="9" t="s">
        <v>835</v>
      </c>
      <c r="AL472" s="1" t="s">
        <v>490</v>
      </c>
      <c r="AM472" s="1" t="s">
        <v>38</v>
      </c>
      <c r="AN472" s="1" t="s">
        <v>39</v>
      </c>
      <c r="AO472" s="1" t="s">
        <v>50</v>
      </c>
      <c r="AP472" t="str">
        <f t="shared" si="115"/>
        <v>Grass, Monster</v>
      </c>
      <c r="AQ472" s="9">
        <v>50</v>
      </c>
      <c r="AR472" s="9">
        <f t="shared" si="116"/>
        <v>50</v>
      </c>
      <c r="AS472" s="10">
        <f>Table1[[#This Row],[percentage_male]]/100</f>
        <v>0.5</v>
      </c>
      <c r="AT472" s="11">
        <f>(100-Table1[[#This Row],[percentage_male]])/100</f>
        <v>0.5</v>
      </c>
      <c r="AU472" s="1" t="s">
        <v>51</v>
      </c>
      <c r="AV472" s="1" t="s">
        <v>33</v>
      </c>
      <c r="AW472" s="1" t="s">
        <v>77</v>
      </c>
      <c r="AX472" s="1">
        <v>0.5</v>
      </c>
      <c r="AY472" s="1">
        <v>0.5</v>
      </c>
      <c r="AZ472" s="1">
        <v>0.5</v>
      </c>
      <c r="BA472" s="1" t="s">
        <v>33</v>
      </c>
      <c r="BB472" s="1" t="s">
        <v>38</v>
      </c>
      <c r="BC472" s="1" t="s">
        <v>38</v>
      </c>
      <c r="BD472" s="1">
        <v>0.5</v>
      </c>
      <c r="BE472" s="1" t="s">
        <v>38</v>
      </c>
      <c r="BF472" s="1" t="s">
        <v>33</v>
      </c>
      <c r="BG472" s="1" t="s">
        <v>38</v>
      </c>
      <c r="BH472" s="1" t="s">
        <v>38</v>
      </c>
      <c r="BI472" s="1" t="s">
        <v>33</v>
      </c>
      <c r="BJ472" s="1" t="s">
        <v>33</v>
      </c>
      <c r="BK472" s="1" t="s">
        <v>33</v>
      </c>
      <c r="BL472" s="1" t="s">
        <v>38</v>
      </c>
      <c r="BM472" s="1" t="s">
        <v>33</v>
      </c>
    </row>
    <row r="473" spans="1:65" x14ac:dyDescent="0.35">
      <c r="A473" s="1" t="s">
        <v>2153</v>
      </c>
      <c r="B473" s="1" t="s">
        <v>1852</v>
      </c>
      <c r="C473" s="1" t="s">
        <v>2154</v>
      </c>
      <c r="D473" s="1" t="s">
        <v>2155</v>
      </c>
      <c r="E473" t="s">
        <v>77</v>
      </c>
      <c r="F473" s="1" t="s">
        <v>37</v>
      </c>
      <c r="G473" s="1" t="s">
        <v>4027</v>
      </c>
      <c r="H473" s="1" t="s">
        <v>38</v>
      </c>
      <c r="I473" s="1" t="s">
        <v>240</v>
      </c>
      <c r="J473" s="1" t="s">
        <v>310</v>
      </c>
      <c r="K473" t="str">
        <f t="shared" si="104"/>
        <v>Dark, Ice</v>
      </c>
      <c r="L473" s="1">
        <v>1.1000000000000001</v>
      </c>
      <c r="M473" s="1">
        <v>34</v>
      </c>
      <c r="N473" s="1" t="s">
        <v>38</v>
      </c>
      <c r="O473" s="1" t="s">
        <v>901</v>
      </c>
      <c r="Q473" s="1" t="s">
        <v>1193</v>
      </c>
      <c r="R473" s="9" t="s">
        <v>507</v>
      </c>
      <c r="S473" s="9">
        <f t="shared" si="105"/>
        <v>510</v>
      </c>
      <c r="T473" s="9">
        <f t="shared" si="106"/>
        <v>70</v>
      </c>
      <c r="U473" s="9" t="s">
        <v>47</v>
      </c>
      <c r="V473" s="9">
        <f t="shared" si="107"/>
        <v>120</v>
      </c>
      <c r="W473" s="9" t="s">
        <v>75</v>
      </c>
      <c r="X473" s="9">
        <f t="shared" si="108"/>
        <v>65</v>
      </c>
      <c r="Y473" s="9" t="s">
        <v>46</v>
      </c>
      <c r="Z473" s="9">
        <f t="shared" si="109"/>
        <v>45</v>
      </c>
      <c r="AA473" s="9" t="s">
        <v>44</v>
      </c>
      <c r="AB473" s="9">
        <f t="shared" si="110"/>
        <v>85</v>
      </c>
      <c r="AC473" s="9" t="s">
        <v>104</v>
      </c>
      <c r="AD473" s="9">
        <f t="shared" si="111"/>
        <v>125</v>
      </c>
      <c r="AE473" s="9" t="s">
        <v>651</v>
      </c>
      <c r="AF473" s="9">
        <f t="shared" si="112"/>
        <v>45</v>
      </c>
      <c r="AG473" s="9" t="s">
        <v>44</v>
      </c>
      <c r="AH473" s="9" t="s">
        <v>159</v>
      </c>
      <c r="AI473" s="9">
        <f t="shared" si="113"/>
        <v>35</v>
      </c>
      <c r="AJ473" s="9">
        <f t="shared" si="114"/>
        <v>179</v>
      </c>
      <c r="AK473" s="9" t="s">
        <v>893</v>
      </c>
      <c r="AL473" s="1" t="s">
        <v>49</v>
      </c>
      <c r="AM473" s="1" t="s">
        <v>33</v>
      </c>
      <c r="AN473" s="1" t="s">
        <v>238</v>
      </c>
      <c r="AP473" t="str">
        <f t="shared" si="115"/>
        <v>Field</v>
      </c>
      <c r="AQ473" s="9">
        <v>50</v>
      </c>
      <c r="AR473" s="9">
        <f t="shared" si="116"/>
        <v>50</v>
      </c>
      <c r="AS473" s="10">
        <f>Table1[[#This Row],[percentage_male]]/100</f>
        <v>0.5</v>
      </c>
      <c r="AT473" s="11">
        <f>(100-Table1[[#This Row],[percentage_male]])/100</f>
        <v>0.5</v>
      </c>
      <c r="AU473" s="1" t="s">
        <v>51</v>
      </c>
      <c r="AV473" s="1" t="s">
        <v>33</v>
      </c>
      <c r="AW473" s="1" t="s">
        <v>38</v>
      </c>
      <c r="AX473" s="1" t="s">
        <v>33</v>
      </c>
      <c r="AY473" s="1" t="s">
        <v>33</v>
      </c>
      <c r="AZ473" s="1" t="s">
        <v>33</v>
      </c>
      <c r="BA473" s="1">
        <v>0.5</v>
      </c>
      <c r="BB473" s="1" t="s">
        <v>77</v>
      </c>
      <c r="BC473" s="1" t="s">
        <v>33</v>
      </c>
      <c r="BD473" s="1" t="s">
        <v>33</v>
      </c>
      <c r="BE473" s="1" t="s">
        <v>33</v>
      </c>
      <c r="BF473" s="1" t="s">
        <v>32</v>
      </c>
      <c r="BG473" s="1" t="s">
        <v>38</v>
      </c>
      <c r="BH473" s="1" t="s">
        <v>38</v>
      </c>
      <c r="BI473" s="1">
        <v>0.5</v>
      </c>
      <c r="BJ473" s="1" t="s">
        <v>33</v>
      </c>
      <c r="BK473" s="1">
        <v>0.5</v>
      </c>
      <c r="BL473" s="1" t="s">
        <v>38</v>
      </c>
      <c r="BM473" s="1" t="s">
        <v>38</v>
      </c>
    </row>
    <row r="474" spans="1:65" x14ac:dyDescent="0.35">
      <c r="A474" s="1" t="s">
        <v>2157</v>
      </c>
      <c r="B474" s="1" t="s">
        <v>1855</v>
      </c>
      <c r="C474" s="1" t="s">
        <v>2157</v>
      </c>
      <c r="D474" s="1" t="s">
        <v>2158</v>
      </c>
      <c r="E474" t="s">
        <v>77</v>
      </c>
      <c r="F474" s="1" t="s">
        <v>37</v>
      </c>
      <c r="G474" s="1" t="s">
        <v>4220</v>
      </c>
      <c r="H474" s="1" t="s">
        <v>38</v>
      </c>
      <c r="I474" s="1" t="s">
        <v>282</v>
      </c>
      <c r="J474" s="1" t="s">
        <v>311</v>
      </c>
      <c r="K474" t="str">
        <f t="shared" si="104"/>
        <v>Electric, Steel</v>
      </c>
      <c r="L474" s="1">
        <v>1.2</v>
      </c>
      <c r="M474" s="1">
        <v>180</v>
      </c>
      <c r="N474" s="1" t="s">
        <v>61</v>
      </c>
      <c r="O474" s="1" t="s">
        <v>572</v>
      </c>
      <c r="P474" s="1" t="s">
        <v>568</v>
      </c>
      <c r="Q474" s="1" t="s">
        <v>618</v>
      </c>
      <c r="R474" s="9" t="s">
        <v>860</v>
      </c>
      <c r="S474" s="9">
        <f t="shared" si="105"/>
        <v>535</v>
      </c>
      <c r="T474" s="9">
        <f t="shared" si="106"/>
        <v>70</v>
      </c>
      <c r="U474" s="9" t="s">
        <v>47</v>
      </c>
      <c r="V474" s="9">
        <f t="shared" si="107"/>
        <v>70</v>
      </c>
      <c r="W474" s="9" t="s">
        <v>47</v>
      </c>
      <c r="X474" s="9">
        <f t="shared" si="108"/>
        <v>115</v>
      </c>
      <c r="Y474" s="9" t="s">
        <v>118</v>
      </c>
      <c r="Z474" s="9">
        <f t="shared" si="109"/>
        <v>130</v>
      </c>
      <c r="AA474" s="9" t="s">
        <v>110</v>
      </c>
      <c r="AB474" s="9">
        <f t="shared" si="110"/>
        <v>90</v>
      </c>
      <c r="AC474" s="9" t="s">
        <v>178</v>
      </c>
      <c r="AD474" s="9">
        <f t="shared" si="111"/>
        <v>60</v>
      </c>
      <c r="AE474" s="9" t="s">
        <v>56</v>
      </c>
      <c r="AF474" s="9">
        <f t="shared" si="112"/>
        <v>30</v>
      </c>
      <c r="AG474" s="9" t="s">
        <v>158</v>
      </c>
      <c r="AH474" s="9" t="s">
        <v>47</v>
      </c>
      <c r="AI474" s="9">
        <f t="shared" si="113"/>
        <v>70</v>
      </c>
      <c r="AJ474" s="9">
        <f t="shared" si="114"/>
        <v>241</v>
      </c>
      <c r="AK474" s="9" t="s">
        <v>1019</v>
      </c>
      <c r="AL474" s="1" t="s">
        <v>161</v>
      </c>
      <c r="AM474" s="1" t="s">
        <v>33</v>
      </c>
      <c r="AN474" s="1" t="s">
        <v>569</v>
      </c>
      <c r="AP474" t="str">
        <f t="shared" si="115"/>
        <v>Mineral</v>
      </c>
      <c r="AR474" s="9">
        <f t="shared" si="116"/>
        <v>100</v>
      </c>
      <c r="AU474" s="1" t="s">
        <v>51</v>
      </c>
      <c r="AV474" s="1">
        <v>0.5</v>
      </c>
      <c r="AW474" s="1" t="s">
        <v>38</v>
      </c>
      <c r="AX474" s="1" t="s">
        <v>33</v>
      </c>
      <c r="AY474" s="1">
        <v>0.5</v>
      </c>
      <c r="AZ474" s="1">
        <v>0.5</v>
      </c>
      <c r="BA474" s="1">
        <v>0.5</v>
      </c>
      <c r="BB474" s="1" t="s">
        <v>38</v>
      </c>
      <c r="BC474" s="1" t="s">
        <v>32</v>
      </c>
      <c r="BD474" s="1" t="s">
        <v>77</v>
      </c>
      <c r="BE474" s="1">
        <v>0.25</v>
      </c>
      <c r="BF474" s="1">
        <v>0.5</v>
      </c>
      <c r="BG474" s="1">
        <v>0.5</v>
      </c>
      <c r="BH474" s="1">
        <v>0.5</v>
      </c>
      <c r="BI474" s="1" t="s">
        <v>33</v>
      </c>
      <c r="BJ474" s="1">
        <v>0.5</v>
      </c>
      <c r="BK474" s="1" t="s">
        <v>33</v>
      </c>
      <c r="BL474" s="1">
        <v>0.25</v>
      </c>
      <c r="BM474" s="1">
        <v>0.5</v>
      </c>
    </row>
    <row r="475" spans="1:65" x14ac:dyDescent="0.35">
      <c r="A475" s="1" t="s">
        <v>2160</v>
      </c>
      <c r="B475" s="1" t="s">
        <v>1858</v>
      </c>
      <c r="C475" s="1" t="s">
        <v>2161</v>
      </c>
      <c r="D475" s="1" t="s">
        <v>2162</v>
      </c>
      <c r="E475" t="s">
        <v>77</v>
      </c>
      <c r="F475" s="1" t="s">
        <v>37</v>
      </c>
      <c r="G475" s="1" t="s">
        <v>3955</v>
      </c>
      <c r="H475" s="1" t="s">
        <v>33</v>
      </c>
      <c r="I475" s="1" t="s">
        <v>37</v>
      </c>
      <c r="K475" t="str">
        <f t="shared" si="104"/>
        <v>Normal</v>
      </c>
      <c r="L475" s="1">
        <v>1.7</v>
      </c>
      <c r="M475" s="1">
        <v>140</v>
      </c>
      <c r="N475" s="1" t="s">
        <v>61</v>
      </c>
      <c r="O475" s="1" t="s">
        <v>599</v>
      </c>
      <c r="P475" s="1" t="s">
        <v>598</v>
      </c>
      <c r="Q475" s="1" t="s">
        <v>467</v>
      </c>
      <c r="R475" s="9" t="s">
        <v>561</v>
      </c>
      <c r="S475" s="9">
        <f t="shared" si="105"/>
        <v>515</v>
      </c>
      <c r="T475" s="9">
        <f t="shared" si="106"/>
        <v>110</v>
      </c>
      <c r="U475" s="9" t="s">
        <v>296</v>
      </c>
      <c r="V475" s="9">
        <f t="shared" si="107"/>
        <v>85</v>
      </c>
      <c r="W475" s="9" t="s">
        <v>104</v>
      </c>
      <c r="X475" s="9">
        <f t="shared" si="108"/>
        <v>95</v>
      </c>
      <c r="Y475" s="9" t="s">
        <v>276</v>
      </c>
      <c r="Z475" s="9">
        <f t="shared" si="109"/>
        <v>80</v>
      </c>
      <c r="AA475" s="9" t="s">
        <v>59</v>
      </c>
      <c r="AB475" s="9">
        <f t="shared" si="110"/>
        <v>95</v>
      </c>
      <c r="AC475" s="9" t="s">
        <v>276</v>
      </c>
      <c r="AD475" s="9">
        <f t="shared" si="111"/>
        <v>50</v>
      </c>
      <c r="AE475" s="9" t="s">
        <v>88</v>
      </c>
      <c r="AF475" s="9">
        <f t="shared" si="112"/>
        <v>30</v>
      </c>
      <c r="AG475" s="9" t="s">
        <v>158</v>
      </c>
      <c r="AH475" s="9" t="s">
        <v>47</v>
      </c>
      <c r="AI475" s="9">
        <f t="shared" si="113"/>
        <v>70</v>
      </c>
      <c r="AJ475" s="9">
        <f t="shared" si="114"/>
        <v>180</v>
      </c>
      <c r="AK475" s="9" t="s">
        <v>529</v>
      </c>
      <c r="AL475" s="1" t="s">
        <v>161</v>
      </c>
      <c r="AM475" s="1" t="s">
        <v>33</v>
      </c>
      <c r="AN475" s="1" t="s">
        <v>50</v>
      </c>
      <c r="AP475" t="str">
        <f t="shared" si="115"/>
        <v>Monster</v>
      </c>
      <c r="AQ475" s="9">
        <v>50</v>
      </c>
      <c r="AR475" s="9">
        <f t="shared" si="116"/>
        <v>50</v>
      </c>
      <c r="AS475" s="10">
        <f>Table1[[#This Row],[percentage_male]]/100</f>
        <v>0.5</v>
      </c>
      <c r="AT475" s="11">
        <f>(100-Table1[[#This Row],[percentage_male]])/100</f>
        <v>0.5</v>
      </c>
      <c r="AU475" s="1" t="s">
        <v>51</v>
      </c>
      <c r="AV475" s="1" t="s">
        <v>33</v>
      </c>
      <c r="AW475" s="1" t="s">
        <v>33</v>
      </c>
      <c r="AX475" s="1" t="s">
        <v>33</v>
      </c>
      <c r="AY475" s="1" t="s">
        <v>33</v>
      </c>
      <c r="AZ475" s="1" t="s">
        <v>33</v>
      </c>
      <c r="BA475" s="1" t="s">
        <v>33</v>
      </c>
      <c r="BB475" s="1" t="s">
        <v>38</v>
      </c>
      <c r="BC475" s="1" t="s">
        <v>33</v>
      </c>
      <c r="BD475" s="1" t="s">
        <v>33</v>
      </c>
      <c r="BE475" s="1" t="s">
        <v>33</v>
      </c>
      <c r="BF475" s="1" t="s">
        <v>33</v>
      </c>
      <c r="BG475" s="1" t="s">
        <v>33</v>
      </c>
      <c r="BH475" s="1" t="s">
        <v>33</v>
      </c>
      <c r="BI475" s="1" t="s">
        <v>32</v>
      </c>
      <c r="BJ475" s="1" t="s">
        <v>33</v>
      </c>
      <c r="BK475" s="1" t="s">
        <v>33</v>
      </c>
      <c r="BL475" s="1" t="s">
        <v>33</v>
      </c>
      <c r="BM475" s="1" t="s">
        <v>33</v>
      </c>
    </row>
    <row r="476" spans="1:65" x14ac:dyDescent="0.35">
      <c r="A476" s="1" t="s">
        <v>2164</v>
      </c>
      <c r="B476" s="1" t="s">
        <v>1862</v>
      </c>
      <c r="C476" s="1" t="s">
        <v>2165</v>
      </c>
      <c r="D476" s="1" t="s">
        <v>2166</v>
      </c>
      <c r="E476" t="s">
        <v>77</v>
      </c>
      <c r="F476" s="1" t="s">
        <v>37</v>
      </c>
      <c r="G476" s="1" t="s">
        <v>3908</v>
      </c>
      <c r="H476" s="1" t="s">
        <v>38</v>
      </c>
      <c r="I476" s="1" t="s">
        <v>304</v>
      </c>
      <c r="J476" s="1" t="s">
        <v>566</v>
      </c>
      <c r="K476" t="str">
        <f t="shared" si="104"/>
        <v>Ground, Rock</v>
      </c>
      <c r="L476" s="1">
        <v>2.4</v>
      </c>
      <c r="M476" s="1">
        <v>282.8</v>
      </c>
      <c r="N476" s="1" t="s">
        <v>61</v>
      </c>
      <c r="O476" s="1" t="s">
        <v>284</v>
      </c>
      <c r="P476" s="1" t="s">
        <v>1618</v>
      </c>
      <c r="Q476" s="1" t="s">
        <v>744</v>
      </c>
      <c r="R476" s="9" t="s">
        <v>860</v>
      </c>
      <c r="S476" s="9">
        <f t="shared" si="105"/>
        <v>535</v>
      </c>
      <c r="T476" s="9">
        <f t="shared" si="106"/>
        <v>115</v>
      </c>
      <c r="U476" s="9" t="s">
        <v>118</v>
      </c>
      <c r="V476" s="9">
        <f t="shared" si="107"/>
        <v>140</v>
      </c>
      <c r="W476" s="9" t="s">
        <v>361</v>
      </c>
      <c r="X476" s="9">
        <f t="shared" si="108"/>
        <v>130</v>
      </c>
      <c r="Y476" s="9" t="s">
        <v>110</v>
      </c>
      <c r="Z476" s="9">
        <f t="shared" si="109"/>
        <v>55</v>
      </c>
      <c r="AA476" s="9" t="s">
        <v>169</v>
      </c>
      <c r="AB476" s="9">
        <f t="shared" si="110"/>
        <v>55</v>
      </c>
      <c r="AC476" s="9" t="s">
        <v>169</v>
      </c>
      <c r="AD476" s="9">
        <f t="shared" si="111"/>
        <v>40</v>
      </c>
      <c r="AE476" s="9" t="s">
        <v>184</v>
      </c>
      <c r="AF476" s="9">
        <f t="shared" si="112"/>
        <v>30</v>
      </c>
      <c r="AG476" s="9" t="s">
        <v>158</v>
      </c>
      <c r="AH476" s="9" t="s">
        <v>47</v>
      </c>
      <c r="AI476" s="9">
        <f t="shared" si="113"/>
        <v>70</v>
      </c>
      <c r="AJ476" s="9">
        <f t="shared" si="114"/>
        <v>241</v>
      </c>
      <c r="AK476" s="9" t="s">
        <v>1019</v>
      </c>
      <c r="AL476" s="1" t="s">
        <v>490</v>
      </c>
      <c r="AM476" s="1" t="s">
        <v>38</v>
      </c>
      <c r="AN476" s="1" t="s">
        <v>238</v>
      </c>
      <c r="AO476" s="1" t="s">
        <v>50</v>
      </c>
      <c r="AP476" t="str">
        <f t="shared" si="115"/>
        <v>Field, Monster</v>
      </c>
      <c r="AQ476" s="9">
        <v>50</v>
      </c>
      <c r="AR476" s="9">
        <f t="shared" si="116"/>
        <v>50</v>
      </c>
      <c r="AS476" s="10">
        <f>Table1[[#This Row],[percentage_male]]/100</f>
        <v>0.5</v>
      </c>
      <c r="AT476" s="11">
        <f>(100-Table1[[#This Row],[percentage_male]])/100</f>
        <v>0.5</v>
      </c>
      <c r="AU476" s="1" t="s">
        <v>51</v>
      </c>
      <c r="AV476" s="1">
        <v>0.5</v>
      </c>
      <c r="AW476" s="1">
        <v>0.5</v>
      </c>
      <c r="AX476" s="1" t="s">
        <v>77</v>
      </c>
      <c r="AY476" s="1" t="s">
        <v>32</v>
      </c>
      <c r="AZ476" s="1" t="s">
        <v>77</v>
      </c>
      <c r="BA476" s="1" t="s">
        <v>38</v>
      </c>
      <c r="BB476" s="1" t="s">
        <v>38</v>
      </c>
      <c r="BC476" s="1">
        <v>0.25</v>
      </c>
      <c r="BD476" s="1" t="s">
        <v>38</v>
      </c>
      <c r="BE476" s="1">
        <v>0.5</v>
      </c>
      <c r="BF476" s="1" t="s">
        <v>33</v>
      </c>
      <c r="BG476" s="1" t="s">
        <v>33</v>
      </c>
      <c r="BH476" s="1">
        <v>0.5</v>
      </c>
      <c r="BI476" s="1" t="s">
        <v>33</v>
      </c>
      <c r="BJ476" s="1" t="s">
        <v>33</v>
      </c>
      <c r="BK476" s="1" t="s">
        <v>33</v>
      </c>
      <c r="BL476" s="1" t="s">
        <v>38</v>
      </c>
      <c r="BM476" s="1" t="s">
        <v>33</v>
      </c>
    </row>
    <row r="477" spans="1:65" x14ac:dyDescent="0.35">
      <c r="A477" s="1" t="s">
        <v>2168</v>
      </c>
      <c r="B477" s="1" t="s">
        <v>622</v>
      </c>
      <c r="C477" s="1" t="s">
        <v>2169</v>
      </c>
      <c r="D477" s="1" t="s">
        <v>2170</v>
      </c>
      <c r="E477" t="s">
        <v>77</v>
      </c>
      <c r="F477" s="1" t="s">
        <v>37</v>
      </c>
      <c r="G477" s="1" t="s">
        <v>3958</v>
      </c>
      <c r="H477" s="1" t="s">
        <v>33</v>
      </c>
      <c r="I477" s="1" t="s">
        <v>39</v>
      </c>
      <c r="K477" t="str">
        <f t="shared" si="104"/>
        <v>Grass</v>
      </c>
      <c r="L477" s="1">
        <v>2</v>
      </c>
      <c r="M477" s="1">
        <v>128.6</v>
      </c>
      <c r="N477" s="1" t="s">
        <v>61</v>
      </c>
      <c r="O477" s="1" t="s">
        <v>42</v>
      </c>
      <c r="P477" s="1" t="s">
        <v>785</v>
      </c>
      <c r="Q477" s="1" t="s">
        <v>600</v>
      </c>
      <c r="R477" s="9" t="s">
        <v>860</v>
      </c>
      <c r="S477" s="9">
        <f t="shared" si="105"/>
        <v>535</v>
      </c>
      <c r="T477" s="9">
        <f t="shared" si="106"/>
        <v>100</v>
      </c>
      <c r="U477" s="9" t="s">
        <v>68</v>
      </c>
      <c r="V477" s="9">
        <f t="shared" si="107"/>
        <v>100</v>
      </c>
      <c r="W477" s="9" t="s">
        <v>68</v>
      </c>
      <c r="X477" s="9">
        <f t="shared" si="108"/>
        <v>125</v>
      </c>
      <c r="Y477" s="9" t="s">
        <v>651</v>
      </c>
      <c r="Z477" s="9">
        <f t="shared" si="109"/>
        <v>110</v>
      </c>
      <c r="AA477" s="9" t="s">
        <v>296</v>
      </c>
      <c r="AB477" s="9">
        <f t="shared" si="110"/>
        <v>50</v>
      </c>
      <c r="AC477" s="9" t="s">
        <v>88</v>
      </c>
      <c r="AD477" s="9">
        <f t="shared" si="111"/>
        <v>50</v>
      </c>
      <c r="AE477" s="9" t="s">
        <v>88</v>
      </c>
      <c r="AF477" s="9">
        <f t="shared" si="112"/>
        <v>30</v>
      </c>
      <c r="AG477" s="9" t="s">
        <v>158</v>
      </c>
      <c r="AH477" s="9" t="s">
        <v>47</v>
      </c>
      <c r="AI477" s="9">
        <f t="shared" si="113"/>
        <v>70</v>
      </c>
      <c r="AJ477" s="9">
        <f t="shared" si="114"/>
        <v>187</v>
      </c>
      <c r="AK477" s="9" t="s">
        <v>861</v>
      </c>
      <c r="AL477" s="1" t="s">
        <v>161</v>
      </c>
      <c r="AM477" s="1" t="s">
        <v>33</v>
      </c>
      <c r="AN477" s="1" t="s">
        <v>39</v>
      </c>
      <c r="AP477" t="str">
        <f t="shared" si="115"/>
        <v>Grass</v>
      </c>
      <c r="AQ477" s="9">
        <v>50</v>
      </c>
      <c r="AR477" s="9">
        <f t="shared" si="116"/>
        <v>50</v>
      </c>
      <c r="AS477" s="10">
        <f>Table1[[#This Row],[percentage_male]]/100</f>
        <v>0.5</v>
      </c>
      <c r="AT477" s="11">
        <f>(100-Table1[[#This Row],[percentage_male]])/100</f>
        <v>0.5</v>
      </c>
      <c r="AU477" s="1" t="s">
        <v>51</v>
      </c>
      <c r="AV477" s="1" t="s">
        <v>33</v>
      </c>
      <c r="AW477" s="1" t="s">
        <v>38</v>
      </c>
      <c r="AX477" s="1">
        <v>0.5</v>
      </c>
      <c r="AY477" s="1">
        <v>0.5</v>
      </c>
      <c r="AZ477" s="1">
        <v>0.5</v>
      </c>
      <c r="BA477" s="1" t="s">
        <v>38</v>
      </c>
      <c r="BB477" s="1" t="s">
        <v>33</v>
      </c>
      <c r="BC477" s="1" t="s">
        <v>38</v>
      </c>
      <c r="BD477" s="1">
        <v>0.5</v>
      </c>
      <c r="BE477" s="1" t="s">
        <v>38</v>
      </c>
      <c r="BF477" s="1" t="s">
        <v>33</v>
      </c>
      <c r="BG477" s="1" t="s">
        <v>38</v>
      </c>
      <c r="BH477" s="1" t="s">
        <v>33</v>
      </c>
      <c r="BI477" s="1" t="s">
        <v>33</v>
      </c>
      <c r="BJ477" s="1" t="s">
        <v>33</v>
      </c>
      <c r="BK477" s="1" t="s">
        <v>33</v>
      </c>
      <c r="BL477" s="1" t="s">
        <v>33</v>
      </c>
      <c r="BM477" s="1" t="s">
        <v>33</v>
      </c>
    </row>
    <row r="478" spans="1:65" x14ac:dyDescent="0.35">
      <c r="A478" s="1" t="s">
        <v>2171</v>
      </c>
      <c r="B478" s="1" t="s">
        <v>1866</v>
      </c>
      <c r="C478" s="1" t="s">
        <v>2172</v>
      </c>
      <c r="D478" s="1" t="s">
        <v>2173</v>
      </c>
      <c r="E478" t="s">
        <v>77</v>
      </c>
      <c r="F478" s="1" t="s">
        <v>37</v>
      </c>
      <c r="G478" s="1" t="s">
        <v>4221</v>
      </c>
      <c r="H478" s="1" t="s">
        <v>33</v>
      </c>
      <c r="I478" s="1" t="s">
        <v>282</v>
      </c>
      <c r="K478" t="str">
        <f t="shared" si="104"/>
        <v>Electric</v>
      </c>
      <c r="L478" s="1">
        <v>1.8</v>
      </c>
      <c r="M478" s="1">
        <v>138.6</v>
      </c>
      <c r="N478" s="1" t="s">
        <v>38</v>
      </c>
      <c r="O478" s="1" t="s">
        <v>2174</v>
      </c>
      <c r="Q478" s="1" t="s">
        <v>479</v>
      </c>
      <c r="R478" s="9" t="s">
        <v>852</v>
      </c>
      <c r="S478" s="9">
        <f t="shared" si="105"/>
        <v>540</v>
      </c>
      <c r="T478" s="9">
        <f t="shared" si="106"/>
        <v>75</v>
      </c>
      <c r="U478" s="9" t="s">
        <v>195</v>
      </c>
      <c r="V478" s="9">
        <f t="shared" si="107"/>
        <v>123</v>
      </c>
      <c r="W478" s="9" t="s">
        <v>73</v>
      </c>
      <c r="X478" s="9">
        <f t="shared" si="108"/>
        <v>67</v>
      </c>
      <c r="Y478" s="9" t="s">
        <v>332</v>
      </c>
      <c r="Z478" s="9">
        <f t="shared" si="109"/>
        <v>95</v>
      </c>
      <c r="AA478" s="9" t="s">
        <v>276</v>
      </c>
      <c r="AB478" s="9">
        <f t="shared" si="110"/>
        <v>85</v>
      </c>
      <c r="AC478" s="9" t="s">
        <v>104</v>
      </c>
      <c r="AD478" s="9">
        <f t="shared" si="111"/>
        <v>95</v>
      </c>
      <c r="AE478" s="9" t="s">
        <v>276</v>
      </c>
      <c r="AF478" s="9">
        <f t="shared" si="112"/>
        <v>30</v>
      </c>
      <c r="AG478" s="9" t="s">
        <v>158</v>
      </c>
      <c r="AH478" s="9" t="s">
        <v>47</v>
      </c>
      <c r="AI478" s="9">
        <f t="shared" si="113"/>
        <v>70</v>
      </c>
      <c r="AJ478" s="9">
        <f t="shared" si="114"/>
        <v>243</v>
      </c>
      <c r="AK478" s="9" t="s">
        <v>1115</v>
      </c>
      <c r="AL478" s="1" t="s">
        <v>161</v>
      </c>
      <c r="AM478" s="1" t="s">
        <v>33</v>
      </c>
      <c r="AN478" s="1" t="s">
        <v>514</v>
      </c>
      <c r="AP478" t="str">
        <f t="shared" si="115"/>
        <v>Human-Like</v>
      </c>
      <c r="AQ478" s="9">
        <v>75</v>
      </c>
      <c r="AR478" s="9">
        <f t="shared" si="116"/>
        <v>25</v>
      </c>
      <c r="AS478" s="10">
        <f>Table1[[#This Row],[percentage_male]]/100</f>
        <v>0.75</v>
      </c>
      <c r="AT478" s="11">
        <f>(100-Table1[[#This Row],[percentage_male]])/100</f>
        <v>0.25</v>
      </c>
      <c r="AU478" s="1" t="s">
        <v>170</v>
      </c>
      <c r="AV478" s="1" t="s">
        <v>33</v>
      </c>
      <c r="AW478" s="1" t="s">
        <v>33</v>
      </c>
      <c r="AX478" s="1" t="s">
        <v>33</v>
      </c>
      <c r="AY478" s="1" t="s">
        <v>32</v>
      </c>
      <c r="AZ478" s="1" t="s">
        <v>33</v>
      </c>
      <c r="BA478" s="1" t="s">
        <v>33</v>
      </c>
      <c r="BB478" s="1" t="s">
        <v>33</v>
      </c>
      <c r="BC478" s="1" t="s">
        <v>33</v>
      </c>
      <c r="BD478" s="1" t="s">
        <v>38</v>
      </c>
      <c r="BE478" s="1">
        <v>0.5</v>
      </c>
      <c r="BF478" s="1" t="s">
        <v>33</v>
      </c>
      <c r="BG478" s="1" t="s">
        <v>33</v>
      </c>
      <c r="BH478" s="1" t="s">
        <v>33</v>
      </c>
      <c r="BI478" s="1" t="s">
        <v>33</v>
      </c>
      <c r="BJ478" s="1" t="s">
        <v>33</v>
      </c>
      <c r="BK478" s="1" t="s">
        <v>33</v>
      </c>
      <c r="BL478" s="1">
        <v>0.5</v>
      </c>
      <c r="BM478" s="1" t="s">
        <v>33</v>
      </c>
    </row>
    <row r="479" spans="1:65" x14ac:dyDescent="0.35">
      <c r="A479" s="1" t="s">
        <v>2176</v>
      </c>
      <c r="B479" s="1" t="s">
        <v>1591</v>
      </c>
      <c r="C479" s="1" t="s">
        <v>2177</v>
      </c>
      <c r="D479" s="1" t="s">
        <v>2178</v>
      </c>
      <c r="E479" t="s">
        <v>77</v>
      </c>
      <c r="F479" s="1" t="s">
        <v>37</v>
      </c>
      <c r="G479" s="1" t="s">
        <v>4222</v>
      </c>
      <c r="H479" s="1" t="s">
        <v>33</v>
      </c>
      <c r="I479" s="1" t="s">
        <v>81</v>
      </c>
      <c r="K479" t="str">
        <f t="shared" si="104"/>
        <v>Fire</v>
      </c>
      <c r="L479" s="1">
        <v>1.6</v>
      </c>
      <c r="M479" s="1">
        <v>68</v>
      </c>
      <c r="N479" s="1" t="s">
        <v>38</v>
      </c>
      <c r="O479" s="1" t="s">
        <v>587</v>
      </c>
      <c r="Q479" s="1" t="s">
        <v>479</v>
      </c>
      <c r="R479" s="9" t="s">
        <v>852</v>
      </c>
      <c r="S479" s="9">
        <f t="shared" si="105"/>
        <v>540</v>
      </c>
      <c r="T479" s="9">
        <f t="shared" si="106"/>
        <v>75</v>
      </c>
      <c r="U479" s="9" t="s">
        <v>195</v>
      </c>
      <c r="V479" s="9">
        <f t="shared" si="107"/>
        <v>95</v>
      </c>
      <c r="W479" s="9" t="s">
        <v>276</v>
      </c>
      <c r="X479" s="9">
        <f t="shared" si="108"/>
        <v>67</v>
      </c>
      <c r="Y479" s="9" t="s">
        <v>332</v>
      </c>
      <c r="Z479" s="9">
        <f t="shared" si="109"/>
        <v>125</v>
      </c>
      <c r="AA479" s="9" t="s">
        <v>651</v>
      </c>
      <c r="AB479" s="9">
        <f t="shared" si="110"/>
        <v>95</v>
      </c>
      <c r="AC479" s="9" t="s">
        <v>276</v>
      </c>
      <c r="AD479" s="9">
        <f t="shared" si="111"/>
        <v>83</v>
      </c>
      <c r="AE479" s="9" t="s">
        <v>67</v>
      </c>
      <c r="AF479" s="9">
        <f t="shared" si="112"/>
        <v>30</v>
      </c>
      <c r="AG479" s="9" t="s">
        <v>158</v>
      </c>
      <c r="AH479" s="9" t="s">
        <v>47</v>
      </c>
      <c r="AI479" s="9">
        <f t="shared" si="113"/>
        <v>70</v>
      </c>
      <c r="AJ479" s="9">
        <f t="shared" si="114"/>
        <v>243</v>
      </c>
      <c r="AK479" s="9" t="s">
        <v>1115</v>
      </c>
      <c r="AL479" s="1" t="s">
        <v>161</v>
      </c>
      <c r="AM479" s="1" t="s">
        <v>33</v>
      </c>
      <c r="AN479" s="1" t="s">
        <v>514</v>
      </c>
      <c r="AP479" t="str">
        <f t="shared" si="115"/>
        <v>Human-Like</v>
      </c>
      <c r="AQ479" s="9">
        <v>75</v>
      </c>
      <c r="AR479" s="9">
        <f t="shared" si="116"/>
        <v>25</v>
      </c>
      <c r="AS479" s="10">
        <f>Table1[[#This Row],[percentage_male]]/100</f>
        <v>0.75</v>
      </c>
      <c r="AT479" s="11">
        <f>(100-Table1[[#This Row],[percentage_male]])/100</f>
        <v>0.25</v>
      </c>
      <c r="AU479" s="1" t="s">
        <v>170</v>
      </c>
      <c r="AV479" s="1" t="s">
        <v>33</v>
      </c>
      <c r="AW479" s="1">
        <v>0.5</v>
      </c>
      <c r="AX479" s="1" t="s">
        <v>38</v>
      </c>
      <c r="AY479" s="1" t="s">
        <v>33</v>
      </c>
      <c r="AZ479" s="1">
        <v>0.5</v>
      </c>
      <c r="BA479" s="1">
        <v>0.5</v>
      </c>
      <c r="BB479" s="1" t="s">
        <v>33</v>
      </c>
      <c r="BC479" s="1" t="s">
        <v>33</v>
      </c>
      <c r="BD479" s="1" t="s">
        <v>38</v>
      </c>
      <c r="BE479" s="1" t="s">
        <v>33</v>
      </c>
      <c r="BF479" s="1" t="s">
        <v>33</v>
      </c>
      <c r="BG479" s="1">
        <v>0.5</v>
      </c>
      <c r="BH479" s="1" t="s">
        <v>38</v>
      </c>
      <c r="BI479" s="1" t="s">
        <v>33</v>
      </c>
      <c r="BJ479" s="1" t="s">
        <v>33</v>
      </c>
      <c r="BK479" s="1" t="s">
        <v>33</v>
      </c>
      <c r="BL479" s="1">
        <v>0.5</v>
      </c>
      <c r="BM479" s="1">
        <v>0.5</v>
      </c>
    </row>
    <row r="480" spans="1:65" x14ac:dyDescent="0.35">
      <c r="A480" s="1" t="s">
        <v>2180</v>
      </c>
      <c r="B480" s="1" t="s">
        <v>1687</v>
      </c>
      <c r="C480" s="1" t="s">
        <v>2180</v>
      </c>
      <c r="D480" s="1" t="s">
        <v>2181</v>
      </c>
      <c r="E480" t="s">
        <v>77</v>
      </c>
      <c r="F480" s="1" t="s">
        <v>37</v>
      </c>
      <c r="G480" s="1" t="s">
        <v>4223</v>
      </c>
      <c r="H480" s="1" t="s">
        <v>38</v>
      </c>
      <c r="I480" s="1" t="s">
        <v>288</v>
      </c>
      <c r="J480" s="1" t="s">
        <v>99</v>
      </c>
      <c r="K480" t="str">
        <f t="shared" si="104"/>
        <v>Fairy, Flying</v>
      </c>
      <c r="L480" s="1">
        <v>1.5</v>
      </c>
      <c r="M480" s="1">
        <v>38</v>
      </c>
      <c r="N480" s="1" t="s">
        <v>61</v>
      </c>
      <c r="O480" s="1" t="s">
        <v>235</v>
      </c>
      <c r="P480" s="1" t="s">
        <v>779</v>
      </c>
      <c r="Q480" s="1" t="s">
        <v>1037</v>
      </c>
      <c r="R480" s="9" t="s">
        <v>2134</v>
      </c>
      <c r="S480" s="9">
        <f t="shared" si="105"/>
        <v>545</v>
      </c>
      <c r="T480" s="9">
        <f t="shared" si="106"/>
        <v>85</v>
      </c>
      <c r="U480" s="9" t="s">
        <v>104</v>
      </c>
      <c r="V480" s="9">
        <f t="shared" si="107"/>
        <v>50</v>
      </c>
      <c r="W480" s="9" t="s">
        <v>88</v>
      </c>
      <c r="X480" s="9">
        <f t="shared" si="108"/>
        <v>95</v>
      </c>
      <c r="Y480" s="9" t="s">
        <v>276</v>
      </c>
      <c r="Z480" s="9">
        <f t="shared" si="109"/>
        <v>120</v>
      </c>
      <c r="AA480" s="9" t="s">
        <v>75</v>
      </c>
      <c r="AB480" s="9">
        <f t="shared" si="110"/>
        <v>115</v>
      </c>
      <c r="AC480" s="9" t="s">
        <v>118</v>
      </c>
      <c r="AD480" s="9">
        <f t="shared" si="111"/>
        <v>80</v>
      </c>
      <c r="AE480" s="9" t="s">
        <v>59</v>
      </c>
      <c r="AF480" s="9">
        <f t="shared" si="112"/>
        <v>30</v>
      </c>
      <c r="AG480" s="9" t="s">
        <v>158</v>
      </c>
      <c r="AH480" s="9" t="s">
        <v>47</v>
      </c>
      <c r="AI480" s="9">
        <f t="shared" si="113"/>
        <v>70</v>
      </c>
      <c r="AJ480" s="9">
        <f t="shared" si="114"/>
        <v>245</v>
      </c>
      <c r="AK480" s="9" t="s">
        <v>399</v>
      </c>
      <c r="AL480" s="1" t="s">
        <v>363</v>
      </c>
      <c r="AM480" s="1" t="s">
        <v>38</v>
      </c>
      <c r="AN480" s="1" t="s">
        <v>288</v>
      </c>
      <c r="AO480" s="1" t="s">
        <v>99</v>
      </c>
      <c r="AP480" t="str">
        <f t="shared" si="115"/>
        <v>Fairy, Flying</v>
      </c>
      <c r="AQ480" s="9">
        <v>87.5</v>
      </c>
      <c r="AR480" s="9">
        <f t="shared" si="116"/>
        <v>12.5</v>
      </c>
      <c r="AS480" s="10">
        <f>Table1[[#This Row],[percentage_male]]/100</f>
        <v>0.875</v>
      </c>
      <c r="AT480" s="11">
        <f>(100-Table1[[#This Row],[percentage_male]])/100</f>
        <v>0.125</v>
      </c>
      <c r="AU480" s="1" t="s">
        <v>130</v>
      </c>
      <c r="AV480" s="1" t="s">
        <v>33</v>
      </c>
      <c r="AW480" s="1" t="s">
        <v>33</v>
      </c>
      <c r="AX480" s="1" t="s">
        <v>33</v>
      </c>
      <c r="AY480" s="1" t="s">
        <v>38</v>
      </c>
      <c r="AZ480" s="1">
        <v>0.5</v>
      </c>
      <c r="BA480" s="1" t="s">
        <v>38</v>
      </c>
      <c r="BB480" s="1">
        <v>0.25</v>
      </c>
      <c r="BC480" s="1" t="s">
        <v>38</v>
      </c>
      <c r="BD480" s="1" t="s">
        <v>32</v>
      </c>
      <c r="BE480" s="1" t="s">
        <v>33</v>
      </c>
      <c r="BF480" s="1" t="s">
        <v>33</v>
      </c>
      <c r="BG480" s="1">
        <v>0.25</v>
      </c>
      <c r="BH480" s="1" t="s">
        <v>38</v>
      </c>
      <c r="BI480" s="1" t="s">
        <v>33</v>
      </c>
      <c r="BJ480" s="1" t="s">
        <v>32</v>
      </c>
      <c r="BK480" s="1">
        <v>0.5</v>
      </c>
      <c r="BL480" s="1" t="s">
        <v>38</v>
      </c>
      <c r="BM480" s="1" t="s">
        <v>33</v>
      </c>
    </row>
    <row r="481" spans="1:65" x14ac:dyDescent="0.35">
      <c r="A481" s="1" t="s">
        <v>2183</v>
      </c>
      <c r="B481" s="1" t="s">
        <v>1872</v>
      </c>
      <c r="C481" s="1" t="s">
        <v>2183</v>
      </c>
      <c r="D481" s="1" t="s">
        <v>2184</v>
      </c>
      <c r="E481" t="s">
        <v>77</v>
      </c>
      <c r="F481" s="1" t="s">
        <v>37</v>
      </c>
      <c r="G481" s="1" t="s">
        <v>4224</v>
      </c>
      <c r="H481" s="1" t="s">
        <v>38</v>
      </c>
      <c r="I481" s="1" t="s">
        <v>154</v>
      </c>
      <c r="J481" s="1" t="s">
        <v>99</v>
      </c>
      <c r="K481" t="str">
        <f t="shared" si="104"/>
        <v>Bug, Flying</v>
      </c>
      <c r="L481" s="1">
        <v>1.9</v>
      </c>
      <c r="M481" s="1">
        <v>51.5</v>
      </c>
      <c r="N481" s="1" t="s">
        <v>61</v>
      </c>
      <c r="O481" s="1" t="s">
        <v>1104</v>
      </c>
      <c r="P481" s="1" t="s">
        <v>176</v>
      </c>
      <c r="Q481" s="1" t="s">
        <v>392</v>
      </c>
      <c r="R481" s="9" t="s">
        <v>561</v>
      </c>
      <c r="S481" s="9">
        <f t="shared" si="105"/>
        <v>515</v>
      </c>
      <c r="T481" s="9">
        <f t="shared" si="106"/>
        <v>86</v>
      </c>
      <c r="U481" s="9" t="s">
        <v>530</v>
      </c>
      <c r="V481" s="9">
        <f t="shared" si="107"/>
        <v>76</v>
      </c>
      <c r="W481" s="9" t="s">
        <v>342</v>
      </c>
      <c r="X481" s="9">
        <f t="shared" si="108"/>
        <v>86</v>
      </c>
      <c r="Y481" s="9" t="s">
        <v>530</v>
      </c>
      <c r="Z481" s="9">
        <f t="shared" si="109"/>
        <v>116</v>
      </c>
      <c r="AA481" s="9" t="s">
        <v>652</v>
      </c>
      <c r="AB481" s="9">
        <f t="shared" si="110"/>
        <v>56</v>
      </c>
      <c r="AC481" s="9" t="s">
        <v>210</v>
      </c>
      <c r="AD481" s="9">
        <f t="shared" si="111"/>
        <v>95</v>
      </c>
      <c r="AE481" s="9" t="s">
        <v>276</v>
      </c>
      <c r="AF481" s="9">
        <f t="shared" si="112"/>
        <v>30</v>
      </c>
      <c r="AG481" s="9" t="s">
        <v>158</v>
      </c>
      <c r="AH481" s="9" t="s">
        <v>47</v>
      </c>
      <c r="AI481" s="9">
        <f t="shared" si="113"/>
        <v>70</v>
      </c>
      <c r="AJ481" s="9">
        <f t="shared" si="114"/>
        <v>180</v>
      </c>
      <c r="AK481" s="9" t="s">
        <v>529</v>
      </c>
      <c r="AL481" s="1" t="s">
        <v>161</v>
      </c>
      <c r="AM481" s="1" t="s">
        <v>33</v>
      </c>
      <c r="AN481" s="1" t="s">
        <v>154</v>
      </c>
      <c r="AP481" t="str">
        <f t="shared" si="115"/>
        <v>Bug</v>
      </c>
      <c r="AQ481" s="9">
        <v>50</v>
      </c>
      <c r="AR481" s="9">
        <f t="shared" si="116"/>
        <v>50</v>
      </c>
      <c r="AS481" s="10">
        <f>Table1[[#This Row],[percentage_male]]/100</f>
        <v>0.5</v>
      </c>
      <c r="AT481" s="11">
        <f>(100-Table1[[#This Row],[percentage_male]])/100</f>
        <v>0.5</v>
      </c>
      <c r="AU481" s="1" t="s">
        <v>51</v>
      </c>
      <c r="AV481" s="1" t="s">
        <v>33</v>
      </c>
      <c r="AW481" s="1" t="s">
        <v>38</v>
      </c>
      <c r="AX481" s="1" t="s">
        <v>33</v>
      </c>
      <c r="AY481" s="1" t="s">
        <v>38</v>
      </c>
      <c r="AZ481" s="1">
        <v>0.25</v>
      </c>
      <c r="BA481" s="1" t="s">
        <v>38</v>
      </c>
      <c r="BB481" s="1">
        <v>0.25</v>
      </c>
      <c r="BC481" s="1" t="s">
        <v>33</v>
      </c>
      <c r="BD481" s="1" t="s">
        <v>32</v>
      </c>
      <c r="BE481" s="1" t="s">
        <v>38</v>
      </c>
      <c r="BF481" s="1" t="s">
        <v>33</v>
      </c>
      <c r="BG481" s="1">
        <v>0.5</v>
      </c>
      <c r="BH481" s="1" t="s">
        <v>77</v>
      </c>
      <c r="BI481" s="1" t="s">
        <v>33</v>
      </c>
      <c r="BJ481" s="1" t="s">
        <v>33</v>
      </c>
      <c r="BK481" s="1" t="s">
        <v>33</v>
      </c>
      <c r="BL481" s="1" t="s">
        <v>33</v>
      </c>
      <c r="BM481" s="1" t="s">
        <v>33</v>
      </c>
    </row>
    <row r="482" spans="1:65" x14ac:dyDescent="0.35">
      <c r="A482" s="1" t="s">
        <v>2186</v>
      </c>
      <c r="B482" s="1" t="s">
        <v>638</v>
      </c>
      <c r="C482" s="1" t="s">
        <v>2187</v>
      </c>
      <c r="D482" s="1" t="s">
        <v>2188</v>
      </c>
      <c r="E482" t="s">
        <v>77</v>
      </c>
      <c r="F482" s="1" t="s">
        <v>37</v>
      </c>
      <c r="G482" s="1" t="s">
        <v>4225</v>
      </c>
      <c r="H482" s="1" t="s">
        <v>33</v>
      </c>
      <c r="I482" s="1" t="s">
        <v>39</v>
      </c>
      <c r="K482" t="str">
        <f t="shared" si="104"/>
        <v>Grass</v>
      </c>
      <c r="L482" s="1">
        <v>1</v>
      </c>
      <c r="M482" s="1">
        <v>25.5</v>
      </c>
      <c r="N482" s="1" t="s">
        <v>38</v>
      </c>
      <c r="O482" s="1" t="s">
        <v>785</v>
      </c>
      <c r="Q482" s="1" t="s">
        <v>42</v>
      </c>
      <c r="R482" s="9" t="s">
        <v>65</v>
      </c>
      <c r="S482" s="9">
        <f t="shared" si="105"/>
        <v>525</v>
      </c>
      <c r="T482" s="9">
        <f t="shared" si="106"/>
        <v>65</v>
      </c>
      <c r="U482" s="9" t="s">
        <v>46</v>
      </c>
      <c r="V482" s="9">
        <f t="shared" si="107"/>
        <v>110</v>
      </c>
      <c r="W482" s="9" t="s">
        <v>296</v>
      </c>
      <c r="X482" s="9">
        <f t="shared" si="108"/>
        <v>130</v>
      </c>
      <c r="Y482" s="9" t="s">
        <v>110</v>
      </c>
      <c r="Z482" s="9">
        <f t="shared" si="109"/>
        <v>60</v>
      </c>
      <c r="AA482" s="9" t="s">
        <v>56</v>
      </c>
      <c r="AB482" s="9">
        <f t="shared" si="110"/>
        <v>65</v>
      </c>
      <c r="AC482" s="9" t="s">
        <v>46</v>
      </c>
      <c r="AD482" s="9">
        <f t="shared" si="111"/>
        <v>95</v>
      </c>
      <c r="AE482" s="9" t="s">
        <v>276</v>
      </c>
      <c r="AF482" s="9">
        <f t="shared" si="112"/>
        <v>45</v>
      </c>
      <c r="AG482" s="9" t="s">
        <v>44</v>
      </c>
      <c r="AH482" s="9" t="s">
        <v>159</v>
      </c>
      <c r="AI482" s="9">
        <f t="shared" si="113"/>
        <v>35</v>
      </c>
      <c r="AJ482" s="9">
        <f t="shared" si="114"/>
        <v>184</v>
      </c>
      <c r="AK482" s="9" t="s">
        <v>675</v>
      </c>
      <c r="AL482" s="1" t="s">
        <v>161</v>
      </c>
      <c r="AM482" s="1" t="s">
        <v>33</v>
      </c>
      <c r="AN482" s="1" t="s">
        <v>238</v>
      </c>
      <c r="AP482" t="str">
        <f t="shared" si="115"/>
        <v>Field</v>
      </c>
      <c r="AQ482" s="9">
        <v>87.5</v>
      </c>
      <c r="AR482" s="9">
        <f t="shared" si="116"/>
        <v>12.5</v>
      </c>
      <c r="AS482" s="10">
        <f>Table1[[#This Row],[percentage_male]]/100</f>
        <v>0.875</v>
      </c>
      <c r="AT482" s="11">
        <f>(100-Table1[[#This Row],[percentage_male]])/100</f>
        <v>0.125</v>
      </c>
      <c r="AU482" s="1" t="s">
        <v>159</v>
      </c>
      <c r="AV482" s="1" t="s">
        <v>33</v>
      </c>
      <c r="AW482" s="1" t="s">
        <v>38</v>
      </c>
      <c r="AX482" s="1">
        <v>0.5</v>
      </c>
      <c r="AY482" s="1">
        <v>0.5</v>
      </c>
      <c r="AZ482" s="1">
        <v>0.5</v>
      </c>
      <c r="BA482" s="1" t="s">
        <v>38</v>
      </c>
      <c r="BB482" s="1" t="s">
        <v>33</v>
      </c>
      <c r="BC482" s="1" t="s">
        <v>38</v>
      </c>
      <c r="BD482" s="1">
        <v>0.5</v>
      </c>
      <c r="BE482" s="1" t="s">
        <v>38</v>
      </c>
      <c r="BF482" s="1" t="s">
        <v>33</v>
      </c>
      <c r="BG482" s="1" t="s">
        <v>38</v>
      </c>
      <c r="BH482" s="1" t="s">
        <v>33</v>
      </c>
      <c r="BI482" s="1" t="s">
        <v>33</v>
      </c>
      <c r="BJ482" s="1" t="s">
        <v>33</v>
      </c>
      <c r="BK482" s="1" t="s">
        <v>33</v>
      </c>
      <c r="BL482" s="1" t="s">
        <v>33</v>
      </c>
      <c r="BM482" s="1" t="s">
        <v>33</v>
      </c>
    </row>
    <row r="483" spans="1:65" x14ac:dyDescent="0.35">
      <c r="A483" s="1" t="s">
        <v>2189</v>
      </c>
      <c r="B483" s="1" t="s">
        <v>1877</v>
      </c>
      <c r="C483" s="1" t="s">
        <v>2190</v>
      </c>
      <c r="D483" s="1" t="s">
        <v>2191</v>
      </c>
      <c r="E483" t="s">
        <v>77</v>
      </c>
      <c r="F483" s="1" t="s">
        <v>37</v>
      </c>
      <c r="G483" s="1" t="s">
        <v>4226</v>
      </c>
      <c r="H483" s="1" t="s">
        <v>33</v>
      </c>
      <c r="I483" s="1" t="s">
        <v>310</v>
      </c>
      <c r="K483" t="str">
        <f t="shared" si="104"/>
        <v>Ice</v>
      </c>
      <c r="L483" s="1">
        <v>0.8</v>
      </c>
      <c r="M483" s="1">
        <v>25.9</v>
      </c>
      <c r="N483" s="1" t="s">
        <v>38</v>
      </c>
      <c r="O483" s="1" t="s">
        <v>312</v>
      </c>
      <c r="Q483" s="1" t="s">
        <v>645</v>
      </c>
      <c r="R483" s="9" t="s">
        <v>65</v>
      </c>
      <c r="S483" s="9">
        <f t="shared" si="105"/>
        <v>525</v>
      </c>
      <c r="T483" s="9">
        <f t="shared" si="106"/>
        <v>65</v>
      </c>
      <c r="U483" s="9" t="s">
        <v>46</v>
      </c>
      <c r="V483" s="9">
        <f t="shared" si="107"/>
        <v>60</v>
      </c>
      <c r="W483" s="9" t="s">
        <v>56</v>
      </c>
      <c r="X483" s="9">
        <f t="shared" si="108"/>
        <v>110</v>
      </c>
      <c r="Y483" s="9" t="s">
        <v>296</v>
      </c>
      <c r="Z483" s="9">
        <f t="shared" si="109"/>
        <v>130</v>
      </c>
      <c r="AA483" s="9" t="s">
        <v>110</v>
      </c>
      <c r="AB483" s="9">
        <f t="shared" si="110"/>
        <v>95</v>
      </c>
      <c r="AC483" s="9" t="s">
        <v>276</v>
      </c>
      <c r="AD483" s="9">
        <f t="shared" si="111"/>
        <v>65</v>
      </c>
      <c r="AE483" s="9" t="s">
        <v>46</v>
      </c>
      <c r="AF483" s="9">
        <f t="shared" si="112"/>
        <v>45</v>
      </c>
      <c r="AG483" s="9" t="s">
        <v>44</v>
      </c>
      <c r="AH483" s="9" t="s">
        <v>159</v>
      </c>
      <c r="AI483" s="9">
        <f t="shared" si="113"/>
        <v>35</v>
      </c>
      <c r="AJ483" s="9">
        <f t="shared" si="114"/>
        <v>184</v>
      </c>
      <c r="AK483" s="9" t="s">
        <v>675</v>
      </c>
      <c r="AL483" s="1" t="s">
        <v>161</v>
      </c>
      <c r="AM483" s="1" t="s">
        <v>33</v>
      </c>
      <c r="AN483" s="1" t="s">
        <v>238</v>
      </c>
      <c r="AP483" t="str">
        <f t="shared" si="115"/>
        <v>Field</v>
      </c>
      <c r="AQ483" s="9">
        <v>87.5</v>
      </c>
      <c r="AR483" s="9">
        <f t="shared" si="116"/>
        <v>12.5</v>
      </c>
      <c r="AS483" s="10">
        <f>Table1[[#This Row],[percentage_male]]/100</f>
        <v>0.875</v>
      </c>
      <c r="AT483" s="11">
        <f>(100-Table1[[#This Row],[percentage_male]])/100</f>
        <v>0.125</v>
      </c>
      <c r="AU483" s="1" t="s">
        <v>159</v>
      </c>
      <c r="AV483" s="1" t="s">
        <v>33</v>
      </c>
      <c r="AW483" s="1" t="s">
        <v>38</v>
      </c>
      <c r="AX483" s="1" t="s">
        <v>33</v>
      </c>
      <c r="AY483" s="1" t="s">
        <v>33</v>
      </c>
      <c r="AZ483" s="1" t="s">
        <v>33</v>
      </c>
      <c r="BA483" s="1">
        <v>0.5</v>
      </c>
      <c r="BB483" s="1" t="s">
        <v>38</v>
      </c>
      <c r="BC483" s="1" t="s">
        <v>33</v>
      </c>
      <c r="BD483" s="1" t="s">
        <v>33</v>
      </c>
      <c r="BE483" s="1" t="s">
        <v>33</v>
      </c>
      <c r="BF483" s="1" t="s">
        <v>33</v>
      </c>
      <c r="BG483" s="1" t="s">
        <v>33</v>
      </c>
      <c r="BH483" s="1" t="s">
        <v>38</v>
      </c>
      <c r="BI483" s="1" t="s">
        <v>33</v>
      </c>
      <c r="BJ483" s="1" t="s">
        <v>33</v>
      </c>
      <c r="BK483" s="1" t="s">
        <v>33</v>
      </c>
      <c r="BL483" s="1" t="s">
        <v>38</v>
      </c>
      <c r="BM483" s="1" t="s">
        <v>33</v>
      </c>
    </row>
    <row r="484" spans="1:65" x14ac:dyDescent="0.35">
      <c r="A484" s="1" t="s">
        <v>2193</v>
      </c>
      <c r="B484" s="1" t="s">
        <v>1881</v>
      </c>
      <c r="C484" s="1" t="s">
        <v>2194</v>
      </c>
      <c r="D484" s="1" t="s">
        <v>2195</v>
      </c>
      <c r="E484" t="s">
        <v>77</v>
      </c>
      <c r="F484" s="1" t="s">
        <v>37</v>
      </c>
      <c r="G484" s="1" t="s">
        <v>4227</v>
      </c>
      <c r="H484" s="1" t="s">
        <v>38</v>
      </c>
      <c r="I484" s="1" t="s">
        <v>304</v>
      </c>
      <c r="J484" s="1" t="s">
        <v>99</v>
      </c>
      <c r="K484" t="str">
        <f t="shared" si="104"/>
        <v>Ground, Flying</v>
      </c>
      <c r="L484" s="1">
        <v>2</v>
      </c>
      <c r="M484" s="1">
        <v>42.5</v>
      </c>
      <c r="N484" s="1" t="s">
        <v>61</v>
      </c>
      <c r="O484" s="1" t="s">
        <v>707</v>
      </c>
      <c r="P484" s="1" t="s">
        <v>305</v>
      </c>
      <c r="Q484" s="1" t="s">
        <v>1457</v>
      </c>
      <c r="R484" s="9" t="s">
        <v>507</v>
      </c>
      <c r="S484" s="9">
        <f t="shared" si="105"/>
        <v>510</v>
      </c>
      <c r="T484" s="9">
        <f t="shared" si="106"/>
        <v>75</v>
      </c>
      <c r="U484" s="9" t="s">
        <v>195</v>
      </c>
      <c r="V484" s="9">
        <f t="shared" si="107"/>
        <v>95</v>
      </c>
      <c r="W484" s="9" t="s">
        <v>276</v>
      </c>
      <c r="X484" s="9">
        <f t="shared" si="108"/>
        <v>125</v>
      </c>
      <c r="Y484" s="9" t="s">
        <v>651</v>
      </c>
      <c r="Z484" s="9">
        <f t="shared" si="109"/>
        <v>45</v>
      </c>
      <c r="AA484" s="9" t="s">
        <v>44</v>
      </c>
      <c r="AB484" s="9">
        <f t="shared" si="110"/>
        <v>75</v>
      </c>
      <c r="AC484" s="9" t="s">
        <v>195</v>
      </c>
      <c r="AD484" s="9">
        <f t="shared" si="111"/>
        <v>95</v>
      </c>
      <c r="AE484" s="9" t="s">
        <v>276</v>
      </c>
      <c r="AF484" s="9">
        <f t="shared" si="112"/>
        <v>30</v>
      </c>
      <c r="AG484" s="9" t="s">
        <v>158</v>
      </c>
      <c r="AH484" s="9" t="s">
        <v>47</v>
      </c>
      <c r="AI484" s="9">
        <f t="shared" si="113"/>
        <v>70</v>
      </c>
      <c r="AJ484" s="9">
        <f t="shared" si="114"/>
        <v>179</v>
      </c>
      <c r="AK484" s="9" t="s">
        <v>893</v>
      </c>
      <c r="AL484" s="1" t="s">
        <v>49</v>
      </c>
      <c r="AM484" s="1" t="s">
        <v>33</v>
      </c>
      <c r="AN484" s="1" t="s">
        <v>154</v>
      </c>
      <c r="AP484" t="str">
        <f t="shared" si="115"/>
        <v>Bug</v>
      </c>
      <c r="AQ484" s="9">
        <v>50</v>
      </c>
      <c r="AR484" s="9">
        <f t="shared" si="116"/>
        <v>50</v>
      </c>
      <c r="AS484" s="10">
        <f>Table1[[#This Row],[percentage_male]]/100</f>
        <v>0.5</v>
      </c>
      <c r="AT484" s="11">
        <f>(100-Table1[[#This Row],[percentage_male]])/100</f>
        <v>0.5</v>
      </c>
      <c r="AU484" s="1" t="s">
        <v>51</v>
      </c>
      <c r="AV484" s="1" t="s">
        <v>33</v>
      </c>
      <c r="AW484" s="1" t="s">
        <v>33</v>
      </c>
      <c r="AX484" s="1" t="s">
        <v>38</v>
      </c>
      <c r="AY484" s="1" t="s">
        <v>32</v>
      </c>
      <c r="AZ484" s="1" t="s">
        <v>33</v>
      </c>
      <c r="BA484" s="1" t="s">
        <v>77</v>
      </c>
      <c r="BB484" s="1">
        <v>0.5</v>
      </c>
      <c r="BC484" s="1">
        <v>0.5</v>
      </c>
      <c r="BD484" s="1" t="s">
        <v>32</v>
      </c>
      <c r="BE484" s="1" t="s">
        <v>33</v>
      </c>
      <c r="BF484" s="1" t="s">
        <v>33</v>
      </c>
      <c r="BG484" s="1">
        <v>0.5</v>
      </c>
      <c r="BH484" s="1" t="s">
        <v>33</v>
      </c>
      <c r="BI484" s="1" t="s">
        <v>33</v>
      </c>
      <c r="BJ484" s="1" t="s">
        <v>33</v>
      </c>
      <c r="BK484" s="1" t="s">
        <v>33</v>
      </c>
      <c r="BL484" s="1" t="s">
        <v>33</v>
      </c>
      <c r="BM484" s="1" t="s">
        <v>33</v>
      </c>
    </row>
    <row r="485" spans="1:65" x14ac:dyDescent="0.35">
      <c r="A485" s="1" t="s">
        <v>2197</v>
      </c>
      <c r="B485" s="1" t="s">
        <v>1885</v>
      </c>
      <c r="C485" s="1" t="s">
        <v>2198</v>
      </c>
      <c r="D485" s="1" t="s">
        <v>2199</v>
      </c>
      <c r="E485" t="s">
        <v>77</v>
      </c>
      <c r="F485" s="1" t="s">
        <v>37</v>
      </c>
      <c r="G485" s="1" t="s">
        <v>4228</v>
      </c>
      <c r="H485" s="1" t="s">
        <v>38</v>
      </c>
      <c r="I485" s="1" t="s">
        <v>310</v>
      </c>
      <c r="J485" s="1" t="s">
        <v>304</v>
      </c>
      <c r="K485" t="str">
        <f t="shared" si="104"/>
        <v>Ice, Ground</v>
      </c>
      <c r="L485" s="1">
        <v>2.5</v>
      </c>
      <c r="M485" s="1">
        <v>291</v>
      </c>
      <c r="N485" s="1" t="s">
        <v>61</v>
      </c>
      <c r="O485" s="1" t="s">
        <v>598</v>
      </c>
      <c r="P485" s="1" t="s">
        <v>312</v>
      </c>
      <c r="Q485" s="1" t="s">
        <v>71</v>
      </c>
      <c r="R485" s="9" t="s">
        <v>139</v>
      </c>
      <c r="S485" s="9">
        <f t="shared" si="105"/>
        <v>530</v>
      </c>
      <c r="T485" s="9">
        <f t="shared" si="106"/>
        <v>110</v>
      </c>
      <c r="U485" s="9" t="s">
        <v>296</v>
      </c>
      <c r="V485" s="9">
        <f t="shared" si="107"/>
        <v>130</v>
      </c>
      <c r="W485" s="9" t="s">
        <v>110</v>
      </c>
      <c r="X485" s="9">
        <f t="shared" si="108"/>
        <v>80</v>
      </c>
      <c r="Y485" s="9" t="s">
        <v>59</v>
      </c>
      <c r="Z485" s="9">
        <f t="shared" si="109"/>
        <v>70</v>
      </c>
      <c r="AA485" s="9" t="s">
        <v>47</v>
      </c>
      <c r="AB485" s="9">
        <f t="shared" si="110"/>
        <v>60</v>
      </c>
      <c r="AC485" s="9" t="s">
        <v>56</v>
      </c>
      <c r="AD485" s="9">
        <f t="shared" si="111"/>
        <v>80</v>
      </c>
      <c r="AE485" s="9" t="s">
        <v>59</v>
      </c>
      <c r="AF485" s="9">
        <f t="shared" si="112"/>
        <v>50</v>
      </c>
      <c r="AG485" s="9" t="s">
        <v>88</v>
      </c>
      <c r="AH485" s="9" t="s">
        <v>47</v>
      </c>
      <c r="AI485" s="9">
        <f t="shared" si="113"/>
        <v>70</v>
      </c>
      <c r="AJ485" s="9">
        <f t="shared" si="114"/>
        <v>239</v>
      </c>
      <c r="AK485" s="9" t="s">
        <v>142</v>
      </c>
      <c r="AL485" s="1" t="s">
        <v>490</v>
      </c>
      <c r="AM485" s="1" t="s">
        <v>33</v>
      </c>
      <c r="AN485" s="1" t="s">
        <v>238</v>
      </c>
      <c r="AP485" t="str">
        <f t="shared" si="115"/>
        <v>Field</v>
      </c>
      <c r="AQ485" s="9">
        <v>50</v>
      </c>
      <c r="AR485" s="9">
        <f t="shared" si="116"/>
        <v>50</v>
      </c>
      <c r="AS485" s="10">
        <f>Table1[[#This Row],[percentage_male]]/100</f>
        <v>0.5</v>
      </c>
      <c r="AT485" s="11">
        <f>(100-Table1[[#This Row],[percentage_male]])/100</f>
        <v>0.5</v>
      </c>
      <c r="AU485" s="1" t="s">
        <v>51</v>
      </c>
      <c r="AV485" s="1" t="s">
        <v>33</v>
      </c>
      <c r="AW485" s="1" t="s">
        <v>38</v>
      </c>
      <c r="AX485" s="1" t="s">
        <v>38</v>
      </c>
      <c r="AY485" s="1" t="s">
        <v>32</v>
      </c>
      <c r="AZ485" s="1" t="s">
        <v>38</v>
      </c>
      <c r="BA485" s="1" t="s">
        <v>33</v>
      </c>
      <c r="BB485" s="1" t="s">
        <v>38</v>
      </c>
      <c r="BC485" s="1">
        <v>0.5</v>
      </c>
      <c r="BD485" s="1" t="s">
        <v>33</v>
      </c>
      <c r="BE485" s="1" t="s">
        <v>33</v>
      </c>
      <c r="BF485" s="1" t="s">
        <v>33</v>
      </c>
      <c r="BG485" s="1" t="s">
        <v>33</v>
      </c>
      <c r="BH485" s="1" t="s">
        <v>33</v>
      </c>
      <c r="BI485" s="1" t="s">
        <v>33</v>
      </c>
      <c r="BJ485" s="1" t="s">
        <v>33</v>
      </c>
      <c r="BK485" s="1" t="s">
        <v>33</v>
      </c>
      <c r="BL485" s="1" t="s">
        <v>38</v>
      </c>
      <c r="BM485" s="1" t="s">
        <v>33</v>
      </c>
    </row>
    <row r="486" spans="1:65" x14ac:dyDescent="0.35">
      <c r="A486" s="1" t="s">
        <v>2201</v>
      </c>
      <c r="B486" s="1" t="s">
        <v>1503</v>
      </c>
      <c r="C486" s="1" t="s">
        <v>2201</v>
      </c>
      <c r="D486" s="1" t="s">
        <v>2202</v>
      </c>
      <c r="E486" t="s">
        <v>77</v>
      </c>
      <c r="F486" s="1" t="s">
        <v>37</v>
      </c>
      <c r="G486" s="1" t="s">
        <v>3979</v>
      </c>
      <c r="H486" s="1" t="s">
        <v>33</v>
      </c>
      <c r="I486" s="1" t="s">
        <v>37</v>
      </c>
      <c r="K486" t="str">
        <f t="shared" si="104"/>
        <v>Normal</v>
      </c>
      <c r="L486" s="1">
        <v>0.9</v>
      </c>
      <c r="M486" s="1">
        <v>34</v>
      </c>
      <c r="N486" s="1" t="s">
        <v>61</v>
      </c>
      <c r="O486" s="1" t="s">
        <v>198</v>
      </c>
      <c r="P486" s="1" t="s">
        <v>885</v>
      </c>
      <c r="Q486" s="1" t="s">
        <v>618</v>
      </c>
      <c r="R486" s="9" t="s">
        <v>860</v>
      </c>
      <c r="S486" s="9">
        <f t="shared" si="105"/>
        <v>535</v>
      </c>
      <c r="T486" s="9">
        <f t="shared" si="106"/>
        <v>85</v>
      </c>
      <c r="U486" s="9" t="s">
        <v>104</v>
      </c>
      <c r="V486" s="9">
        <f t="shared" si="107"/>
        <v>80</v>
      </c>
      <c r="W486" s="9" t="s">
        <v>59</v>
      </c>
      <c r="X486" s="9">
        <f t="shared" si="108"/>
        <v>70</v>
      </c>
      <c r="Y486" s="9" t="s">
        <v>47</v>
      </c>
      <c r="Z486" s="9">
        <f t="shared" si="109"/>
        <v>135</v>
      </c>
      <c r="AA486" s="9" t="s">
        <v>148</v>
      </c>
      <c r="AB486" s="9">
        <f t="shared" si="110"/>
        <v>75</v>
      </c>
      <c r="AC486" s="9" t="s">
        <v>195</v>
      </c>
      <c r="AD486" s="9">
        <f t="shared" si="111"/>
        <v>90</v>
      </c>
      <c r="AE486" s="9" t="s">
        <v>178</v>
      </c>
      <c r="AF486" s="9">
        <f t="shared" si="112"/>
        <v>30</v>
      </c>
      <c r="AG486" s="9" t="s">
        <v>158</v>
      </c>
      <c r="AH486" s="9" t="s">
        <v>47</v>
      </c>
      <c r="AI486" s="9">
        <f t="shared" si="113"/>
        <v>70</v>
      </c>
      <c r="AJ486" s="9">
        <f t="shared" si="114"/>
        <v>241</v>
      </c>
      <c r="AK486" s="9" t="s">
        <v>1019</v>
      </c>
      <c r="AL486" s="1" t="s">
        <v>161</v>
      </c>
      <c r="AM486" s="1" t="s">
        <v>33</v>
      </c>
      <c r="AN486" s="1" t="s">
        <v>569</v>
      </c>
      <c r="AP486" t="str">
        <f t="shared" si="115"/>
        <v>Mineral</v>
      </c>
      <c r="AR486" s="9">
        <f t="shared" si="116"/>
        <v>100</v>
      </c>
      <c r="AU486" s="1" t="s">
        <v>51</v>
      </c>
      <c r="AV486" s="1" t="s">
        <v>33</v>
      </c>
      <c r="AW486" s="1" t="s">
        <v>33</v>
      </c>
      <c r="AX486" s="1" t="s">
        <v>33</v>
      </c>
      <c r="AY486" s="1" t="s">
        <v>33</v>
      </c>
      <c r="AZ486" s="1" t="s">
        <v>33</v>
      </c>
      <c r="BA486" s="1" t="s">
        <v>33</v>
      </c>
      <c r="BB486" s="1" t="s">
        <v>38</v>
      </c>
      <c r="BC486" s="1" t="s">
        <v>33</v>
      </c>
      <c r="BD486" s="1" t="s">
        <v>33</v>
      </c>
      <c r="BE486" s="1" t="s">
        <v>33</v>
      </c>
      <c r="BF486" s="1" t="s">
        <v>33</v>
      </c>
      <c r="BG486" s="1" t="s">
        <v>33</v>
      </c>
      <c r="BH486" s="1" t="s">
        <v>33</v>
      </c>
      <c r="BI486" s="1" t="s">
        <v>32</v>
      </c>
      <c r="BJ486" s="1" t="s">
        <v>33</v>
      </c>
      <c r="BK486" s="1" t="s">
        <v>33</v>
      </c>
      <c r="BL486" s="1" t="s">
        <v>33</v>
      </c>
      <c r="BM486" s="1" t="s">
        <v>33</v>
      </c>
    </row>
    <row r="487" spans="1:65" x14ac:dyDescent="0.35">
      <c r="A487" s="1" t="s">
        <v>2204</v>
      </c>
      <c r="B487" s="1" t="s">
        <v>649</v>
      </c>
      <c r="C487" s="1" t="s">
        <v>2205</v>
      </c>
      <c r="D487" s="1" t="s">
        <v>2206</v>
      </c>
      <c r="E487" t="s">
        <v>77</v>
      </c>
      <c r="F487" s="1" t="s">
        <v>37</v>
      </c>
      <c r="G487" s="1" t="s">
        <v>4229</v>
      </c>
      <c r="H487" s="1" t="s">
        <v>38</v>
      </c>
      <c r="I487" s="1" t="s">
        <v>299</v>
      </c>
      <c r="J487" s="1" t="s">
        <v>478</v>
      </c>
      <c r="K487" t="str">
        <f t="shared" si="104"/>
        <v>Psychic, Fighting</v>
      </c>
      <c r="L487" s="1">
        <v>1.6</v>
      </c>
      <c r="M487" s="1">
        <v>52</v>
      </c>
      <c r="N487" s="1" t="s">
        <v>38</v>
      </c>
      <c r="O487" s="1" t="s">
        <v>528</v>
      </c>
      <c r="Q487" s="1" t="s">
        <v>488</v>
      </c>
      <c r="R487" s="9" t="s">
        <v>1439</v>
      </c>
      <c r="S487" s="9">
        <f t="shared" si="105"/>
        <v>518</v>
      </c>
      <c r="T487" s="9">
        <f t="shared" si="106"/>
        <v>68</v>
      </c>
      <c r="U487" s="9" t="s">
        <v>452</v>
      </c>
      <c r="V487" s="9">
        <f t="shared" si="107"/>
        <v>125</v>
      </c>
      <c r="W487" s="9" t="s">
        <v>651</v>
      </c>
      <c r="X487" s="9">
        <f t="shared" si="108"/>
        <v>65</v>
      </c>
      <c r="Y487" s="9" t="s">
        <v>46</v>
      </c>
      <c r="Z487" s="9">
        <f t="shared" si="109"/>
        <v>65</v>
      </c>
      <c r="AA487" s="9" t="s">
        <v>46</v>
      </c>
      <c r="AB487" s="9">
        <f t="shared" si="110"/>
        <v>115</v>
      </c>
      <c r="AC487" s="9" t="s">
        <v>118</v>
      </c>
      <c r="AD487" s="9">
        <f t="shared" si="111"/>
        <v>80</v>
      </c>
      <c r="AE487" s="9" t="s">
        <v>59</v>
      </c>
      <c r="AF487" s="9">
        <f t="shared" si="112"/>
        <v>45</v>
      </c>
      <c r="AG487" s="9" t="s">
        <v>44</v>
      </c>
      <c r="AH487" s="9" t="s">
        <v>159</v>
      </c>
      <c r="AI487" s="9">
        <f t="shared" si="113"/>
        <v>35</v>
      </c>
      <c r="AJ487" s="9">
        <f t="shared" si="114"/>
        <v>233</v>
      </c>
      <c r="AK487" s="9" t="s">
        <v>1079</v>
      </c>
      <c r="AL487" s="1" t="s">
        <v>490</v>
      </c>
      <c r="AM487" s="1" t="s">
        <v>38</v>
      </c>
      <c r="AN487" s="1" t="s">
        <v>658</v>
      </c>
      <c r="AO487" s="1" t="s">
        <v>514</v>
      </c>
      <c r="AP487" t="str">
        <f t="shared" si="115"/>
        <v>Amorphous, Human-Like</v>
      </c>
      <c r="AQ487" s="9">
        <v>100</v>
      </c>
      <c r="AR487" s="9">
        <f t="shared" si="116"/>
        <v>0</v>
      </c>
      <c r="AS487" s="10">
        <f>Table1[[#This Row],[percentage_male]]/100</f>
        <v>1</v>
      </c>
      <c r="AT487" s="11">
        <f>(100-Table1[[#This Row],[percentage_male]])/100</f>
        <v>0</v>
      </c>
      <c r="AU487" s="1" t="s">
        <v>51</v>
      </c>
      <c r="AV487" s="1" t="s">
        <v>33</v>
      </c>
      <c r="AW487" s="1" t="s">
        <v>33</v>
      </c>
      <c r="AX487" s="1" t="s">
        <v>33</v>
      </c>
      <c r="AY487" s="1" t="s">
        <v>33</v>
      </c>
      <c r="AZ487" s="1" t="s">
        <v>33</v>
      </c>
      <c r="BA487" s="1" t="s">
        <v>33</v>
      </c>
      <c r="BB487" s="1">
        <v>0.5</v>
      </c>
      <c r="BC487" s="1" t="s">
        <v>33</v>
      </c>
      <c r="BD487" s="1" t="s">
        <v>33</v>
      </c>
      <c r="BE487" s="1" t="s">
        <v>38</v>
      </c>
      <c r="BF487" s="1" t="s">
        <v>33</v>
      </c>
      <c r="BG487" s="1" t="s">
        <v>33</v>
      </c>
      <c r="BH487" s="1">
        <v>0.5</v>
      </c>
      <c r="BI487" s="1" t="s">
        <v>38</v>
      </c>
      <c r="BJ487" s="1" t="s">
        <v>33</v>
      </c>
      <c r="BK487" s="1" t="s">
        <v>33</v>
      </c>
      <c r="BL487" s="1" t="s">
        <v>33</v>
      </c>
      <c r="BM487" s="1" t="s">
        <v>38</v>
      </c>
    </row>
    <row r="488" spans="1:65" x14ac:dyDescent="0.35">
      <c r="A488" s="1" t="s">
        <v>2209</v>
      </c>
      <c r="B488" s="1" t="s">
        <v>1895</v>
      </c>
      <c r="C488" s="1" t="s">
        <v>2210</v>
      </c>
      <c r="D488" s="1" t="s">
        <v>2211</v>
      </c>
      <c r="E488" t="s">
        <v>77</v>
      </c>
      <c r="F488" s="1" t="s">
        <v>37</v>
      </c>
      <c r="G488" s="1" t="s">
        <v>4091</v>
      </c>
      <c r="H488" s="1" t="s">
        <v>38</v>
      </c>
      <c r="I488" s="1" t="s">
        <v>566</v>
      </c>
      <c r="J488" s="1" t="s">
        <v>311</v>
      </c>
      <c r="K488" t="str">
        <f t="shared" si="104"/>
        <v>Rock, Steel</v>
      </c>
      <c r="L488" s="1">
        <v>1.4</v>
      </c>
      <c r="M488" s="1">
        <v>340</v>
      </c>
      <c r="N488" s="1" t="s">
        <v>61</v>
      </c>
      <c r="O488" s="1" t="s">
        <v>568</v>
      </c>
      <c r="P488" s="1" t="s">
        <v>572</v>
      </c>
      <c r="Q488" s="1" t="s">
        <v>436</v>
      </c>
      <c r="R488" s="9" t="s">
        <v>65</v>
      </c>
      <c r="S488" s="9">
        <f t="shared" si="105"/>
        <v>525</v>
      </c>
      <c r="T488" s="9">
        <f t="shared" si="106"/>
        <v>60</v>
      </c>
      <c r="U488" s="9" t="s">
        <v>56</v>
      </c>
      <c r="V488" s="9">
        <f t="shared" si="107"/>
        <v>55</v>
      </c>
      <c r="W488" s="9" t="s">
        <v>169</v>
      </c>
      <c r="X488" s="9">
        <f t="shared" si="108"/>
        <v>145</v>
      </c>
      <c r="Y488" s="9" t="s">
        <v>201</v>
      </c>
      <c r="Z488" s="9">
        <f t="shared" si="109"/>
        <v>75</v>
      </c>
      <c r="AA488" s="9" t="s">
        <v>195</v>
      </c>
      <c r="AB488" s="9">
        <f t="shared" si="110"/>
        <v>150</v>
      </c>
      <c r="AC488" s="9" t="s">
        <v>200</v>
      </c>
      <c r="AD488" s="9">
        <f t="shared" si="111"/>
        <v>40</v>
      </c>
      <c r="AE488" s="9" t="s">
        <v>184</v>
      </c>
      <c r="AF488" s="9">
        <f t="shared" si="112"/>
        <v>60</v>
      </c>
      <c r="AG488" s="9" t="s">
        <v>56</v>
      </c>
      <c r="AH488" s="9" t="s">
        <v>47</v>
      </c>
      <c r="AI488" s="9">
        <f t="shared" si="113"/>
        <v>70</v>
      </c>
      <c r="AJ488" s="9">
        <f t="shared" si="114"/>
        <v>184</v>
      </c>
      <c r="AK488" s="9" t="s">
        <v>675</v>
      </c>
      <c r="AL488" s="1" t="s">
        <v>161</v>
      </c>
      <c r="AM488" s="1" t="s">
        <v>33</v>
      </c>
      <c r="AN488" s="1" t="s">
        <v>569</v>
      </c>
      <c r="AP488" t="str">
        <f t="shared" si="115"/>
        <v>Mineral</v>
      </c>
      <c r="AQ488" s="9">
        <v>50</v>
      </c>
      <c r="AR488" s="9">
        <f t="shared" si="116"/>
        <v>50</v>
      </c>
      <c r="AS488" s="10">
        <f>Table1[[#This Row],[percentage_male]]/100</f>
        <v>0.5</v>
      </c>
      <c r="AT488" s="11">
        <f>(100-Table1[[#This Row],[percentage_male]])/100</f>
        <v>0.5</v>
      </c>
      <c r="AU488" s="1" t="s">
        <v>51</v>
      </c>
      <c r="AV488" s="1">
        <v>0.25</v>
      </c>
      <c r="AW488" s="1" t="s">
        <v>33</v>
      </c>
      <c r="AX488" s="1" t="s">
        <v>38</v>
      </c>
      <c r="AY488" s="1" t="s">
        <v>33</v>
      </c>
      <c r="AZ488" s="1" t="s">
        <v>33</v>
      </c>
      <c r="BA488" s="1">
        <v>0.5</v>
      </c>
      <c r="BB488" s="1" t="s">
        <v>77</v>
      </c>
      <c r="BC488" s="1" t="s">
        <v>32</v>
      </c>
      <c r="BD488" s="1" t="s">
        <v>77</v>
      </c>
      <c r="BE488" s="1">
        <v>0.25</v>
      </c>
      <c r="BF488" s="1">
        <v>0.5</v>
      </c>
      <c r="BG488" s="1">
        <v>0.5</v>
      </c>
      <c r="BH488" s="1">
        <v>0.5</v>
      </c>
      <c r="BI488" s="1" t="s">
        <v>33</v>
      </c>
      <c r="BJ488" s="1">
        <v>0.5</v>
      </c>
      <c r="BK488" s="1" t="s">
        <v>33</v>
      </c>
      <c r="BL488" s="1" t="s">
        <v>33</v>
      </c>
      <c r="BM488" s="1">
        <v>0.5</v>
      </c>
    </row>
    <row r="489" spans="1:65" x14ac:dyDescent="0.35">
      <c r="A489" s="1" t="s">
        <v>2213</v>
      </c>
      <c r="B489" s="1" t="s">
        <v>1899</v>
      </c>
      <c r="C489" s="1" t="s">
        <v>2214</v>
      </c>
      <c r="D489" s="1" t="s">
        <v>2215</v>
      </c>
      <c r="E489" t="s">
        <v>77</v>
      </c>
      <c r="F489" s="1" t="s">
        <v>37</v>
      </c>
      <c r="G489" s="1" t="s">
        <v>4230</v>
      </c>
      <c r="H489" s="1" t="s">
        <v>33</v>
      </c>
      <c r="I489" s="1" t="s">
        <v>679</v>
      </c>
      <c r="K489" t="str">
        <f t="shared" si="104"/>
        <v>Ghost</v>
      </c>
      <c r="L489" s="1">
        <v>2.2000000000000002</v>
      </c>
      <c r="M489" s="1">
        <v>106.6</v>
      </c>
      <c r="N489" s="1" t="s">
        <v>38</v>
      </c>
      <c r="O489" s="1" t="s">
        <v>901</v>
      </c>
      <c r="Q489" s="1" t="s">
        <v>392</v>
      </c>
      <c r="R489" s="9" t="s">
        <v>65</v>
      </c>
      <c r="S489" s="9">
        <f t="shared" si="105"/>
        <v>525</v>
      </c>
      <c r="T489" s="9">
        <f t="shared" si="106"/>
        <v>45</v>
      </c>
      <c r="U489" s="9" t="s">
        <v>44</v>
      </c>
      <c r="V489" s="9">
        <f t="shared" si="107"/>
        <v>100</v>
      </c>
      <c r="W489" s="9" t="s">
        <v>68</v>
      </c>
      <c r="X489" s="9">
        <f t="shared" si="108"/>
        <v>135</v>
      </c>
      <c r="Y489" s="9" t="s">
        <v>148</v>
      </c>
      <c r="Z489" s="9">
        <f t="shared" si="109"/>
        <v>65</v>
      </c>
      <c r="AA489" s="9" t="s">
        <v>46</v>
      </c>
      <c r="AB489" s="9">
        <f t="shared" si="110"/>
        <v>135</v>
      </c>
      <c r="AC489" s="9" t="s">
        <v>148</v>
      </c>
      <c r="AD489" s="9">
        <f t="shared" si="111"/>
        <v>45</v>
      </c>
      <c r="AE489" s="9" t="s">
        <v>44</v>
      </c>
      <c r="AF489" s="9">
        <f t="shared" si="112"/>
        <v>45</v>
      </c>
      <c r="AG489" s="9" t="s">
        <v>44</v>
      </c>
      <c r="AH489" s="9" t="s">
        <v>159</v>
      </c>
      <c r="AI489" s="9">
        <f t="shared" si="113"/>
        <v>35</v>
      </c>
      <c r="AJ489" s="9">
        <f t="shared" si="114"/>
        <v>236</v>
      </c>
      <c r="AK489" s="9" t="s">
        <v>69</v>
      </c>
      <c r="AL489" s="1" t="s">
        <v>363</v>
      </c>
      <c r="AM489" s="1" t="s">
        <v>33</v>
      </c>
      <c r="AN489" s="1" t="s">
        <v>658</v>
      </c>
      <c r="AP489" t="str">
        <f t="shared" si="115"/>
        <v>Amorphous</v>
      </c>
      <c r="AQ489" s="9">
        <v>50</v>
      </c>
      <c r="AR489" s="9">
        <f t="shared" si="116"/>
        <v>50</v>
      </c>
      <c r="AS489" s="10">
        <f>Table1[[#This Row],[percentage_male]]/100</f>
        <v>0.5</v>
      </c>
      <c r="AT489" s="11">
        <f>(100-Table1[[#This Row],[percentage_male]])/100</f>
        <v>0.5</v>
      </c>
      <c r="AU489" s="1" t="s">
        <v>170</v>
      </c>
      <c r="AV489" s="1" t="s">
        <v>32</v>
      </c>
      <c r="AW489" s="1" t="s">
        <v>33</v>
      </c>
      <c r="AX489" s="1" t="s">
        <v>33</v>
      </c>
      <c r="AY489" s="1" t="s">
        <v>33</v>
      </c>
      <c r="AZ489" s="1" t="s">
        <v>33</v>
      </c>
      <c r="BA489" s="1" t="s">
        <v>33</v>
      </c>
      <c r="BB489" s="1" t="s">
        <v>32</v>
      </c>
      <c r="BC489" s="1">
        <v>0.5</v>
      </c>
      <c r="BD489" s="1" t="s">
        <v>33</v>
      </c>
      <c r="BE489" s="1" t="s">
        <v>33</v>
      </c>
      <c r="BF489" s="1" t="s">
        <v>33</v>
      </c>
      <c r="BG489" s="1">
        <v>0.5</v>
      </c>
      <c r="BH489" s="1" t="s">
        <v>33</v>
      </c>
      <c r="BI489" s="1" t="s">
        <v>38</v>
      </c>
      <c r="BJ489" s="1" t="s">
        <v>33</v>
      </c>
      <c r="BK489" s="1" t="s">
        <v>38</v>
      </c>
      <c r="BL489" s="1" t="s">
        <v>33</v>
      </c>
      <c r="BM489" s="1" t="s">
        <v>33</v>
      </c>
    </row>
    <row r="490" spans="1:65" x14ac:dyDescent="0.35">
      <c r="A490" s="1" t="s">
        <v>2217</v>
      </c>
      <c r="B490" s="1" t="s">
        <v>1903</v>
      </c>
      <c r="C490" s="1" t="s">
        <v>2218</v>
      </c>
      <c r="D490" s="1" t="s">
        <v>2219</v>
      </c>
      <c r="E490" t="s">
        <v>77</v>
      </c>
      <c r="F490" s="1" t="s">
        <v>37</v>
      </c>
      <c r="G490" s="1" t="s">
        <v>4231</v>
      </c>
      <c r="H490" s="1" t="s">
        <v>38</v>
      </c>
      <c r="I490" s="1" t="s">
        <v>310</v>
      </c>
      <c r="J490" s="1" t="s">
        <v>679</v>
      </c>
      <c r="K490" t="str">
        <f t="shared" si="104"/>
        <v>Ice, Ghost</v>
      </c>
      <c r="L490" s="1">
        <v>1.3</v>
      </c>
      <c r="M490" s="1">
        <v>26.6</v>
      </c>
      <c r="N490" s="1" t="s">
        <v>38</v>
      </c>
      <c r="O490" s="1" t="s">
        <v>312</v>
      </c>
      <c r="Q490" s="1" t="s">
        <v>687</v>
      </c>
      <c r="R490" s="9" t="s">
        <v>1228</v>
      </c>
      <c r="S490" s="9">
        <f t="shared" si="105"/>
        <v>480</v>
      </c>
      <c r="T490" s="9">
        <f t="shared" si="106"/>
        <v>70</v>
      </c>
      <c r="U490" s="9" t="s">
        <v>47</v>
      </c>
      <c r="V490" s="9">
        <f t="shared" si="107"/>
        <v>80</v>
      </c>
      <c r="W490" s="9" t="s">
        <v>59</v>
      </c>
      <c r="X490" s="9">
        <f t="shared" si="108"/>
        <v>70</v>
      </c>
      <c r="Y490" s="9" t="s">
        <v>47</v>
      </c>
      <c r="Z490" s="9">
        <f t="shared" si="109"/>
        <v>80</v>
      </c>
      <c r="AA490" s="9" t="s">
        <v>59</v>
      </c>
      <c r="AB490" s="9">
        <f t="shared" si="110"/>
        <v>70</v>
      </c>
      <c r="AC490" s="9" t="s">
        <v>47</v>
      </c>
      <c r="AD490" s="9">
        <f t="shared" si="111"/>
        <v>110</v>
      </c>
      <c r="AE490" s="9" t="s">
        <v>296</v>
      </c>
      <c r="AF490" s="9">
        <f t="shared" si="112"/>
        <v>75</v>
      </c>
      <c r="AG490" s="9" t="s">
        <v>195</v>
      </c>
      <c r="AH490" s="9" t="s">
        <v>47</v>
      </c>
      <c r="AI490" s="9">
        <f t="shared" si="113"/>
        <v>70</v>
      </c>
      <c r="AJ490" s="9">
        <f t="shared" si="114"/>
        <v>168</v>
      </c>
      <c r="AK490" s="9" t="s">
        <v>854</v>
      </c>
      <c r="AL490" s="1" t="s">
        <v>161</v>
      </c>
      <c r="AM490" s="1" t="s">
        <v>38</v>
      </c>
      <c r="AN490" s="1" t="s">
        <v>288</v>
      </c>
      <c r="AO490" s="1" t="s">
        <v>569</v>
      </c>
      <c r="AP490" t="str">
        <f t="shared" si="115"/>
        <v>Fairy, Mineral</v>
      </c>
      <c r="AQ490" s="9">
        <v>0</v>
      </c>
      <c r="AR490" s="9">
        <f t="shared" si="116"/>
        <v>100</v>
      </c>
      <c r="AS490" s="10">
        <f>Table1[[#This Row],[percentage_male]]/100</f>
        <v>0</v>
      </c>
      <c r="AT490" s="11">
        <f>(100-Table1[[#This Row],[percentage_male]])/100</f>
        <v>1</v>
      </c>
      <c r="AU490" s="1" t="s">
        <v>51</v>
      </c>
      <c r="AV490" s="1" t="s">
        <v>32</v>
      </c>
      <c r="AW490" s="1" t="s">
        <v>38</v>
      </c>
      <c r="AX490" s="1" t="s">
        <v>33</v>
      </c>
      <c r="AY490" s="1" t="s">
        <v>33</v>
      </c>
      <c r="AZ490" s="1" t="s">
        <v>33</v>
      </c>
      <c r="BA490" s="1">
        <v>0.5</v>
      </c>
      <c r="BB490" s="1" t="s">
        <v>32</v>
      </c>
      <c r="BC490" s="1">
        <v>0.5</v>
      </c>
      <c r="BD490" s="1" t="s">
        <v>33</v>
      </c>
      <c r="BE490" s="1" t="s">
        <v>33</v>
      </c>
      <c r="BF490" s="1" t="s">
        <v>33</v>
      </c>
      <c r="BG490" s="1">
        <v>0.5</v>
      </c>
      <c r="BH490" s="1" t="s">
        <v>38</v>
      </c>
      <c r="BI490" s="1" t="s">
        <v>38</v>
      </c>
      <c r="BJ490" s="1" t="s">
        <v>33</v>
      </c>
      <c r="BK490" s="1" t="s">
        <v>38</v>
      </c>
      <c r="BL490" s="1" t="s">
        <v>38</v>
      </c>
      <c r="BM490" s="1" t="s">
        <v>33</v>
      </c>
    </row>
    <row r="491" spans="1:65" x14ac:dyDescent="0.35">
      <c r="A491" s="1" t="s">
        <v>2221</v>
      </c>
      <c r="B491" s="1" t="s">
        <v>221</v>
      </c>
      <c r="C491" s="1" t="s">
        <v>2221</v>
      </c>
      <c r="D491" s="1" t="s">
        <v>2222</v>
      </c>
      <c r="E491" t="s">
        <v>77</v>
      </c>
      <c r="F491" s="1" t="s">
        <v>37</v>
      </c>
      <c r="G491" s="1" t="s">
        <v>4232</v>
      </c>
      <c r="H491" s="1" t="s">
        <v>38</v>
      </c>
      <c r="I491" s="1" t="s">
        <v>282</v>
      </c>
      <c r="J491" s="1" t="s">
        <v>679</v>
      </c>
      <c r="K491" t="str">
        <f t="shared" si="104"/>
        <v>Electric, Ghost</v>
      </c>
      <c r="L491" s="1">
        <v>0.3</v>
      </c>
      <c r="M491" s="1">
        <v>0.3</v>
      </c>
      <c r="N491" s="1" t="s">
        <v>33</v>
      </c>
      <c r="O491" s="1" t="s">
        <v>680</v>
      </c>
      <c r="R491" s="9" t="s">
        <v>460</v>
      </c>
      <c r="S491" s="9">
        <f t="shared" si="105"/>
        <v>440</v>
      </c>
      <c r="T491" s="9">
        <f t="shared" si="106"/>
        <v>50</v>
      </c>
      <c r="U491" s="9" t="s">
        <v>88</v>
      </c>
      <c r="V491" s="9">
        <f t="shared" si="107"/>
        <v>50</v>
      </c>
      <c r="W491" s="9" t="s">
        <v>88</v>
      </c>
      <c r="X491" s="9">
        <f t="shared" si="108"/>
        <v>77</v>
      </c>
      <c r="Y491" s="9" t="s">
        <v>252</v>
      </c>
      <c r="Z491" s="9">
        <f t="shared" si="109"/>
        <v>95</v>
      </c>
      <c r="AA491" s="9" t="s">
        <v>276</v>
      </c>
      <c r="AB491" s="9">
        <f t="shared" si="110"/>
        <v>77</v>
      </c>
      <c r="AC491" s="9" t="s">
        <v>252</v>
      </c>
      <c r="AD491" s="9">
        <f t="shared" si="111"/>
        <v>91</v>
      </c>
      <c r="AE491" s="9" t="s">
        <v>550</v>
      </c>
      <c r="AF491" s="9">
        <f t="shared" si="112"/>
        <v>45</v>
      </c>
      <c r="AG491" s="9" t="s">
        <v>44</v>
      </c>
      <c r="AH491" s="9" t="s">
        <v>47</v>
      </c>
      <c r="AI491" s="9">
        <f t="shared" si="113"/>
        <v>70</v>
      </c>
      <c r="AJ491" s="9">
        <f t="shared" si="114"/>
        <v>154</v>
      </c>
      <c r="AK491" s="9" t="s">
        <v>461</v>
      </c>
      <c r="AL491" s="1" t="s">
        <v>161</v>
      </c>
      <c r="AM491" s="1" t="s">
        <v>33</v>
      </c>
      <c r="AN491" s="1" t="s">
        <v>658</v>
      </c>
      <c r="AP491" t="str">
        <f t="shared" si="115"/>
        <v>Amorphous</v>
      </c>
      <c r="AR491" s="9">
        <f t="shared" si="116"/>
        <v>100</v>
      </c>
      <c r="AU491" s="1" t="s">
        <v>51</v>
      </c>
      <c r="AV491" s="1" t="s">
        <v>32</v>
      </c>
      <c r="AW491" s="1" t="s">
        <v>33</v>
      </c>
      <c r="AX491" s="1" t="s">
        <v>33</v>
      </c>
      <c r="AY491" s="1">
        <v>0.5</v>
      </c>
      <c r="AZ491" s="1" t="s">
        <v>33</v>
      </c>
      <c r="BA491" s="1" t="s">
        <v>33</v>
      </c>
      <c r="BB491" s="1" t="s">
        <v>32</v>
      </c>
      <c r="BC491" s="1">
        <v>0.5</v>
      </c>
      <c r="BD491" s="1" t="s">
        <v>32</v>
      </c>
      <c r="BE491" s="1">
        <v>0.5</v>
      </c>
      <c r="BF491" s="1" t="s">
        <v>33</v>
      </c>
      <c r="BG491" s="1">
        <v>0.5</v>
      </c>
      <c r="BH491" s="1" t="s">
        <v>33</v>
      </c>
      <c r="BI491" s="1" t="s">
        <v>38</v>
      </c>
      <c r="BJ491" s="1" t="s">
        <v>33</v>
      </c>
      <c r="BK491" s="1" t="s">
        <v>38</v>
      </c>
      <c r="BL491" s="1">
        <v>0.5</v>
      </c>
      <c r="BM491" s="1" t="s">
        <v>33</v>
      </c>
    </row>
    <row r="492" spans="1:65" x14ac:dyDescent="0.35">
      <c r="A492" s="1" t="s">
        <v>2224</v>
      </c>
      <c r="B492" s="1" t="s">
        <v>221</v>
      </c>
      <c r="C492" s="1" t="s">
        <v>2221</v>
      </c>
      <c r="D492" s="1" t="s">
        <v>2222</v>
      </c>
      <c r="E492" t="s">
        <v>77</v>
      </c>
      <c r="F492" s="1" t="s">
        <v>37</v>
      </c>
      <c r="G492" s="1" t="s">
        <v>4232</v>
      </c>
      <c r="H492" s="1" t="s">
        <v>38</v>
      </c>
      <c r="I492" s="1" t="s">
        <v>282</v>
      </c>
      <c r="J492" s="1" t="s">
        <v>81</v>
      </c>
      <c r="K492" t="str">
        <f t="shared" si="104"/>
        <v>Electric, Fire</v>
      </c>
      <c r="L492" s="1">
        <v>0.3</v>
      </c>
      <c r="M492" s="1">
        <v>0.3</v>
      </c>
      <c r="N492" s="1" t="s">
        <v>33</v>
      </c>
      <c r="O492" s="1" t="s">
        <v>680</v>
      </c>
      <c r="R492" s="9" t="s">
        <v>815</v>
      </c>
      <c r="S492" s="9">
        <f t="shared" si="105"/>
        <v>520</v>
      </c>
      <c r="T492" s="9">
        <f t="shared" si="106"/>
        <v>50</v>
      </c>
      <c r="U492" s="9" t="s">
        <v>88</v>
      </c>
      <c r="V492" s="9">
        <f t="shared" si="107"/>
        <v>65</v>
      </c>
      <c r="W492" s="9" t="s">
        <v>46</v>
      </c>
      <c r="X492" s="9">
        <f t="shared" si="108"/>
        <v>107</v>
      </c>
      <c r="Y492" s="9" t="s">
        <v>612</v>
      </c>
      <c r="Z492" s="9">
        <f t="shared" si="109"/>
        <v>105</v>
      </c>
      <c r="AA492" s="9" t="s">
        <v>141</v>
      </c>
      <c r="AB492" s="9">
        <f t="shared" si="110"/>
        <v>107</v>
      </c>
      <c r="AC492" s="9" t="s">
        <v>612</v>
      </c>
      <c r="AD492" s="9">
        <f t="shared" si="111"/>
        <v>86</v>
      </c>
      <c r="AE492" s="9" t="s">
        <v>530</v>
      </c>
      <c r="AF492" s="9">
        <f t="shared" si="112"/>
        <v>45</v>
      </c>
      <c r="AG492" s="9" t="s">
        <v>44</v>
      </c>
      <c r="AH492" s="9" t="s">
        <v>47</v>
      </c>
      <c r="AI492" s="9">
        <f t="shared" si="113"/>
        <v>70</v>
      </c>
      <c r="AJ492" s="9">
        <f t="shared" si="114"/>
        <v>182</v>
      </c>
      <c r="AK492" s="9" t="s">
        <v>816</v>
      </c>
      <c r="AL492" s="1" t="s">
        <v>161</v>
      </c>
      <c r="AM492" s="1" t="s">
        <v>33</v>
      </c>
      <c r="AN492" s="1" t="s">
        <v>658</v>
      </c>
      <c r="AP492" t="str">
        <f t="shared" si="115"/>
        <v>Amorphous</v>
      </c>
      <c r="AR492" s="9">
        <f t="shared" si="116"/>
        <v>100</v>
      </c>
      <c r="AU492" s="1" t="s">
        <v>51</v>
      </c>
      <c r="AV492" s="1" t="s">
        <v>33</v>
      </c>
      <c r="AW492" s="1">
        <v>0.5</v>
      </c>
      <c r="AX492" s="1" t="s">
        <v>38</v>
      </c>
      <c r="AY492" s="1">
        <v>0.5</v>
      </c>
      <c r="AZ492" s="1">
        <v>0.5</v>
      </c>
      <c r="BA492" s="1">
        <v>0.5</v>
      </c>
      <c r="BB492" s="1" t="s">
        <v>33</v>
      </c>
      <c r="BC492" s="1" t="s">
        <v>33</v>
      </c>
      <c r="BD492" s="1" t="s">
        <v>32</v>
      </c>
      <c r="BE492" s="1">
        <v>0.5</v>
      </c>
      <c r="BF492" s="1" t="s">
        <v>33</v>
      </c>
      <c r="BG492" s="1">
        <v>0.5</v>
      </c>
      <c r="BH492" s="1" t="s">
        <v>38</v>
      </c>
      <c r="BI492" s="1" t="s">
        <v>33</v>
      </c>
      <c r="BJ492" s="1" t="s">
        <v>33</v>
      </c>
      <c r="BK492" s="1" t="s">
        <v>33</v>
      </c>
      <c r="BL492" s="1">
        <v>0.25</v>
      </c>
      <c r="BM492" s="1">
        <v>0.5</v>
      </c>
    </row>
    <row r="493" spans="1:65" x14ac:dyDescent="0.35">
      <c r="A493" s="1" t="s">
        <v>2226</v>
      </c>
      <c r="B493" s="1" t="s">
        <v>221</v>
      </c>
      <c r="C493" s="1" t="s">
        <v>2221</v>
      </c>
      <c r="D493" s="1" t="s">
        <v>2222</v>
      </c>
      <c r="E493" t="s">
        <v>77</v>
      </c>
      <c r="F493" s="1" t="s">
        <v>37</v>
      </c>
      <c r="G493" s="1" t="s">
        <v>4232</v>
      </c>
      <c r="H493" s="1" t="s">
        <v>38</v>
      </c>
      <c r="I493" s="1" t="s">
        <v>282</v>
      </c>
      <c r="J493" s="1" t="s">
        <v>123</v>
      </c>
      <c r="K493" t="str">
        <f t="shared" si="104"/>
        <v>Electric, Water</v>
      </c>
      <c r="L493" s="1">
        <v>0.3</v>
      </c>
      <c r="M493" s="1">
        <v>0.3</v>
      </c>
      <c r="N493" s="1" t="s">
        <v>33</v>
      </c>
      <c r="O493" s="1" t="s">
        <v>680</v>
      </c>
      <c r="R493" s="9" t="s">
        <v>815</v>
      </c>
      <c r="S493" s="9">
        <f t="shared" si="105"/>
        <v>520</v>
      </c>
      <c r="T493" s="9">
        <f t="shared" si="106"/>
        <v>50</v>
      </c>
      <c r="U493" s="9" t="s">
        <v>88</v>
      </c>
      <c r="V493" s="9">
        <f t="shared" si="107"/>
        <v>65</v>
      </c>
      <c r="W493" s="9" t="s">
        <v>46</v>
      </c>
      <c r="X493" s="9">
        <f t="shared" si="108"/>
        <v>107</v>
      </c>
      <c r="Y493" s="9" t="s">
        <v>612</v>
      </c>
      <c r="Z493" s="9">
        <f t="shared" si="109"/>
        <v>105</v>
      </c>
      <c r="AA493" s="9" t="s">
        <v>141</v>
      </c>
      <c r="AB493" s="9">
        <f t="shared" si="110"/>
        <v>107</v>
      </c>
      <c r="AC493" s="9" t="s">
        <v>612</v>
      </c>
      <c r="AD493" s="9">
        <f t="shared" si="111"/>
        <v>86</v>
      </c>
      <c r="AE493" s="9" t="s">
        <v>530</v>
      </c>
      <c r="AF493" s="9">
        <f t="shared" si="112"/>
        <v>45</v>
      </c>
      <c r="AG493" s="9" t="s">
        <v>44</v>
      </c>
      <c r="AH493" s="9" t="s">
        <v>47</v>
      </c>
      <c r="AI493" s="9">
        <f t="shared" si="113"/>
        <v>70</v>
      </c>
      <c r="AJ493" s="9">
        <f t="shared" si="114"/>
        <v>182</v>
      </c>
      <c r="AK493" s="9" t="s">
        <v>816</v>
      </c>
      <c r="AL493" s="1" t="s">
        <v>161</v>
      </c>
      <c r="AM493" s="1" t="s">
        <v>33</v>
      </c>
      <c r="AN493" s="1" t="s">
        <v>658</v>
      </c>
      <c r="AP493" t="str">
        <f t="shared" si="115"/>
        <v>Amorphous</v>
      </c>
      <c r="AR493" s="9">
        <f t="shared" si="116"/>
        <v>100</v>
      </c>
      <c r="AU493" s="1" t="s">
        <v>51</v>
      </c>
      <c r="AV493" s="1" t="s">
        <v>33</v>
      </c>
      <c r="AW493" s="1">
        <v>0.5</v>
      </c>
      <c r="AX493" s="1">
        <v>0.5</v>
      </c>
      <c r="AY493" s="1" t="s">
        <v>33</v>
      </c>
      <c r="AZ493" s="1" t="s">
        <v>38</v>
      </c>
      <c r="BA493" s="1">
        <v>0.5</v>
      </c>
      <c r="BB493" s="1" t="s">
        <v>33</v>
      </c>
      <c r="BC493" s="1" t="s">
        <v>33</v>
      </c>
      <c r="BD493" s="1" t="s">
        <v>32</v>
      </c>
      <c r="BE493" s="1">
        <v>0.5</v>
      </c>
      <c r="BF493" s="1" t="s">
        <v>33</v>
      </c>
      <c r="BG493" s="1" t="s">
        <v>33</v>
      </c>
      <c r="BH493" s="1" t="s">
        <v>33</v>
      </c>
      <c r="BI493" s="1" t="s">
        <v>33</v>
      </c>
      <c r="BJ493" s="1" t="s">
        <v>33</v>
      </c>
      <c r="BK493" s="1" t="s">
        <v>33</v>
      </c>
      <c r="BL493" s="1">
        <v>0.25</v>
      </c>
      <c r="BM493" s="1" t="s">
        <v>33</v>
      </c>
    </row>
    <row r="494" spans="1:65" x14ac:dyDescent="0.35">
      <c r="A494" s="1" t="s">
        <v>2228</v>
      </c>
      <c r="B494" s="1" t="s">
        <v>221</v>
      </c>
      <c r="C494" s="1" t="s">
        <v>2221</v>
      </c>
      <c r="D494" s="1" t="s">
        <v>2222</v>
      </c>
      <c r="E494" t="s">
        <v>77</v>
      </c>
      <c r="F494" s="1" t="s">
        <v>37</v>
      </c>
      <c r="G494" s="1" t="s">
        <v>4232</v>
      </c>
      <c r="H494" s="1" t="s">
        <v>38</v>
      </c>
      <c r="I494" s="1" t="s">
        <v>282</v>
      </c>
      <c r="J494" s="1" t="s">
        <v>310</v>
      </c>
      <c r="K494" t="str">
        <f t="shared" si="104"/>
        <v>Electric, Ice</v>
      </c>
      <c r="L494" s="1">
        <v>0.3</v>
      </c>
      <c r="M494" s="1">
        <v>0.3</v>
      </c>
      <c r="N494" s="1" t="s">
        <v>33</v>
      </c>
      <c r="O494" s="1" t="s">
        <v>680</v>
      </c>
      <c r="R494" s="9" t="s">
        <v>815</v>
      </c>
      <c r="S494" s="9">
        <f t="shared" si="105"/>
        <v>520</v>
      </c>
      <c r="T494" s="9">
        <f t="shared" si="106"/>
        <v>50</v>
      </c>
      <c r="U494" s="9" t="s">
        <v>88</v>
      </c>
      <c r="V494" s="9">
        <f t="shared" si="107"/>
        <v>65</v>
      </c>
      <c r="W494" s="9" t="s">
        <v>46</v>
      </c>
      <c r="X494" s="9">
        <f t="shared" si="108"/>
        <v>107</v>
      </c>
      <c r="Y494" s="9" t="s">
        <v>612</v>
      </c>
      <c r="Z494" s="9">
        <f t="shared" si="109"/>
        <v>105</v>
      </c>
      <c r="AA494" s="9" t="s">
        <v>141</v>
      </c>
      <c r="AB494" s="9">
        <f t="shared" si="110"/>
        <v>107</v>
      </c>
      <c r="AC494" s="9" t="s">
        <v>612</v>
      </c>
      <c r="AD494" s="9">
        <f t="shared" si="111"/>
        <v>86</v>
      </c>
      <c r="AE494" s="9" t="s">
        <v>530</v>
      </c>
      <c r="AF494" s="9">
        <f t="shared" si="112"/>
        <v>45</v>
      </c>
      <c r="AG494" s="9" t="s">
        <v>44</v>
      </c>
      <c r="AH494" s="9" t="s">
        <v>47</v>
      </c>
      <c r="AI494" s="9">
        <f t="shared" si="113"/>
        <v>70</v>
      </c>
      <c r="AJ494" s="9">
        <f t="shared" si="114"/>
        <v>182</v>
      </c>
      <c r="AK494" s="9" t="s">
        <v>816</v>
      </c>
      <c r="AL494" s="1" t="s">
        <v>161</v>
      </c>
      <c r="AM494" s="1" t="s">
        <v>33</v>
      </c>
      <c r="AN494" s="1" t="s">
        <v>658</v>
      </c>
      <c r="AP494" t="str">
        <f t="shared" si="115"/>
        <v>Amorphous</v>
      </c>
      <c r="AR494" s="9">
        <f t="shared" si="116"/>
        <v>100</v>
      </c>
      <c r="AU494" s="1" t="s">
        <v>51</v>
      </c>
      <c r="AV494" s="1" t="s">
        <v>33</v>
      </c>
      <c r="AW494" s="1" t="s">
        <v>38</v>
      </c>
      <c r="AX494" s="1" t="s">
        <v>33</v>
      </c>
      <c r="AY494" s="1">
        <v>0.5</v>
      </c>
      <c r="AZ494" s="1" t="s">
        <v>33</v>
      </c>
      <c r="BA494" s="1">
        <v>0.5</v>
      </c>
      <c r="BB494" s="1" t="s">
        <v>38</v>
      </c>
      <c r="BC494" s="1" t="s">
        <v>33</v>
      </c>
      <c r="BD494" s="1" t="s">
        <v>32</v>
      </c>
      <c r="BE494" s="1">
        <v>0.5</v>
      </c>
      <c r="BF494" s="1" t="s">
        <v>33</v>
      </c>
      <c r="BG494" s="1" t="s">
        <v>33</v>
      </c>
      <c r="BH494" s="1" t="s">
        <v>38</v>
      </c>
      <c r="BI494" s="1" t="s">
        <v>33</v>
      </c>
      <c r="BJ494" s="1" t="s">
        <v>33</v>
      </c>
      <c r="BK494" s="1" t="s">
        <v>33</v>
      </c>
      <c r="BL494" s="1" t="s">
        <v>33</v>
      </c>
      <c r="BM494" s="1" t="s">
        <v>33</v>
      </c>
    </row>
    <row r="495" spans="1:65" x14ac:dyDescent="0.35">
      <c r="A495" s="1" t="s">
        <v>2230</v>
      </c>
      <c r="B495" s="1" t="s">
        <v>221</v>
      </c>
      <c r="C495" s="1" t="s">
        <v>2221</v>
      </c>
      <c r="D495" s="1" t="s">
        <v>2222</v>
      </c>
      <c r="E495" t="s">
        <v>77</v>
      </c>
      <c r="F495" s="1" t="s">
        <v>37</v>
      </c>
      <c r="G495" s="1" t="s">
        <v>4232</v>
      </c>
      <c r="H495" s="1" t="s">
        <v>38</v>
      </c>
      <c r="I495" s="1" t="s">
        <v>282</v>
      </c>
      <c r="J495" s="1" t="s">
        <v>99</v>
      </c>
      <c r="K495" t="str">
        <f t="shared" si="104"/>
        <v>Electric, Flying</v>
      </c>
      <c r="L495" s="1">
        <v>0.3</v>
      </c>
      <c r="M495" s="1">
        <v>0.3</v>
      </c>
      <c r="N495" s="1" t="s">
        <v>33</v>
      </c>
      <c r="O495" s="1" t="s">
        <v>680</v>
      </c>
      <c r="R495" s="9" t="s">
        <v>815</v>
      </c>
      <c r="S495" s="9">
        <f t="shared" si="105"/>
        <v>520</v>
      </c>
      <c r="T495" s="9">
        <f t="shared" si="106"/>
        <v>50</v>
      </c>
      <c r="U495" s="9" t="s">
        <v>88</v>
      </c>
      <c r="V495" s="9">
        <f t="shared" si="107"/>
        <v>65</v>
      </c>
      <c r="W495" s="9" t="s">
        <v>46</v>
      </c>
      <c r="X495" s="9">
        <f t="shared" si="108"/>
        <v>107</v>
      </c>
      <c r="Y495" s="9" t="s">
        <v>612</v>
      </c>
      <c r="Z495" s="9">
        <f t="shared" si="109"/>
        <v>105</v>
      </c>
      <c r="AA495" s="9" t="s">
        <v>141</v>
      </c>
      <c r="AB495" s="9">
        <f t="shared" si="110"/>
        <v>107</v>
      </c>
      <c r="AC495" s="9" t="s">
        <v>612</v>
      </c>
      <c r="AD495" s="9">
        <f t="shared" si="111"/>
        <v>86</v>
      </c>
      <c r="AE495" s="9" t="s">
        <v>530</v>
      </c>
      <c r="AF495" s="9">
        <f t="shared" si="112"/>
        <v>45</v>
      </c>
      <c r="AG495" s="9" t="s">
        <v>44</v>
      </c>
      <c r="AH495" s="9" t="s">
        <v>47</v>
      </c>
      <c r="AI495" s="9">
        <f t="shared" si="113"/>
        <v>70</v>
      </c>
      <c r="AJ495" s="9">
        <f t="shared" si="114"/>
        <v>182</v>
      </c>
      <c r="AK495" s="9" t="s">
        <v>816</v>
      </c>
      <c r="AL495" s="1" t="s">
        <v>161</v>
      </c>
      <c r="AM495" s="1" t="s">
        <v>33</v>
      </c>
      <c r="AN495" s="1" t="s">
        <v>658</v>
      </c>
      <c r="AP495" t="str">
        <f t="shared" si="115"/>
        <v>Amorphous</v>
      </c>
      <c r="AR495" s="9">
        <f t="shared" si="116"/>
        <v>100</v>
      </c>
      <c r="AU495" s="1" t="s">
        <v>51</v>
      </c>
      <c r="AV495" s="1" t="s">
        <v>33</v>
      </c>
      <c r="AW495" s="1" t="s">
        <v>33</v>
      </c>
      <c r="AX495" s="1" t="s">
        <v>33</v>
      </c>
      <c r="AY495" s="1" t="s">
        <v>33</v>
      </c>
      <c r="AZ495" s="1">
        <v>0.5</v>
      </c>
      <c r="BA495" s="1" t="s">
        <v>38</v>
      </c>
      <c r="BB495" s="1">
        <v>0.5</v>
      </c>
      <c r="BC495" s="1" t="s">
        <v>33</v>
      </c>
      <c r="BD495" s="1" t="s">
        <v>32</v>
      </c>
      <c r="BE495" s="1">
        <v>0.5</v>
      </c>
      <c r="BF495" s="1" t="s">
        <v>33</v>
      </c>
      <c r="BG495" s="1">
        <v>0.5</v>
      </c>
      <c r="BH495" s="1" t="s">
        <v>38</v>
      </c>
      <c r="BI495" s="1" t="s">
        <v>33</v>
      </c>
      <c r="BJ495" s="1" t="s">
        <v>33</v>
      </c>
      <c r="BK495" s="1" t="s">
        <v>33</v>
      </c>
      <c r="BL495" s="1">
        <v>0.5</v>
      </c>
      <c r="BM495" s="1" t="s">
        <v>33</v>
      </c>
    </row>
    <row r="496" spans="1:65" x14ac:dyDescent="0.35">
      <c r="A496" s="1" t="s">
        <v>2232</v>
      </c>
      <c r="B496" s="1" t="s">
        <v>221</v>
      </c>
      <c r="C496" s="1" t="s">
        <v>2221</v>
      </c>
      <c r="D496" s="1" t="s">
        <v>2222</v>
      </c>
      <c r="E496" t="s">
        <v>77</v>
      </c>
      <c r="F496" s="1" t="s">
        <v>37</v>
      </c>
      <c r="G496" s="1" t="s">
        <v>4232</v>
      </c>
      <c r="H496" s="1" t="s">
        <v>38</v>
      </c>
      <c r="I496" s="1" t="s">
        <v>282</v>
      </c>
      <c r="J496" s="1" t="s">
        <v>39</v>
      </c>
      <c r="K496" t="str">
        <f t="shared" si="104"/>
        <v>Electric, Grass</v>
      </c>
      <c r="L496" s="1">
        <v>0.3</v>
      </c>
      <c r="M496" s="1">
        <v>0.3</v>
      </c>
      <c r="N496" s="1" t="s">
        <v>33</v>
      </c>
      <c r="O496" s="1" t="s">
        <v>680</v>
      </c>
      <c r="R496" s="9" t="s">
        <v>815</v>
      </c>
      <c r="S496" s="9">
        <f t="shared" si="105"/>
        <v>520</v>
      </c>
      <c r="T496" s="9">
        <f t="shared" si="106"/>
        <v>50</v>
      </c>
      <c r="U496" s="9" t="s">
        <v>88</v>
      </c>
      <c r="V496" s="9">
        <f t="shared" si="107"/>
        <v>65</v>
      </c>
      <c r="W496" s="9" t="s">
        <v>46</v>
      </c>
      <c r="X496" s="9">
        <f t="shared" si="108"/>
        <v>107</v>
      </c>
      <c r="Y496" s="9" t="s">
        <v>612</v>
      </c>
      <c r="Z496" s="9">
        <f t="shared" si="109"/>
        <v>105</v>
      </c>
      <c r="AA496" s="9" t="s">
        <v>141</v>
      </c>
      <c r="AB496" s="9">
        <f t="shared" si="110"/>
        <v>107</v>
      </c>
      <c r="AC496" s="9" t="s">
        <v>612</v>
      </c>
      <c r="AD496" s="9">
        <f t="shared" si="111"/>
        <v>86</v>
      </c>
      <c r="AE496" s="9" t="s">
        <v>530</v>
      </c>
      <c r="AF496" s="9">
        <f t="shared" si="112"/>
        <v>45</v>
      </c>
      <c r="AG496" s="9" t="s">
        <v>44</v>
      </c>
      <c r="AH496" s="9" t="s">
        <v>47</v>
      </c>
      <c r="AI496" s="9">
        <f t="shared" si="113"/>
        <v>70</v>
      </c>
      <c r="AJ496" s="9">
        <f t="shared" si="114"/>
        <v>182</v>
      </c>
      <c r="AK496" s="9" t="s">
        <v>816</v>
      </c>
      <c r="AL496" s="1" t="s">
        <v>161</v>
      </c>
      <c r="AM496" s="1" t="s">
        <v>33</v>
      </c>
      <c r="AN496" s="1" t="s">
        <v>658</v>
      </c>
      <c r="AP496" t="str">
        <f t="shared" si="115"/>
        <v>Amorphous</v>
      </c>
      <c r="AR496" s="9">
        <f t="shared" si="116"/>
        <v>100</v>
      </c>
      <c r="AU496" s="1" t="s">
        <v>51</v>
      </c>
      <c r="AV496" s="1" t="s">
        <v>33</v>
      </c>
      <c r="AW496" s="1" t="s">
        <v>38</v>
      </c>
      <c r="AX496" s="1">
        <v>0.5</v>
      </c>
      <c r="AY496" s="1">
        <v>0.25</v>
      </c>
      <c r="AZ496" s="1">
        <v>0.5</v>
      </c>
      <c r="BA496" s="1" t="s">
        <v>38</v>
      </c>
      <c r="BB496" s="1" t="s">
        <v>33</v>
      </c>
      <c r="BC496" s="1" t="s">
        <v>38</v>
      </c>
      <c r="BD496" s="1" t="s">
        <v>32</v>
      </c>
      <c r="BE496" s="1" t="s">
        <v>33</v>
      </c>
      <c r="BF496" s="1" t="s">
        <v>33</v>
      </c>
      <c r="BG496" s="1" t="s">
        <v>38</v>
      </c>
      <c r="BH496" s="1" t="s">
        <v>33</v>
      </c>
      <c r="BI496" s="1" t="s">
        <v>33</v>
      </c>
      <c r="BJ496" s="1" t="s">
        <v>33</v>
      </c>
      <c r="BK496" s="1" t="s">
        <v>33</v>
      </c>
      <c r="BL496" s="1">
        <v>0.5</v>
      </c>
      <c r="BM496" s="1" t="s">
        <v>33</v>
      </c>
    </row>
    <row r="497" spans="1:65" x14ac:dyDescent="0.35">
      <c r="A497" s="1" t="s">
        <v>2233</v>
      </c>
      <c r="B497" s="1" t="s">
        <v>1228</v>
      </c>
      <c r="C497" s="1" t="s">
        <v>2234</v>
      </c>
      <c r="D497" s="1" t="s">
        <v>2235</v>
      </c>
      <c r="E497" t="s">
        <v>77</v>
      </c>
      <c r="F497" s="1" t="s">
        <v>913</v>
      </c>
      <c r="G497" s="1" t="s">
        <v>4233</v>
      </c>
      <c r="H497" s="1" t="s">
        <v>33</v>
      </c>
      <c r="I497" s="1" t="s">
        <v>299</v>
      </c>
      <c r="K497" t="str">
        <f t="shared" si="104"/>
        <v>Psychic</v>
      </c>
      <c r="L497" s="1">
        <v>0.3</v>
      </c>
      <c r="M497" s="1">
        <v>0.3</v>
      </c>
      <c r="N497" s="1" t="s">
        <v>33</v>
      </c>
      <c r="O497" s="1" t="s">
        <v>680</v>
      </c>
      <c r="R497" s="9" t="s">
        <v>914</v>
      </c>
      <c r="S497" s="9">
        <f t="shared" si="105"/>
        <v>580</v>
      </c>
      <c r="T497" s="9">
        <f t="shared" si="106"/>
        <v>75</v>
      </c>
      <c r="U497" s="9" t="s">
        <v>195</v>
      </c>
      <c r="V497" s="9">
        <f t="shared" si="107"/>
        <v>75</v>
      </c>
      <c r="W497" s="9" t="s">
        <v>195</v>
      </c>
      <c r="X497" s="9">
        <f t="shared" si="108"/>
        <v>130</v>
      </c>
      <c r="Y497" s="9" t="s">
        <v>110</v>
      </c>
      <c r="Z497" s="9">
        <f t="shared" si="109"/>
        <v>75</v>
      </c>
      <c r="AA497" s="9" t="s">
        <v>195</v>
      </c>
      <c r="AB497" s="9">
        <f t="shared" si="110"/>
        <v>130</v>
      </c>
      <c r="AC497" s="9" t="s">
        <v>110</v>
      </c>
      <c r="AD497" s="9">
        <f t="shared" si="111"/>
        <v>95</v>
      </c>
      <c r="AE497" s="9" t="s">
        <v>276</v>
      </c>
      <c r="AF497" s="9">
        <f t="shared" si="112"/>
        <v>3</v>
      </c>
      <c r="AG497" s="9" t="s">
        <v>61</v>
      </c>
      <c r="AH497" s="9" t="s">
        <v>361</v>
      </c>
      <c r="AI497" s="9">
        <f t="shared" si="113"/>
        <v>140</v>
      </c>
      <c r="AJ497" s="9">
        <f t="shared" si="114"/>
        <v>261</v>
      </c>
      <c r="AK497" s="9" t="s">
        <v>229</v>
      </c>
      <c r="AL497" s="1" t="s">
        <v>490</v>
      </c>
      <c r="AM497" s="1" t="s">
        <v>33</v>
      </c>
      <c r="AN497" s="1" t="s">
        <v>334</v>
      </c>
      <c r="AP497" t="str">
        <f t="shared" si="115"/>
        <v>Undiscovered</v>
      </c>
      <c r="AR497" s="9">
        <f t="shared" si="116"/>
        <v>100</v>
      </c>
      <c r="AU497" s="1" t="s">
        <v>59</v>
      </c>
      <c r="AV497" s="1" t="s">
        <v>33</v>
      </c>
      <c r="AW497" s="1" t="s">
        <v>33</v>
      </c>
      <c r="AX497" s="1" t="s">
        <v>33</v>
      </c>
      <c r="AY497" s="1" t="s">
        <v>33</v>
      </c>
      <c r="AZ497" s="1" t="s">
        <v>33</v>
      </c>
      <c r="BA497" s="1" t="s">
        <v>33</v>
      </c>
      <c r="BB497" s="1">
        <v>0.5</v>
      </c>
      <c r="BC497" s="1" t="s">
        <v>33</v>
      </c>
      <c r="BD497" s="1" t="s">
        <v>32</v>
      </c>
      <c r="BE497" s="1" t="s">
        <v>33</v>
      </c>
      <c r="BF497" s="1">
        <v>0.5</v>
      </c>
      <c r="BG497" s="1" t="s">
        <v>38</v>
      </c>
      <c r="BH497" s="1" t="s">
        <v>33</v>
      </c>
      <c r="BI497" s="1" t="s">
        <v>38</v>
      </c>
      <c r="BJ497" s="1" t="s">
        <v>33</v>
      </c>
      <c r="BK497" s="1" t="s">
        <v>38</v>
      </c>
      <c r="BL497" s="1" t="s">
        <v>33</v>
      </c>
      <c r="BM497" s="1" t="s">
        <v>33</v>
      </c>
    </row>
    <row r="498" spans="1:65" x14ac:dyDescent="0.35">
      <c r="A498" s="1" t="s">
        <v>2237</v>
      </c>
      <c r="B498" s="1" t="s">
        <v>1912</v>
      </c>
      <c r="C498" s="1" t="s">
        <v>2238</v>
      </c>
      <c r="D498" s="1" t="s">
        <v>2239</v>
      </c>
      <c r="E498" t="s">
        <v>77</v>
      </c>
      <c r="F498" s="1" t="s">
        <v>913</v>
      </c>
      <c r="G498" s="1" t="s">
        <v>4075</v>
      </c>
      <c r="H498" s="1" t="s">
        <v>33</v>
      </c>
      <c r="I498" s="1" t="s">
        <v>299</v>
      </c>
      <c r="K498" t="str">
        <f t="shared" si="104"/>
        <v>Psychic</v>
      </c>
      <c r="L498" s="1">
        <v>0.3</v>
      </c>
      <c r="M498" s="1">
        <v>0.3</v>
      </c>
      <c r="N498" s="1" t="s">
        <v>33</v>
      </c>
      <c r="O498" s="1" t="s">
        <v>680</v>
      </c>
      <c r="R498" s="9" t="s">
        <v>914</v>
      </c>
      <c r="S498" s="9">
        <f t="shared" si="105"/>
        <v>580</v>
      </c>
      <c r="T498" s="9">
        <f t="shared" si="106"/>
        <v>80</v>
      </c>
      <c r="U498" s="9" t="s">
        <v>59</v>
      </c>
      <c r="V498" s="9">
        <f t="shared" si="107"/>
        <v>105</v>
      </c>
      <c r="W498" s="9" t="s">
        <v>141</v>
      </c>
      <c r="X498" s="9">
        <f t="shared" si="108"/>
        <v>105</v>
      </c>
      <c r="Y498" s="9" t="s">
        <v>141</v>
      </c>
      <c r="Z498" s="9">
        <f t="shared" si="109"/>
        <v>105</v>
      </c>
      <c r="AA498" s="9" t="s">
        <v>141</v>
      </c>
      <c r="AB498" s="9">
        <f t="shared" si="110"/>
        <v>105</v>
      </c>
      <c r="AC498" s="9" t="s">
        <v>141</v>
      </c>
      <c r="AD498" s="9">
        <f t="shared" si="111"/>
        <v>80</v>
      </c>
      <c r="AE498" s="9" t="s">
        <v>59</v>
      </c>
      <c r="AF498" s="9">
        <f t="shared" si="112"/>
        <v>3</v>
      </c>
      <c r="AG498" s="9" t="s">
        <v>61</v>
      </c>
      <c r="AH498" s="9" t="s">
        <v>361</v>
      </c>
      <c r="AI498" s="9">
        <f t="shared" si="113"/>
        <v>140</v>
      </c>
      <c r="AJ498" s="9">
        <f t="shared" si="114"/>
        <v>261</v>
      </c>
      <c r="AK498" s="9" t="s">
        <v>229</v>
      </c>
      <c r="AL498" s="1" t="s">
        <v>490</v>
      </c>
      <c r="AM498" s="1" t="s">
        <v>33</v>
      </c>
      <c r="AN498" s="1" t="s">
        <v>334</v>
      </c>
      <c r="AP498" t="str">
        <f t="shared" si="115"/>
        <v>Undiscovered</v>
      </c>
      <c r="AR498" s="9">
        <f t="shared" si="116"/>
        <v>100</v>
      </c>
      <c r="AU498" s="1" t="s">
        <v>59</v>
      </c>
      <c r="AV498" s="1" t="s">
        <v>33</v>
      </c>
      <c r="AW498" s="1" t="s">
        <v>33</v>
      </c>
      <c r="AX498" s="1" t="s">
        <v>33</v>
      </c>
      <c r="AY498" s="1" t="s">
        <v>33</v>
      </c>
      <c r="AZ498" s="1" t="s">
        <v>33</v>
      </c>
      <c r="BA498" s="1" t="s">
        <v>33</v>
      </c>
      <c r="BB498" s="1">
        <v>0.5</v>
      </c>
      <c r="BC498" s="1" t="s">
        <v>33</v>
      </c>
      <c r="BD498" s="1" t="s">
        <v>32</v>
      </c>
      <c r="BE498" s="1" t="s">
        <v>33</v>
      </c>
      <c r="BF498" s="1">
        <v>0.5</v>
      </c>
      <c r="BG498" s="1" t="s">
        <v>38</v>
      </c>
      <c r="BH498" s="1" t="s">
        <v>33</v>
      </c>
      <c r="BI498" s="1" t="s">
        <v>38</v>
      </c>
      <c r="BJ498" s="1" t="s">
        <v>33</v>
      </c>
      <c r="BK498" s="1" t="s">
        <v>38</v>
      </c>
      <c r="BL498" s="1" t="s">
        <v>33</v>
      </c>
      <c r="BM498" s="1" t="s">
        <v>33</v>
      </c>
    </row>
    <row r="499" spans="1:65" x14ac:dyDescent="0.35">
      <c r="A499" s="1" t="s">
        <v>2241</v>
      </c>
      <c r="B499" s="1" t="s">
        <v>1915</v>
      </c>
      <c r="C499" s="1" t="s">
        <v>2242</v>
      </c>
      <c r="D499" s="1" t="s">
        <v>2243</v>
      </c>
      <c r="E499" t="s">
        <v>77</v>
      </c>
      <c r="F499" s="1" t="s">
        <v>913</v>
      </c>
      <c r="G499" s="1" t="s">
        <v>4234</v>
      </c>
      <c r="H499" s="1" t="s">
        <v>33</v>
      </c>
      <c r="I499" s="1" t="s">
        <v>299</v>
      </c>
      <c r="K499" t="str">
        <f t="shared" ref="K499:K561" si="117">_xlfn.TEXTJOIN(", ",TRUE,I499,J499)</f>
        <v>Psychic</v>
      </c>
      <c r="L499" s="1">
        <v>0.3</v>
      </c>
      <c r="M499" s="1">
        <v>0.3</v>
      </c>
      <c r="N499" s="1" t="s">
        <v>33</v>
      </c>
      <c r="O499" s="1" t="s">
        <v>680</v>
      </c>
      <c r="R499" s="9" t="s">
        <v>914</v>
      </c>
      <c r="S499" s="9">
        <f t="shared" ref="S499:S561" si="118">IF(ISBLANK(R499),"",_xlfn.NUMBERVALUE(R499))</f>
        <v>580</v>
      </c>
      <c r="T499" s="9">
        <f t="shared" ref="T499:T561" si="119">IF(ISBLANK(U499),"",_xlfn.NUMBERVALUE(U499))</f>
        <v>75</v>
      </c>
      <c r="U499" s="9" t="s">
        <v>195</v>
      </c>
      <c r="V499" s="9">
        <f t="shared" ref="V499:V561" si="120">IF(ISBLANK(W499),"",_xlfn.NUMBERVALUE(W499))</f>
        <v>125</v>
      </c>
      <c r="W499" s="9" t="s">
        <v>651</v>
      </c>
      <c r="X499" s="9">
        <f t="shared" ref="X499:X561" si="121">IF(ISBLANK(Y499),"",_xlfn.NUMBERVALUE(Y499))</f>
        <v>70</v>
      </c>
      <c r="Y499" s="9" t="s">
        <v>47</v>
      </c>
      <c r="Z499" s="9">
        <f t="shared" ref="Z499:Z561" si="122">IF(ISBLANK(AA499),"",_xlfn.NUMBERVALUE(AA499))</f>
        <v>125</v>
      </c>
      <c r="AA499" s="9" t="s">
        <v>651</v>
      </c>
      <c r="AB499" s="9">
        <f t="shared" ref="AB499:AB561" si="123">IF(ISBLANK(AC499),"",_xlfn.NUMBERVALUE(AC499))</f>
        <v>70</v>
      </c>
      <c r="AC499" s="9" t="s">
        <v>47</v>
      </c>
      <c r="AD499" s="9">
        <f t="shared" ref="AD499:AD561" si="124">IF(ISBLANK(AE499),"",_xlfn.NUMBERVALUE(AE499))</f>
        <v>115</v>
      </c>
      <c r="AE499" s="9" t="s">
        <v>118</v>
      </c>
      <c r="AF499" s="9">
        <f t="shared" ref="AF499:AF561" si="125">IF(ISBLANK(AG499),"",_xlfn.NUMBERVALUE(AG499))</f>
        <v>3</v>
      </c>
      <c r="AG499" s="9" t="s">
        <v>61</v>
      </c>
      <c r="AH499" s="9" t="s">
        <v>361</v>
      </c>
      <c r="AI499" s="9">
        <f t="shared" ref="AI499:AI561" si="126">IF(ISBLANK(AH499),"",_xlfn.NUMBERVALUE(AH499))</f>
        <v>140</v>
      </c>
      <c r="AJ499" s="9">
        <f t="shared" ref="AJ499:AJ561" si="127">IF(ISBLANK(AK499),"",_xlfn.NUMBERVALUE(AK499))</f>
        <v>261</v>
      </c>
      <c r="AK499" s="9" t="s">
        <v>229</v>
      </c>
      <c r="AL499" s="1" t="s">
        <v>490</v>
      </c>
      <c r="AM499" s="1" t="s">
        <v>33</v>
      </c>
      <c r="AN499" s="1" t="s">
        <v>334</v>
      </c>
      <c r="AP499" t="str">
        <f t="shared" ref="AP499:AP561" si="128">_xlfn.TEXTJOIN(", ",TRUE,AN499,AO499)</f>
        <v>Undiscovered</v>
      </c>
      <c r="AR499" s="9">
        <f t="shared" ref="AR499:AR561" si="129">100-AQ499</f>
        <v>100</v>
      </c>
      <c r="AU499" s="1" t="s">
        <v>59</v>
      </c>
      <c r="AV499" s="1" t="s">
        <v>33</v>
      </c>
      <c r="AW499" s="1" t="s">
        <v>33</v>
      </c>
      <c r="AX499" s="1" t="s">
        <v>33</v>
      </c>
      <c r="AY499" s="1" t="s">
        <v>33</v>
      </c>
      <c r="AZ499" s="1" t="s">
        <v>33</v>
      </c>
      <c r="BA499" s="1" t="s">
        <v>33</v>
      </c>
      <c r="BB499" s="1">
        <v>0.5</v>
      </c>
      <c r="BC499" s="1" t="s">
        <v>33</v>
      </c>
      <c r="BD499" s="1" t="s">
        <v>32</v>
      </c>
      <c r="BE499" s="1" t="s">
        <v>33</v>
      </c>
      <c r="BF499" s="1">
        <v>0.5</v>
      </c>
      <c r="BG499" s="1" t="s">
        <v>38</v>
      </c>
      <c r="BH499" s="1" t="s">
        <v>33</v>
      </c>
      <c r="BI499" s="1" t="s">
        <v>38</v>
      </c>
      <c r="BJ499" s="1" t="s">
        <v>33</v>
      </c>
      <c r="BK499" s="1" t="s">
        <v>38</v>
      </c>
      <c r="BL499" s="1" t="s">
        <v>33</v>
      </c>
      <c r="BM499" s="1" t="s">
        <v>33</v>
      </c>
    </row>
    <row r="500" spans="1:65" x14ac:dyDescent="0.35">
      <c r="A500" s="1" t="s">
        <v>2245</v>
      </c>
      <c r="B500" s="1" t="s">
        <v>368</v>
      </c>
      <c r="C500" s="1" t="s">
        <v>2245</v>
      </c>
      <c r="D500" s="1" t="s">
        <v>2246</v>
      </c>
      <c r="E500" t="s">
        <v>77</v>
      </c>
      <c r="F500" s="1" t="s">
        <v>943</v>
      </c>
      <c r="G500" s="1" t="s">
        <v>4235</v>
      </c>
      <c r="H500" s="1" t="s">
        <v>38</v>
      </c>
      <c r="I500" s="1" t="s">
        <v>311</v>
      </c>
      <c r="J500" s="1" t="s">
        <v>89</v>
      </c>
      <c r="K500" t="str">
        <f t="shared" si="117"/>
        <v>Steel, Dragon</v>
      </c>
      <c r="L500" s="1">
        <v>5.4</v>
      </c>
      <c r="M500" s="1">
        <v>683</v>
      </c>
      <c r="N500" s="1" t="s">
        <v>38</v>
      </c>
      <c r="O500" s="1" t="s">
        <v>901</v>
      </c>
      <c r="Q500" s="1" t="s">
        <v>1142</v>
      </c>
      <c r="R500" s="9" t="s">
        <v>944</v>
      </c>
      <c r="S500" s="9">
        <f t="shared" si="118"/>
        <v>680</v>
      </c>
      <c r="T500" s="9">
        <f t="shared" si="119"/>
        <v>100</v>
      </c>
      <c r="U500" s="9" t="s">
        <v>68</v>
      </c>
      <c r="V500" s="9">
        <f t="shared" si="120"/>
        <v>120</v>
      </c>
      <c r="W500" s="9" t="s">
        <v>75</v>
      </c>
      <c r="X500" s="9">
        <f t="shared" si="121"/>
        <v>120</v>
      </c>
      <c r="Y500" s="9" t="s">
        <v>75</v>
      </c>
      <c r="Z500" s="9">
        <f t="shared" si="122"/>
        <v>150</v>
      </c>
      <c r="AA500" s="9" t="s">
        <v>200</v>
      </c>
      <c r="AB500" s="9">
        <f t="shared" si="123"/>
        <v>100</v>
      </c>
      <c r="AC500" s="9" t="s">
        <v>68</v>
      </c>
      <c r="AD500" s="9">
        <f t="shared" si="124"/>
        <v>90</v>
      </c>
      <c r="AE500" s="9" t="s">
        <v>178</v>
      </c>
      <c r="AF500" s="9">
        <f t="shared" si="125"/>
        <v>3</v>
      </c>
      <c r="AG500" s="9" t="s">
        <v>61</v>
      </c>
      <c r="AH500" s="9" t="s">
        <v>32</v>
      </c>
      <c r="AI500" s="9">
        <f t="shared" si="126"/>
        <v>0</v>
      </c>
      <c r="AJ500" s="9">
        <f t="shared" si="127"/>
        <v>306</v>
      </c>
      <c r="AK500" s="9" t="s">
        <v>945</v>
      </c>
      <c r="AL500" s="1" t="s">
        <v>490</v>
      </c>
      <c r="AM500" s="1" t="s">
        <v>33</v>
      </c>
      <c r="AN500" s="1" t="s">
        <v>334</v>
      </c>
      <c r="AP500" t="str">
        <f t="shared" si="128"/>
        <v>Undiscovered</v>
      </c>
      <c r="AR500" s="9">
        <f t="shared" si="129"/>
        <v>100</v>
      </c>
      <c r="AU500" s="1" t="s">
        <v>75</v>
      </c>
      <c r="AV500" s="1">
        <v>0.5</v>
      </c>
      <c r="AW500" s="1" t="s">
        <v>33</v>
      </c>
      <c r="AX500" s="1">
        <v>0.5</v>
      </c>
      <c r="AY500" s="1">
        <v>0.5</v>
      </c>
      <c r="AZ500" s="1">
        <v>0.25</v>
      </c>
      <c r="BA500" s="1" t="s">
        <v>33</v>
      </c>
      <c r="BB500" s="1" t="s">
        <v>38</v>
      </c>
      <c r="BC500" s="1" t="s">
        <v>32</v>
      </c>
      <c r="BD500" s="1" t="s">
        <v>38</v>
      </c>
      <c r="BE500" s="1">
        <v>0.5</v>
      </c>
      <c r="BF500" s="1">
        <v>0.5</v>
      </c>
      <c r="BG500" s="1">
        <v>0.5</v>
      </c>
      <c r="BH500" s="1">
        <v>0.5</v>
      </c>
      <c r="BI500" s="1" t="s">
        <v>33</v>
      </c>
      <c r="BJ500" s="1" t="s">
        <v>33</v>
      </c>
      <c r="BK500" s="1" t="s">
        <v>33</v>
      </c>
      <c r="BL500" s="1">
        <v>0.5</v>
      </c>
      <c r="BM500" s="1" t="s">
        <v>33</v>
      </c>
    </row>
    <row r="501" spans="1:65" x14ac:dyDescent="0.35">
      <c r="A501" s="1" t="s">
        <v>2247</v>
      </c>
      <c r="B501" s="1" t="s">
        <v>1922</v>
      </c>
      <c r="C501" s="1" t="s">
        <v>2247</v>
      </c>
      <c r="D501" s="1" t="s">
        <v>2248</v>
      </c>
      <c r="E501" t="s">
        <v>77</v>
      </c>
      <c r="F501" s="1" t="s">
        <v>943</v>
      </c>
      <c r="G501" s="1" t="s">
        <v>4236</v>
      </c>
      <c r="H501" s="1" t="s">
        <v>38</v>
      </c>
      <c r="I501" s="1" t="s">
        <v>123</v>
      </c>
      <c r="J501" s="1" t="s">
        <v>89</v>
      </c>
      <c r="K501" t="str">
        <f t="shared" si="117"/>
        <v>Water, Dragon</v>
      </c>
      <c r="L501" s="1">
        <v>4.2</v>
      </c>
      <c r="M501" s="1">
        <v>336</v>
      </c>
      <c r="N501" s="1" t="s">
        <v>38</v>
      </c>
      <c r="O501" s="1" t="s">
        <v>901</v>
      </c>
      <c r="Q501" s="1" t="s">
        <v>1142</v>
      </c>
      <c r="R501" s="9" t="s">
        <v>944</v>
      </c>
      <c r="S501" s="9">
        <f t="shared" si="118"/>
        <v>680</v>
      </c>
      <c r="T501" s="9">
        <f t="shared" si="119"/>
        <v>90</v>
      </c>
      <c r="U501" s="9" t="s">
        <v>178</v>
      </c>
      <c r="V501" s="9">
        <f t="shared" si="120"/>
        <v>120</v>
      </c>
      <c r="W501" s="9" t="s">
        <v>75</v>
      </c>
      <c r="X501" s="9">
        <f t="shared" si="121"/>
        <v>100</v>
      </c>
      <c r="Y501" s="9" t="s">
        <v>68</v>
      </c>
      <c r="Z501" s="9">
        <f t="shared" si="122"/>
        <v>150</v>
      </c>
      <c r="AA501" s="9" t="s">
        <v>200</v>
      </c>
      <c r="AB501" s="9">
        <f t="shared" si="123"/>
        <v>120</v>
      </c>
      <c r="AC501" s="9" t="s">
        <v>75</v>
      </c>
      <c r="AD501" s="9">
        <f t="shared" si="124"/>
        <v>100</v>
      </c>
      <c r="AE501" s="9" t="s">
        <v>68</v>
      </c>
      <c r="AF501" s="9">
        <f t="shared" si="125"/>
        <v>3</v>
      </c>
      <c r="AG501" s="9" t="s">
        <v>61</v>
      </c>
      <c r="AH501" s="9" t="s">
        <v>32</v>
      </c>
      <c r="AI501" s="9">
        <f t="shared" si="126"/>
        <v>0</v>
      </c>
      <c r="AJ501" s="9">
        <f t="shared" si="127"/>
        <v>306</v>
      </c>
      <c r="AK501" s="9" t="s">
        <v>945</v>
      </c>
      <c r="AL501" s="1" t="s">
        <v>490</v>
      </c>
      <c r="AM501" s="1" t="s">
        <v>33</v>
      </c>
      <c r="AN501" s="1" t="s">
        <v>334</v>
      </c>
      <c r="AP501" t="str">
        <f t="shared" si="128"/>
        <v>Undiscovered</v>
      </c>
      <c r="AR501" s="9">
        <f t="shared" si="129"/>
        <v>100</v>
      </c>
      <c r="AU501" s="1" t="s">
        <v>75</v>
      </c>
      <c r="AV501" s="1" t="s">
        <v>33</v>
      </c>
      <c r="AW501" s="1">
        <v>0.25</v>
      </c>
      <c r="AX501" s="1">
        <v>0.25</v>
      </c>
      <c r="AY501" s="1" t="s">
        <v>33</v>
      </c>
      <c r="AZ501" s="1" t="s">
        <v>33</v>
      </c>
      <c r="BA501" s="1" t="s">
        <v>33</v>
      </c>
      <c r="BB501" s="1" t="s">
        <v>33</v>
      </c>
      <c r="BC501" s="1" t="s">
        <v>33</v>
      </c>
      <c r="BD501" s="1" t="s">
        <v>33</v>
      </c>
      <c r="BE501" s="1" t="s">
        <v>33</v>
      </c>
      <c r="BF501" s="1" t="s">
        <v>33</v>
      </c>
      <c r="BG501" s="1" t="s">
        <v>33</v>
      </c>
      <c r="BH501" s="1" t="s">
        <v>33</v>
      </c>
      <c r="BI501" s="1" t="s">
        <v>33</v>
      </c>
      <c r="BJ501" s="1" t="s">
        <v>38</v>
      </c>
      <c r="BK501" s="1" t="s">
        <v>33</v>
      </c>
      <c r="BL501" s="1">
        <v>0.5</v>
      </c>
      <c r="BM501" s="1" t="s">
        <v>38</v>
      </c>
    </row>
    <row r="502" spans="1:65" x14ac:dyDescent="0.35">
      <c r="A502" s="1" t="s">
        <v>2249</v>
      </c>
      <c r="B502" s="1" t="s">
        <v>295</v>
      </c>
      <c r="C502" s="1" t="s">
        <v>2249</v>
      </c>
      <c r="D502" s="1" t="s">
        <v>2250</v>
      </c>
      <c r="E502" t="s">
        <v>77</v>
      </c>
      <c r="F502" s="1" t="s">
        <v>913</v>
      </c>
      <c r="G502" s="1" t="s">
        <v>4237</v>
      </c>
      <c r="H502" s="1" t="s">
        <v>38</v>
      </c>
      <c r="I502" s="1" t="s">
        <v>81</v>
      </c>
      <c r="J502" s="1" t="s">
        <v>311</v>
      </c>
      <c r="K502" t="str">
        <f t="shared" si="117"/>
        <v>Fire, Steel</v>
      </c>
      <c r="L502" s="1">
        <v>1.7</v>
      </c>
      <c r="M502" s="1">
        <v>430</v>
      </c>
      <c r="N502" s="1" t="s">
        <v>38</v>
      </c>
      <c r="O502" s="1" t="s">
        <v>373</v>
      </c>
      <c r="Q502" s="1" t="s">
        <v>587</v>
      </c>
      <c r="R502" s="9" t="s">
        <v>524</v>
      </c>
      <c r="S502" s="9">
        <f t="shared" si="118"/>
        <v>600</v>
      </c>
      <c r="T502" s="9">
        <f t="shared" si="119"/>
        <v>91</v>
      </c>
      <c r="U502" s="9" t="s">
        <v>550</v>
      </c>
      <c r="V502" s="9">
        <f t="shared" si="120"/>
        <v>90</v>
      </c>
      <c r="W502" s="9" t="s">
        <v>178</v>
      </c>
      <c r="X502" s="9">
        <f t="shared" si="121"/>
        <v>106</v>
      </c>
      <c r="Y502" s="9" t="s">
        <v>607</v>
      </c>
      <c r="Z502" s="9">
        <f t="shared" si="122"/>
        <v>130</v>
      </c>
      <c r="AA502" s="9" t="s">
        <v>110</v>
      </c>
      <c r="AB502" s="9">
        <f t="shared" si="123"/>
        <v>106</v>
      </c>
      <c r="AC502" s="9" t="s">
        <v>607</v>
      </c>
      <c r="AD502" s="9">
        <f t="shared" si="124"/>
        <v>77</v>
      </c>
      <c r="AE502" s="9" t="s">
        <v>252</v>
      </c>
      <c r="AF502" s="9">
        <f t="shared" si="125"/>
        <v>3</v>
      </c>
      <c r="AG502" s="9" t="s">
        <v>61</v>
      </c>
      <c r="AH502" s="9" t="s">
        <v>68</v>
      </c>
      <c r="AI502" s="9">
        <f t="shared" si="126"/>
        <v>100</v>
      </c>
      <c r="AJ502" s="9">
        <f t="shared" si="127"/>
        <v>270</v>
      </c>
      <c r="AK502" s="9" t="s">
        <v>386</v>
      </c>
      <c r="AL502" s="1" t="s">
        <v>490</v>
      </c>
      <c r="AM502" s="1" t="s">
        <v>33</v>
      </c>
      <c r="AN502" s="1" t="s">
        <v>334</v>
      </c>
      <c r="AP502" t="str">
        <f t="shared" si="128"/>
        <v>Undiscovered</v>
      </c>
      <c r="AQ502" s="9">
        <v>50</v>
      </c>
      <c r="AR502" s="9">
        <f t="shared" si="129"/>
        <v>50</v>
      </c>
      <c r="AS502" s="10">
        <f>Table1[[#This Row],[percentage_male]]/100</f>
        <v>0.5</v>
      </c>
      <c r="AT502" s="11">
        <f>(100-Table1[[#This Row],[percentage_male]])/100</f>
        <v>0.5</v>
      </c>
      <c r="AU502" s="1" t="s">
        <v>130</v>
      </c>
      <c r="AV502" s="1">
        <v>0.5</v>
      </c>
      <c r="AW502" s="1" t="s">
        <v>32</v>
      </c>
      <c r="AX502" s="1" t="s">
        <v>38</v>
      </c>
      <c r="AY502" s="1" t="s">
        <v>33</v>
      </c>
      <c r="AZ502" s="1">
        <v>0.25</v>
      </c>
      <c r="BA502" s="1">
        <v>0.25</v>
      </c>
      <c r="BB502" s="1" t="s">
        <v>38</v>
      </c>
      <c r="BC502" s="1" t="s">
        <v>32</v>
      </c>
      <c r="BD502" s="1" t="s">
        <v>77</v>
      </c>
      <c r="BE502" s="1">
        <v>0.5</v>
      </c>
      <c r="BF502" s="1">
        <v>0.5</v>
      </c>
      <c r="BG502" s="1">
        <v>0.25</v>
      </c>
      <c r="BH502" s="1" t="s">
        <v>33</v>
      </c>
      <c r="BI502" s="1" t="s">
        <v>33</v>
      </c>
      <c r="BJ502" s="1">
        <v>0.5</v>
      </c>
      <c r="BK502" s="1" t="s">
        <v>33</v>
      </c>
      <c r="BL502" s="1">
        <v>0.25</v>
      </c>
      <c r="BM502" s="1">
        <v>0.25</v>
      </c>
    </row>
    <row r="503" spans="1:65" x14ac:dyDescent="0.35">
      <c r="A503" s="1" t="s">
        <v>2252</v>
      </c>
      <c r="B503" s="1" t="s">
        <v>1929</v>
      </c>
      <c r="C503" s="1" t="s">
        <v>2252</v>
      </c>
      <c r="D503" s="1" t="s">
        <v>2253</v>
      </c>
      <c r="E503" t="s">
        <v>77</v>
      </c>
      <c r="F503" s="1" t="s">
        <v>913</v>
      </c>
      <c r="G503" s="1" t="s">
        <v>4238</v>
      </c>
      <c r="H503" s="1" t="s">
        <v>33</v>
      </c>
      <c r="I503" s="1" t="s">
        <v>37</v>
      </c>
      <c r="K503" t="str">
        <f t="shared" si="117"/>
        <v>Normal</v>
      </c>
      <c r="L503" s="1">
        <v>3.7</v>
      </c>
      <c r="M503" s="1">
        <v>420</v>
      </c>
      <c r="N503" s="1" t="s">
        <v>33</v>
      </c>
      <c r="O503" s="1" t="s">
        <v>2254</v>
      </c>
      <c r="R503" s="9" t="s">
        <v>1475</v>
      </c>
      <c r="S503" s="9">
        <f t="shared" si="118"/>
        <v>670</v>
      </c>
      <c r="T503" s="9">
        <f t="shared" si="119"/>
        <v>110</v>
      </c>
      <c r="U503" s="9" t="s">
        <v>296</v>
      </c>
      <c r="V503" s="9">
        <f t="shared" si="120"/>
        <v>160</v>
      </c>
      <c r="W503" s="9" t="s">
        <v>694</v>
      </c>
      <c r="X503" s="9">
        <f t="shared" si="121"/>
        <v>110</v>
      </c>
      <c r="Y503" s="9" t="s">
        <v>296</v>
      </c>
      <c r="Z503" s="9">
        <f t="shared" si="122"/>
        <v>80</v>
      </c>
      <c r="AA503" s="9" t="s">
        <v>59</v>
      </c>
      <c r="AB503" s="9">
        <f t="shared" si="123"/>
        <v>110</v>
      </c>
      <c r="AC503" s="9" t="s">
        <v>296</v>
      </c>
      <c r="AD503" s="9">
        <f t="shared" si="124"/>
        <v>100</v>
      </c>
      <c r="AE503" s="9" t="s">
        <v>68</v>
      </c>
      <c r="AF503" s="9">
        <f t="shared" si="125"/>
        <v>3</v>
      </c>
      <c r="AG503" s="9" t="s">
        <v>61</v>
      </c>
      <c r="AH503" s="9" t="s">
        <v>32</v>
      </c>
      <c r="AI503" s="9">
        <f t="shared" si="126"/>
        <v>0</v>
      </c>
      <c r="AJ503" s="9">
        <f t="shared" si="127"/>
        <v>302</v>
      </c>
      <c r="AK503" s="9" t="s">
        <v>1312</v>
      </c>
      <c r="AL503" s="1" t="s">
        <v>490</v>
      </c>
      <c r="AM503" s="1" t="s">
        <v>33</v>
      </c>
      <c r="AN503" s="1" t="s">
        <v>334</v>
      </c>
      <c r="AP503" t="str">
        <f t="shared" si="128"/>
        <v>Undiscovered</v>
      </c>
      <c r="AR503" s="9">
        <f t="shared" si="129"/>
        <v>100</v>
      </c>
      <c r="AU503" s="1" t="s">
        <v>75</v>
      </c>
      <c r="AV503" s="1" t="s">
        <v>33</v>
      </c>
      <c r="AW503" s="1" t="s">
        <v>33</v>
      </c>
      <c r="AX503" s="1" t="s">
        <v>33</v>
      </c>
      <c r="AY503" s="1" t="s">
        <v>33</v>
      </c>
      <c r="AZ503" s="1" t="s">
        <v>33</v>
      </c>
      <c r="BA503" s="1" t="s">
        <v>33</v>
      </c>
      <c r="BB503" s="1" t="s">
        <v>38</v>
      </c>
      <c r="BC503" s="1" t="s">
        <v>33</v>
      </c>
      <c r="BD503" s="1" t="s">
        <v>33</v>
      </c>
      <c r="BE503" s="1" t="s">
        <v>33</v>
      </c>
      <c r="BF503" s="1" t="s">
        <v>33</v>
      </c>
      <c r="BG503" s="1" t="s">
        <v>33</v>
      </c>
      <c r="BH503" s="1" t="s">
        <v>33</v>
      </c>
      <c r="BI503" s="1" t="s">
        <v>32</v>
      </c>
      <c r="BJ503" s="1" t="s">
        <v>33</v>
      </c>
      <c r="BK503" s="1" t="s">
        <v>33</v>
      </c>
      <c r="BL503" s="1" t="s">
        <v>33</v>
      </c>
      <c r="BM503" s="1" t="s">
        <v>33</v>
      </c>
    </row>
    <row r="504" spans="1:65" x14ac:dyDescent="0.35">
      <c r="A504" s="1" t="s">
        <v>2256</v>
      </c>
      <c r="B504" s="1" t="s">
        <v>1933</v>
      </c>
      <c r="C504" s="1" t="s">
        <v>2257</v>
      </c>
      <c r="D504" s="1" t="s">
        <v>2258</v>
      </c>
      <c r="E504" t="s">
        <v>77</v>
      </c>
      <c r="F504" s="1" t="s">
        <v>943</v>
      </c>
      <c r="G504" s="1" t="s">
        <v>4239</v>
      </c>
      <c r="H504" s="1" t="s">
        <v>38</v>
      </c>
      <c r="I504" s="1" t="s">
        <v>679</v>
      </c>
      <c r="J504" s="1" t="s">
        <v>89</v>
      </c>
      <c r="K504" t="str">
        <f t="shared" si="117"/>
        <v>Ghost, Dragon</v>
      </c>
      <c r="L504" s="1">
        <v>4.5</v>
      </c>
      <c r="M504" s="1">
        <v>750</v>
      </c>
      <c r="N504" s="1" t="s">
        <v>38</v>
      </c>
      <c r="O504" s="1" t="s">
        <v>901</v>
      </c>
      <c r="Q504" s="1" t="s">
        <v>1142</v>
      </c>
      <c r="R504" s="9" t="s">
        <v>944</v>
      </c>
      <c r="S504" s="9">
        <f t="shared" si="118"/>
        <v>680</v>
      </c>
      <c r="T504" s="9">
        <f t="shared" si="119"/>
        <v>150</v>
      </c>
      <c r="U504" s="9" t="s">
        <v>200</v>
      </c>
      <c r="V504" s="9">
        <f t="shared" si="120"/>
        <v>100</v>
      </c>
      <c r="W504" s="9" t="s">
        <v>68</v>
      </c>
      <c r="X504" s="9">
        <f t="shared" si="121"/>
        <v>120</v>
      </c>
      <c r="Y504" s="9" t="s">
        <v>75</v>
      </c>
      <c r="Z504" s="9">
        <f t="shared" si="122"/>
        <v>100</v>
      </c>
      <c r="AA504" s="9" t="s">
        <v>68</v>
      </c>
      <c r="AB504" s="9">
        <f t="shared" si="123"/>
        <v>120</v>
      </c>
      <c r="AC504" s="9" t="s">
        <v>75</v>
      </c>
      <c r="AD504" s="9">
        <f t="shared" si="124"/>
        <v>90</v>
      </c>
      <c r="AE504" s="9" t="s">
        <v>178</v>
      </c>
      <c r="AF504" s="9">
        <f t="shared" si="125"/>
        <v>3</v>
      </c>
      <c r="AG504" s="9" t="s">
        <v>61</v>
      </c>
      <c r="AH504" s="9" t="s">
        <v>32</v>
      </c>
      <c r="AI504" s="9">
        <f t="shared" si="126"/>
        <v>0</v>
      </c>
      <c r="AJ504" s="9">
        <f t="shared" si="127"/>
        <v>306</v>
      </c>
      <c r="AK504" s="9" t="s">
        <v>945</v>
      </c>
      <c r="AL504" s="1" t="s">
        <v>490</v>
      </c>
      <c r="AM504" s="1" t="s">
        <v>33</v>
      </c>
      <c r="AN504" s="1" t="s">
        <v>334</v>
      </c>
      <c r="AP504" t="str">
        <f t="shared" si="128"/>
        <v>Undiscovered</v>
      </c>
      <c r="AR504" s="9">
        <f t="shared" si="129"/>
        <v>100</v>
      </c>
      <c r="AU504" s="1" t="s">
        <v>75</v>
      </c>
      <c r="AV504" s="1" t="s">
        <v>32</v>
      </c>
      <c r="AW504" s="1">
        <v>0.5</v>
      </c>
      <c r="AX504" s="1">
        <v>0.5</v>
      </c>
      <c r="AY504" s="1">
        <v>0.5</v>
      </c>
      <c r="AZ504" s="1">
        <v>0.5</v>
      </c>
      <c r="BA504" s="1" t="s">
        <v>38</v>
      </c>
      <c r="BB504" s="1" t="s">
        <v>32</v>
      </c>
      <c r="BC504" s="1">
        <v>0.5</v>
      </c>
      <c r="BD504" s="1" t="s">
        <v>33</v>
      </c>
      <c r="BE504" s="1" t="s">
        <v>33</v>
      </c>
      <c r="BF504" s="1" t="s">
        <v>33</v>
      </c>
      <c r="BG504" s="1">
        <v>0.5</v>
      </c>
      <c r="BH504" s="1" t="s">
        <v>33</v>
      </c>
      <c r="BI504" s="1" t="s">
        <v>38</v>
      </c>
      <c r="BJ504" s="1" t="s">
        <v>38</v>
      </c>
      <c r="BK504" s="1" t="s">
        <v>38</v>
      </c>
      <c r="BL504" s="1" t="s">
        <v>33</v>
      </c>
      <c r="BM504" s="1" t="s">
        <v>38</v>
      </c>
    </row>
    <row r="505" spans="1:65" x14ac:dyDescent="0.35">
      <c r="A505" s="1" t="s">
        <v>2260</v>
      </c>
      <c r="B505" s="1" t="s">
        <v>1933</v>
      </c>
      <c r="C505" s="1" t="s">
        <v>2257</v>
      </c>
      <c r="D505" s="1" t="s">
        <v>2258</v>
      </c>
      <c r="E505" t="s">
        <v>77</v>
      </c>
      <c r="F505" s="1" t="s">
        <v>943</v>
      </c>
      <c r="G505" s="1" t="s">
        <v>4239</v>
      </c>
      <c r="H505" s="1" t="s">
        <v>38</v>
      </c>
      <c r="I505" s="1" t="s">
        <v>679</v>
      </c>
      <c r="J505" s="1" t="s">
        <v>89</v>
      </c>
      <c r="K505" t="str">
        <f t="shared" si="117"/>
        <v>Ghost, Dragon</v>
      </c>
      <c r="L505" s="1">
        <v>6.9</v>
      </c>
      <c r="M505" s="1">
        <v>650</v>
      </c>
      <c r="N505" s="1" t="s">
        <v>33</v>
      </c>
      <c r="O505" s="1" t="s">
        <v>680</v>
      </c>
      <c r="R505" s="9" t="s">
        <v>944</v>
      </c>
      <c r="S505" s="9">
        <f t="shared" si="118"/>
        <v>680</v>
      </c>
      <c r="T505" s="9">
        <f t="shared" si="119"/>
        <v>150</v>
      </c>
      <c r="U505" s="9" t="s">
        <v>200</v>
      </c>
      <c r="V505" s="9">
        <f t="shared" si="120"/>
        <v>120</v>
      </c>
      <c r="W505" s="9" t="s">
        <v>75</v>
      </c>
      <c r="X505" s="9">
        <f t="shared" si="121"/>
        <v>100</v>
      </c>
      <c r="Y505" s="9" t="s">
        <v>68</v>
      </c>
      <c r="Z505" s="9">
        <f t="shared" si="122"/>
        <v>120</v>
      </c>
      <c r="AA505" s="9" t="s">
        <v>75</v>
      </c>
      <c r="AB505" s="9">
        <f t="shared" si="123"/>
        <v>100</v>
      </c>
      <c r="AC505" s="9" t="s">
        <v>68</v>
      </c>
      <c r="AD505" s="9">
        <f t="shared" si="124"/>
        <v>90</v>
      </c>
      <c r="AE505" s="9" t="s">
        <v>178</v>
      </c>
      <c r="AF505" s="9">
        <f t="shared" si="125"/>
        <v>3</v>
      </c>
      <c r="AG505" s="9" t="s">
        <v>61</v>
      </c>
      <c r="AH505" s="9" t="s">
        <v>32</v>
      </c>
      <c r="AI505" s="9">
        <f t="shared" si="126"/>
        <v>0</v>
      </c>
      <c r="AJ505" s="9">
        <f t="shared" si="127"/>
        <v>306</v>
      </c>
      <c r="AK505" s="9" t="s">
        <v>945</v>
      </c>
      <c r="AL505" s="1" t="s">
        <v>490</v>
      </c>
      <c r="AM505" s="1" t="s">
        <v>33</v>
      </c>
      <c r="AN505" s="1" t="s">
        <v>334</v>
      </c>
      <c r="AP505" t="str">
        <f t="shared" si="128"/>
        <v>Undiscovered</v>
      </c>
      <c r="AR505" s="9">
        <f t="shared" si="129"/>
        <v>100</v>
      </c>
      <c r="AU505" s="1" t="s">
        <v>75</v>
      </c>
      <c r="AV505" s="1" t="s">
        <v>32</v>
      </c>
      <c r="AW505" s="1">
        <v>0.5</v>
      </c>
      <c r="AX505" s="1">
        <v>0.5</v>
      </c>
      <c r="AY505" s="1">
        <v>0.5</v>
      </c>
      <c r="AZ505" s="1">
        <v>0.5</v>
      </c>
      <c r="BA505" s="1" t="s">
        <v>38</v>
      </c>
      <c r="BB505" s="1" t="s">
        <v>32</v>
      </c>
      <c r="BC505" s="1">
        <v>0.5</v>
      </c>
      <c r="BD505" s="1" t="s">
        <v>32</v>
      </c>
      <c r="BE505" s="1" t="s">
        <v>33</v>
      </c>
      <c r="BF505" s="1" t="s">
        <v>33</v>
      </c>
      <c r="BG505" s="1">
        <v>0.5</v>
      </c>
      <c r="BH505" s="1" t="s">
        <v>33</v>
      </c>
      <c r="BI505" s="1" t="s">
        <v>38</v>
      </c>
      <c r="BJ505" s="1" t="s">
        <v>38</v>
      </c>
      <c r="BK505" s="1" t="s">
        <v>38</v>
      </c>
      <c r="BL505" s="1" t="s">
        <v>33</v>
      </c>
      <c r="BM505" s="1" t="s">
        <v>38</v>
      </c>
    </row>
    <row r="506" spans="1:65" x14ac:dyDescent="0.35">
      <c r="A506" s="1" t="s">
        <v>2262</v>
      </c>
      <c r="B506" s="1" t="s">
        <v>1936</v>
      </c>
      <c r="C506" s="1" t="s">
        <v>2262</v>
      </c>
      <c r="D506" s="1" t="s">
        <v>2263</v>
      </c>
      <c r="E506" t="s">
        <v>77</v>
      </c>
      <c r="F506" s="1" t="s">
        <v>913</v>
      </c>
      <c r="G506" s="1" t="s">
        <v>4240</v>
      </c>
      <c r="H506" s="1" t="s">
        <v>33</v>
      </c>
      <c r="I506" s="1" t="s">
        <v>299</v>
      </c>
      <c r="K506" t="str">
        <f t="shared" si="117"/>
        <v>Psychic</v>
      </c>
      <c r="L506" s="1">
        <v>1.5</v>
      </c>
      <c r="M506" s="1">
        <v>85.6</v>
      </c>
      <c r="N506" s="1" t="s">
        <v>33</v>
      </c>
      <c r="O506" s="1" t="s">
        <v>680</v>
      </c>
      <c r="R506" s="9" t="s">
        <v>524</v>
      </c>
      <c r="S506" s="9">
        <f t="shared" si="118"/>
        <v>600</v>
      </c>
      <c r="T506" s="9">
        <f t="shared" si="119"/>
        <v>120</v>
      </c>
      <c r="U506" s="9" t="s">
        <v>75</v>
      </c>
      <c r="V506" s="9">
        <f t="shared" si="120"/>
        <v>70</v>
      </c>
      <c r="W506" s="9" t="s">
        <v>47</v>
      </c>
      <c r="X506" s="9">
        <f t="shared" si="121"/>
        <v>120</v>
      </c>
      <c r="Y506" s="9" t="s">
        <v>75</v>
      </c>
      <c r="Z506" s="9">
        <f t="shared" si="122"/>
        <v>75</v>
      </c>
      <c r="AA506" s="9" t="s">
        <v>195</v>
      </c>
      <c r="AB506" s="9">
        <f t="shared" si="123"/>
        <v>130</v>
      </c>
      <c r="AC506" s="9" t="s">
        <v>110</v>
      </c>
      <c r="AD506" s="9">
        <f t="shared" si="124"/>
        <v>85</v>
      </c>
      <c r="AE506" s="9" t="s">
        <v>104</v>
      </c>
      <c r="AF506" s="9">
        <f t="shared" si="125"/>
        <v>3</v>
      </c>
      <c r="AG506" s="9" t="s">
        <v>61</v>
      </c>
      <c r="AH506" s="9" t="s">
        <v>68</v>
      </c>
      <c r="AI506" s="9">
        <f t="shared" si="126"/>
        <v>100</v>
      </c>
      <c r="AJ506" s="9">
        <f t="shared" si="127"/>
        <v>270</v>
      </c>
      <c r="AK506" s="9" t="s">
        <v>386</v>
      </c>
      <c r="AL506" s="1" t="s">
        <v>490</v>
      </c>
      <c r="AM506" s="1" t="s">
        <v>33</v>
      </c>
      <c r="AN506" s="1" t="s">
        <v>334</v>
      </c>
      <c r="AP506" t="str">
        <f t="shared" si="128"/>
        <v>Undiscovered</v>
      </c>
      <c r="AQ506" s="9">
        <v>0</v>
      </c>
      <c r="AR506" s="9">
        <f t="shared" si="129"/>
        <v>100</v>
      </c>
      <c r="AS506" s="10">
        <f>Table1[[#This Row],[percentage_male]]/100</f>
        <v>0</v>
      </c>
      <c r="AT506" s="11">
        <f>(100-Table1[[#This Row],[percentage_male]])/100</f>
        <v>1</v>
      </c>
      <c r="AU506" s="1" t="s">
        <v>75</v>
      </c>
      <c r="AV506" s="1" t="s">
        <v>33</v>
      </c>
      <c r="AW506" s="1" t="s">
        <v>33</v>
      </c>
      <c r="AX506" s="1" t="s">
        <v>33</v>
      </c>
      <c r="AY506" s="1" t="s">
        <v>33</v>
      </c>
      <c r="AZ506" s="1" t="s">
        <v>33</v>
      </c>
      <c r="BA506" s="1" t="s">
        <v>33</v>
      </c>
      <c r="BB506" s="1">
        <v>0.5</v>
      </c>
      <c r="BC506" s="1" t="s">
        <v>33</v>
      </c>
      <c r="BD506" s="1" t="s">
        <v>32</v>
      </c>
      <c r="BE506" s="1" t="s">
        <v>33</v>
      </c>
      <c r="BF506" s="1">
        <v>0.5</v>
      </c>
      <c r="BG506" s="1" t="s">
        <v>38</v>
      </c>
      <c r="BH506" s="1" t="s">
        <v>33</v>
      </c>
      <c r="BI506" s="1" t="s">
        <v>38</v>
      </c>
      <c r="BJ506" s="1" t="s">
        <v>33</v>
      </c>
      <c r="BK506" s="1" t="s">
        <v>38</v>
      </c>
      <c r="BL506" s="1" t="s">
        <v>33</v>
      </c>
      <c r="BM506" s="1" t="s">
        <v>33</v>
      </c>
    </row>
    <row r="507" spans="1:65" x14ac:dyDescent="0.35">
      <c r="A507" s="1" t="s">
        <v>2265</v>
      </c>
      <c r="B507" s="1" t="s">
        <v>1941</v>
      </c>
      <c r="C507" s="1" t="s">
        <v>2265</v>
      </c>
      <c r="D507" s="1" t="s">
        <v>2266</v>
      </c>
      <c r="E507" t="s">
        <v>77</v>
      </c>
      <c r="F507" s="1" t="s">
        <v>952</v>
      </c>
      <c r="G507" s="1" t="s">
        <v>4241</v>
      </c>
      <c r="H507" s="1" t="s">
        <v>33</v>
      </c>
      <c r="I507" s="1" t="s">
        <v>123</v>
      </c>
      <c r="K507" t="str">
        <f t="shared" si="117"/>
        <v>Water</v>
      </c>
      <c r="L507" s="1">
        <v>0.4</v>
      </c>
      <c r="M507" s="1">
        <v>3.1</v>
      </c>
      <c r="N507" s="1" t="s">
        <v>33</v>
      </c>
      <c r="O507" s="1" t="s">
        <v>644</v>
      </c>
      <c r="R507" s="9" t="s">
        <v>1228</v>
      </c>
      <c r="S507" s="9">
        <f t="shared" si="118"/>
        <v>480</v>
      </c>
      <c r="T507" s="9">
        <f t="shared" si="119"/>
        <v>80</v>
      </c>
      <c r="U507" s="9" t="s">
        <v>59</v>
      </c>
      <c r="V507" s="9">
        <f t="shared" si="120"/>
        <v>80</v>
      </c>
      <c r="W507" s="9" t="s">
        <v>59</v>
      </c>
      <c r="X507" s="9">
        <f t="shared" si="121"/>
        <v>80</v>
      </c>
      <c r="Y507" s="9" t="s">
        <v>59</v>
      </c>
      <c r="Z507" s="9">
        <f t="shared" si="122"/>
        <v>80</v>
      </c>
      <c r="AA507" s="9" t="s">
        <v>59</v>
      </c>
      <c r="AB507" s="9">
        <f t="shared" si="123"/>
        <v>80</v>
      </c>
      <c r="AC507" s="9" t="s">
        <v>59</v>
      </c>
      <c r="AD507" s="9">
        <f t="shared" si="124"/>
        <v>80</v>
      </c>
      <c r="AE507" s="9" t="s">
        <v>59</v>
      </c>
      <c r="AF507" s="9">
        <f t="shared" si="125"/>
        <v>30</v>
      </c>
      <c r="AG507" s="9" t="s">
        <v>158</v>
      </c>
      <c r="AH507" s="9" t="s">
        <v>47</v>
      </c>
      <c r="AI507" s="9">
        <f t="shared" si="126"/>
        <v>70</v>
      </c>
      <c r="AJ507" s="9">
        <f t="shared" si="127"/>
        <v>216</v>
      </c>
      <c r="AK507" s="9" t="s">
        <v>223</v>
      </c>
      <c r="AL507" s="1" t="s">
        <v>490</v>
      </c>
      <c r="AM507" s="1" t="s">
        <v>38</v>
      </c>
      <c r="AN507" s="1" t="s">
        <v>288</v>
      </c>
      <c r="AO507" s="1" t="s">
        <v>129</v>
      </c>
      <c r="AP507" t="str">
        <f t="shared" si="128"/>
        <v>Fairy, Water 1</v>
      </c>
      <c r="AR507" s="9">
        <f t="shared" si="129"/>
        <v>100</v>
      </c>
      <c r="AU507" s="1" t="s">
        <v>184</v>
      </c>
      <c r="AV507" s="1" t="s">
        <v>33</v>
      </c>
      <c r="AW507" s="1">
        <v>0.5</v>
      </c>
      <c r="AX507" s="1">
        <v>0.5</v>
      </c>
      <c r="AY507" s="1" t="s">
        <v>38</v>
      </c>
      <c r="AZ507" s="1" t="s">
        <v>38</v>
      </c>
      <c r="BA507" s="1">
        <v>0.5</v>
      </c>
      <c r="BB507" s="1" t="s">
        <v>33</v>
      </c>
      <c r="BC507" s="1" t="s">
        <v>33</v>
      </c>
      <c r="BD507" s="1" t="s">
        <v>33</v>
      </c>
      <c r="BE507" s="1" t="s">
        <v>33</v>
      </c>
      <c r="BF507" s="1" t="s">
        <v>33</v>
      </c>
      <c r="BG507" s="1" t="s">
        <v>33</v>
      </c>
      <c r="BH507" s="1" t="s">
        <v>33</v>
      </c>
      <c r="BI507" s="1" t="s">
        <v>33</v>
      </c>
      <c r="BJ507" s="1" t="s">
        <v>33</v>
      </c>
      <c r="BK507" s="1" t="s">
        <v>33</v>
      </c>
      <c r="BL507" s="1">
        <v>0.5</v>
      </c>
      <c r="BM507" s="1" t="s">
        <v>33</v>
      </c>
    </row>
    <row r="508" spans="1:65" x14ac:dyDescent="0.35">
      <c r="A508" s="1" t="s">
        <v>2268</v>
      </c>
      <c r="B508" s="1" t="s">
        <v>415</v>
      </c>
      <c r="C508" s="1" t="s">
        <v>2268</v>
      </c>
      <c r="D508" s="1" t="s">
        <v>2269</v>
      </c>
      <c r="E508" t="s">
        <v>77</v>
      </c>
      <c r="F508" s="1" t="s">
        <v>952</v>
      </c>
      <c r="G508" s="1" t="s">
        <v>4242</v>
      </c>
      <c r="H508" s="1" t="s">
        <v>33</v>
      </c>
      <c r="I508" s="1" t="s">
        <v>123</v>
      </c>
      <c r="K508" t="str">
        <f t="shared" si="117"/>
        <v>Water</v>
      </c>
      <c r="L508" s="1">
        <v>0.3</v>
      </c>
      <c r="M508" s="1">
        <v>1.4</v>
      </c>
      <c r="N508" s="1" t="s">
        <v>33</v>
      </c>
      <c r="O508" s="1" t="s">
        <v>644</v>
      </c>
      <c r="R508" s="9" t="s">
        <v>524</v>
      </c>
      <c r="S508" s="9">
        <f t="shared" si="118"/>
        <v>600</v>
      </c>
      <c r="T508" s="9">
        <f t="shared" si="119"/>
        <v>100</v>
      </c>
      <c r="U508" s="9" t="s">
        <v>68</v>
      </c>
      <c r="V508" s="9">
        <f t="shared" si="120"/>
        <v>100</v>
      </c>
      <c r="W508" s="9" t="s">
        <v>68</v>
      </c>
      <c r="X508" s="9">
        <f t="shared" si="121"/>
        <v>100</v>
      </c>
      <c r="Y508" s="9" t="s">
        <v>68</v>
      </c>
      <c r="Z508" s="9">
        <f t="shared" si="122"/>
        <v>100</v>
      </c>
      <c r="AA508" s="9" t="s">
        <v>68</v>
      </c>
      <c r="AB508" s="9">
        <f t="shared" si="123"/>
        <v>100</v>
      </c>
      <c r="AC508" s="9" t="s">
        <v>68</v>
      </c>
      <c r="AD508" s="9">
        <f t="shared" si="124"/>
        <v>100</v>
      </c>
      <c r="AE508" s="9" t="s">
        <v>68</v>
      </c>
      <c r="AF508" s="9">
        <f t="shared" si="125"/>
        <v>3</v>
      </c>
      <c r="AG508" s="9" t="s">
        <v>61</v>
      </c>
      <c r="AH508" s="9" t="s">
        <v>47</v>
      </c>
      <c r="AI508" s="9">
        <f t="shared" si="126"/>
        <v>70</v>
      </c>
      <c r="AJ508" s="9">
        <f t="shared" si="127"/>
        <v>270</v>
      </c>
      <c r="AK508" s="9" t="s">
        <v>386</v>
      </c>
      <c r="AL508" s="1" t="s">
        <v>490</v>
      </c>
      <c r="AM508" s="1" t="s">
        <v>38</v>
      </c>
      <c r="AN508" s="1" t="s">
        <v>288</v>
      </c>
      <c r="AO508" s="1" t="s">
        <v>129</v>
      </c>
      <c r="AP508" t="str">
        <f t="shared" si="128"/>
        <v>Fairy, Water 1</v>
      </c>
      <c r="AR508" s="9">
        <f t="shared" si="129"/>
        <v>100</v>
      </c>
      <c r="AU508" s="1" t="s">
        <v>130</v>
      </c>
      <c r="AV508" s="1" t="s">
        <v>33</v>
      </c>
      <c r="AW508" s="1">
        <v>0.5</v>
      </c>
      <c r="AX508" s="1">
        <v>0.5</v>
      </c>
      <c r="AY508" s="1" t="s">
        <v>38</v>
      </c>
      <c r="AZ508" s="1" t="s">
        <v>38</v>
      </c>
      <c r="BA508" s="1">
        <v>0.5</v>
      </c>
      <c r="BB508" s="1" t="s">
        <v>33</v>
      </c>
      <c r="BC508" s="1" t="s">
        <v>33</v>
      </c>
      <c r="BD508" s="1" t="s">
        <v>33</v>
      </c>
      <c r="BE508" s="1" t="s">
        <v>33</v>
      </c>
      <c r="BF508" s="1" t="s">
        <v>33</v>
      </c>
      <c r="BG508" s="1" t="s">
        <v>33</v>
      </c>
      <c r="BH508" s="1" t="s">
        <v>33</v>
      </c>
      <c r="BI508" s="1" t="s">
        <v>33</v>
      </c>
      <c r="BJ508" s="1" t="s">
        <v>33</v>
      </c>
      <c r="BK508" s="1" t="s">
        <v>33</v>
      </c>
      <c r="BL508" s="1">
        <v>0.5</v>
      </c>
      <c r="BM508" s="1" t="s">
        <v>33</v>
      </c>
    </row>
    <row r="509" spans="1:65" x14ac:dyDescent="0.35">
      <c r="A509" s="1" t="s">
        <v>2271</v>
      </c>
      <c r="B509" s="1" t="s">
        <v>1947</v>
      </c>
      <c r="C509" s="1" t="s">
        <v>2271</v>
      </c>
      <c r="D509" s="1" t="s">
        <v>2272</v>
      </c>
      <c r="E509" t="s">
        <v>77</v>
      </c>
      <c r="F509" s="1" t="s">
        <v>952</v>
      </c>
      <c r="G509" s="1" t="s">
        <v>4243</v>
      </c>
      <c r="H509" s="1" t="s">
        <v>33</v>
      </c>
      <c r="I509" s="1" t="s">
        <v>240</v>
      </c>
      <c r="K509" t="str">
        <f t="shared" si="117"/>
        <v>Dark</v>
      </c>
      <c r="L509" s="1">
        <v>1.5</v>
      </c>
      <c r="M509" s="1">
        <v>50.5</v>
      </c>
      <c r="N509" s="1" t="s">
        <v>33</v>
      </c>
      <c r="O509" s="1" t="s">
        <v>2273</v>
      </c>
      <c r="R509" s="9" t="s">
        <v>524</v>
      </c>
      <c r="S509" s="9">
        <f t="shared" si="118"/>
        <v>600</v>
      </c>
      <c r="T509" s="9">
        <f t="shared" si="119"/>
        <v>70</v>
      </c>
      <c r="U509" s="9" t="s">
        <v>47</v>
      </c>
      <c r="V509" s="9">
        <f t="shared" si="120"/>
        <v>90</v>
      </c>
      <c r="W509" s="9" t="s">
        <v>178</v>
      </c>
      <c r="X509" s="9">
        <f t="shared" si="121"/>
        <v>90</v>
      </c>
      <c r="Y509" s="9" t="s">
        <v>178</v>
      </c>
      <c r="Z509" s="9">
        <f t="shared" si="122"/>
        <v>135</v>
      </c>
      <c r="AA509" s="9" t="s">
        <v>148</v>
      </c>
      <c r="AB509" s="9">
        <f t="shared" si="123"/>
        <v>90</v>
      </c>
      <c r="AC509" s="9" t="s">
        <v>178</v>
      </c>
      <c r="AD509" s="9">
        <f t="shared" si="124"/>
        <v>125</v>
      </c>
      <c r="AE509" s="9" t="s">
        <v>651</v>
      </c>
      <c r="AF509" s="9">
        <f t="shared" si="125"/>
        <v>3</v>
      </c>
      <c r="AG509" s="9" t="s">
        <v>61</v>
      </c>
      <c r="AH509" s="9" t="s">
        <v>32</v>
      </c>
      <c r="AI509" s="9">
        <f t="shared" si="126"/>
        <v>0</v>
      </c>
      <c r="AJ509" s="9">
        <f t="shared" si="127"/>
        <v>270</v>
      </c>
      <c r="AK509" s="9" t="s">
        <v>386</v>
      </c>
      <c r="AL509" s="1" t="s">
        <v>490</v>
      </c>
      <c r="AM509" s="1" t="s">
        <v>33</v>
      </c>
      <c r="AN509" s="1" t="s">
        <v>334</v>
      </c>
      <c r="AP509" t="str">
        <f t="shared" si="128"/>
        <v>Undiscovered</v>
      </c>
      <c r="AR509" s="9">
        <f t="shared" si="129"/>
        <v>100</v>
      </c>
      <c r="AU509" s="1" t="s">
        <v>75</v>
      </c>
      <c r="AV509" s="1" t="s">
        <v>33</v>
      </c>
      <c r="AW509" s="1" t="s">
        <v>33</v>
      </c>
      <c r="AX509" s="1" t="s">
        <v>33</v>
      </c>
      <c r="AY509" s="1" t="s">
        <v>33</v>
      </c>
      <c r="AZ509" s="1" t="s">
        <v>33</v>
      </c>
      <c r="BA509" s="1" t="s">
        <v>33</v>
      </c>
      <c r="BB509" s="1" t="s">
        <v>38</v>
      </c>
      <c r="BC509" s="1" t="s">
        <v>33</v>
      </c>
      <c r="BD509" s="1" t="s">
        <v>33</v>
      </c>
      <c r="BE509" s="1" t="s">
        <v>33</v>
      </c>
      <c r="BF509" s="1" t="s">
        <v>32</v>
      </c>
      <c r="BG509" s="1" t="s">
        <v>38</v>
      </c>
      <c r="BH509" s="1" t="s">
        <v>33</v>
      </c>
      <c r="BI509" s="1">
        <v>0.5</v>
      </c>
      <c r="BJ509" s="1" t="s">
        <v>33</v>
      </c>
      <c r="BK509" s="1">
        <v>0.5</v>
      </c>
      <c r="BL509" s="1" t="s">
        <v>33</v>
      </c>
      <c r="BM509" s="1" t="s">
        <v>38</v>
      </c>
    </row>
    <row r="510" spans="1:65" x14ac:dyDescent="0.35">
      <c r="A510" s="1" t="s">
        <v>2275</v>
      </c>
      <c r="B510" s="1" t="s">
        <v>1951</v>
      </c>
      <c r="C510" s="1" t="s">
        <v>2276</v>
      </c>
      <c r="D510" s="1" t="s">
        <v>2277</v>
      </c>
      <c r="E510" t="s">
        <v>77</v>
      </c>
      <c r="F510" s="1" t="s">
        <v>952</v>
      </c>
      <c r="G510" s="1" t="s">
        <v>4244</v>
      </c>
      <c r="H510" s="1" t="s">
        <v>33</v>
      </c>
      <c r="I510" s="1" t="s">
        <v>39</v>
      </c>
      <c r="K510" t="str">
        <f t="shared" si="117"/>
        <v>Grass</v>
      </c>
      <c r="L510" s="1">
        <v>0.2</v>
      </c>
      <c r="M510" s="1">
        <v>2.1</v>
      </c>
      <c r="N510" s="1" t="s">
        <v>33</v>
      </c>
      <c r="O510" s="1" t="s">
        <v>778</v>
      </c>
      <c r="R510" s="9" t="s">
        <v>524</v>
      </c>
      <c r="S510" s="9">
        <f t="shared" si="118"/>
        <v>600</v>
      </c>
      <c r="T510" s="9">
        <f t="shared" si="119"/>
        <v>100</v>
      </c>
      <c r="U510" s="9" t="s">
        <v>68</v>
      </c>
      <c r="V510" s="9">
        <f t="shared" si="120"/>
        <v>100</v>
      </c>
      <c r="W510" s="9" t="s">
        <v>68</v>
      </c>
      <c r="X510" s="9">
        <f t="shared" si="121"/>
        <v>100</v>
      </c>
      <c r="Y510" s="9" t="s">
        <v>68</v>
      </c>
      <c r="Z510" s="9">
        <f t="shared" si="122"/>
        <v>100</v>
      </c>
      <c r="AA510" s="9" t="s">
        <v>68</v>
      </c>
      <c r="AB510" s="9">
        <f t="shared" si="123"/>
        <v>100</v>
      </c>
      <c r="AC510" s="9" t="s">
        <v>68</v>
      </c>
      <c r="AD510" s="9">
        <f t="shared" si="124"/>
        <v>100</v>
      </c>
      <c r="AE510" s="9" t="s">
        <v>68</v>
      </c>
      <c r="AF510" s="9">
        <f t="shared" si="125"/>
        <v>45</v>
      </c>
      <c r="AG510" s="9" t="s">
        <v>44</v>
      </c>
      <c r="AH510" s="9" t="s">
        <v>68</v>
      </c>
      <c r="AI510" s="9">
        <f t="shared" si="126"/>
        <v>100</v>
      </c>
      <c r="AJ510" s="9">
        <f t="shared" si="127"/>
        <v>270</v>
      </c>
      <c r="AK510" s="9" t="s">
        <v>386</v>
      </c>
      <c r="AL510" s="1" t="s">
        <v>49</v>
      </c>
      <c r="AM510" s="1" t="s">
        <v>33</v>
      </c>
      <c r="AN510" s="1" t="s">
        <v>334</v>
      </c>
      <c r="AP510" t="str">
        <f t="shared" si="128"/>
        <v>Undiscovered</v>
      </c>
      <c r="AR510" s="9">
        <f t="shared" si="129"/>
        <v>100</v>
      </c>
      <c r="AU510" s="1" t="s">
        <v>75</v>
      </c>
      <c r="AV510" s="1" t="s">
        <v>33</v>
      </c>
      <c r="AW510" s="1" t="s">
        <v>38</v>
      </c>
      <c r="AX510" s="1">
        <v>0.5</v>
      </c>
      <c r="AY510" s="1">
        <v>0.5</v>
      </c>
      <c r="AZ510" s="1">
        <v>0.5</v>
      </c>
      <c r="BA510" s="1" t="s">
        <v>38</v>
      </c>
      <c r="BB510" s="1" t="s">
        <v>33</v>
      </c>
      <c r="BC510" s="1" t="s">
        <v>38</v>
      </c>
      <c r="BD510" s="1">
        <v>0.5</v>
      </c>
      <c r="BE510" s="1" t="s">
        <v>38</v>
      </c>
      <c r="BF510" s="1" t="s">
        <v>33</v>
      </c>
      <c r="BG510" s="1" t="s">
        <v>38</v>
      </c>
      <c r="BH510" s="1" t="s">
        <v>33</v>
      </c>
      <c r="BI510" s="1" t="s">
        <v>33</v>
      </c>
      <c r="BJ510" s="1" t="s">
        <v>33</v>
      </c>
      <c r="BK510" s="1" t="s">
        <v>33</v>
      </c>
      <c r="BL510" s="1" t="s">
        <v>33</v>
      </c>
      <c r="BM510" s="1" t="s">
        <v>33</v>
      </c>
    </row>
    <row r="511" spans="1:65" x14ac:dyDescent="0.35">
      <c r="A511" s="1" t="s">
        <v>2279</v>
      </c>
      <c r="B511" s="1" t="s">
        <v>1951</v>
      </c>
      <c r="C511" s="1" t="s">
        <v>2276</v>
      </c>
      <c r="D511" s="1" t="s">
        <v>2277</v>
      </c>
      <c r="E511" t="s">
        <v>77</v>
      </c>
      <c r="F511" s="1" t="s">
        <v>952</v>
      </c>
      <c r="G511" s="1" t="s">
        <v>4244</v>
      </c>
      <c r="H511" s="1" t="s">
        <v>38</v>
      </c>
      <c r="I511" s="1" t="s">
        <v>39</v>
      </c>
      <c r="J511" s="1" t="s">
        <v>99</v>
      </c>
      <c r="K511" t="str">
        <f t="shared" si="117"/>
        <v>Grass, Flying</v>
      </c>
      <c r="L511" s="1">
        <v>0.4</v>
      </c>
      <c r="M511" s="1">
        <v>5.2</v>
      </c>
      <c r="N511" s="1" t="s">
        <v>33</v>
      </c>
      <c r="O511" s="1" t="s">
        <v>779</v>
      </c>
      <c r="R511" s="9" t="s">
        <v>524</v>
      </c>
      <c r="S511" s="9">
        <f t="shared" si="118"/>
        <v>600</v>
      </c>
      <c r="T511" s="9">
        <f t="shared" si="119"/>
        <v>100</v>
      </c>
      <c r="U511" s="9" t="s">
        <v>68</v>
      </c>
      <c r="V511" s="9">
        <f t="shared" si="120"/>
        <v>103</v>
      </c>
      <c r="W511" s="9" t="s">
        <v>147</v>
      </c>
      <c r="X511" s="9">
        <f t="shared" si="121"/>
        <v>75</v>
      </c>
      <c r="Y511" s="9" t="s">
        <v>195</v>
      </c>
      <c r="Z511" s="9">
        <f t="shared" si="122"/>
        <v>120</v>
      </c>
      <c r="AA511" s="9" t="s">
        <v>75</v>
      </c>
      <c r="AB511" s="9">
        <f t="shared" si="123"/>
        <v>75</v>
      </c>
      <c r="AC511" s="9" t="s">
        <v>195</v>
      </c>
      <c r="AD511" s="9">
        <f t="shared" si="124"/>
        <v>127</v>
      </c>
      <c r="AE511" s="9" t="s">
        <v>249</v>
      </c>
      <c r="AF511" s="9">
        <f t="shared" si="125"/>
        <v>45</v>
      </c>
      <c r="AG511" s="9" t="s">
        <v>44</v>
      </c>
      <c r="AH511" s="9" t="s">
        <v>68</v>
      </c>
      <c r="AI511" s="9">
        <f t="shared" si="126"/>
        <v>100</v>
      </c>
      <c r="AJ511" s="9">
        <f t="shared" si="127"/>
        <v>270</v>
      </c>
      <c r="AK511" s="9" t="s">
        <v>386</v>
      </c>
      <c r="AL511" s="1" t="s">
        <v>49</v>
      </c>
      <c r="AM511" s="1" t="s">
        <v>33</v>
      </c>
      <c r="AN511" s="1" t="s">
        <v>334</v>
      </c>
      <c r="AP511" t="str">
        <f t="shared" si="128"/>
        <v>Undiscovered</v>
      </c>
      <c r="AR511" s="9">
        <f t="shared" si="129"/>
        <v>100</v>
      </c>
      <c r="AU511" s="1" t="s">
        <v>75</v>
      </c>
      <c r="AV511" s="1" t="s">
        <v>33</v>
      </c>
      <c r="AW511" s="1" t="s">
        <v>38</v>
      </c>
      <c r="AX511" s="1">
        <v>0.5</v>
      </c>
      <c r="AY511" s="1" t="s">
        <v>33</v>
      </c>
      <c r="AZ511" s="1">
        <v>0.25</v>
      </c>
      <c r="BA511" s="1" t="s">
        <v>77</v>
      </c>
      <c r="BB511" s="1">
        <v>0.5</v>
      </c>
      <c r="BC511" s="1" t="s">
        <v>38</v>
      </c>
      <c r="BD511" s="1" t="s">
        <v>32</v>
      </c>
      <c r="BE511" s="1" t="s">
        <v>38</v>
      </c>
      <c r="BF511" s="1" t="s">
        <v>33</v>
      </c>
      <c r="BG511" s="1" t="s">
        <v>33</v>
      </c>
      <c r="BH511" s="1" t="s">
        <v>38</v>
      </c>
      <c r="BI511" s="1" t="s">
        <v>33</v>
      </c>
      <c r="BJ511" s="1" t="s">
        <v>33</v>
      </c>
      <c r="BK511" s="1" t="s">
        <v>33</v>
      </c>
      <c r="BL511" s="1" t="s">
        <v>33</v>
      </c>
      <c r="BM511" s="1" t="s">
        <v>33</v>
      </c>
    </row>
    <row r="512" spans="1:65" x14ac:dyDescent="0.35">
      <c r="A512" s="1" t="s">
        <v>2280</v>
      </c>
      <c r="B512" s="1" t="s">
        <v>1955</v>
      </c>
      <c r="C512" s="1" t="s">
        <v>2280</v>
      </c>
      <c r="D512" s="1" t="s">
        <v>2281</v>
      </c>
      <c r="E512" t="s">
        <v>77</v>
      </c>
      <c r="F512" s="1" t="s">
        <v>952</v>
      </c>
      <c r="G512" s="1" t="s">
        <v>4245</v>
      </c>
      <c r="H512" s="1" t="s">
        <v>33</v>
      </c>
      <c r="I512" s="1" t="s">
        <v>37</v>
      </c>
      <c r="K512" t="str">
        <f t="shared" si="117"/>
        <v>Normal</v>
      </c>
      <c r="L512" s="1">
        <v>3.2</v>
      </c>
      <c r="M512" s="1">
        <v>320</v>
      </c>
      <c r="N512" s="1" t="s">
        <v>33</v>
      </c>
      <c r="O512" s="1" t="s">
        <v>2282</v>
      </c>
      <c r="R512" s="9" t="s">
        <v>2283</v>
      </c>
      <c r="S512" s="9">
        <f t="shared" si="118"/>
        <v>720</v>
      </c>
      <c r="T512" s="9">
        <f t="shared" si="119"/>
        <v>120</v>
      </c>
      <c r="U512" s="9" t="s">
        <v>75</v>
      </c>
      <c r="V512" s="9">
        <f t="shared" si="120"/>
        <v>120</v>
      </c>
      <c r="W512" s="9" t="s">
        <v>75</v>
      </c>
      <c r="X512" s="9">
        <f t="shared" si="121"/>
        <v>120</v>
      </c>
      <c r="Y512" s="9" t="s">
        <v>75</v>
      </c>
      <c r="Z512" s="9">
        <f t="shared" si="122"/>
        <v>120</v>
      </c>
      <c r="AA512" s="9" t="s">
        <v>75</v>
      </c>
      <c r="AB512" s="9">
        <f t="shared" si="123"/>
        <v>120</v>
      </c>
      <c r="AC512" s="9" t="s">
        <v>75</v>
      </c>
      <c r="AD512" s="9">
        <f t="shared" si="124"/>
        <v>120</v>
      </c>
      <c r="AE512" s="9" t="s">
        <v>75</v>
      </c>
      <c r="AF512" s="9">
        <f t="shared" si="125"/>
        <v>3</v>
      </c>
      <c r="AG512" s="9" t="s">
        <v>61</v>
      </c>
      <c r="AH512" s="9" t="s">
        <v>32</v>
      </c>
      <c r="AI512" s="9">
        <f t="shared" si="126"/>
        <v>0</v>
      </c>
      <c r="AJ512" s="9">
        <f t="shared" si="127"/>
        <v>324</v>
      </c>
      <c r="AK512" s="9" t="s">
        <v>1380</v>
      </c>
      <c r="AL512" s="1" t="s">
        <v>490</v>
      </c>
      <c r="AM512" s="1" t="s">
        <v>33</v>
      </c>
      <c r="AN512" s="1" t="s">
        <v>334</v>
      </c>
      <c r="AP512" t="str">
        <f t="shared" si="128"/>
        <v>Undiscovered</v>
      </c>
      <c r="AR512" s="9">
        <f t="shared" si="129"/>
        <v>100</v>
      </c>
      <c r="AU512" s="1" t="s">
        <v>75</v>
      </c>
      <c r="AV512" s="1" t="s">
        <v>33</v>
      </c>
      <c r="AW512" s="1" t="s">
        <v>33</v>
      </c>
      <c r="AX512" s="1" t="s">
        <v>33</v>
      </c>
      <c r="AY512" s="1" t="s">
        <v>33</v>
      </c>
      <c r="AZ512" s="1" t="s">
        <v>33</v>
      </c>
      <c r="BA512" s="1" t="s">
        <v>33</v>
      </c>
      <c r="BB512" s="1" t="s">
        <v>38</v>
      </c>
      <c r="BC512" s="1" t="s">
        <v>33</v>
      </c>
      <c r="BD512" s="1" t="s">
        <v>33</v>
      </c>
      <c r="BE512" s="1" t="s">
        <v>33</v>
      </c>
      <c r="BF512" s="1" t="s">
        <v>33</v>
      </c>
      <c r="BG512" s="1" t="s">
        <v>33</v>
      </c>
      <c r="BH512" s="1" t="s">
        <v>33</v>
      </c>
      <c r="BI512" s="1" t="s">
        <v>32</v>
      </c>
      <c r="BJ512" s="1" t="s">
        <v>33</v>
      </c>
      <c r="BK512" s="1" t="s">
        <v>33</v>
      </c>
      <c r="BL512" s="1" t="s">
        <v>33</v>
      </c>
      <c r="BM512" s="1" t="s">
        <v>33</v>
      </c>
    </row>
    <row r="513" spans="1:65" x14ac:dyDescent="0.35">
      <c r="A513" s="1" t="s">
        <v>2285</v>
      </c>
      <c r="B513" s="1" t="s">
        <v>1959</v>
      </c>
      <c r="C513" s="1" t="s">
        <v>2285</v>
      </c>
      <c r="D513" s="1" t="s">
        <v>2286</v>
      </c>
      <c r="E513" t="s">
        <v>90</v>
      </c>
      <c r="F513" s="1" t="s">
        <v>952</v>
      </c>
      <c r="G513" s="1" t="s">
        <v>4246</v>
      </c>
      <c r="H513" s="1" t="s">
        <v>38</v>
      </c>
      <c r="I513" s="1" t="s">
        <v>299</v>
      </c>
      <c r="J513" s="1" t="s">
        <v>81</v>
      </c>
      <c r="K513" t="str">
        <f t="shared" si="117"/>
        <v>Psychic, Fire</v>
      </c>
      <c r="L513" s="1">
        <v>0.4</v>
      </c>
      <c r="M513" s="1">
        <v>4</v>
      </c>
      <c r="N513" s="1" t="s">
        <v>33</v>
      </c>
      <c r="O513" s="1" t="s">
        <v>2287</v>
      </c>
      <c r="R513" s="9" t="s">
        <v>524</v>
      </c>
      <c r="S513" s="9">
        <f t="shared" si="118"/>
        <v>600</v>
      </c>
      <c r="T513" s="9">
        <f t="shared" si="119"/>
        <v>100</v>
      </c>
      <c r="U513" s="9" t="s">
        <v>68</v>
      </c>
      <c r="V513" s="9">
        <f t="shared" si="120"/>
        <v>100</v>
      </c>
      <c r="W513" s="9" t="s">
        <v>68</v>
      </c>
      <c r="X513" s="9">
        <f t="shared" si="121"/>
        <v>100</v>
      </c>
      <c r="Y513" s="9" t="s">
        <v>68</v>
      </c>
      <c r="Z513" s="9">
        <f t="shared" si="122"/>
        <v>100</v>
      </c>
      <c r="AA513" s="9" t="s">
        <v>68</v>
      </c>
      <c r="AB513" s="9">
        <f t="shared" si="123"/>
        <v>100</v>
      </c>
      <c r="AC513" s="9" t="s">
        <v>68</v>
      </c>
      <c r="AD513" s="9">
        <f t="shared" si="124"/>
        <v>100</v>
      </c>
      <c r="AE513" s="9" t="s">
        <v>68</v>
      </c>
      <c r="AF513" s="9">
        <f t="shared" si="125"/>
        <v>3</v>
      </c>
      <c r="AG513" s="9" t="s">
        <v>61</v>
      </c>
      <c r="AH513" s="9" t="s">
        <v>68</v>
      </c>
      <c r="AI513" s="9">
        <f t="shared" si="126"/>
        <v>100</v>
      </c>
      <c r="AJ513" s="9">
        <f t="shared" si="127"/>
        <v>270</v>
      </c>
      <c r="AK513" s="9" t="s">
        <v>386</v>
      </c>
      <c r="AL513" s="1" t="s">
        <v>490</v>
      </c>
      <c r="AM513" s="1" t="s">
        <v>33</v>
      </c>
      <c r="AN513" s="1" t="s">
        <v>334</v>
      </c>
      <c r="AP513" t="str">
        <f t="shared" si="128"/>
        <v>Undiscovered</v>
      </c>
      <c r="AR513" s="9">
        <f t="shared" si="129"/>
        <v>100</v>
      </c>
      <c r="AU513" s="1" t="s">
        <v>75</v>
      </c>
      <c r="AV513" s="1" t="s">
        <v>33</v>
      </c>
      <c r="AW513" s="1">
        <v>0.5</v>
      </c>
      <c r="AX513" s="1" t="s">
        <v>38</v>
      </c>
      <c r="AY513" s="1" t="s">
        <v>33</v>
      </c>
      <c r="AZ513" s="1">
        <v>0.5</v>
      </c>
      <c r="BA513" s="1">
        <v>0.5</v>
      </c>
      <c r="BB513" s="1">
        <v>0.5</v>
      </c>
      <c r="BC513" s="1" t="s">
        <v>33</v>
      </c>
      <c r="BD513" s="1" t="s">
        <v>38</v>
      </c>
      <c r="BE513" s="1" t="s">
        <v>33</v>
      </c>
      <c r="BF513" s="1">
        <v>0.5</v>
      </c>
      <c r="BG513" s="1" t="s">
        <v>33</v>
      </c>
      <c r="BH513" s="1" t="s">
        <v>38</v>
      </c>
      <c r="BI513" s="1" t="s">
        <v>38</v>
      </c>
      <c r="BJ513" s="1" t="s">
        <v>33</v>
      </c>
      <c r="BK513" s="1" t="s">
        <v>38</v>
      </c>
      <c r="BL513" s="1">
        <v>0.5</v>
      </c>
      <c r="BM513" s="1">
        <v>0.5</v>
      </c>
    </row>
    <row r="514" spans="1:65" x14ac:dyDescent="0.35">
      <c r="A514" s="1" t="s">
        <v>2289</v>
      </c>
      <c r="B514" s="1" t="s">
        <v>199</v>
      </c>
      <c r="C514" s="1" t="s">
        <v>2290</v>
      </c>
      <c r="D514" s="1" t="s">
        <v>2291</v>
      </c>
      <c r="E514" t="s">
        <v>90</v>
      </c>
      <c r="F514" s="1" t="s">
        <v>37</v>
      </c>
      <c r="G514" s="1" t="s">
        <v>4247</v>
      </c>
      <c r="H514" s="1" t="s">
        <v>33</v>
      </c>
      <c r="I514" s="1" t="s">
        <v>39</v>
      </c>
      <c r="K514" t="str">
        <f t="shared" si="117"/>
        <v>Grass</v>
      </c>
      <c r="L514" s="1">
        <v>0.6</v>
      </c>
      <c r="M514" s="1">
        <v>8.1</v>
      </c>
      <c r="N514" s="1" t="s">
        <v>38</v>
      </c>
      <c r="O514" s="1" t="s">
        <v>41</v>
      </c>
      <c r="Q514" s="1" t="s">
        <v>1183</v>
      </c>
      <c r="R514" s="9" t="s">
        <v>1332</v>
      </c>
      <c r="S514" s="9">
        <f t="shared" si="118"/>
        <v>308</v>
      </c>
      <c r="T514" s="9">
        <f t="shared" si="119"/>
        <v>45</v>
      </c>
      <c r="U514" s="9" t="s">
        <v>44</v>
      </c>
      <c r="V514" s="9">
        <f t="shared" si="120"/>
        <v>45</v>
      </c>
      <c r="W514" s="9" t="s">
        <v>44</v>
      </c>
      <c r="X514" s="9">
        <f t="shared" si="121"/>
        <v>55</v>
      </c>
      <c r="Y514" s="9" t="s">
        <v>169</v>
      </c>
      <c r="Z514" s="9">
        <f t="shared" si="122"/>
        <v>45</v>
      </c>
      <c r="AA514" s="9" t="s">
        <v>44</v>
      </c>
      <c r="AB514" s="9">
        <f t="shared" si="123"/>
        <v>55</v>
      </c>
      <c r="AC514" s="9" t="s">
        <v>169</v>
      </c>
      <c r="AD514" s="9">
        <f t="shared" si="124"/>
        <v>63</v>
      </c>
      <c r="AE514" s="9" t="s">
        <v>58</v>
      </c>
      <c r="AF514" s="9">
        <f t="shared" si="125"/>
        <v>45</v>
      </c>
      <c r="AG514" s="9" t="s">
        <v>44</v>
      </c>
      <c r="AH514" s="9" t="s">
        <v>47</v>
      </c>
      <c r="AI514" s="9">
        <f t="shared" si="126"/>
        <v>70</v>
      </c>
      <c r="AJ514" s="9">
        <f t="shared" si="127"/>
        <v>62</v>
      </c>
      <c r="AK514" s="9" t="s">
        <v>57</v>
      </c>
      <c r="AL514" s="1" t="s">
        <v>49</v>
      </c>
      <c r="AM514" s="1" t="s">
        <v>38</v>
      </c>
      <c r="AN514" s="1" t="s">
        <v>238</v>
      </c>
      <c r="AO514" s="1" t="s">
        <v>39</v>
      </c>
      <c r="AP514" t="str">
        <f t="shared" si="128"/>
        <v>Field, Grass</v>
      </c>
      <c r="AQ514" s="9">
        <v>87.5</v>
      </c>
      <c r="AR514" s="9">
        <f t="shared" si="129"/>
        <v>12.5</v>
      </c>
      <c r="AS514" s="10">
        <f>Table1[[#This Row],[percentage_male]]/100</f>
        <v>0.875</v>
      </c>
      <c r="AT514" s="11">
        <f>(100-Table1[[#This Row],[percentage_male]])/100</f>
        <v>0.125</v>
      </c>
      <c r="AU514" s="1" t="s">
        <v>51</v>
      </c>
      <c r="AV514" s="1" t="s">
        <v>33</v>
      </c>
      <c r="AW514" s="1" t="s">
        <v>38</v>
      </c>
      <c r="AX514" s="1">
        <v>0.5</v>
      </c>
      <c r="AY514" s="1">
        <v>0.5</v>
      </c>
      <c r="AZ514" s="1">
        <v>0.5</v>
      </c>
      <c r="BA514" s="1" t="s">
        <v>38</v>
      </c>
      <c r="BB514" s="1" t="s">
        <v>33</v>
      </c>
      <c r="BC514" s="1" t="s">
        <v>38</v>
      </c>
      <c r="BD514" s="1">
        <v>0.5</v>
      </c>
      <c r="BE514" s="1" t="s">
        <v>38</v>
      </c>
      <c r="BF514" s="1" t="s">
        <v>33</v>
      </c>
      <c r="BG514" s="1" t="s">
        <v>38</v>
      </c>
      <c r="BH514" s="1" t="s">
        <v>33</v>
      </c>
      <c r="BI514" s="1" t="s">
        <v>33</v>
      </c>
      <c r="BJ514" s="1" t="s">
        <v>33</v>
      </c>
      <c r="BK514" s="1" t="s">
        <v>33</v>
      </c>
      <c r="BL514" s="1" t="s">
        <v>33</v>
      </c>
      <c r="BM514" s="1" t="s">
        <v>33</v>
      </c>
    </row>
    <row r="515" spans="1:65" x14ac:dyDescent="0.35">
      <c r="A515" s="1" t="s">
        <v>2293</v>
      </c>
      <c r="B515" s="1" t="s">
        <v>1965</v>
      </c>
      <c r="C515" s="1" t="s">
        <v>2294</v>
      </c>
      <c r="D515" s="1" t="s">
        <v>2295</v>
      </c>
      <c r="E515" t="s">
        <v>90</v>
      </c>
      <c r="F515" s="1" t="s">
        <v>37</v>
      </c>
      <c r="G515" s="1" t="s">
        <v>4247</v>
      </c>
      <c r="H515" s="1" t="s">
        <v>33</v>
      </c>
      <c r="I515" s="1" t="s">
        <v>39</v>
      </c>
      <c r="K515" t="str">
        <f t="shared" si="117"/>
        <v>Grass</v>
      </c>
      <c r="L515" s="1">
        <v>0.8</v>
      </c>
      <c r="M515" s="1">
        <v>16</v>
      </c>
      <c r="N515" s="1" t="s">
        <v>38</v>
      </c>
      <c r="O515" s="1" t="s">
        <v>41</v>
      </c>
      <c r="Q515" s="1" t="s">
        <v>1183</v>
      </c>
      <c r="R515" s="9" t="s">
        <v>246</v>
      </c>
      <c r="S515" s="9">
        <f t="shared" si="118"/>
        <v>413</v>
      </c>
      <c r="T515" s="9">
        <f t="shared" si="119"/>
        <v>60</v>
      </c>
      <c r="U515" s="9" t="s">
        <v>56</v>
      </c>
      <c r="V515" s="9">
        <f t="shared" si="120"/>
        <v>60</v>
      </c>
      <c r="W515" s="9" t="s">
        <v>56</v>
      </c>
      <c r="X515" s="9">
        <f t="shared" si="121"/>
        <v>75</v>
      </c>
      <c r="Y515" s="9" t="s">
        <v>195</v>
      </c>
      <c r="Z515" s="9">
        <f t="shared" si="122"/>
        <v>60</v>
      </c>
      <c r="AA515" s="9" t="s">
        <v>56</v>
      </c>
      <c r="AB515" s="9">
        <f t="shared" si="123"/>
        <v>75</v>
      </c>
      <c r="AC515" s="9" t="s">
        <v>195</v>
      </c>
      <c r="AD515" s="9">
        <f t="shared" si="124"/>
        <v>83</v>
      </c>
      <c r="AE515" s="9" t="s">
        <v>67</v>
      </c>
      <c r="AF515" s="9">
        <f t="shared" si="125"/>
        <v>45</v>
      </c>
      <c r="AG515" s="9" t="s">
        <v>44</v>
      </c>
      <c r="AH515" s="9" t="s">
        <v>47</v>
      </c>
      <c r="AI515" s="9">
        <f t="shared" si="126"/>
        <v>70</v>
      </c>
      <c r="AJ515" s="9">
        <f t="shared" si="127"/>
        <v>145</v>
      </c>
      <c r="AK515" s="9" t="s">
        <v>201</v>
      </c>
      <c r="AL515" s="1" t="s">
        <v>49</v>
      </c>
      <c r="AM515" s="1" t="s">
        <v>38</v>
      </c>
      <c r="AN515" s="1" t="s">
        <v>238</v>
      </c>
      <c r="AO515" s="1" t="s">
        <v>39</v>
      </c>
      <c r="AP515" t="str">
        <f t="shared" si="128"/>
        <v>Field, Grass</v>
      </c>
      <c r="AQ515" s="9">
        <v>87.5</v>
      </c>
      <c r="AR515" s="9">
        <f t="shared" si="129"/>
        <v>12.5</v>
      </c>
      <c r="AS515" s="10">
        <f>Table1[[#This Row],[percentage_male]]/100</f>
        <v>0.875</v>
      </c>
      <c r="AT515" s="11">
        <f>(100-Table1[[#This Row],[percentage_male]])/100</f>
        <v>0.125</v>
      </c>
      <c r="AU515" s="1" t="s">
        <v>51</v>
      </c>
      <c r="AV515" s="1" t="s">
        <v>33</v>
      </c>
      <c r="AW515" s="1" t="s">
        <v>38</v>
      </c>
      <c r="AX515" s="1">
        <v>0.5</v>
      </c>
      <c r="AY515" s="1">
        <v>0.5</v>
      </c>
      <c r="AZ515" s="1">
        <v>0.5</v>
      </c>
      <c r="BA515" s="1" t="s">
        <v>38</v>
      </c>
      <c r="BB515" s="1" t="s">
        <v>33</v>
      </c>
      <c r="BC515" s="1" t="s">
        <v>38</v>
      </c>
      <c r="BD515" s="1">
        <v>0.5</v>
      </c>
      <c r="BE515" s="1" t="s">
        <v>38</v>
      </c>
      <c r="BF515" s="1" t="s">
        <v>33</v>
      </c>
      <c r="BG515" s="1" t="s">
        <v>38</v>
      </c>
      <c r="BH515" s="1" t="s">
        <v>33</v>
      </c>
      <c r="BI515" s="1" t="s">
        <v>33</v>
      </c>
      <c r="BJ515" s="1" t="s">
        <v>33</v>
      </c>
      <c r="BK515" s="1" t="s">
        <v>33</v>
      </c>
      <c r="BL515" s="1" t="s">
        <v>33</v>
      </c>
      <c r="BM515" s="1" t="s">
        <v>33</v>
      </c>
    </row>
    <row r="516" spans="1:65" x14ac:dyDescent="0.35">
      <c r="A516" s="1" t="s">
        <v>2296</v>
      </c>
      <c r="B516" s="1" t="s">
        <v>1969</v>
      </c>
      <c r="C516" s="1" t="s">
        <v>2297</v>
      </c>
      <c r="D516" s="1" t="s">
        <v>2298</v>
      </c>
      <c r="E516" t="s">
        <v>90</v>
      </c>
      <c r="F516" s="1" t="s">
        <v>37</v>
      </c>
      <c r="G516" s="1" t="s">
        <v>4248</v>
      </c>
      <c r="H516" s="1" t="s">
        <v>33</v>
      </c>
      <c r="I516" s="1" t="s">
        <v>39</v>
      </c>
      <c r="K516" t="str">
        <f t="shared" si="117"/>
        <v>Grass</v>
      </c>
      <c r="L516" s="1">
        <v>3.3</v>
      </c>
      <c r="M516" s="1">
        <v>63</v>
      </c>
      <c r="N516" s="1" t="s">
        <v>38</v>
      </c>
      <c r="O516" s="1" t="s">
        <v>41</v>
      </c>
      <c r="Q516" s="1" t="s">
        <v>1183</v>
      </c>
      <c r="R516" s="9" t="s">
        <v>2078</v>
      </c>
      <c r="S516" s="9">
        <f t="shared" si="118"/>
        <v>528</v>
      </c>
      <c r="T516" s="9">
        <f t="shared" si="119"/>
        <v>75</v>
      </c>
      <c r="U516" s="9" t="s">
        <v>195</v>
      </c>
      <c r="V516" s="9">
        <f t="shared" si="120"/>
        <v>75</v>
      </c>
      <c r="W516" s="9" t="s">
        <v>195</v>
      </c>
      <c r="X516" s="9">
        <f t="shared" si="121"/>
        <v>95</v>
      </c>
      <c r="Y516" s="9" t="s">
        <v>276</v>
      </c>
      <c r="Z516" s="9">
        <f t="shared" si="122"/>
        <v>75</v>
      </c>
      <c r="AA516" s="9" t="s">
        <v>195</v>
      </c>
      <c r="AB516" s="9">
        <f t="shared" si="123"/>
        <v>95</v>
      </c>
      <c r="AC516" s="9" t="s">
        <v>276</v>
      </c>
      <c r="AD516" s="9">
        <f t="shared" si="124"/>
        <v>113</v>
      </c>
      <c r="AE516" s="9" t="s">
        <v>362</v>
      </c>
      <c r="AF516" s="9">
        <f t="shared" si="125"/>
        <v>45</v>
      </c>
      <c r="AG516" s="9" t="s">
        <v>44</v>
      </c>
      <c r="AH516" s="9" t="s">
        <v>47</v>
      </c>
      <c r="AI516" s="9">
        <f t="shared" si="126"/>
        <v>70</v>
      </c>
      <c r="AJ516" s="9">
        <f t="shared" si="127"/>
        <v>238</v>
      </c>
      <c r="AK516" s="9" t="s">
        <v>1098</v>
      </c>
      <c r="AL516" s="1" t="s">
        <v>49</v>
      </c>
      <c r="AM516" s="1" t="s">
        <v>38</v>
      </c>
      <c r="AN516" s="1" t="s">
        <v>238</v>
      </c>
      <c r="AO516" s="1" t="s">
        <v>39</v>
      </c>
      <c r="AP516" t="str">
        <f t="shared" si="128"/>
        <v>Field, Grass</v>
      </c>
      <c r="AQ516" s="9">
        <v>87.5</v>
      </c>
      <c r="AR516" s="9">
        <f t="shared" si="129"/>
        <v>12.5</v>
      </c>
      <c r="AS516" s="10">
        <f>Table1[[#This Row],[percentage_male]]/100</f>
        <v>0.875</v>
      </c>
      <c r="AT516" s="11">
        <f>(100-Table1[[#This Row],[percentage_male]])/100</f>
        <v>0.125</v>
      </c>
      <c r="AU516" s="1" t="s">
        <v>51</v>
      </c>
      <c r="AV516" s="1" t="s">
        <v>33</v>
      </c>
      <c r="AW516" s="1" t="s">
        <v>38</v>
      </c>
      <c r="AX516" s="1">
        <v>0.5</v>
      </c>
      <c r="AY516" s="1">
        <v>0.5</v>
      </c>
      <c r="AZ516" s="1">
        <v>0.5</v>
      </c>
      <c r="BA516" s="1" t="s">
        <v>38</v>
      </c>
      <c r="BB516" s="1" t="s">
        <v>33</v>
      </c>
      <c r="BC516" s="1" t="s">
        <v>38</v>
      </c>
      <c r="BD516" s="1">
        <v>0.5</v>
      </c>
      <c r="BE516" s="1" t="s">
        <v>38</v>
      </c>
      <c r="BF516" s="1" t="s">
        <v>33</v>
      </c>
      <c r="BG516" s="1" t="s">
        <v>38</v>
      </c>
      <c r="BH516" s="1" t="s">
        <v>33</v>
      </c>
      <c r="BI516" s="1" t="s">
        <v>33</v>
      </c>
      <c r="BJ516" s="1" t="s">
        <v>33</v>
      </c>
      <c r="BK516" s="1" t="s">
        <v>33</v>
      </c>
      <c r="BL516" s="1" t="s">
        <v>33</v>
      </c>
      <c r="BM516" s="1" t="s">
        <v>33</v>
      </c>
    </row>
    <row r="517" spans="1:65" x14ac:dyDescent="0.35">
      <c r="A517" s="1" t="s">
        <v>2300</v>
      </c>
      <c r="B517" s="1" t="s">
        <v>1971</v>
      </c>
      <c r="C517" s="1" t="s">
        <v>2301</v>
      </c>
      <c r="D517" s="1" t="s">
        <v>2302</v>
      </c>
      <c r="E517" t="s">
        <v>90</v>
      </c>
      <c r="F517" s="1" t="s">
        <v>37</v>
      </c>
      <c r="G517" s="1" t="s">
        <v>4249</v>
      </c>
      <c r="H517" s="1" t="s">
        <v>33</v>
      </c>
      <c r="I517" s="1" t="s">
        <v>81</v>
      </c>
      <c r="K517" t="str">
        <f t="shared" si="117"/>
        <v>Fire</v>
      </c>
      <c r="L517" s="1">
        <v>0.5</v>
      </c>
      <c r="M517" s="1">
        <v>9.9</v>
      </c>
      <c r="N517" s="1" t="s">
        <v>38</v>
      </c>
      <c r="O517" s="1" t="s">
        <v>82</v>
      </c>
      <c r="Q517" s="1" t="s">
        <v>71</v>
      </c>
      <c r="R517" s="9" t="s">
        <v>1332</v>
      </c>
      <c r="S517" s="9">
        <f t="shared" si="118"/>
        <v>308</v>
      </c>
      <c r="T517" s="9">
        <f t="shared" si="119"/>
        <v>65</v>
      </c>
      <c r="U517" s="9" t="s">
        <v>46</v>
      </c>
      <c r="V517" s="9">
        <f t="shared" si="120"/>
        <v>63</v>
      </c>
      <c r="W517" s="9" t="s">
        <v>58</v>
      </c>
      <c r="X517" s="9">
        <f t="shared" si="121"/>
        <v>45</v>
      </c>
      <c r="Y517" s="9" t="s">
        <v>44</v>
      </c>
      <c r="Z517" s="9">
        <f t="shared" si="122"/>
        <v>45</v>
      </c>
      <c r="AA517" s="9" t="s">
        <v>44</v>
      </c>
      <c r="AB517" s="9">
        <f t="shared" si="123"/>
        <v>45</v>
      </c>
      <c r="AC517" s="9" t="s">
        <v>44</v>
      </c>
      <c r="AD517" s="9">
        <f t="shared" si="124"/>
        <v>45</v>
      </c>
      <c r="AE517" s="9" t="s">
        <v>44</v>
      </c>
      <c r="AF517" s="9">
        <f t="shared" si="125"/>
        <v>45</v>
      </c>
      <c r="AG517" s="9" t="s">
        <v>44</v>
      </c>
      <c r="AH517" s="9" t="s">
        <v>47</v>
      </c>
      <c r="AI517" s="9">
        <f t="shared" si="126"/>
        <v>70</v>
      </c>
      <c r="AJ517" s="9">
        <f t="shared" si="127"/>
        <v>62</v>
      </c>
      <c r="AK517" s="9" t="s">
        <v>57</v>
      </c>
      <c r="AL517" s="1" t="s">
        <v>49</v>
      </c>
      <c r="AM517" s="1" t="s">
        <v>33</v>
      </c>
      <c r="AN517" s="1" t="s">
        <v>238</v>
      </c>
      <c r="AP517" t="str">
        <f t="shared" si="128"/>
        <v>Field</v>
      </c>
      <c r="AQ517" s="9">
        <v>87.5</v>
      </c>
      <c r="AR517" s="9">
        <f t="shared" si="129"/>
        <v>12.5</v>
      </c>
      <c r="AS517" s="10">
        <f>Table1[[#This Row],[percentage_male]]/100</f>
        <v>0.875</v>
      </c>
      <c r="AT517" s="11">
        <f>(100-Table1[[#This Row],[percentage_male]])/100</f>
        <v>0.125</v>
      </c>
      <c r="AU517" s="1" t="s">
        <v>51</v>
      </c>
      <c r="AV517" s="1" t="s">
        <v>33</v>
      </c>
      <c r="AW517" s="1">
        <v>0.5</v>
      </c>
      <c r="AX517" s="1" t="s">
        <v>38</v>
      </c>
      <c r="AY517" s="1" t="s">
        <v>33</v>
      </c>
      <c r="AZ517" s="1">
        <v>0.5</v>
      </c>
      <c r="BA517" s="1">
        <v>0.5</v>
      </c>
      <c r="BB517" s="1" t="s">
        <v>33</v>
      </c>
      <c r="BC517" s="1" t="s">
        <v>33</v>
      </c>
      <c r="BD517" s="1" t="s">
        <v>38</v>
      </c>
      <c r="BE517" s="1" t="s">
        <v>33</v>
      </c>
      <c r="BF517" s="1" t="s">
        <v>33</v>
      </c>
      <c r="BG517" s="1">
        <v>0.5</v>
      </c>
      <c r="BH517" s="1" t="s">
        <v>38</v>
      </c>
      <c r="BI517" s="1" t="s">
        <v>33</v>
      </c>
      <c r="BJ517" s="1" t="s">
        <v>33</v>
      </c>
      <c r="BK517" s="1" t="s">
        <v>33</v>
      </c>
      <c r="BL517" s="1">
        <v>0.5</v>
      </c>
      <c r="BM517" s="1">
        <v>0.5</v>
      </c>
    </row>
    <row r="518" spans="1:65" x14ac:dyDescent="0.35">
      <c r="A518" s="1" t="s">
        <v>2304</v>
      </c>
      <c r="B518" s="1" t="s">
        <v>1973</v>
      </c>
      <c r="C518" s="1" t="s">
        <v>2305</v>
      </c>
      <c r="D518" s="1" t="s">
        <v>2306</v>
      </c>
      <c r="E518" t="s">
        <v>90</v>
      </c>
      <c r="F518" s="1" t="s">
        <v>37</v>
      </c>
      <c r="G518" s="1" t="s">
        <v>4249</v>
      </c>
      <c r="H518" s="1" t="s">
        <v>38</v>
      </c>
      <c r="I518" s="1" t="s">
        <v>81</v>
      </c>
      <c r="J518" s="1" t="s">
        <v>478</v>
      </c>
      <c r="K518" t="str">
        <f t="shared" si="117"/>
        <v>Fire, Fighting</v>
      </c>
      <c r="L518" s="1">
        <v>1</v>
      </c>
      <c r="M518" s="1">
        <v>55.5</v>
      </c>
      <c r="N518" s="1" t="s">
        <v>38</v>
      </c>
      <c r="O518" s="1" t="s">
        <v>82</v>
      </c>
      <c r="Q518" s="1" t="s">
        <v>71</v>
      </c>
      <c r="R518" s="9" t="s">
        <v>1723</v>
      </c>
      <c r="S518" s="9">
        <f t="shared" si="118"/>
        <v>418</v>
      </c>
      <c r="T518" s="9">
        <f t="shared" si="119"/>
        <v>90</v>
      </c>
      <c r="U518" s="9" t="s">
        <v>178</v>
      </c>
      <c r="V518" s="9">
        <f t="shared" si="120"/>
        <v>93</v>
      </c>
      <c r="W518" s="9" t="s">
        <v>562</v>
      </c>
      <c r="X518" s="9">
        <f t="shared" si="121"/>
        <v>55</v>
      </c>
      <c r="Y518" s="9" t="s">
        <v>169</v>
      </c>
      <c r="Z518" s="9">
        <f t="shared" si="122"/>
        <v>70</v>
      </c>
      <c r="AA518" s="9" t="s">
        <v>47</v>
      </c>
      <c r="AB518" s="9">
        <f t="shared" si="123"/>
        <v>55</v>
      </c>
      <c r="AC518" s="9" t="s">
        <v>169</v>
      </c>
      <c r="AD518" s="9">
        <f t="shared" si="124"/>
        <v>55</v>
      </c>
      <c r="AE518" s="9" t="s">
        <v>169</v>
      </c>
      <c r="AF518" s="9">
        <f t="shared" si="125"/>
        <v>45</v>
      </c>
      <c r="AG518" s="9" t="s">
        <v>44</v>
      </c>
      <c r="AH518" s="9" t="s">
        <v>47</v>
      </c>
      <c r="AI518" s="9">
        <f t="shared" si="126"/>
        <v>70</v>
      </c>
      <c r="AJ518" s="9">
        <f t="shared" si="127"/>
        <v>146</v>
      </c>
      <c r="AK518" s="9" t="s">
        <v>770</v>
      </c>
      <c r="AL518" s="1" t="s">
        <v>49</v>
      </c>
      <c r="AM518" s="1" t="s">
        <v>33</v>
      </c>
      <c r="AN518" s="1" t="s">
        <v>238</v>
      </c>
      <c r="AP518" t="str">
        <f t="shared" si="128"/>
        <v>Field</v>
      </c>
      <c r="AQ518" s="9">
        <v>87.5</v>
      </c>
      <c r="AR518" s="9">
        <f t="shared" si="129"/>
        <v>12.5</v>
      </c>
      <c r="AS518" s="10">
        <f>Table1[[#This Row],[percentage_male]]/100</f>
        <v>0.875</v>
      </c>
      <c r="AT518" s="11">
        <f>(100-Table1[[#This Row],[percentage_male]])/100</f>
        <v>0.125</v>
      </c>
      <c r="AU518" s="1" t="s">
        <v>51</v>
      </c>
      <c r="AV518" s="1" t="s">
        <v>33</v>
      </c>
      <c r="AW518" s="1">
        <v>0.5</v>
      </c>
      <c r="AX518" s="1" t="s">
        <v>38</v>
      </c>
      <c r="AY518" s="1" t="s">
        <v>33</v>
      </c>
      <c r="AZ518" s="1">
        <v>0.5</v>
      </c>
      <c r="BA518" s="1">
        <v>0.5</v>
      </c>
      <c r="BB518" s="1" t="s">
        <v>33</v>
      </c>
      <c r="BC518" s="1" t="s">
        <v>33</v>
      </c>
      <c r="BD518" s="1" t="s">
        <v>38</v>
      </c>
      <c r="BE518" s="1" t="s">
        <v>38</v>
      </c>
      <c r="BF518" s="1" t="s">
        <v>38</v>
      </c>
      <c r="BG518" s="1">
        <v>0.25</v>
      </c>
      <c r="BH518" s="1" t="s">
        <v>33</v>
      </c>
      <c r="BI518" s="1" t="s">
        <v>33</v>
      </c>
      <c r="BJ518" s="1" t="s">
        <v>33</v>
      </c>
      <c r="BK518" s="1">
        <v>0.5</v>
      </c>
      <c r="BL518" s="1">
        <v>0.5</v>
      </c>
      <c r="BM518" s="1" t="s">
        <v>33</v>
      </c>
    </row>
    <row r="519" spans="1:65" x14ac:dyDescent="0.35">
      <c r="A519" s="1" t="s">
        <v>2308</v>
      </c>
      <c r="B519" s="1" t="s">
        <v>472</v>
      </c>
      <c r="C519" s="1" t="s">
        <v>2309</v>
      </c>
      <c r="D519" s="1" t="s">
        <v>2310</v>
      </c>
      <c r="E519" t="s">
        <v>90</v>
      </c>
      <c r="F519" s="1" t="s">
        <v>37</v>
      </c>
      <c r="G519" s="1" t="s">
        <v>4250</v>
      </c>
      <c r="H519" s="1" t="s">
        <v>38</v>
      </c>
      <c r="I519" s="1" t="s">
        <v>81</v>
      </c>
      <c r="J519" s="1" t="s">
        <v>478</v>
      </c>
      <c r="K519" t="str">
        <f t="shared" si="117"/>
        <v>Fire, Fighting</v>
      </c>
      <c r="L519" s="1">
        <v>1.6</v>
      </c>
      <c r="M519" s="1">
        <v>150</v>
      </c>
      <c r="N519" s="1" t="s">
        <v>38</v>
      </c>
      <c r="O519" s="1" t="s">
        <v>82</v>
      </c>
      <c r="Q519" s="1" t="s">
        <v>744</v>
      </c>
      <c r="R519" s="9" t="s">
        <v>2078</v>
      </c>
      <c r="S519" s="9">
        <f t="shared" si="118"/>
        <v>528</v>
      </c>
      <c r="T519" s="9">
        <f t="shared" si="119"/>
        <v>110</v>
      </c>
      <c r="U519" s="9" t="s">
        <v>296</v>
      </c>
      <c r="V519" s="9">
        <f t="shared" si="120"/>
        <v>123</v>
      </c>
      <c r="W519" s="9" t="s">
        <v>73</v>
      </c>
      <c r="X519" s="9">
        <f t="shared" si="121"/>
        <v>65</v>
      </c>
      <c r="Y519" s="9" t="s">
        <v>46</v>
      </c>
      <c r="Z519" s="9">
        <f t="shared" si="122"/>
        <v>100</v>
      </c>
      <c r="AA519" s="9" t="s">
        <v>68</v>
      </c>
      <c r="AB519" s="9">
        <f t="shared" si="123"/>
        <v>65</v>
      </c>
      <c r="AC519" s="9" t="s">
        <v>46</v>
      </c>
      <c r="AD519" s="9">
        <f t="shared" si="124"/>
        <v>65</v>
      </c>
      <c r="AE519" s="9" t="s">
        <v>46</v>
      </c>
      <c r="AF519" s="9">
        <f t="shared" si="125"/>
        <v>45</v>
      </c>
      <c r="AG519" s="9" t="s">
        <v>44</v>
      </c>
      <c r="AH519" s="9" t="s">
        <v>47</v>
      </c>
      <c r="AI519" s="9">
        <f t="shared" si="126"/>
        <v>70</v>
      </c>
      <c r="AJ519" s="9">
        <f t="shared" si="127"/>
        <v>238</v>
      </c>
      <c r="AK519" s="9" t="s">
        <v>1098</v>
      </c>
      <c r="AL519" s="1" t="s">
        <v>49</v>
      </c>
      <c r="AM519" s="1" t="s">
        <v>33</v>
      </c>
      <c r="AN519" s="1" t="s">
        <v>238</v>
      </c>
      <c r="AP519" t="str">
        <f t="shared" si="128"/>
        <v>Field</v>
      </c>
      <c r="AQ519" s="9">
        <v>87.5</v>
      </c>
      <c r="AR519" s="9">
        <f t="shared" si="129"/>
        <v>12.5</v>
      </c>
      <c r="AS519" s="10">
        <f>Table1[[#This Row],[percentage_male]]/100</f>
        <v>0.875</v>
      </c>
      <c r="AT519" s="11">
        <f>(100-Table1[[#This Row],[percentage_male]])/100</f>
        <v>0.125</v>
      </c>
      <c r="AU519" s="1" t="s">
        <v>51</v>
      </c>
      <c r="AV519" s="1" t="s">
        <v>33</v>
      </c>
      <c r="AW519" s="1">
        <v>0.5</v>
      </c>
      <c r="AX519" s="1" t="s">
        <v>38</v>
      </c>
      <c r="AY519" s="1" t="s">
        <v>33</v>
      </c>
      <c r="AZ519" s="1">
        <v>0.5</v>
      </c>
      <c r="BA519" s="1">
        <v>0.5</v>
      </c>
      <c r="BB519" s="1" t="s">
        <v>33</v>
      </c>
      <c r="BC519" s="1" t="s">
        <v>33</v>
      </c>
      <c r="BD519" s="1" t="s">
        <v>38</v>
      </c>
      <c r="BE519" s="1" t="s">
        <v>38</v>
      </c>
      <c r="BF519" s="1" t="s">
        <v>38</v>
      </c>
      <c r="BG519" s="1">
        <v>0.25</v>
      </c>
      <c r="BH519" s="1" t="s">
        <v>33</v>
      </c>
      <c r="BI519" s="1" t="s">
        <v>33</v>
      </c>
      <c r="BJ519" s="1" t="s">
        <v>33</v>
      </c>
      <c r="BK519" s="1">
        <v>0.5</v>
      </c>
      <c r="BL519" s="1">
        <v>0.5</v>
      </c>
      <c r="BM519" s="1" t="s">
        <v>33</v>
      </c>
    </row>
    <row r="520" spans="1:65" x14ac:dyDescent="0.35">
      <c r="A520" s="1" t="s">
        <v>2312</v>
      </c>
      <c r="B520" s="1" t="s">
        <v>1980</v>
      </c>
      <c r="C520" s="1" t="s">
        <v>2313</v>
      </c>
      <c r="D520" s="1" t="s">
        <v>2314</v>
      </c>
      <c r="E520" t="s">
        <v>90</v>
      </c>
      <c r="F520" s="1" t="s">
        <v>37</v>
      </c>
      <c r="G520" s="1" t="s">
        <v>4251</v>
      </c>
      <c r="H520" s="1" t="s">
        <v>33</v>
      </c>
      <c r="I520" s="1" t="s">
        <v>123</v>
      </c>
      <c r="K520" t="str">
        <f t="shared" si="117"/>
        <v>Water</v>
      </c>
      <c r="L520" s="1">
        <v>0.5</v>
      </c>
      <c r="M520" s="1">
        <v>5.9</v>
      </c>
      <c r="N520" s="1" t="s">
        <v>38</v>
      </c>
      <c r="O520" s="1" t="s">
        <v>124</v>
      </c>
      <c r="Q520" s="1" t="s">
        <v>609</v>
      </c>
      <c r="R520" s="9" t="s">
        <v>1332</v>
      </c>
      <c r="S520" s="9">
        <f t="shared" si="118"/>
        <v>308</v>
      </c>
      <c r="T520" s="9">
        <f t="shared" si="119"/>
        <v>55</v>
      </c>
      <c r="U520" s="9" t="s">
        <v>169</v>
      </c>
      <c r="V520" s="9">
        <f t="shared" si="120"/>
        <v>55</v>
      </c>
      <c r="W520" s="9" t="s">
        <v>169</v>
      </c>
      <c r="X520" s="9">
        <f t="shared" si="121"/>
        <v>45</v>
      </c>
      <c r="Y520" s="9" t="s">
        <v>44</v>
      </c>
      <c r="Z520" s="9">
        <f t="shared" si="122"/>
        <v>63</v>
      </c>
      <c r="AA520" s="9" t="s">
        <v>58</v>
      </c>
      <c r="AB520" s="9">
        <f t="shared" si="123"/>
        <v>45</v>
      </c>
      <c r="AC520" s="9" t="s">
        <v>44</v>
      </c>
      <c r="AD520" s="9">
        <f t="shared" si="124"/>
        <v>45</v>
      </c>
      <c r="AE520" s="9" t="s">
        <v>44</v>
      </c>
      <c r="AF520" s="9">
        <f t="shared" si="125"/>
        <v>45</v>
      </c>
      <c r="AG520" s="9" t="s">
        <v>44</v>
      </c>
      <c r="AH520" s="9" t="s">
        <v>47</v>
      </c>
      <c r="AI520" s="9">
        <f t="shared" si="126"/>
        <v>70</v>
      </c>
      <c r="AJ520" s="9">
        <f t="shared" si="127"/>
        <v>62</v>
      </c>
      <c r="AK520" s="9" t="s">
        <v>57</v>
      </c>
      <c r="AL520" s="1" t="s">
        <v>49</v>
      </c>
      <c r="AM520" s="1" t="s">
        <v>33</v>
      </c>
      <c r="AN520" s="1" t="s">
        <v>238</v>
      </c>
      <c r="AP520" t="str">
        <f t="shared" si="128"/>
        <v>Field</v>
      </c>
      <c r="AQ520" s="9">
        <v>87.5</v>
      </c>
      <c r="AR520" s="9">
        <f t="shared" si="129"/>
        <v>12.5</v>
      </c>
      <c r="AS520" s="10">
        <f>Table1[[#This Row],[percentage_male]]/100</f>
        <v>0.875</v>
      </c>
      <c r="AT520" s="11">
        <f>(100-Table1[[#This Row],[percentage_male]])/100</f>
        <v>0.125</v>
      </c>
      <c r="AU520" s="1" t="s">
        <v>51</v>
      </c>
      <c r="AV520" s="1" t="s">
        <v>33</v>
      </c>
      <c r="AW520" s="1">
        <v>0.5</v>
      </c>
      <c r="AX520" s="1">
        <v>0.5</v>
      </c>
      <c r="AY520" s="1" t="s">
        <v>38</v>
      </c>
      <c r="AZ520" s="1" t="s">
        <v>38</v>
      </c>
      <c r="BA520" s="1">
        <v>0.5</v>
      </c>
      <c r="BB520" s="1" t="s">
        <v>33</v>
      </c>
      <c r="BC520" s="1" t="s">
        <v>33</v>
      </c>
      <c r="BD520" s="1" t="s">
        <v>33</v>
      </c>
      <c r="BE520" s="1" t="s">
        <v>33</v>
      </c>
      <c r="BF520" s="1" t="s">
        <v>33</v>
      </c>
      <c r="BG520" s="1" t="s">
        <v>33</v>
      </c>
      <c r="BH520" s="1" t="s">
        <v>33</v>
      </c>
      <c r="BI520" s="1" t="s">
        <v>33</v>
      </c>
      <c r="BJ520" s="1" t="s">
        <v>33</v>
      </c>
      <c r="BK520" s="1" t="s">
        <v>33</v>
      </c>
      <c r="BL520" s="1">
        <v>0.5</v>
      </c>
      <c r="BM520" s="1" t="s">
        <v>33</v>
      </c>
    </row>
    <row r="521" spans="1:65" x14ac:dyDescent="0.35">
      <c r="A521" s="1" t="s">
        <v>2316</v>
      </c>
      <c r="B521" s="1" t="s">
        <v>1984</v>
      </c>
      <c r="C521" s="1" t="s">
        <v>2317</v>
      </c>
      <c r="D521" s="1" t="s">
        <v>2318</v>
      </c>
      <c r="E521" t="s">
        <v>90</v>
      </c>
      <c r="F521" s="1" t="s">
        <v>37</v>
      </c>
      <c r="G521" s="1" t="s">
        <v>4252</v>
      </c>
      <c r="H521" s="1" t="s">
        <v>33</v>
      </c>
      <c r="I521" s="1" t="s">
        <v>123</v>
      </c>
      <c r="K521" t="str">
        <f t="shared" si="117"/>
        <v>Water</v>
      </c>
      <c r="L521" s="1">
        <v>0.8</v>
      </c>
      <c r="M521" s="1">
        <v>24.5</v>
      </c>
      <c r="N521" s="1" t="s">
        <v>38</v>
      </c>
      <c r="O521" s="1" t="s">
        <v>124</v>
      </c>
      <c r="Q521" s="1" t="s">
        <v>609</v>
      </c>
      <c r="R521" s="9" t="s">
        <v>246</v>
      </c>
      <c r="S521" s="9">
        <f t="shared" si="118"/>
        <v>413</v>
      </c>
      <c r="T521" s="9">
        <f t="shared" si="119"/>
        <v>75</v>
      </c>
      <c r="U521" s="9" t="s">
        <v>195</v>
      </c>
      <c r="V521" s="9">
        <f t="shared" si="120"/>
        <v>75</v>
      </c>
      <c r="W521" s="9" t="s">
        <v>195</v>
      </c>
      <c r="X521" s="9">
        <f t="shared" si="121"/>
        <v>60</v>
      </c>
      <c r="Y521" s="9" t="s">
        <v>56</v>
      </c>
      <c r="Z521" s="9">
        <f t="shared" si="122"/>
        <v>83</v>
      </c>
      <c r="AA521" s="9" t="s">
        <v>67</v>
      </c>
      <c r="AB521" s="9">
        <f t="shared" si="123"/>
        <v>60</v>
      </c>
      <c r="AC521" s="9" t="s">
        <v>56</v>
      </c>
      <c r="AD521" s="9">
        <f t="shared" si="124"/>
        <v>60</v>
      </c>
      <c r="AE521" s="9" t="s">
        <v>56</v>
      </c>
      <c r="AF521" s="9">
        <f t="shared" si="125"/>
        <v>45</v>
      </c>
      <c r="AG521" s="9" t="s">
        <v>44</v>
      </c>
      <c r="AH521" s="9" t="s">
        <v>47</v>
      </c>
      <c r="AI521" s="9">
        <f t="shared" si="126"/>
        <v>70</v>
      </c>
      <c r="AJ521" s="9">
        <f t="shared" si="127"/>
        <v>145</v>
      </c>
      <c r="AK521" s="9" t="s">
        <v>201</v>
      </c>
      <c r="AL521" s="1" t="s">
        <v>49</v>
      </c>
      <c r="AM521" s="1" t="s">
        <v>33</v>
      </c>
      <c r="AN521" s="1" t="s">
        <v>238</v>
      </c>
      <c r="AP521" t="str">
        <f t="shared" si="128"/>
        <v>Field</v>
      </c>
      <c r="AQ521" s="9">
        <v>87.5</v>
      </c>
      <c r="AR521" s="9">
        <f t="shared" si="129"/>
        <v>12.5</v>
      </c>
      <c r="AS521" s="10">
        <f>Table1[[#This Row],[percentage_male]]/100</f>
        <v>0.875</v>
      </c>
      <c r="AT521" s="11">
        <f>(100-Table1[[#This Row],[percentage_male]])/100</f>
        <v>0.125</v>
      </c>
      <c r="AU521" s="1" t="s">
        <v>51</v>
      </c>
      <c r="AV521" s="1" t="s">
        <v>33</v>
      </c>
      <c r="AW521" s="1">
        <v>0.5</v>
      </c>
      <c r="AX521" s="1">
        <v>0.5</v>
      </c>
      <c r="AY521" s="1" t="s">
        <v>38</v>
      </c>
      <c r="AZ521" s="1" t="s">
        <v>38</v>
      </c>
      <c r="BA521" s="1">
        <v>0.5</v>
      </c>
      <c r="BB521" s="1" t="s">
        <v>33</v>
      </c>
      <c r="BC521" s="1" t="s">
        <v>33</v>
      </c>
      <c r="BD521" s="1" t="s">
        <v>33</v>
      </c>
      <c r="BE521" s="1" t="s">
        <v>33</v>
      </c>
      <c r="BF521" s="1" t="s">
        <v>33</v>
      </c>
      <c r="BG521" s="1" t="s">
        <v>33</v>
      </c>
      <c r="BH521" s="1" t="s">
        <v>33</v>
      </c>
      <c r="BI521" s="1" t="s">
        <v>33</v>
      </c>
      <c r="BJ521" s="1" t="s">
        <v>33</v>
      </c>
      <c r="BK521" s="1" t="s">
        <v>33</v>
      </c>
      <c r="BL521" s="1">
        <v>0.5</v>
      </c>
      <c r="BM521" s="1" t="s">
        <v>33</v>
      </c>
    </row>
    <row r="522" spans="1:65" x14ac:dyDescent="0.35">
      <c r="A522" s="1" t="s">
        <v>2319</v>
      </c>
      <c r="B522" s="1" t="s">
        <v>1987</v>
      </c>
      <c r="C522" s="1" t="s">
        <v>2320</v>
      </c>
      <c r="D522" s="1" t="s">
        <v>2321</v>
      </c>
      <c r="E522" t="s">
        <v>90</v>
      </c>
      <c r="F522" s="1" t="s">
        <v>37</v>
      </c>
      <c r="G522" s="1" t="s">
        <v>4253</v>
      </c>
      <c r="H522" s="1" t="s">
        <v>33</v>
      </c>
      <c r="I522" s="1" t="s">
        <v>123</v>
      </c>
      <c r="K522" t="str">
        <f t="shared" si="117"/>
        <v>Water</v>
      </c>
      <c r="L522" s="1">
        <v>1.5</v>
      </c>
      <c r="M522" s="1">
        <v>94.6</v>
      </c>
      <c r="N522" s="1" t="s">
        <v>38</v>
      </c>
      <c r="O522" s="1" t="s">
        <v>124</v>
      </c>
      <c r="Q522" s="1" t="s">
        <v>609</v>
      </c>
      <c r="R522" s="9" t="s">
        <v>2078</v>
      </c>
      <c r="S522" s="9">
        <f t="shared" si="118"/>
        <v>528</v>
      </c>
      <c r="T522" s="9">
        <f t="shared" si="119"/>
        <v>95</v>
      </c>
      <c r="U522" s="9" t="s">
        <v>276</v>
      </c>
      <c r="V522" s="9">
        <f t="shared" si="120"/>
        <v>100</v>
      </c>
      <c r="W522" s="9" t="s">
        <v>68</v>
      </c>
      <c r="X522" s="9">
        <f t="shared" si="121"/>
        <v>85</v>
      </c>
      <c r="Y522" s="9" t="s">
        <v>104</v>
      </c>
      <c r="Z522" s="9">
        <f t="shared" si="122"/>
        <v>108</v>
      </c>
      <c r="AA522" s="9" t="s">
        <v>614</v>
      </c>
      <c r="AB522" s="9">
        <f t="shared" si="123"/>
        <v>70</v>
      </c>
      <c r="AC522" s="9" t="s">
        <v>47</v>
      </c>
      <c r="AD522" s="9">
        <f t="shared" si="124"/>
        <v>70</v>
      </c>
      <c r="AE522" s="9" t="s">
        <v>47</v>
      </c>
      <c r="AF522" s="9">
        <f t="shared" si="125"/>
        <v>45</v>
      </c>
      <c r="AG522" s="9" t="s">
        <v>44</v>
      </c>
      <c r="AH522" s="9" t="s">
        <v>47</v>
      </c>
      <c r="AI522" s="9">
        <f t="shared" si="126"/>
        <v>70</v>
      </c>
      <c r="AJ522" s="9">
        <f t="shared" si="127"/>
        <v>238</v>
      </c>
      <c r="AK522" s="9" t="s">
        <v>1098</v>
      </c>
      <c r="AL522" s="1" t="s">
        <v>49</v>
      </c>
      <c r="AM522" s="1" t="s">
        <v>33</v>
      </c>
      <c r="AN522" s="1" t="s">
        <v>238</v>
      </c>
      <c r="AP522" t="str">
        <f t="shared" si="128"/>
        <v>Field</v>
      </c>
      <c r="AQ522" s="9">
        <v>87.5</v>
      </c>
      <c r="AR522" s="9">
        <f t="shared" si="129"/>
        <v>12.5</v>
      </c>
      <c r="AS522" s="10">
        <f>Table1[[#This Row],[percentage_male]]/100</f>
        <v>0.875</v>
      </c>
      <c r="AT522" s="11">
        <f>(100-Table1[[#This Row],[percentage_male]])/100</f>
        <v>0.125</v>
      </c>
      <c r="AU522" s="1" t="s">
        <v>51</v>
      </c>
      <c r="AV522" s="1" t="s">
        <v>33</v>
      </c>
      <c r="AW522" s="1">
        <v>0.5</v>
      </c>
      <c r="AX522" s="1">
        <v>0.5</v>
      </c>
      <c r="AY522" s="1" t="s">
        <v>38</v>
      </c>
      <c r="AZ522" s="1" t="s">
        <v>38</v>
      </c>
      <c r="BA522" s="1">
        <v>0.5</v>
      </c>
      <c r="BB522" s="1" t="s">
        <v>33</v>
      </c>
      <c r="BC522" s="1" t="s">
        <v>33</v>
      </c>
      <c r="BD522" s="1" t="s">
        <v>33</v>
      </c>
      <c r="BE522" s="1" t="s">
        <v>33</v>
      </c>
      <c r="BF522" s="1" t="s">
        <v>33</v>
      </c>
      <c r="BG522" s="1" t="s">
        <v>33</v>
      </c>
      <c r="BH522" s="1" t="s">
        <v>33</v>
      </c>
      <c r="BI522" s="1" t="s">
        <v>33</v>
      </c>
      <c r="BJ522" s="1" t="s">
        <v>33</v>
      </c>
      <c r="BK522" s="1" t="s">
        <v>33</v>
      </c>
      <c r="BL522" s="1">
        <v>0.5</v>
      </c>
      <c r="BM522" s="1" t="s">
        <v>33</v>
      </c>
    </row>
    <row r="523" spans="1:65" x14ac:dyDescent="0.35">
      <c r="A523" s="1" t="s">
        <v>2323</v>
      </c>
      <c r="B523" s="1" t="s">
        <v>1991</v>
      </c>
      <c r="C523" s="1" t="s">
        <v>2324</v>
      </c>
      <c r="D523" s="1" t="s">
        <v>2325</v>
      </c>
      <c r="E523" t="s">
        <v>90</v>
      </c>
      <c r="F523" s="1" t="s">
        <v>37</v>
      </c>
      <c r="G523" s="1" t="s">
        <v>3992</v>
      </c>
      <c r="H523" s="1" t="s">
        <v>33</v>
      </c>
      <c r="I523" s="1" t="s">
        <v>37</v>
      </c>
      <c r="K523" t="str">
        <f t="shared" si="117"/>
        <v>Normal</v>
      </c>
      <c r="L523" s="1">
        <v>0.5</v>
      </c>
      <c r="M523" s="1">
        <v>11.6</v>
      </c>
      <c r="N523" s="1" t="s">
        <v>61</v>
      </c>
      <c r="O523" s="1" t="s">
        <v>156</v>
      </c>
      <c r="P523" s="1" t="s">
        <v>206</v>
      </c>
      <c r="Q523" s="1" t="s">
        <v>618</v>
      </c>
      <c r="R523" s="9" t="s">
        <v>160</v>
      </c>
      <c r="S523" s="9">
        <f t="shared" si="118"/>
        <v>255</v>
      </c>
      <c r="T523" s="9">
        <f t="shared" si="119"/>
        <v>45</v>
      </c>
      <c r="U523" s="9" t="s">
        <v>44</v>
      </c>
      <c r="V523" s="9">
        <f t="shared" si="120"/>
        <v>55</v>
      </c>
      <c r="W523" s="9" t="s">
        <v>169</v>
      </c>
      <c r="X523" s="9">
        <f t="shared" si="121"/>
        <v>39</v>
      </c>
      <c r="Y523" s="9" t="s">
        <v>85</v>
      </c>
      <c r="Z523" s="9">
        <f t="shared" si="122"/>
        <v>35</v>
      </c>
      <c r="AA523" s="9" t="s">
        <v>159</v>
      </c>
      <c r="AB523" s="9">
        <f t="shared" si="123"/>
        <v>39</v>
      </c>
      <c r="AC523" s="9" t="s">
        <v>85</v>
      </c>
      <c r="AD523" s="9">
        <f t="shared" si="124"/>
        <v>42</v>
      </c>
      <c r="AE523" s="9" t="s">
        <v>335</v>
      </c>
      <c r="AF523" s="9">
        <f t="shared" si="125"/>
        <v>255</v>
      </c>
      <c r="AG523" s="9" t="s">
        <v>160</v>
      </c>
      <c r="AH523" s="9" t="s">
        <v>47</v>
      </c>
      <c r="AI523" s="9">
        <f t="shared" si="126"/>
        <v>70</v>
      </c>
      <c r="AJ523" s="9">
        <f t="shared" si="127"/>
        <v>51</v>
      </c>
      <c r="AK523" s="9" t="s">
        <v>237</v>
      </c>
      <c r="AL523" s="1" t="s">
        <v>161</v>
      </c>
      <c r="AM523" s="1" t="s">
        <v>33</v>
      </c>
      <c r="AN523" s="1" t="s">
        <v>238</v>
      </c>
      <c r="AP523" t="str">
        <f t="shared" si="128"/>
        <v>Field</v>
      </c>
      <c r="AQ523" s="9">
        <v>50</v>
      </c>
      <c r="AR523" s="9">
        <f t="shared" si="129"/>
        <v>50</v>
      </c>
      <c r="AS523" s="10">
        <f>Table1[[#This Row],[percentage_male]]/100</f>
        <v>0.5</v>
      </c>
      <c r="AT523" s="11">
        <f>(100-Table1[[#This Row],[percentage_male]])/100</f>
        <v>0.5</v>
      </c>
      <c r="AU523" s="1" t="s">
        <v>162</v>
      </c>
      <c r="AV523" s="1" t="s">
        <v>33</v>
      </c>
      <c r="AW523" s="1" t="s">
        <v>33</v>
      </c>
      <c r="AX523" s="1" t="s">
        <v>33</v>
      </c>
      <c r="AY523" s="1" t="s">
        <v>33</v>
      </c>
      <c r="AZ523" s="1" t="s">
        <v>33</v>
      </c>
      <c r="BA523" s="1" t="s">
        <v>33</v>
      </c>
      <c r="BB523" s="1" t="s">
        <v>38</v>
      </c>
      <c r="BC523" s="1" t="s">
        <v>33</v>
      </c>
      <c r="BD523" s="1" t="s">
        <v>33</v>
      </c>
      <c r="BE523" s="1" t="s">
        <v>33</v>
      </c>
      <c r="BF523" s="1" t="s">
        <v>33</v>
      </c>
      <c r="BG523" s="1" t="s">
        <v>33</v>
      </c>
      <c r="BH523" s="1" t="s">
        <v>33</v>
      </c>
      <c r="BI523" s="1" t="s">
        <v>32</v>
      </c>
      <c r="BJ523" s="1" t="s">
        <v>33</v>
      </c>
      <c r="BK523" s="1" t="s">
        <v>33</v>
      </c>
      <c r="BL523" s="1" t="s">
        <v>33</v>
      </c>
      <c r="BM523" s="1" t="s">
        <v>33</v>
      </c>
    </row>
    <row r="524" spans="1:65" x14ac:dyDescent="0.35">
      <c r="A524" s="1" t="s">
        <v>2327</v>
      </c>
      <c r="B524" s="1" t="s">
        <v>339</v>
      </c>
      <c r="C524" s="1" t="s">
        <v>2328</v>
      </c>
      <c r="D524" s="1" t="s">
        <v>2329</v>
      </c>
      <c r="E524" t="s">
        <v>90</v>
      </c>
      <c r="F524" s="1" t="s">
        <v>37</v>
      </c>
      <c r="G524" s="1" t="s">
        <v>4254</v>
      </c>
      <c r="H524" s="1" t="s">
        <v>33</v>
      </c>
      <c r="I524" s="1" t="s">
        <v>37</v>
      </c>
      <c r="K524" t="str">
        <f t="shared" si="117"/>
        <v>Normal</v>
      </c>
      <c r="L524" s="1">
        <v>1.1000000000000001</v>
      </c>
      <c r="M524" s="1">
        <v>27</v>
      </c>
      <c r="N524" s="1" t="s">
        <v>61</v>
      </c>
      <c r="O524" s="1" t="s">
        <v>811</v>
      </c>
      <c r="P524" s="1" t="s">
        <v>206</v>
      </c>
      <c r="Q524" s="1" t="s">
        <v>618</v>
      </c>
      <c r="R524" s="9" t="s">
        <v>933</v>
      </c>
      <c r="S524" s="9">
        <f t="shared" si="118"/>
        <v>420</v>
      </c>
      <c r="T524" s="9">
        <f t="shared" si="119"/>
        <v>60</v>
      </c>
      <c r="U524" s="9" t="s">
        <v>56</v>
      </c>
      <c r="V524" s="9">
        <f t="shared" si="120"/>
        <v>85</v>
      </c>
      <c r="W524" s="9" t="s">
        <v>104</v>
      </c>
      <c r="X524" s="9">
        <f t="shared" si="121"/>
        <v>69</v>
      </c>
      <c r="Y524" s="9" t="s">
        <v>277</v>
      </c>
      <c r="Z524" s="9">
        <f t="shared" si="122"/>
        <v>60</v>
      </c>
      <c r="AA524" s="9" t="s">
        <v>56</v>
      </c>
      <c r="AB524" s="9">
        <f t="shared" si="123"/>
        <v>69</v>
      </c>
      <c r="AC524" s="9" t="s">
        <v>277</v>
      </c>
      <c r="AD524" s="9">
        <f t="shared" si="124"/>
        <v>77</v>
      </c>
      <c r="AE524" s="9" t="s">
        <v>252</v>
      </c>
      <c r="AF524" s="9">
        <f t="shared" si="125"/>
        <v>255</v>
      </c>
      <c r="AG524" s="9" t="s">
        <v>160</v>
      </c>
      <c r="AH524" s="9" t="s">
        <v>47</v>
      </c>
      <c r="AI524" s="9">
        <f t="shared" si="126"/>
        <v>70</v>
      </c>
      <c r="AJ524" s="9">
        <f t="shared" si="127"/>
        <v>147</v>
      </c>
      <c r="AK524" s="9" t="s">
        <v>774</v>
      </c>
      <c r="AL524" s="1" t="s">
        <v>161</v>
      </c>
      <c r="AM524" s="1" t="s">
        <v>33</v>
      </c>
      <c r="AN524" s="1" t="s">
        <v>238</v>
      </c>
      <c r="AP524" t="str">
        <f t="shared" si="128"/>
        <v>Field</v>
      </c>
      <c r="AQ524" s="9">
        <v>50</v>
      </c>
      <c r="AR524" s="9">
        <f t="shared" si="129"/>
        <v>50</v>
      </c>
      <c r="AS524" s="10">
        <f>Table1[[#This Row],[percentage_male]]/100</f>
        <v>0.5</v>
      </c>
      <c r="AT524" s="11">
        <f>(100-Table1[[#This Row],[percentage_male]])/100</f>
        <v>0.5</v>
      </c>
      <c r="AU524" s="1" t="s">
        <v>51</v>
      </c>
      <c r="AV524" s="1" t="s">
        <v>33</v>
      </c>
      <c r="AW524" s="1" t="s">
        <v>33</v>
      </c>
      <c r="AX524" s="1" t="s">
        <v>33</v>
      </c>
      <c r="AY524" s="1" t="s">
        <v>33</v>
      </c>
      <c r="AZ524" s="1" t="s">
        <v>33</v>
      </c>
      <c r="BA524" s="1" t="s">
        <v>33</v>
      </c>
      <c r="BB524" s="1" t="s">
        <v>38</v>
      </c>
      <c r="BC524" s="1" t="s">
        <v>33</v>
      </c>
      <c r="BD524" s="1" t="s">
        <v>33</v>
      </c>
      <c r="BE524" s="1" t="s">
        <v>33</v>
      </c>
      <c r="BF524" s="1" t="s">
        <v>33</v>
      </c>
      <c r="BG524" s="1" t="s">
        <v>33</v>
      </c>
      <c r="BH524" s="1" t="s">
        <v>33</v>
      </c>
      <c r="BI524" s="1" t="s">
        <v>32</v>
      </c>
      <c r="BJ524" s="1" t="s">
        <v>33</v>
      </c>
      <c r="BK524" s="1" t="s">
        <v>33</v>
      </c>
      <c r="BL524" s="1" t="s">
        <v>33</v>
      </c>
      <c r="BM524" s="1" t="s">
        <v>33</v>
      </c>
    </row>
    <row r="525" spans="1:65" x14ac:dyDescent="0.35">
      <c r="A525" s="1" t="s">
        <v>2331</v>
      </c>
      <c r="B525" s="1" t="s">
        <v>1998</v>
      </c>
      <c r="C525" s="1" t="s">
        <v>2332</v>
      </c>
      <c r="D525" s="1" t="s">
        <v>2333</v>
      </c>
      <c r="E525" t="s">
        <v>90</v>
      </c>
      <c r="F525" s="1" t="s">
        <v>37</v>
      </c>
      <c r="G525" s="1" t="s">
        <v>3923</v>
      </c>
      <c r="H525" s="1" t="s">
        <v>33</v>
      </c>
      <c r="I525" s="1" t="s">
        <v>37</v>
      </c>
      <c r="K525" t="str">
        <f t="shared" si="117"/>
        <v>Normal</v>
      </c>
      <c r="L525" s="1">
        <v>0.4</v>
      </c>
      <c r="M525" s="1">
        <v>4.0999999999999996</v>
      </c>
      <c r="N525" s="1" t="s">
        <v>61</v>
      </c>
      <c r="O525" s="1" t="s">
        <v>479</v>
      </c>
      <c r="P525" s="1" t="s">
        <v>449</v>
      </c>
      <c r="Q525" s="1" t="s">
        <v>156</v>
      </c>
      <c r="R525" s="9" t="s">
        <v>325</v>
      </c>
      <c r="S525" s="9">
        <f t="shared" si="118"/>
        <v>275</v>
      </c>
      <c r="T525" s="9">
        <f t="shared" si="119"/>
        <v>45</v>
      </c>
      <c r="U525" s="9" t="s">
        <v>44</v>
      </c>
      <c r="V525" s="9">
        <f t="shared" si="120"/>
        <v>60</v>
      </c>
      <c r="W525" s="9" t="s">
        <v>56</v>
      </c>
      <c r="X525" s="9">
        <f t="shared" si="121"/>
        <v>45</v>
      </c>
      <c r="Y525" s="9" t="s">
        <v>44</v>
      </c>
      <c r="Z525" s="9">
        <f t="shared" si="122"/>
        <v>25</v>
      </c>
      <c r="AA525" s="9" t="s">
        <v>170</v>
      </c>
      <c r="AB525" s="9">
        <f t="shared" si="123"/>
        <v>45</v>
      </c>
      <c r="AC525" s="9" t="s">
        <v>44</v>
      </c>
      <c r="AD525" s="9">
        <f t="shared" si="124"/>
        <v>55</v>
      </c>
      <c r="AE525" s="9" t="s">
        <v>169</v>
      </c>
      <c r="AF525" s="9">
        <f t="shared" si="125"/>
        <v>255</v>
      </c>
      <c r="AG525" s="9" t="s">
        <v>160</v>
      </c>
      <c r="AH525" s="9" t="s">
        <v>47</v>
      </c>
      <c r="AI525" s="9">
        <f t="shared" si="126"/>
        <v>70</v>
      </c>
      <c r="AJ525" s="9">
        <f t="shared" si="127"/>
        <v>55</v>
      </c>
      <c r="AK525" s="9" t="s">
        <v>169</v>
      </c>
      <c r="AL525" s="1" t="s">
        <v>49</v>
      </c>
      <c r="AM525" s="1" t="s">
        <v>33</v>
      </c>
      <c r="AN525" s="1" t="s">
        <v>238</v>
      </c>
      <c r="AP525" t="str">
        <f t="shared" si="128"/>
        <v>Field</v>
      </c>
      <c r="AQ525" s="9">
        <v>50</v>
      </c>
      <c r="AR525" s="9">
        <f t="shared" si="129"/>
        <v>50</v>
      </c>
      <c r="AS525" s="10">
        <f>Table1[[#This Row],[percentage_male]]/100</f>
        <v>0.5</v>
      </c>
      <c r="AT525" s="11">
        <f>(100-Table1[[#This Row],[percentage_male]])/100</f>
        <v>0.5</v>
      </c>
      <c r="AU525" s="1" t="s">
        <v>162</v>
      </c>
      <c r="AV525" s="1" t="s">
        <v>33</v>
      </c>
      <c r="AW525" s="1" t="s">
        <v>33</v>
      </c>
      <c r="AX525" s="1" t="s">
        <v>33</v>
      </c>
      <c r="AY525" s="1" t="s">
        <v>33</v>
      </c>
      <c r="AZ525" s="1" t="s">
        <v>33</v>
      </c>
      <c r="BA525" s="1" t="s">
        <v>33</v>
      </c>
      <c r="BB525" s="1" t="s">
        <v>38</v>
      </c>
      <c r="BC525" s="1" t="s">
        <v>33</v>
      </c>
      <c r="BD525" s="1" t="s">
        <v>33</v>
      </c>
      <c r="BE525" s="1" t="s">
        <v>33</v>
      </c>
      <c r="BF525" s="1" t="s">
        <v>33</v>
      </c>
      <c r="BG525" s="1" t="s">
        <v>33</v>
      </c>
      <c r="BH525" s="1" t="s">
        <v>33</v>
      </c>
      <c r="BI525" s="1" t="s">
        <v>32</v>
      </c>
      <c r="BJ525" s="1" t="s">
        <v>33</v>
      </c>
      <c r="BK525" s="1" t="s">
        <v>33</v>
      </c>
      <c r="BL525" s="1" t="s">
        <v>33</v>
      </c>
      <c r="BM525" s="1" t="s">
        <v>33</v>
      </c>
    </row>
    <row r="526" spans="1:65" x14ac:dyDescent="0.35">
      <c r="A526" s="1" t="s">
        <v>2335</v>
      </c>
      <c r="B526" s="1" t="s">
        <v>2003</v>
      </c>
      <c r="C526" s="1" t="s">
        <v>2336</v>
      </c>
      <c r="D526" s="1" t="s">
        <v>2337</v>
      </c>
      <c r="E526" t="s">
        <v>90</v>
      </c>
      <c r="F526" s="1" t="s">
        <v>37</v>
      </c>
      <c r="G526" s="1" t="s">
        <v>4255</v>
      </c>
      <c r="H526" s="1" t="s">
        <v>33</v>
      </c>
      <c r="I526" s="1" t="s">
        <v>37</v>
      </c>
      <c r="K526" t="str">
        <f t="shared" si="117"/>
        <v>Normal</v>
      </c>
      <c r="L526" s="1">
        <v>0.9</v>
      </c>
      <c r="M526" s="1">
        <v>14.7</v>
      </c>
      <c r="N526" s="1" t="s">
        <v>61</v>
      </c>
      <c r="O526" s="1" t="s">
        <v>269</v>
      </c>
      <c r="P526" s="1" t="s">
        <v>306</v>
      </c>
      <c r="Q526" s="1" t="s">
        <v>630</v>
      </c>
      <c r="R526" s="9" t="s">
        <v>1553</v>
      </c>
      <c r="S526" s="9">
        <f t="shared" si="118"/>
        <v>370</v>
      </c>
      <c r="T526" s="9">
        <f t="shared" si="119"/>
        <v>65</v>
      </c>
      <c r="U526" s="9" t="s">
        <v>46</v>
      </c>
      <c r="V526" s="9">
        <f t="shared" si="120"/>
        <v>80</v>
      </c>
      <c r="W526" s="9" t="s">
        <v>59</v>
      </c>
      <c r="X526" s="9">
        <f t="shared" si="121"/>
        <v>65</v>
      </c>
      <c r="Y526" s="9" t="s">
        <v>46</v>
      </c>
      <c r="Z526" s="9">
        <f t="shared" si="122"/>
        <v>35</v>
      </c>
      <c r="AA526" s="9" t="s">
        <v>159</v>
      </c>
      <c r="AB526" s="9">
        <f t="shared" si="123"/>
        <v>65</v>
      </c>
      <c r="AC526" s="9" t="s">
        <v>46</v>
      </c>
      <c r="AD526" s="9">
        <f t="shared" si="124"/>
        <v>60</v>
      </c>
      <c r="AE526" s="9" t="s">
        <v>56</v>
      </c>
      <c r="AF526" s="9">
        <f t="shared" si="125"/>
        <v>120</v>
      </c>
      <c r="AG526" s="9" t="s">
        <v>75</v>
      </c>
      <c r="AH526" s="9" t="s">
        <v>47</v>
      </c>
      <c r="AI526" s="9">
        <f t="shared" si="126"/>
        <v>70</v>
      </c>
      <c r="AJ526" s="9">
        <f t="shared" si="127"/>
        <v>130</v>
      </c>
      <c r="AK526" s="9" t="s">
        <v>110</v>
      </c>
      <c r="AL526" s="1" t="s">
        <v>49</v>
      </c>
      <c r="AM526" s="1" t="s">
        <v>33</v>
      </c>
      <c r="AN526" s="1" t="s">
        <v>238</v>
      </c>
      <c r="AP526" t="str">
        <f t="shared" si="128"/>
        <v>Field</v>
      </c>
      <c r="AQ526" s="9">
        <v>50</v>
      </c>
      <c r="AR526" s="9">
        <f t="shared" si="129"/>
        <v>50</v>
      </c>
      <c r="AS526" s="10">
        <f>Table1[[#This Row],[percentage_male]]/100</f>
        <v>0.5</v>
      </c>
      <c r="AT526" s="11">
        <f>(100-Table1[[#This Row],[percentage_male]])/100</f>
        <v>0.5</v>
      </c>
      <c r="AU526" s="1" t="s">
        <v>162</v>
      </c>
      <c r="AV526" s="1" t="s">
        <v>33</v>
      </c>
      <c r="AW526" s="1" t="s">
        <v>33</v>
      </c>
      <c r="AX526" s="1" t="s">
        <v>33</v>
      </c>
      <c r="AY526" s="1" t="s">
        <v>33</v>
      </c>
      <c r="AZ526" s="1" t="s">
        <v>33</v>
      </c>
      <c r="BA526" s="1" t="s">
        <v>33</v>
      </c>
      <c r="BB526" s="1" t="s">
        <v>38</v>
      </c>
      <c r="BC526" s="1" t="s">
        <v>33</v>
      </c>
      <c r="BD526" s="1" t="s">
        <v>33</v>
      </c>
      <c r="BE526" s="1" t="s">
        <v>33</v>
      </c>
      <c r="BF526" s="1" t="s">
        <v>33</v>
      </c>
      <c r="BG526" s="1" t="s">
        <v>33</v>
      </c>
      <c r="BH526" s="1" t="s">
        <v>33</v>
      </c>
      <c r="BI526" s="1" t="s">
        <v>32</v>
      </c>
      <c r="BJ526" s="1" t="s">
        <v>33</v>
      </c>
      <c r="BK526" s="1" t="s">
        <v>33</v>
      </c>
      <c r="BL526" s="1" t="s">
        <v>33</v>
      </c>
      <c r="BM526" s="1" t="s">
        <v>33</v>
      </c>
    </row>
    <row r="527" spans="1:65" x14ac:dyDescent="0.35">
      <c r="A527" s="1" t="s">
        <v>2339</v>
      </c>
      <c r="B527" s="1" t="s">
        <v>2007</v>
      </c>
      <c r="C527" s="1" t="s">
        <v>2340</v>
      </c>
      <c r="D527" s="1" t="s">
        <v>2341</v>
      </c>
      <c r="E527" t="s">
        <v>90</v>
      </c>
      <c r="F527" s="1" t="s">
        <v>37</v>
      </c>
      <c r="G527" s="1" t="s">
        <v>4256</v>
      </c>
      <c r="H527" s="1" t="s">
        <v>33</v>
      </c>
      <c r="I527" s="1" t="s">
        <v>37</v>
      </c>
      <c r="K527" t="str">
        <f t="shared" si="117"/>
        <v>Normal</v>
      </c>
      <c r="L527" s="1">
        <v>1.2</v>
      </c>
      <c r="M527" s="1">
        <v>61</v>
      </c>
      <c r="N527" s="1" t="s">
        <v>61</v>
      </c>
      <c r="O527" s="1" t="s">
        <v>269</v>
      </c>
      <c r="P527" s="1" t="s">
        <v>306</v>
      </c>
      <c r="Q527" s="1" t="s">
        <v>630</v>
      </c>
      <c r="R527" s="9" t="s">
        <v>472</v>
      </c>
      <c r="S527" s="9">
        <f t="shared" si="118"/>
        <v>500</v>
      </c>
      <c r="T527" s="9">
        <f t="shared" si="119"/>
        <v>85</v>
      </c>
      <c r="U527" s="9" t="s">
        <v>104</v>
      </c>
      <c r="V527" s="9">
        <f t="shared" si="120"/>
        <v>110</v>
      </c>
      <c r="W527" s="9" t="s">
        <v>296</v>
      </c>
      <c r="X527" s="9">
        <f t="shared" si="121"/>
        <v>90</v>
      </c>
      <c r="Y527" s="9" t="s">
        <v>178</v>
      </c>
      <c r="Z527" s="9">
        <f t="shared" si="122"/>
        <v>45</v>
      </c>
      <c r="AA527" s="9" t="s">
        <v>44</v>
      </c>
      <c r="AB527" s="9">
        <f t="shared" si="123"/>
        <v>90</v>
      </c>
      <c r="AC527" s="9" t="s">
        <v>178</v>
      </c>
      <c r="AD527" s="9">
        <f t="shared" si="124"/>
        <v>80</v>
      </c>
      <c r="AE527" s="9" t="s">
        <v>59</v>
      </c>
      <c r="AF527" s="9">
        <f t="shared" si="125"/>
        <v>45</v>
      </c>
      <c r="AG527" s="9" t="s">
        <v>44</v>
      </c>
      <c r="AH527" s="9" t="s">
        <v>47</v>
      </c>
      <c r="AI527" s="9">
        <f t="shared" si="126"/>
        <v>70</v>
      </c>
      <c r="AJ527" s="9">
        <f t="shared" si="127"/>
        <v>225</v>
      </c>
      <c r="AK527" s="9" t="s">
        <v>521</v>
      </c>
      <c r="AL527" s="1" t="s">
        <v>49</v>
      </c>
      <c r="AM527" s="1" t="s">
        <v>33</v>
      </c>
      <c r="AN527" s="1" t="s">
        <v>238</v>
      </c>
      <c r="AP527" t="str">
        <f t="shared" si="128"/>
        <v>Field</v>
      </c>
      <c r="AQ527" s="9">
        <v>50</v>
      </c>
      <c r="AR527" s="9">
        <f t="shared" si="129"/>
        <v>50</v>
      </c>
      <c r="AS527" s="10">
        <f>Table1[[#This Row],[percentage_male]]/100</f>
        <v>0.5</v>
      </c>
      <c r="AT527" s="11">
        <f>(100-Table1[[#This Row],[percentage_male]])/100</f>
        <v>0.5</v>
      </c>
      <c r="AU527" s="1" t="s">
        <v>162</v>
      </c>
      <c r="AV527" s="1" t="s">
        <v>33</v>
      </c>
      <c r="AW527" s="1" t="s">
        <v>33</v>
      </c>
      <c r="AX527" s="1" t="s">
        <v>33</v>
      </c>
      <c r="AY527" s="1" t="s">
        <v>33</v>
      </c>
      <c r="AZ527" s="1" t="s">
        <v>33</v>
      </c>
      <c r="BA527" s="1" t="s">
        <v>33</v>
      </c>
      <c r="BB527" s="1" t="s">
        <v>38</v>
      </c>
      <c r="BC527" s="1" t="s">
        <v>33</v>
      </c>
      <c r="BD527" s="1" t="s">
        <v>33</v>
      </c>
      <c r="BE527" s="1" t="s">
        <v>33</v>
      </c>
      <c r="BF527" s="1" t="s">
        <v>33</v>
      </c>
      <c r="BG527" s="1" t="s">
        <v>33</v>
      </c>
      <c r="BH527" s="1" t="s">
        <v>33</v>
      </c>
      <c r="BI527" s="1" t="s">
        <v>32</v>
      </c>
      <c r="BJ527" s="1" t="s">
        <v>33</v>
      </c>
      <c r="BK527" s="1" t="s">
        <v>33</v>
      </c>
      <c r="BL527" s="1" t="s">
        <v>33</v>
      </c>
      <c r="BM527" s="1" t="s">
        <v>33</v>
      </c>
    </row>
    <row r="528" spans="1:65" x14ac:dyDescent="0.35">
      <c r="A528" s="1" t="s">
        <v>2343</v>
      </c>
      <c r="B528" s="1" t="s">
        <v>2010</v>
      </c>
      <c r="C528" s="1" t="s">
        <v>2344</v>
      </c>
      <c r="D528" s="1" t="s">
        <v>2345</v>
      </c>
      <c r="E528" t="s">
        <v>90</v>
      </c>
      <c r="F528" s="1" t="s">
        <v>37</v>
      </c>
      <c r="G528" s="1" t="s">
        <v>4257</v>
      </c>
      <c r="H528" s="1" t="s">
        <v>33</v>
      </c>
      <c r="I528" s="1" t="s">
        <v>240</v>
      </c>
      <c r="K528" t="str">
        <f t="shared" si="117"/>
        <v>Dark</v>
      </c>
      <c r="L528" s="1">
        <v>0.4</v>
      </c>
      <c r="M528" s="1">
        <v>10.1</v>
      </c>
      <c r="N528" s="1" t="s">
        <v>61</v>
      </c>
      <c r="O528" s="1" t="s">
        <v>459</v>
      </c>
      <c r="P528" s="1" t="s">
        <v>745</v>
      </c>
      <c r="Q528" s="1" t="s">
        <v>1123</v>
      </c>
      <c r="R528" s="9" t="s">
        <v>76</v>
      </c>
      <c r="S528" s="9">
        <f t="shared" si="118"/>
        <v>281</v>
      </c>
      <c r="T528" s="9">
        <f t="shared" si="119"/>
        <v>41</v>
      </c>
      <c r="U528" s="9" t="s">
        <v>327</v>
      </c>
      <c r="V528" s="9">
        <f t="shared" si="120"/>
        <v>50</v>
      </c>
      <c r="W528" s="9" t="s">
        <v>88</v>
      </c>
      <c r="X528" s="9">
        <f t="shared" si="121"/>
        <v>37</v>
      </c>
      <c r="Y528" s="9" t="s">
        <v>308</v>
      </c>
      <c r="Z528" s="9">
        <f t="shared" si="122"/>
        <v>50</v>
      </c>
      <c r="AA528" s="9" t="s">
        <v>88</v>
      </c>
      <c r="AB528" s="9">
        <f t="shared" si="123"/>
        <v>37</v>
      </c>
      <c r="AC528" s="9" t="s">
        <v>308</v>
      </c>
      <c r="AD528" s="9">
        <f t="shared" si="124"/>
        <v>66</v>
      </c>
      <c r="AE528" s="9" t="s">
        <v>444</v>
      </c>
      <c r="AF528" s="9">
        <f t="shared" si="125"/>
        <v>255</v>
      </c>
      <c r="AG528" s="9" t="s">
        <v>160</v>
      </c>
      <c r="AH528" s="9" t="s">
        <v>47</v>
      </c>
      <c r="AI528" s="9">
        <f t="shared" si="126"/>
        <v>70</v>
      </c>
      <c r="AJ528" s="9">
        <f t="shared" si="127"/>
        <v>56</v>
      </c>
      <c r="AK528" s="9" t="s">
        <v>210</v>
      </c>
      <c r="AL528" s="1" t="s">
        <v>161</v>
      </c>
      <c r="AM528" s="1" t="s">
        <v>33</v>
      </c>
      <c r="AN528" s="1" t="s">
        <v>238</v>
      </c>
      <c r="AP528" t="str">
        <f t="shared" si="128"/>
        <v>Field</v>
      </c>
      <c r="AQ528" s="9">
        <v>50</v>
      </c>
      <c r="AR528" s="9">
        <f t="shared" si="129"/>
        <v>50</v>
      </c>
      <c r="AS528" s="10">
        <f>Table1[[#This Row],[percentage_male]]/100</f>
        <v>0.5</v>
      </c>
      <c r="AT528" s="11">
        <f>(100-Table1[[#This Row],[percentage_male]])/100</f>
        <v>0.5</v>
      </c>
      <c r="AU528" s="1" t="s">
        <v>51</v>
      </c>
      <c r="AV528" s="1" t="s">
        <v>33</v>
      </c>
      <c r="AW528" s="1" t="s">
        <v>33</v>
      </c>
      <c r="AX528" s="1" t="s">
        <v>33</v>
      </c>
      <c r="AY528" s="1" t="s">
        <v>33</v>
      </c>
      <c r="AZ528" s="1" t="s">
        <v>33</v>
      </c>
      <c r="BA528" s="1" t="s">
        <v>33</v>
      </c>
      <c r="BB528" s="1" t="s">
        <v>38</v>
      </c>
      <c r="BC528" s="1" t="s">
        <v>33</v>
      </c>
      <c r="BD528" s="1" t="s">
        <v>33</v>
      </c>
      <c r="BE528" s="1" t="s">
        <v>33</v>
      </c>
      <c r="BF528" s="1" t="s">
        <v>32</v>
      </c>
      <c r="BG528" s="1" t="s">
        <v>38</v>
      </c>
      <c r="BH528" s="1" t="s">
        <v>33</v>
      </c>
      <c r="BI528" s="1">
        <v>0.5</v>
      </c>
      <c r="BJ528" s="1" t="s">
        <v>33</v>
      </c>
      <c r="BK528" s="1">
        <v>0.5</v>
      </c>
      <c r="BL528" s="1" t="s">
        <v>33</v>
      </c>
      <c r="BM528" s="1" t="s">
        <v>38</v>
      </c>
    </row>
    <row r="529" spans="1:65" x14ac:dyDescent="0.35">
      <c r="A529" s="1" t="s">
        <v>2347</v>
      </c>
      <c r="B529" s="1" t="s">
        <v>507</v>
      </c>
      <c r="C529" s="1" t="s">
        <v>2348</v>
      </c>
      <c r="D529" s="1" t="s">
        <v>2349</v>
      </c>
      <c r="E529" t="s">
        <v>90</v>
      </c>
      <c r="F529" s="1" t="s">
        <v>37</v>
      </c>
      <c r="G529" s="1" t="s">
        <v>3984</v>
      </c>
      <c r="H529" s="1" t="s">
        <v>33</v>
      </c>
      <c r="I529" s="1" t="s">
        <v>240</v>
      </c>
      <c r="K529" t="str">
        <f t="shared" si="117"/>
        <v>Dark</v>
      </c>
      <c r="L529" s="1">
        <v>1.1000000000000001</v>
      </c>
      <c r="M529" s="1">
        <v>37.5</v>
      </c>
      <c r="N529" s="1" t="s">
        <v>61</v>
      </c>
      <c r="O529" s="1" t="s">
        <v>459</v>
      </c>
      <c r="P529" s="1" t="s">
        <v>745</v>
      </c>
      <c r="Q529" s="1" t="s">
        <v>1123</v>
      </c>
      <c r="R529" s="9" t="s">
        <v>1816</v>
      </c>
      <c r="S529" s="9">
        <f t="shared" si="118"/>
        <v>446</v>
      </c>
      <c r="T529" s="9">
        <f t="shared" si="119"/>
        <v>64</v>
      </c>
      <c r="U529" s="9" t="s">
        <v>48</v>
      </c>
      <c r="V529" s="9">
        <f t="shared" si="120"/>
        <v>88</v>
      </c>
      <c r="W529" s="9" t="s">
        <v>537</v>
      </c>
      <c r="X529" s="9">
        <f t="shared" si="121"/>
        <v>50</v>
      </c>
      <c r="Y529" s="9" t="s">
        <v>88</v>
      </c>
      <c r="Z529" s="9">
        <f t="shared" si="122"/>
        <v>88</v>
      </c>
      <c r="AA529" s="9" t="s">
        <v>537</v>
      </c>
      <c r="AB529" s="9">
        <f t="shared" si="123"/>
        <v>50</v>
      </c>
      <c r="AC529" s="9" t="s">
        <v>88</v>
      </c>
      <c r="AD529" s="9">
        <f t="shared" si="124"/>
        <v>106</v>
      </c>
      <c r="AE529" s="9" t="s">
        <v>607</v>
      </c>
      <c r="AF529" s="9">
        <f t="shared" si="125"/>
        <v>90</v>
      </c>
      <c r="AG529" s="9" t="s">
        <v>178</v>
      </c>
      <c r="AH529" s="9" t="s">
        <v>47</v>
      </c>
      <c r="AI529" s="9">
        <f t="shared" si="126"/>
        <v>70</v>
      </c>
      <c r="AJ529" s="9">
        <f t="shared" si="127"/>
        <v>156</v>
      </c>
      <c r="AK529" s="9" t="s">
        <v>812</v>
      </c>
      <c r="AL529" s="1" t="s">
        <v>161</v>
      </c>
      <c r="AM529" s="1" t="s">
        <v>33</v>
      </c>
      <c r="AN529" s="1" t="s">
        <v>238</v>
      </c>
      <c r="AP529" t="str">
        <f t="shared" si="128"/>
        <v>Field</v>
      </c>
      <c r="AQ529" s="9">
        <v>50</v>
      </c>
      <c r="AR529" s="9">
        <f t="shared" si="129"/>
        <v>50</v>
      </c>
      <c r="AS529" s="10">
        <f>Table1[[#This Row],[percentage_male]]/100</f>
        <v>0.5</v>
      </c>
      <c r="AT529" s="11">
        <f>(100-Table1[[#This Row],[percentage_male]])/100</f>
        <v>0.5</v>
      </c>
      <c r="AU529" s="1" t="s">
        <v>51</v>
      </c>
      <c r="AV529" s="1" t="s">
        <v>33</v>
      </c>
      <c r="AW529" s="1" t="s">
        <v>33</v>
      </c>
      <c r="AX529" s="1" t="s">
        <v>33</v>
      </c>
      <c r="AY529" s="1" t="s">
        <v>33</v>
      </c>
      <c r="AZ529" s="1" t="s">
        <v>33</v>
      </c>
      <c r="BA529" s="1" t="s">
        <v>33</v>
      </c>
      <c r="BB529" s="1" t="s">
        <v>38</v>
      </c>
      <c r="BC529" s="1" t="s">
        <v>33</v>
      </c>
      <c r="BD529" s="1" t="s">
        <v>33</v>
      </c>
      <c r="BE529" s="1" t="s">
        <v>33</v>
      </c>
      <c r="BF529" s="1" t="s">
        <v>32</v>
      </c>
      <c r="BG529" s="1" t="s">
        <v>38</v>
      </c>
      <c r="BH529" s="1" t="s">
        <v>33</v>
      </c>
      <c r="BI529" s="1">
        <v>0.5</v>
      </c>
      <c r="BJ529" s="1" t="s">
        <v>33</v>
      </c>
      <c r="BK529" s="1">
        <v>0.5</v>
      </c>
      <c r="BL529" s="1" t="s">
        <v>33</v>
      </c>
      <c r="BM529" s="1" t="s">
        <v>38</v>
      </c>
    </row>
    <row r="530" spans="1:65" x14ac:dyDescent="0.35">
      <c r="A530" s="1" t="s">
        <v>2350</v>
      </c>
      <c r="B530" s="1" t="s">
        <v>2018</v>
      </c>
      <c r="C530" s="1" t="s">
        <v>2351</v>
      </c>
      <c r="D530" s="1" t="s">
        <v>2352</v>
      </c>
      <c r="E530" t="s">
        <v>90</v>
      </c>
      <c r="F530" s="1" t="s">
        <v>37</v>
      </c>
      <c r="G530" s="1" t="s">
        <v>4258</v>
      </c>
      <c r="H530" s="1" t="s">
        <v>33</v>
      </c>
      <c r="I530" s="1" t="s">
        <v>39</v>
      </c>
      <c r="K530" t="str">
        <f t="shared" si="117"/>
        <v>Grass</v>
      </c>
      <c r="L530" s="1">
        <v>0.6</v>
      </c>
      <c r="M530" s="1">
        <v>10.5</v>
      </c>
      <c r="N530" s="1" t="s">
        <v>38</v>
      </c>
      <c r="O530" s="1" t="s">
        <v>241</v>
      </c>
      <c r="Q530" s="1" t="s">
        <v>41</v>
      </c>
      <c r="R530" s="9" t="s">
        <v>1356</v>
      </c>
      <c r="S530" s="9">
        <f t="shared" si="118"/>
        <v>316</v>
      </c>
      <c r="T530" s="9">
        <f t="shared" si="119"/>
        <v>50</v>
      </c>
      <c r="U530" s="9" t="s">
        <v>88</v>
      </c>
      <c r="V530" s="9">
        <f t="shared" si="120"/>
        <v>53</v>
      </c>
      <c r="W530" s="9" t="s">
        <v>388</v>
      </c>
      <c r="X530" s="9">
        <f t="shared" si="121"/>
        <v>48</v>
      </c>
      <c r="Y530" s="9" t="s">
        <v>128</v>
      </c>
      <c r="Z530" s="9">
        <f t="shared" si="122"/>
        <v>53</v>
      </c>
      <c r="AA530" s="9" t="s">
        <v>388</v>
      </c>
      <c r="AB530" s="9">
        <f t="shared" si="123"/>
        <v>48</v>
      </c>
      <c r="AC530" s="9" t="s">
        <v>128</v>
      </c>
      <c r="AD530" s="9">
        <f t="shared" si="124"/>
        <v>64</v>
      </c>
      <c r="AE530" s="9" t="s">
        <v>48</v>
      </c>
      <c r="AF530" s="9">
        <f t="shared" si="125"/>
        <v>190</v>
      </c>
      <c r="AG530" s="9" t="s">
        <v>286</v>
      </c>
      <c r="AH530" s="9" t="s">
        <v>47</v>
      </c>
      <c r="AI530" s="9">
        <f t="shared" si="126"/>
        <v>70</v>
      </c>
      <c r="AJ530" s="9">
        <f t="shared" si="127"/>
        <v>63</v>
      </c>
      <c r="AK530" s="9" t="s">
        <v>58</v>
      </c>
      <c r="AL530" s="1" t="s">
        <v>161</v>
      </c>
      <c r="AM530" s="1" t="s">
        <v>33</v>
      </c>
      <c r="AN530" s="1" t="s">
        <v>238</v>
      </c>
      <c r="AP530" t="str">
        <f t="shared" si="128"/>
        <v>Field</v>
      </c>
      <c r="AQ530" s="9">
        <v>87.5</v>
      </c>
      <c r="AR530" s="9">
        <f t="shared" si="129"/>
        <v>12.5</v>
      </c>
      <c r="AS530" s="10">
        <f>Table1[[#This Row],[percentage_male]]/100</f>
        <v>0.875</v>
      </c>
      <c r="AT530" s="11">
        <f>(100-Table1[[#This Row],[percentage_male]])/100</f>
        <v>0.125</v>
      </c>
      <c r="AU530" s="1" t="s">
        <v>51</v>
      </c>
      <c r="AV530" s="1" t="s">
        <v>33</v>
      </c>
      <c r="AW530" s="1" t="s">
        <v>38</v>
      </c>
      <c r="AX530" s="1">
        <v>0.5</v>
      </c>
      <c r="AY530" s="1">
        <v>0.5</v>
      </c>
      <c r="AZ530" s="1">
        <v>0.5</v>
      </c>
      <c r="BA530" s="1" t="s">
        <v>38</v>
      </c>
      <c r="BB530" s="1" t="s">
        <v>33</v>
      </c>
      <c r="BC530" s="1" t="s">
        <v>38</v>
      </c>
      <c r="BD530" s="1">
        <v>0.5</v>
      </c>
      <c r="BE530" s="1" t="s">
        <v>38</v>
      </c>
      <c r="BF530" s="1" t="s">
        <v>33</v>
      </c>
      <c r="BG530" s="1" t="s">
        <v>38</v>
      </c>
      <c r="BH530" s="1" t="s">
        <v>33</v>
      </c>
      <c r="BI530" s="1" t="s">
        <v>33</v>
      </c>
      <c r="BJ530" s="1" t="s">
        <v>33</v>
      </c>
      <c r="BK530" s="1" t="s">
        <v>33</v>
      </c>
      <c r="BL530" s="1" t="s">
        <v>33</v>
      </c>
      <c r="BM530" s="1" t="s">
        <v>33</v>
      </c>
    </row>
    <row r="531" spans="1:65" x14ac:dyDescent="0.35">
      <c r="A531" s="1" t="s">
        <v>2354</v>
      </c>
      <c r="B531" s="1" t="s">
        <v>2022</v>
      </c>
      <c r="C531" s="1" t="s">
        <v>2355</v>
      </c>
      <c r="D531" s="1" t="s">
        <v>2356</v>
      </c>
      <c r="E531" t="s">
        <v>90</v>
      </c>
      <c r="F531" s="1" t="s">
        <v>37</v>
      </c>
      <c r="G531" s="1" t="s">
        <v>4259</v>
      </c>
      <c r="H531" s="1" t="s">
        <v>33</v>
      </c>
      <c r="I531" s="1" t="s">
        <v>39</v>
      </c>
      <c r="K531" t="str">
        <f t="shared" si="117"/>
        <v>Grass</v>
      </c>
      <c r="L531" s="1">
        <v>1.1000000000000001</v>
      </c>
      <c r="M531" s="1">
        <v>30.5</v>
      </c>
      <c r="N531" s="1" t="s">
        <v>38</v>
      </c>
      <c r="O531" s="1" t="s">
        <v>241</v>
      </c>
      <c r="Q531" s="1" t="s">
        <v>41</v>
      </c>
      <c r="R531" s="9" t="s">
        <v>1971</v>
      </c>
      <c r="S531" s="9">
        <f t="shared" si="118"/>
        <v>498</v>
      </c>
      <c r="T531" s="9">
        <f t="shared" si="119"/>
        <v>75</v>
      </c>
      <c r="U531" s="9" t="s">
        <v>195</v>
      </c>
      <c r="V531" s="9">
        <f t="shared" si="120"/>
        <v>98</v>
      </c>
      <c r="W531" s="9" t="s">
        <v>581</v>
      </c>
      <c r="X531" s="9">
        <f t="shared" si="121"/>
        <v>63</v>
      </c>
      <c r="Y531" s="9" t="s">
        <v>58</v>
      </c>
      <c r="Z531" s="9">
        <f t="shared" si="122"/>
        <v>98</v>
      </c>
      <c r="AA531" s="9" t="s">
        <v>581</v>
      </c>
      <c r="AB531" s="9">
        <f t="shared" si="123"/>
        <v>63</v>
      </c>
      <c r="AC531" s="9" t="s">
        <v>58</v>
      </c>
      <c r="AD531" s="9">
        <f t="shared" si="124"/>
        <v>101</v>
      </c>
      <c r="AE531" s="9" t="s">
        <v>222</v>
      </c>
      <c r="AF531" s="9">
        <f t="shared" si="125"/>
        <v>75</v>
      </c>
      <c r="AG531" s="9" t="s">
        <v>195</v>
      </c>
      <c r="AH531" s="9" t="s">
        <v>47</v>
      </c>
      <c r="AI531" s="9">
        <f t="shared" si="126"/>
        <v>70</v>
      </c>
      <c r="AJ531" s="9">
        <f t="shared" si="127"/>
        <v>174</v>
      </c>
      <c r="AK531" s="9" t="s">
        <v>873</v>
      </c>
      <c r="AL531" s="1" t="s">
        <v>161</v>
      </c>
      <c r="AM531" s="1" t="s">
        <v>33</v>
      </c>
      <c r="AN531" s="1" t="s">
        <v>238</v>
      </c>
      <c r="AP531" t="str">
        <f t="shared" si="128"/>
        <v>Field</v>
      </c>
      <c r="AQ531" s="9">
        <v>87.5</v>
      </c>
      <c r="AR531" s="9">
        <f t="shared" si="129"/>
        <v>12.5</v>
      </c>
      <c r="AS531" s="10">
        <f>Table1[[#This Row],[percentage_male]]/100</f>
        <v>0.875</v>
      </c>
      <c r="AT531" s="11">
        <f>(100-Table1[[#This Row],[percentage_male]])/100</f>
        <v>0.125</v>
      </c>
      <c r="AU531" s="1" t="s">
        <v>51</v>
      </c>
      <c r="AV531" s="1" t="s">
        <v>33</v>
      </c>
      <c r="AW531" s="1" t="s">
        <v>38</v>
      </c>
      <c r="AX531" s="1">
        <v>0.5</v>
      </c>
      <c r="AY531" s="1">
        <v>0.5</v>
      </c>
      <c r="AZ531" s="1">
        <v>0.5</v>
      </c>
      <c r="BA531" s="1" t="s">
        <v>38</v>
      </c>
      <c r="BB531" s="1" t="s">
        <v>33</v>
      </c>
      <c r="BC531" s="1" t="s">
        <v>38</v>
      </c>
      <c r="BD531" s="1">
        <v>0.5</v>
      </c>
      <c r="BE531" s="1" t="s">
        <v>38</v>
      </c>
      <c r="BF531" s="1" t="s">
        <v>33</v>
      </c>
      <c r="BG531" s="1" t="s">
        <v>38</v>
      </c>
      <c r="BH531" s="1" t="s">
        <v>33</v>
      </c>
      <c r="BI531" s="1" t="s">
        <v>33</v>
      </c>
      <c r="BJ531" s="1" t="s">
        <v>33</v>
      </c>
      <c r="BK531" s="1" t="s">
        <v>33</v>
      </c>
      <c r="BL531" s="1" t="s">
        <v>33</v>
      </c>
      <c r="BM531" s="1" t="s">
        <v>33</v>
      </c>
    </row>
    <row r="532" spans="1:65" x14ac:dyDescent="0.35">
      <c r="A532" s="1" t="s">
        <v>2357</v>
      </c>
      <c r="B532" s="1" t="s">
        <v>2027</v>
      </c>
      <c r="C532" s="1" t="s">
        <v>2358</v>
      </c>
      <c r="D532" s="1" t="s">
        <v>2359</v>
      </c>
      <c r="E532" t="s">
        <v>90</v>
      </c>
      <c r="F532" s="1" t="s">
        <v>37</v>
      </c>
      <c r="G532" s="1" t="s">
        <v>4260</v>
      </c>
      <c r="H532" s="1" t="s">
        <v>33</v>
      </c>
      <c r="I532" s="1" t="s">
        <v>81</v>
      </c>
      <c r="K532" t="str">
        <f t="shared" si="117"/>
        <v>Fire</v>
      </c>
      <c r="L532" s="1">
        <v>0.6</v>
      </c>
      <c r="M532" s="1">
        <v>11</v>
      </c>
      <c r="N532" s="1" t="s">
        <v>38</v>
      </c>
      <c r="O532" s="1" t="s">
        <v>241</v>
      </c>
      <c r="Q532" s="1" t="s">
        <v>82</v>
      </c>
      <c r="R532" s="9" t="s">
        <v>1356</v>
      </c>
      <c r="S532" s="9">
        <f t="shared" si="118"/>
        <v>316</v>
      </c>
      <c r="T532" s="9">
        <f t="shared" si="119"/>
        <v>50</v>
      </c>
      <c r="U532" s="9" t="s">
        <v>88</v>
      </c>
      <c r="V532" s="9">
        <f t="shared" si="120"/>
        <v>53</v>
      </c>
      <c r="W532" s="9" t="s">
        <v>388</v>
      </c>
      <c r="X532" s="9">
        <f t="shared" si="121"/>
        <v>48</v>
      </c>
      <c r="Y532" s="9" t="s">
        <v>128</v>
      </c>
      <c r="Z532" s="9">
        <f t="shared" si="122"/>
        <v>53</v>
      </c>
      <c r="AA532" s="9" t="s">
        <v>388</v>
      </c>
      <c r="AB532" s="9">
        <f t="shared" si="123"/>
        <v>48</v>
      </c>
      <c r="AC532" s="9" t="s">
        <v>128</v>
      </c>
      <c r="AD532" s="9">
        <f t="shared" si="124"/>
        <v>64</v>
      </c>
      <c r="AE532" s="9" t="s">
        <v>48</v>
      </c>
      <c r="AF532" s="9">
        <f t="shared" si="125"/>
        <v>190</v>
      </c>
      <c r="AG532" s="9" t="s">
        <v>286</v>
      </c>
      <c r="AH532" s="9" t="s">
        <v>47</v>
      </c>
      <c r="AI532" s="9">
        <f t="shared" si="126"/>
        <v>70</v>
      </c>
      <c r="AJ532" s="9">
        <f t="shared" si="127"/>
        <v>63</v>
      </c>
      <c r="AK532" s="9" t="s">
        <v>58</v>
      </c>
      <c r="AL532" s="1" t="s">
        <v>161</v>
      </c>
      <c r="AM532" s="1" t="s">
        <v>33</v>
      </c>
      <c r="AN532" s="1" t="s">
        <v>238</v>
      </c>
      <c r="AP532" t="str">
        <f t="shared" si="128"/>
        <v>Field</v>
      </c>
      <c r="AQ532" s="9">
        <v>87.5</v>
      </c>
      <c r="AR532" s="9">
        <f t="shared" si="129"/>
        <v>12.5</v>
      </c>
      <c r="AS532" s="10">
        <f>Table1[[#This Row],[percentage_male]]/100</f>
        <v>0.875</v>
      </c>
      <c r="AT532" s="11">
        <f>(100-Table1[[#This Row],[percentage_male]])/100</f>
        <v>0.125</v>
      </c>
      <c r="AU532" s="1" t="s">
        <v>51</v>
      </c>
      <c r="AV532" s="1" t="s">
        <v>33</v>
      </c>
      <c r="AW532" s="1">
        <v>0.5</v>
      </c>
      <c r="AX532" s="1" t="s">
        <v>38</v>
      </c>
      <c r="AY532" s="1" t="s">
        <v>33</v>
      </c>
      <c r="AZ532" s="1">
        <v>0.5</v>
      </c>
      <c r="BA532" s="1">
        <v>0.5</v>
      </c>
      <c r="BB532" s="1" t="s">
        <v>33</v>
      </c>
      <c r="BC532" s="1" t="s">
        <v>33</v>
      </c>
      <c r="BD532" s="1" t="s">
        <v>38</v>
      </c>
      <c r="BE532" s="1" t="s">
        <v>33</v>
      </c>
      <c r="BF532" s="1" t="s">
        <v>33</v>
      </c>
      <c r="BG532" s="1">
        <v>0.5</v>
      </c>
      <c r="BH532" s="1" t="s">
        <v>38</v>
      </c>
      <c r="BI532" s="1" t="s">
        <v>33</v>
      </c>
      <c r="BJ532" s="1" t="s">
        <v>33</v>
      </c>
      <c r="BK532" s="1" t="s">
        <v>33</v>
      </c>
      <c r="BL532" s="1">
        <v>0.5</v>
      </c>
      <c r="BM532" s="1">
        <v>0.5</v>
      </c>
    </row>
    <row r="533" spans="1:65" x14ac:dyDescent="0.35">
      <c r="A533" s="1" t="s">
        <v>2361</v>
      </c>
      <c r="B533" s="1" t="s">
        <v>2031</v>
      </c>
      <c r="C533" s="1" t="s">
        <v>2362</v>
      </c>
      <c r="D533" s="1" t="s">
        <v>2363</v>
      </c>
      <c r="E533" t="s">
        <v>90</v>
      </c>
      <c r="F533" s="1" t="s">
        <v>37</v>
      </c>
      <c r="G533" s="1" t="s">
        <v>4261</v>
      </c>
      <c r="H533" s="1" t="s">
        <v>33</v>
      </c>
      <c r="I533" s="1" t="s">
        <v>81</v>
      </c>
      <c r="K533" t="str">
        <f t="shared" si="117"/>
        <v>Fire</v>
      </c>
      <c r="L533" s="1">
        <v>1</v>
      </c>
      <c r="M533" s="1">
        <v>28</v>
      </c>
      <c r="N533" s="1" t="s">
        <v>38</v>
      </c>
      <c r="O533" s="1" t="s">
        <v>241</v>
      </c>
      <c r="Q533" s="1" t="s">
        <v>82</v>
      </c>
      <c r="R533" s="9" t="s">
        <v>1971</v>
      </c>
      <c r="S533" s="9">
        <f t="shared" si="118"/>
        <v>498</v>
      </c>
      <c r="T533" s="9">
        <f t="shared" si="119"/>
        <v>75</v>
      </c>
      <c r="U533" s="9" t="s">
        <v>195</v>
      </c>
      <c r="V533" s="9">
        <f t="shared" si="120"/>
        <v>98</v>
      </c>
      <c r="W533" s="9" t="s">
        <v>581</v>
      </c>
      <c r="X533" s="9">
        <f t="shared" si="121"/>
        <v>63</v>
      </c>
      <c r="Y533" s="9" t="s">
        <v>58</v>
      </c>
      <c r="Z533" s="9">
        <f t="shared" si="122"/>
        <v>98</v>
      </c>
      <c r="AA533" s="9" t="s">
        <v>581</v>
      </c>
      <c r="AB533" s="9">
        <f t="shared" si="123"/>
        <v>63</v>
      </c>
      <c r="AC533" s="9" t="s">
        <v>58</v>
      </c>
      <c r="AD533" s="9">
        <f t="shared" si="124"/>
        <v>101</v>
      </c>
      <c r="AE533" s="9" t="s">
        <v>222</v>
      </c>
      <c r="AF533" s="9">
        <f t="shared" si="125"/>
        <v>75</v>
      </c>
      <c r="AG533" s="9" t="s">
        <v>195</v>
      </c>
      <c r="AH533" s="9" t="s">
        <v>47</v>
      </c>
      <c r="AI533" s="9">
        <f t="shared" si="126"/>
        <v>70</v>
      </c>
      <c r="AJ533" s="9">
        <f t="shared" si="127"/>
        <v>174</v>
      </c>
      <c r="AK533" s="9" t="s">
        <v>873</v>
      </c>
      <c r="AL533" s="1" t="s">
        <v>161</v>
      </c>
      <c r="AM533" s="1" t="s">
        <v>33</v>
      </c>
      <c r="AN533" s="1" t="s">
        <v>238</v>
      </c>
      <c r="AP533" t="str">
        <f t="shared" si="128"/>
        <v>Field</v>
      </c>
      <c r="AQ533" s="9">
        <v>87.5</v>
      </c>
      <c r="AR533" s="9">
        <f t="shared" si="129"/>
        <v>12.5</v>
      </c>
      <c r="AS533" s="10">
        <f>Table1[[#This Row],[percentage_male]]/100</f>
        <v>0.875</v>
      </c>
      <c r="AT533" s="11">
        <f>(100-Table1[[#This Row],[percentage_male]])/100</f>
        <v>0.125</v>
      </c>
      <c r="AU533" s="1" t="s">
        <v>51</v>
      </c>
      <c r="AV533" s="1" t="s">
        <v>33</v>
      </c>
      <c r="AW533" s="1">
        <v>0.5</v>
      </c>
      <c r="AX533" s="1" t="s">
        <v>38</v>
      </c>
      <c r="AY533" s="1" t="s">
        <v>33</v>
      </c>
      <c r="AZ533" s="1">
        <v>0.5</v>
      </c>
      <c r="BA533" s="1">
        <v>0.5</v>
      </c>
      <c r="BB533" s="1" t="s">
        <v>33</v>
      </c>
      <c r="BC533" s="1" t="s">
        <v>33</v>
      </c>
      <c r="BD533" s="1" t="s">
        <v>38</v>
      </c>
      <c r="BE533" s="1" t="s">
        <v>33</v>
      </c>
      <c r="BF533" s="1" t="s">
        <v>33</v>
      </c>
      <c r="BG533" s="1">
        <v>0.5</v>
      </c>
      <c r="BH533" s="1" t="s">
        <v>38</v>
      </c>
      <c r="BI533" s="1" t="s">
        <v>33</v>
      </c>
      <c r="BJ533" s="1" t="s">
        <v>33</v>
      </c>
      <c r="BK533" s="1" t="s">
        <v>33</v>
      </c>
      <c r="BL533" s="1">
        <v>0.5</v>
      </c>
      <c r="BM533" s="1">
        <v>0.5</v>
      </c>
    </row>
    <row r="534" spans="1:65" x14ac:dyDescent="0.35">
      <c r="A534" s="1" t="s">
        <v>2365</v>
      </c>
      <c r="B534" s="1" t="s">
        <v>561</v>
      </c>
      <c r="C534" s="1" t="s">
        <v>2366</v>
      </c>
      <c r="D534" s="1" t="s">
        <v>2367</v>
      </c>
      <c r="E534" t="s">
        <v>90</v>
      </c>
      <c r="F534" s="1" t="s">
        <v>37</v>
      </c>
      <c r="G534" s="1" t="s">
        <v>4262</v>
      </c>
      <c r="H534" s="1" t="s">
        <v>33</v>
      </c>
      <c r="I534" s="1" t="s">
        <v>123</v>
      </c>
      <c r="K534" t="str">
        <f t="shared" si="117"/>
        <v>Water</v>
      </c>
      <c r="L534" s="1">
        <v>0.6</v>
      </c>
      <c r="M534" s="1">
        <v>13.5</v>
      </c>
      <c r="N534" s="1" t="s">
        <v>38</v>
      </c>
      <c r="O534" s="1" t="s">
        <v>241</v>
      </c>
      <c r="Q534" s="1" t="s">
        <v>124</v>
      </c>
      <c r="R534" s="9" t="s">
        <v>1356</v>
      </c>
      <c r="S534" s="9">
        <f t="shared" si="118"/>
        <v>316</v>
      </c>
      <c r="T534" s="9">
        <f t="shared" si="119"/>
        <v>50</v>
      </c>
      <c r="U534" s="9" t="s">
        <v>88</v>
      </c>
      <c r="V534" s="9">
        <f t="shared" si="120"/>
        <v>53</v>
      </c>
      <c r="W534" s="9" t="s">
        <v>388</v>
      </c>
      <c r="X534" s="9">
        <f t="shared" si="121"/>
        <v>48</v>
      </c>
      <c r="Y534" s="9" t="s">
        <v>128</v>
      </c>
      <c r="Z534" s="9">
        <f t="shared" si="122"/>
        <v>53</v>
      </c>
      <c r="AA534" s="9" t="s">
        <v>388</v>
      </c>
      <c r="AB534" s="9">
        <f t="shared" si="123"/>
        <v>48</v>
      </c>
      <c r="AC534" s="9" t="s">
        <v>128</v>
      </c>
      <c r="AD534" s="9">
        <f t="shared" si="124"/>
        <v>64</v>
      </c>
      <c r="AE534" s="9" t="s">
        <v>48</v>
      </c>
      <c r="AF534" s="9">
        <f t="shared" si="125"/>
        <v>190</v>
      </c>
      <c r="AG534" s="9" t="s">
        <v>286</v>
      </c>
      <c r="AH534" s="9" t="s">
        <v>47</v>
      </c>
      <c r="AI534" s="9">
        <f t="shared" si="126"/>
        <v>70</v>
      </c>
      <c r="AJ534" s="9">
        <f t="shared" si="127"/>
        <v>63</v>
      </c>
      <c r="AK534" s="9" t="s">
        <v>58</v>
      </c>
      <c r="AL534" s="1" t="s">
        <v>161</v>
      </c>
      <c r="AM534" s="1" t="s">
        <v>33</v>
      </c>
      <c r="AN534" s="1" t="s">
        <v>238</v>
      </c>
      <c r="AP534" t="str">
        <f t="shared" si="128"/>
        <v>Field</v>
      </c>
      <c r="AQ534" s="9">
        <v>87.5</v>
      </c>
      <c r="AR534" s="9">
        <f t="shared" si="129"/>
        <v>12.5</v>
      </c>
      <c r="AS534" s="10">
        <f>Table1[[#This Row],[percentage_male]]/100</f>
        <v>0.875</v>
      </c>
      <c r="AT534" s="11">
        <f>(100-Table1[[#This Row],[percentage_male]])/100</f>
        <v>0.125</v>
      </c>
      <c r="AU534" s="1" t="s">
        <v>51</v>
      </c>
      <c r="AV534" s="1" t="s">
        <v>33</v>
      </c>
      <c r="AW534" s="1">
        <v>0.5</v>
      </c>
      <c r="AX534" s="1">
        <v>0.5</v>
      </c>
      <c r="AY534" s="1" t="s">
        <v>38</v>
      </c>
      <c r="AZ534" s="1" t="s">
        <v>38</v>
      </c>
      <c r="BA534" s="1">
        <v>0.5</v>
      </c>
      <c r="BB534" s="1" t="s">
        <v>33</v>
      </c>
      <c r="BC534" s="1" t="s">
        <v>33</v>
      </c>
      <c r="BD534" s="1" t="s">
        <v>33</v>
      </c>
      <c r="BE534" s="1" t="s">
        <v>33</v>
      </c>
      <c r="BF534" s="1" t="s">
        <v>33</v>
      </c>
      <c r="BG534" s="1" t="s">
        <v>33</v>
      </c>
      <c r="BH534" s="1" t="s">
        <v>33</v>
      </c>
      <c r="BI534" s="1" t="s">
        <v>33</v>
      </c>
      <c r="BJ534" s="1" t="s">
        <v>33</v>
      </c>
      <c r="BK534" s="1" t="s">
        <v>33</v>
      </c>
      <c r="BL534" s="1">
        <v>0.5</v>
      </c>
      <c r="BM534" s="1" t="s">
        <v>33</v>
      </c>
    </row>
    <row r="535" spans="1:65" x14ac:dyDescent="0.35">
      <c r="A535" s="1" t="s">
        <v>2369</v>
      </c>
      <c r="B535" s="1" t="s">
        <v>2036</v>
      </c>
      <c r="C535" s="1" t="s">
        <v>2370</v>
      </c>
      <c r="D535" s="1" t="s">
        <v>2371</v>
      </c>
      <c r="E535" t="s">
        <v>90</v>
      </c>
      <c r="F535" s="1" t="s">
        <v>37</v>
      </c>
      <c r="G535" s="1" t="s">
        <v>4263</v>
      </c>
      <c r="H535" s="1" t="s">
        <v>33</v>
      </c>
      <c r="I535" s="1" t="s">
        <v>123</v>
      </c>
      <c r="K535" t="str">
        <f t="shared" si="117"/>
        <v>Water</v>
      </c>
      <c r="L535" s="1">
        <v>1</v>
      </c>
      <c r="M535" s="1">
        <v>29</v>
      </c>
      <c r="N535" s="1" t="s">
        <v>38</v>
      </c>
      <c r="O535" s="1" t="s">
        <v>241</v>
      </c>
      <c r="Q535" s="1" t="s">
        <v>124</v>
      </c>
      <c r="R535" s="9" t="s">
        <v>1971</v>
      </c>
      <c r="S535" s="9">
        <f t="shared" si="118"/>
        <v>498</v>
      </c>
      <c r="T535" s="9">
        <f t="shared" si="119"/>
        <v>75</v>
      </c>
      <c r="U535" s="9" t="s">
        <v>195</v>
      </c>
      <c r="V535" s="9">
        <f t="shared" si="120"/>
        <v>98</v>
      </c>
      <c r="W535" s="9" t="s">
        <v>581</v>
      </c>
      <c r="X535" s="9">
        <f t="shared" si="121"/>
        <v>63</v>
      </c>
      <c r="Y535" s="9" t="s">
        <v>58</v>
      </c>
      <c r="Z535" s="9">
        <f t="shared" si="122"/>
        <v>98</v>
      </c>
      <c r="AA535" s="9" t="s">
        <v>581</v>
      </c>
      <c r="AB535" s="9">
        <f t="shared" si="123"/>
        <v>63</v>
      </c>
      <c r="AC535" s="9" t="s">
        <v>58</v>
      </c>
      <c r="AD535" s="9">
        <f t="shared" si="124"/>
        <v>101</v>
      </c>
      <c r="AE535" s="9" t="s">
        <v>222</v>
      </c>
      <c r="AF535" s="9">
        <f t="shared" si="125"/>
        <v>75</v>
      </c>
      <c r="AG535" s="9" t="s">
        <v>195</v>
      </c>
      <c r="AH535" s="9" t="s">
        <v>47</v>
      </c>
      <c r="AI535" s="9">
        <f t="shared" si="126"/>
        <v>70</v>
      </c>
      <c r="AJ535" s="9">
        <f t="shared" si="127"/>
        <v>174</v>
      </c>
      <c r="AK535" s="9" t="s">
        <v>873</v>
      </c>
      <c r="AL535" s="1" t="s">
        <v>161</v>
      </c>
      <c r="AM535" s="1" t="s">
        <v>33</v>
      </c>
      <c r="AN535" s="1" t="s">
        <v>238</v>
      </c>
      <c r="AP535" t="str">
        <f t="shared" si="128"/>
        <v>Field</v>
      </c>
      <c r="AQ535" s="9">
        <v>87.5</v>
      </c>
      <c r="AR535" s="9">
        <f t="shared" si="129"/>
        <v>12.5</v>
      </c>
      <c r="AS535" s="10">
        <f>Table1[[#This Row],[percentage_male]]/100</f>
        <v>0.875</v>
      </c>
      <c r="AT535" s="11">
        <f>(100-Table1[[#This Row],[percentage_male]])/100</f>
        <v>0.125</v>
      </c>
      <c r="AU535" s="1" t="s">
        <v>51</v>
      </c>
      <c r="AV535" s="1" t="s">
        <v>33</v>
      </c>
      <c r="AW535" s="1">
        <v>0.5</v>
      </c>
      <c r="AX535" s="1">
        <v>0.5</v>
      </c>
      <c r="AY535" s="1" t="s">
        <v>38</v>
      </c>
      <c r="AZ535" s="1" t="s">
        <v>38</v>
      </c>
      <c r="BA535" s="1">
        <v>0.5</v>
      </c>
      <c r="BB535" s="1" t="s">
        <v>33</v>
      </c>
      <c r="BC535" s="1" t="s">
        <v>33</v>
      </c>
      <c r="BD535" s="1" t="s">
        <v>33</v>
      </c>
      <c r="BE535" s="1" t="s">
        <v>33</v>
      </c>
      <c r="BF535" s="1" t="s">
        <v>33</v>
      </c>
      <c r="BG535" s="1" t="s">
        <v>33</v>
      </c>
      <c r="BH535" s="1" t="s">
        <v>33</v>
      </c>
      <c r="BI535" s="1" t="s">
        <v>33</v>
      </c>
      <c r="BJ535" s="1" t="s">
        <v>33</v>
      </c>
      <c r="BK535" s="1" t="s">
        <v>33</v>
      </c>
      <c r="BL535" s="1">
        <v>0.5</v>
      </c>
      <c r="BM535" s="1" t="s">
        <v>33</v>
      </c>
    </row>
    <row r="536" spans="1:65" x14ac:dyDescent="0.35">
      <c r="A536" s="1" t="s">
        <v>2373</v>
      </c>
      <c r="B536" s="1" t="s">
        <v>2040</v>
      </c>
      <c r="C536" s="1" t="s">
        <v>2374</v>
      </c>
      <c r="D536" s="1" t="s">
        <v>2375</v>
      </c>
      <c r="E536" t="s">
        <v>90</v>
      </c>
      <c r="F536" s="1" t="s">
        <v>37</v>
      </c>
      <c r="G536" s="1" t="s">
        <v>4264</v>
      </c>
      <c r="H536" s="1" t="s">
        <v>33</v>
      </c>
      <c r="I536" s="1" t="s">
        <v>299</v>
      </c>
      <c r="K536" t="str">
        <f t="shared" si="117"/>
        <v>Psychic</v>
      </c>
      <c r="L536" s="1">
        <v>0.6</v>
      </c>
      <c r="M536" s="1">
        <v>23.3</v>
      </c>
      <c r="N536" s="1" t="s">
        <v>61</v>
      </c>
      <c r="O536" s="1" t="s">
        <v>699</v>
      </c>
      <c r="P536" s="1" t="s">
        <v>511</v>
      </c>
      <c r="Q536" s="1" t="s">
        <v>1142</v>
      </c>
      <c r="R536" s="9" t="s">
        <v>1281</v>
      </c>
      <c r="S536" s="9">
        <f t="shared" si="118"/>
        <v>292</v>
      </c>
      <c r="T536" s="9">
        <f t="shared" si="119"/>
        <v>76</v>
      </c>
      <c r="U536" s="9" t="s">
        <v>342</v>
      </c>
      <c r="V536" s="9">
        <f t="shared" si="120"/>
        <v>25</v>
      </c>
      <c r="W536" s="9" t="s">
        <v>170</v>
      </c>
      <c r="X536" s="9">
        <f t="shared" si="121"/>
        <v>45</v>
      </c>
      <c r="Y536" s="9" t="s">
        <v>44</v>
      </c>
      <c r="Z536" s="9">
        <f t="shared" si="122"/>
        <v>67</v>
      </c>
      <c r="AA536" s="9" t="s">
        <v>332</v>
      </c>
      <c r="AB536" s="9">
        <f t="shared" si="123"/>
        <v>55</v>
      </c>
      <c r="AC536" s="9" t="s">
        <v>169</v>
      </c>
      <c r="AD536" s="9">
        <f t="shared" si="124"/>
        <v>24</v>
      </c>
      <c r="AE536" s="9" t="s">
        <v>230</v>
      </c>
      <c r="AF536" s="9">
        <f t="shared" si="125"/>
        <v>190</v>
      </c>
      <c r="AG536" s="9" t="s">
        <v>286</v>
      </c>
      <c r="AH536" s="9" t="s">
        <v>47</v>
      </c>
      <c r="AI536" s="9">
        <f t="shared" si="126"/>
        <v>70</v>
      </c>
      <c r="AJ536" s="9">
        <f t="shared" si="127"/>
        <v>58</v>
      </c>
      <c r="AK536" s="9" t="s">
        <v>94</v>
      </c>
      <c r="AL536" s="1" t="s">
        <v>363</v>
      </c>
      <c r="AM536" s="1" t="s">
        <v>33</v>
      </c>
      <c r="AN536" s="1" t="s">
        <v>238</v>
      </c>
      <c r="AP536" t="str">
        <f t="shared" si="128"/>
        <v>Field</v>
      </c>
      <c r="AQ536" s="9">
        <v>50</v>
      </c>
      <c r="AR536" s="9">
        <f t="shared" si="129"/>
        <v>50</v>
      </c>
      <c r="AS536" s="10">
        <f>Table1[[#This Row],[percentage_male]]/100</f>
        <v>0.5</v>
      </c>
      <c r="AT536" s="11">
        <f>(100-Table1[[#This Row],[percentage_male]])/100</f>
        <v>0.5</v>
      </c>
      <c r="AU536" s="1" t="s">
        <v>130</v>
      </c>
      <c r="AV536" s="1" t="s">
        <v>33</v>
      </c>
      <c r="AW536" s="1" t="s">
        <v>33</v>
      </c>
      <c r="AX536" s="1" t="s">
        <v>33</v>
      </c>
      <c r="AY536" s="1" t="s">
        <v>33</v>
      </c>
      <c r="AZ536" s="1" t="s">
        <v>33</v>
      </c>
      <c r="BA536" s="1" t="s">
        <v>33</v>
      </c>
      <c r="BB536" s="1">
        <v>0.5</v>
      </c>
      <c r="BC536" s="1" t="s">
        <v>33</v>
      </c>
      <c r="BD536" s="1" t="s">
        <v>33</v>
      </c>
      <c r="BE536" s="1" t="s">
        <v>33</v>
      </c>
      <c r="BF536" s="1">
        <v>0.5</v>
      </c>
      <c r="BG536" s="1" t="s">
        <v>38</v>
      </c>
      <c r="BH536" s="1" t="s">
        <v>33</v>
      </c>
      <c r="BI536" s="1" t="s">
        <v>38</v>
      </c>
      <c r="BJ536" s="1" t="s">
        <v>33</v>
      </c>
      <c r="BK536" s="1" t="s">
        <v>38</v>
      </c>
      <c r="BL536" s="1" t="s">
        <v>33</v>
      </c>
      <c r="BM536" s="1" t="s">
        <v>33</v>
      </c>
    </row>
    <row r="537" spans="1:65" x14ac:dyDescent="0.35">
      <c r="A537" s="1" t="s">
        <v>2376</v>
      </c>
      <c r="B537" s="1" t="s">
        <v>1439</v>
      </c>
      <c r="C537" s="1" t="s">
        <v>2377</v>
      </c>
      <c r="D537" s="1" t="s">
        <v>2378</v>
      </c>
      <c r="E537" t="s">
        <v>90</v>
      </c>
      <c r="F537" s="1" t="s">
        <v>37</v>
      </c>
      <c r="G537" s="1" t="s">
        <v>4265</v>
      </c>
      <c r="H537" s="1" t="s">
        <v>33</v>
      </c>
      <c r="I537" s="1" t="s">
        <v>299</v>
      </c>
      <c r="K537" t="str">
        <f t="shared" si="117"/>
        <v>Psychic</v>
      </c>
      <c r="L537" s="1">
        <v>1.1000000000000001</v>
      </c>
      <c r="M537" s="1">
        <v>60.5</v>
      </c>
      <c r="N537" s="1" t="s">
        <v>61</v>
      </c>
      <c r="O537" s="1" t="s">
        <v>699</v>
      </c>
      <c r="P537" s="1" t="s">
        <v>511</v>
      </c>
      <c r="Q537" s="1" t="s">
        <v>1142</v>
      </c>
      <c r="R537" s="9" t="s">
        <v>1933</v>
      </c>
      <c r="S537" s="9">
        <f t="shared" si="118"/>
        <v>487</v>
      </c>
      <c r="T537" s="9">
        <f t="shared" si="119"/>
        <v>116</v>
      </c>
      <c r="U537" s="9" t="s">
        <v>652</v>
      </c>
      <c r="V537" s="9">
        <f t="shared" si="120"/>
        <v>55</v>
      </c>
      <c r="W537" s="9" t="s">
        <v>169</v>
      </c>
      <c r="X537" s="9">
        <f t="shared" si="121"/>
        <v>85</v>
      </c>
      <c r="Y537" s="9" t="s">
        <v>104</v>
      </c>
      <c r="Z537" s="9">
        <f t="shared" si="122"/>
        <v>107</v>
      </c>
      <c r="AA537" s="9" t="s">
        <v>612</v>
      </c>
      <c r="AB537" s="9">
        <f t="shared" si="123"/>
        <v>95</v>
      </c>
      <c r="AC537" s="9" t="s">
        <v>276</v>
      </c>
      <c r="AD537" s="9">
        <f t="shared" si="124"/>
        <v>29</v>
      </c>
      <c r="AE537" s="9" t="s">
        <v>259</v>
      </c>
      <c r="AF537" s="9">
        <f t="shared" si="125"/>
        <v>75</v>
      </c>
      <c r="AG537" s="9" t="s">
        <v>195</v>
      </c>
      <c r="AH537" s="9" t="s">
        <v>47</v>
      </c>
      <c r="AI537" s="9">
        <f t="shared" si="126"/>
        <v>70</v>
      </c>
      <c r="AJ537" s="9">
        <f t="shared" si="127"/>
        <v>170</v>
      </c>
      <c r="AK537" s="9" t="s">
        <v>387</v>
      </c>
      <c r="AL537" s="1" t="s">
        <v>363</v>
      </c>
      <c r="AM537" s="1" t="s">
        <v>33</v>
      </c>
      <c r="AN537" s="1" t="s">
        <v>238</v>
      </c>
      <c r="AP537" t="str">
        <f t="shared" si="128"/>
        <v>Field</v>
      </c>
      <c r="AQ537" s="9">
        <v>50</v>
      </c>
      <c r="AR537" s="9">
        <f t="shared" si="129"/>
        <v>50</v>
      </c>
      <c r="AS537" s="10">
        <f>Table1[[#This Row],[percentage_male]]/100</f>
        <v>0.5</v>
      </c>
      <c r="AT537" s="11">
        <f>(100-Table1[[#This Row],[percentage_male]])/100</f>
        <v>0.5</v>
      </c>
      <c r="AU537" s="1" t="s">
        <v>130</v>
      </c>
      <c r="AV537" s="1" t="s">
        <v>33</v>
      </c>
      <c r="AW537" s="1" t="s">
        <v>33</v>
      </c>
      <c r="AX537" s="1" t="s">
        <v>33</v>
      </c>
      <c r="AY537" s="1" t="s">
        <v>33</v>
      </c>
      <c r="AZ537" s="1" t="s">
        <v>33</v>
      </c>
      <c r="BA537" s="1" t="s">
        <v>33</v>
      </c>
      <c r="BB537" s="1">
        <v>0.5</v>
      </c>
      <c r="BC537" s="1" t="s">
        <v>33</v>
      </c>
      <c r="BD537" s="1" t="s">
        <v>33</v>
      </c>
      <c r="BE537" s="1" t="s">
        <v>33</v>
      </c>
      <c r="BF537" s="1">
        <v>0.5</v>
      </c>
      <c r="BG537" s="1" t="s">
        <v>38</v>
      </c>
      <c r="BH537" s="1" t="s">
        <v>33</v>
      </c>
      <c r="BI537" s="1" t="s">
        <v>38</v>
      </c>
      <c r="BJ537" s="1" t="s">
        <v>33</v>
      </c>
      <c r="BK537" s="1" t="s">
        <v>38</v>
      </c>
      <c r="BL537" s="1" t="s">
        <v>33</v>
      </c>
      <c r="BM537" s="1" t="s">
        <v>33</v>
      </c>
    </row>
    <row r="538" spans="1:65" x14ac:dyDescent="0.35">
      <c r="A538" s="1" t="s">
        <v>2380</v>
      </c>
      <c r="B538" s="1" t="s">
        <v>2047</v>
      </c>
      <c r="C538" s="1" t="s">
        <v>2381</v>
      </c>
      <c r="D538" s="1" t="s">
        <v>2382</v>
      </c>
      <c r="E538" t="s">
        <v>90</v>
      </c>
      <c r="F538" s="1" t="s">
        <v>37</v>
      </c>
      <c r="G538" s="1" t="s">
        <v>4266</v>
      </c>
      <c r="H538" s="1" t="s">
        <v>38</v>
      </c>
      <c r="I538" s="1" t="s">
        <v>37</v>
      </c>
      <c r="J538" s="1" t="s">
        <v>99</v>
      </c>
      <c r="K538" t="str">
        <f t="shared" si="117"/>
        <v>Normal, Flying</v>
      </c>
      <c r="L538" s="1">
        <v>0.3</v>
      </c>
      <c r="M538" s="1">
        <v>2.1</v>
      </c>
      <c r="N538" s="1" t="s">
        <v>61</v>
      </c>
      <c r="O538" s="1" t="s">
        <v>208</v>
      </c>
      <c r="P538" s="1" t="s">
        <v>1037</v>
      </c>
      <c r="Q538" s="1" t="s">
        <v>324</v>
      </c>
      <c r="R538" s="9" t="s">
        <v>1188</v>
      </c>
      <c r="S538" s="9">
        <f t="shared" si="118"/>
        <v>264</v>
      </c>
      <c r="T538" s="9">
        <f t="shared" si="119"/>
        <v>50</v>
      </c>
      <c r="U538" s="9" t="s">
        <v>88</v>
      </c>
      <c r="V538" s="9">
        <f t="shared" si="120"/>
        <v>55</v>
      </c>
      <c r="W538" s="9" t="s">
        <v>169</v>
      </c>
      <c r="X538" s="9">
        <f t="shared" si="121"/>
        <v>50</v>
      </c>
      <c r="Y538" s="9" t="s">
        <v>88</v>
      </c>
      <c r="Z538" s="9">
        <f t="shared" si="122"/>
        <v>36</v>
      </c>
      <c r="AA538" s="9" t="s">
        <v>300</v>
      </c>
      <c r="AB538" s="9">
        <f t="shared" si="123"/>
        <v>30</v>
      </c>
      <c r="AC538" s="9" t="s">
        <v>158</v>
      </c>
      <c r="AD538" s="9">
        <f t="shared" si="124"/>
        <v>43</v>
      </c>
      <c r="AE538" s="9" t="s">
        <v>87</v>
      </c>
      <c r="AF538" s="9">
        <f t="shared" si="125"/>
        <v>255</v>
      </c>
      <c r="AG538" s="9" t="s">
        <v>160</v>
      </c>
      <c r="AH538" s="9" t="s">
        <v>47</v>
      </c>
      <c r="AI538" s="9">
        <f t="shared" si="126"/>
        <v>70</v>
      </c>
      <c r="AJ538" s="9">
        <f t="shared" si="127"/>
        <v>53</v>
      </c>
      <c r="AK538" s="9" t="s">
        <v>388</v>
      </c>
      <c r="AL538" s="1" t="s">
        <v>49</v>
      </c>
      <c r="AM538" s="1" t="s">
        <v>33</v>
      </c>
      <c r="AN538" s="1" t="s">
        <v>99</v>
      </c>
      <c r="AP538" t="str">
        <f t="shared" si="128"/>
        <v>Flying</v>
      </c>
      <c r="AQ538" s="9">
        <v>50</v>
      </c>
      <c r="AR538" s="9">
        <f t="shared" si="129"/>
        <v>50</v>
      </c>
      <c r="AS538" s="10">
        <f>Table1[[#This Row],[percentage_male]]/100</f>
        <v>0.5</v>
      </c>
      <c r="AT538" s="11">
        <f>(100-Table1[[#This Row],[percentage_male]])/100</f>
        <v>0.5</v>
      </c>
      <c r="AU538" s="1" t="s">
        <v>162</v>
      </c>
      <c r="AV538" s="1" t="s">
        <v>33</v>
      </c>
      <c r="AW538" s="1" t="s">
        <v>33</v>
      </c>
      <c r="AX538" s="1" t="s">
        <v>33</v>
      </c>
      <c r="AY538" s="1" t="s">
        <v>38</v>
      </c>
      <c r="AZ538" s="1">
        <v>0.5</v>
      </c>
      <c r="BA538" s="1" t="s">
        <v>38</v>
      </c>
      <c r="BB538" s="1" t="s">
        <v>33</v>
      </c>
      <c r="BC538" s="1" t="s">
        <v>33</v>
      </c>
      <c r="BD538" s="1" t="s">
        <v>32</v>
      </c>
      <c r="BE538" s="1" t="s">
        <v>33</v>
      </c>
      <c r="BF538" s="1" t="s">
        <v>33</v>
      </c>
      <c r="BG538" s="1">
        <v>0.5</v>
      </c>
      <c r="BH538" s="1" t="s">
        <v>38</v>
      </c>
      <c r="BI538" s="1" t="s">
        <v>32</v>
      </c>
      <c r="BJ538" s="1" t="s">
        <v>33</v>
      </c>
      <c r="BK538" s="1" t="s">
        <v>33</v>
      </c>
      <c r="BL538" s="1" t="s">
        <v>33</v>
      </c>
      <c r="BM538" s="1" t="s">
        <v>33</v>
      </c>
    </row>
    <row r="539" spans="1:65" x14ac:dyDescent="0.35">
      <c r="A539" s="1" t="s">
        <v>2384</v>
      </c>
      <c r="B539" s="1" t="s">
        <v>815</v>
      </c>
      <c r="C539" s="1" t="s">
        <v>2385</v>
      </c>
      <c r="D539" s="1" t="s">
        <v>2386</v>
      </c>
      <c r="E539" t="s">
        <v>90</v>
      </c>
      <c r="F539" s="1" t="s">
        <v>37</v>
      </c>
      <c r="G539" s="1" t="s">
        <v>4267</v>
      </c>
      <c r="H539" s="1" t="s">
        <v>38</v>
      </c>
      <c r="I539" s="1" t="s">
        <v>37</v>
      </c>
      <c r="J539" s="1" t="s">
        <v>99</v>
      </c>
      <c r="K539" t="str">
        <f t="shared" si="117"/>
        <v>Normal, Flying</v>
      </c>
      <c r="L539" s="1">
        <v>0.6</v>
      </c>
      <c r="M539" s="1">
        <v>15</v>
      </c>
      <c r="N539" s="1" t="s">
        <v>61</v>
      </c>
      <c r="O539" s="1" t="s">
        <v>208</v>
      </c>
      <c r="P539" s="1" t="s">
        <v>1037</v>
      </c>
      <c r="Q539" s="1" t="s">
        <v>324</v>
      </c>
      <c r="R539" s="9" t="s">
        <v>1507</v>
      </c>
      <c r="S539" s="9">
        <f t="shared" si="118"/>
        <v>358</v>
      </c>
      <c r="T539" s="9">
        <f t="shared" si="119"/>
        <v>62</v>
      </c>
      <c r="U539" s="9" t="s">
        <v>57</v>
      </c>
      <c r="V539" s="9">
        <f t="shared" si="120"/>
        <v>77</v>
      </c>
      <c r="W539" s="9" t="s">
        <v>252</v>
      </c>
      <c r="X539" s="9">
        <f t="shared" si="121"/>
        <v>62</v>
      </c>
      <c r="Y539" s="9" t="s">
        <v>57</v>
      </c>
      <c r="Z539" s="9">
        <f t="shared" si="122"/>
        <v>50</v>
      </c>
      <c r="AA539" s="9" t="s">
        <v>88</v>
      </c>
      <c r="AB539" s="9">
        <f t="shared" si="123"/>
        <v>42</v>
      </c>
      <c r="AC539" s="9" t="s">
        <v>335</v>
      </c>
      <c r="AD539" s="9">
        <f t="shared" si="124"/>
        <v>65</v>
      </c>
      <c r="AE539" s="9" t="s">
        <v>46</v>
      </c>
      <c r="AF539" s="9">
        <f t="shared" si="125"/>
        <v>120</v>
      </c>
      <c r="AG539" s="9" t="s">
        <v>75</v>
      </c>
      <c r="AH539" s="9" t="s">
        <v>47</v>
      </c>
      <c r="AI539" s="9">
        <f t="shared" si="126"/>
        <v>70</v>
      </c>
      <c r="AJ539" s="9">
        <f t="shared" si="127"/>
        <v>125</v>
      </c>
      <c r="AK539" s="9" t="s">
        <v>651</v>
      </c>
      <c r="AL539" s="1" t="s">
        <v>49</v>
      </c>
      <c r="AM539" s="1" t="s">
        <v>33</v>
      </c>
      <c r="AN539" s="1" t="s">
        <v>99</v>
      </c>
      <c r="AP539" t="str">
        <f t="shared" si="128"/>
        <v>Flying</v>
      </c>
      <c r="AQ539" s="9">
        <v>50</v>
      </c>
      <c r="AR539" s="9">
        <f t="shared" si="129"/>
        <v>50</v>
      </c>
      <c r="AS539" s="10">
        <f>Table1[[#This Row],[percentage_male]]/100</f>
        <v>0.5</v>
      </c>
      <c r="AT539" s="11">
        <f>(100-Table1[[#This Row],[percentage_male]])/100</f>
        <v>0.5</v>
      </c>
      <c r="AU539" s="1" t="s">
        <v>162</v>
      </c>
      <c r="AV539" s="1" t="s">
        <v>33</v>
      </c>
      <c r="AW539" s="1" t="s">
        <v>33</v>
      </c>
      <c r="AX539" s="1" t="s">
        <v>33</v>
      </c>
      <c r="AY539" s="1" t="s">
        <v>38</v>
      </c>
      <c r="AZ539" s="1">
        <v>0.5</v>
      </c>
      <c r="BA539" s="1" t="s">
        <v>38</v>
      </c>
      <c r="BB539" s="1" t="s">
        <v>33</v>
      </c>
      <c r="BC539" s="1" t="s">
        <v>33</v>
      </c>
      <c r="BD539" s="1" t="s">
        <v>32</v>
      </c>
      <c r="BE539" s="1" t="s">
        <v>33</v>
      </c>
      <c r="BF539" s="1" t="s">
        <v>33</v>
      </c>
      <c r="BG539" s="1">
        <v>0.5</v>
      </c>
      <c r="BH539" s="1" t="s">
        <v>38</v>
      </c>
      <c r="BI539" s="1" t="s">
        <v>32</v>
      </c>
      <c r="BJ539" s="1" t="s">
        <v>33</v>
      </c>
      <c r="BK539" s="1" t="s">
        <v>33</v>
      </c>
      <c r="BL539" s="1" t="s">
        <v>33</v>
      </c>
      <c r="BM539" s="1" t="s">
        <v>33</v>
      </c>
    </row>
    <row r="540" spans="1:65" x14ac:dyDescent="0.35">
      <c r="A540" s="1" t="s">
        <v>2387</v>
      </c>
      <c r="B540" s="1" t="s">
        <v>2054</v>
      </c>
      <c r="C540" s="1" t="s">
        <v>2388</v>
      </c>
      <c r="D540" s="1" t="s">
        <v>2389</v>
      </c>
      <c r="E540" t="s">
        <v>90</v>
      </c>
      <c r="F540" s="1" t="s">
        <v>37</v>
      </c>
      <c r="G540" s="1" t="s">
        <v>4268</v>
      </c>
      <c r="H540" s="1" t="s">
        <v>38</v>
      </c>
      <c r="I540" s="1" t="s">
        <v>37</v>
      </c>
      <c r="J540" s="1" t="s">
        <v>99</v>
      </c>
      <c r="K540" t="str">
        <f t="shared" si="117"/>
        <v>Normal, Flying</v>
      </c>
      <c r="L540" s="1">
        <v>1.2</v>
      </c>
      <c r="M540" s="1">
        <v>29</v>
      </c>
      <c r="N540" s="1" t="s">
        <v>61</v>
      </c>
      <c r="O540" s="1" t="s">
        <v>208</v>
      </c>
      <c r="P540" s="1" t="s">
        <v>1037</v>
      </c>
      <c r="Q540" s="1" t="s">
        <v>324</v>
      </c>
      <c r="R540" s="9" t="s">
        <v>1936</v>
      </c>
      <c r="S540" s="9">
        <f t="shared" si="118"/>
        <v>488</v>
      </c>
      <c r="T540" s="9">
        <f t="shared" si="119"/>
        <v>80</v>
      </c>
      <c r="U540" s="9" t="s">
        <v>59</v>
      </c>
      <c r="V540" s="9">
        <f t="shared" si="120"/>
        <v>115</v>
      </c>
      <c r="W540" s="9" t="s">
        <v>118</v>
      </c>
      <c r="X540" s="9">
        <f t="shared" si="121"/>
        <v>80</v>
      </c>
      <c r="Y540" s="9" t="s">
        <v>59</v>
      </c>
      <c r="Z540" s="9">
        <f t="shared" si="122"/>
        <v>65</v>
      </c>
      <c r="AA540" s="9" t="s">
        <v>46</v>
      </c>
      <c r="AB540" s="9">
        <f t="shared" si="123"/>
        <v>55</v>
      </c>
      <c r="AC540" s="9" t="s">
        <v>169</v>
      </c>
      <c r="AD540" s="9">
        <f t="shared" si="124"/>
        <v>93</v>
      </c>
      <c r="AE540" s="9" t="s">
        <v>562</v>
      </c>
      <c r="AF540" s="9">
        <f t="shared" si="125"/>
        <v>45</v>
      </c>
      <c r="AG540" s="9" t="s">
        <v>44</v>
      </c>
      <c r="AH540" s="9" t="s">
        <v>47</v>
      </c>
      <c r="AI540" s="9">
        <f t="shared" si="126"/>
        <v>70</v>
      </c>
      <c r="AJ540" s="9">
        <f t="shared" si="127"/>
        <v>220</v>
      </c>
      <c r="AK540" s="9" t="s">
        <v>1034</v>
      </c>
      <c r="AL540" s="1" t="s">
        <v>49</v>
      </c>
      <c r="AM540" s="1" t="s">
        <v>33</v>
      </c>
      <c r="AN540" s="1" t="s">
        <v>99</v>
      </c>
      <c r="AP540" t="str">
        <f t="shared" si="128"/>
        <v>Flying</v>
      </c>
      <c r="AQ540" s="9">
        <v>50</v>
      </c>
      <c r="AR540" s="9">
        <f t="shared" si="129"/>
        <v>50</v>
      </c>
      <c r="AS540" s="10">
        <f>Table1[[#This Row],[percentage_male]]/100</f>
        <v>0.5</v>
      </c>
      <c r="AT540" s="11">
        <f>(100-Table1[[#This Row],[percentage_male]])/100</f>
        <v>0.5</v>
      </c>
      <c r="AU540" s="1" t="s">
        <v>162</v>
      </c>
      <c r="AV540" s="1" t="s">
        <v>33</v>
      </c>
      <c r="AW540" s="1" t="s">
        <v>33</v>
      </c>
      <c r="AX540" s="1" t="s">
        <v>33</v>
      </c>
      <c r="AY540" s="1" t="s">
        <v>38</v>
      </c>
      <c r="AZ540" s="1">
        <v>0.5</v>
      </c>
      <c r="BA540" s="1" t="s">
        <v>38</v>
      </c>
      <c r="BB540" s="1" t="s">
        <v>33</v>
      </c>
      <c r="BC540" s="1" t="s">
        <v>33</v>
      </c>
      <c r="BD540" s="1" t="s">
        <v>32</v>
      </c>
      <c r="BE540" s="1" t="s">
        <v>33</v>
      </c>
      <c r="BF540" s="1" t="s">
        <v>33</v>
      </c>
      <c r="BG540" s="1">
        <v>0.5</v>
      </c>
      <c r="BH540" s="1" t="s">
        <v>38</v>
      </c>
      <c r="BI540" s="1" t="s">
        <v>32</v>
      </c>
      <c r="BJ540" s="1" t="s">
        <v>33</v>
      </c>
      <c r="BK540" s="1" t="s">
        <v>33</v>
      </c>
      <c r="BL540" s="1" t="s">
        <v>33</v>
      </c>
      <c r="BM540" s="1" t="s">
        <v>33</v>
      </c>
    </row>
    <row r="541" spans="1:65" x14ac:dyDescent="0.35">
      <c r="A541" s="1" t="s">
        <v>2391</v>
      </c>
      <c r="B541" s="1" t="s">
        <v>2057</v>
      </c>
      <c r="C541" s="1" t="s">
        <v>2392</v>
      </c>
      <c r="D541" s="1" t="s">
        <v>2393</v>
      </c>
      <c r="E541" t="s">
        <v>90</v>
      </c>
      <c r="F541" s="1" t="s">
        <v>37</v>
      </c>
      <c r="G541" s="1" t="s">
        <v>4269</v>
      </c>
      <c r="H541" s="1" t="s">
        <v>33</v>
      </c>
      <c r="I541" s="1" t="s">
        <v>282</v>
      </c>
      <c r="K541" t="str">
        <f t="shared" si="117"/>
        <v>Electric</v>
      </c>
      <c r="L541" s="1">
        <v>0.8</v>
      </c>
      <c r="M541" s="1">
        <v>29.8</v>
      </c>
      <c r="N541" s="1" t="s">
        <v>61</v>
      </c>
      <c r="O541" s="1" t="s">
        <v>284</v>
      </c>
      <c r="P541" s="1" t="s">
        <v>2174</v>
      </c>
      <c r="Q541" s="1" t="s">
        <v>1067</v>
      </c>
      <c r="R541" s="9" t="s">
        <v>794</v>
      </c>
      <c r="S541" s="9">
        <f t="shared" si="118"/>
        <v>295</v>
      </c>
      <c r="T541" s="9">
        <f t="shared" si="119"/>
        <v>45</v>
      </c>
      <c r="U541" s="9" t="s">
        <v>44</v>
      </c>
      <c r="V541" s="9">
        <f t="shared" si="120"/>
        <v>60</v>
      </c>
      <c r="W541" s="9" t="s">
        <v>56</v>
      </c>
      <c r="X541" s="9">
        <f t="shared" si="121"/>
        <v>32</v>
      </c>
      <c r="Y541" s="9" t="s">
        <v>279</v>
      </c>
      <c r="Z541" s="9">
        <f t="shared" si="122"/>
        <v>50</v>
      </c>
      <c r="AA541" s="9" t="s">
        <v>88</v>
      </c>
      <c r="AB541" s="9">
        <f t="shared" si="123"/>
        <v>32</v>
      </c>
      <c r="AC541" s="9" t="s">
        <v>279</v>
      </c>
      <c r="AD541" s="9">
        <f t="shared" si="124"/>
        <v>76</v>
      </c>
      <c r="AE541" s="9" t="s">
        <v>342</v>
      </c>
      <c r="AF541" s="9">
        <f t="shared" si="125"/>
        <v>190</v>
      </c>
      <c r="AG541" s="9" t="s">
        <v>286</v>
      </c>
      <c r="AH541" s="9" t="s">
        <v>47</v>
      </c>
      <c r="AI541" s="9">
        <f t="shared" si="126"/>
        <v>70</v>
      </c>
      <c r="AJ541" s="9">
        <f t="shared" si="127"/>
        <v>59</v>
      </c>
      <c r="AK541" s="9" t="s">
        <v>134</v>
      </c>
      <c r="AL541" s="1" t="s">
        <v>161</v>
      </c>
      <c r="AM541" s="1" t="s">
        <v>33</v>
      </c>
      <c r="AN541" s="1" t="s">
        <v>238</v>
      </c>
      <c r="AP541" t="str">
        <f t="shared" si="128"/>
        <v>Field</v>
      </c>
      <c r="AQ541" s="9">
        <v>50</v>
      </c>
      <c r="AR541" s="9">
        <f t="shared" si="129"/>
        <v>50</v>
      </c>
      <c r="AS541" s="10">
        <f>Table1[[#This Row],[percentage_male]]/100</f>
        <v>0.5</v>
      </c>
      <c r="AT541" s="11">
        <f>(100-Table1[[#This Row],[percentage_male]])/100</f>
        <v>0.5</v>
      </c>
      <c r="AU541" s="1" t="s">
        <v>51</v>
      </c>
      <c r="AV541" s="1" t="s">
        <v>33</v>
      </c>
      <c r="AW541" s="1" t="s">
        <v>33</v>
      </c>
      <c r="AX541" s="1" t="s">
        <v>33</v>
      </c>
      <c r="AY541" s="1" t="s">
        <v>32</v>
      </c>
      <c r="AZ541" s="1" t="s">
        <v>33</v>
      </c>
      <c r="BA541" s="1" t="s">
        <v>33</v>
      </c>
      <c r="BB541" s="1" t="s">
        <v>33</v>
      </c>
      <c r="BC541" s="1" t="s">
        <v>33</v>
      </c>
      <c r="BD541" s="1" t="s">
        <v>38</v>
      </c>
      <c r="BE541" s="1">
        <v>0.5</v>
      </c>
      <c r="BF541" s="1" t="s">
        <v>33</v>
      </c>
      <c r="BG541" s="1" t="s">
        <v>33</v>
      </c>
      <c r="BH541" s="1" t="s">
        <v>33</v>
      </c>
      <c r="BI541" s="1" t="s">
        <v>33</v>
      </c>
      <c r="BJ541" s="1" t="s">
        <v>33</v>
      </c>
      <c r="BK541" s="1" t="s">
        <v>33</v>
      </c>
      <c r="BL541" s="1">
        <v>0.5</v>
      </c>
      <c r="BM541" s="1" t="s">
        <v>33</v>
      </c>
    </row>
    <row r="542" spans="1:65" x14ac:dyDescent="0.35">
      <c r="A542" s="1" t="s">
        <v>2395</v>
      </c>
      <c r="B542" s="1" t="s">
        <v>1940</v>
      </c>
      <c r="C542" s="1" t="s">
        <v>2396</v>
      </c>
      <c r="D542" s="1" t="s">
        <v>2397</v>
      </c>
      <c r="E542" t="s">
        <v>90</v>
      </c>
      <c r="F542" s="1" t="s">
        <v>37</v>
      </c>
      <c r="G542" s="1" t="s">
        <v>4221</v>
      </c>
      <c r="H542" s="1" t="s">
        <v>33</v>
      </c>
      <c r="I542" s="1" t="s">
        <v>282</v>
      </c>
      <c r="K542" t="str">
        <f t="shared" si="117"/>
        <v>Electric</v>
      </c>
      <c r="L542" s="1">
        <v>1.6</v>
      </c>
      <c r="M542" s="1">
        <v>79.5</v>
      </c>
      <c r="N542" s="1" t="s">
        <v>61</v>
      </c>
      <c r="O542" s="1" t="s">
        <v>284</v>
      </c>
      <c r="P542" s="1" t="s">
        <v>2174</v>
      </c>
      <c r="Q542" s="1" t="s">
        <v>1067</v>
      </c>
      <c r="R542" s="9" t="s">
        <v>1969</v>
      </c>
      <c r="S542" s="9">
        <f t="shared" si="118"/>
        <v>497</v>
      </c>
      <c r="T542" s="9">
        <f t="shared" si="119"/>
        <v>75</v>
      </c>
      <c r="U542" s="9" t="s">
        <v>195</v>
      </c>
      <c r="V542" s="9">
        <f t="shared" si="120"/>
        <v>100</v>
      </c>
      <c r="W542" s="9" t="s">
        <v>68</v>
      </c>
      <c r="X542" s="9">
        <f t="shared" si="121"/>
        <v>63</v>
      </c>
      <c r="Y542" s="9" t="s">
        <v>58</v>
      </c>
      <c r="Z542" s="9">
        <f t="shared" si="122"/>
        <v>80</v>
      </c>
      <c r="AA542" s="9" t="s">
        <v>59</v>
      </c>
      <c r="AB542" s="9">
        <f t="shared" si="123"/>
        <v>63</v>
      </c>
      <c r="AC542" s="9" t="s">
        <v>58</v>
      </c>
      <c r="AD542" s="9">
        <f t="shared" si="124"/>
        <v>116</v>
      </c>
      <c r="AE542" s="9" t="s">
        <v>652</v>
      </c>
      <c r="AF542" s="9">
        <f t="shared" si="125"/>
        <v>75</v>
      </c>
      <c r="AG542" s="9" t="s">
        <v>195</v>
      </c>
      <c r="AH542" s="9" t="s">
        <v>47</v>
      </c>
      <c r="AI542" s="9">
        <f t="shared" si="126"/>
        <v>70</v>
      </c>
      <c r="AJ542" s="9">
        <f t="shared" si="127"/>
        <v>174</v>
      </c>
      <c r="AK542" s="9" t="s">
        <v>873</v>
      </c>
      <c r="AL542" s="1" t="s">
        <v>161</v>
      </c>
      <c r="AM542" s="1" t="s">
        <v>33</v>
      </c>
      <c r="AN542" s="1" t="s">
        <v>238</v>
      </c>
      <c r="AP542" t="str">
        <f t="shared" si="128"/>
        <v>Field</v>
      </c>
      <c r="AQ542" s="9">
        <v>50</v>
      </c>
      <c r="AR542" s="9">
        <f t="shared" si="129"/>
        <v>50</v>
      </c>
      <c r="AS542" s="10">
        <f>Table1[[#This Row],[percentage_male]]/100</f>
        <v>0.5</v>
      </c>
      <c r="AT542" s="11">
        <f>(100-Table1[[#This Row],[percentage_male]])/100</f>
        <v>0.5</v>
      </c>
      <c r="AU542" s="1" t="s">
        <v>51</v>
      </c>
      <c r="AV542" s="1" t="s">
        <v>33</v>
      </c>
      <c r="AW542" s="1" t="s">
        <v>33</v>
      </c>
      <c r="AX542" s="1" t="s">
        <v>33</v>
      </c>
      <c r="AY542" s="1" t="s">
        <v>32</v>
      </c>
      <c r="AZ542" s="1" t="s">
        <v>33</v>
      </c>
      <c r="BA542" s="1" t="s">
        <v>33</v>
      </c>
      <c r="BB542" s="1" t="s">
        <v>33</v>
      </c>
      <c r="BC542" s="1" t="s">
        <v>33</v>
      </c>
      <c r="BD542" s="1" t="s">
        <v>38</v>
      </c>
      <c r="BE542" s="1">
        <v>0.5</v>
      </c>
      <c r="BF542" s="1" t="s">
        <v>33</v>
      </c>
      <c r="BG542" s="1" t="s">
        <v>33</v>
      </c>
      <c r="BH542" s="1" t="s">
        <v>33</v>
      </c>
      <c r="BI542" s="1" t="s">
        <v>33</v>
      </c>
      <c r="BJ542" s="1" t="s">
        <v>33</v>
      </c>
      <c r="BK542" s="1" t="s">
        <v>33</v>
      </c>
      <c r="BL542" s="1">
        <v>0.5</v>
      </c>
      <c r="BM542" s="1" t="s">
        <v>33</v>
      </c>
    </row>
    <row r="543" spans="1:65" x14ac:dyDescent="0.35">
      <c r="A543" s="1" t="s">
        <v>2399</v>
      </c>
      <c r="B543" s="1" t="s">
        <v>2064</v>
      </c>
      <c r="C543" s="1" t="s">
        <v>2400</v>
      </c>
      <c r="D543" s="1" t="s">
        <v>2401</v>
      </c>
      <c r="E543" t="s">
        <v>90</v>
      </c>
      <c r="F543" s="1" t="s">
        <v>37</v>
      </c>
      <c r="G543" s="1" t="s">
        <v>4270</v>
      </c>
      <c r="H543" s="1" t="s">
        <v>33</v>
      </c>
      <c r="I543" s="1" t="s">
        <v>566</v>
      </c>
      <c r="K543" t="str">
        <f t="shared" si="117"/>
        <v>Rock</v>
      </c>
      <c r="L543" s="1">
        <v>0.4</v>
      </c>
      <c r="M543" s="1">
        <v>18</v>
      </c>
      <c r="N543" s="1" t="s">
        <v>61</v>
      </c>
      <c r="O543" s="1" t="s">
        <v>568</v>
      </c>
      <c r="P543" s="1" t="s">
        <v>693</v>
      </c>
      <c r="Q543" s="1" t="s">
        <v>436</v>
      </c>
      <c r="R543" s="9" t="s">
        <v>1050</v>
      </c>
      <c r="S543" s="9">
        <f t="shared" si="118"/>
        <v>280</v>
      </c>
      <c r="T543" s="9">
        <f t="shared" si="119"/>
        <v>55</v>
      </c>
      <c r="U543" s="9" t="s">
        <v>169</v>
      </c>
      <c r="V543" s="9">
        <f t="shared" si="120"/>
        <v>75</v>
      </c>
      <c r="W543" s="9" t="s">
        <v>195</v>
      </c>
      <c r="X543" s="9">
        <f t="shared" si="121"/>
        <v>85</v>
      </c>
      <c r="Y543" s="9" t="s">
        <v>104</v>
      </c>
      <c r="Z543" s="9">
        <f t="shared" si="122"/>
        <v>25</v>
      </c>
      <c r="AA543" s="9" t="s">
        <v>170</v>
      </c>
      <c r="AB543" s="9">
        <f t="shared" si="123"/>
        <v>25</v>
      </c>
      <c r="AC543" s="9" t="s">
        <v>170</v>
      </c>
      <c r="AD543" s="9">
        <f t="shared" si="124"/>
        <v>15</v>
      </c>
      <c r="AE543" s="9" t="s">
        <v>162</v>
      </c>
      <c r="AF543" s="9">
        <f t="shared" si="125"/>
        <v>255</v>
      </c>
      <c r="AG543" s="9" t="s">
        <v>160</v>
      </c>
      <c r="AH543" s="9" t="s">
        <v>47</v>
      </c>
      <c r="AI543" s="9">
        <f t="shared" si="126"/>
        <v>70</v>
      </c>
      <c r="AJ543" s="9">
        <f t="shared" si="127"/>
        <v>56</v>
      </c>
      <c r="AK543" s="9" t="s">
        <v>210</v>
      </c>
      <c r="AL543" s="1" t="s">
        <v>49</v>
      </c>
      <c r="AM543" s="1" t="s">
        <v>33</v>
      </c>
      <c r="AN543" s="1" t="s">
        <v>569</v>
      </c>
      <c r="AP543" t="str">
        <f t="shared" si="128"/>
        <v>Mineral</v>
      </c>
      <c r="AQ543" s="9">
        <v>50</v>
      </c>
      <c r="AR543" s="9">
        <f t="shared" si="129"/>
        <v>50</v>
      </c>
      <c r="AS543" s="10">
        <f>Table1[[#This Row],[percentage_male]]/100</f>
        <v>0.5</v>
      </c>
      <c r="AT543" s="11">
        <f>(100-Table1[[#This Row],[percentage_male]])/100</f>
        <v>0.5</v>
      </c>
      <c r="AU543" s="1" t="s">
        <v>162</v>
      </c>
      <c r="AV543" s="1">
        <v>0.5</v>
      </c>
      <c r="AW543" s="1">
        <v>0.5</v>
      </c>
      <c r="AX543" s="1" t="s">
        <v>38</v>
      </c>
      <c r="AY543" s="1" t="s">
        <v>33</v>
      </c>
      <c r="AZ543" s="1" t="s">
        <v>38</v>
      </c>
      <c r="BA543" s="1" t="s">
        <v>33</v>
      </c>
      <c r="BB543" s="1" t="s">
        <v>38</v>
      </c>
      <c r="BC543" s="1">
        <v>0.5</v>
      </c>
      <c r="BD543" s="1" t="s">
        <v>38</v>
      </c>
      <c r="BE543" s="1">
        <v>0.5</v>
      </c>
      <c r="BF543" s="1" t="s">
        <v>33</v>
      </c>
      <c r="BG543" s="1" t="s">
        <v>33</v>
      </c>
      <c r="BH543" s="1" t="s">
        <v>33</v>
      </c>
      <c r="BI543" s="1" t="s">
        <v>33</v>
      </c>
      <c r="BJ543" s="1" t="s">
        <v>33</v>
      </c>
      <c r="BK543" s="1" t="s">
        <v>33</v>
      </c>
      <c r="BL543" s="1" t="s">
        <v>38</v>
      </c>
      <c r="BM543" s="1" t="s">
        <v>33</v>
      </c>
    </row>
    <row r="544" spans="1:65" x14ac:dyDescent="0.35">
      <c r="A544" s="1" t="s">
        <v>2403</v>
      </c>
      <c r="B544" s="1" t="s">
        <v>65</v>
      </c>
      <c r="C544" s="1" t="s">
        <v>2404</v>
      </c>
      <c r="D544" s="1" t="s">
        <v>2405</v>
      </c>
      <c r="E544" t="s">
        <v>90</v>
      </c>
      <c r="F544" s="1" t="s">
        <v>37</v>
      </c>
      <c r="G544" s="1" t="s">
        <v>4271</v>
      </c>
      <c r="H544" s="1" t="s">
        <v>33</v>
      </c>
      <c r="I544" s="1" t="s">
        <v>566</v>
      </c>
      <c r="K544" t="str">
        <f t="shared" si="117"/>
        <v>Rock</v>
      </c>
      <c r="L544" s="1">
        <v>0.9</v>
      </c>
      <c r="M544" s="1">
        <v>102</v>
      </c>
      <c r="N544" s="1" t="s">
        <v>61</v>
      </c>
      <c r="O544" s="1" t="s">
        <v>568</v>
      </c>
      <c r="P544" s="1" t="s">
        <v>693</v>
      </c>
      <c r="Q544" s="1" t="s">
        <v>436</v>
      </c>
      <c r="R544" s="9" t="s">
        <v>545</v>
      </c>
      <c r="S544" s="9">
        <f t="shared" si="118"/>
        <v>390</v>
      </c>
      <c r="T544" s="9">
        <f t="shared" si="119"/>
        <v>70</v>
      </c>
      <c r="U544" s="9" t="s">
        <v>47</v>
      </c>
      <c r="V544" s="9">
        <f t="shared" si="120"/>
        <v>105</v>
      </c>
      <c r="W544" s="9" t="s">
        <v>141</v>
      </c>
      <c r="X544" s="9">
        <f t="shared" si="121"/>
        <v>105</v>
      </c>
      <c r="Y544" s="9" t="s">
        <v>141</v>
      </c>
      <c r="Z544" s="9">
        <f t="shared" si="122"/>
        <v>50</v>
      </c>
      <c r="AA544" s="9" t="s">
        <v>88</v>
      </c>
      <c r="AB544" s="9">
        <f t="shared" si="123"/>
        <v>40</v>
      </c>
      <c r="AC544" s="9" t="s">
        <v>184</v>
      </c>
      <c r="AD544" s="9">
        <f t="shared" si="124"/>
        <v>20</v>
      </c>
      <c r="AE544" s="9" t="s">
        <v>51</v>
      </c>
      <c r="AF544" s="9">
        <f t="shared" si="125"/>
        <v>120</v>
      </c>
      <c r="AG544" s="9" t="s">
        <v>75</v>
      </c>
      <c r="AH544" s="9" t="s">
        <v>47</v>
      </c>
      <c r="AI544" s="9">
        <f t="shared" si="126"/>
        <v>70</v>
      </c>
      <c r="AJ544" s="9">
        <f t="shared" si="127"/>
        <v>137</v>
      </c>
      <c r="AK544" s="9" t="s">
        <v>546</v>
      </c>
      <c r="AL544" s="1" t="s">
        <v>49</v>
      </c>
      <c r="AM544" s="1" t="s">
        <v>33</v>
      </c>
      <c r="AN544" s="1" t="s">
        <v>569</v>
      </c>
      <c r="AP544" t="str">
        <f t="shared" si="128"/>
        <v>Mineral</v>
      </c>
      <c r="AQ544" s="9">
        <v>50</v>
      </c>
      <c r="AR544" s="9">
        <f t="shared" si="129"/>
        <v>50</v>
      </c>
      <c r="AS544" s="10">
        <f>Table1[[#This Row],[percentage_male]]/100</f>
        <v>0.5</v>
      </c>
      <c r="AT544" s="11">
        <f>(100-Table1[[#This Row],[percentage_male]])/100</f>
        <v>0.5</v>
      </c>
      <c r="AU544" s="1" t="s">
        <v>162</v>
      </c>
      <c r="AV544" s="1">
        <v>0.5</v>
      </c>
      <c r="AW544" s="1">
        <v>0.5</v>
      </c>
      <c r="AX544" s="1" t="s">
        <v>38</v>
      </c>
      <c r="AY544" s="1" t="s">
        <v>33</v>
      </c>
      <c r="AZ544" s="1" t="s">
        <v>38</v>
      </c>
      <c r="BA544" s="1" t="s">
        <v>33</v>
      </c>
      <c r="BB544" s="1" t="s">
        <v>38</v>
      </c>
      <c r="BC544" s="1">
        <v>0.5</v>
      </c>
      <c r="BD544" s="1" t="s">
        <v>38</v>
      </c>
      <c r="BE544" s="1">
        <v>0.5</v>
      </c>
      <c r="BF544" s="1" t="s">
        <v>33</v>
      </c>
      <c r="BG544" s="1" t="s">
        <v>33</v>
      </c>
      <c r="BH544" s="1" t="s">
        <v>33</v>
      </c>
      <c r="BI544" s="1" t="s">
        <v>33</v>
      </c>
      <c r="BJ544" s="1" t="s">
        <v>33</v>
      </c>
      <c r="BK544" s="1" t="s">
        <v>33</v>
      </c>
      <c r="BL544" s="1" t="s">
        <v>38</v>
      </c>
      <c r="BM544" s="1" t="s">
        <v>33</v>
      </c>
    </row>
    <row r="545" spans="1:65" x14ac:dyDescent="0.35">
      <c r="A545" s="1" t="s">
        <v>2407</v>
      </c>
      <c r="B545" s="1" t="s">
        <v>2070</v>
      </c>
      <c r="C545" s="1" t="s">
        <v>2408</v>
      </c>
      <c r="D545" s="1" t="s">
        <v>2409</v>
      </c>
      <c r="E545" t="s">
        <v>90</v>
      </c>
      <c r="F545" s="1" t="s">
        <v>37</v>
      </c>
      <c r="G545" s="1" t="s">
        <v>4272</v>
      </c>
      <c r="H545" s="1" t="s">
        <v>33</v>
      </c>
      <c r="I545" s="1" t="s">
        <v>566</v>
      </c>
      <c r="K545" t="str">
        <f t="shared" si="117"/>
        <v>Rock</v>
      </c>
      <c r="L545" s="1">
        <v>1.7</v>
      </c>
      <c r="M545" s="1">
        <v>260</v>
      </c>
      <c r="N545" s="1" t="s">
        <v>61</v>
      </c>
      <c r="O545" s="1" t="s">
        <v>568</v>
      </c>
      <c r="P545" s="1" t="s">
        <v>1308</v>
      </c>
      <c r="Q545" s="1" t="s">
        <v>436</v>
      </c>
      <c r="R545" s="9" t="s">
        <v>561</v>
      </c>
      <c r="S545" s="9">
        <f t="shared" si="118"/>
        <v>515</v>
      </c>
      <c r="T545" s="9">
        <f t="shared" si="119"/>
        <v>85</v>
      </c>
      <c r="U545" s="9" t="s">
        <v>104</v>
      </c>
      <c r="V545" s="9">
        <f t="shared" si="120"/>
        <v>135</v>
      </c>
      <c r="W545" s="9" t="s">
        <v>148</v>
      </c>
      <c r="X545" s="9">
        <f t="shared" si="121"/>
        <v>130</v>
      </c>
      <c r="Y545" s="9" t="s">
        <v>110</v>
      </c>
      <c r="Z545" s="9">
        <f t="shared" si="122"/>
        <v>60</v>
      </c>
      <c r="AA545" s="9" t="s">
        <v>56</v>
      </c>
      <c r="AB545" s="9">
        <f t="shared" si="123"/>
        <v>80</v>
      </c>
      <c r="AC545" s="9" t="s">
        <v>59</v>
      </c>
      <c r="AD545" s="9">
        <f t="shared" si="124"/>
        <v>25</v>
      </c>
      <c r="AE545" s="9" t="s">
        <v>170</v>
      </c>
      <c r="AF545" s="9">
        <f t="shared" si="125"/>
        <v>45</v>
      </c>
      <c r="AG545" s="9" t="s">
        <v>44</v>
      </c>
      <c r="AH545" s="9" t="s">
        <v>47</v>
      </c>
      <c r="AI545" s="9">
        <f t="shared" si="126"/>
        <v>70</v>
      </c>
      <c r="AJ545" s="9">
        <f t="shared" si="127"/>
        <v>232</v>
      </c>
      <c r="AK545" s="9" t="s">
        <v>1074</v>
      </c>
      <c r="AL545" s="1" t="s">
        <v>49</v>
      </c>
      <c r="AM545" s="1" t="s">
        <v>33</v>
      </c>
      <c r="AN545" s="1" t="s">
        <v>569</v>
      </c>
      <c r="AP545" t="str">
        <f t="shared" si="128"/>
        <v>Mineral</v>
      </c>
      <c r="AQ545" s="9">
        <v>50</v>
      </c>
      <c r="AR545" s="9">
        <f t="shared" si="129"/>
        <v>50</v>
      </c>
      <c r="AS545" s="10">
        <f>Table1[[#This Row],[percentage_male]]/100</f>
        <v>0.5</v>
      </c>
      <c r="AT545" s="11">
        <f>(100-Table1[[#This Row],[percentage_male]])/100</f>
        <v>0.5</v>
      </c>
      <c r="AU545" s="1" t="s">
        <v>162</v>
      </c>
      <c r="AV545" s="1">
        <v>0.5</v>
      </c>
      <c r="AW545" s="1">
        <v>0.5</v>
      </c>
      <c r="AX545" s="1" t="s">
        <v>38</v>
      </c>
      <c r="AY545" s="1" t="s">
        <v>33</v>
      </c>
      <c r="AZ545" s="1" t="s">
        <v>38</v>
      </c>
      <c r="BA545" s="1" t="s">
        <v>33</v>
      </c>
      <c r="BB545" s="1" t="s">
        <v>38</v>
      </c>
      <c r="BC545" s="1">
        <v>0.5</v>
      </c>
      <c r="BD545" s="1" t="s">
        <v>38</v>
      </c>
      <c r="BE545" s="1">
        <v>0.5</v>
      </c>
      <c r="BF545" s="1" t="s">
        <v>33</v>
      </c>
      <c r="BG545" s="1" t="s">
        <v>33</v>
      </c>
      <c r="BH545" s="1" t="s">
        <v>33</v>
      </c>
      <c r="BI545" s="1" t="s">
        <v>33</v>
      </c>
      <c r="BJ545" s="1" t="s">
        <v>33</v>
      </c>
      <c r="BK545" s="1" t="s">
        <v>33</v>
      </c>
      <c r="BL545" s="1" t="s">
        <v>38</v>
      </c>
      <c r="BM545" s="1" t="s">
        <v>33</v>
      </c>
    </row>
    <row r="546" spans="1:65" x14ac:dyDescent="0.35">
      <c r="A546" s="1" t="s">
        <v>2411</v>
      </c>
      <c r="B546" s="1" t="s">
        <v>2074</v>
      </c>
      <c r="C546" s="1" t="s">
        <v>2412</v>
      </c>
      <c r="D546" s="1" t="s">
        <v>2413</v>
      </c>
      <c r="E546" t="s">
        <v>90</v>
      </c>
      <c r="F546" s="1" t="s">
        <v>37</v>
      </c>
      <c r="G546" s="1" t="s">
        <v>3912</v>
      </c>
      <c r="H546" s="1" t="s">
        <v>38</v>
      </c>
      <c r="I546" s="1" t="s">
        <v>299</v>
      </c>
      <c r="J546" s="1" t="s">
        <v>99</v>
      </c>
      <c r="K546" t="str">
        <f t="shared" si="117"/>
        <v>Psychic, Flying</v>
      </c>
      <c r="L546" s="1">
        <v>0.4</v>
      </c>
      <c r="M546" s="1">
        <v>2.1</v>
      </c>
      <c r="N546" s="1" t="s">
        <v>61</v>
      </c>
      <c r="O546" s="1" t="s">
        <v>367</v>
      </c>
      <c r="P546" s="1" t="s">
        <v>2026</v>
      </c>
      <c r="Q546" s="1" t="s">
        <v>1614</v>
      </c>
      <c r="R546" s="9" t="s">
        <v>360</v>
      </c>
      <c r="S546" s="9">
        <f t="shared" si="118"/>
        <v>323</v>
      </c>
      <c r="T546" s="9">
        <f t="shared" si="119"/>
        <v>65</v>
      </c>
      <c r="U546" s="9" t="s">
        <v>46</v>
      </c>
      <c r="V546" s="9">
        <f t="shared" si="120"/>
        <v>45</v>
      </c>
      <c r="W546" s="9" t="s">
        <v>44</v>
      </c>
      <c r="X546" s="9">
        <f t="shared" si="121"/>
        <v>43</v>
      </c>
      <c r="Y546" s="9" t="s">
        <v>87</v>
      </c>
      <c r="Z546" s="9">
        <f t="shared" si="122"/>
        <v>55</v>
      </c>
      <c r="AA546" s="9" t="s">
        <v>169</v>
      </c>
      <c r="AB546" s="9">
        <f t="shared" si="123"/>
        <v>43</v>
      </c>
      <c r="AC546" s="9" t="s">
        <v>87</v>
      </c>
      <c r="AD546" s="9">
        <f t="shared" si="124"/>
        <v>72</v>
      </c>
      <c r="AE546" s="9" t="s">
        <v>171</v>
      </c>
      <c r="AF546" s="9">
        <f t="shared" si="125"/>
        <v>190</v>
      </c>
      <c r="AG546" s="9" t="s">
        <v>286</v>
      </c>
      <c r="AH546" s="9" t="s">
        <v>47</v>
      </c>
      <c r="AI546" s="9">
        <f t="shared" si="126"/>
        <v>70</v>
      </c>
      <c r="AJ546" s="9">
        <f t="shared" si="127"/>
        <v>65</v>
      </c>
      <c r="AK546" s="9" t="s">
        <v>46</v>
      </c>
      <c r="AL546" s="1" t="s">
        <v>161</v>
      </c>
      <c r="AM546" s="1" t="s">
        <v>38</v>
      </c>
      <c r="AN546" s="1" t="s">
        <v>238</v>
      </c>
      <c r="AO546" s="1" t="s">
        <v>99</v>
      </c>
      <c r="AP546" t="str">
        <f t="shared" si="128"/>
        <v>Field, Flying</v>
      </c>
      <c r="AQ546" s="9">
        <v>50</v>
      </c>
      <c r="AR546" s="9">
        <f t="shared" si="129"/>
        <v>50</v>
      </c>
      <c r="AS546" s="10">
        <f>Table1[[#This Row],[percentage_male]]/100</f>
        <v>0.5</v>
      </c>
      <c r="AT546" s="11">
        <f>(100-Table1[[#This Row],[percentage_male]])/100</f>
        <v>0.5</v>
      </c>
      <c r="AU546" s="1" t="s">
        <v>162</v>
      </c>
      <c r="AV546" s="1" t="s">
        <v>33</v>
      </c>
      <c r="AW546" s="1" t="s">
        <v>33</v>
      </c>
      <c r="AX546" s="1" t="s">
        <v>33</v>
      </c>
      <c r="AY546" s="1" t="s">
        <v>38</v>
      </c>
      <c r="AZ546" s="1">
        <v>0.5</v>
      </c>
      <c r="BA546" s="1" t="s">
        <v>38</v>
      </c>
      <c r="BB546" s="1">
        <v>0.25</v>
      </c>
      <c r="BC546" s="1" t="s">
        <v>33</v>
      </c>
      <c r="BD546" s="1" t="s">
        <v>32</v>
      </c>
      <c r="BE546" s="1" t="s">
        <v>33</v>
      </c>
      <c r="BF546" s="1">
        <v>0.5</v>
      </c>
      <c r="BG546" s="1" t="s">
        <v>33</v>
      </c>
      <c r="BH546" s="1" t="s">
        <v>38</v>
      </c>
      <c r="BI546" s="1" t="s">
        <v>38</v>
      </c>
      <c r="BJ546" s="1" t="s">
        <v>33</v>
      </c>
      <c r="BK546" s="1" t="s">
        <v>38</v>
      </c>
      <c r="BL546" s="1" t="s">
        <v>33</v>
      </c>
      <c r="BM546" s="1" t="s">
        <v>33</v>
      </c>
    </row>
    <row r="547" spans="1:65" x14ac:dyDescent="0.35">
      <c r="A547" s="1" t="s">
        <v>2414</v>
      </c>
      <c r="B547" s="1" t="s">
        <v>2078</v>
      </c>
      <c r="C547" s="1" t="s">
        <v>2415</v>
      </c>
      <c r="D547" s="1" t="s">
        <v>2416</v>
      </c>
      <c r="E547" t="s">
        <v>90</v>
      </c>
      <c r="F547" s="1" t="s">
        <v>37</v>
      </c>
      <c r="G547" s="1" t="s">
        <v>4273</v>
      </c>
      <c r="H547" s="1" t="s">
        <v>38</v>
      </c>
      <c r="I547" s="1" t="s">
        <v>299</v>
      </c>
      <c r="J547" s="1" t="s">
        <v>99</v>
      </c>
      <c r="K547" t="str">
        <f t="shared" si="117"/>
        <v>Psychic, Flying</v>
      </c>
      <c r="L547" s="1">
        <v>0.9</v>
      </c>
      <c r="M547" s="1">
        <v>10.5</v>
      </c>
      <c r="N547" s="1" t="s">
        <v>61</v>
      </c>
      <c r="O547" s="1" t="s">
        <v>367</v>
      </c>
      <c r="P547" s="1" t="s">
        <v>2026</v>
      </c>
      <c r="Q547" s="1" t="s">
        <v>1614</v>
      </c>
      <c r="R547" s="9" t="s">
        <v>442</v>
      </c>
      <c r="S547" s="9">
        <f t="shared" si="118"/>
        <v>425</v>
      </c>
      <c r="T547" s="9">
        <f t="shared" si="119"/>
        <v>67</v>
      </c>
      <c r="U547" s="9" t="s">
        <v>332</v>
      </c>
      <c r="V547" s="9">
        <f t="shared" si="120"/>
        <v>57</v>
      </c>
      <c r="W547" s="9" t="s">
        <v>348</v>
      </c>
      <c r="X547" s="9">
        <f t="shared" si="121"/>
        <v>55</v>
      </c>
      <c r="Y547" s="9" t="s">
        <v>169</v>
      </c>
      <c r="Z547" s="9">
        <f t="shared" si="122"/>
        <v>77</v>
      </c>
      <c r="AA547" s="9" t="s">
        <v>252</v>
      </c>
      <c r="AB547" s="9">
        <f t="shared" si="123"/>
        <v>55</v>
      </c>
      <c r="AC547" s="9" t="s">
        <v>169</v>
      </c>
      <c r="AD547" s="9">
        <f t="shared" si="124"/>
        <v>114</v>
      </c>
      <c r="AE547" s="9" t="s">
        <v>640</v>
      </c>
      <c r="AF547" s="9">
        <f t="shared" si="125"/>
        <v>45</v>
      </c>
      <c r="AG547" s="9" t="s">
        <v>44</v>
      </c>
      <c r="AH547" s="9" t="s">
        <v>47</v>
      </c>
      <c r="AI547" s="9">
        <f t="shared" si="126"/>
        <v>70</v>
      </c>
      <c r="AJ547" s="9">
        <f t="shared" si="127"/>
        <v>149</v>
      </c>
      <c r="AK547" s="9" t="s">
        <v>443</v>
      </c>
      <c r="AL547" s="1" t="s">
        <v>161</v>
      </c>
      <c r="AM547" s="1" t="s">
        <v>38</v>
      </c>
      <c r="AN547" s="1" t="s">
        <v>238</v>
      </c>
      <c r="AO547" s="1" t="s">
        <v>99</v>
      </c>
      <c r="AP547" t="str">
        <f t="shared" si="128"/>
        <v>Field, Flying</v>
      </c>
      <c r="AQ547" s="9">
        <v>50</v>
      </c>
      <c r="AR547" s="9">
        <f t="shared" si="129"/>
        <v>50</v>
      </c>
      <c r="AS547" s="10">
        <f>Table1[[#This Row],[percentage_male]]/100</f>
        <v>0.5</v>
      </c>
      <c r="AT547" s="11">
        <f>(100-Table1[[#This Row],[percentage_male]])/100</f>
        <v>0.5</v>
      </c>
      <c r="AU547" s="1" t="s">
        <v>162</v>
      </c>
      <c r="AV547" s="1" t="s">
        <v>33</v>
      </c>
      <c r="AW547" s="1" t="s">
        <v>33</v>
      </c>
      <c r="AX547" s="1" t="s">
        <v>33</v>
      </c>
      <c r="AY547" s="1" t="s">
        <v>38</v>
      </c>
      <c r="AZ547" s="1">
        <v>0.5</v>
      </c>
      <c r="BA547" s="1" t="s">
        <v>38</v>
      </c>
      <c r="BB547" s="1">
        <v>0.25</v>
      </c>
      <c r="BC547" s="1" t="s">
        <v>33</v>
      </c>
      <c r="BD547" s="1" t="s">
        <v>32</v>
      </c>
      <c r="BE547" s="1" t="s">
        <v>33</v>
      </c>
      <c r="BF547" s="1">
        <v>0.5</v>
      </c>
      <c r="BG547" s="1" t="s">
        <v>33</v>
      </c>
      <c r="BH547" s="1" t="s">
        <v>38</v>
      </c>
      <c r="BI547" s="1" t="s">
        <v>38</v>
      </c>
      <c r="BJ547" s="1" t="s">
        <v>33</v>
      </c>
      <c r="BK547" s="1" t="s">
        <v>38</v>
      </c>
      <c r="BL547" s="1" t="s">
        <v>33</v>
      </c>
      <c r="BM547" s="1" t="s">
        <v>33</v>
      </c>
    </row>
    <row r="548" spans="1:65" x14ac:dyDescent="0.35">
      <c r="A548" s="1" t="s">
        <v>2418</v>
      </c>
      <c r="B548" s="1" t="s">
        <v>2082</v>
      </c>
      <c r="C548" s="1" t="s">
        <v>2419</v>
      </c>
      <c r="D548" s="1" t="s">
        <v>2420</v>
      </c>
      <c r="E548" t="s">
        <v>90</v>
      </c>
      <c r="F548" s="1" t="s">
        <v>37</v>
      </c>
      <c r="G548" s="1" t="s">
        <v>3918</v>
      </c>
      <c r="H548" s="1" t="s">
        <v>33</v>
      </c>
      <c r="I548" s="1" t="s">
        <v>304</v>
      </c>
      <c r="K548" t="str">
        <f t="shared" si="117"/>
        <v>Ground</v>
      </c>
      <c r="L548" s="1">
        <v>0.3</v>
      </c>
      <c r="M548" s="1">
        <v>8.5</v>
      </c>
      <c r="N548" s="1" t="s">
        <v>61</v>
      </c>
      <c r="O548" s="1" t="s">
        <v>306</v>
      </c>
      <c r="P548" s="1" t="s">
        <v>436</v>
      </c>
      <c r="Q548" s="1" t="s">
        <v>838</v>
      </c>
      <c r="R548" s="9" t="s">
        <v>700</v>
      </c>
      <c r="S548" s="9">
        <f t="shared" si="118"/>
        <v>328</v>
      </c>
      <c r="T548" s="9">
        <f t="shared" si="119"/>
        <v>60</v>
      </c>
      <c r="U548" s="9" t="s">
        <v>56</v>
      </c>
      <c r="V548" s="9">
        <f t="shared" si="120"/>
        <v>85</v>
      </c>
      <c r="W548" s="9" t="s">
        <v>104</v>
      </c>
      <c r="X548" s="9">
        <f t="shared" si="121"/>
        <v>40</v>
      </c>
      <c r="Y548" s="9" t="s">
        <v>184</v>
      </c>
      <c r="Z548" s="9">
        <f t="shared" si="122"/>
        <v>30</v>
      </c>
      <c r="AA548" s="9" t="s">
        <v>158</v>
      </c>
      <c r="AB548" s="9">
        <f t="shared" si="123"/>
        <v>45</v>
      </c>
      <c r="AC548" s="9" t="s">
        <v>44</v>
      </c>
      <c r="AD548" s="9">
        <f t="shared" si="124"/>
        <v>68</v>
      </c>
      <c r="AE548" s="9" t="s">
        <v>452</v>
      </c>
      <c r="AF548" s="9">
        <f t="shared" si="125"/>
        <v>120</v>
      </c>
      <c r="AG548" s="9" t="s">
        <v>75</v>
      </c>
      <c r="AH548" s="9" t="s">
        <v>47</v>
      </c>
      <c r="AI548" s="9">
        <f t="shared" si="126"/>
        <v>70</v>
      </c>
      <c r="AJ548" s="9">
        <f t="shared" si="127"/>
        <v>66</v>
      </c>
      <c r="AK548" s="9" t="s">
        <v>444</v>
      </c>
      <c r="AL548" s="1" t="s">
        <v>161</v>
      </c>
      <c r="AM548" s="1" t="s">
        <v>33</v>
      </c>
      <c r="AN548" s="1" t="s">
        <v>238</v>
      </c>
      <c r="AP548" t="str">
        <f t="shared" si="128"/>
        <v>Field</v>
      </c>
      <c r="AQ548" s="9">
        <v>50</v>
      </c>
      <c r="AR548" s="9">
        <f t="shared" si="129"/>
        <v>50</v>
      </c>
      <c r="AS548" s="10">
        <f>Table1[[#This Row],[percentage_male]]/100</f>
        <v>0.5</v>
      </c>
      <c r="AT548" s="11">
        <f>(100-Table1[[#This Row],[percentage_male]])/100</f>
        <v>0.5</v>
      </c>
      <c r="AU548" s="1" t="s">
        <v>51</v>
      </c>
      <c r="AV548" s="1" t="s">
        <v>33</v>
      </c>
      <c r="AW548" s="1" t="s">
        <v>33</v>
      </c>
      <c r="AX548" s="1" t="s">
        <v>38</v>
      </c>
      <c r="AY548" s="1" t="s">
        <v>32</v>
      </c>
      <c r="AZ548" s="1" t="s">
        <v>38</v>
      </c>
      <c r="BA548" s="1" t="s">
        <v>38</v>
      </c>
      <c r="BB548" s="1" t="s">
        <v>33</v>
      </c>
      <c r="BC548" s="1">
        <v>0.5</v>
      </c>
      <c r="BD548" s="1" t="s">
        <v>33</v>
      </c>
      <c r="BE548" s="1" t="s">
        <v>33</v>
      </c>
      <c r="BF548" s="1" t="s">
        <v>33</v>
      </c>
      <c r="BG548" s="1" t="s">
        <v>33</v>
      </c>
      <c r="BH548" s="1">
        <v>0.5</v>
      </c>
      <c r="BI548" s="1" t="s">
        <v>33</v>
      </c>
      <c r="BJ548" s="1" t="s">
        <v>33</v>
      </c>
      <c r="BK548" s="1" t="s">
        <v>33</v>
      </c>
      <c r="BL548" s="1" t="s">
        <v>33</v>
      </c>
      <c r="BM548" s="1" t="s">
        <v>33</v>
      </c>
    </row>
    <row r="549" spans="1:65" x14ac:dyDescent="0.35">
      <c r="A549" s="1" t="s">
        <v>2422</v>
      </c>
      <c r="B549" s="1" t="s">
        <v>139</v>
      </c>
      <c r="C549" s="1" t="s">
        <v>2423</v>
      </c>
      <c r="D549" s="1" t="s">
        <v>2424</v>
      </c>
      <c r="E549" t="s">
        <v>90</v>
      </c>
      <c r="F549" s="1" t="s">
        <v>37</v>
      </c>
      <c r="G549" s="1" t="s">
        <v>4274</v>
      </c>
      <c r="H549" s="1" t="s">
        <v>38</v>
      </c>
      <c r="I549" s="1" t="s">
        <v>304</v>
      </c>
      <c r="J549" s="1" t="s">
        <v>311</v>
      </c>
      <c r="K549" t="str">
        <f t="shared" si="117"/>
        <v>Ground, Steel</v>
      </c>
      <c r="L549" s="1">
        <v>0.7</v>
      </c>
      <c r="M549" s="1">
        <v>40.4</v>
      </c>
      <c r="N549" s="1" t="s">
        <v>61</v>
      </c>
      <c r="O549" s="1" t="s">
        <v>306</v>
      </c>
      <c r="P549" s="1" t="s">
        <v>436</v>
      </c>
      <c r="Q549" s="1" t="s">
        <v>838</v>
      </c>
      <c r="R549" s="9" t="s">
        <v>2007</v>
      </c>
      <c r="S549" s="9">
        <f t="shared" si="118"/>
        <v>508</v>
      </c>
      <c r="T549" s="9">
        <f t="shared" si="119"/>
        <v>110</v>
      </c>
      <c r="U549" s="9" t="s">
        <v>296</v>
      </c>
      <c r="V549" s="9">
        <f t="shared" si="120"/>
        <v>135</v>
      </c>
      <c r="W549" s="9" t="s">
        <v>148</v>
      </c>
      <c r="X549" s="9">
        <f t="shared" si="121"/>
        <v>60</v>
      </c>
      <c r="Y549" s="9" t="s">
        <v>56</v>
      </c>
      <c r="Z549" s="9">
        <f t="shared" si="122"/>
        <v>50</v>
      </c>
      <c r="AA549" s="9" t="s">
        <v>88</v>
      </c>
      <c r="AB549" s="9">
        <f t="shared" si="123"/>
        <v>65</v>
      </c>
      <c r="AC549" s="9" t="s">
        <v>46</v>
      </c>
      <c r="AD549" s="9">
        <f t="shared" si="124"/>
        <v>88</v>
      </c>
      <c r="AE549" s="9" t="s">
        <v>537</v>
      </c>
      <c r="AF549" s="9">
        <f t="shared" si="125"/>
        <v>60</v>
      </c>
      <c r="AG549" s="9" t="s">
        <v>56</v>
      </c>
      <c r="AH549" s="9" t="s">
        <v>47</v>
      </c>
      <c r="AI549" s="9">
        <f t="shared" si="126"/>
        <v>70</v>
      </c>
      <c r="AJ549" s="9">
        <f t="shared" si="127"/>
        <v>178</v>
      </c>
      <c r="AK549" s="9" t="s">
        <v>179</v>
      </c>
      <c r="AL549" s="1" t="s">
        <v>161</v>
      </c>
      <c r="AM549" s="1" t="s">
        <v>33</v>
      </c>
      <c r="AN549" s="1" t="s">
        <v>238</v>
      </c>
      <c r="AP549" t="str">
        <f t="shared" si="128"/>
        <v>Field</v>
      </c>
      <c r="AQ549" s="9">
        <v>50</v>
      </c>
      <c r="AR549" s="9">
        <f t="shared" si="129"/>
        <v>50</v>
      </c>
      <c r="AS549" s="10">
        <f>Table1[[#This Row],[percentage_male]]/100</f>
        <v>0.5</v>
      </c>
      <c r="AT549" s="11">
        <f>(100-Table1[[#This Row],[percentage_male]])/100</f>
        <v>0.5</v>
      </c>
      <c r="AU549" s="1" t="s">
        <v>51</v>
      </c>
      <c r="AV549" s="1">
        <v>0.5</v>
      </c>
      <c r="AW549" s="1" t="s">
        <v>38</v>
      </c>
      <c r="AX549" s="1" t="s">
        <v>38</v>
      </c>
      <c r="AY549" s="1" t="s">
        <v>32</v>
      </c>
      <c r="AZ549" s="1" t="s">
        <v>33</v>
      </c>
      <c r="BA549" s="1" t="s">
        <v>33</v>
      </c>
      <c r="BB549" s="1" t="s">
        <v>38</v>
      </c>
      <c r="BC549" s="1" t="s">
        <v>32</v>
      </c>
      <c r="BD549" s="1" t="s">
        <v>38</v>
      </c>
      <c r="BE549" s="1">
        <v>0.5</v>
      </c>
      <c r="BF549" s="1">
        <v>0.5</v>
      </c>
      <c r="BG549" s="1">
        <v>0.5</v>
      </c>
      <c r="BH549" s="1">
        <v>0.25</v>
      </c>
      <c r="BI549" s="1" t="s">
        <v>33</v>
      </c>
      <c r="BJ549" s="1">
        <v>0.5</v>
      </c>
      <c r="BK549" s="1" t="s">
        <v>33</v>
      </c>
      <c r="BL549" s="1">
        <v>0.5</v>
      </c>
      <c r="BM549" s="1">
        <v>0.5</v>
      </c>
    </row>
    <row r="550" spans="1:65" x14ac:dyDescent="0.35">
      <c r="A550" s="1" t="s">
        <v>2426</v>
      </c>
      <c r="B550" s="1" t="s">
        <v>2089</v>
      </c>
      <c r="C550" s="1" t="s">
        <v>2427</v>
      </c>
      <c r="D550" s="1" t="s">
        <v>2428</v>
      </c>
      <c r="E550" t="s">
        <v>90</v>
      </c>
      <c r="F550" s="1" t="s">
        <v>37</v>
      </c>
      <c r="G550" s="1" t="s">
        <v>4275</v>
      </c>
      <c r="H550" s="1" t="s">
        <v>33</v>
      </c>
      <c r="I550" s="1" t="s">
        <v>37</v>
      </c>
      <c r="K550" t="str">
        <f t="shared" si="117"/>
        <v>Normal</v>
      </c>
      <c r="L550" s="1">
        <v>1.1000000000000001</v>
      </c>
      <c r="M550" s="1">
        <v>31</v>
      </c>
      <c r="N550" s="1" t="s">
        <v>61</v>
      </c>
      <c r="O550" s="1" t="s">
        <v>780</v>
      </c>
      <c r="P550" s="1" t="s">
        <v>600</v>
      </c>
      <c r="Q550" s="1" t="s">
        <v>2026</v>
      </c>
      <c r="R550" s="9" t="s">
        <v>1812</v>
      </c>
      <c r="S550" s="9">
        <f t="shared" si="118"/>
        <v>445</v>
      </c>
      <c r="T550" s="9">
        <f t="shared" si="119"/>
        <v>103</v>
      </c>
      <c r="U550" s="9" t="s">
        <v>147</v>
      </c>
      <c r="V550" s="9">
        <f t="shared" si="120"/>
        <v>60</v>
      </c>
      <c r="W550" s="9" t="s">
        <v>56</v>
      </c>
      <c r="X550" s="9">
        <f t="shared" si="121"/>
        <v>86</v>
      </c>
      <c r="Y550" s="9" t="s">
        <v>530</v>
      </c>
      <c r="Z550" s="9">
        <f t="shared" si="122"/>
        <v>60</v>
      </c>
      <c r="AA550" s="9" t="s">
        <v>56</v>
      </c>
      <c r="AB550" s="9">
        <f t="shared" si="123"/>
        <v>86</v>
      </c>
      <c r="AC550" s="9" t="s">
        <v>530</v>
      </c>
      <c r="AD550" s="9">
        <f t="shared" si="124"/>
        <v>50</v>
      </c>
      <c r="AE550" s="9" t="s">
        <v>88</v>
      </c>
      <c r="AF550" s="9">
        <f t="shared" si="125"/>
        <v>255</v>
      </c>
      <c r="AG550" s="9" t="s">
        <v>160</v>
      </c>
      <c r="AH550" s="9" t="s">
        <v>47</v>
      </c>
      <c r="AI550" s="9">
        <f t="shared" si="126"/>
        <v>70</v>
      </c>
      <c r="AJ550" s="9">
        <f t="shared" si="127"/>
        <v>390</v>
      </c>
      <c r="AK550" s="9" t="s">
        <v>545</v>
      </c>
      <c r="AL550" s="1" t="s">
        <v>363</v>
      </c>
      <c r="AM550" s="1" t="s">
        <v>33</v>
      </c>
      <c r="AN550" s="1" t="s">
        <v>288</v>
      </c>
      <c r="AP550" t="str">
        <f t="shared" si="128"/>
        <v>Fairy</v>
      </c>
      <c r="AQ550" s="9">
        <v>50</v>
      </c>
      <c r="AR550" s="9">
        <f t="shared" si="129"/>
        <v>50</v>
      </c>
      <c r="AS550" s="10">
        <f>Table1[[#This Row],[percentage_male]]/100</f>
        <v>0.5</v>
      </c>
      <c r="AT550" s="11">
        <f>(100-Table1[[#This Row],[percentage_male]])/100</f>
        <v>0.5</v>
      </c>
      <c r="AU550" s="1" t="s">
        <v>51</v>
      </c>
      <c r="AV550" s="1" t="s">
        <v>33</v>
      </c>
      <c r="AW550" s="1" t="s">
        <v>33</v>
      </c>
      <c r="AX550" s="1" t="s">
        <v>33</v>
      </c>
      <c r="AY550" s="1" t="s">
        <v>33</v>
      </c>
      <c r="AZ550" s="1" t="s">
        <v>33</v>
      </c>
      <c r="BA550" s="1" t="s">
        <v>33</v>
      </c>
      <c r="BB550" s="1" t="s">
        <v>38</v>
      </c>
      <c r="BC550" s="1" t="s">
        <v>33</v>
      </c>
      <c r="BD550" s="1" t="s">
        <v>33</v>
      </c>
      <c r="BE550" s="1" t="s">
        <v>33</v>
      </c>
      <c r="BF550" s="1" t="s">
        <v>33</v>
      </c>
      <c r="BG550" s="1" t="s">
        <v>33</v>
      </c>
      <c r="BH550" s="1" t="s">
        <v>33</v>
      </c>
      <c r="BI550" s="1" t="s">
        <v>32</v>
      </c>
      <c r="BJ550" s="1" t="s">
        <v>33</v>
      </c>
      <c r="BK550" s="1" t="s">
        <v>33</v>
      </c>
      <c r="BL550" s="1" t="s">
        <v>33</v>
      </c>
      <c r="BM550" s="1" t="s">
        <v>33</v>
      </c>
    </row>
    <row r="551" spans="1:65" x14ac:dyDescent="0.35">
      <c r="A551" s="1" t="s">
        <v>2431</v>
      </c>
      <c r="B551" s="1" t="s">
        <v>2093</v>
      </c>
      <c r="C551" s="1" t="s">
        <v>2432</v>
      </c>
      <c r="D551" s="1" t="s">
        <v>2433</v>
      </c>
      <c r="E551" t="s">
        <v>90</v>
      </c>
      <c r="F551" s="1" t="s">
        <v>37</v>
      </c>
      <c r="G551" s="1" t="s">
        <v>4276</v>
      </c>
      <c r="H551" s="1" t="s">
        <v>33</v>
      </c>
      <c r="I551" s="1" t="s">
        <v>478</v>
      </c>
      <c r="K551" t="str">
        <f t="shared" si="117"/>
        <v>Fighting</v>
      </c>
      <c r="L551" s="1">
        <v>0.6</v>
      </c>
      <c r="M551" s="1">
        <v>12.5</v>
      </c>
      <c r="N551" s="1" t="s">
        <v>61</v>
      </c>
      <c r="O551" s="1" t="s">
        <v>234</v>
      </c>
      <c r="P551" s="1" t="s">
        <v>338</v>
      </c>
      <c r="Q551" s="1" t="s">
        <v>749</v>
      </c>
      <c r="R551" s="9" t="s">
        <v>427</v>
      </c>
      <c r="S551" s="9">
        <f t="shared" si="118"/>
        <v>305</v>
      </c>
      <c r="T551" s="9">
        <f t="shared" si="119"/>
        <v>75</v>
      </c>
      <c r="U551" s="9" t="s">
        <v>195</v>
      </c>
      <c r="V551" s="9">
        <f t="shared" si="120"/>
        <v>80</v>
      </c>
      <c r="W551" s="9" t="s">
        <v>59</v>
      </c>
      <c r="X551" s="9">
        <f t="shared" si="121"/>
        <v>55</v>
      </c>
      <c r="Y551" s="9" t="s">
        <v>169</v>
      </c>
      <c r="Z551" s="9">
        <f t="shared" si="122"/>
        <v>25</v>
      </c>
      <c r="AA551" s="9" t="s">
        <v>170</v>
      </c>
      <c r="AB551" s="9">
        <f t="shared" si="123"/>
        <v>35</v>
      </c>
      <c r="AC551" s="9" t="s">
        <v>159</v>
      </c>
      <c r="AD551" s="9">
        <f t="shared" si="124"/>
        <v>35</v>
      </c>
      <c r="AE551" s="9" t="s">
        <v>159</v>
      </c>
      <c r="AF551" s="9">
        <f t="shared" si="125"/>
        <v>180</v>
      </c>
      <c r="AG551" s="9" t="s">
        <v>529</v>
      </c>
      <c r="AH551" s="9" t="s">
        <v>47</v>
      </c>
      <c r="AI551" s="9">
        <f t="shared" si="126"/>
        <v>70</v>
      </c>
      <c r="AJ551" s="9">
        <f t="shared" si="127"/>
        <v>61</v>
      </c>
      <c r="AK551" s="9" t="s">
        <v>264</v>
      </c>
      <c r="AL551" s="1" t="s">
        <v>49</v>
      </c>
      <c r="AM551" s="1" t="s">
        <v>33</v>
      </c>
      <c r="AN551" s="1" t="s">
        <v>514</v>
      </c>
      <c r="AP551" t="str">
        <f t="shared" si="128"/>
        <v>Human-Like</v>
      </c>
      <c r="AQ551" s="9">
        <v>75</v>
      </c>
      <c r="AR551" s="9">
        <f t="shared" si="129"/>
        <v>25</v>
      </c>
      <c r="AS551" s="10">
        <f>Table1[[#This Row],[percentage_male]]/100</f>
        <v>0.75</v>
      </c>
      <c r="AT551" s="11">
        <f>(100-Table1[[#This Row],[percentage_male]])/100</f>
        <v>0.25</v>
      </c>
      <c r="AU551" s="1" t="s">
        <v>51</v>
      </c>
      <c r="AV551" s="1" t="s">
        <v>33</v>
      </c>
      <c r="AW551" s="1" t="s">
        <v>33</v>
      </c>
      <c r="AX551" s="1" t="s">
        <v>33</v>
      </c>
      <c r="AY551" s="1" t="s">
        <v>33</v>
      </c>
      <c r="AZ551" s="1" t="s">
        <v>33</v>
      </c>
      <c r="BA551" s="1" t="s">
        <v>33</v>
      </c>
      <c r="BB551" s="1" t="s">
        <v>33</v>
      </c>
      <c r="BC551" s="1" t="s">
        <v>33</v>
      </c>
      <c r="BD551" s="1" t="s">
        <v>33</v>
      </c>
      <c r="BE551" s="1" t="s">
        <v>38</v>
      </c>
      <c r="BF551" s="1" t="s">
        <v>38</v>
      </c>
      <c r="BG551" s="1">
        <v>0.5</v>
      </c>
      <c r="BH551" s="1">
        <v>0.5</v>
      </c>
      <c r="BI551" s="1" t="s">
        <v>33</v>
      </c>
      <c r="BJ551" s="1" t="s">
        <v>33</v>
      </c>
      <c r="BK551" s="1">
        <v>0.5</v>
      </c>
      <c r="BL551" s="1" t="s">
        <v>33</v>
      </c>
      <c r="BM551" s="1" t="s">
        <v>38</v>
      </c>
    </row>
    <row r="552" spans="1:65" x14ac:dyDescent="0.35">
      <c r="A552" s="1" t="s">
        <v>2435</v>
      </c>
      <c r="B552" s="1" t="s">
        <v>2095</v>
      </c>
      <c r="C552" s="1" t="s">
        <v>2436</v>
      </c>
      <c r="D552" s="1" t="s">
        <v>2437</v>
      </c>
      <c r="E552" t="s">
        <v>90</v>
      </c>
      <c r="F552" s="1" t="s">
        <v>37</v>
      </c>
      <c r="G552" s="1" t="s">
        <v>4276</v>
      </c>
      <c r="H552" s="1" t="s">
        <v>33</v>
      </c>
      <c r="I552" s="1" t="s">
        <v>478</v>
      </c>
      <c r="K552" t="str">
        <f t="shared" si="117"/>
        <v>Fighting</v>
      </c>
      <c r="L552" s="1">
        <v>1.2</v>
      </c>
      <c r="M552" s="1">
        <v>40</v>
      </c>
      <c r="N552" s="1" t="s">
        <v>61</v>
      </c>
      <c r="O552" s="1" t="s">
        <v>234</v>
      </c>
      <c r="P552" s="1" t="s">
        <v>338</v>
      </c>
      <c r="Q552" s="1" t="s">
        <v>749</v>
      </c>
      <c r="R552" s="9" t="s">
        <v>55</v>
      </c>
      <c r="S552" s="9">
        <f t="shared" si="118"/>
        <v>405</v>
      </c>
      <c r="T552" s="9">
        <f t="shared" si="119"/>
        <v>85</v>
      </c>
      <c r="U552" s="9" t="s">
        <v>104</v>
      </c>
      <c r="V552" s="9">
        <f t="shared" si="120"/>
        <v>105</v>
      </c>
      <c r="W552" s="9" t="s">
        <v>141</v>
      </c>
      <c r="X552" s="9">
        <f t="shared" si="121"/>
        <v>85</v>
      </c>
      <c r="Y552" s="9" t="s">
        <v>104</v>
      </c>
      <c r="Z552" s="9">
        <f t="shared" si="122"/>
        <v>40</v>
      </c>
      <c r="AA552" s="9" t="s">
        <v>184</v>
      </c>
      <c r="AB552" s="9">
        <f t="shared" si="123"/>
        <v>50</v>
      </c>
      <c r="AC552" s="9" t="s">
        <v>88</v>
      </c>
      <c r="AD552" s="9">
        <f t="shared" si="124"/>
        <v>40</v>
      </c>
      <c r="AE552" s="9" t="s">
        <v>184</v>
      </c>
      <c r="AF552" s="9">
        <f t="shared" si="125"/>
        <v>90</v>
      </c>
      <c r="AG552" s="9" t="s">
        <v>178</v>
      </c>
      <c r="AH552" s="9" t="s">
        <v>47</v>
      </c>
      <c r="AI552" s="9">
        <f t="shared" si="126"/>
        <v>70</v>
      </c>
      <c r="AJ552" s="9">
        <f t="shared" si="127"/>
        <v>142</v>
      </c>
      <c r="AK552" s="9" t="s">
        <v>60</v>
      </c>
      <c r="AL552" s="1" t="s">
        <v>49</v>
      </c>
      <c r="AM552" s="1" t="s">
        <v>33</v>
      </c>
      <c r="AN552" s="1" t="s">
        <v>514</v>
      </c>
      <c r="AP552" t="str">
        <f t="shared" si="128"/>
        <v>Human-Like</v>
      </c>
      <c r="AQ552" s="9">
        <v>75</v>
      </c>
      <c r="AR552" s="9">
        <f t="shared" si="129"/>
        <v>25</v>
      </c>
      <c r="AS552" s="10">
        <f>Table1[[#This Row],[percentage_male]]/100</f>
        <v>0.75</v>
      </c>
      <c r="AT552" s="11">
        <f>(100-Table1[[#This Row],[percentage_male]])/100</f>
        <v>0.25</v>
      </c>
      <c r="AU552" s="1" t="s">
        <v>51</v>
      </c>
      <c r="AV552" s="1" t="s">
        <v>33</v>
      </c>
      <c r="AW552" s="1" t="s">
        <v>33</v>
      </c>
      <c r="AX552" s="1" t="s">
        <v>33</v>
      </c>
      <c r="AY552" s="1" t="s">
        <v>33</v>
      </c>
      <c r="AZ552" s="1" t="s">
        <v>33</v>
      </c>
      <c r="BA552" s="1" t="s">
        <v>33</v>
      </c>
      <c r="BB552" s="1" t="s">
        <v>33</v>
      </c>
      <c r="BC552" s="1" t="s">
        <v>33</v>
      </c>
      <c r="BD552" s="1" t="s">
        <v>33</v>
      </c>
      <c r="BE552" s="1" t="s">
        <v>38</v>
      </c>
      <c r="BF552" s="1" t="s">
        <v>38</v>
      </c>
      <c r="BG552" s="1">
        <v>0.5</v>
      </c>
      <c r="BH552" s="1">
        <v>0.5</v>
      </c>
      <c r="BI552" s="1" t="s">
        <v>33</v>
      </c>
      <c r="BJ552" s="1" t="s">
        <v>33</v>
      </c>
      <c r="BK552" s="1">
        <v>0.5</v>
      </c>
      <c r="BL552" s="1" t="s">
        <v>33</v>
      </c>
      <c r="BM552" s="1" t="s">
        <v>38</v>
      </c>
    </row>
    <row r="553" spans="1:65" x14ac:dyDescent="0.35">
      <c r="A553" s="1" t="s">
        <v>2439</v>
      </c>
      <c r="B553" s="1" t="s">
        <v>100</v>
      </c>
      <c r="C553" s="1" t="s">
        <v>2440</v>
      </c>
      <c r="D553" s="1" t="s">
        <v>2441</v>
      </c>
      <c r="E553" t="s">
        <v>90</v>
      </c>
      <c r="F553" s="1" t="s">
        <v>37</v>
      </c>
      <c r="G553" s="1" t="s">
        <v>4276</v>
      </c>
      <c r="H553" s="1" t="s">
        <v>33</v>
      </c>
      <c r="I553" s="1" t="s">
        <v>478</v>
      </c>
      <c r="K553" t="str">
        <f t="shared" si="117"/>
        <v>Fighting</v>
      </c>
      <c r="L553" s="1">
        <v>1.4</v>
      </c>
      <c r="M553" s="1">
        <v>87</v>
      </c>
      <c r="N553" s="1" t="s">
        <v>61</v>
      </c>
      <c r="O553" s="1" t="s">
        <v>234</v>
      </c>
      <c r="P553" s="1" t="s">
        <v>338</v>
      </c>
      <c r="Q553" s="1" t="s">
        <v>749</v>
      </c>
      <c r="R553" s="9" t="s">
        <v>339</v>
      </c>
      <c r="S553" s="9">
        <f t="shared" si="118"/>
        <v>505</v>
      </c>
      <c r="T553" s="9">
        <f t="shared" si="119"/>
        <v>105</v>
      </c>
      <c r="U553" s="9" t="s">
        <v>141</v>
      </c>
      <c r="V553" s="9">
        <f t="shared" si="120"/>
        <v>140</v>
      </c>
      <c r="W553" s="9" t="s">
        <v>361</v>
      </c>
      <c r="X553" s="9">
        <f t="shared" si="121"/>
        <v>95</v>
      </c>
      <c r="Y553" s="9" t="s">
        <v>276</v>
      </c>
      <c r="Z553" s="9">
        <f t="shared" si="122"/>
        <v>55</v>
      </c>
      <c r="AA553" s="9" t="s">
        <v>169</v>
      </c>
      <c r="AB553" s="9">
        <f t="shared" si="123"/>
        <v>65</v>
      </c>
      <c r="AC553" s="9" t="s">
        <v>46</v>
      </c>
      <c r="AD553" s="9">
        <f t="shared" si="124"/>
        <v>45</v>
      </c>
      <c r="AE553" s="9" t="s">
        <v>44</v>
      </c>
      <c r="AF553" s="9">
        <f t="shared" si="125"/>
        <v>45</v>
      </c>
      <c r="AG553" s="9" t="s">
        <v>44</v>
      </c>
      <c r="AH553" s="9" t="s">
        <v>47</v>
      </c>
      <c r="AI553" s="9">
        <f t="shared" si="126"/>
        <v>70</v>
      </c>
      <c r="AJ553" s="9">
        <f t="shared" si="127"/>
        <v>227</v>
      </c>
      <c r="AK553" s="9" t="s">
        <v>343</v>
      </c>
      <c r="AL553" s="1" t="s">
        <v>49</v>
      </c>
      <c r="AM553" s="1" t="s">
        <v>33</v>
      </c>
      <c r="AN553" s="1" t="s">
        <v>514</v>
      </c>
      <c r="AP553" t="str">
        <f t="shared" si="128"/>
        <v>Human-Like</v>
      </c>
      <c r="AQ553" s="9">
        <v>75</v>
      </c>
      <c r="AR553" s="9">
        <f t="shared" si="129"/>
        <v>25</v>
      </c>
      <c r="AS553" s="10">
        <f>Table1[[#This Row],[percentage_male]]/100</f>
        <v>0.75</v>
      </c>
      <c r="AT553" s="11">
        <f>(100-Table1[[#This Row],[percentage_male]])/100</f>
        <v>0.25</v>
      </c>
      <c r="AU553" s="1" t="s">
        <v>51</v>
      </c>
      <c r="AV553" s="1" t="s">
        <v>33</v>
      </c>
      <c r="AW553" s="1" t="s">
        <v>33</v>
      </c>
      <c r="AX553" s="1" t="s">
        <v>33</v>
      </c>
      <c r="AY553" s="1" t="s">
        <v>33</v>
      </c>
      <c r="AZ553" s="1" t="s">
        <v>33</v>
      </c>
      <c r="BA553" s="1" t="s">
        <v>33</v>
      </c>
      <c r="BB553" s="1" t="s">
        <v>33</v>
      </c>
      <c r="BC553" s="1" t="s">
        <v>33</v>
      </c>
      <c r="BD553" s="1" t="s">
        <v>33</v>
      </c>
      <c r="BE553" s="1" t="s">
        <v>38</v>
      </c>
      <c r="BF553" s="1" t="s">
        <v>38</v>
      </c>
      <c r="BG553" s="1">
        <v>0.5</v>
      </c>
      <c r="BH553" s="1">
        <v>0.5</v>
      </c>
      <c r="BI553" s="1" t="s">
        <v>33</v>
      </c>
      <c r="BJ553" s="1" t="s">
        <v>33</v>
      </c>
      <c r="BK553" s="1">
        <v>0.5</v>
      </c>
      <c r="BL553" s="1" t="s">
        <v>33</v>
      </c>
      <c r="BM553" s="1" t="s">
        <v>38</v>
      </c>
    </row>
    <row r="554" spans="1:65" x14ac:dyDescent="0.35">
      <c r="A554" s="1" t="s">
        <v>2443</v>
      </c>
      <c r="B554" s="1" t="s">
        <v>860</v>
      </c>
      <c r="C554" s="1" t="s">
        <v>2444</v>
      </c>
      <c r="D554" s="1" t="s">
        <v>2445</v>
      </c>
      <c r="E554" t="s">
        <v>90</v>
      </c>
      <c r="F554" s="1" t="s">
        <v>37</v>
      </c>
      <c r="G554" s="1" t="s">
        <v>3925</v>
      </c>
      <c r="H554" s="1" t="s">
        <v>33</v>
      </c>
      <c r="I554" s="1" t="s">
        <v>123</v>
      </c>
      <c r="K554" t="str">
        <f t="shared" si="117"/>
        <v>Water</v>
      </c>
      <c r="L554" s="1">
        <v>0.5</v>
      </c>
      <c r="M554" s="1">
        <v>4.5</v>
      </c>
      <c r="N554" s="1" t="s">
        <v>61</v>
      </c>
      <c r="O554" s="1" t="s">
        <v>468</v>
      </c>
      <c r="P554" s="1" t="s">
        <v>644</v>
      </c>
      <c r="Q554" s="1" t="s">
        <v>499</v>
      </c>
      <c r="R554" s="9" t="s">
        <v>1287</v>
      </c>
      <c r="S554" s="9">
        <f t="shared" si="118"/>
        <v>294</v>
      </c>
      <c r="T554" s="9">
        <f t="shared" si="119"/>
        <v>50</v>
      </c>
      <c r="U554" s="9" t="s">
        <v>88</v>
      </c>
      <c r="V554" s="9">
        <f t="shared" si="120"/>
        <v>50</v>
      </c>
      <c r="W554" s="9" t="s">
        <v>88</v>
      </c>
      <c r="X554" s="9">
        <f t="shared" si="121"/>
        <v>40</v>
      </c>
      <c r="Y554" s="9" t="s">
        <v>184</v>
      </c>
      <c r="Z554" s="9">
        <f t="shared" si="122"/>
        <v>50</v>
      </c>
      <c r="AA554" s="9" t="s">
        <v>88</v>
      </c>
      <c r="AB554" s="9">
        <f t="shared" si="123"/>
        <v>40</v>
      </c>
      <c r="AC554" s="9" t="s">
        <v>184</v>
      </c>
      <c r="AD554" s="9">
        <f t="shared" si="124"/>
        <v>64</v>
      </c>
      <c r="AE554" s="9" t="s">
        <v>48</v>
      </c>
      <c r="AF554" s="9">
        <f t="shared" si="125"/>
        <v>255</v>
      </c>
      <c r="AG554" s="9" t="s">
        <v>160</v>
      </c>
      <c r="AH554" s="9" t="s">
        <v>47</v>
      </c>
      <c r="AI554" s="9">
        <f t="shared" si="126"/>
        <v>70</v>
      </c>
      <c r="AJ554" s="9">
        <f t="shared" si="127"/>
        <v>59</v>
      </c>
      <c r="AK554" s="9" t="s">
        <v>134</v>
      </c>
      <c r="AL554" s="1" t="s">
        <v>49</v>
      </c>
      <c r="AM554" s="1" t="s">
        <v>33</v>
      </c>
      <c r="AN554" s="1" t="s">
        <v>129</v>
      </c>
      <c r="AP554" t="str">
        <f t="shared" si="128"/>
        <v>Water 1</v>
      </c>
      <c r="AQ554" s="9">
        <v>50</v>
      </c>
      <c r="AR554" s="9">
        <f t="shared" si="129"/>
        <v>50</v>
      </c>
      <c r="AS554" s="10">
        <f>Table1[[#This Row],[percentage_male]]/100</f>
        <v>0.5</v>
      </c>
      <c r="AT554" s="11">
        <f>(100-Table1[[#This Row],[percentage_male]])/100</f>
        <v>0.5</v>
      </c>
      <c r="AU554" s="1" t="s">
        <v>51</v>
      </c>
      <c r="AV554" s="1" t="s">
        <v>33</v>
      </c>
      <c r="AW554" s="1">
        <v>0.5</v>
      </c>
      <c r="AX554" s="1">
        <v>0.5</v>
      </c>
      <c r="AY554" s="1" t="s">
        <v>38</v>
      </c>
      <c r="AZ554" s="1" t="s">
        <v>38</v>
      </c>
      <c r="BA554" s="1">
        <v>0.5</v>
      </c>
      <c r="BB554" s="1" t="s">
        <v>33</v>
      </c>
      <c r="BC554" s="1" t="s">
        <v>33</v>
      </c>
      <c r="BD554" s="1" t="s">
        <v>33</v>
      </c>
      <c r="BE554" s="1" t="s">
        <v>33</v>
      </c>
      <c r="BF554" s="1" t="s">
        <v>33</v>
      </c>
      <c r="BG554" s="1" t="s">
        <v>33</v>
      </c>
      <c r="BH554" s="1" t="s">
        <v>33</v>
      </c>
      <c r="BI554" s="1" t="s">
        <v>33</v>
      </c>
      <c r="BJ554" s="1" t="s">
        <v>33</v>
      </c>
      <c r="BK554" s="1" t="s">
        <v>33</v>
      </c>
      <c r="BL554" s="1">
        <v>0.5</v>
      </c>
      <c r="BM554" s="1" t="s">
        <v>33</v>
      </c>
    </row>
    <row r="555" spans="1:65" x14ac:dyDescent="0.35">
      <c r="A555" s="1" t="s">
        <v>2446</v>
      </c>
      <c r="B555" s="1" t="s">
        <v>2103</v>
      </c>
      <c r="C555" s="1" t="s">
        <v>2447</v>
      </c>
      <c r="D555" s="1" t="s">
        <v>2448</v>
      </c>
      <c r="E555" t="s">
        <v>90</v>
      </c>
      <c r="F555" s="1" t="s">
        <v>37</v>
      </c>
      <c r="G555" s="1" t="s">
        <v>4114</v>
      </c>
      <c r="H555" s="1" t="s">
        <v>38</v>
      </c>
      <c r="I555" s="1" t="s">
        <v>123</v>
      </c>
      <c r="J555" s="1" t="s">
        <v>304</v>
      </c>
      <c r="K555" t="str">
        <f t="shared" si="117"/>
        <v>Water, Ground</v>
      </c>
      <c r="L555" s="1">
        <v>0.8</v>
      </c>
      <c r="M555" s="1">
        <v>17</v>
      </c>
      <c r="N555" s="1" t="s">
        <v>61</v>
      </c>
      <c r="O555" s="1" t="s">
        <v>468</v>
      </c>
      <c r="P555" s="1" t="s">
        <v>644</v>
      </c>
      <c r="Q555" s="1" t="s">
        <v>499</v>
      </c>
      <c r="R555" s="9" t="s">
        <v>1601</v>
      </c>
      <c r="S555" s="9">
        <f t="shared" si="118"/>
        <v>384</v>
      </c>
      <c r="T555" s="9">
        <f t="shared" si="119"/>
        <v>75</v>
      </c>
      <c r="U555" s="9" t="s">
        <v>195</v>
      </c>
      <c r="V555" s="9">
        <f t="shared" si="120"/>
        <v>65</v>
      </c>
      <c r="W555" s="9" t="s">
        <v>46</v>
      </c>
      <c r="X555" s="9">
        <f t="shared" si="121"/>
        <v>55</v>
      </c>
      <c r="Y555" s="9" t="s">
        <v>169</v>
      </c>
      <c r="Z555" s="9">
        <f t="shared" si="122"/>
        <v>65</v>
      </c>
      <c r="AA555" s="9" t="s">
        <v>46</v>
      </c>
      <c r="AB555" s="9">
        <f t="shared" si="123"/>
        <v>55</v>
      </c>
      <c r="AC555" s="9" t="s">
        <v>169</v>
      </c>
      <c r="AD555" s="9">
        <f t="shared" si="124"/>
        <v>69</v>
      </c>
      <c r="AE555" s="9" t="s">
        <v>277</v>
      </c>
      <c r="AF555" s="9">
        <f t="shared" si="125"/>
        <v>120</v>
      </c>
      <c r="AG555" s="9" t="s">
        <v>75</v>
      </c>
      <c r="AH555" s="9" t="s">
        <v>47</v>
      </c>
      <c r="AI555" s="9">
        <f t="shared" si="126"/>
        <v>70</v>
      </c>
      <c r="AJ555" s="9">
        <f t="shared" si="127"/>
        <v>134</v>
      </c>
      <c r="AK555" s="9" t="s">
        <v>725</v>
      </c>
      <c r="AL555" s="1" t="s">
        <v>49</v>
      </c>
      <c r="AM555" s="1" t="s">
        <v>33</v>
      </c>
      <c r="AN555" s="1" t="s">
        <v>129</v>
      </c>
      <c r="AP555" t="str">
        <f t="shared" si="128"/>
        <v>Water 1</v>
      </c>
      <c r="AQ555" s="9">
        <v>50</v>
      </c>
      <c r="AR555" s="9">
        <f t="shared" si="129"/>
        <v>50</v>
      </c>
      <c r="AS555" s="10">
        <f>Table1[[#This Row],[percentage_male]]/100</f>
        <v>0.5</v>
      </c>
      <c r="AT555" s="11">
        <f>(100-Table1[[#This Row],[percentage_male]])/100</f>
        <v>0.5</v>
      </c>
      <c r="AU555" s="1" t="s">
        <v>51</v>
      </c>
      <c r="AV555" s="1" t="s">
        <v>33</v>
      </c>
      <c r="AW555" s="1">
        <v>0.5</v>
      </c>
      <c r="AX555" s="1" t="s">
        <v>33</v>
      </c>
      <c r="AY555" s="1" t="s">
        <v>32</v>
      </c>
      <c r="AZ555" s="1" t="s">
        <v>77</v>
      </c>
      <c r="BA555" s="1" t="s">
        <v>33</v>
      </c>
      <c r="BB555" s="1" t="s">
        <v>33</v>
      </c>
      <c r="BC555" s="1">
        <v>0.5</v>
      </c>
      <c r="BD555" s="1" t="s">
        <v>33</v>
      </c>
      <c r="BE555" s="1" t="s">
        <v>33</v>
      </c>
      <c r="BF555" s="1" t="s">
        <v>33</v>
      </c>
      <c r="BG555" s="1" t="s">
        <v>33</v>
      </c>
      <c r="BH555" s="1">
        <v>0.5</v>
      </c>
      <c r="BI555" s="1" t="s">
        <v>33</v>
      </c>
      <c r="BJ555" s="1" t="s">
        <v>33</v>
      </c>
      <c r="BK555" s="1" t="s">
        <v>33</v>
      </c>
      <c r="BL555" s="1">
        <v>0.5</v>
      </c>
      <c r="BM555" s="1" t="s">
        <v>33</v>
      </c>
    </row>
    <row r="556" spans="1:65" x14ac:dyDescent="0.35">
      <c r="A556" s="1" t="s">
        <v>2449</v>
      </c>
      <c r="B556" s="1" t="s">
        <v>2105</v>
      </c>
      <c r="C556" s="1" t="s">
        <v>2450</v>
      </c>
      <c r="D556" s="1" t="s">
        <v>2451</v>
      </c>
      <c r="E556" t="s">
        <v>90</v>
      </c>
      <c r="F556" s="1" t="s">
        <v>37</v>
      </c>
      <c r="G556" s="1" t="s">
        <v>4114</v>
      </c>
      <c r="H556" s="1" t="s">
        <v>38</v>
      </c>
      <c r="I556" s="1" t="s">
        <v>123</v>
      </c>
      <c r="J556" s="1" t="s">
        <v>304</v>
      </c>
      <c r="K556" t="str">
        <f t="shared" si="117"/>
        <v>Water, Ground</v>
      </c>
      <c r="L556" s="1">
        <v>1.5</v>
      </c>
      <c r="M556" s="1">
        <v>62</v>
      </c>
      <c r="N556" s="1" t="s">
        <v>61</v>
      </c>
      <c r="O556" s="1" t="s">
        <v>468</v>
      </c>
      <c r="P556" s="1" t="s">
        <v>657</v>
      </c>
      <c r="Q556" s="1" t="s">
        <v>499</v>
      </c>
      <c r="R556" s="9" t="s">
        <v>2010</v>
      </c>
      <c r="S556" s="9">
        <f t="shared" si="118"/>
        <v>509</v>
      </c>
      <c r="T556" s="9">
        <f t="shared" si="119"/>
        <v>105</v>
      </c>
      <c r="U556" s="9" t="s">
        <v>141</v>
      </c>
      <c r="V556" s="9">
        <f t="shared" si="120"/>
        <v>95</v>
      </c>
      <c r="W556" s="9" t="s">
        <v>276</v>
      </c>
      <c r="X556" s="9">
        <f t="shared" si="121"/>
        <v>75</v>
      </c>
      <c r="Y556" s="9" t="s">
        <v>195</v>
      </c>
      <c r="Z556" s="9">
        <f t="shared" si="122"/>
        <v>85</v>
      </c>
      <c r="AA556" s="9" t="s">
        <v>104</v>
      </c>
      <c r="AB556" s="9">
        <f t="shared" si="123"/>
        <v>75</v>
      </c>
      <c r="AC556" s="9" t="s">
        <v>195</v>
      </c>
      <c r="AD556" s="9">
        <f t="shared" si="124"/>
        <v>74</v>
      </c>
      <c r="AE556" s="9" t="s">
        <v>474</v>
      </c>
      <c r="AF556" s="9">
        <f t="shared" si="125"/>
        <v>45</v>
      </c>
      <c r="AG556" s="9" t="s">
        <v>44</v>
      </c>
      <c r="AH556" s="9" t="s">
        <v>47</v>
      </c>
      <c r="AI556" s="9">
        <f t="shared" si="126"/>
        <v>70</v>
      </c>
      <c r="AJ556" s="9">
        <f t="shared" si="127"/>
        <v>229</v>
      </c>
      <c r="AK556" s="9" t="s">
        <v>1063</v>
      </c>
      <c r="AL556" s="1" t="s">
        <v>49</v>
      </c>
      <c r="AM556" s="1" t="s">
        <v>33</v>
      </c>
      <c r="AN556" s="1" t="s">
        <v>129</v>
      </c>
      <c r="AP556" t="str">
        <f t="shared" si="128"/>
        <v>Water 1</v>
      </c>
      <c r="AQ556" s="9">
        <v>50</v>
      </c>
      <c r="AR556" s="9">
        <f t="shared" si="129"/>
        <v>50</v>
      </c>
      <c r="AS556" s="10">
        <f>Table1[[#This Row],[percentage_male]]/100</f>
        <v>0.5</v>
      </c>
      <c r="AT556" s="11">
        <f>(100-Table1[[#This Row],[percentage_male]])/100</f>
        <v>0.5</v>
      </c>
      <c r="AU556" s="1" t="s">
        <v>51</v>
      </c>
      <c r="AV556" s="1" t="s">
        <v>33</v>
      </c>
      <c r="AW556" s="1">
        <v>0.5</v>
      </c>
      <c r="AX556" s="1" t="s">
        <v>33</v>
      </c>
      <c r="AY556" s="1" t="s">
        <v>32</v>
      </c>
      <c r="AZ556" s="1" t="s">
        <v>77</v>
      </c>
      <c r="BA556" s="1" t="s">
        <v>33</v>
      </c>
      <c r="BB556" s="1" t="s">
        <v>33</v>
      </c>
      <c r="BC556" s="1">
        <v>0.5</v>
      </c>
      <c r="BD556" s="1" t="s">
        <v>33</v>
      </c>
      <c r="BE556" s="1" t="s">
        <v>33</v>
      </c>
      <c r="BF556" s="1" t="s">
        <v>33</v>
      </c>
      <c r="BG556" s="1" t="s">
        <v>33</v>
      </c>
      <c r="BH556" s="1">
        <v>0.5</v>
      </c>
      <c r="BI556" s="1" t="s">
        <v>33</v>
      </c>
      <c r="BJ556" s="1" t="s">
        <v>33</v>
      </c>
      <c r="BK556" s="1" t="s">
        <v>33</v>
      </c>
      <c r="BL556" s="1">
        <v>0.5</v>
      </c>
      <c r="BM556" s="1" t="s">
        <v>33</v>
      </c>
    </row>
    <row r="557" spans="1:65" x14ac:dyDescent="0.35">
      <c r="A557" s="1" t="s">
        <v>2453</v>
      </c>
      <c r="B557" s="1" t="s">
        <v>2108</v>
      </c>
      <c r="C557" s="1" t="s">
        <v>2454</v>
      </c>
      <c r="D557" s="1" t="s">
        <v>2455</v>
      </c>
      <c r="E557" t="s">
        <v>90</v>
      </c>
      <c r="F557" s="1" t="s">
        <v>37</v>
      </c>
      <c r="G557" s="1" t="s">
        <v>4277</v>
      </c>
      <c r="H557" s="1" t="s">
        <v>33</v>
      </c>
      <c r="I557" s="1" t="s">
        <v>478</v>
      </c>
      <c r="K557" t="str">
        <f t="shared" si="117"/>
        <v>Fighting</v>
      </c>
      <c r="L557" s="1">
        <v>1.3</v>
      </c>
      <c r="M557" s="1">
        <v>55.5</v>
      </c>
      <c r="N557" s="1" t="s">
        <v>61</v>
      </c>
      <c r="O557" s="1" t="s">
        <v>234</v>
      </c>
      <c r="P557" s="1" t="s">
        <v>397</v>
      </c>
      <c r="Q557" s="1" t="s">
        <v>838</v>
      </c>
      <c r="R557" s="9" t="s">
        <v>622</v>
      </c>
      <c r="S557" s="9">
        <f t="shared" si="118"/>
        <v>465</v>
      </c>
      <c r="T557" s="9">
        <f t="shared" si="119"/>
        <v>120</v>
      </c>
      <c r="U557" s="9" t="s">
        <v>75</v>
      </c>
      <c r="V557" s="9">
        <f t="shared" si="120"/>
        <v>100</v>
      </c>
      <c r="W557" s="9" t="s">
        <v>68</v>
      </c>
      <c r="X557" s="9">
        <f t="shared" si="121"/>
        <v>85</v>
      </c>
      <c r="Y557" s="9" t="s">
        <v>104</v>
      </c>
      <c r="Z557" s="9">
        <f t="shared" si="122"/>
        <v>30</v>
      </c>
      <c r="AA557" s="9" t="s">
        <v>158</v>
      </c>
      <c r="AB557" s="9">
        <f t="shared" si="123"/>
        <v>85</v>
      </c>
      <c r="AC557" s="9" t="s">
        <v>104</v>
      </c>
      <c r="AD557" s="9">
        <f t="shared" si="124"/>
        <v>45</v>
      </c>
      <c r="AE557" s="9" t="s">
        <v>44</v>
      </c>
      <c r="AF557" s="9">
        <f t="shared" si="125"/>
        <v>45</v>
      </c>
      <c r="AG557" s="9" t="s">
        <v>44</v>
      </c>
      <c r="AH557" s="9" t="s">
        <v>47</v>
      </c>
      <c r="AI557" s="9">
        <f t="shared" si="126"/>
        <v>70</v>
      </c>
      <c r="AJ557" s="9">
        <f t="shared" si="127"/>
        <v>163</v>
      </c>
      <c r="AK557" s="9" t="s">
        <v>623</v>
      </c>
      <c r="AL557" s="1" t="s">
        <v>161</v>
      </c>
      <c r="AM557" s="1" t="s">
        <v>33</v>
      </c>
      <c r="AN557" s="1" t="s">
        <v>514</v>
      </c>
      <c r="AP557" t="str">
        <f t="shared" si="128"/>
        <v>Human-Like</v>
      </c>
      <c r="AQ557" s="9">
        <v>100</v>
      </c>
      <c r="AR557" s="9">
        <f t="shared" si="129"/>
        <v>0</v>
      </c>
      <c r="AS557" s="10">
        <f>Table1[[#This Row],[percentage_male]]/100</f>
        <v>1</v>
      </c>
      <c r="AT557" s="11">
        <f>(100-Table1[[#This Row],[percentage_male]])/100</f>
        <v>0</v>
      </c>
      <c r="AU557" s="1" t="s">
        <v>51</v>
      </c>
      <c r="AV557" s="1" t="s">
        <v>33</v>
      </c>
      <c r="AW557" s="1" t="s">
        <v>33</v>
      </c>
      <c r="AX557" s="1" t="s">
        <v>33</v>
      </c>
      <c r="AY557" s="1" t="s">
        <v>33</v>
      </c>
      <c r="AZ557" s="1" t="s">
        <v>33</v>
      </c>
      <c r="BA557" s="1" t="s">
        <v>33</v>
      </c>
      <c r="BB557" s="1" t="s">
        <v>33</v>
      </c>
      <c r="BC557" s="1" t="s">
        <v>33</v>
      </c>
      <c r="BD557" s="1" t="s">
        <v>33</v>
      </c>
      <c r="BE557" s="1" t="s">
        <v>38</v>
      </c>
      <c r="BF557" s="1" t="s">
        <v>38</v>
      </c>
      <c r="BG557" s="1">
        <v>0.5</v>
      </c>
      <c r="BH557" s="1">
        <v>0.5</v>
      </c>
      <c r="BI557" s="1" t="s">
        <v>33</v>
      </c>
      <c r="BJ557" s="1" t="s">
        <v>33</v>
      </c>
      <c r="BK557" s="1">
        <v>0.5</v>
      </c>
      <c r="BL557" s="1" t="s">
        <v>33</v>
      </c>
      <c r="BM557" s="1" t="s">
        <v>38</v>
      </c>
    </row>
    <row r="558" spans="1:65" x14ac:dyDescent="0.35">
      <c r="A558" s="1" t="s">
        <v>2457</v>
      </c>
      <c r="B558" s="1" t="s">
        <v>2112</v>
      </c>
      <c r="C558" s="1" t="s">
        <v>2458</v>
      </c>
      <c r="D558" s="1" t="s">
        <v>2459</v>
      </c>
      <c r="E558" t="s">
        <v>90</v>
      </c>
      <c r="F558" s="1" t="s">
        <v>37</v>
      </c>
      <c r="G558" s="1" t="s">
        <v>4278</v>
      </c>
      <c r="H558" s="1" t="s">
        <v>33</v>
      </c>
      <c r="I558" s="1" t="s">
        <v>478</v>
      </c>
      <c r="K558" t="str">
        <f t="shared" si="117"/>
        <v>Fighting</v>
      </c>
      <c r="L558" s="1">
        <v>1.4</v>
      </c>
      <c r="M558" s="1">
        <v>51</v>
      </c>
      <c r="N558" s="1" t="s">
        <v>61</v>
      </c>
      <c r="O558" s="1" t="s">
        <v>568</v>
      </c>
      <c r="P558" s="1" t="s">
        <v>397</v>
      </c>
      <c r="Q558" s="1" t="s">
        <v>838</v>
      </c>
      <c r="R558" s="9" t="s">
        <v>622</v>
      </c>
      <c r="S558" s="9">
        <f t="shared" si="118"/>
        <v>465</v>
      </c>
      <c r="T558" s="9">
        <f t="shared" si="119"/>
        <v>75</v>
      </c>
      <c r="U558" s="9" t="s">
        <v>195</v>
      </c>
      <c r="V558" s="9">
        <f t="shared" si="120"/>
        <v>125</v>
      </c>
      <c r="W558" s="9" t="s">
        <v>651</v>
      </c>
      <c r="X558" s="9">
        <f t="shared" si="121"/>
        <v>75</v>
      </c>
      <c r="Y558" s="9" t="s">
        <v>195</v>
      </c>
      <c r="Z558" s="9">
        <f t="shared" si="122"/>
        <v>30</v>
      </c>
      <c r="AA558" s="9" t="s">
        <v>158</v>
      </c>
      <c r="AB558" s="9">
        <f t="shared" si="123"/>
        <v>75</v>
      </c>
      <c r="AC558" s="9" t="s">
        <v>195</v>
      </c>
      <c r="AD558" s="9">
        <f t="shared" si="124"/>
        <v>85</v>
      </c>
      <c r="AE558" s="9" t="s">
        <v>104</v>
      </c>
      <c r="AF558" s="9">
        <f t="shared" si="125"/>
        <v>45</v>
      </c>
      <c r="AG558" s="9" t="s">
        <v>44</v>
      </c>
      <c r="AH558" s="9" t="s">
        <v>47</v>
      </c>
      <c r="AI558" s="9">
        <f t="shared" si="126"/>
        <v>70</v>
      </c>
      <c r="AJ558" s="9">
        <f t="shared" si="127"/>
        <v>163</v>
      </c>
      <c r="AK558" s="9" t="s">
        <v>623</v>
      </c>
      <c r="AL558" s="1" t="s">
        <v>161</v>
      </c>
      <c r="AM558" s="1" t="s">
        <v>33</v>
      </c>
      <c r="AN558" s="1" t="s">
        <v>514</v>
      </c>
      <c r="AP558" t="str">
        <f t="shared" si="128"/>
        <v>Human-Like</v>
      </c>
      <c r="AQ558" s="9">
        <v>100</v>
      </c>
      <c r="AR558" s="9">
        <f t="shared" si="129"/>
        <v>0</v>
      </c>
      <c r="AS558" s="10">
        <f>Table1[[#This Row],[percentage_male]]/100</f>
        <v>1</v>
      </c>
      <c r="AT558" s="11">
        <f>(100-Table1[[#This Row],[percentage_male]])/100</f>
        <v>0</v>
      </c>
      <c r="AU558" s="1" t="s">
        <v>51</v>
      </c>
      <c r="AV558" s="1" t="s">
        <v>33</v>
      </c>
      <c r="AW558" s="1" t="s">
        <v>33</v>
      </c>
      <c r="AX558" s="1" t="s">
        <v>33</v>
      </c>
      <c r="AY558" s="1" t="s">
        <v>33</v>
      </c>
      <c r="AZ558" s="1" t="s">
        <v>33</v>
      </c>
      <c r="BA558" s="1" t="s">
        <v>33</v>
      </c>
      <c r="BB558" s="1" t="s">
        <v>33</v>
      </c>
      <c r="BC558" s="1" t="s">
        <v>33</v>
      </c>
      <c r="BD558" s="1" t="s">
        <v>33</v>
      </c>
      <c r="BE558" s="1" t="s">
        <v>38</v>
      </c>
      <c r="BF558" s="1" t="s">
        <v>38</v>
      </c>
      <c r="BG558" s="1">
        <v>0.5</v>
      </c>
      <c r="BH558" s="1">
        <v>0.5</v>
      </c>
      <c r="BI558" s="1" t="s">
        <v>33</v>
      </c>
      <c r="BJ558" s="1" t="s">
        <v>33</v>
      </c>
      <c r="BK558" s="1">
        <v>0.5</v>
      </c>
      <c r="BL558" s="1" t="s">
        <v>33</v>
      </c>
      <c r="BM558" s="1" t="s">
        <v>38</v>
      </c>
    </row>
    <row r="559" spans="1:65" x14ac:dyDescent="0.35">
      <c r="A559" s="1" t="s">
        <v>2461</v>
      </c>
      <c r="B559" s="1" t="s">
        <v>852</v>
      </c>
      <c r="C559" s="1" t="s">
        <v>2462</v>
      </c>
      <c r="D559" s="1" t="s">
        <v>2463</v>
      </c>
      <c r="E559" t="s">
        <v>90</v>
      </c>
      <c r="F559" s="1" t="s">
        <v>37</v>
      </c>
      <c r="G559" s="1" t="s">
        <v>4279</v>
      </c>
      <c r="H559" s="1" t="s">
        <v>38</v>
      </c>
      <c r="I559" s="1" t="s">
        <v>154</v>
      </c>
      <c r="J559" s="1" t="s">
        <v>39</v>
      </c>
      <c r="K559" t="str">
        <f t="shared" si="117"/>
        <v>Bug, Grass</v>
      </c>
      <c r="L559" s="1">
        <v>0.3</v>
      </c>
      <c r="M559" s="1">
        <v>2.5</v>
      </c>
      <c r="N559" s="1" t="s">
        <v>61</v>
      </c>
      <c r="O559" s="1" t="s">
        <v>193</v>
      </c>
      <c r="P559" s="1" t="s">
        <v>42</v>
      </c>
      <c r="Q559" s="1" t="s">
        <v>671</v>
      </c>
      <c r="R559" s="9" t="s">
        <v>512</v>
      </c>
      <c r="S559" s="9">
        <f t="shared" si="118"/>
        <v>310</v>
      </c>
      <c r="T559" s="9">
        <f t="shared" si="119"/>
        <v>45</v>
      </c>
      <c r="U559" s="9" t="s">
        <v>44</v>
      </c>
      <c r="V559" s="9">
        <f t="shared" si="120"/>
        <v>53</v>
      </c>
      <c r="W559" s="9" t="s">
        <v>388</v>
      </c>
      <c r="X559" s="9">
        <f t="shared" si="121"/>
        <v>70</v>
      </c>
      <c r="Y559" s="9" t="s">
        <v>47</v>
      </c>
      <c r="Z559" s="9">
        <f t="shared" si="122"/>
        <v>40</v>
      </c>
      <c r="AA559" s="9" t="s">
        <v>184</v>
      </c>
      <c r="AB559" s="9">
        <f t="shared" si="123"/>
        <v>60</v>
      </c>
      <c r="AC559" s="9" t="s">
        <v>56</v>
      </c>
      <c r="AD559" s="9">
        <f t="shared" si="124"/>
        <v>42</v>
      </c>
      <c r="AE559" s="9" t="s">
        <v>335</v>
      </c>
      <c r="AF559" s="9">
        <f t="shared" si="125"/>
        <v>255</v>
      </c>
      <c r="AG559" s="9" t="s">
        <v>160</v>
      </c>
      <c r="AH559" s="9" t="s">
        <v>47</v>
      </c>
      <c r="AI559" s="9">
        <f t="shared" si="126"/>
        <v>70</v>
      </c>
      <c r="AJ559" s="9">
        <f t="shared" si="127"/>
        <v>62</v>
      </c>
      <c r="AK559" s="9" t="s">
        <v>57</v>
      </c>
      <c r="AL559" s="1" t="s">
        <v>49</v>
      </c>
      <c r="AM559" s="1" t="s">
        <v>33</v>
      </c>
      <c r="AN559" s="1" t="s">
        <v>154</v>
      </c>
      <c r="AP559" t="str">
        <f t="shared" si="128"/>
        <v>Bug</v>
      </c>
      <c r="AQ559" s="9">
        <v>50</v>
      </c>
      <c r="AR559" s="9">
        <f t="shared" si="129"/>
        <v>50</v>
      </c>
      <c r="AS559" s="10">
        <f>Table1[[#This Row],[percentage_male]]/100</f>
        <v>0.5</v>
      </c>
      <c r="AT559" s="11">
        <f>(100-Table1[[#This Row],[percentage_male]])/100</f>
        <v>0.5</v>
      </c>
      <c r="AU559" s="1" t="s">
        <v>162</v>
      </c>
      <c r="AV559" s="1" t="s">
        <v>33</v>
      </c>
      <c r="AW559" s="1" t="s">
        <v>77</v>
      </c>
      <c r="AX559" s="1">
        <v>0.5</v>
      </c>
      <c r="AY559" s="1">
        <v>0.5</v>
      </c>
      <c r="AZ559" s="1">
        <v>0.25</v>
      </c>
      <c r="BA559" s="1" t="s">
        <v>38</v>
      </c>
      <c r="BB559" s="1">
        <v>0.5</v>
      </c>
      <c r="BC559" s="1" t="s">
        <v>38</v>
      </c>
      <c r="BD559" s="1">
        <v>0.25</v>
      </c>
      <c r="BE559" s="1" t="s">
        <v>77</v>
      </c>
      <c r="BF559" s="1" t="s">
        <v>33</v>
      </c>
      <c r="BG559" s="1" t="s">
        <v>38</v>
      </c>
      <c r="BH559" s="1" t="s">
        <v>38</v>
      </c>
      <c r="BI559" s="1" t="s">
        <v>33</v>
      </c>
      <c r="BJ559" s="1" t="s">
        <v>33</v>
      </c>
      <c r="BK559" s="1" t="s">
        <v>33</v>
      </c>
      <c r="BL559" s="1" t="s">
        <v>33</v>
      </c>
      <c r="BM559" s="1" t="s">
        <v>33</v>
      </c>
    </row>
    <row r="560" spans="1:65" x14ac:dyDescent="0.35">
      <c r="A560" s="1" t="s">
        <v>2465</v>
      </c>
      <c r="B560" s="1" t="s">
        <v>2119</v>
      </c>
      <c r="C560" s="1" t="s">
        <v>2466</v>
      </c>
      <c r="D560" s="1" t="s">
        <v>2467</v>
      </c>
      <c r="E560" t="s">
        <v>90</v>
      </c>
      <c r="F560" s="1" t="s">
        <v>37</v>
      </c>
      <c r="G560" s="1" t="s">
        <v>4280</v>
      </c>
      <c r="H560" s="1" t="s">
        <v>38</v>
      </c>
      <c r="I560" s="1" t="s">
        <v>154</v>
      </c>
      <c r="J560" s="1" t="s">
        <v>39</v>
      </c>
      <c r="K560" t="str">
        <f t="shared" si="117"/>
        <v>Bug, Grass</v>
      </c>
      <c r="L560" s="1">
        <v>0.5</v>
      </c>
      <c r="M560" s="1">
        <v>7.3</v>
      </c>
      <c r="N560" s="1" t="s">
        <v>61</v>
      </c>
      <c r="O560" s="1" t="s">
        <v>785</v>
      </c>
      <c r="P560" s="1" t="s">
        <v>42</v>
      </c>
      <c r="Q560" s="1" t="s">
        <v>671</v>
      </c>
      <c r="R560" s="9" t="s">
        <v>1525</v>
      </c>
      <c r="S560" s="9">
        <f t="shared" si="118"/>
        <v>380</v>
      </c>
      <c r="T560" s="9">
        <f t="shared" si="119"/>
        <v>55</v>
      </c>
      <c r="U560" s="9" t="s">
        <v>169</v>
      </c>
      <c r="V560" s="9">
        <f t="shared" si="120"/>
        <v>63</v>
      </c>
      <c r="W560" s="9" t="s">
        <v>58</v>
      </c>
      <c r="X560" s="9">
        <f t="shared" si="121"/>
        <v>90</v>
      </c>
      <c r="Y560" s="9" t="s">
        <v>178</v>
      </c>
      <c r="Z560" s="9">
        <f t="shared" si="122"/>
        <v>50</v>
      </c>
      <c r="AA560" s="9" t="s">
        <v>88</v>
      </c>
      <c r="AB560" s="9">
        <f t="shared" si="123"/>
        <v>80</v>
      </c>
      <c r="AC560" s="9" t="s">
        <v>59</v>
      </c>
      <c r="AD560" s="9">
        <f t="shared" si="124"/>
        <v>42</v>
      </c>
      <c r="AE560" s="9" t="s">
        <v>335</v>
      </c>
      <c r="AF560" s="9">
        <f t="shared" si="125"/>
        <v>120</v>
      </c>
      <c r="AG560" s="9" t="s">
        <v>75</v>
      </c>
      <c r="AH560" s="9" t="s">
        <v>47</v>
      </c>
      <c r="AI560" s="9">
        <f t="shared" si="126"/>
        <v>70</v>
      </c>
      <c r="AJ560" s="9">
        <f t="shared" si="127"/>
        <v>133</v>
      </c>
      <c r="AK560" s="9" t="s">
        <v>720</v>
      </c>
      <c r="AL560" s="1" t="s">
        <v>49</v>
      </c>
      <c r="AM560" s="1" t="s">
        <v>33</v>
      </c>
      <c r="AN560" s="1" t="s">
        <v>154</v>
      </c>
      <c r="AP560" t="str">
        <f t="shared" si="128"/>
        <v>Bug</v>
      </c>
      <c r="AQ560" s="9">
        <v>50</v>
      </c>
      <c r="AR560" s="9">
        <f t="shared" si="129"/>
        <v>50</v>
      </c>
      <c r="AS560" s="10">
        <f>Table1[[#This Row],[percentage_male]]/100</f>
        <v>0.5</v>
      </c>
      <c r="AT560" s="11">
        <f>(100-Table1[[#This Row],[percentage_male]])/100</f>
        <v>0.5</v>
      </c>
      <c r="AU560" s="1" t="s">
        <v>162</v>
      </c>
      <c r="AV560" s="1" t="s">
        <v>33</v>
      </c>
      <c r="AW560" s="1" t="s">
        <v>77</v>
      </c>
      <c r="AX560" s="1">
        <v>0.5</v>
      </c>
      <c r="AY560" s="1">
        <v>0.5</v>
      </c>
      <c r="AZ560" s="1">
        <v>0.25</v>
      </c>
      <c r="BA560" s="1" t="s">
        <v>38</v>
      </c>
      <c r="BB560" s="1">
        <v>0.5</v>
      </c>
      <c r="BC560" s="1" t="s">
        <v>38</v>
      </c>
      <c r="BD560" s="1">
        <v>0.25</v>
      </c>
      <c r="BE560" s="1" t="s">
        <v>77</v>
      </c>
      <c r="BF560" s="1" t="s">
        <v>33</v>
      </c>
      <c r="BG560" s="1" t="s">
        <v>38</v>
      </c>
      <c r="BH560" s="1" t="s">
        <v>38</v>
      </c>
      <c r="BI560" s="1" t="s">
        <v>33</v>
      </c>
      <c r="BJ560" s="1" t="s">
        <v>33</v>
      </c>
      <c r="BK560" s="1" t="s">
        <v>33</v>
      </c>
      <c r="BL560" s="1" t="s">
        <v>33</v>
      </c>
      <c r="BM560" s="1" t="s">
        <v>33</v>
      </c>
    </row>
    <row r="561" spans="1:65" x14ac:dyDescent="0.35">
      <c r="A561" s="1" t="s">
        <v>2468</v>
      </c>
      <c r="B561" s="1" t="s">
        <v>2123</v>
      </c>
      <c r="C561" s="1" t="s">
        <v>2469</v>
      </c>
      <c r="D561" s="1" t="s">
        <v>2470</v>
      </c>
      <c r="E561" t="s">
        <v>90</v>
      </c>
      <c r="F561" s="1" t="s">
        <v>37</v>
      </c>
      <c r="G561" s="1" t="s">
        <v>4281</v>
      </c>
      <c r="H561" s="1" t="s">
        <v>38</v>
      </c>
      <c r="I561" s="1" t="s">
        <v>154</v>
      </c>
      <c r="J561" s="1" t="s">
        <v>39</v>
      </c>
      <c r="K561" t="str">
        <f t="shared" si="117"/>
        <v>Bug, Grass</v>
      </c>
      <c r="L561" s="1">
        <v>1.2</v>
      </c>
      <c r="M561" s="1">
        <v>20.5</v>
      </c>
      <c r="N561" s="1" t="s">
        <v>61</v>
      </c>
      <c r="O561" s="1" t="s">
        <v>193</v>
      </c>
      <c r="P561" s="1" t="s">
        <v>42</v>
      </c>
      <c r="Q561" s="1" t="s">
        <v>671</v>
      </c>
      <c r="R561" s="9" t="s">
        <v>472</v>
      </c>
      <c r="S561" s="9">
        <f t="shared" si="118"/>
        <v>500</v>
      </c>
      <c r="T561" s="9">
        <f t="shared" si="119"/>
        <v>75</v>
      </c>
      <c r="U561" s="9" t="s">
        <v>195</v>
      </c>
      <c r="V561" s="9">
        <f t="shared" si="120"/>
        <v>103</v>
      </c>
      <c r="W561" s="9" t="s">
        <v>147</v>
      </c>
      <c r="X561" s="9">
        <f t="shared" si="121"/>
        <v>80</v>
      </c>
      <c r="Y561" s="9" t="s">
        <v>59</v>
      </c>
      <c r="Z561" s="9">
        <f t="shared" si="122"/>
        <v>70</v>
      </c>
      <c r="AA561" s="9" t="s">
        <v>47</v>
      </c>
      <c r="AB561" s="9">
        <f t="shared" si="123"/>
        <v>80</v>
      </c>
      <c r="AC561" s="9" t="s">
        <v>59</v>
      </c>
      <c r="AD561" s="9">
        <f t="shared" si="124"/>
        <v>92</v>
      </c>
      <c r="AE561" s="9" t="s">
        <v>340</v>
      </c>
      <c r="AF561" s="9">
        <f t="shared" si="125"/>
        <v>45</v>
      </c>
      <c r="AG561" s="9" t="s">
        <v>44</v>
      </c>
      <c r="AH561" s="9" t="s">
        <v>47</v>
      </c>
      <c r="AI561" s="9">
        <f t="shared" si="126"/>
        <v>70</v>
      </c>
      <c r="AJ561" s="9">
        <f t="shared" si="127"/>
        <v>225</v>
      </c>
      <c r="AK561" s="9" t="s">
        <v>521</v>
      </c>
      <c r="AL561" s="1" t="s">
        <v>49</v>
      </c>
      <c r="AM561" s="1" t="s">
        <v>33</v>
      </c>
      <c r="AN561" s="1" t="s">
        <v>154</v>
      </c>
      <c r="AP561" t="str">
        <f t="shared" si="128"/>
        <v>Bug</v>
      </c>
      <c r="AQ561" s="9">
        <v>50</v>
      </c>
      <c r="AR561" s="9">
        <f t="shared" si="129"/>
        <v>50</v>
      </c>
      <c r="AS561" s="10">
        <f>Table1[[#This Row],[percentage_male]]/100</f>
        <v>0.5</v>
      </c>
      <c r="AT561" s="11">
        <f>(100-Table1[[#This Row],[percentage_male]])/100</f>
        <v>0.5</v>
      </c>
      <c r="AU561" s="1" t="s">
        <v>162</v>
      </c>
      <c r="AV561" s="1" t="s">
        <v>33</v>
      </c>
      <c r="AW561" s="1" t="s">
        <v>77</v>
      </c>
      <c r="AX561" s="1">
        <v>0.5</v>
      </c>
      <c r="AY561" s="1">
        <v>0.5</v>
      </c>
      <c r="AZ561" s="1">
        <v>0.25</v>
      </c>
      <c r="BA561" s="1" t="s">
        <v>38</v>
      </c>
      <c r="BB561" s="1">
        <v>0.5</v>
      </c>
      <c r="BC561" s="1" t="s">
        <v>38</v>
      </c>
      <c r="BD561" s="1">
        <v>0.25</v>
      </c>
      <c r="BE561" s="1" t="s">
        <v>77</v>
      </c>
      <c r="BF561" s="1" t="s">
        <v>33</v>
      </c>
      <c r="BG561" s="1" t="s">
        <v>38</v>
      </c>
      <c r="BH561" s="1" t="s">
        <v>38</v>
      </c>
      <c r="BI561" s="1" t="s">
        <v>33</v>
      </c>
      <c r="BJ561" s="1" t="s">
        <v>33</v>
      </c>
      <c r="BK561" s="1" t="s">
        <v>33</v>
      </c>
      <c r="BL561" s="1" t="s">
        <v>33</v>
      </c>
      <c r="BM561" s="1" t="s">
        <v>33</v>
      </c>
    </row>
    <row r="562" spans="1:65" x14ac:dyDescent="0.35">
      <c r="A562" s="1" t="s">
        <v>2472</v>
      </c>
      <c r="B562" s="1" t="s">
        <v>2127</v>
      </c>
      <c r="C562" s="1" t="s">
        <v>2473</v>
      </c>
      <c r="D562" s="1" t="s">
        <v>2474</v>
      </c>
      <c r="E562" t="s">
        <v>90</v>
      </c>
      <c r="F562" s="1" t="s">
        <v>37</v>
      </c>
      <c r="G562" s="1" t="s">
        <v>4282</v>
      </c>
      <c r="H562" s="1" t="s">
        <v>38</v>
      </c>
      <c r="I562" s="1" t="s">
        <v>154</v>
      </c>
      <c r="J562" s="1" t="s">
        <v>40</v>
      </c>
      <c r="K562" t="str">
        <f t="shared" ref="K562:K621" si="130">_xlfn.TEXTJOIN(", ",TRUE,I562,J562)</f>
        <v>Bug, Poison</v>
      </c>
      <c r="L562" s="1">
        <v>0.4</v>
      </c>
      <c r="M562" s="1">
        <v>5.3</v>
      </c>
      <c r="N562" s="1" t="s">
        <v>61</v>
      </c>
      <c r="O562" s="1" t="s">
        <v>323</v>
      </c>
      <c r="P562" s="1" t="s">
        <v>193</v>
      </c>
      <c r="Q562" s="1" t="s">
        <v>1104</v>
      </c>
      <c r="R562" s="9" t="s">
        <v>1174</v>
      </c>
      <c r="S562" s="9">
        <f t="shared" ref="S562:S621" si="131">IF(ISBLANK(R562),"",_xlfn.NUMBERVALUE(R562))</f>
        <v>260</v>
      </c>
      <c r="T562" s="9">
        <f t="shared" ref="T562:T621" si="132">IF(ISBLANK(U562),"",_xlfn.NUMBERVALUE(U562))</f>
        <v>30</v>
      </c>
      <c r="U562" s="9" t="s">
        <v>158</v>
      </c>
      <c r="V562" s="9">
        <f t="shared" ref="V562:V621" si="133">IF(ISBLANK(W562),"",_xlfn.NUMBERVALUE(W562))</f>
        <v>45</v>
      </c>
      <c r="W562" s="9" t="s">
        <v>44</v>
      </c>
      <c r="X562" s="9">
        <f t="shared" ref="X562:X621" si="134">IF(ISBLANK(Y562),"",_xlfn.NUMBERVALUE(Y562))</f>
        <v>59</v>
      </c>
      <c r="Y562" s="9" t="s">
        <v>134</v>
      </c>
      <c r="Z562" s="9">
        <f t="shared" ref="Z562:Z621" si="135">IF(ISBLANK(AA562),"",_xlfn.NUMBERVALUE(AA562))</f>
        <v>30</v>
      </c>
      <c r="AA562" s="9" t="s">
        <v>158</v>
      </c>
      <c r="AB562" s="9">
        <f t="shared" ref="AB562:AB621" si="136">IF(ISBLANK(AC562),"",_xlfn.NUMBERVALUE(AC562))</f>
        <v>39</v>
      </c>
      <c r="AC562" s="9" t="s">
        <v>85</v>
      </c>
      <c r="AD562" s="9">
        <f t="shared" ref="AD562:AD621" si="137">IF(ISBLANK(AE562),"",_xlfn.NUMBERVALUE(AE562))</f>
        <v>57</v>
      </c>
      <c r="AE562" s="9" t="s">
        <v>348</v>
      </c>
      <c r="AF562" s="9">
        <f t="shared" ref="AF562:AF621" si="138">IF(ISBLANK(AG562),"",_xlfn.NUMBERVALUE(AG562))</f>
        <v>255</v>
      </c>
      <c r="AG562" s="9" t="s">
        <v>160</v>
      </c>
      <c r="AH562" s="9" t="s">
        <v>47</v>
      </c>
      <c r="AI562" s="9">
        <f t="shared" ref="AI562:AI621" si="139">IF(ISBLANK(AH562),"",_xlfn.NUMBERVALUE(AH562))</f>
        <v>70</v>
      </c>
      <c r="AJ562" s="9">
        <f t="shared" ref="AJ562:AJ621" si="140">IF(ISBLANK(AK562),"",_xlfn.NUMBERVALUE(AK562))</f>
        <v>52</v>
      </c>
      <c r="AK562" s="9" t="s">
        <v>86</v>
      </c>
      <c r="AL562" s="1" t="s">
        <v>49</v>
      </c>
      <c r="AM562" s="1" t="s">
        <v>33</v>
      </c>
      <c r="AN562" s="1" t="s">
        <v>154</v>
      </c>
      <c r="AP562" t="str">
        <f t="shared" ref="AP562:AP621" si="141">_xlfn.TEXTJOIN(", ",TRUE,AN562,AO562)</f>
        <v>Bug</v>
      </c>
      <c r="AQ562" s="9">
        <v>50</v>
      </c>
      <c r="AR562" s="9">
        <f t="shared" ref="AR562:AR621" si="142">100-AQ562</f>
        <v>50</v>
      </c>
      <c r="AS562" s="10">
        <f>Table1[[#This Row],[percentage_male]]/100</f>
        <v>0.5</v>
      </c>
      <c r="AT562" s="11">
        <f>(100-Table1[[#This Row],[percentage_male]])/100</f>
        <v>0.5</v>
      </c>
      <c r="AU562" s="1" t="s">
        <v>162</v>
      </c>
      <c r="AV562" s="1" t="s">
        <v>33</v>
      </c>
      <c r="AW562" s="1" t="s">
        <v>38</v>
      </c>
      <c r="AX562" s="1" t="s">
        <v>33</v>
      </c>
      <c r="AY562" s="1" t="s">
        <v>33</v>
      </c>
      <c r="AZ562" s="1">
        <v>0.25</v>
      </c>
      <c r="BA562" s="1" t="s">
        <v>33</v>
      </c>
      <c r="BB562" s="1">
        <v>0.25</v>
      </c>
      <c r="BC562" s="1">
        <v>0.5</v>
      </c>
      <c r="BD562" s="1" t="s">
        <v>33</v>
      </c>
      <c r="BE562" s="1" t="s">
        <v>38</v>
      </c>
      <c r="BF562" s="1" t="s">
        <v>38</v>
      </c>
      <c r="BG562" s="1">
        <v>0.5</v>
      </c>
      <c r="BH562" s="1" t="s">
        <v>38</v>
      </c>
      <c r="BI562" s="1" t="s">
        <v>33</v>
      </c>
      <c r="BJ562" s="1" t="s">
        <v>33</v>
      </c>
      <c r="BK562" s="1" t="s">
        <v>33</v>
      </c>
      <c r="BL562" s="1" t="s">
        <v>33</v>
      </c>
      <c r="BM562" s="1">
        <v>0.5</v>
      </c>
    </row>
    <row r="563" spans="1:65" x14ac:dyDescent="0.35">
      <c r="A563" s="1" t="s">
        <v>2476</v>
      </c>
      <c r="B563" s="1" t="s">
        <v>2131</v>
      </c>
      <c r="C563" s="1" t="s">
        <v>2477</v>
      </c>
      <c r="D563" s="1" t="s">
        <v>2478</v>
      </c>
      <c r="E563" t="s">
        <v>90</v>
      </c>
      <c r="F563" s="1" t="s">
        <v>37</v>
      </c>
      <c r="G563" s="1" t="s">
        <v>4283</v>
      </c>
      <c r="H563" s="1" t="s">
        <v>38</v>
      </c>
      <c r="I563" s="1" t="s">
        <v>154</v>
      </c>
      <c r="J563" s="1" t="s">
        <v>40</v>
      </c>
      <c r="K563" t="str">
        <f t="shared" si="130"/>
        <v>Bug, Poison</v>
      </c>
      <c r="L563" s="1">
        <v>1.2</v>
      </c>
      <c r="M563" s="1">
        <v>58.5</v>
      </c>
      <c r="N563" s="1" t="s">
        <v>61</v>
      </c>
      <c r="O563" s="1" t="s">
        <v>323</v>
      </c>
      <c r="P563" s="1" t="s">
        <v>193</v>
      </c>
      <c r="Q563" s="1" t="s">
        <v>1104</v>
      </c>
      <c r="R563" s="9" t="s">
        <v>1093</v>
      </c>
      <c r="S563" s="9">
        <f t="shared" si="131"/>
        <v>360</v>
      </c>
      <c r="T563" s="9">
        <f t="shared" si="132"/>
        <v>40</v>
      </c>
      <c r="U563" s="9" t="s">
        <v>184</v>
      </c>
      <c r="V563" s="9">
        <f t="shared" si="133"/>
        <v>55</v>
      </c>
      <c r="W563" s="9" t="s">
        <v>169</v>
      </c>
      <c r="X563" s="9">
        <f t="shared" si="134"/>
        <v>99</v>
      </c>
      <c r="Y563" s="9" t="s">
        <v>583</v>
      </c>
      <c r="Z563" s="9">
        <f t="shared" si="135"/>
        <v>40</v>
      </c>
      <c r="AA563" s="9" t="s">
        <v>184</v>
      </c>
      <c r="AB563" s="9">
        <f t="shared" si="136"/>
        <v>79</v>
      </c>
      <c r="AC563" s="9" t="s">
        <v>140</v>
      </c>
      <c r="AD563" s="9">
        <f t="shared" si="137"/>
        <v>47</v>
      </c>
      <c r="AE563" s="9" t="s">
        <v>326</v>
      </c>
      <c r="AF563" s="9">
        <f t="shared" si="138"/>
        <v>120</v>
      </c>
      <c r="AG563" s="9" t="s">
        <v>75</v>
      </c>
      <c r="AH563" s="9" t="s">
        <v>47</v>
      </c>
      <c r="AI563" s="9">
        <f t="shared" si="139"/>
        <v>70</v>
      </c>
      <c r="AJ563" s="9">
        <f t="shared" si="140"/>
        <v>126</v>
      </c>
      <c r="AK563" s="9" t="s">
        <v>690</v>
      </c>
      <c r="AL563" s="1" t="s">
        <v>49</v>
      </c>
      <c r="AM563" s="1" t="s">
        <v>33</v>
      </c>
      <c r="AN563" s="1" t="s">
        <v>154</v>
      </c>
      <c r="AP563" t="str">
        <f t="shared" si="141"/>
        <v>Bug</v>
      </c>
      <c r="AQ563" s="9">
        <v>50</v>
      </c>
      <c r="AR563" s="9">
        <f t="shared" si="142"/>
        <v>50</v>
      </c>
      <c r="AS563" s="10">
        <f>Table1[[#This Row],[percentage_male]]/100</f>
        <v>0.5</v>
      </c>
      <c r="AT563" s="11">
        <f>(100-Table1[[#This Row],[percentage_male]])/100</f>
        <v>0.5</v>
      </c>
      <c r="AU563" s="1" t="s">
        <v>162</v>
      </c>
      <c r="AV563" s="1" t="s">
        <v>33</v>
      </c>
      <c r="AW563" s="1" t="s">
        <v>38</v>
      </c>
      <c r="AX563" s="1" t="s">
        <v>33</v>
      </c>
      <c r="AY563" s="1" t="s">
        <v>33</v>
      </c>
      <c r="AZ563" s="1">
        <v>0.25</v>
      </c>
      <c r="BA563" s="1" t="s">
        <v>33</v>
      </c>
      <c r="BB563" s="1">
        <v>0.25</v>
      </c>
      <c r="BC563" s="1">
        <v>0.5</v>
      </c>
      <c r="BD563" s="1" t="s">
        <v>33</v>
      </c>
      <c r="BE563" s="1" t="s">
        <v>38</v>
      </c>
      <c r="BF563" s="1" t="s">
        <v>38</v>
      </c>
      <c r="BG563" s="1">
        <v>0.5</v>
      </c>
      <c r="BH563" s="1" t="s">
        <v>38</v>
      </c>
      <c r="BI563" s="1" t="s">
        <v>33</v>
      </c>
      <c r="BJ563" s="1" t="s">
        <v>33</v>
      </c>
      <c r="BK563" s="1" t="s">
        <v>33</v>
      </c>
      <c r="BL563" s="1" t="s">
        <v>33</v>
      </c>
      <c r="BM563" s="1">
        <v>0.5</v>
      </c>
    </row>
    <row r="564" spans="1:65" x14ac:dyDescent="0.35">
      <c r="A564" s="1" t="s">
        <v>2480</v>
      </c>
      <c r="B564" s="1" t="s">
        <v>2134</v>
      </c>
      <c r="C564" s="1" t="s">
        <v>2481</v>
      </c>
      <c r="D564" s="1" t="s">
        <v>2482</v>
      </c>
      <c r="E564" t="s">
        <v>90</v>
      </c>
      <c r="F564" s="1" t="s">
        <v>37</v>
      </c>
      <c r="G564" s="1" t="s">
        <v>4284</v>
      </c>
      <c r="H564" s="1" t="s">
        <v>38</v>
      </c>
      <c r="I564" s="1" t="s">
        <v>154</v>
      </c>
      <c r="J564" s="1" t="s">
        <v>40</v>
      </c>
      <c r="K564" t="str">
        <f t="shared" si="130"/>
        <v>Bug, Poison</v>
      </c>
      <c r="L564" s="1">
        <v>2.5</v>
      </c>
      <c r="M564" s="1">
        <v>200.5</v>
      </c>
      <c r="N564" s="1" t="s">
        <v>61</v>
      </c>
      <c r="O564" s="1" t="s">
        <v>323</v>
      </c>
      <c r="P564" s="1" t="s">
        <v>193</v>
      </c>
      <c r="Q564" s="1" t="s">
        <v>1104</v>
      </c>
      <c r="R564" s="9" t="s">
        <v>295</v>
      </c>
      <c r="S564" s="9">
        <f t="shared" si="131"/>
        <v>485</v>
      </c>
      <c r="T564" s="9">
        <f t="shared" si="132"/>
        <v>60</v>
      </c>
      <c r="U564" s="9" t="s">
        <v>56</v>
      </c>
      <c r="V564" s="9">
        <f t="shared" si="133"/>
        <v>100</v>
      </c>
      <c r="W564" s="9" t="s">
        <v>68</v>
      </c>
      <c r="X564" s="9">
        <f t="shared" si="134"/>
        <v>89</v>
      </c>
      <c r="Y564" s="9" t="s">
        <v>541</v>
      </c>
      <c r="Z564" s="9">
        <f t="shared" si="135"/>
        <v>55</v>
      </c>
      <c r="AA564" s="9" t="s">
        <v>169</v>
      </c>
      <c r="AB564" s="9">
        <f t="shared" si="136"/>
        <v>69</v>
      </c>
      <c r="AC564" s="9" t="s">
        <v>277</v>
      </c>
      <c r="AD564" s="9">
        <f t="shared" si="137"/>
        <v>112</v>
      </c>
      <c r="AE564" s="9" t="s">
        <v>287</v>
      </c>
      <c r="AF564" s="9">
        <f t="shared" si="138"/>
        <v>45</v>
      </c>
      <c r="AG564" s="9" t="s">
        <v>44</v>
      </c>
      <c r="AH564" s="9" t="s">
        <v>47</v>
      </c>
      <c r="AI564" s="9">
        <f t="shared" si="139"/>
        <v>70</v>
      </c>
      <c r="AJ564" s="9">
        <f t="shared" si="140"/>
        <v>218</v>
      </c>
      <c r="AK564" s="9" t="s">
        <v>297</v>
      </c>
      <c r="AL564" s="1" t="s">
        <v>49</v>
      </c>
      <c r="AM564" s="1" t="s">
        <v>33</v>
      </c>
      <c r="AN564" s="1" t="s">
        <v>154</v>
      </c>
      <c r="AP564" t="str">
        <f t="shared" si="141"/>
        <v>Bug</v>
      </c>
      <c r="AQ564" s="9">
        <v>50</v>
      </c>
      <c r="AR564" s="9">
        <f t="shared" si="142"/>
        <v>50</v>
      </c>
      <c r="AS564" s="10">
        <f>Table1[[#This Row],[percentage_male]]/100</f>
        <v>0.5</v>
      </c>
      <c r="AT564" s="11">
        <f>(100-Table1[[#This Row],[percentage_male]])/100</f>
        <v>0.5</v>
      </c>
      <c r="AU564" s="1" t="s">
        <v>51</v>
      </c>
      <c r="AV564" s="1" t="s">
        <v>33</v>
      </c>
      <c r="AW564" s="1" t="s">
        <v>38</v>
      </c>
      <c r="AX564" s="1" t="s">
        <v>33</v>
      </c>
      <c r="AY564" s="1" t="s">
        <v>33</v>
      </c>
      <c r="AZ564" s="1">
        <v>0.25</v>
      </c>
      <c r="BA564" s="1" t="s">
        <v>33</v>
      </c>
      <c r="BB564" s="1">
        <v>0.25</v>
      </c>
      <c r="BC564" s="1">
        <v>0.5</v>
      </c>
      <c r="BD564" s="1" t="s">
        <v>33</v>
      </c>
      <c r="BE564" s="1" t="s">
        <v>38</v>
      </c>
      <c r="BF564" s="1" t="s">
        <v>38</v>
      </c>
      <c r="BG564" s="1">
        <v>0.5</v>
      </c>
      <c r="BH564" s="1" t="s">
        <v>38</v>
      </c>
      <c r="BI564" s="1" t="s">
        <v>33</v>
      </c>
      <c r="BJ564" s="1" t="s">
        <v>33</v>
      </c>
      <c r="BK564" s="1" t="s">
        <v>33</v>
      </c>
      <c r="BL564" s="1" t="s">
        <v>33</v>
      </c>
      <c r="BM564" s="1">
        <v>0.5</v>
      </c>
    </row>
    <row r="565" spans="1:65" x14ac:dyDescent="0.35">
      <c r="A565" s="1" t="s">
        <v>2484</v>
      </c>
      <c r="B565" s="1" t="s">
        <v>2137</v>
      </c>
      <c r="C565" s="1" t="s">
        <v>2485</v>
      </c>
      <c r="D565" s="1" t="s">
        <v>2486</v>
      </c>
      <c r="E565" t="s">
        <v>90</v>
      </c>
      <c r="F565" s="1" t="s">
        <v>37</v>
      </c>
      <c r="G565" s="1" t="s">
        <v>4285</v>
      </c>
      <c r="H565" s="1" t="s">
        <v>38</v>
      </c>
      <c r="I565" s="1" t="s">
        <v>39</v>
      </c>
      <c r="J565" s="1" t="s">
        <v>288</v>
      </c>
      <c r="K565" t="str">
        <f t="shared" si="130"/>
        <v>Grass, Fairy</v>
      </c>
      <c r="L565" s="1">
        <v>0.3</v>
      </c>
      <c r="M565" s="1">
        <v>0.6</v>
      </c>
      <c r="N565" s="1" t="s">
        <v>61</v>
      </c>
      <c r="O565" s="1" t="s">
        <v>1123</v>
      </c>
      <c r="P565" s="1" t="s">
        <v>398</v>
      </c>
      <c r="Q565" s="1" t="s">
        <v>42</v>
      </c>
      <c r="R565" s="9" t="s">
        <v>1050</v>
      </c>
      <c r="S565" s="9">
        <f t="shared" si="131"/>
        <v>280</v>
      </c>
      <c r="T565" s="9">
        <f t="shared" si="132"/>
        <v>40</v>
      </c>
      <c r="U565" s="9" t="s">
        <v>184</v>
      </c>
      <c r="V565" s="9">
        <f t="shared" si="133"/>
        <v>27</v>
      </c>
      <c r="W565" s="9" t="s">
        <v>250</v>
      </c>
      <c r="X565" s="9">
        <f t="shared" si="134"/>
        <v>60</v>
      </c>
      <c r="Y565" s="9" t="s">
        <v>56</v>
      </c>
      <c r="Z565" s="9">
        <f t="shared" si="135"/>
        <v>37</v>
      </c>
      <c r="AA565" s="9" t="s">
        <v>308</v>
      </c>
      <c r="AB565" s="9">
        <f t="shared" si="136"/>
        <v>50</v>
      </c>
      <c r="AC565" s="9" t="s">
        <v>88</v>
      </c>
      <c r="AD565" s="9">
        <f t="shared" si="137"/>
        <v>66</v>
      </c>
      <c r="AE565" s="9" t="s">
        <v>444</v>
      </c>
      <c r="AF565" s="9">
        <f t="shared" si="138"/>
        <v>190</v>
      </c>
      <c r="AG565" s="9" t="s">
        <v>286</v>
      </c>
      <c r="AH565" s="9" t="s">
        <v>47</v>
      </c>
      <c r="AI565" s="9">
        <f t="shared" si="139"/>
        <v>70</v>
      </c>
      <c r="AJ565" s="9">
        <f t="shared" si="140"/>
        <v>56</v>
      </c>
      <c r="AK565" s="9" t="s">
        <v>210</v>
      </c>
      <c r="AL565" s="1" t="s">
        <v>161</v>
      </c>
      <c r="AM565" s="1" t="s">
        <v>38</v>
      </c>
      <c r="AN565" s="1" t="s">
        <v>288</v>
      </c>
      <c r="AO565" s="1" t="s">
        <v>39</v>
      </c>
      <c r="AP565" t="str">
        <f t="shared" si="141"/>
        <v>Fairy, Grass</v>
      </c>
      <c r="AQ565" s="9">
        <v>50</v>
      </c>
      <c r="AR565" s="9">
        <f t="shared" si="142"/>
        <v>50</v>
      </c>
      <c r="AS565" s="10">
        <f>Table1[[#This Row],[percentage_male]]/100</f>
        <v>0.5</v>
      </c>
      <c r="AT565" s="11">
        <f>(100-Table1[[#This Row],[percentage_male]])/100</f>
        <v>0.5</v>
      </c>
      <c r="AU565" s="1" t="s">
        <v>51</v>
      </c>
      <c r="AV565" s="1" t="s">
        <v>33</v>
      </c>
      <c r="AW565" s="1" t="s">
        <v>38</v>
      </c>
      <c r="AX565" s="1">
        <v>0.5</v>
      </c>
      <c r="AY565" s="1">
        <v>0.5</v>
      </c>
      <c r="AZ565" s="1">
        <v>0.5</v>
      </c>
      <c r="BA565" s="1" t="s">
        <v>38</v>
      </c>
      <c r="BB565" s="1">
        <v>0.5</v>
      </c>
      <c r="BC565" s="1" t="s">
        <v>77</v>
      </c>
      <c r="BD565" s="1">
        <v>0.5</v>
      </c>
      <c r="BE565" s="1" t="s">
        <v>38</v>
      </c>
      <c r="BF565" s="1" t="s">
        <v>33</v>
      </c>
      <c r="BG565" s="1" t="s">
        <v>33</v>
      </c>
      <c r="BH565" s="1" t="s">
        <v>33</v>
      </c>
      <c r="BI565" s="1" t="s">
        <v>33</v>
      </c>
      <c r="BJ565" s="1" t="s">
        <v>32</v>
      </c>
      <c r="BK565" s="1">
        <v>0.5</v>
      </c>
      <c r="BL565" s="1" t="s">
        <v>38</v>
      </c>
      <c r="BM565" s="1" t="s">
        <v>33</v>
      </c>
    </row>
    <row r="566" spans="1:65" x14ac:dyDescent="0.35">
      <c r="A566" s="1" t="s">
        <v>2488</v>
      </c>
      <c r="B566" s="1" t="s">
        <v>2141</v>
      </c>
      <c r="C566" s="1" t="s">
        <v>2489</v>
      </c>
      <c r="D566" s="1" t="s">
        <v>2490</v>
      </c>
      <c r="E566" t="s">
        <v>90</v>
      </c>
      <c r="F566" s="1" t="s">
        <v>37</v>
      </c>
      <c r="G566" s="1" t="s">
        <v>4286</v>
      </c>
      <c r="H566" s="1" t="s">
        <v>38</v>
      </c>
      <c r="I566" s="1" t="s">
        <v>39</v>
      </c>
      <c r="J566" s="1" t="s">
        <v>288</v>
      </c>
      <c r="K566" t="str">
        <f t="shared" si="130"/>
        <v>Grass, Fairy</v>
      </c>
      <c r="L566" s="1">
        <v>0.7</v>
      </c>
      <c r="M566" s="1">
        <v>6.6</v>
      </c>
      <c r="N566" s="1" t="s">
        <v>61</v>
      </c>
      <c r="O566" s="1" t="s">
        <v>1123</v>
      </c>
      <c r="P566" s="1" t="s">
        <v>398</v>
      </c>
      <c r="Q566" s="1" t="s">
        <v>42</v>
      </c>
      <c r="R566" s="9" t="s">
        <v>1228</v>
      </c>
      <c r="S566" s="9">
        <f t="shared" si="131"/>
        <v>480</v>
      </c>
      <c r="T566" s="9">
        <f t="shared" si="132"/>
        <v>60</v>
      </c>
      <c r="U566" s="9" t="s">
        <v>56</v>
      </c>
      <c r="V566" s="9">
        <f t="shared" si="133"/>
        <v>67</v>
      </c>
      <c r="W566" s="9" t="s">
        <v>332</v>
      </c>
      <c r="X566" s="9">
        <f t="shared" si="134"/>
        <v>85</v>
      </c>
      <c r="Y566" s="9" t="s">
        <v>104</v>
      </c>
      <c r="Z566" s="9">
        <f t="shared" si="135"/>
        <v>77</v>
      </c>
      <c r="AA566" s="9" t="s">
        <v>252</v>
      </c>
      <c r="AB566" s="9">
        <f t="shared" si="136"/>
        <v>75</v>
      </c>
      <c r="AC566" s="9" t="s">
        <v>195</v>
      </c>
      <c r="AD566" s="9">
        <f t="shared" si="137"/>
        <v>116</v>
      </c>
      <c r="AE566" s="9" t="s">
        <v>652</v>
      </c>
      <c r="AF566" s="9">
        <f t="shared" si="138"/>
        <v>75</v>
      </c>
      <c r="AG566" s="9" t="s">
        <v>195</v>
      </c>
      <c r="AH566" s="9" t="s">
        <v>47</v>
      </c>
      <c r="AI566" s="9">
        <f t="shared" si="139"/>
        <v>70</v>
      </c>
      <c r="AJ566" s="9">
        <f t="shared" si="140"/>
        <v>168</v>
      </c>
      <c r="AK566" s="9" t="s">
        <v>854</v>
      </c>
      <c r="AL566" s="1" t="s">
        <v>161</v>
      </c>
      <c r="AM566" s="1" t="s">
        <v>38</v>
      </c>
      <c r="AN566" s="1" t="s">
        <v>288</v>
      </c>
      <c r="AO566" s="1" t="s">
        <v>39</v>
      </c>
      <c r="AP566" t="str">
        <f t="shared" si="141"/>
        <v>Fairy, Grass</v>
      </c>
      <c r="AQ566" s="9">
        <v>50</v>
      </c>
      <c r="AR566" s="9">
        <f t="shared" si="142"/>
        <v>50</v>
      </c>
      <c r="AS566" s="10">
        <f>Table1[[#This Row],[percentage_male]]/100</f>
        <v>0.5</v>
      </c>
      <c r="AT566" s="11">
        <f>(100-Table1[[#This Row],[percentage_male]])/100</f>
        <v>0.5</v>
      </c>
      <c r="AU566" s="1" t="s">
        <v>51</v>
      </c>
      <c r="AV566" s="1" t="s">
        <v>33</v>
      </c>
      <c r="AW566" s="1" t="s">
        <v>38</v>
      </c>
      <c r="AX566" s="1">
        <v>0.5</v>
      </c>
      <c r="AY566" s="1">
        <v>0.5</v>
      </c>
      <c r="AZ566" s="1">
        <v>0.5</v>
      </c>
      <c r="BA566" s="1" t="s">
        <v>38</v>
      </c>
      <c r="BB566" s="1">
        <v>0.5</v>
      </c>
      <c r="BC566" s="1" t="s">
        <v>77</v>
      </c>
      <c r="BD566" s="1">
        <v>0.5</v>
      </c>
      <c r="BE566" s="1" t="s">
        <v>38</v>
      </c>
      <c r="BF566" s="1" t="s">
        <v>33</v>
      </c>
      <c r="BG566" s="1" t="s">
        <v>33</v>
      </c>
      <c r="BH566" s="1" t="s">
        <v>33</v>
      </c>
      <c r="BI566" s="1" t="s">
        <v>33</v>
      </c>
      <c r="BJ566" s="1" t="s">
        <v>32</v>
      </c>
      <c r="BK566" s="1">
        <v>0.5</v>
      </c>
      <c r="BL566" s="1" t="s">
        <v>38</v>
      </c>
      <c r="BM566" s="1" t="s">
        <v>33</v>
      </c>
    </row>
    <row r="567" spans="1:65" x14ac:dyDescent="0.35">
      <c r="A567" s="1" t="s">
        <v>2492</v>
      </c>
      <c r="B567" s="1" t="s">
        <v>2145</v>
      </c>
      <c r="C567" s="1" t="s">
        <v>2493</v>
      </c>
      <c r="D567" s="1" t="s">
        <v>2494</v>
      </c>
      <c r="E567" t="s">
        <v>90</v>
      </c>
      <c r="F567" s="1" t="s">
        <v>37</v>
      </c>
      <c r="G567" s="1" t="s">
        <v>4287</v>
      </c>
      <c r="H567" s="1" t="s">
        <v>33</v>
      </c>
      <c r="I567" s="1" t="s">
        <v>39</v>
      </c>
      <c r="K567" t="str">
        <f t="shared" si="130"/>
        <v>Grass</v>
      </c>
      <c r="L567" s="1">
        <v>0.5</v>
      </c>
      <c r="M567" s="1">
        <v>6.6</v>
      </c>
      <c r="N567" s="1" t="s">
        <v>61</v>
      </c>
      <c r="O567" s="1" t="s">
        <v>42</v>
      </c>
      <c r="P567" s="1" t="s">
        <v>599</v>
      </c>
      <c r="Q567" s="1" t="s">
        <v>785</v>
      </c>
      <c r="R567" s="9" t="s">
        <v>1050</v>
      </c>
      <c r="S567" s="9">
        <f t="shared" si="131"/>
        <v>280</v>
      </c>
      <c r="T567" s="9">
        <f t="shared" si="132"/>
        <v>45</v>
      </c>
      <c r="U567" s="9" t="s">
        <v>44</v>
      </c>
      <c r="V567" s="9">
        <f t="shared" si="133"/>
        <v>35</v>
      </c>
      <c r="W567" s="9" t="s">
        <v>159</v>
      </c>
      <c r="X567" s="9">
        <f t="shared" si="134"/>
        <v>50</v>
      </c>
      <c r="Y567" s="9" t="s">
        <v>88</v>
      </c>
      <c r="Z567" s="9">
        <f t="shared" si="135"/>
        <v>70</v>
      </c>
      <c r="AA567" s="9" t="s">
        <v>47</v>
      </c>
      <c r="AB567" s="9">
        <f t="shared" si="136"/>
        <v>50</v>
      </c>
      <c r="AC567" s="9" t="s">
        <v>88</v>
      </c>
      <c r="AD567" s="9">
        <f t="shared" si="137"/>
        <v>30</v>
      </c>
      <c r="AE567" s="9" t="s">
        <v>158</v>
      </c>
      <c r="AF567" s="9">
        <f t="shared" si="138"/>
        <v>190</v>
      </c>
      <c r="AG567" s="9" t="s">
        <v>286</v>
      </c>
      <c r="AH567" s="9" t="s">
        <v>47</v>
      </c>
      <c r="AI567" s="9">
        <f t="shared" si="139"/>
        <v>70</v>
      </c>
      <c r="AJ567" s="9">
        <f t="shared" si="140"/>
        <v>56</v>
      </c>
      <c r="AK567" s="9" t="s">
        <v>210</v>
      </c>
      <c r="AL567" s="1" t="s">
        <v>161</v>
      </c>
      <c r="AM567" s="1" t="s">
        <v>33</v>
      </c>
      <c r="AN567" s="1" t="s">
        <v>39</v>
      </c>
      <c r="AP567" t="str">
        <f t="shared" si="141"/>
        <v>Grass</v>
      </c>
      <c r="AQ567" s="9">
        <v>0</v>
      </c>
      <c r="AR567" s="9">
        <f t="shared" si="142"/>
        <v>100</v>
      </c>
      <c r="AS567" s="10">
        <f>Table1[[#This Row],[percentage_male]]/100</f>
        <v>0</v>
      </c>
      <c r="AT567" s="11">
        <f>(100-Table1[[#This Row],[percentage_male]])/100</f>
        <v>1</v>
      </c>
      <c r="AU567" s="1" t="s">
        <v>51</v>
      </c>
      <c r="AV567" s="1" t="s">
        <v>33</v>
      </c>
      <c r="AW567" s="1" t="s">
        <v>38</v>
      </c>
      <c r="AX567" s="1">
        <v>0.5</v>
      </c>
      <c r="AY567" s="1">
        <v>0.5</v>
      </c>
      <c r="AZ567" s="1">
        <v>0.5</v>
      </c>
      <c r="BA567" s="1" t="s">
        <v>38</v>
      </c>
      <c r="BB567" s="1" t="s">
        <v>33</v>
      </c>
      <c r="BC567" s="1" t="s">
        <v>38</v>
      </c>
      <c r="BD567" s="1">
        <v>0.5</v>
      </c>
      <c r="BE567" s="1" t="s">
        <v>38</v>
      </c>
      <c r="BF567" s="1" t="s">
        <v>33</v>
      </c>
      <c r="BG567" s="1" t="s">
        <v>38</v>
      </c>
      <c r="BH567" s="1" t="s">
        <v>33</v>
      </c>
      <c r="BI567" s="1" t="s">
        <v>33</v>
      </c>
      <c r="BJ567" s="1" t="s">
        <v>33</v>
      </c>
      <c r="BK567" s="1" t="s">
        <v>33</v>
      </c>
      <c r="BL567" s="1" t="s">
        <v>33</v>
      </c>
      <c r="BM567" s="1" t="s">
        <v>33</v>
      </c>
    </row>
    <row r="568" spans="1:65" x14ac:dyDescent="0.35">
      <c r="A568" s="1" t="s">
        <v>2496</v>
      </c>
      <c r="B568" s="1" t="s">
        <v>2149</v>
      </c>
      <c r="C568" s="1" t="s">
        <v>2497</v>
      </c>
      <c r="D568" s="1" t="s">
        <v>2498</v>
      </c>
      <c r="E568" t="s">
        <v>90</v>
      </c>
      <c r="F568" s="1" t="s">
        <v>37</v>
      </c>
      <c r="G568" s="1" t="s">
        <v>4288</v>
      </c>
      <c r="H568" s="1" t="s">
        <v>33</v>
      </c>
      <c r="I568" s="1" t="s">
        <v>39</v>
      </c>
      <c r="K568" t="str">
        <f t="shared" si="130"/>
        <v>Grass</v>
      </c>
      <c r="L568" s="1">
        <v>1.1000000000000001</v>
      </c>
      <c r="M568" s="1">
        <v>16.3</v>
      </c>
      <c r="N568" s="1" t="s">
        <v>61</v>
      </c>
      <c r="O568" s="1" t="s">
        <v>42</v>
      </c>
      <c r="P568" s="1" t="s">
        <v>599</v>
      </c>
      <c r="Q568" s="1" t="s">
        <v>785</v>
      </c>
      <c r="R568" s="9" t="s">
        <v>1228</v>
      </c>
      <c r="S568" s="9">
        <f t="shared" si="131"/>
        <v>480</v>
      </c>
      <c r="T568" s="9">
        <f t="shared" si="132"/>
        <v>70</v>
      </c>
      <c r="U568" s="9" t="s">
        <v>47</v>
      </c>
      <c r="V568" s="9">
        <f t="shared" si="133"/>
        <v>60</v>
      </c>
      <c r="W568" s="9" t="s">
        <v>56</v>
      </c>
      <c r="X568" s="9">
        <f t="shared" si="134"/>
        <v>75</v>
      </c>
      <c r="Y568" s="9" t="s">
        <v>195</v>
      </c>
      <c r="Z568" s="9">
        <f t="shared" si="135"/>
        <v>110</v>
      </c>
      <c r="AA568" s="9" t="s">
        <v>296</v>
      </c>
      <c r="AB568" s="9">
        <f t="shared" si="136"/>
        <v>75</v>
      </c>
      <c r="AC568" s="9" t="s">
        <v>195</v>
      </c>
      <c r="AD568" s="9">
        <f t="shared" si="137"/>
        <v>90</v>
      </c>
      <c r="AE568" s="9" t="s">
        <v>178</v>
      </c>
      <c r="AF568" s="9">
        <f t="shared" si="138"/>
        <v>75</v>
      </c>
      <c r="AG568" s="9" t="s">
        <v>195</v>
      </c>
      <c r="AH568" s="9" t="s">
        <v>47</v>
      </c>
      <c r="AI568" s="9">
        <f t="shared" si="139"/>
        <v>70</v>
      </c>
      <c r="AJ568" s="9">
        <f t="shared" si="140"/>
        <v>168</v>
      </c>
      <c r="AK568" s="9" t="s">
        <v>854</v>
      </c>
      <c r="AL568" s="1" t="s">
        <v>161</v>
      </c>
      <c r="AM568" s="1" t="s">
        <v>33</v>
      </c>
      <c r="AN568" s="1" t="s">
        <v>39</v>
      </c>
      <c r="AP568" t="str">
        <f t="shared" si="141"/>
        <v>Grass</v>
      </c>
      <c r="AQ568" s="9">
        <v>0</v>
      </c>
      <c r="AR568" s="9">
        <f t="shared" si="142"/>
        <v>100</v>
      </c>
      <c r="AS568" s="10">
        <f>Table1[[#This Row],[percentage_male]]/100</f>
        <v>0</v>
      </c>
      <c r="AT568" s="11">
        <f>(100-Table1[[#This Row],[percentage_male]])/100</f>
        <v>1</v>
      </c>
      <c r="AU568" s="1" t="s">
        <v>51</v>
      </c>
      <c r="AV568" s="1" t="s">
        <v>33</v>
      </c>
      <c r="AW568" s="1" t="s">
        <v>38</v>
      </c>
      <c r="AX568" s="1">
        <v>0.5</v>
      </c>
      <c r="AY568" s="1">
        <v>0.5</v>
      </c>
      <c r="AZ568" s="1">
        <v>0.5</v>
      </c>
      <c r="BA568" s="1" t="s">
        <v>38</v>
      </c>
      <c r="BB568" s="1" t="s">
        <v>33</v>
      </c>
      <c r="BC568" s="1" t="s">
        <v>38</v>
      </c>
      <c r="BD568" s="1">
        <v>0.5</v>
      </c>
      <c r="BE568" s="1" t="s">
        <v>38</v>
      </c>
      <c r="BF568" s="1" t="s">
        <v>33</v>
      </c>
      <c r="BG568" s="1" t="s">
        <v>38</v>
      </c>
      <c r="BH568" s="1" t="s">
        <v>33</v>
      </c>
      <c r="BI568" s="1" t="s">
        <v>33</v>
      </c>
      <c r="BJ568" s="1" t="s">
        <v>33</v>
      </c>
      <c r="BK568" s="1" t="s">
        <v>33</v>
      </c>
      <c r="BL568" s="1" t="s">
        <v>33</v>
      </c>
      <c r="BM568" s="1" t="s">
        <v>33</v>
      </c>
    </row>
    <row r="569" spans="1:65" x14ac:dyDescent="0.35">
      <c r="A569" s="1" t="s">
        <v>2500</v>
      </c>
      <c r="B569" s="1" t="s">
        <v>2152</v>
      </c>
      <c r="C569" s="1" t="s">
        <v>2501</v>
      </c>
      <c r="D569" s="1" t="s">
        <v>2502</v>
      </c>
      <c r="E569" t="s">
        <v>90</v>
      </c>
      <c r="F569" s="1" t="s">
        <v>37</v>
      </c>
      <c r="G569" s="1" t="s">
        <v>4289</v>
      </c>
      <c r="H569" s="1" t="s">
        <v>33</v>
      </c>
      <c r="I569" s="1" t="s">
        <v>123</v>
      </c>
      <c r="K569" t="str">
        <f t="shared" si="130"/>
        <v>Water</v>
      </c>
      <c r="L569" s="1">
        <v>1</v>
      </c>
      <c r="M569" s="1">
        <v>18</v>
      </c>
      <c r="N569" s="1" t="s">
        <v>61</v>
      </c>
      <c r="O569" s="1" t="s">
        <v>744</v>
      </c>
      <c r="P569" s="1" t="s">
        <v>198</v>
      </c>
      <c r="Q569" s="1" t="s">
        <v>838</v>
      </c>
      <c r="R569" s="9" t="s">
        <v>820</v>
      </c>
      <c r="S569" s="9">
        <f t="shared" si="131"/>
        <v>460</v>
      </c>
      <c r="T569" s="9">
        <f t="shared" si="132"/>
        <v>70</v>
      </c>
      <c r="U569" s="9" t="s">
        <v>47</v>
      </c>
      <c r="V569" s="9">
        <f t="shared" si="133"/>
        <v>92</v>
      </c>
      <c r="W569" s="9" t="s">
        <v>340</v>
      </c>
      <c r="X569" s="9">
        <f t="shared" si="134"/>
        <v>65</v>
      </c>
      <c r="Y569" s="9" t="s">
        <v>46</v>
      </c>
      <c r="Z569" s="9">
        <f t="shared" si="135"/>
        <v>80</v>
      </c>
      <c r="AA569" s="9" t="s">
        <v>59</v>
      </c>
      <c r="AB569" s="9">
        <f t="shared" si="136"/>
        <v>55</v>
      </c>
      <c r="AC569" s="9" t="s">
        <v>169</v>
      </c>
      <c r="AD569" s="9">
        <f t="shared" si="137"/>
        <v>98</v>
      </c>
      <c r="AE569" s="9" t="s">
        <v>581</v>
      </c>
      <c r="AF569" s="9">
        <f t="shared" si="138"/>
        <v>25</v>
      </c>
      <c r="AG569" s="9" t="s">
        <v>170</v>
      </c>
      <c r="AH569" s="9" t="s">
        <v>47</v>
      </c>
      <c r="AI569" s="9">
        <f t="shared" si="139"/>
        <v>70</v>
      </c>
      <c r="AJ569" s="9">
        <f t="shared" si="140"/>
        <v>161</v>
      </c>
      <c r="AK569" s="9" t="s">
        <v>821</v>
      </c>
      <c r="AL569" s="1" t="s">
        <v>161</v>
      </c>
      <c r="AM569" s="1" t="s">
        <v>33</v>
      </c>
      <c r="AN569" s="1" t="s">
        <v>804</v>
      </c>
      <c r="AP569" t="str">
        <f t="shared" si="141"/>
        <v>Water 2</v>
      </c>
      <c r="AQ569" s="9">
        <v>50</v>
      </c>
      <c r="AR569" s="9">
        <f t="shared" si="142"/>
        <v>50</v>
      </c>
      <c r="AS569" s="10">
        <f>Table1[[#This Row],[percentage_male]]/100</f>
        <v>0.5</v>
      </c>
      <c r="AT569" s="11">
        <f>(100-Table1[[#This Row],[percentage_male]])/100</f>
        <v>0.5</v>
      </c>
      <c r="AU569" s="1" t="s">
        <v>184</v>
      </c>
      <c r="AV569" s="1" t="s">
        <v>33</v>
      </c>
      <c r="AW569" s="1">
        <v>0.5</v>
      </c>
      <c r="AX569" s="1">
        <v>0.5</v>
      </c>
      <c r="AY569" s="1" t="s">
        <v>38</v>
      </c>
      <c r="AZ569" s="1" t="s">
        <v>38</v>
      </c>
      <c r="BA569" s="1">
        <v>0.5</v>
      </c>
      <c r="BB569" s="1" t="s">
        <v>33</v>
      </c>
      <c r="BC569" s="1" t="s">
        <v>33</v>
      </c>
      <c r="BD569" s="1" t="s">
        <v>33</v>
      </c>
      <c r="BE569" s="1" t="s">
        <v>33</v>
      </c>
      <c r="BF569" s="1" t="s">
        <v>33</v>
      </c>
      <c r="BG569" s="1" t="s">
        <v>33</v>
      </c>
      <c r="BH569" s="1" t="s">
        <v>33</v>
      </c>
      <c r="BI569" s="1" t="s">
        <v>33</v>
      </c>
      <c r="BJ569" s="1" t="s">
        <v>33</v>
      </c>
      <c r="BK569" s="1" t="s">
        <v>33</v>
      </c>
      <c r="BL569" s="1">
        <v>0.5</v>
      </c>
      <c r="BM569" s="1" t="s">
        <v>33</v>
      </c>
    </row>
    <row r="570" spans="1:65" x14ac:dyDescent="0.35">
      <c r="A570" s="1" t="s">
        <v>2504</v>
      </c>
      <c r="B570" s="1" t="s">
        <v>2152</v>
      </c>
      <c r="C570" s="1" t="s">
        <v>2501</v>
      </c>
      <c r="D570" s="1" t="s">
        <v>2502</v>
      </c>
      <c r="E570" t="s">
        <v>90</v>
      </c>
      <c r="F570" s="1" t="s">
        <v>37</v>
      </c>
      <c r="G570" s="1" t="s">
        <v>4289</v>
      </c>
      <c r="H570" s="1" t="s">
        <v>33</v>
      </c>
      <c r="I570" s="1" t="s">
        <v>123</v>
      </c>
      <c r="K570" t="str">
        <f t="shared" si="130"/>
        <v>Water</v>
      </c>
      <c r="L570" s="1">
        <v>1</v>
      </c>
      <c r="M570" s="1">
        <v>18</v>
      </c>
      <c r="N570" s="1" t="s">
        <v>61</v>
      </c>
      <c r="O570" s="1" t="s">
        <v>567</v>
      </c>
      <c r="P570" s="1" t="s">
        <v>198</v>
      </c>
      <c r="Q570" s="1" t="s">
        <v>838</v>
      </c>
      <c r="R570" s="9" t="s">
        <v>820</v>
      </c>
      <c r="S570" s="9">
        <f t="shared" si="131"/>
        <v>460</v>
      </c>
      <c r="T570" s="9">
        <f t="shared" si="132"/>
        <v>70</v>
      </c>
      <c r="U570" s="9" t="s">
        <v>47</v>
      </c>
      <c r="V570" s="9">
        <f t="shared" si="133"/>
        <v>92</v>
      </c>
      <c r="W570" s="9" t="s">
        <v>340</v>
      </c>
      <c r="X570" s="9">
        <f t="shared" si="134"/>
        <v>65</v>
      </c>
      <c r="Y570" s="9" t="s">
        <v>46</v>
      </c>
      <c r="Z570" s="9">
        <f t="shared" si="135"/>
        <v>80</v>
      </c>
      <c r="AA570" s="9" t="s">
        <v>59</v>
      </c>
      <c r="AB570" s="9">
        <f t="shared" si="136"/>
        <v>55</v>
      </c>
      <c r="AC570" s="9" t="s">
        <v>169</v>
      </c>
      <c r="AD570" s="9">
        <f t="shared" si="137"/>
        <v>98</v>
      </c>
      <c r="AE570" s="9" t="s">
        <v>581</v>
      </c>
      <c r="AF570" s="9">
        <f t="shared" si="138"/>
        <v>25</v>
      </c>
      <c r="AG570" s="9" t="s">
        <v>170</v>
      </c>
      <c r="AH570" s="9" t="s">
        <v>47</v>
      </c>
      <c r="AI570" s="9">
        <f t="shared" si="139"/>
        <v>70</v>
      </c>
      <c r="AJ570" s="9">
        <f t="shared" si="140"/>
        <v>161</v>
      </c>
      <c r="AK570" s="9" t="s">
        <v>821</v>
      </c>
      <c r="AL570" s="1" t="s">
        <v>161</v>
      </c>
      <c r="AM570" s="1" t="s">
        <v>33</v>
      </c>
      <c r="AN570" s="1" t="s">
        <v>804</v>
      </c>
      <c r="AP570" t="str">
        <f t="shared" si="141"/>
        <v>Water 2</v>
      </c>
      <c r="AQ570" s="9">
        <v>50</v>
      </c>
      <c r="AR570" s="9">
        <f t="shared" si="142"/>
        <v>50</v>
      </c>
      <c r="AS570" s="10">
        <f>Table1[[#This Row],[percentage_male]]/100</f>
        <v>0.5</v>
      </c>
      <c r="AT570" s="11">
        <f>(100-Table1[[#This Row],[percentage_male]])/100</f>
        <v>0.5</v>
      </c>
      <c r="AU570" s="1" t="s">
        <v>184</v>
      </c>
      <c r="AV570" s="1" t="s">
        <v>33</v>
      </c>
      <c r="AW570" s="1">
        <v>0.5</v>
      </c>
      <c r="AX570" s="1">
        <v>0.5</v>
      </c>
      <c r="AY570" s="1" t="s">
        <v>38</v>
      </c>
      <c r="AZ570" s="1" t="s">
        <v>38</v>
      </c>
      <c r="BA570" s="1">
        <v>0.5</v>
      </c>
      <c r="BB570" s="1" t="s">
        <v>33</v>
      </c>
      <c r="BC570" s="1" t="s">
        <v>33</v>
      </c>
      <c r="BD570" s="1" t="s">
        <v>33</v>
      </c>
      <c r="BE570" s="1" t="s">
        <v>33</v>
      </c>
      <c r="BF570" s="1" t="s">
        <v>33</v>
      </c>
      <c r="BG570" s="1" t="s">
        <v>33</v>
      </c>
      <c r="BH570" s="1" t="s">
        <v>33</v>
      </c>
      <c r="BI570" s="1" t="s">
        <v>33</v>
      </c>
      <c r="BJ570" s="1" t="s">
        <v>33</v>
      </c>
      <c r="BK570" s="1" t="s">
        <v>33</v>
      </c>
      <c r="BL570" s="1">
        <v>0.5</v>
      </c>
      <c r="BM570" s="1" t="s">
        <v>33</v>
      </c>
    </row>
    <row r="571" spans="1:65" x14ac:dyDescent="0.35">
      <c r="A571" s="1" t="s">
        <v>2506</v>
      </c>
      <c r="B571" s="1" t="s">
        <v>2156</v>
      </c>
      <c r="C571" s="1" t="s">
        <v>2507</v>
      </c>
      <c r="D571" s="1" t="s">
        <v>2508</v>
      </c>
      <c r="E571" t="s">
        <v>90</v>
      </c>
      <c r="F571" s="1" t="s">
        <v>37</v>
      </c>
      <c r="G571" s="1" t="s">
        <v>4290</v>
      </c>
      <c r="H571" s="1" t="s">
        <v>38</v>
      </c>
      <c r="I571" s="1" t="s">
        <v>304</v>
      </c>
      <c r="J571" s="1" t="s">
        <v>240</v>
      </c>
      <c r="K571" t="str">
        <f t="shared" si="130"/>
        <v>Ground, Dark</v>
      </c>
      <c r="L571" s="1">
        <v>0.7</v>
      </c>
      <c r="M571" s="1">
        <v>15.2</v>
      </c>
      <c r="N571" s="1" t="s">
        <v>61</v>
      </c>
      <c r="O571" s="1" t="s">
        <v>269</v>
      </c>
      <c r="P571" s="1" t="s">
        <v>839</v>
      </c>
      <c r="Q571" s="1" t="s">
        <v>480</v>
      </c>
      <c r="R571" s="9" t="s">
        <v>1281</v>
      </c>
      <c r="S571" s="9">
        <f t="shared" si="131"/>
        <v>292</v>
      </c>
      <c r="T571" s="9">
        <f t="shared" si="132"/>
        <v>50</v>
      </c>
      <c r="U571" s="9" t="s">
        <v>88</v>
      </c>
      <c r="V571" s="9">
        <f t="shared" si="133"/>
        <v>72</v>
      </c>
      <c r="W571" s="9" t="s">
        <v>171</v>
      </c>
      <c r="X571" s="9">
        <f t="shared" si="134"/>
        <v>35</v>
      </c>
      <c r="Y571" s="9" t="s">
        <v>159</v>
      </c>
      <c r="Z571" s="9">
        <f t="shared" si="135"/>
        <v>35</v>
      </c>
      <c r="AA571" s="9" t="s">
        <v>159</v>
      </c>
      <c r="AB571" s="9">
        <f t="shared" si="136"/>
        <v>35</v>
      </c>
      <c r="AC571" s="9" t="s">
        <v>159</v>
      </c>
      <c r="AD571" s="9">
        <f t="shared" si="137"/>
        <v>65</v>
      </c>
      <c r="AE571" s="9" t="s">
        <v>46</v>
      </c>
      <c r="AF571" s="9">
        <f t="shared" si="138"/>
        <v>180</v>
      </c>
      <c r="AG571" s="9" t="s">
        <v>529</v>
      </c>
      <c r="AH571" s="9" t="s">
        <v>47</v>
      </c>
      <c r="AI571" s="9">
        <f t="shared" si="139"/>
        <v>70</v>
      </c>
      <c r="AJ571" s="9">
        <f t="shared" si="140"/>
        <v>58</v>
      </c>
      <c r="AK571" s="9" t="s">
        <v>94</v>
      </c>
      <c r="AL571" s="1" t="s">
        <v>49</v>
      </c>
      <c r="AM571" s="1" t="s">
        <v>33</v>
      </c>
      <c r="AN571" s="1" t="s">
        <v>238</v>
      </c>
      <c r="AP571" t="str">
        <f t="shared" si="141"/>
        <v>Field</v>
      </c>
      <c r="AQ571" s="9">
        <v>50</v>
      </c>
      <c r="AR571" s="9">
        <f t="shared" si="142"/>
        <v>50</v>
      </c>
      <c r="AS571" s="10">
        <f>Table1[[#This Row],[percentage_male]]/100</f>
        <v>0.5</v>
      </c>
      <c r="AT571" s="11">
        <f>(100-Table1[[#This Row],[percentage_male]])/100</f>
        <v>0.5</v>
      </c>
      <c r="AU571" s="1" t="s">
        <v>51</v>
      </c>
      <c r="AV571" s="1" t="s">
        <v>33</v>
      </c>
      <c r="AW571" s="1" t="s">
        <v>33</v>
      </c>
      <c r="AX571" s="1" t="s">
        <v>38</v>
      </c>
      <c r="AY571" s="1" t="s">
        <v>32</v>
      </c>
      <c r="AZ571" s="1" t="s">
        <v>38</v>
      </c>
      <c r="BA571" s="1" t="s">
        <v>38</v>
      </c>
      <c r="BB571" s="1" t="s">
        <v>38</v>
      </c>
      <c r="BC571" s="1">
        <v>0.5</v>
      </c>
      <c r="BD571" s="1" t="s">
        <v>33</v>
      </c>
      <c r="BE571" s="1" t="s">
        <v>33</v>
      </c>
      <c r="BF571" s="1" t="s">
        <v>32</v>
      </c>
      <c r="BG571" s="1" t="s">
        <v>38</v>
      </c>
      <c r="BH571" s="1">
        <v>0.5</v>
      </c>
      <c r="BI571" s="1">
        <v>0.5</v>
      </c>
      <c r="BJ571" s="1" t="s">
        <v>33</v>
      </c>
      <c r="BK571" s="1">
        <v>0.5</v>
      </c>
      <c r="BL571" s="1" t="s">
        <v>33</v>
      </c>
      <c r="BM571" s="1" t="s">
        <v>38</v>
      </c>
    </row>
    <row r="572" spans="1:65" x14ac:dyDescent="0.35">
      <c r="A572" s="1" t="s">
        <v>2510</v>
      </c>
      <c r="B572" s="1" t="s">
        <v>2159</v>
      </c>
      <c r="C572" s="1" t="s">
        <v>2511</v>
      </c>
      <c r="D572" s="1" t="s">
        <v>2512</v>
      </c>
      <c r="E572" t="s">
        <v>90</v>
      </c>
      <c r="F572" s="1" t="s">
        <v>37</v>
      </c>
      <c r="G572" s="1" t="s">
        <v>4290</v>
      </c>
      <c r="H572" s="1" t="s">
        <v>38</v>
      </c>
      <c r="I572" s="1" t="s">
        <v>304</v>
      </c>
      <c r="J572" s="1" t="s">
        <v>240</v>
      </c>
      <c r="K572" t="str">
        <f t="shared" si="130"/>
        <v>Ground, Dark</v>
      </c>
      <c r="L572" s="1">
        <v>1</v>
      </c>
      <c r="M572" s="1">
        <v>33.4</v>
      </c>
      <c r="N572" s="1" t="s">
        <v>61</v>
      </c>
      <c r="O572" s="1" t="s">
        <v>269</v>
      </c>
      <c r="P572" s="1" t="s">
        <v>839</v>
      </c>
      <c r="Q572" s="1" t="s">
        <v>480</v>
      </c>
      <c r="R572" s="9" t="s">
        <v>948</v>
      </c>
      <c r="S572" s="9">
        <f t="shared" si="131"/>
        <v>351</v>
      </c>
      <c r="T572" s="9">
        <f t="shared" si="132"/>
        <v>60</v>
      </c>
      <c r="U572" s="9" t="s">
        <v>56</v>
      </c>
      <c r="V572" s="9">
        <f t="shared" si="133"/>
        <v>82</v>
      </c>
      <c r="W572" s="9" t="s">
        <v>66</v>
      </c>
      <c r="X572" s="9">
        <f t="shared" si="134"/>
        <v>45</v>
      </c>
      <c r="Y572" s="9" t="s">
        <v>44</v>
      </c>
      <c r="Z572" s="9">
        <f t="shared" si="135"/>
        <v>45</v>
      </c>
      <c r="AA572" s="9" t="s">
        <v>44</v>
      </c>
      <c r="AB572" s="9">
        <f t="shared" si="136"/>
        <v>45</v>
      </c>
      <c r="AC572" s="9" t="s">
        <v>44</v>
      </c>
      <c r="AD572" s="9">
        <f t="shared" si="137"/>
        <v>74</v>
      </c>
      <c r="AE572" s="9" t="s">
        <v>474</v>
      </c>
      <c r="AF572" s="9">
        <f t="shared" si="138"/>
        <v>90</v>
      </c>
      <c r="AG572" s="9" t="s">
        <v>178</v>
      </c>
      <c r="AH572" s="9" t="s">
        <v>47</v>
      </c>
      <c r="AI572" s="9">
        <f t="shared" si="139"/>
        <v>70</v>
      </c>
      <c r="AJ572" s="9">
        <f t="shared" si="140"/>
        <v>123</v>
      </c>
      <c r="AK572" s="9" t="s">
        <v>73</v>
      </c>
      <c r="AL572" s="1" t="s">
        <v>49</v>
      </c>
      <c r="AM572" s="1" t="s">
        <v>33</v>
      </c>
      <c r="AN572" s="1" t="s">
        <v>238</v>
      </c>
      <c r="AP572" t="str">
        <f t="shared" si="141"/>
        <v>Field</v>
      </c>
      <c r="AQ572" s="9">
        <v>50</v>
      </c>
      <c r="AR572" s="9">
        <f t="shared" si="142"/>
        <v>50</v>
      </c>
      <c r="AS572" s="10">
        <f>Table1[[#This Row],[percentage_male]]/100</f>
        <v>0.5</v>
      </c>
      <c r="AT572" s="11">
        <f>(100-Table1[[#This Row],[percentage_male]])/100</f>
        <v>0.5</v>
      </c>
      <c r="AU572" s="1" t="s">
        <v>51</v>
      </c>
      <c r="AV572" s="1" t="s">
        <v>33</v>
      </c>
      <c r="AW572" s="1" t="s">
        <v>33</v>
      </c>
      <c r="AX572" s="1" t="s">
        <v>38</v>
      </c>
      <c r="AY572" s="1" t="s">
        <v>32</v>
      </c>
      <c r="AZ572" s="1" t="s">
        <v>38</v>
      </c>
      <c r="BA572" s="1" t="s">
        <v>38</v>
      </c>
      <c r="BB572" s="1" t="s">
        <v>38</v>
      </c>
      <c r="BC572" s="1">
        <v>0.5</v>
      </c>
      <c r="BD572" s="1" t="s">
        <v>33</v>
      </c>
      <c r="BE572" s="1" t="s">
        <v>33</v>
      </c>
      <c r="BF572" s="1" t="s">
        <v>32</v>
      </c>
      <c r="BG572" s="1" t="s">
        <v>38</v>
      </c>
      <c r="BH572" s="1">
        <v>0.5</v>
      </c>
      <c r="BI572" s="1">
        <v>0.5</v>
      </c>
      <c r="BJ572" s="1" t="s">
        <v>33</v>
      </c>
      <c r="BK572" s="1">
        <v>0.5</v>
      </c>
      <c r="BL572" s="1" t="s">
        <v>33</v>
      </c>
      <c r="BM572" s="1" t="s">
        <v>38</v>
      </c>
    </row>
    <row r="573" spans="1:65" x14ac:dyDescent="0.35">
      <c r="A573" s="1" t="s">
        <v>2514</v>
      </c>
      <c r="B573" s="1" t="s">
        <v>2163</v>
      </c>
      <c r="C573" s="1" t="s">
        <v>2515</v>
      </c>
      <c r="D573" s="1" t="s">
        <v>2516</v>
      </c>
      <c r="E573" t="s">
        <v>90</v>
      </c>
      <c r="F573" s="1" t="s">
        <v>37</v>
      </c>
      <c r="G573" s="1" t="s">
        <v>4291</v>
      </c>
      <c r="H573" s="1" t="s">
        <v>38</v>
      </c>
      <c r="I573" s="1" t="s">
        <v>304</v>
      </c>
      <c r="J573" s="1" t="s">
        <v>240</v>
      </c>
      <c r="K573" t="str">
        <f t="shared" si="130"/>
        <v>Ground, Dark</v>
      </c>
      <c r="L573" s="1">
        <v>1.5</v>
      </c>
      <c r="M573" s="1">
        <v>96.3</v>
      </c>
      <c r="N573" s="1" t="s">
        <v>61</v>
      </c>
      <c r="O573" s="1" t="s">
        <v>269</v>
      </c>
      <c r="P573" s="1" t="s">
        <v>839</v>
      </c>
      <c r="Q573" s="1" t="s">
        <v>480</v>
      </c>
      <c r="R573" s="9" t="s">
        <v>2047</v>
      </c>
      <c r="S573" s="9">
        <f t="shared" si="131"/>
        <v>519</v>
      </c>
      <c r="T573" s="9">
        <f t="shared" si="132"/>
        <v>95</v>
      </c>
      <c r="U573" s="9" t="s">
        <v>276</v>
      </c>
      <c r="V573" s="9">
        <f t="shared" si="133"/>
        <v>117</v>
      </c>
      <c r="W573" s="9" t="s">
        <v>659</v>
      </c>
      <c r="X573" s="9">
        <f t="shared" si="134"/>
        <v>80</v>
      </c>
      <c r="Y573" s="9" t="s">
        <v>59</v>
      </c>
      <c r="Z573" s="9">
        <f t="shared" si="135"/>
        <v>65</v>
      </c>
      <c r="AA573" s="9" t="s">
        <v>46</v>
      </c>
      <c r="AB573" s="9">
        <f t="shared" si="136"/>
        <v>70</v>
      </c>
      <c r="AC573" s="9" t="s">
        <v>47</v>
      </c>
      <c r="AD573" s="9">
        <f t="shared" si="137"/>
        <v>92</v>
      </c>
      <c r="AE573" s="9" t="s">
        <v>340</v>
      </c>
      <c r="AF573" s="9">
        <f t="shared" si="138"/>
        <v>45</v>
      </c>
      <c r="AG573" s="9" t="s">
        <v>44</v>
      </c>
      <c r="AH573" s="9" t="s">
        <v>47</v>
      </c>
      <c r="AI573" s="9">
        <f t="shared" si="139"/>
        <v>70</v>
      </c>
      <c r="AJ573" s="9">
        <f t="shared" si="140"/>
        <v>234</v>
      </c>
      <c r="AK573" s="9" t="s">
        <v>1083</v>
      </c>
      <c r="AL573" s="1" t="s">
        <v>49</v>
      </c>
      <c r="AM573" s="1" t="s">
        <v>33</v>
      </c>
      <c r="AN573" s="1" t="s">
        <v>238</v>
      </c>
      <c r="AP573" t="str">
        <f t="shared" si="141"/>
        <v>Field</v>
      </c>
      <c r="AQ573" s="9">
        <v>50</v>
      </c>
      <c r="AR573" s="9">
        <f t="shared" si="142"/>
        <v>50</v>
      </c>
      <c r="AS573" s="10">
        <f>Table1[[#This Row],[percentage_male]]/100</f>
        <v>0.5</v>
      </c>
      <c r="AT573" s="11">
        <f>(100-Table1[[#This Row],[percentage_male]])/100</f>
        <v>0.5</v>
      </c>
      <c r="AU573" s="1" t="s">
        <v>51</v>
      </c>
      <c r="AV573" s="1" t="s">
        <v>33</v>
      </c>
      <c r="AW573" s="1" t="s">
        <v>33</v>
      </c>
      <c r="AX573" s="1" t="s">
        <v>38</v>
      </c>
      <c r="AY573" s="1" t="s">
        <v>32</v>
      </c>
      <c r="AZ573" s="1" t="s">
        <v>38</v>
      </c>
      <c r="BA573" s="1" t="s">
        <v>38</v>
      </c>
      <c r="BB573" s="1" t="s">
        <v>38</v>
      </c>
      <c r="BC573" s="1">
        <v>0.5</v>
      </c>
      <c r="BD573" s="1" t="s">
        <v>33</v>
      </c>
      <c r="BE573" s="1" t="s">
        <v>33</v>
      </c>
      <c r="BF573" s="1" t="s">
        <v>32</v>
      </c>
      <c r="BG573" s="1" t="s">
        <v>38</v>
      </c>
      <c r="BH573" s="1">
        <v>0.5</v>
      </c>
      <c r="BI573" s="1">
        <v>0.5</v>
      </c>
      <c r="BJ573" s="1" t="s">
        <v>33</v>
      </c>
      <c r="BK573" s="1">
        <v>0.5</v>
      </c>
      <c r="BL573" s="1" t="s">
        <v>33</v>
      </c>
      <c r="BM573" s="1" t="s">
        <v>38</v>
      </c>
    </row>
    <row r="574" spans="1:65" x14ac:dyDescent="0.35">
      <c r="A574" s="1" t="s">
        <v>2518</v>
      </c>
      <c r="B574" s="1" t="s">
        <v>2167</v>
      </c>
      <c r="C574" s="1" t="s">
        <v>2519</v>
      </c>
      <c r="D574" s="1" t="s">
        <v>2520</v>
      </c>
      <c r="E574" t="s">
        <v>90</v>
      </c>
      <c r="F574" s="1" t="s">
        <v>37</v>
      </c>
      <c r="G574" s="1" t="s">
        <v>4292</v>
      </c>
      <c r="H574" s="1" t="s">
        <v>33</v>
      </c>
      <c r="I574" s="1" t="s">
        <v>81</v>
      </c>
      <c r="K574" t="str">
        <f t="shared" si="130"/>
        <v>Fire</v>
      </c>
      <c r="L574" s="1">
        <v>0.6</v>
      </c>
      <c r="M574" s="1">
        <v>37.5</v>
      </c>
      <c r="N574" s="1" t="s">
        <v>38</v>
      </c>
      <c r="O574" s="1" t="s">
        <v>235</v>
      </c>
      <c r="Q574" s="1" t="s">
        <v>397</v>
      </c>
      <c r="R574" s="9" t="s">
        <v>601</v>
      </c>
      <c r="S574" s="9">
        <f t="shared" si="131"/>
        <v>315</v>
      </c>
      <c r="T574" s="9">
        <f t="shared" si="132"/>
        <v>70</v>
      </c>
      <c r="U574" s="9" t="s">
        <v>47</v>
      </c>
      <c r="V574" s="9">
        <f t="shared" si="133"/>
        <v>90</v>
      </c>
      <c r="W574" s="9" t="s">
        <v>178</v>
      </c>
      <c r="X574" s="9">
        <f t="shared" si="134"/>
        <v>45</v>
      </c>
      <c r="Y574" s="9" t="s">
        <v>44</v>
      </c>
      <c r="Z574" s="9">
        <f t="shared" si="135"/>
        <v>15</v>
      </c>
      <c r="AA574" s="9" t="s">
        <v>162</v>
      </c>
      <c r="AB574" s="9">
        <f t="shared" si="136"/>
        <v>45</v>
      </c>
      <c r="AC574" s="9" t="s">
        <v>44</v>
      </c>
      <c r="AD574" s="9">
        <f t="shared" si="137"/>
        <v>50</v>
      </c>
      <c r="AE574" s="9" t="s">
        <v>88</v>
      </c>
      <c r="AF574" s="9">
        <f t="shared" si="138"/>
        <v>120</v>
      </c>
      <c r="AG574" s="9" t="s">
        <v>75</v>
      </c>
      <c r="AH574" s="9" t="s">
        <v>47</v>
      </c>
      <c r="AI574" s="9">
        <f t="shared" si="139"/>
        <v>70</v>
      </c>
      <c r="AJ574" s="9">
        <f t="shared" si="140"/>
        <v>63</v>
      </c>
      <c r="AK574" s="9" t="s">
        <v>58</v>
      </c>
      <c r="AL574" s="1" t="s">
        <v>49</v>
      </c>
      <c r="AM574" s="1" t="s">
        <v>33</v>
      </c>
      <c r="AN574" s="1" t="s">
        <v>238</v>
      </c>
      <c r="AP574" t="str">
        <f t="shared" si="141"/>
        <v>Field</v>
      </c>
      <c r="AQ574" s="9">
        <v>50</v>
      </c>
      <c r="AR574" s="9">
        <f t="shared" si="142"/>
        <v>50</v>
      </c>
      <c r="AS574" s="10">
        <f>Table1[[#This Row],[percentage_male]]/100</f>
        <v>0.5</v>
      </c>
      <c r="AT574" s="11">
        <f>(100-Table1[[#This Row],[percentage_male]])/100</f>
        <v>0.5</v>
      </c>
      <c r="AU574" s="1" t="s">
        <v>51</v>
      </c>
      <c r="AV574" s="1" t="s">
        <v>33</v>
      </c>
      <c r="AW574" s="1">
        <v>0.5</v>
      </c>
      <c r="AX574" s="1" t="s">
        <v>38</v>
      </c>
      <c r="AY574" s="1" t="s">
        <v>33</v>
      </c>
      <c r="AZ574" s="1">
        <v>0.5</v>
      </c>
      <c r="BA574" s="1">
        <v>0.5</v>
      </c>
      <c r="BB574" s="1" t="s">
        <v>33</v>
      </c>
      <c r="BC574" s="1" t="s">
        <v>33</v>
      </c>
      <c r="BD574" s="1" t="s">
        <v>38</v>
      </c>
      <c r="BE574" s="1" t="s">
        <v>33</v>
      </c>
      <c r="BF574" s="1" t="s">
        <v>33</v>
      </c>
      <c r="BG574" s="1">
        <v>0.5</v>
      </c>
      <c r="BH574" s="1" t="s">
        <v>38</v>
      </c>
      <c r="BI574" s="1" t="s">
        <v>33</v>
      </c>
      <c r="BJ574" s="1" t="s">
        <v>33</v>
      </c>
      <c r="BK574" s="1" t="s">
        <v>33</v>
      </c>
      <c r="BL574" s="1">
        <v>0.5</v>
      </c>
      <c r="BM574" s="1">
        <v>0.5</v>
      </c>
    </row>
    <row r="575" spans="1:65" x14ac:dyDescent="0.35">
      <c r="A575" s="1" t="s">
        <v>2524</v>
      </c>
      <c r="B575" s="1" t="s">
        <v>494</v>
      </c>
      <c r="C575" s="1" t="s">
        <v>2525</v>
      </c>
      <c r="D575" s="1" t="s">
        <v>2526</v>
      </c>
      <c r="E575" t="s">
        <v>90</v>
      </c>
      <c r="F575" s="1" t="s">
        <v>37</v>
      </c>
      <c r="G575" s="1" t="s">
        <v>4293</v>
      </c>
      <c r="H575" s="1" t="s">
        <v>33</v>
      </c>
      <c r="I575" s="1" t="s">
        <v>81</v>
      </c>
      <c r="K575" t="str">
        <f t="shared" si="130"/>
        <v>Fire</v>
      </c>
      <c r="L575" s="1">
        <v>1.3</v>
      </c>
      <c r="M575" s="1">
        <v>92.9</v>
      </c>
      <c r="N575" s="1" t="s">
        <v>38</v>
      </c>
      <c r="O575" s="1" t="s">
        <v>338</v>
      </c>
      <c r="Q575" s="1" t="s">
        <v>2527</v>
      </c>
      <c r="R575" s="9" t="s">
        <v>1228</v>
      </c>
      <c r="S575" s="9">
        <f t="shared" si="131"/>
        <v>480</v>
      </c>
      <c r="T575" s="9">
        <f t="shared" si="132"/>
        <v>105</v>
      </c>
      <c r="U575" s="9" t="s">
        <v>141</v>
      </c>
      <c r="V575" s="9">
        <f t="shared" si="133"/>
        <v>140</v>
      </c>
      <c r="W575" s="9" t="s">
        <v>361</v>
      </c>
      <c r="X575" s="9">
        <f t="shared" si="134"/>
        <v>55</v>
      </c>
      <c r="Y575" s="9" t="s">
        <v>169</v>
      </c>
      <c r="Z575" s="9">
        <f t="shared" si="135"/>
        <v>30</v>
      </c>
      <c r="AA575" s="9" t="s">
        <v>158</v>
      </c>
      <c r="AB575" s="9">
        <f t="shared" si="136"/>
        <v>55</v>
      </c>
      <c r="AC575" s="9" t="s">
        <v>169</v>
      </c>
      <c r="AD575" s="9">
        <f t="shared" si="137"/>
        <v>95</v>
      </c>
      <c r="AE575" s="9" t="s">
        <v>276</v>
      </c>
      <c r="AF575" s="9">
        <f t="shared" si="138"/>
        <v>60</v>
      </c>
      <c r="AG575" s="9" t="s">
        <v>56</v>
      </c>
      <c r="AH575" s="9" t="s">
        <v>47</v>
      </c>
      <c r="AI575" s="9">
        <f t="shared" si="139"/>
        <v>70</v>
      </c>
      <c r="AJ575" s="9">
        <f t="shared" si="140"/>
        <v>168</v>
      </c>
      <c r="AK575" s="9" t="s">
        <v>854</v>
      </c>
      <c r="AL575" s="1" t="s">
        <v>49</v>
      </c>
      <c r="AM575" s="1" t="s">
        <v>33</v>
      </c>
      <c r="AN575" s="1" t="s">
        <v>238</v>
      </c>
      <c r="AP575" t="str">
        <f t="shared" si="141"/>
        <v>Field</v>
      </c>
      <c r="AQ575" s="9">
        <v>50</v>
      </c>
      <c r="AR575" s="9">
        <f t="shared" si="142"/>
        <v>50</v>
      </c>
      <c r="AS575" s="10">
        <f>Table1[[#This Row],[percentage_male]]/100</f>
        <v>0.5</v>
      </c>
      <c r="AT575" s="11">
        <f>(100-Table1[[#This Row],[percentage_male]])/100</f>
        <v>0.5</v>
      </c>
      <c r="AU575" s="1" t="s">
        <v>51</v>
      </c>
      <c r="AV575" s="1" t="s">
        <v>33</v>
      </c>
      <c r="AW575" s="1">
        <v>0.5</v>
      </c>
      <c r="AX575" s="1" t="s">
        <v>38</v>
      </c>
      <c r="AY575" s="1" t="s">
        <v>33</v>
      </c>
      <c r="AZ575" s="1">
        <v>0.5</v>
      </c>
      <c r="BA575" s="1">
        <v>0.5</v>
      </c>
      <c r="BB575" s="1" t="s">
        <v>33</v>
      </c>
      <c r="BC575" s="1" t="s">
        <v>33</v>
      </c>
      <c r="BD575" s="1" t="s">
        <v>38</v>
      </c>
      <c r="BE575" s="1" t="s">
        <v>33</v>
      </c>
      <c r="BF575" s="1" t="s">
        <v>33</v>
      </c>
      <c r="BG575" s="1">
        <v>0.5</v>
      </c>
      <c r="BH575" s="1" t="s">
        <v>38</v>
      </c>
      <c r="BI575" s="1" t="s">
        <v>33</v>
      </c>
      <c r="BJ575" s="1" t="s">
        <v>33</v>
      </c>
      <c r="BK575" s="1" t="s">
        <v>33</v>
      </c>
      <c r="BL575" s="1">
        <v>0.5</v>
      </c>
      <c r="BM575" s="1">
        <v>0.5</v>
      </c>
    </row>
    <row r="576" spans="1:65" x14ac:dyDescent="0.35">
      <c r="A576" s="1" t="s">
        <v>2529</v>
      </c>
      <c r="B576" s="1" t="s">
        <v>494</v>
      </c>
      <c r="C576" s="1" t="s">
        <v>2525</v>
      </c>
      <c r="D576" s="1" t="s">
        <v>2526</v>
      </c>
      <c r="E576" t="s">
        <v>90</v>
      </c>
      <c r="F576" s="1" t="s">
        <v>37</v>
      </c>
      <c r="G576" s="1" t="s">
        <v>4293</v>
      </c>
      <c r="H576" s="1" t="s">
        <v>38</v>
      </c>
      <c r="I576" s="1" t="s">
        <v>81</v>
      </c>
      <c r="J576" s="1" t="s">
        <v>299</v>
      </c>
      <c r="K576" t="str">
        <f t="shared" si="130"/>
        <v>Fire, Psychic</v>
      </c>
      <c r="L576" s="1">
        <v>1.3</v>
      </c>
      <c r="M576" s="1">
        <v>92.9</v>
      </c>
      <c r="N576" s="1" t="s">
        <v>38</v>
      </c>
      <c r="O576" s="1" t="s">
        <v>338</v>
      </c>
      <c r="Q576" s="1" t="s">
        <v>2527</v>
      </c>
      <c r="R576" s="9" t="s">
        <v>852</v>
      </c>
      <c r="S576" s="9">
        <f t="shared" si="131"/>
        <v>540</v>
      </c>
      <c r="T576" s="9">
        <f t="shared" si="132"/>
        <v>105</v>
      </c>
      <c r="U576" s="9" t="s">
        <v>141</v>
      </c>
      <c r="V576" s="9">
        <f t="shared" si="133"/>
        <v>30</v>
      </c>
      <c r="W576" s="9" t="s">
        <v>158</v>
      </c>
      <c r="X576" s="9">
        <f t="shared" si="134"/>
        <v>105</v>
      </c>
      <c r="Y576" s="9" t="s">
        <v>141</v>
      </c>
      <c r="Z576" s="9">
        <f t="shared" si="135"/>
        <v>140</v>
      </c>
      <c r="AA576" s="9" t="s">
        <v>361</v>
      </c>
      <c r="AB576" s="9">
        <f t="shared" si="136"/>
        <v>105</v>
      </c>
      <c r="AC576" s="9" t="s">
        <v>141</v>
      </c>
      <c r="AD576" s="9">
        <f t="shared" si="137"/>
        <v>55</v>
      </c>
      <c r="AE576" s="9" t="s">
        <v>169</v>
      </c>
      <c r="AF576" s="9">
        <f t="shared" si="138"/>
        <v>60</v>
      </c>
      <c r="AG576" s="9" t="s">
        <v>56</v>
      </c>
      <c r="AH576" s="9" t="s">
        <v>47</v>
      </c>
      <c r="AI576" s="9">
        <f t="shared" si="139"/>
        <v>70</v>
      </c>
      <c r="AJ576" s="9">
        <f t="shared" si="140"/>
        <v>189</v>
      </c>
      <c r="AK576" s="9" t="s">
        <v>853</v>
      </c>
      <c r="AL576" s="1" t="s">
        <v>49</v>
      </c>
      <c r="AM576" s="1" t="s">
        <v>33</v>
      </c>
      <c r="AN576" s="1" t="s">
        <v>238</v>
      </c>
      <c r="AP576" t="str">
        <f t="shared" si="141"/>
        <v>Field</v>
      </c>
      <c r="AQ576" s="9">
        <v>50</v>
      </c>
      <c r="AR576" s="9">
        <f t="shared" si="142"/>
        <v>50</v>
      </c>
      <c r="AS576" s="10">
        <f>Table1[[#This Row],[percentage_male]]/100</f>
        <v>0.5</v>
      </c>
      <c r="AT576" s="11">
        <f>(100-Table1[[#This Row],[percentage_male]])/100</f>
        <v>0.5</v>
      </c>
      <c r="AU576" s="1" t="s">
        <v>51</v>
      </c>
      <c r="AV576" s="1" t="s">
        <v>33</v>
      </c>
      <c r="AW576" s="1">
        <v>0.5</v>
      </c>
      <c r="AX576" s="1" t="s">
        <v>38</v>
      </c>
      <c r="AY576" s="1" t="s">
        <v>33</v>
      </c>
      <c r="AZ576" s="1">
        <v>0.5</v>
      </c>
      <c r="BA576" s="1">
        <v>0.5</v>
      </c>
      <c r="BB576" s="1">
        <v>0.5</v>
      </c>
      <c r="BC576" s="1" t="s">
        <v>33</v>
      </c>
      <c r="BD576" s="1" t="s">
        <v>38</v>
      </c>
      <c r="BE576" s="1" t="s">
        <v>33</v>
      </c>
      <c r="BF576" s="1">
        <v>0.5</v>
      </c>
      <c r="BG576" s="1" t="s">
        <v>33</v>
      </c>
      <c r="BH576" s="1" t="s">
        <v>38</v>
      </c>
      <c r="BI576" s="1" t="s">
        <v>38</v>
      </c>
      <c r="BJ576" s="1" t="s">
        <v>33</v>
      </c>
      <c r="BK576" s="1" t="s">
        <v>38</v>
      </c>
      <c r="BL576" s="1">
        <v>0.5</v>
      </c>
      <c r="BM576" s="1">
        <v>0.5</v>
      </c>
    </row>
    <row r="577" spans="1:65" x14ac:dyDescent="0.35">
      <c r="A577" s="1" t="s">
        <v>2535</v>
      </c>
      <c r="B577" s="1" t="s">
        <v>2175</v>
      </c>
      <c r="C577" s="1" t="s">
        <v>2536</v>
      </c>
      <c r="D577" s="1" t="s">
        <v>2537</v>
      </c>
      <c r="E577" t="s">
        <v>90</v>
      </c>
      <c r="F577" s="1" t="s">
        <v>37</v>
      </c>
      <c r="G577" s="1" t="s">
        <v>4115</v>
      </c>
      <c r="H577" s="1" t="s">
        <v>33</v>
      </c>
      <c r="I577" s="1" t="s">
        <v>39</v>
      </c>
      <c r="K577" t="str">
        <f t="shared" si="130"/>
        <v>Grass</v>
      </c>
      <c r="L577" s="1">
        <v>1</v>
      </c>
      <c r="M577" s="1">
        <v>28</v>
      </c>
      <c r="N577" s="1" t="s">
        <v>61</v>
      </c>
      <c r="O577" s="1" t="s">
        <v>499</v>
      </c>
      <c r="P577" s="1" t="s">
        <v>42</v>
      </c>
      <c r="Q577" s="1" t="s">
        <v>1707</v>
      </c>
      <c r="R577" s="9" t="s">
        <v>1852</v>
      </c>
      <c r="S577" s="9">
        <f t="shared" si="131"/>
        <v>461</v>
      </c>
      <c r="T577" s="9">
        <f t="shared" si="132"/>
        <v>75</v>
      </c>
      <c r="U577" s="9" t="s">
        <v>195</v>
      </c>
      <c r="V577" s="9">
        <f t="shared" si="133"/>
        <v>86</v>
      </c>
      <c r="W577" s="9" t="s">
        <v>530</v>
      </c>
      <c r="X577" s="9">
        <f t="shared" si="134"/>
        <v>67</v>
      </c>
      <c r="Y577" s="9" t="s">
        <v>332</v>
      </c>
      <c r="Z577" s="9">
        <f t="shared" si="135"/>
        <v>106</v>
      </c>
      <c r="AA577" s="9" t="s">
        <v>607</v>
      </c>
      <c r="AB577" s="9">
        <f t="shared" si="136"/>
        <v>67</v>
      </c>
      <c r="AC577" s="9" t="s">
        <v>332</v>
      </c>
      <c r="AD577" s="9">
        <f t="shared" si="137"/>
        <v>60</v>
      </c>
      <c r="AE577" s="9" t="s">
        <v>56</v>
      </c>
      <c r="AF577" s="9">
        <f t="shared" si="138"/>
        <v>255</v>
      </c>
      <c r="AG577" s="9" t="s">
        <v>160</v>
      </c>
      <c r="AH577" s="9" t="s">
        <v>47</v>
      </c>
      <c r="AI577" s="9">
        <f t="shared" si="139"/>
        <v>70</v>
      </c>
      <c r="AJ577" s="9">
        <f t="shared" si="140"/>
        <v>161</v>
      </c>
      <c r="AK577" s="9" t="s">
        <v>821</v>
      </c>
      <c r="AL577" s="1" t="s">
        <v>161</v>
      </c>
      <c r="AM577" s="1" t="s">
        <v>33</v>
      </c>
      <c r="AN577" s="1" t="s">
        <v>39</v>
      </c>
      <c r="AP577" t="str">
        <f t="shared" si="141"/>
        <v>Grass</v>
      </c>
      <c r="AQ577" s="9">
        <v>50</v>
      </c>
      <c r="AR577" s="9">
        <f t="shared" si="142"/>
        <v>50</v>
      </c>
      <c r="AS577" s="10">
        <f>Table1[[#This Row],[percentage_male]]/100</f>
        <v>0.5</v>
      </c>
      <c r="AT577" s="11">
        <f>(100-Table1[[#This Row],[percentage_male]])/100</f>
        <v>0.5</v>
      </c>
      <c r="AU577" s="1" t="s">
        <v>51</v>
      </c>
      <c r="AV577" s="1" t="s">
        <v>33</v>
      </c>
      <c r="AW577" s="1" t="s">
        <v>38</v>
      </c>
      <c r="AX577" s="1" t="s">
        <v>32</v>
      </c>
      <c r="AY577" s="1">
        <v>0.5</v>
      </c>
      <c r="AZ577" s="1">
        <v>0.5</v>
      </c>
      <c r="BA577" s="1" t="s">
        <v>38</v>
      </c>
      <c r="BB577" s="1" t="s">
        <v>33</v>
      </c>
      <c r="BC577" s="1" t="s">
        <v>38</v>
      </c>
      <c r="BD577" s="1">
        <v>0.5</v>
      </c>
      <c r="BE577" s="1" t="s">
        <v>38</v>
      </c>
      <c r="BF577" s="1" t="s">
        <v>33</v>
      </c>
      <c r="BG577" s="1" t="s">
        <v>38</v>
      </c>
      <c r="BH577" s="1" t="s">
        <v>33</v>
      </c>
      <c r="BI577" s="1" t="s">
        <v>33</v>
      </c>
      <c r="BJ577" s="1" t="s">
        <v>33</v>
      </c>
      <c r="BK577" s="1" t="s">
        <v>33</v>
      </c>
      <c r="BL577" s="1" t="s">
        <v>33</v>
      </c>
      <c r="BM577" s="1" t="s">
        <v>33</v>
      </c>
    </row>
    <row r="578" spans="1:65" x14ac:dyDescent="0.35">
      <c r="A578" s="1" t="s">
        <v>2539</v>
      </c>
      <c r="B578" s="1" t="s">
        <v>2179</v>
      </c>
      <c r="C578" s="1" t="s">
        <v>2540</v>
      </c>
      <c r="D578" s="1" t="s">
        <v>2541</v>
      </c>
      <c r="E578" t="s">
        <v>90</v>
      </c>
      <c r="F578" s="1" t="s">
        <v>37</v>
      </c>
      <c r="G578" s="1" t="s">
        <v>4294</v>
      </c>
      <c r="H578" s="1" t="s">
        <v>38</v>
      </c>
      <c r="I578" s="1" t="s">
        <v>154</v>
      </c>
      <c r="J578" s="1" t="s">
        <v>566</v>
      </c>
      <c r="K578" t="str">
        <f t="shared" si="130"/>
        <v>Bug, Rock</v>
      </c>
      <c r="L578" s="1">
        <v>0.3</v>
      </c>
      <c r="M578" s="1">
        <v>14.5</v>
      </c>
      <c r="N578" s="1" t="s">
        <v>61</v>
      </c>
      <c r="O578" s="1" t="s">
        <v>568</v>
      </c>
      <c r="P578" s="1" t="s">
        <v>609</v>
      </c>
      <c r="Q578" s="1" t="s">
        <v>693</v>
      </c>
      <c r="R578" s="9" t="s">
        <v>619</v>
      </c>
      <c r="S578" s="9">
        <f t="shared" si="131"/>
        <v>325</v>
      </c>
      <c r="T578" s="9">
        <f t="shared" si="132"/>
        <v>50</v>
      </c>
      <c r="U578" s="9" t="s">
        <v>88</v>
      </c>
      <c r="V578" s="9">
        <f t="shared" si="133"/>
        <v>65</v>
      </c>
      <c r="W578" s="9" t="s">
        <v>46</v>
      </c>
      <c r="X578" s="9">
        <f t="shared" si="134"/>
        <v>85</v>
      </c>
      <c r="Y578" s="9" t="s">
        <v>104</v>
      </c>
      <c r="Z578" s="9">
        <f t="shared" si="135"/>
        <v>35</v>
      </c>
      <c r="AA578" s="9" t="s">
        <v>159</v>
      </c>
      <c r="AB578" s="9">
        <f t="shared" si="136"/>
        <v>35</v>
      </c>
      <c r="AC578" s="9" t="s">
        <v>159</v>
      </c>
      <c r="AD578" s="9">
        <f t="shared" si="137"/>
        <v>55</v>
      </c>
      <c r="AE578" s="9" t="s">
        <v>169</v>
      </c>
      <c r="AF578" s="9">
        <f t="shared" si="138"/>
        <v>190</v>
      </c>
      <c r="AG578" s="9" t="s">
        <v>286</v>
      </c>
      <c r="AH578" s="9" t="s">
        <v>47</v>
      </c>
      <c r="AI578" s="9">
        <f t="shared" si="139"/>
        <v>70</v>
      </c>
      <c r="AJ578" s="9">
        <f t="shared" si="140"/>
        <v>65</v>
      </c>
      <c r="AK578" s="9" t="s">
        <v>46</v>
      </c>
      <c r="AL578" s="1" t="s">
        <v>161</v>
      </c>
      <c r="AM578" s="1" t="s">
        <v>38</v>
      </c>
      <c r="AN578" s="1" t="s">
        <v>154</v>
      </c>
      <c r="AO578" s="1" t="s">
        <v>569</v>
      </c>
      <c r="AP578" t="str">
        <f t="shared" si="141"/>
        <v>Bug, Mineral</v>
      </c>
      <c r="AQ578" s="9">
        <v>50</v>
      </c>
      <c r="AR578" s="9">
        <f t="shared" si="142"/>
        <v>50</v>
      </c>
      <c r="AS578" s="10">
        <f>Table1[[#This Row],[percentage_male]]/100</f>
        <v>0.5</v>
      </c>
      <c r="AT578" s="11">
        <f>(100-Table1[[#This Row],[percentage_male]])/100</f>
        <v>0.5</v>
      </c>
      <c r="AU578" s="1" t="s">
        <v>51</v>
      </c>
      <c r="AV578" s="1">
        <v>0.5</v>
      </c>
      <c r="AW578" s="1" t="s">
        <v>33</v>
      </c>
      <c r="AX578" s="1" t="s">
        <v>38</v>
      </c>
      <c r="AY578" s="1" t="s">
        <v>33</v>
      </c>
      <c r="AZ578" s="1" t="s">
        <v>33</v>
      </c>
      <c r="BA578" s="1" t="s">
        <v>33</v>
      </c>
      <c r="BB578" s="1" t="s">
        <v>33</v>
      </c>
      <c r="BC578" s="1">
        <v>0.5</v>
      </c>
      <c r="BD578" s="1" t="s">
        <v>33</v>
      </c>
      <c r="BE578" s="1" t="s">
        <v>33</v>
      </c>
      <c r="BF578" s="1" t="s">
        <v>33</v>
      </c>
      <c r="BG578" s="1" t="s">
        <v>33</v>
      </c>
      <c r="BH578" s="1" t="s">
        <v>38</v>
      </c>
      <c r="BI578" s="1" t="s">
        <v>33</v>
      </c>
      <c r="BJ578" s="1" t="s">
        <v>33</v>
      </c>
      <c r="BK578" s="1" t="s">
        <v>33</v>
      </c>
      <c r="BL578" s="1" t="s">
        <v>38</v>
      </c>
      <c r="BM578" s="1" t="s">
        <v>33</v>
      </c>
    </row>
    <row r="579" spans="1:65" x14ac:dyDescent="0.35">
      <c r="A579" s="1" t="s">
        <v>2543</v>
      </c>
      <c r="B579" s="1" t="s">
        <v>2182</v>
      </c>
      <c r="C579" s="1" t="s">
        <v>2544</v>
      </c>
      <c r="D579" s="1" t="s">
        <v>2545</v>
      </c>
      <c r="E579" t="s">
        <v>90</v>
      </c>
      <c r="F579" s="1" t="s">
        <v>37</v>
      </c>
      <c r="G579" s="1" t="s">
        <v>4295</v>
      </c>
      <c r="H579" s="1" t="s">
        <v>38</v>
      </c>
      <c r="I579" s="1" t="s">
        <v>154</v>
      </c>
      <c r="J579" s="1" t="s">
        <v>566</v>
      </c>
      <c r="K579" t="str">
        <f t="shared" si="130"/>
        <v>Bug, Rock</v>
      </c>
      <c r="L579" s="1">
        <v>1.4</v>
      </c>
      <c r="M579" s="1">
        <v>200</v>
      </c>
      <c r="N579" s="1" t="s">
        <v>61</v>
      </c>
      <c r="O579" s="1" t="s">
        <v>568</v>
      </c>
      <c r="P579" s="1" t="s">
        <v>609</v>
      </c>
      <c r="Q579" s="1" t="s">
        <v>693</v>
      </c>
      <c r="R579" s="9" t="s">
        <v>295</v>
      </c>
      <c r="S579" s="9">
        <f t="shared" si="131"/>
        <v>485</v>
      </c>
      <c r="T579" s="9">
        <f t="shared" si="132"/>
        <v>70</v>
      </c>
      <c r="U579" s="9" t="s">
        <v>47</v>
      </c>
      <c r="V579" s="9">
        <f t="shared" si="133"/>
        <v>105</v>
      </c>
      <c r="W579" s="9" t="s">
        <v>141</v>
      </c>
      <c r="X579" s="9">
        <f t="shared" si="134"/>
        <v>125</v>
      </c>
      <c r="Y579" s="9" t="s">
        <v>651</v>
      </c>
      <c r="Z579" s="9">
        <f t="shared" si="135"/>
        <v>65</v>
      </c>
      <c r="AA579" s="9" t="s">
        <v>46</v>
      </c>
      <c r="AB579" s="9">
        <f t="shared" si="136"/>
        <v>75</v>
      </c>
      <c r="AC579" s="9" t="s">
        <v>195</v>
      </c>
      <c r="AD579" s="9">
        <f t="shared" si="137"/>
        <v>45</v>
      </c>
      <c r="AE579" s="9" t="s">
        <v>44</v>
      </c>
      <c r="AF579" s="9">
        <f t="shared" si="138"/>
        <v>75</v>
      </c>
      <c r="AG579" s="9" t="s">
        <v>195</v>
      </c>
      <c r="AH579" s="9" t="s">
        <v>47</v>
      </c>
      <c r="AI579" s="9">
        <f t="shared" si="139"/>
        <v>70</v>
      </c>
      <c r="AJ579" s="9">
        <f t="shared" si="140"/>
        <v>170</v>
      </c>
      <c r="AK579" s="9" t="s">
        <v>387</v>
      </c>
      <c r="AL579" s="1" t="s">
        <v>161</v>
      </c>
      <c r="AM579" s="1" t="s">
        <v>38</v>
      </c>
      <c r="AN579" s="1" t="s">
        <v>154</v>
      </c>
      <c r="AO579" s="1" t="s">
        <v>569</v>
      </c>
      <c r="AP579" t="str">
        <f t="shared" si="141"/>
        <v>Bug, Mineral</v>
      </c>
      <c r="AQ579" s="9">
        <v>50</v>
      </c>
      <c r="AR579" s="9">
        <f t="shared" si="142"/>
        <v>50</v>
      </c>
      <c r="AS579" s="10">
        <f>Table1[[#This Row],[percentage_male]]/100</f>
        <v>0.5</v>
      </c>
      <c r="AT579" s="11">
        <f>(100-Table1[[#This Row],[percentage_male]])/100</f>
        <v>0.5</v>
      </c>
      <c r="AU579" s="1" t="s">
        <v>51</v>
      </c>
      <c r="AV579" s="1">
        <v>0.5</v>
      </c>
      <c r="AW579" s="1" t="s">
        <v>33</v>
      </c>
      <c r="AX579" s="1" t="s">
        <v>38</v>
      </c>
      <c r="AY579" s="1" t="s">
        <v>33</v>
      </c>
      <c r="AZ579" s="1" t="s">
        <v>33</v>
      </c>
      <c r="BA579" s="1" t="s">
        <v>33</v>
      </c>
      <c r="BB579" s="1" t="s">
        <v>33</v>
      </c>
      <c r="BC579" s="1">
        <v>0.5</v>
      </c>
      <c r="BD579" s="1" t="s">
        <v>33</v>
      </c>
      <c r="BE579" s="1" t="s">
        <v>33</v>
      </c>
      <c r="BF579" s="1" t="s">
        <v>33</v>
      </c>
      <c r="BG579" s="1" t="s">
        <v>33</v>
      </c>
      <c r="BH579" s="1" t="s">
        <v>38</v>
      </c>
      <c r="BI579" s="1" t="s">
        <v>33</v>
      </c>
      <c r="BJ579" s="1" t="s">
        <v>33</v>
      </c>
      <c r="BK579" s="1" t="s">
        <v>33</v>
      </c>
      <c r="BL579" s="1" t="s">
        <v>38</v>
      </c>
      <c r="BM579" s="1" t="s">
        <v>33</v>
      </c>
    </row>
    <row r="580" spans="1:65" x14ac:dyDescent="0.35">
      <c r="A580" s="1" t="s">
        <v>2547</v>
      </c>
      <c r="B580" s="1" t="s">
        <v>2185</v>
      </c>
      <c r="C580" s="1" t="s">
        <v>2548</v>
      </c>
      <c r="D580" s="1" t="s">
        <v>2549</v>
      </c>
      <c r="E580" t="s">
        <v>90</v>
      </c>
      <c r="F580" s="1" t="s">
        <v>37</v>
      </c>
      <c r="G580" s="1" t="s">
        <v>4296</v>
      </c>
      <c r="H580" s="1" t="s">
        <v>38</v>
      </c>
      <c r="I580" s="1" t="s">
        <v>240</v>
      </c>
      <c r="J580" s="1" t="s">
        <v>478</v>
      </c>
      <c r="K580" t="str">
        <f t="shared" si="130"/>
        <v>Dark, Fighting</v>
      </c>
      <c r="L580" s="1">
        <v>0.6</v>
      </c>
      <c r="M580" s="1">
        <v>11.8</v>
      </c>
      <c r="N580" s="1" t="s">
        <v>61</v>
      </c>
      <c r="O580" s="1" t="s">
        <v>167</v>
      </c>
      <c r="P580" s="1" t="s">
        <v>839</v>
      </c>
      <c r="Q580" s="1" t="s">
        <v>269</v>
      </c>
      <c r="R580" s="9" t="s">
        <v>1471</v>
      </c>
      <c r="S580" s="9">
        <f t="shared" si="131"/>
        <v>348</v>
      </c>
      <c r="T580" s="9">
        <f t="shared" si="132"/>
        <v>50</v>
      </c>
      <c r="U580" s="9" t="s">
        <v>88</v>
      </c>
      <c r="V580" s="9">
        <f t="shared" si="133"/>
        <v>75</v>
      </c>
      <c r="W580" s="9" t="s">
        <v>195</v>
      </c>
      <c r="X580" s="9">
        <f t="shared" si="134"/>
        <v>70</v>
      </c>
      <c r="Y580" s="9" t="s">
        <v>47</v>
      </c>
      <c r="Z580" s="9">
        <f t="shared" si="135"/>
        <v>35</v>
      </c>
      <c r="AA580" s="9" t="s">
        <v>159</v>
      </c>
      <c r="AB580" s="9">
        <f t="shared" si="136"/>
        <v>70</v>
      </c>
      <c r="AC580" s="9" t="s">
        <v>47</v>
      </c>
      <c r="AD580" s="9">
        <f t="shared" si="137"/>
        <v>48</v>
      </c>
      <c r="AE580" s="9" t="s">
        <v>128</v>
      </c>
      <c r="AF580" s="9">
        <f t="shared" si="138"/>
        <v>180</v>
      </c>
      <c r="AG580" s="9" t="s">
        <v>529</v>
      </c>
      <c r="AH580" s="9" t="s">
        <v>159</v>
      </c>
      <c r="AI580" s="9">
        <f t="shared" si="139"/>
        <v>35</v>
      </c>
      <c r="AJ580" s="9">
        <f t="shared" si="140"/>
        <v>70</v>
      </c>
      <c r="AK580" s="9" t="s">
        <v>47</v>
      </c>
      <c r="AL580" s="1" t="s">
        <v>161</v>
      </c>
      <c r="AM580" s="1" t="s">
        <v>38</v>
      </c>
      <c r="AN580" s="1" t="s">
        <v>89</v>
      </c>
      <c r="AO580" s="1" t="s">
        <v>238</v>
      </c>
      <c r="AP580" t="str">
        <f t="shared" si="141"/>
        <v>Dragon, Field</v>
      </c>
      <c r="AQ580" s="9">
        <v>50</v>
      </c>
      <c r="AR580" s="9">
        <f t="shared" si="142"/>
        <v>50</v>
      </c>
      <c r="AS580" s="10">
        <f>Table1[[#This Row],[percentage_male]]/100</f>
        <v>0.5</v>
      </c>
      <c r="AT580" s="11">
        <f>(100-Table1[[#This Row],[percentage_male]])/100</f>
        <v>0.5</v>
      </c>
      <c r="AU580" s="1" t="s">
        <v>162</v>
      </c>
      <c r="AV580" s="1" t="s">
        <v>33</v>
      </c>
      <c r="AW580" s="1" t="s">
        <v>33</v>
      </c>
      <c r="AX580" s="1" t="s">
        <v>33</v>
      </c>
      <c r="AY580" s="1" t="s">
        <v>33</v>
      </c>
      <c r="AZ580" s="1" t="s">
        <v>33</v>
      </c>
      <c r="BA580" s="1" t="s">
        <v>33</v>
      </c>
      <c r="BB580" s="1" t="s">
        <v>38</v>
      </c>
      <c r="BC580" s="1" t="s">
        <v>33</v>
      </c>
      <c r="BD580" s="1" t="s">
        <v>33</v>
      </c>
      <c r="BE580" s="1" t="s">
        <v>38</v>
      </c>
      <c r="BF580" s="1" t="s">
        <v>32</v>
      </c>
      <c r="BG580" s="1" t="s">
        <v>33</v>
      </c>
      <c r="BH580" s="1">
        <v>0.5</v>
      </c>
      <c r="BI580" s="1">
        <v>0.5</v>
      </c>
      <c r="BJ580" s="1" t="s">
        <v>33</v>
      </c>
      <c r="BK580" s="1">
        <v>0.25</v>
      </c>
      <c r="BL580" s="1" t="s">
        <v>33</v>
      </c>
      <c r="BM580" s="1" t="s">
        <v>77</v>
      </c>
    </row>
    <row r="581" spans="1:65" x14ac:dyDescent="0.35">
      <c r="A581" s="1" t="s">
        <v>2551</v>
      </c>
      <c r="B581" s="1" t="s">
        <v>1604</v>
      </c>
      <c r="C581" s="1" t="s">
        <v>2552</v>
      </c>
      <c r="D581" s="1" t="s">
        <v>2553</v>
      </c>
      <c r="E581" t="s">
        <v>90</v>
      </c>
      <c r="F581" s="1" t="s">
        <v>37</v>
      </c>
      <c r="G581" s="1" t="s">
        <v>4297</v>
      </c>
      <c r="H581" s="1" t="s">
        <v>38</v>
      </c>
      <c r="I581" s="1" t="s">
        <v>240</v>
      </c>
      <c r="J581" s="1" t="s">
        <v>478</v>
      </c>
      <c r="K581" t="str">
        <f t="shared" si="130"/>
        <v>Dark, Fighting</v>
      </c>
      <c r="L581" s="1">
        <v>1.1000000000000001</v>
      </c>
      <c r="M581" s="1">
        <v>30</v>
      </c>
      <c r="N581" s="1" t="s">
        <v>61</v>
      </c>
      <c r="O581" s="1" t="s">
        <v>167</v>
      </c>
      <c r="P581" s="1" t="s">
        <v>839</v>
      </c>
      <c r="Q581" s="1" t="s">
        <v>269</v>
      </c>
      <c r="R581" s="9" t="s">
        <v>1936</v>
      </c>
      <c r="S581" s="9">
        <f t="shared" si="131"/>
        <v>488</v>
      </c>
      <c r="T581" s="9">
        <f t="shared" si="132"/>
        <v>65</v>
      </c>
      <c r="U581" s="9" t="s">
        <v>46</v>
      </c>
      <c r="V581" s="9">
        <f t="shared" si="133"/>
        <v>90</v>
      </c>
      <c r="W581" s="9" t="s">
        <v>178</v>
      </c>
      <c r="X581" s="9">
        <f t="shared" si="134"/>
        <v>115</v>
      </c>
      <c r="Y581" s="9" t="s">
        <v>118</v>
      </c>
      <c r="Z581" s="9">
        <f t="shared" si="135"/>
        <v>45</v>
      </c>
      <c r="AA581" s="9" t="s">
        <v>44</v>
      </c>
      <c r="AB581" s="9">
        <f t="shared" si="136"/>
        <v>115</v>
      </c>
      <c r="AC581" s="9" t="s">
        <v>118</v>
      </c>
      <c r="AD581" s="9">
        <f t="shared" si="137"/>
        <v>58</v>
      </c>
      <c r="AE581" s="9" t="s">
        <v>94</v>
      </c>
      <c r="AF581" s="9">
        <f t="shared" si="138"/>
        <v>90</v>
      </c>
      <c r="AG581" s="9" t="s">
        <v>178</v>
      </c>
      <c r="AH581" s="9" t="s">
        <v>47</v>
      </c>
      <c r="AI581" s="9">
        <f t="shared" si="139"/>
        <v>70</v>
      </c>
      <c r="AJ581" s="9">
        <f t="shared" si="140"/>
        <v>171</v>
      </c>
      <c r="AK581" s="9" t="s">
        <v>865</v>
      </c>
      <c r="AL581" s="1" t="s">
        <v>161</v>
      </c>
      <c r="AM581" s="1" t="s">
        <v>38</v>
      </c>
      <c r="AN581" s="1" t="s">
        <v>89</v>
      </c>
      <c r="AO581" s="1" t="s">
        <v>238</v>
      </c>
      <c r="AP581" t="str">
        <f t="shared" si="141"/>
        <v>Dragon, Field</v>
      </c>
      <c r="AQ581" s="9">
        <v>50</v>
      </c>
      <c r="AR581" s="9">
        <f t="shared" si="142"/>
        <v>50</v>
      </c>
      <c r="AS581" s="10">
        <f>Table1[[#This Row],[percentage_male]]/100</f>
        <v>0.5</v>
      </c>
      <c r="AT581" s="11">
        <f>(100-Table1[[#This Row],[percentage_male]])/100</f>
        <v>0.5</v>
      </c>
      <c r="AU581" s="1" t="s">
        <v>162</v>
      </c>
      <c r="AV581" s="1" t="s">
        <v>33</v>
      </c>
      <c r="AW581" s="1" t="s">
        <v>33</v>
      </c>
      <c r="AX581" s="1" t="s">
        <v>33</v>
      </c>
      <c r="AY581" s="1" t="s">
        <v>33</v>
      </c>
      <c r="AZ581" s="1" t="s">
        <v>33</v>
      </c>
      <c r="BA581" s="1" t="s">
        <v>33</v>
      </c>
      <c r="BB581" s="1" t="s">
        <v>38</v>
      </c>
      <c r="BC581" s="1" t="s">
        <v>33</v>
      </c>
      <c r="BD581" s="1" t="s">
        <v>33</v>
      </c>
      <c r="BE581" s="1" t="s">
        <v>38</v>
      </c>
      <c r="BF581" s="1" t="s">
        <v>32</v>
      </c>
      <c r="BG581" s="1" t="s">
        <v>33</v>
      </c>
      <c r="BH581" s="1">
        <v>0.5</v>
      </c>
      <c r="BI581" s="1">
        <v>0.5</v>
      </c>
      <c r="BJ581" s="1" t="s">
        <v>33</v>
      </c>
      <c r="BK581" s="1">
        <v>0.25</v>
      </c>
      <c r="BL581" s="1" t="s">
        <v>33</v>
      </c>
      <c r="BM581" s="1" t="s">
        <v>77</v>
      </c>
    </row>
    <row r="582" spans="1:65" x14ac:dyDescent="0.35">
      <c r="A582" s="1" t="s">
        <v>2555</v>
      </c>
      <c r="B582" s="1" t="s">
        <v>2192</v>
      </c>
      <c r="C582" s="1" t="s">
        <v>2556</v>
      </c>
      <c r="D582" s="1" t="s">
        <v>2557</v>
      </c>
      <c r="E582" t="s">
        <v>90</v>
      </c>
      <c r="F582" s="1" t="s">
        <v>37</v>
      </c>
      <c r="G582" s="1" t="s">
        <v>4298</v>
      </c>
      <c r="H582" s="1" t="s">
        <v>38</v>
      </c>
      <c r="I582" s="1" t="s">
        <v>299</v>
      </c>
      <c r="J582" s="1" t="s">
        <v>99</v>
      </c>
      <c r="K582" t="str">
        <f t="shared" si="130"/>
        <v>Psychic, Flying</v>
      </c>
      <c r="L582" s="1">
        <v>1.4</v>
      </c>
      <c r="M582" s="1">
        <v>14</v>
      </c>
      <c r="N582" s="1" t="s">
        <v>61</v>
      </c>
      <c r="O582" s="1" t="s">
        <v>431</v>
      </c>
      <c r="P582" s="1" t="s">
        <v>358</v>
      </c>
      <c r="Q582" s="1" t="s">
        <v>176</v>
      </c>
      <c r="R582" s="9" t="s">
        <v>415</v>
      </c>
      <c r="S582" s="9">
        <f t="shared" si="131"/>
        <v>490</v>
      </c>
      <c r="T582" s="9">
        <f t="shared" si="132"/>
        <v>72</v>
      </c>
      <c r="U582" s="9" t="s">
        <v>171</v>
      </c>
      <c r="V582" s="9">
        <f t="shared" si="133"/>
        <v>58</v>
      </c>
      <c r="W582" s="9" t="s">
        <v>94</v>
      </c>
      <c r="X582" s="9">
        <f t="shared" si="134"/>
        <v>80</v>
      </c>
      <c r="Y582" s="9" t="s">
        <v>59</v>
      </c>
      <c r="Z582" s="9">
        <f t="shared" si="135"/>
        <v>103</v>
      </c>
      <c r="AA582" s="9" t="s">
        <v>147</v>
      </c>
      <c r="AB582" s="9">
        <f t="shared" si="136"/>
        <v>80</v>
      </c>
      <c r="AC582" s="9" t="s">
        <v>59</v>
      </c>
      <c r="AD582" s="9">
        <f t="shared" si="137"/>
        <v>97</v>
      </c>
      <c r="AE582" s="9" t="s">
        <v>248</v>
      </c>
      <c r="AF582" s="9">
        <f t="shared" si="138"/>
        <v>45</v>
      </c>
      <c r="AG582" s="9" t="s">
        <v>44</v>
      </c>
      <c r="AH582" s="9" t="s">
        <v>47</v>
      </c>
      <c r="AI582" s="9">
        <f t="shared" si="139"/>
        <v>70</v>
      </c>
      <c r="AJ582" s="9">
        <f t="shared" si="140"/>
        <v>172</v>
      </c>
      <c r="AK582" s="9" t="s">
        <v>606</v>
      </c>
      <c r="AL582" s="1" t="s">
        <v>161</v>
      </c>
      <c r="AM582" s="1" t="s">
        <v>33</v>
      </c>
      <c r="AN582" s="1" t="s">
        <v>99</v>
      </c>
      <c r="AP582" t="str">
        <f t="shared" si="141"/>
        <v>Flying</v>
      </c>
      <c r="AQ582" s="9">
        <v>50</v>
      </c>
      <c r="AR582" s="9">
        <f t="shared" si="142"/>
        <v>50</v>
      </c>
      <c r="AS582" s="10">
        <f>Table1[[#This Row],[percentage_male]]/100</f>
        <v>0.5</v>
      </c>
      <c r="AT582" s="11">
        <f>(100-Table1[[#This Row],[percentage_male]])/100</f>
        <v>0.5</v>
      </c>
      <c r="AU582" s="1" t="s">
        <v>51</v>
      </c>
      <c r="AV582" s="1" t="s">
        <v>33</v>
      </c>
      <c r="AW582" s="1" t="s">
        <v>33</v>
      </c>
      <c r="AX582" s="1" t="s">
        <v>33</v>
      </c>
      <c r="AY582" s="1" t="s">
        <v>38</v>
      </c>
      <c r="AZ582" s="1">
        <v>0.5</v>
      </c>
      <c r="BA582" s="1" t="s">
        <v>38</v>
      </c>
      <c r="BB582" s="1">
        <v>0.25</v>
      </c>
      <c r="BC582" s="1" t="s">
        <v>33</v>
      </c>
      <c r="BD582" s="1" t="s">
        <v>32</v>
      </c>
      <c r="BE582" s="1" t="s">
        <v>33</v>
      </c>
      <c r="BF582" s="1">
        <v>0.5</v>
      </c>
      <c r="BG582" s="1" t="s">
        <v>33</v>
      </c>
      <c r="BH582" s="1" t="s">
        <v>38</v>
      </c>
      <c r="BI582" s="1" t="s">
        <v>38</v>
      </c>
      <c r="BJ582" s="1" t="s">
        <v>33</v>
      </c>
      <c r="BK582" s="1" t="s">
        <v>38</v>
      </c>
      <c r="BL582" s="1" t="s">
        <v>33</v>
      </c>
      <c r="BM582" s="1" t="s">
        <v>33</v>
      </c>
    </row>
    <row r="583" spans="1:65" x14ac:dyDescent="0.35">
      <c r="A583" s="1" t="s">
        <v>2559</v>
      </c>
      <c r="B583" s="1" t="s">
        <v>2196</v>
      </c>
      <c r="C583" s="1" t="s">
        <v>2560</v>
      </c>
      <c r="D583" s="1" t="s">
        <v>2561</v>
      </c>
      <c r="E583" t="s">
        <v>90</v>
      </c>
      <c r="F583" s="1" t="s">
        <v>37</v>
      </c>
      <c r="G583" s="1" t="s">
        <v>4299</v>
      </c>
      <c r="H583" s="1" t="s">
        <v>33</v>
      </c>
      <c r="I583" s="1" t="s">
        <v>679</v>
      </c>
      <c r="K583" t="str">
        <f t="shared" si="130"/>
        <v>Ghost</v>
      </c>
      <c r="L583" s="1">
        <v>0.5</v>
      </c>
      <c r="M583" s="1">
        <v>1.5</v>
      </c>
      <c r="N583" s="1" t="s">
        <v>33</v>
      </c>
      <c r="O583" s="1" t="s">
        <v>2562</v>
      </c>
      <c r="R583" s="9" t="s">
        <v>1315</v>
      </c>
      <c r="S583" s="9">
        <f t="shared" si="131"/>
        <v>303</v>
      </c>
      <c r="T583" s="9">
        <f t="shared" si="132"/>
        <v>38</v>
      </c>
      <c r="U583" s="9" t="s">
        <v>314</v>
      </c>
      <c r="V583" s="9">
        <f t="shared" si="133"/>
        <v>30</v>
      </c>
      <c r="W583" s="9" t="s">
        <v>158</v>
      </c>
      <c r="X583" s="9">
        <f t="shared" si="134"/>
        <v>85</v>
      </c>
      <c r="Y583" s="9" t="s">
        <v>104</v>
      </c>
      <c r="Z583" s="9">
        <f t="shared" si="135"/>
        <v>55</v>
      </c>
      <c r="AA583" s="9" t="s">
        <v>169</v>
      </c>
      <c r="AB583" s="9">
        <f t="shared" si="136"/>
        <v>65</v>
      </c>
      <c r="AC583" s="9" t="s">
        <v>46</v>
      </c>
      <c r="AD583" s="9">
        <f t="shared" si="137"/>
        <v>30</v>
      </c>
      <c r="AE583" s="9" t="s">
        <v>158</v>
      </c>
      <c r="AF583" s="9">
        <f t="shared" si="138"/>
        <v>190</v>
      </c>
      <c r="AG583" s="9" t="s">
        <v>286</v>
      </c>
      <c r="AH583" s="9" t="s">
        <v>47</v>
      </c>
      <c r="AI583" s="9">
        <f t="shared" si="139"/>
        <v>70</v>
      </c>
      <c r="AJ583" s="9">
        <f t="shared" si="140"/>
        <v>61</v>
      </c>
      <c r="AK583" s="9" t="s">
        <v>264</v>
      </c>
      <c r="AL583" s="1" t="s">
        <v>161</v>
      </c>
      <c r="AM583" s="1" t="s">
        <v>38</v>
      </c>
      <c r="AN583" s="1" t="s">
        <v>658</v>
      </c>
      <c r="AO583" s="1" t="s">
        <v>569</v>
      </c>
      <c r="AP583" t="str">
        <f t="shared" si="141"/>
        <v>Amorphous, Mineral</v>
      </c>
      <c r="AQ583" s="9">
        <v>50</v>
      </c>
      <c r="AR583" s="9">
        <f t="shared" si="142"/>
        <v>50</v>
      </c>
      <c r="AS583" s="10">
        <f>Table1[[#This Row],[percentage_male]]/100</f>
        <v>0.5</v>
      </c>
      <c r="AT583" s="11">
        <f>(100-Table1[[#This Row],[percentage_male]])/100</f>
        <v>0.5</v>
      </c>
      <c r="AU583" s="1" t="s">
        <v>170</v>
      </c>
      <c r="AV583" s="1" t="s">
        <v>32</v>
      </c>
      <c r="AW583" s="1" t="s">
        <v>33</v>
      </c>
      <c r="AX583" s="1" t="s">
        <v>33</v>
      </c>
      <c r="AY583" s="1" t="s">
        <v>33</v>
      </c>
      <c r="AZ583" s="1" t="s">
        <v>33</v>
      </c>
      <c r="BA583" s="1" t="s">
        <v>33</v>
      </c>
      <c r="BB583" s="1" t="s">
        <v>32</v>
      </c>
      <c r="BC583" s="1">
        <v>0.5</v>
      </c>
      <c r="BD583" s="1" t="s">
        <v>33</v>
      </c>
      <c r="BE583" s="1" t="s">
        <v>33</v>
      </c>
      <c r="BF583" s="1" t="s">
        <v>33</v>
      </c>
      <c r="BG583" s="1">
        <v>0.5</v>
      </c>
      <c r="BH583" s="1" t="s">
        <v>33</v>
      </c>
      <c r="BI583" s="1" t="s">
        <v>38</v>
      </c>
      <c r="BJ583" s="1" t="s">
        <v>33</v>
      </c>
      <c r="BK583" s="1" t="s">
        <v>38</v>
      </c>
      <c r="BL583" s="1" t="s">
        <v>33</v>
      </c>
      <c r="BM583" s="1" t="s">
        <v>33</v>
      </c>
    </row>
    <row r="584" spans="1:65" x14ac:dyDescent="0.35">
      <c r="A584" s="1" t="s">
        <v>2567</v>
      </c>
      <c r="B584" s="1" t="s">
        <v>2200</v>
      </c>
      <c r="C584" s="1" t="s">
        <v>2568</v>
      </c>
      <c r="D584" s="1" t="s">
        <v>2569</v>
      </c>
      <c r="E584" t="s">
        <v>90</v>
      </c>
      <c r="F584" s="1" t="s">
        <v>37</v>
      </c>
      <c r="G584" s="1" t="s">
        <v>4300</v>
      </c>
      <c r="H584" s="1" t="s">
        <v>33</v>
      </c>
      <c r="I584" s="1" t="s">
        <v>679</v>
      </c>
      <c r="K584" t="str">
        <f t="shared" si="130"/>
        <v>Ghost</v>
      </c>
      <c r="L584" s="1">
        <v>1.7</v>
      </c>
      <c r="M584" s="1">
        <v>76.5</v>
      </c>
      <c r="N584" s="1" t="s">
        <v>33</v>
      </c>
      <c r="O584" s="1" t="s">
        <v>2562</v>
      </c>
      <c r="R584" s="9" t="s">
        <v>368</v>
      </c>
      <c r="S584" s="9">
        <f t="shared" si="131"/>
        <v>483</v>
      </c>
      <c r="T584" s="9">
        <f t="shared" si="132"/>
        <v>58</v>
      </c>
      <c r="U584" s="9" t="s">
        <v>94</v>
      </c>
      <c r="V584" s="9">
        <f t="shared" si="133"/>
        <v>50</v>
      </c>
      <c r="W584" s="9" t="s">
        <v>88</v>
      </c>
      <c r="X584" s="9">
        <f t="shared" si="134"/>
        <v>145</v>
      </c>
      <c r="Y584" s="9" t="s">
        <v>201</v>
      </c>
      <c r="Z584" s="9">
        <f t="shared" si="135"/>
        <v>95</v>
      </c>
      <c r="AA584" s="9" t="s">
        <v>276</v>
      </c>
      <c r="AB584" s="9">
        <f t="shared" si="136"/>
        <v>105</v>
      </c>
      <c r="AC584" s="9" t="s">
        <v>141</v>
      </c>
      <c r="AD584" s="9">
        <f t="shared" si="137"/>
        <v>30</v>
      </c>
      <c r="AE584" s="9" t="s">
        <v>158</v>
      </c>
      <c r="AF584" s="9">
        <f t="shared" si="138"/>
        <v>90</v>
      </c>
      <c r="AG584" s="9" t="s">
        <v>178</v>
      </c>
      <c r="AH584" s="9" t="s">
        <v>47</v>
      </c>
      <c r="AI584" s="9">
        <f t="shared" si="139"/>
        <v>70</v>
      </c>
      <c r="AJ584" s="9">
        <f t="shared" si="140"/>
        <v>169</v>
      </c>
      <c r="AK584" s="9" t="s">
        <v>703</v>
      </c>
      <c r="AL584" s="1" t="s">
        <v>161</v>
      </c>
      <c r="AM584" s="1" t="s">
        <v>38</v>
      </c>
      <c r="AN584" s="1" t="s">
        <v>658</v>
      </c>
      <c r="AO584" s="1" t="s">
        <v>569</v>
      </c>
      <c r="AP584" t="str">
        <f t="shared" si="141"/>
        <v>Amorphous, Mineral</v>
      </c>
      <c r="AQ584" s="9">
        <v>50</v>
      </c>
      <c r="AR584" s="9">
        <f t="shared" si="142"/>
        <v>50</v>
      </c>
      <c r="AS584" s="10">
        <f>Table1[[#This Row],[percentage_male]]/100</f>
        <v>0.5</v>
      </c>
      <c r="AT584" s="11">
        <f>(100-Table1[[#This Row],[percentage_male]])/100</f>
        <v>0.5</v>
      </c>
      <c r="AU584" s="1" t="s">
        <v>170</v>
      </c>
      <c r="AV584" s="1" t="s">
        <v>32</v>
      </c>
      <c r="AW584" s="1" t="s">
        <v>33</v>
      </c>
      <c r="AX584" s="1" t="s">
        <v>33</v>
      </c>
      <c r="AY584" s="1" t="s">
        <v>33</v>
      </c>
      <c r="AZ584" s="1" t="s">
        <v>33</v>
      </c>
      <c r="BA584" s="1" t="s">
        <v>33</v>
      </c>
      <c r="BB584" s="1" t="s">
        <v>32</v>
      </c>
      <c r="BC584" s="1">
        <v>0.5</v>
      </c>
      <c r="BD584" s="1" t="s">
        <v>33</v>
      </c>
      <c r="BE584" s="1" t="s">
        <v>33</v>
      </c>
      <c r="BF584" s="1" t="s">
        <v>33</v>
      </c>
      <c r="BG584" s="1">
        <v>0.5</v>
      </c>
      <c r="BH584" s="1" t="s">
        <v>33</v>
      </c>
      <c r="BI584" s="1" t="s">
        <v>38</v>
      </c>
      <c r="BJ584" s="1" t="s">
        <v>33</v>
      </c>
      <c r="BK584" s="1" t="s">
        <v>38</v>
      </c>
      <c r="BL584" s="1" t="s">
        <v>33</v>
      </c>
      <c r="BM584" s="1" t="s">
        <v>33</v>
      </c>
    </row>
    <row r="585" spans="1:65" x14ac:dyDescent="0.35">
      <c r="A585" s="1" t="s">
        <v>2571</v>
      </c>
      <c r="B585" s="1" t="s">
        <v>2203</v>
      </c>
      <c r="C585" s="1" t="s">
        <v>2572</v>
      </c>
      <c r="D585" s="1" t="s">
        <v>2573</v>
      </c>
      <c r="E585" t="s">
        <v>90</v>
      </c>
      <c r="F585" s="1" t="s">
        <v>37</v>
      </c>
      <c r="G585" s="1" t="s">
        <v>4301</v>
      </c>
      <c r="H585" s="1" t="s">
        <v>38</v>
      </c>
      <c r="I585" s="1" t="s">
        <v>123</v>
      </c>
      <c r="J585" s="1" t="s">
        <v>566</v>
      </c>
      <c r="K585" t="str">
        <f t="shared" si="130"/>
        <v>Water, Rock</v>
      </c>
      <c r="L585" s="1">
        <v>0.7</v>
      </c>
      <c r="M585" s="1">
        <v>16.5</v>
      </c>
      <c r="N585" s="1" t="s">
        <v>61</v>
      </c>
      <c r="O585" s="1" t="s">
        <v>1618</v>
      </c>
      <c r="P585" s="1" t="s">
        <v>568</v>
      </c>
      <c r="Q585" s="1" t="s">
        <v>468</v>
      </c>
      <c r="R585" s="9" t="s">
        <v>889</v>
      </c>
      <c r="S585" s="9">
        <f t="shared" si="131"/>
        <v>355</v>
      </c>
      <c r="T585" s="9">
        <f t="shared" si="132"/>
        <v>54</v>
      </c>
      <c r="U585" s="9" t="s">
        <v>272</v>
      </c>
      <c r="V585" s="9">
        <f t="shared" si="133"/>
        <v>78</v>
      </c>
      <c r="W585" s="9" t="s">
        <v>101</v>
      </c>
      <c r="X585" s="9">
        <f t="shared" si="134"/>
        <v>103</v>
      </c>
      <c r="Y585" s="9" t="s">
        <v>147</v>
      </c>
      <c r="Z585" s="9">
        <f t="shared" si="135"/>
        <v>53</v>
      </c>
      <c r="AA585" s="9" t="s">
        <v>388</v>
      </c>
      <c r="AB585" s="9">
        <f t="shared" si="136"/>
        <v>45</v>
      </c>
      <c r="AC585" s="9" t="s">
        <v>44</v>
      </c>
      <c r="AD585" s="9">
        <f t="shared" si="137"/>
        <v>22</v>
      </c>
      <c r="AE585" s="9" t="s">
        <v>217</v>
      </c>
      <c r="AF585" s="9">
        <f t="shared" si="138"/>
        <v>45</v>
      </c>
      <c r="AG585" s="9" t="s">
        <v>44</v>
      </c>
      <c r="AH585" s="9" t="s">
        <v>47</v>
      </c>
      <c r="AI585" s="9">
        <f t="shared" si="139"/>
        <v>70</v>
      </c>
      <c r="AJ585" s="9">
        <f t="shared" si="140"/>
        <v>71</v>
      </c>
      <c r="AK585" s="9" t="s">
        <v>216</v>
      </c>
      <c r="AL585" s="1" t="s">
        <v>161</v>
      </c>
      <c r="AM585" s="1" t="s">
        <v>38</v>
      </c>
      <c r="AN585" s="1" t="s">
        <v>129</v>
      </c>
      <c r="AO585" s="1" t="s">
        <v>557</v>
      </c>
      <c r="AP585" t="str">
        <f t="shared" si="141"/>
        <v>Water 1, Water 3</v>
      </c>
      <c r="AQ585" s="9">
        <v>87.5</v>
      </c>
      <c r="AR585" s="9">
        <f t="shared" si="142"/>
        <v>12.5</v>
      </c>
      <c r="AS585" s="10">
        <f>Table1[[#This Row],[percentage_male]]/100</f>
        <v>0.875</v>
      </c>
      <c r="AT585" s="11">
        <f>(100-Table1[[#This Row],[percentage_male]])/100</f>
        <v>0.125</v>
      </c>
      <c r="AU585" s="1" t="s">
        <v>158</v>
      </c>
      <c r="AV585" s="1">
        <v>0.5</v>
      </c>
      <c r="AW585" s="1">
        <v>0.25</v>
      </c>
      <c r="AX585" s="1" t="s">
        <v>33</v>
      </c>
      <c r="AY585" s="1">
        <v>1.5</v>
      </c>
      <c r="AZ585" s="1" t="s">
        <v>61</v>
      </c>
      <c r="BA585" s="1">
        <v>0.5</v>
      </c>
      <c r="BB585" s="1">
        <v>1.5</v>
      </c>
      <c r="BC585" s="1">
        <v>0.5</v>
      </c>
      <c r="BD585" s="1">
        <v>1.5</v>
      </c>
      <c r="BE585" s="1">
        <v>0.5</v>
      </c>
      <c r="BF585" s="1" t="s">
        <v>33</v>
      </c>
      <c r="BG585" s="1" t="s">
        <v>33</v>
      </c>
      <c r="BH585" s="1" t="s">
        <v>33</v>
      </c>
      <c r="BI585" s="1" t="s">
        <v>33</v>
      </c>
      <c r="BJ585" s="1" t="s">
        <v>33</v>
      </c>
      <c r="BK585" s="1" t="s">
        <v>33</v>
      </c>
      <c r="BL585" s="1" t="s">
        <v>33</v>
      </c>
      <c r="BM585" s="1" t="s">
        <v>33</v>
      </c>
    </row>
    <row r="586" spans="1:65" x14ac:dyDescent="0.35">
      <c r="A586" s="1" t="s">
        <v>2575</v>
      </c>
      <c r="B586" s="1" t="s">
        <v>1764</v>
      </c>
      <c r="C586" s="1" t="s">
        <v>2576</v>
      </c>
      <c r="D586" s="1" t="s">
        <v>2577</v>
      </c>
      <c r="E586" t="s">
        <v>90</v>
      </c>
      <c r="F586" s="1" t="s">
        <v>37</v>
      </c>
      <c r="G586" s="1" t="s">
        <v>4301</v>
      </c>
      <c r="H586" s="1" t="s">
        <v>38</v>
      </c>
      <c r="I586" s="1" t="s">
        <v>123</v>
      </c>
      <c r="J586" s="1" t="s">
        <v>566</v>
      </c>
      <c r="K586" t="str">
        <f t="shared" si="130"/>
        <v>Water, Rock</v>
      </c>
      <c r="L586" s="1">
        <v>1.2</v>
      </c>
      <c r="M586" s="1">
        <v>81</v>
      </c>
      <c r="N586" s="1" t="s">
        <v>61</v>
      </c>
      <c r="O586" s="1" t="s">
        <v>1618</v>
      </c>
      <c r="P586" s="1" t="s">
        <v>568</v>
      </c>
      <c r="Q586" s="1" t="s">
        <v>468</v>
      </c>
      <c r="R586" s="9" t="s">
        <v>199</v>
      </c>
      <c r="S586" s="9">
        <f t="shared" si="131"/>
        <v>495</v>
      </c>
      <c r="T586" s="9">
        <f t="shared" si="132"/>
        <v>74</v>
      </c>
      <c r="U586" s="9" t="s">
        <v>474</v>
      </c>
      <c r="V586" s="9">
        <f t="shared" si="133"/>
        <v>108</v>
      </c>
      <c r="W586" s="9" t="s">
        <v>614</v>
      </c>
      <c r="X586" s="9">
        <f t="shared" si="134"/>
        <v>133</v>
      </c>
      <c r="Y586" s="9" t="s">
        <v>720</v>
      </c>
      <c r="Z586" s="9">
        <f t="shared" si="135"/>
        <v>83</v>
      </c>
      <c r="AA586" s="9" t="s">
        <v>67</v>
      </c>
      <c r="AB586" s="9">
        <f t="shared" si="136"/>
        <v>65</v>
      </c>
      <c r="AC586" s="9" t="s">
        <v>46</v>
      </c>
      <c r="AD586" s="9">
        <f t="shared" si="137"/>
        <v>32</v>
      </c>
      <c r="AE586" s="9" t="s">
        <v>279</v>
      </c>
      <c r="AF586" s="9">
        <f t="shared" si="138"/>
        <v>45</v>
      </c>
      <c r="AG586" s="9" t="s">
        <v>44</v>
      </c>
      <c r="AH586" s="9" t="s">
        <v>47</v>
      </c>
      <c r="AI586" s="9">
        <f t="shared" si="139"/>
        <v>70</v>
      </c>
      <c r="AJ586" s="9">
        <f t="shared" si="140"/>
        <v>173</v>
      </c>
      <c r="AK586" s="9" t="s">
        <v>835</v>
      </c>
      <c r="AL586" s="1" t="s">
        <v>161</v>
      </c>
      <c r="AM586" s="1" t="s">
        <v>38</v>
      </c>
      <c r="AN586" s="1" t="s">
        <v>129</v>
      </c>
      <c r="AO586" s="1" t="s">
        <v>557</v>
      </c>
      <c r="AP586" t="str">
        <f t="shared" si="141"/>
        <v>Water 1, Water 3</v>
      </c>
      <c r="AQ586" s="9">
        <v>87.5</v>
      </c>
      <c r="AR586" s="9">
        <f t="shared" si="142"/>
        <v>12.5</v>
      </c>
      <c r="AS586" s="10">
        <f>Table1[[#This Row],[percentage_male]]/100</f>
        <v>0.875</v>
      </c>
      <c r="AT586" s="11">
        <f>(100-Table1[[#This Row],[percentage_male]])/100</f>
        <v>0.125</v>
      </c>
      <c r="AU586" s="1" t="s">
        <v>158</v>
      </c>
      <c r="AV586" s="1">
        <v>0.5</v>
      </c>
      <c r="AW586" s="1">
        <v>0.25</v>
      </c>
      <c r="AX586" s="1" t="s">
        <v>33</v>
      </c>
      <c r="AY586" s="1">
        <v>1.5</v>
      </c>
      <c r="AZ586" s="1" t="s">
        <v>61</v>
      </c>
      <c r="BA586" s="1">
        <v>0.5</v>
      </c>
      <c r="BB586" s="1">
        <v>1.5</v>
      </c>
      <c r="BC586" s="1">
        <v>0.5</v>
      </c>
      <c r="BD586" s="1">
        <v>1.5</v>
      </c>
      <c r="BE586" s="1">
        <v>0.5</v>
      </c>
      <c r="BF586" s="1" t="s">
        <v>33</v>
      </c>
      <c r="BG586" s="1" t="s">
        <v>33</v>
      </c>
      <c r="BH586" s="1" t="s">
        <v>33</v>
      </c>
      <c r="BI586" s="1" t="s">
        <v>33</v>
      </c>
      <c r="BJ586" s="1" t="s">
        <v>33</v>
      </c>
      <c r="BK586" s="1" t="s">
        <v>33</v>
      </c>
      <c r="BL586" s="1" t="s">
        <v>33</v>
      </c>
      <c r="BM586" s="1" t="s">
        <v>33</v>
      </c>
    </row>
    <row r="587" spans="1:65" x14ac:dyDescent="0.35">
      <c r="A587" s="1" t="s">
        <v>2578</v>
      </c>
      <c r="B587" s="1" t="s">
        <v>2208</v>
      </c>
      <c r="C587" s="1" t="s">
        <v>2579</v>
      </c>
      <c r="D587" s="1" t="s">
        <v>2580</v>
      </c>
      <c r="E587" t="s">
        <v>90</v>
      </c>
      <c r="F587" s="1" t="s">
        <v>37</v>
      </c>
      <c r="G587" s="1" t="s">
        <v>4302</v>
      </c>
      <c r="H587" s="1" t="s">
        <v>38</v>
      </c>
      <c r="I587" s="1" t="s">
        <v>566</v>
      </c>
      <c r="J587" s="1" t="s">
        <v>99</v>
      </c>
      <c r="K587" t="str">
        <f t="shared" si="130"/>
        <v>Rock, Flying</v>
      </c>
      <c r="L587" s="1">
        <v>0.5</v>
      </c>
      <c r="M587" s="1">
        <v>9.5</v>
      </c>
      <c r="N587" s="1" t="s">
        <v>33</v>
      </c>
      <c r="O587" s="1" t="s">
        <v>2581</v>
      </c>
      <c r="R587" s="9" t="s">
        <v>1660</v>
      </c>
      <c r="S587" s="9">
        <f t="shared" si="131"/>
        <v>401</v>
      </c>
      <c r="T587" s="9">
        <f t="shared" si="132"/>
        <v>55</v>
      </c>
      <c r="U587" s="9" t="s">
        <v>169</v>
      </c>
      <c r="V587" s="9">
        <f t="shared" si="133"/>
        <v>112</v>
      </c>
      <c r="W587" s="9" t="s">
        <v>287</v>
      </c>
      <c r="X587" s="9">
        <f t="shared" si="134"/>
        <v>45</v>
      </c>
      <c r="Y587" s="9" t="s">
        <v>44</v>
      </c>
      <c r="Z587" s="9">
        <f t="shared" si="135"/>
        <v>74</v>
      </c>
      <c r="AA587" s="9" t="s">
        <v>474</v>
      </c>
      <c r="AB587" s="9">
        <f t="shared" si="136"/>
        <v>45</v>
      </c>
      <c r="AC587" s="9" t="s">
        <v>44</v>
      </c>
      <c r="AD587" s="9">
        <f t="shared" si="137"/>
        <v>70</v>
      </c>
      <c r="AE587" s="9" t="s">
        <v>47</v>
      </c>
      <c r="AF587" s="9">
        <f t="shared" si="138"/>
        <v>45</v>
      </c>
      <c r="AG587" s="9" t="s">
        <v>44</v>
      </c>
      <c r="AH587" s="9" t="s">
        <v>47</v>
      </c>
      <c r="AI587" s="9">
        <f t="shared" si="139"/>
        <v>70</v>
      </c>
      <c r="AJ587" s="9">
        <f t="shared" si="140"/>
        <v>71</v>
      </c>
      <c r="AK587" s="9" t="s">
        <v>216</v>
      </c>
      <c r="AL587" s="1" t="s">
        <v>161</v>
      </c>
      <c r="AM587" s="1" t="s">
        <v>38</v>
      </c>
      <c r="AN587" s="1" t="s">
        <v>99</v>
      </c>
      <c r="AO587" s="1" t="s">
        <v>557</v>
      </c>
      <c r="AP587" t="str">
        <f t="shared" si="141"/>
        <v>Flying, Water 3</v>
      </c>
      <c r="AQ587" s="9">
        <v>87.5</v>
      </c>
      <c r="AR587" s="9">
        <f t="shared" si="142"/>
        <v>12.5</v>
      </c>
      <c r="AS587" s="10">
        <f>Table1[[#This Row],[percentage_male]]/100</f>
        <v>0.875</v>
      </c>
      <c r="AT587" s="11">
        <f>(100-Table1[[#This Row],[percentage_male]])/100</f>
        <v>0.125</v>
      </c>
      <c r="AU587" s="1" t="s">
        <v>158</v>
      </c>
      <c r="AV587" s="1">
        <v>0.5</v>
      </c>
      <c r="AW587" s="1">
        <v>0.5</v>
      </c>
      <c r="AX587" s="1" t="s">
        <v>38</v>
      </c>
      <c r="AY587" s="1" t="s">
        <v>38</v>
      </c>
      <c r="AZ587" s="1" t="s">
        <v>33</v>
      </c>
      <c r="BA587" s="1" t="s">
        <v>38</v>
      </c>
      <c r="BB587" s="1" t="s">
        <v>33</v>
      </c>
      <c r="BC587" s="1">
        <v>0.5</v>
      </c>
      <c r="BD587" s="1" t="s">
        <v>32</v>
      </c>
      <c r="BE587" s="1">
        <v>0.5</v>
      </c>
      <c r="BF587" s="1" t="s">
        <v>33</v>
      </c>
      <c r="BG587" s="1">
        <v>0.5</v>
      </c>
      <c r="BH587" s="1" t="s">
        <v>38</v>
      </c>
      <c r="BI587" s="1" t="s">
        <v>33</v>
      </c>
      <c r="BJ587" s="1" t="s">
        <v>33</v>
      </c>
      <c r="BK587" s="1" t="s">
        <v>33</v>
      </c>
      <c r="BL587" s="1" t="s">
        <v>38</v>
      </c>
      <c r="BM587" s="1" t="s">
        <v>33</v>
      </c>
    </row>
    <row r="588" spans="1:65" x14ac:dyDescent="0.35">
      <c r="A588" s="1" t="s">
        <v>2583</v>
      </c>
      <c r="B588" s="1" t="s">
        <v>2212</v>
      </c>
      <c r="C588" s="1" t="s">
        <v>2584</v>
      </c>
      <c r="D588" s="1" t="s">
        <v>2585</v>
      </c>
      <c r="E588" t="s">
        <v>90</v>
      </c>
      <c r="F588" s="1" t="s">
        <v>37</v>
      </c>
      <c r="G588" s="1" t="s">
        <v>4302</v>
      </c>
      <c r="H588" s="1" t="s">
        <v>38</v>
      </c>
      <c r="I588" s="1" t="s">
        <v>566</v>
      </c>
      <c r="J588" s="1" t="s">
        <v>99</v>
      </c>
      <c r="K588" t="str">
        <f t="shared" si="130"/>
        <v>Rock, Flying</v>
      </c>
      <c r="L588" s="1">
        <v>1.4</v>
      </c>
      <c r="M588" s="1">
        <v>32</v>
      </c>
      <c r="N588" s="1" t="s">
        <v>33</v>
      </c>
      <c r="O588" s="1" t="s">
        <v>2581</v>
      </c>
      <c r="R588" s="9" t="s">
        <v>2212</v>
      </c>
      <c r="S588" s="9">
        <f t="shared" si="131"/>
        <v>567</v>
      </c>
      <c r="T588" s="9">
        <f t="shared" si="132"/>
        <v>75</v>
      </c>
      <c r="U588" s="9" t="s">
        <v>195</v>
      </c>
      <c r="V588" s="9">
        <f t="shared" si="133"/>
        <v>140</v>
      </c>
      <c r="W588" s="9" t="s">
        <v>361</v>
      </c>
      <c r="X588" s="9">
        <f t="shared" si="134"/>
        <v>65</v>
      </c>
      <c r="Y588" s="9" t="s">
        <v>46</v>
      </c>
      <c r="Z588" s="9">
        <f t="shared" si="135"/>
        <v>112</v>
      </c>
      <c r="AA588" s="9" t="s">
        <v>287</v>
      </c>
      <c r="AB588" s="9">
        <f t="shared" si="136"/>
        <v>65</v>
      </c>
      <c r="AC588" s="9" t="s">
        <v>46</v>
      </c>
      <c r="AD588" s="9">
        <f t="shared" si="137"/>
        <v>110</v>
      </c>
      <c r="AE588" s="9" t="s">
        <v>296</v>
      </c>
      <c r="AF588" s="9">
        <f t="shared" si="138"/>
        <v>45</v>
      </c>
      <c r="AG588" s="9" t="s">
        <v>44</v>
      </c>
      <c r="AH588" s="9" t="s">
        <v>47</v>
      </c>
      <c r="AI588" s="9">
        <f t="shared" si="139"/>
        <v>70</v>
      </c>
      <c r="AJ588" s="9">
        <f t="shared" si="140"/>
        <v>177</v>
      </c>
      <c r="AK588" s="9" t="s">
        <v>380</v>
      </c>
      <c r="AL588" s="1" t="s">
        <v>161</v>
      </c>
      <c r="AM588" s="1" t="s">
        <v>38</v>
      </c>
      <c r="AN588" s="1" t="s">
        <v>99</v>
      </c>
      <c r="AO588" s="1" t="s">
        <v>557</v>
      </c>
      <c r="AP588" t="str">
        <f t="shared" si="141"/>
        <v>Flying, Water 3</v>
      </c>
      <c r="AQ588" s="9">
        <v>87.5</v>
      </c>
      <c r="AR588" s="9">
        <f t="shared" si="142"/>
        <v>12.5</v>
      </c>
      <c r="AS588" s="10">
        <f>Table1[[#This Row],[percentage_male]]/100</f>
        <v>0.875</v>
      </c>
      <c r="AT588" s="11">
        <f>(100-Table1[[#This Row],[percentage_male]])/100</f>
        <v>0.125</v>
      </c>
      <c r="AU588" s="1" t="s">
        <v>158</v>
      </c>
      <c r="AV588" s="1">
        <v>0.5</v>
      </c>
      <c r="AW588" s="1">
        <v>0.5</v>
      </c>
      <c r="AX588" s="1" t="s">
        <v>38</v>
      </c>
      <c r="AY588" s="1" t="s">
        <v>38</v>
      </c>
      <c r="AZ588" s="1" t="s">
        <v>33</v>
      </c>
      <c r="BA588" s="1" t="s">
        <v>38</v>
      </c>
      <c r="BB588" s="1" t="s">
        <v>33</v>
      </c>
      <c r="BC588" s="1">
        <v>0.5</v>
      </c>
      <c r="BD588" s="1" t="s">
        <v>32</v>
      </c>
      <c r="BE588" s="1">
        <v>0.5</v>
      </c>
      <c r="BF588" s="1" t="s">
        <v>33</v>
      </c>
      <c r="BG588" s="1">
        <v>0.5</v>
      </c>
      <c r="BH588" s="1" t="s">
        <v>38</v>
      </c>
      <c r="BI588" s="1" t="s">
        <v>33</v>
      </c>
      <c r="BJ588" s="1" t="s">
        <v>33</v>
      </c>
      <c r="BK588" s="1" t="s">
        <v>33</v>
      </c>
      <c r="BL588" s="1" t="s">
        <v>38</v>
      </c>
      <c r="BM588" s="1" t="s">
        <v>33</v>
      </c>
    </row>
    <row r="589" spans="1:65" x14ac:dyDescent="0.35">
      <c r="A589" s="1" t="s">
        <v>2587</v>
      </c>
      <c r="B589" s="1" t="s">
        <v>2216</v>
      </c>
      <c r="C589" s="1" t="s">
        <v>2588</v>
      </c>
      <c r="D589" s="1" t="s">
        <v>2589</v>
      </c>
      <c r="E589" t="s">
        <v>90</v>
      </c>
      <c r="F589" s="1" t="s">
        <v>37</v>
      </c>
      <c r="G589" s="1" t="s">
        <v>4303</v>
      </c>
      <c r="H589" s="1" t="s">
        <v>33</v>
      </c>
      <c r="I589" s="1" t="s">
        <v>40</v>
      </c>
      <c r="K589" t="str">
        <f t="shared" si="130"/>
        <v>Poison</v>
      </c>
      <c r="L589" s="1">
        <v>0.6</v>
      </c>
      <c r="M589" s="1">
        <v>31</v>
      </c>
      <c r="N589" s="1" t="s">
        <v>61</v>
      </c>
      <c r="O589" s="1" t="s">
        <v>409</v>
      </c>
      <c r="P589" s="1" t="s">
        <v>656</v>
      </c>
      <c r="Q589" s="1" t="s">
        <v>715</v>
      </c>
      <c r="R589" s="9" t="s">
        <v>1398</v>
      </c>
      <c r="S589" s="9">
        <f t="shared" si="131"/>
        <v>329</v>
      </c>
      <c r="T589" s="9">
        <f t="shared" si="132"/>
        <v>50</v>
      </c>
      <c r="U589" s="9" t="s">
        <v>88</v>
      </c>
      <c r="V589" s="9">
        <f t="shared" si="133"/>
        <v>50</v>
      </c>
      <c r="W589" s="9" t="s">
        <v>88</v>
      </c>
      <c r="X589" s="9">
        <f t="shared" si="134"/>
        <v>62</v>
      </c>
      <c r="Y589" s="9" t="s">
        <v>57</v>
      </c>
      <c r="Z589" s="9">
        <f t="shared" si="135"/>
        <v>40</v>
      </c>
      <c r="AA589" s="9" t="s">
        <v>184</v>
      </c>
      <c r="AB589" s="9">
        <f t="shared" si="136"/>
        <v>62</v>
      </c>
      <c r="AC589" s="9" t="s">
        <v>57</v>
      </c>
      <c r="AD589" s="9">
        <f t="shared" si="137"/>
        <v>65</v>
      </c>
      <c r="AE589" s="9" t="s">
        <v>46</v>
      </c>
      <c r="AF589" s="9">
        <f t="shared" si="138"/>
        <v>190</v>
      </c>
      <c r="AG589" s="9" t="s">
        <v>286</v>
      </c>
      <c r="AH589" s="9" t="s">
        <v>47</v>
      </c>
      <c r="AI589" s="9">
        <f t="shared" si="139"/>
        <v>70</v>
      </c>
      <c r="AJ589" s="9">
        <f t="shared" si="140"/>
        <v>66</v>
      </c>
      <c r="AK589" s="9" t="s">
        <v>444</v>
      </c>
      <c r="AL589" s="1" t="s">
        <v>161</v>
      </c>
      <c r="AM589" s="1" t="s">
        <v>33</v>
      </c>
      <c r="AN589" s="1" t="s">
        <v>569</v>
      </c>
      <c r="AP589" t="str">
        <f t="shared" si="141"/>
        <v>Mineral</v>
      </c>
      <c r="AQ589" s="9">
        <v>50</v>
      </c>
      <c r="AR589" s="9">
        <f t="shared" si="142"/>
        <v>50</v>
      </c>
      <c r="AS589" s="10">
        <f>Table1[[#This Row],[percentage_male]]/100</f>
        <v>0.5</v>
      </c>
      <c r="AT589" s="11">
        <f>(100-Table1[[#This Row],[percentage_male]])/100</f>
        <v>0.5</v>
      </c>
      <c r="AU589" s="1" t="s">
        <v>51</v>
      </c>
      <c r="AV589" s="1" t="s">
        <v>33</v>
      </c>
      <c r="AW589" s="1" t="s">
        <v>33</v>
      </c>
      <c r="AX589" s="1" t="s">
        <v>33</v>
      </c>
      <c r="AY589" s="1" t="s">
        <v>33</v>
      </c>
      <c r="AZ589" s="1">
        <v>0.5</v>
      </c>
      <c r="BA589" s="1" t="s">
        <v>33</v>
      </c>
      <c r="BB589" s="1">
        <v>0.5</v>
      </c>
      <c r="BC589" s="1">
        <v>0.5</v>
      </c>
      <c r="BD589" s="1" t="s">
        <v>38</v>
      </c>
      <c r="BE589" s="1" t="s">
        <v>33</v>
      </c>
      <c r="BF589" s="1" t="s">
        <v>38</v>
      </c>
      <c r="BG589" s="1">
        <v>0.5</v>
      </c>
      <c r="BH589" s="1" t="s">
        <v>33</v>
      </c>
      <c r="BI589" s="1" t="s">
        <v>33</v>
      </c>
      <c r="BJ589" s="1" t="s">
        <v>33</v>
      </c>
      <c r="BK589" s="1" t="s">
        <v>33</v>
      </c>
      <c r="BL589" s="1" t="s">
        <v>33</v>
      </c>
      <c r="BM589" s="1">
        <v>0.5</v>
      </c>
    </row>
    <row r="590" spans="1:65" x14ac:dyDescent="0.35">
      <c r="A590" s="1" t="s">
        <v>2591</v>
      </c>
      <c r="B590" s="1" t="s">
        <v>2220</v>
      </c>
      <c r="C590" s="1" t="s">
        <v>2592</v>
      </c>
      <c r="D590" s="1" t="s">
        <v>2593</v>
      </c>
      <c r="E590" t="s">
        <v>90</v>
      </c>
      <c r="F590" s="1" t="s">
        <v>37</v>
      </c>
      <c r="G590" s="1" t="s">
        <v>4304</v>
      </c>
      <c r="H590" s="1" t="s">
        <v>33</v>
      </c>
      <c r="I590" s="1" t="s">
        <v>40</v>
      </c>
      <c r="K590" t="str">
        <f t="shared" si="130"/>
        <v>Poison</v>
      </c>
      <c r="L590" s="1">
        <v>1.9</v>
      </c>
      <c r="M590" s="1">
        <v>107.3</v>
      </c>
      <c r="N590" s="1" t="s">
        <v>61</v>
      </c>
      <c r="O590" s="1" t="s">
        <v>409</v>
      </c>
      <c r="P590" s="1" t="s">
        <v>693</v>
      </c>
      <c r="Q590" s="1" t="s">
        <v>715</v>
      </c>
      <c r="R590" s="9" t="s">
        <v>1503</v>
      </c>
      <c r="S590" s="9">
        <f t="shared" si="131"/>
        <v>474</v>
      </c>
      <c r="T590" s="9">
        <f t="shared" si="132"/>
        <v>80</v>
      </c>
      <c r="U590" s="9" t="s">
        <v>59</v>
      </c>
      <c r="V590" s="9">
        <f t="shared" si="133"/>
        <v>95</v>
      </c>
      <c r="W590" s="9" t="s">
        <v>276</v>
      </c>
      <c r="X590" s="9">
        <f t="shared" si="134"/>
        <v>82</v>
      </c>
      <c r="Y590" s="9" t="s">
        <v>66</v>
      </c>
      <c r="Z590" s="9">
        <f t="shared" si="135"/>
        <v>60</v>
      </c>
      <c r="AA590" s="9" t="s">
        <v>56</v>
      </c>
      <c r="AB590" s="9">
        <f t="shared" si="136"/>
        <v>82</v>
      </c>
      <c r="AC590" s="9" t="s">
        <v>66</v>
      </c>
      <c r="AD590" s="9">
        <f t="shared" si="137"/>
        <v>75</v>
      </c>
      <c r="AE590" s="9" t="s">
        <v>195</v>
      </c>
      <c r="AF590" s="9">
        <f t="shared" si="138"/>
        <v>60</v>
      </c>
      <c r="AG590" s="9" t="s">
        <v>56</v>
      </c>
      <c r="AH590" s="9" t="s">
        <v>47</v>
      </c>
      <c r="AI590" s="9">
        <f t="shared" si="139"/>
        <v>70</v>
      </c>
      <c r="AJ590" s="9">
        <f t="shared" si="140"/>
        <v>166</v>
      </c>
      <c r="AK590" s="9" t="s">
        <v>650</v>
      </c>
      <c r="AL590" s="1" t="s">
        <v>161</v>
      </c>
      <c r="AM590" s="1" t="s">
        <v>33</v>
      </c>
      <c r="AN590" s="1" t="s">
        <v>569</v>
      </c>
      <c r="AP590" t="str">
        <f t="shared" si="141"/>
        <v>Mineral</v>
      </c>
      <c r="AQ590" s="9">
        <v>50</v>
      </c>
      <c r="AR590" s="9">
        <f t="shared" si="142"/>
        <v>50</v>
      </c>
      <c r="AS590" s="10">
        <f>Table1[[#This Row],[percentage_male]]/100</f>
        <v>0.5</v>
      </c>
      <c r="AT590" s="11">
        <f>(100-Table1[[#This Row],[percentage_male]])/100</f>
        <v>0.5</v>
      </c>
      <c r="AU590" s="1" t="s">
        <v>51</v>
      </c>
      <c r="AV590" s="1" t="s">
        <v>33</v>
      </c>
      <c r="AW590" s="1" t="s">
        <v>33</v>
      </c>
      <c r="AX590" s="1" t="s">
        <v>33</v>
      </c>
      <c r="AY590" s="1" t="s">
        <v>33</v>
      </c>
      <c r="AZ590" s="1">
        <v>0.5</v>
      </c>
      <c r="BA590" s="1" t="s">
        <v>33</v>
      </c>
      <c r="BB590" s="1">
        <v>0.5</v>
      </c>
      <c r="BC590" s="1">
        <v>0.5</v>
      </c>
      <c r="BD590" s="1" t="s">
        <v>38</v>
      </c>
      <c r="BE590" s="1" t="s">
        <v>33</v>
      </c>
      <c r="BF590" s="1" t="s">
        <v>38</v>
      </c>
      <c r="BG590" s="1">
        <v>0.5</v>
      </c>
      <c r="BH590" s="1" t="s">
        <v>33</v>
      </c>
      <c r="BI590" s="1" t="s">
        <v>33</v>
      </c>
      <c r="BJ590" s="1" t="s">
        <v>33</v>
      </c>
      <c r="BK590" s="1" t="s">
        <v>33</v>
      </c>
      <c r="BL590" s="1" t="s">
        <v>33</v>
      </c>
      <c r="BM590" s="1">
        <v>0.5</v>
      </c>
    </row>
    <row r="591" spans="1:65" x14ac:dyDescent="0.35">
      <c r="A591" s="1" t="s">
        <v>2595</v>
      </c>
      <c r="B591" s="1" t="s">
        <v>2223</v>
      </c>
      <c r="C591" s="1" t="s">
        <v>2595</v>
      </c>
      <c r="D591" s="1" t="s">
        <v>2596</v>
      </c>
      <c r="E591" t="s">
        <v>90</v>
      </c>
      <c r="F591" s="1" t="s">
        <v>37</v>
      </c>
      <c r="G591" s="1" t="s">
        <v>4305</v>
      </c>
      <c r="H591" s="1" t="s">
        <v>33</v>
      </c>
      <c r="I591" s="1" t="s">
        <v>240</v>
      </c>
      <c r="K591" t="str">
        <f t="shared" si="130"/>
        <v>Dark</v>
      </c>
      <c r="L591" s="1">
        <v>0.7</v>
      </c>
      <c r="M591" s="1">
        <v>12.5</v>
      </c>
      <c r="N591" s="1" t="s">
        <v>33</v>
      </c>
      <c r="O591" s="1" t="s">
        <v>2597</v>
      </c>
      <c r="R591" s="9" t="s">
        <v>716</v>
      </c>
      <c r="S591" s="9">
        <f t="shared" si="131"/>
        <v>330</v>
      </c>
      <c r="T591" s="9">
        <f t="shared" si="132"/>
        <v>40</v>
      </c>
      <c r="U591" s="9" t="s">
        <v>184</v>
      </c>
      <c r="V591" s="9">
        <f t="shared" si="133"/>
        <v>65</v>
      </c>
      <c r="W591" s="9" t="s">
        <v>46</v>
      </c>
      <c r="X591" s="9">
        <f t="shared" si="134"/>
        <v>40</v>
      </c>
      <c r="Y591" s="9" t="s">
        <v>184</v>
      </c>
      <c r="Z591" s="9">
        <f t="shared" si="135"/>
        <v>80</v>
      </c>
      <c r="AA591" s="9" t="s">
        <v>59</v>
      </c>
      <c r="AB591" s="9">
        <f t="shared" si="136"/>
        <v>40</v>
      </c>
      <c r="AC591" s="9" t="s">
        <v>184</v>
      </c>
      <c r="AD591" s="9">
        <f t="shared" si="137"/>
        <v>65</v>
      </c>
      <c r="AE591" s="9" t="s">
        <v>46</v>
      </c>
      <c r="AF591" s="9">
        <f t="shared" si="138"/>
        <v>75</v>
      </c>
      <c r="AG591" s="9" t="s">
        <v>195</v>
      </c>
      <c r="AH591" s="9" t="s">
        <v>47</v>
      </c>
      <c r="AI591" s="9">
        <f t="shared" si="139"/>
        <v>70</v>
      </c>
      <c r="AJ591" s="9">
        <f t="shared" si="140"/>
        <v>66</v>
      </c>
      <c r="AK591" s="9" t="s">
        <v>444</v>
      </c>
      <c r="AL591" s="1" t="s">
        <v>49</v>
      </c>
      <c r="AM591" s="1" t="s">
        <v>33</v>
      </c>
      <c r="AN591" s="1" t="s">
        <v>238</v>
      </c>
      <c r="AP591" t="str">
        <f t="shared" si="141"/>
        <v>Field</v>
      </c>
      <c r="AQ591" s="9">
        <v>87.5</v>
      </c>
      <c r="AR591" s="9">
        <f t="shared" si="142"/>
        <v>12.5</v>
      </c>
      <c r="AS591" s="10">
        <f>Table1[[#This Row],[percentage_male]]/100</f>
        <v>0.875</v>
      </c>
      <c r="AT591" s="11">
        <f>(100-Table1[[#This Row],[percentage_male]])/100</f>
        <v>0.125</v>
      </c>
      <c r="AU591" s="1" t="s">
        <v>170</v>
      </c>
      <c r="AV591" s="1" t="s">
        <v>33</v>
      </c>
      <c r="AW591" s="1" t="s">
        <v>33</v>
      </c>
      <c r="AX591" s="1" t="s">
        <v>33</v>
      </c>
      <c r="AY591" s="1" t="s">
        <v>33</v>
      </c>
      <c r="AZ591" s="1" t="s">
        <v>33</v>
      </c>
      <c r="BA591" s="1" t="s">
        <v>33</v>
      </c>
      <c r="BB591" s="1" t="s">
        <v>38</v>
      </c>
      <c r="BC591" s="1" t="s">
        <v>33</v>
      </c>
      <c r="BD591" s="1" t="s">
        <v>33</v>
      </c>
      <c r="BE591" s="1" t="s">
        <v>33</v>
      </c>
      <c r="BF591" s="1" t="s">
        <v>32</v>
      </c>
      <c r="BG591" s="1" t="s">
        <v>38</v>
      </c>
      <c r="BH591" s="1" t="s">
        <v>33</v>
      </c>
      <c r="BI591" s="1">
        <v>0.5</v>
      </c>
      <c r="BJ591" s="1" t="s">
        <v>33</v>
      </c>
      <c r="BK591" s="1">
        <v>0.5</v>
      </c>
      <c r="BL591" s="1" t="s">
        <v>33</v>
      </c>
      <c r="BM591" s="1" t="s">
        <v>38</v>
      </c>
    </row>
    <row r="592" spans="1:65" x14ac:dyDescent="0.35">
      <c r="A592" s="1" t="s">
        <v>2599</v>
      </c>
      <c r="B592" s="1" t="s">
        <v>2225</v>
      </c>
      <c r="C592" s="1" t="s">
        <v>2599</v>
      </c>
      <c r="D592" s="1" t="s">
        <v>2600</v>
      </c>
      <c r="E592" t="s">
        <v>90</v>
      </c>
      <c r="F592" s="1" t="s">
        <v>37</v>
      </c>
      <c r="G592" s="1" t="s">
        <v>4306</v>
      </c>
      <c r="H592" s="1" t="s">
        <v>33</v>
      </c>
      <c r="I592" s="1" t="s">
        <v>240</v>
      </c>
      <c r="K592" t="str">
        <f t="shared" si="130"/>
        <v>Dark</v>
      </c>
      <c r="L592" s="1">
        <v>1.6</v>
      </c>
      <c r="M592" s="1">
        <v>81.099999999999994</v>
      </c>
      <c r="N592" s="1" t="s">
        <v>33</v>
      </c>
      <c r="O592" s="1" t="s">
        <v>2597</v>
      </c>
      <c r="R592" s="9" t="s">
        <v>507</v>
      </c>
      <c r="S592" s="9">
        <f t="shared" si="131"/>
        <v>510</v>
      </c>
      <c r="T592" s="9">
        <f t="shared" si="132"/>
        <v>60</v>
      </c>
      <c r="U592" s="9" t="s">
        <v>56</v>
      </c>
      <c r="V592" s="9">
        <f t="shared" si="133"/>
        <v>105</v>
      </c>
      <c r="W592" s="9" t="s">
        <v>141</v>
      </c>
      <c r="X592" s="9">
        <f t="shared" si="134"/>
        <v>60</v>
      </c>
      <c r="Y592" s="9" t="s">
        <v>56</v>
      </c>
      <c r="Z592" s="9">
        <f t="shared" si="135"/>
        <v>120</v>
      </c>
      <c r="AA592" s="9" t="s">
        <v>75</v>
      </c>
      <c r="AB592" s="9">
        <f t="shared" si="136"/>
        <v>60</v>
      </c>
      <c r="AC592" s="9" t="s">
        <v>56</v>
      </c>
      <c r="AD592" s="9">
        <f t="shared" si="137"/>
        <v>105</v>
      </c>
      <c r="AE592" s="9" t="s">
        <v>141</v>
      </c>
      <c r="AF592" s="9">
        <f t="shared" si="138"/>
        <v>45</v>
      </c>
      <c r="AG592" s="9" t="s">
        <v>44</v>
      </c>
      <c r="AH592" s="9" t="s">
        <v>47</v>
      </c>
      <c r="AI592" s="9">
        <f t="shared" si="139"/>
        <v>70</v>
      </c>
      <c r="AJ592" s="9">
        <f t="shared" si="140"/>
        <v>179</v>
      </c>
      <c r="AK592" s="9" t="s">
        <v>893</v>
      </c>
      <c r="AL592" s="1" t="s">
        <v>49</v>
      </c>
      <c r="AM592" s="1" t="s">
        <v>33</v>
      </c>
      <c r="AN592" s="1" t="s">
        <v>238</v>
      </c>
      <c r="AP592" t="str">
        <f t="shared" si="141"/>
        <v>Field</v>
      </c>
      <c r="AQ592" s="9">
        <v>87.5</v>
      </c>
      <c r="AR592" s="9">
        <f t="shared" si="142"/>
        <v>12.5</v>
      </c>
      <c r="AS592" s="10">
        <f>Table1[[#This Row],[percentage_male]]/100</f>
        <v>0.875</v>
      </c>
      <c r="AT592" s="11">
        <f>(100-Table1[[#This Row],[percentage_male]])/100</f>
        <v>0.125</v>
      </c>
      <c r="AU592" s="1" t="s">
        <v>51</v>
      </c>
      <c r="AV592" s="1" t="s">
        <v>33</v>
      </c>
      <c r="AW592" s="1" t="s">
        <v>33</v>
      </c>
      <c r="AX592" s="1" t="s">
        <v>33</v>
      </c>
      <c r="AY592" s="1" t="s">
        <v>33</v>
      </c>
      <c r="AZ592" s="1" t="s">
        <v>33</v>
      </c>
      <c r="BA592" s="1" t="s">
        <v>33</v>
      </c>
      <c r="BB592" s="1" t="s">
        <v>38</v>
      </c>
      <c r="BC592" s="1" t="s">
        <v>33</v>
      </c>
      <c r="BD592" s="1" t="s">
        <v>33</v>
      </c>
      <c r="BE592" s="1" t="s">
        <v>33</v>
      </c>
      <c r="BF592" s="1" t="s">
        <v>32</v>
      </c>
      <c r="BG592" s="1" t="s">
        <v>38</v>
      </c>
      <c r="BH592" s="1" t="s">
        <v>33</v>
      </c>
      <c r="BI592" s="1">
        <v>0.5</v>
      </c>
      <c r="BJ592" s="1" t="s">
        <v>33</v>
      </c>
      <c r="BK592" s="1">
        <v>0.5</v>
      </c>
      <c r="BL592" s="1" t="s">
        <v>33</v>
      </c>
      <c r="BM592" s="1" t="s">
        <v>38</v>
      </c>
    </row>
    <row r="593" spans="1:65" x14ac:dyDescent="0.35">
      <c r="A593" s="1" t="s">
        <v>2602</v>
      </c>
      <c r="B593" s="1" t="s">
        <v>2227</v>
      </c>
      <c r="C593" s="1" t="s">
        <v>2603</v>
      </c>
      <c r="D593" s="1" t="s">
        <v>2604</v>
      </c>
      <c r="E593" t="s">
        <v>90</v>
      </c>
      <c r="F593" s="1" t="s">
        <v>37</v>
      </c>
      <c r="G593" s="1" t="s">
        <v>4307</v>
      </c>
      <c r="H593" s="1" t="s">
        <v>33</v>
      </c>
      <c r="I593" s="1" t="s">
        <v>37</v>
      </c>
      <c r="K593" t="str">
        <f t="shared" si="130"/>
        <v>Normal</v>
      </c>
      <c r="L593" s="1">
        <v>0.4</v>
      </c>
      <c r="M593" s="1">
        <v>5.8</v>
      </c>
      <c r="N593" s="1" t="s">
        <v>61</v>
      </c>
      <c r="O593" s="1" t="s">
        <v>357</v>
      </c>
      <c r="P593" s="1" t="s">
        <v>450</v>
      </c>
      <c r="Q593" s="1" t="s">
        <v>670</v>
      </c>
      <c r="R593" s="9" t="s">
        <v>307</v>
      </c>
      <c r="S593" s="9">
        <f t="shared" si="131"/>
        <v>300</v>
      </c>
      <c r="T593" s="9">
        <f t="shared" si="132"/>
        <v>55</v>
      </c>
      <c r="U593" s="9" t="s">
        <v>169</v>
      </c>
      <c r="V593" s="9">
        <f t="shared" si="133"/>
        <v>50</v>
      </c>
      <c r="W593" s="9" t="s">
        <v>88</v>
      </c>
      <c r="X593" s="9">
        <f t="shared" si="134"/>
        <v>40</v>
      </c>
      <c r="Y593" s="9" t="s">
        <v>184</v>
      </c>
      <c r="Z593" s="9">
        <f t="shared" si="135"/>
        <v>40</v>
      </c>
      <c r="AA593" s="9" t="s">
        <v>184</v>
      </c>
      <c r="AB593" s="9">
        <f t="shared" si="136"/>
        <v>40</v>
      </c>
      <c r="AC593" s="9" t="s">
        <v>184</v>
      </c>
      <c r="AD593" s="9">
        <f t="shared" si="137"/>
        <v>75</v>
      </c>
      <c r="AE593" s="9" t="s">
        <v>195</v>
      </c>
      <c r="AF593" s="9">
        <f t="shared" si="138"/>
        <v>255</v>
      </c>
      <c r="AG593" s="9" t="s">
        <v>160</v>
      </c>
      <c r="AH593" s="9" t="s">
        <v>47</v>
      </c>
      <c r="AI593" s="9">
        <f t="shared" si="139"/>
        <v>70</v>
      </c>
      <c r="AJ593" s="9">
        <f t="shared" si="140"/>
        <v>60</v>
      </c>
      <c r="AK593" s="9" t="s">
        <v>56</v>
      </c>
      <c r="AL593" s="1" t="s">
        <v>363</v>
      </c>
      <c r="AM593" s="1" t="s">
        <v>33</v>
      </c>
      <c r="AN593" s="1" t="s">
        <v>238</v>
      </c>
      <c r="AP593" t="str">
        <f t="shared" si="141"/>
        <v>Field</v>
      </c>
      <c r="AQ593" s="9">
        <v>25</v>
      </c>
      <c r="AR593" s="9">
        <f t="shared" si="142"/>
        <v>75</v>
      </c>
      <c r="AS593" s="10">
        <f>Table1[[#This Row],[percentage_male]]/100</f>
        <v>0.25</v>
      </c>
      <c r="AT593" s="11">
        <f>(100-Table1[[#This Row],[percentage_male]])/100</f>
        <v>0.75</v>
      </c>
      <c r="AU593" s="1" t="s">
        <v>162</v>
      </c>
      <c r="AV593" s="1" t="s">
        <v>33</v>
      </c>
      <c r="AW593" s="1" t="s">
        <v>33</v>
      </c>
      <c r="AX593" s="1" t="s">
        <v>33</v>
      </c>
      <c r="AY593" s="1" t="s">
        <v>33</v>
      </c>
      <c r="AZ593" s="1" t="s">
        <v>33</v>
      </c>
      <c r="BA593" s="1" t="s">
        <v>33</v>
      </c>
      <c r="BB593" s="1" t="s">
        <v>38</v>
      </c>
      <c r="BC593" s="1" t="s">
        <v>33</v>
      </c>
      <c r="BD593" s="1" t="s">
        <v>33</v>
      </c>
      <c r="BE593" s="1" t="s">
        <v>33</v>
      </c>
      <c r="BF593" s="1" t="s">
        <v>33</v>
      </c>
      <c r="BG593" s="1" t="s">
        <v>33</v>
      </c>
      <c r="BH593" s="1" t="s">
        <v>33</v>
      </c>
      <c r="BI593" s="1" t="s">
        <v>32</v>
      </c>
      <c r="BJ593" s="1" t="s">
        <v>33</v>
      </c>
      <c r="BK593" s="1" t="s">
        <v>33</v>
      </c>
      <c r="BL593" s="1" t="s">
        <v>33</v>
      </c>
      <c r="BM593" s="1" t="s">
        <v>33</v>
      </c>
    </row>
    <row r="594" spans="1:65" x14ac:dyDescent="0.35">
      <c r="A594" s="1" t="s">
        <v>2606</v>
      </c>
      <c r="B594" s="1" t="s">
        <v>2229</v>
      </c>
      <c r="C594" s="1" t="s">
        <v>2607</v>
      </c>
      <c r="D594" s="1" t="s">
        <v>2608</v>
      </c>
      <c r="E594" t="s">
        <v>90</v>
      </c>
      <c r="F594" s="1" t="s">
        <v>37</v>
      </c>
      <c r="G594" s="1" t="s">
        <v>4308</v>
      </c>
      <c r="H594" s="1" t="s">
        <v>33</v>
      </c>
      <c r="I594" s="1" t="s">
        <v>37</v>
      </c>
      <c r="K594" t="str">
        <f t="shared" si="130"/>
        <v>Normal</v>
      </c>
      <c r="L594" s="1">
        <v>0.5</v>
      </c>
      <c r="M594" s="1">
        <v>7.5</v>
      </c>
      <c r="N594" s="1" t="s">
        <v>61</v>
      </c>
      <c r="O594" s="1" t="s">
        <v>357</v>
      </c>
      <c r="P594" s="1" t="s">
        <v>450</v>
      </c>
      <c r="Q594" s="1" t="s">
        <v>670</v>
      </c>
      <c r="R594" s="9" t="s">
        <v>638</v>
      </c>
      <c r="S594" s="9">
        <f t="shared" si="131"/>
        <v>470</v>
      </c>
      <c r="T594" s="9">
        <f t="shared" si="132"/>
        <v>75</v>
      </c>
      <c r="U594" s="9" t="s">
        <v>195</v>
      </c>
      <c r="V594" s="9">
        <f t="shared" si="133"/>
        <v>95</v>
      </c>
      <c r="W594" s="9" t="s">
        <v>276</v>
      </c>
      <c r="X594" s="9">
        <f t="shared" si="134"/>
        <v>60</v>
      </c>
      <c r="Y594" s="9" t="s">
        <v>56</v>
      </c>
      <c r="Z594" s="9">
        <f t="shared" si="135"/>
        <v>65</v>
      </c>
      <c r="AA594" s="9" t="s">
        <v>46</v>
      </c>
      <c r="AB594" s="9">
        <f t="shared" si="136"/>
        <v>60</v>
      </c>
      <c r="AC594" s="9" t="s">
        <v>56</v>
      </c>
      <c r="AD594" s="9">
        <f t="shared" si="137"/>
        <v>115</v>
      </c>
      <c r="AE594" s="9" t="s">
        <v>118</v>
      </c>
      <c r="AF594" s="9">
        <f t="shared" si="138"/>
        <v>60</v>
      </c>
      <c r="AG594" s="9" t="s">
        <v>56</v>
      </c>
      <c r="AH594" s="9" t="s">
        <v>47</v>
      </c>
      <c r="AI594" s="9">
        <f t="shared" si="139"/>
        <v>70</v>
      </c>
      <c r="AJ594" s="9">
        <f t="shared" si="140"/>
        <v>165</v>
      </c>
      <c r="AK594" s="9" t="s">
        <v>639</v>
      </c>
      <c r="AL594" s="1" t="s">
        <v>363</v>
      </c>
      <c r="AM594" s="1" t="s">
        <v>33</v>
      </c>
      <c r="AN594" s="1" t="s">
        <v>238</v>
      </c>
      <c r="AP594" t="str">
        <f t="shared" si="141"/>
        <v>Field</v>
      </c>
      <c r="AQ594" s="9">
        <v>25</v>
      </c>
      <c r="AR594" s="9">
        <f t="shared" si="142"/>
        <v>75</v>
      </c>
      <c r="AS594" s="10">
        <f>Table1[[#This Row],[percentage_male]]/100</f>
        <v>0.25</v>
      </c>
      <c r="AT594" s="11">
        <f>(100-Table1[[#This Row],[percentage_male]])/100</f>
        <v>0.75</v>
      </c>
      <c r="AU594" s="1" t="s">
        <v>162</v>
      </c>
      <c r="AV594" s="1" t="s">
        <v>33</v>
      </c>
      <c r="AW594" s="1" t="s">
        <v>33</v>
      </c>
      <c r="AX594" s="1" t="s">
        <v>33</v>
      </c>
      <c r="AY594" s="1" t="s">
        <v>33</v>
      </c>
      <c r="AZ594" s="1" t="s">
        <v>33</v>
      </c>
      <c r="BA594" s="1" t="s">
        <v>33</v>
      </c>
      <c r="BB594" s="1" t="s">
        <v>38</v>
      </c>
      <c r="BC594" s="1" t="s">
        <v>33</v>
      </c>
      <c r="BD594" s="1" t="s">
        <v>33</v>
      </c>
      <c r="BE594" s="1" t="s">
        <v>33</v>
      </c>
      <c r="BF594" s="1" t="s">
        <v>33</v>
      </c>
      <c r="BG594" s="1" t="s">
        <v>33</v>
      </c>
      <c r="BH594" s="1" t="s">
        <v>33</v>
      </c>
      <c r="BI594" s="1" t="s">
        <v>32</v>
      </c>
      <c r="BJ594" s="1" t="s">
        <v>33</v>
      </c>
      <c r="BK594" s="1" t="s">
        <v>33</v>
      </c>
      <c r="BL594" s="1" t="s">
        <v>33</v>
      </c>
      <c r="BM594" s="1" t="s">
        <v>33</v>
      </c>
    </row>
    <row r="595" spans="1:65" x14ac:dyDescent="0.35">
      <c r="A595" s="1" t="s">
        <v>2610</v>
      </c>
      <c r="B595" s="1" t="s">
        <v>2231</v>
      </c>
      <c r="C595" s="1" t="s">
        <v>2611</v>
      </c>
      <c r="D595" s="1" t="s">
        <v>2612</v>
      </c>
      <c r="E595" t="s">
        <v>90</v>
      </c>
      <c r="F595" s="1" t="s">
        <v>37</v>
      </c>
      <c r="G595" s="1" t="s">
        <v>4309</v>
      </c>
      <c r="H595" s="1" t="s">
        <v>33</v>
      </c>
      <c r="I595" s="1" t="s">
        <v>299</v>
      </c>
      <c r="K595" t="str">
        <f t="shared" si="130"/>
        <v>Psychic</v>
      </c>
      <c r="L595" s="1">
        <v>0.4</v>
      </c>
      <c r="M595" s="1">
        <v>5.8</v>
      </c>
      <c r="N595" s="1" t="s">
        <v>61</v>
      </c>
      <c r="O595" s="1" t="s">
        <v>392</v>
      </c>
      <c r="P595" s="1" t="s">
        <v>385</v>
      </c>
      <c r="Q595" s="1" t="s">
        <v>689</v>
      </c>
      <c r="R595" s="9" t="s">
        <v>451</v>
      </c>
      <c r="S595" s="9">
        <f t="shared" si="131"/>
        <v>290</v>
      </c>
      <c r="T595" s="9">
        <f t="shared" si="132"/>
        <v>45</v>
      </c>
      <c r="U595" s="9" t="s">
        <v>44</v>
      </c>
      <c r="V595" s="9">
        <f t="shared" si="133"/>
        <v>30</v>
      </c>
      <c r="W595" s="9" t="s">
        <v>158</v>
      </c>
      <c r="X595" s="9">
        <f t="shared" si="134"/>
        <v>50</v>
      </c>
      <c r="Y595" s="9" t="s">
        <v>88</v>
      </c>
      <c r="Z595" s="9">
        <f t="shared" si="135"/>
        <v>55</v>
      </c>
      <c r="AA595" s="9" t="s">
        <v>169</v>
      </c>
      <c r="AB595" s="9">
        <f t="shared" si="136"/>
        <v>65</v>
      </c>
      <c r="AC595" s="9" t="s">
        <v>46</v>
      </c>
      <c r="AD595" s="9">
        <f t="shared" si="137"/>
        <v>45</v>
      </c>
      <c r="AE595" s="9" t="s">
        <v>44</v>
      </c>
      <c r="AF595" s="9">
        <f t="shared" si="138"/>
        <v>200</v>
      </c>
      <c r="AG595" s="9" t="s">
        <v>513</v>
      </c>
      <c r="AH595" s="9" t="s">
        <v>47</v>
      </c>
      <c r="AI595" s="9">
        <f t="shared" si="139"/>
        <v>70</v>
      </c>
      <c r="AJ595" s="9">
        <f t="shared" si="140"/>
        <v>58</v>
      </c>
      <c r="AK595" s="9" t="s">
        <v>94</v>
      </c>
      <c r="AL595" s="1" t="s">
        <v>49</v>
      </c>
      <c r="AM595" s="1" t="s">
        <v>33</v>
      </c>
      <c r="AN595" s="1" t="s">
        <v>514</v>
      </c>
      <c r="AP595" t="str">
        <f t="shared" si="141"/>
        <v>Human-Like</v>
      </c>
      <c r="AQ595" s="9">
        <v>25</v>
      </c>
      <c r="AR595" s="9">
        <f t="shared" si="142"/>
        <v>75</v>
      </c>
      <c r="AS595" s="10">
        <f>Table1[[#This Row],[percentage_male]]/100</f>
        <v>0.25</v>
      </c>
      <c r="AT595" s="11">
        <f>(100-Table1[[#This Row],[percentage_male]])/100</f>
        <v>0.75</v>
      </c>
      <c r="AU595" s="1" t="s">
        <v>51</v>
      </c>
      <c r="AV595" s="1" t="s">
        <v>33</v>
      </c>
      <c r="AW595" s="1" t="s">
        <v>33</v>
      </c>
      <c r="AX595" s="1" t="s">
        <v>33</v>
      </c>
      <c r="AY595" s="1" t="s">
        <v>33</v>
      </c>
      <c r="AZ595" s="1" t="s">
        <v>33</v>
      </c>
      <c r="BA595" s="1" t="s">
        <v>33</v>
      </c>
      <c r="BB595" s="1">
        <v>0.5</v>
      </c>
      <c r="BC595" s="1" t="s">
        <v>33</v>
      </c>
      <c r="BD595" s="1" t="s">
        <v>33</v>
      </c>
      <c r="BE595" s="1" t="s">
        <v>33</v>
      </c>
      <c r="BF595" s="1">
        <v>0.5</v>
      </c>
      <c r="BG595" s="1" t="s">
        <v>38</v>
      </c>
      <c r="BH595" s="1" t="s">
        <v>33</v>
      </c>
      <c r="BI595" s="1" t="s">
        <v>38</v>
      </c>
      <c r="BJ595" s="1" t="s">
        <v>33</v>
      </c>
      <c r="BK595" s="1" t="s">
        <v>38</v>
      </c>
      <c r="BL595" s="1" t="s">
        <v>33</v>
      </c>
      <c r="BM595" s="1" t="s">
        <v>33</v>
      </c>
    </row>
    <row r="596" spans="1:65" x14ac:dyDescent="0.35">
      <c r="A596" s="1" t="s">
        <v>2614</v>
      </c>
      <c r="B596" s="1" t="s">
        <v>1570</v>
      </c>
      <c r="C596" s="1" t="s">
        <v>2615</v>
      </c>
      <c r="D596" s="1" t="s">
        <v>2616</v>
      </c>
      <c r="E596" t="s">
        <v>90</v>
      </c>
      <c r="F596" s="1" t="s">
        <v>37</v>
      </c>
      <c r="G596" s="1" t="s">
        <v>4111</v>
      </c>
      <c r="H596" s="1" t="s">
        <v>33</v>
      </c>
      <c r="I596" s="1" t="s">
        <v>299</v>
      </c>
      <c r="K596" t="str">
        <f t="shared" si="130"/>
        <v>Psychic</v>
      </c>
      <c r="L596" s="1">
        <v>0.7</v>
      </c>
      <c r="M596" s="1">
        <v>18</v>
      </c>
      <c r="N596" s="1" t="s">
        <v>61</v>
      </c>
      <c r="O596" s="1" t="s">
        <v>392</v>
      </c>
      <c r="P596" s="1" t="s">
        <v>385</v>
      </c>
      <c r="Q596" s="1" t="s">
        <v>689</v>
      </c>
      <c r="R596" s="9" t="s">
        <v>545</v>
      </c>
      <c r="S596" s="9">
        <f t="shared" si="131"/>
        <v>390</v>
      </c>
      <c r="T596" s="9">
        <f t="shared" si="132"/>
        <v>60</v>
      </c>
      <c r="U596" s="9" t="s">
        <v>56</v>
      </c>
      <c r="V596" s="9">
        <f t="shared" si="133"/>
        <v>45</v>
      </c>
      <c r="W596" s="9" t="s">
        <v>44</v>
      </c>
      <c r="X596" s="9">
        <f t="shared" si="134"/>
        <v>70</v>
      </c>
      <c r="Y596" s="9" t="s">
        <v>47</v>
      </c>
      <c r="Z596" s="9">
        <f t="shared" si="135"/>
        <v>75</v>
      </c>
      <c r="AA596" s="9" t="s">
        <v>195</v>
      </c>
      <c r="AB596" s="9">
        <f t="shared" si="136"/>
        <v>85</v>
      </c>
      <c r="AC596" s="9" t="s">
        <v>104</v>
      </c>
      <c r="AD596" s="9">
        <f t="shared" si="137"/>
        <v>55</v>
      </c>
      <c r="AE596" s="9" t="s">
        <v>169</v>
      </c>
      <c r="AF596" s="9">
        <f t="shared" si="138"/>
        <v>100</v>
      </c>
      <c r="AG596" s="9" t="s">
        <v>68</v>
      </c>
      <c r="AH596" s="9" t="s">
        <v>47</v>
      </c>
      <c r="AI596" s="9">
        <f t="shared" si="139"/>
        <v>70</v>
      </c>
      <c r="AJ596" s="9">
        <f t="shared" si="140"/>
        <v>137</v>
      </c>
      <c r="AK596" s="9" t="s">
        <v>546</v>
      </c>
      <c r="AL596" s="1" t="s">
        <v>49</v>
      </c>
      <c r="AM596" s="1" t="s">
        <v>33</v>
      </c>
      <c r="AN596" s="1" t="s">
        <v>514</v>
      </c>
      <c r="AP596" t="str">
        <f t="shared" si="141"/>
        <v>Human-Like</v>
      </c>
      <c r="AQ596" s="9">
        <v>25</v>
      </c>
      <c r="AR596" s="9">
        <f t="shared" si="142"/>
        <v>75</v>
      </c>
      <c r="AS596" s="10">
        <f>Table1[[#This Row],[percentage_male]]/100</f>
        <v>0.25</v>
      </c>
      <c r="AT596" s="11">
        <f>(100-Table1[[#This Row],[percentage_male]])/100</f>
        <v>0.75</v>
      </c>
      <c r="AU596" s="1" t="s">
        <v>51</v>
      </c>
      <c r="AV596" s="1" t="s">
        <v>33</v>
      </c>
      <c r="AW596" s="1" t="s">
        <v>33</v>
      </c>
      <c r="AX596" s="1" t="s">
        <v>33</v>
      </c>
      <c r="AY596" s="1" t="s">
        <v>33</v>
      </c>
      <c r="AZ596" s="1" t="s">
        <v>33</v>
      </c>
      <c r="BA596" s="1" t="s">
        <v>33</v>
      </c>
      <c r="BB596" s="1">
        <v>0.5</v>
      </c>
      <c r="BC596" s="1" t="s">
        <v>33</v>
      </c>
      <c r="BD596" s="1" t="s">
        <v>33</v>
      </c>
      <c r="BE596" s="1" t="s">
        <v>33</v>
      </c>
      <c r="BF596" s="1">
        <v>0.5</v>
      </c>
      <c r="BG596" s="1" t="s">
        <v>38</v>
      </c>
      <c r="BH596" s="1" t="s">
        <v>33</v>
      </c>
      <c r="BI596" s="1" t="s">
        <v>38</v>
      </c>
      <c r="BJ596" s="1" t="s">
        <v>33</v>
      </c>
      <c r="BK596" s="1" t="s">
        <v>38</v>
      </c>
      <c r="BL596" s="1" t="s">
        <v>33</v>
      </c>
      <c r="BM596" s="1" t="s">
        <v>33</v>
      </c>
    </row>
    <row r="597" spans="1:65" x14ac:dyDescent="0.35">
      <c r="A597" s="1" t="s">
        <v>2617</v>
      </c>
      <c r="B597" s="1" t="s">
        <v>2236</v>
      </c>
      <c r="C597" s="1" t="s">
        <v>2618</v>
      </c>
      <c r="D597" s="1" t="s">
        <v>2619</v>
      </c>
      <c r="E597" t="s">
        <v>90</v>
      </c>
      <c r="F597" s="1" t="s">
        <v>37</v>
      </c>
      <c r="G597" s="1" t="s">
        <v>4310</v>
      </c>
      <c r="H597" s="1" t="s">
        <v>33</v>
      </c>
      <c r="I597" s="1" t="s">
        <v>299</v>
      </c>
      <c r="K597" t="str">
        <f t="shared" si="130"/>
        <v>Psychic</v>
      </c>
      <c r="L597" s="1">
        <v>1.5</v>
      </c>
      <c r="M597" s="1">
        <v>44</v>
      </c>
      <c r="N597" s="1" t="s">
        <v>61</v>
      </c>
      <c r="O597" s="1" t="s">
        <v>392</v>
      </c>
      <c r="P597" s="1" t="s">
        <v>385</v>
      </c>
      <c r="Q597" s="1" t="s">
        <v>689</v>
      </c>
      <c r="R597" s="9" t="s">
        <v>415</v>
      </c>
      <c r="S597" s="9">
        <f t="shared" si="131"/>
        <v>490</v>
      </c>
      <c r="T597" s="9">
        <f t="shared" si="132"/>
        <v>70</v>
      </c>
      <c r="U597" s="9" t="s">
        <v>47</v>
      </c>
      <c r="V597" s="9">
        <f t="shared" si="133"/>
        <v>55</v>
      </c>
      <c r="W597" s="9" t="s">
        <v>169</v>
      </c>
      <c r="X597" s="9">
        <f t="shared" si="134"/>
        <v>95</v>
      </c>
      <c r="Y597" s="9" t="s">
        <v>276</v>
      </c>
      <c r="Z597" s="9">
        <f t="shared" si="135"/>
        <v>95</v>
      </c>
      <c r="AA597" s="9" t="s">
        <v>276</v>
      </c>
      <c r="AB597" s="9">
        <f t="shared" si="136"/>
        <v>110</v>
      </c>
      <c r="AC597" s="9" t="s">
        <v>296</v>
      </c>
      <c r="AD597" s="9">
        <f t="shared" si="137"/>
        <v>65</v>
      </c>
      <c r="AE597" s="9" t="s">
        <v>46</v>
      </c>
      <c r="AF597" s="9">
        <f t="shared" si="138"/>
        <v>50</v>
      </c>
      <c r="AG597" s="9" t="s">
        <v>88</v>
      </c>
      <c r="AH597" s="9" t="s">
        <v>47</v>
      </c>
      <c r="AI597" s="9">
        <f t="shared" si="139"/>
        <v>70</v>
      </c>
      <c r="AJ597" s="9">
        <f t="shared" si="140"/>
        <v>221</v>
      </c>
      <c r="AK597" s="9" t="s">
        <v>416</v>
      </c>
      <c r="AL597" s="1" t="s">
        <v>49</v>
      </c>
      <c r="AM597" s="1" t="s">
        <v>33</v>
      </c>
      <c r="AN597" s="1" t="s">
        <v>514</v>
      </c>
      <c r="AP597" t="str">
        <f t="shared" si="141"/>
        <v>Human-Like</v>
      </c>
      <c r="AQ597" s="9">
        <v>25</v>
      </c>
      <c r="AR597" s="9">
        <f t="shared" si="142"/>
        <v>75</v>
      </c>
      <c r="AS597" s="10">
        <f>Table1[[#This Row],[percentage_male]]/100</f>
        <v>0.25</v>
      </c>
      <c r="AT597" s="11">
        <f>(100-Table1[[#This Row],[percentage_male]])/100</f>
        <v>0.75</v>
      </c>
      <c r="AU597" s="1" t="s">
        <v>51</v>
      </c>
      <c r="AV597" s="1" t="s">
        <v>33</v>
      </c>
      <c r="AW597" s="1" t="s">
        <v>33</v>
      </c>
      <c r="AX597" s="1" t="s">
        <v>33</v>
      </c>
      <c r="AY597" s="1" t="s">
        <v>33</v>
      </c>
      <c r="AZ597" s="1" t="s">
        <v>33</v>
      </c>
      <c r="BA597" s="1" t="s">
        <v>33</v>
      </c>
      <c r="BB597" s="1">
        <v>0.5</v>
      </c>
      <c r="BC597" s="1" t="s">
        <v>33</v>
      </c>
      <c r="BD597" s="1" t="s">
        <v>33</v>
      </c>
      <c r="BE597" s="1" t="s">
        <v>33</v>
      </c>
      <c r="BF597" s="1">
        <v>0.5</v>
      </c>
      <c r="BG597" s="1" t="s">
        <v>38</v>
      </c>
      <c r="BH597" s="1" t="s">
        <v>33</v>
      </c>
      <c r="BI597" s="1" t="s">
        <v>38</v>
      </c>
      <c r="BJ597" s="1" t="s">
        <v>33</v>
      </c>
      <c r="BK597" s="1" t="s">
        <v>38</v>
      </c>
      <c r="BL597" s="1" t="s">
        <v>33</v>
      </c>
      <c r="BM597" s="1" t="s">
        <v>33</v>
      </c>
    </row>
    <row r="598" spans="1:65" x14ac:dyDescent="0.35">
      <c r="A598" s="1" t="s">
        <v>2621</v>
      </c>
      <c r="B598" s="1" t="s">
        <v>2240</v>
      </c>
      <c r="C598" s="1" t="s">
        <v>2622</v>
      </c>
      <c r="D598" s="1" t="s">
        <v>2623</v>
      </c>
      <c r="E598" t="s">
        <v>90</v>
      </c>
      <c r="F598" s="1" t="s">
        <v>37</v>
      </c>
      <c r="G598" s="1" t="s">
        <v>4311</v>
      </c>
      <c r="H598" s="1" t="s">
        <v>33</v>
      </c>
      <c r="I598" s="1" t="s">
        <v>299</v>
      </c>
      <c r="K598" t="str">
        <f t="shared" si="130"/>
        <v>Psychic</v>
      </c>
      <c r="L598" s="1">
        <v>0.3</v>
      </c>
      <c r="M598" s="1">
        <v>1</v>
      </c>
      <c r="N598" s="1" t="s">
        <v>61</v>
      </c>
      <c r="O598" s="1" t="s">
        <v>671</v>
      </c>
      <c r="P598" s="1" t="s">
        <v>358</v>
      </c>
      <c r="Q598" s="1" t="s">
        <v>600</v>
      </c>
      <c r="R598" s="9" t="s">
        <v>451</v>
      </c>
      <c r="S598" s="9">
        <f t="shared" si="131"/>
        <v>290</v>
      </c>
      <c r="T598" s="9">
        <f t="shared" si="132"/>
        <v>45</v>
      </c>
      <c r="U598" s="9" t="s">
        <v>44</v>
      </c>
      <c r="V598" s="9">
        <f t="shared" si="133"/>
        <v>30</v>
      </c>
      <c r="W598" s="9" t="s">
        <v>158</v>
      </c>
      <c r="X598" s="9">
        <f t="shared" si="134"/>
        <v>40</v>
      </c>
      <c r="Y598" s="9" t="s">
        <v>184</v>
      </c>
      <c r="Z598" s="9">
        <f t="shared" si="135"/>
        <v>105</v>
      </c>
      <c r="AA598" s="9" t="s">
        <v>141</v>
      </c>
      <c r="AB598" s="9">
        <f t="shared" si="136"/>
        <v>50</v>
      </c>
      <c r="AC598" s="9" t="s">
        <v>88</v>
      </c>
      <c r="AD598" s="9">
        <f t="shared" si="137"/>
        <v>20</v>
      </c>
      <c r="AE598" s="9" t="s">
        <v>51</v>
      </c>
      <c r="AF598" s="9">
        <f t="shared" si="138"/>
        <v>200</v>
      </c>
      <c r="AG598" s="9" t="s">
        <v>513</v>
      </c>
      <c r="AH598" s="9" t="s">
        <v>47</v>
      </c>
      <c r="AI598" s="9">
        <f t="shared" si="139"/>
        <v>70</v>
      </c>
      <c r="AJ598" s="9">
        <f t="shared" si="140"/>
        <v>58</v>
      </c>
      <c r="AK598" s="9" t="s">
        <v>94</v>
      </c>
      <c r="AL598" s="1" t="s">
        <v>49</v>
      </c>
      <c r="AM598" s="1" t="s">
        <v>33</v>
      </c>
      <c r="AN598" s="1" t="s">
        <v>658</v>
      </c>
      <c r="AP598" t="str">
        <f t="shared" si="141"/>
        <v>Amorphous</v>
      </c>
      <c r="AQ598" s="9">
        <v>50</v>
      </c>
      <c r="AR598" s="9">
        <f t="shared" si="142"/>
        <v>50</v>
      </c>
      <c r="AS598" s="10">
        <f>Table1[[#This Row],[percentage_male]]/100</f>
        <v>0.5</v>
      </c>
      <c r="AT598" s="11">
        <f>(100-Table1[[#This Row],[percentage_male]])/100</f>
        <v>0.5</v>
      </c>
      <c r="AU598" s="1" t="s">
        <v>51</v>
      </c>
      <c r="AV598" s="1" t="s">
        <v>33</v>
      </c>
      <c r="AW598" s="1" t="s">
        <v>33</v>
      </c>
      <c r="AX598" s="1" t="s">
        <v>33</v>
      </c>
      <c r="AY598" s="1" t="s">
        <v>33</v>
      </c>
      <c r="AZ598" s="1" t="s">
        <v>33</v>
      </c>
      <c r="BA598" s="1" t="s">
        <v>33</v>
      </c>
      <c r="BB598" s="1">
        <v>0.5</v>
      </c>
      <c r="BC598" s="1" t="s">
        <v>33</v>
      </c>
      <c r="BD598" s="1" t="s">
        <v>33</v>
      </c>
      <c r="BE598" s="1" t="s">
        <v>33</v>
      </c>
      <c r="BF598" s="1">
        <v>0.5</v>
      </c>
      <c r="BG598" s="1" t="s">
        <v>38</v>
      </c>
      <c r="BH598" s="1" t="s">
        <v>33</v>
      </c>
      <c r="BI598" s="1" t="s">
        <v>38</v>
      </c>
      <c r="BJ598" s="1" t="s">
        <v>33</v>
      </c>
      <c r="BK598" s="1" t="s">
        <v>38</v>
      </c>
      <c r="BL598" s="1" t="s">
        <v>33</v>
      </c>
      <c r="BM598" s="1" t="s">
        <v>33</v>
      </c>
    </row>
    <row r="599" spans="1:65" x14ac:dyDescent="0.35">
      <c r="A599" s="1" t="s">
        <v>2625</v>
      </c>
      <c r="B599" s="1" t="s">
        <v>2244</v>
      </c>
      <c r="C599" s="1" t="s">
        <v>2626</v>
      </c>
      <c r="D599" s="1" t="s">
        <v>2627</v>
      </c>
      <c r="E599" t="s">
        <v>90</v>
      </c>
      <c r="F599" s="1" t="s">
        <v>37</v>
      </c>
      <c r="G599" s="1" t="s">
        <v>4312</v>
      </c>
      <c r="H599" s="1" t="s">
        <v>33</v>
      </c>
      <c r="I599" s="1" t="s">
        <v>299</v>
      </c>
      <c r="K599" t="str">
        <f t="shared" si="130"/>
        <v>Psychic</v>
      </c>
      <c r="L599" s="1">
        <v>0.6</v>
      </c>
      <c r="M599" s="1">
        <v>8</v>
      </c>
      <c r="N599" s="1" t="s">
        <v>61</v>
      </c>
      <c r="O599" s="1" t="s">
        <v>671</v>
      </c>
      <c r="P599" s="1" t="s">
        <v>358</v>
      </c>
      <c r="Q599" s="1" t="s">
        <v>600</v>
      </c>
      <c r="R599" s="9" t="s">
        <v>1553</v>
      </c>
      <c r="S599" s="9">
        <f t="shared" si="131"/>
        <v>370</v>
      </c>
      <c r="T599" s="9">
        <f t="shared" si="132"/>
        <v>65</v>
      </c>
      <c r="U599" s="9" t="s">
        <v>46</v>
      </c>
      <c r="V599" s="9">
        <f t="shared" si="133"/>
        <v>40</v>
      </c>
      <c r="W599" s="9" t="s">
        <v>184</v>
      </c>
      <c r="X599" s="9">
        <f t="shared" si="134"/>
        <v>50</v>
      </c>
      <c r="Y599" s="9" t="s">
        <v>88</v>
      </c>
      <c r="Z599" s="9">
        <f t="shared" si="135"/>
        <v>125</v>
      </c>
      <c r="AA599" s="9" t="s">
        <v>651</v>
      </c>
      <c r="AB599" s="9">
        <f t="shared" si="136"/>
        <v>60</v>
      </c>
      <c r="AC599" s="9" t="s">
        <v>56</v>
      </c>
      <c r="AD599" s="9">
        <f t="shared" si="137"/>
        <v>30</v>
      </c>
      <c r="AE599" s="9" t="s">
        <v>158</v>
      </c>
      <c r="AF599" s="9">
        <f t="shared" si="138"/>
        <v>100</v>
      </c>
      <c r="AG599" s="9" t="s">
        <v>68</v>
      </c>
      <c r="AH599" s="9" t="s">
        <v>47</v>
      </c>
      <c r="AI599" s="9">
        <f t="shared" si="139"/>
        <v>70</v>
      </c>
      <c r="AJ599" s="9">
        <f t="shared" si="140"/>
        <v>130</v>
      </c>
      <c r="AK599" s="9" t="s">
        <v>110</v>
      </c>
      <c r="AL599" s="1" t="s">
        <v>49</v>
      </c>
      <c r="AM599" s="1" t="s">
        <v>33</v>
      </c>
      <c r="AN599" s="1" t="s">
        <v>658</v>
      </c>
      <c r="AP599" t="str">
        <f t="shared" si="141"/>
        <v>Amorphous</v>
      </c>
      <c r="AQ599" s="9">
        <v>50</v>
      </c>
      <c r="AR599" s="9">
        <f t="shared" si="142"/>
        <v>50</v>
      </c>
      <c r="AS599" s="10">
        <f>Table1[[#This Row],[percentage_male]]/100</f>
        <v>0.5</v>
      </c>
      <c r="AT599" s="11">
        <f>(100-Table1[[#This Row],[percentage_male]])/100</f>
        <v>0.5</v>
      </c>
      <c r="AU599" s="1" t="s">
        <v>51</v>
      </c>
      <c r="AV599" s="1" t="s">
        <v>33</v>
      </c>
      <c r="AW599" s="1" t="s">
        <v>33</v>
      </c>
      <c r="AX599" s="1" t="s">
        <v>33</v>
      </c>
      <c r="AY599" s="1" t="s">
        <v>33</v>
      </c>
      <c r="AZ599" s="1" t="s">
        <v>33</v>
      </c>
      <c r="BA599" s="1" t="s">
        <v>33</v>
      </c>
      <c r="BB599" s="1">
        <v>0.5</v>
      </c>
      <c r="BC599" s="1" t="s">
        <v>33</v>
      </c>
      <c r="BD599" s="1" t="s">
        <v>33</v>
      </c>
      <c r="BE599" s="1" t="s">
        <v>33</v>
      </c>
      <c r="BF599" s="1">
        <v>0.5</v>
      </c>
      <c r="BG599" s="1" t="s">
        <v>38</v>
      </c>
      <c r="BH599" s="1" t="s">
        <v>33</v>
      </c>
      <c r="BI599" s="1" t="s">
        <v>38</v>
      </c>
      <c r="BJ599" s="1" t="s">
        <v>33</v>
      </c>
      <c r="BK599" s="1" t="s">
        <v>38</v>
      </c>
      <c r="BL599" s="1" t="s">
        <v>33</v>
      </c>
      <c r="BM599" s="1" t="s">
        <v>33</v>
      </c>
    </row>
    <row r="600" spans="1:65" x14ac:dyDescent="0.35">
      <c r="A600" s="1" t="s">
        <v>2629</v>
      </c>
      <c r="B600" s="1" t="s">
        <v>227</v>
      </c>
      <c r="C600" s="1" t="s">
        <v>2630</v>
      </c>
      <c r="D600" s="1" t="s">
        <v>2631</v>
      </c>
      <c r="E600" t="s">
        <v>90</v>
      </c>
      <c r="F600" s="1" t="s">
        <v>37</v>
      </c>
      <c r="G600" s="1" t="s">
        <v>4313</v>
      </c>
      <c r="H600" s="1" t="s">
        <v>33</v>
      </c>
      <c r="I600" s="1" t="s">
        <v>299</v>
      </c>
      <c r="K600" t="str">
        <f t="shared" si="130"/>
        <v>Psychic</v>
      </c>
      <c r="L600" s="1">
        <v>1</v>
      </c>
      <c r="M600" s="1">
        <v>20.100000000000001</v>
      </c>
      <c r="N600" s="1" t="s">
        <v>61</v>
      </c>
      <c r="O600" s="1" t="s">
        <v>671</v>
      </c>
      <c r="P600" s="1" t="s">
        <v>358</v>
      </c>
      <c r="Q600" s="1" t="s">
        <v>600</v>
      </c>
      <c r="R600" s="9" t="s">
        <v>415</v>
      </c>
      <c r="S600" s="9">
        <f t="shared" si="131"/>
        <v>490</v>
      </c>
      <c r="T600" s="9">
        <f t="shared" si="132"/>
        <v>110</v>
      </c>
      <c r="U600" s="9" t="s">
        <v>296</v>
      </c>
      <c r="V600" s="9">
        <f t="shared" si="133"/>
        <v>65</v>
      </c>
      <c r="W600" s="9" t="s">
        <v>46</v>
      </c>
      <c r="X600" s="9">
        <f t="shared" si="134"/>
        <v>75</v>
      </c>
      <c r="Y600" s="9" t="s">
        <v>195</v>
      </c>
      <c r="Z600" s="9">
        <f t="shared" si="135"/>
        <v>125</v>
      </c>
      <c r="AA600" s="9" t="s">
        <v>651</v>
      </c>
      <c r="AB600" s="9">
        <f t="shared" si="136"/>
        <v>85</v>
      </c>
      <c r="AC600" s="9" t="s">
        <v>104</v>
      </c>
      <c r="AD600" s="9">
        <f t="shared" si="137"/>
        <v>30</v>
      </c>
      <c r="AE600" s="9" t="s">
        <v>158</v>
      </c>
      <c r="AF600" s="9">
        <f t="shared" si="138"/>
        <v>50</v>
      </c>
      <c r="AG600" s="9" t="s">
        <v>88</v>
      </c>
      <c r="AH600" s="9" t="s">
        <v>47</v>
      </c>
      <c r="AI600" s="9">
        <f t="shared" si="139"/>
        <v>70</v>
      </c>
      <c r="AJ600" s="9">
        <f t="shared" si="140"/>
        <v>221</v>
      </c>
      <c r="AK600" s="9" t="s">
        <v>416</v>
      </c>
      <c r="AL600" s="1" t="s">
        <v>49</v>
      </c>
      <c r="AM600" s="1" t="s">
        <v>33</v>
      </c>
      <c r="AN600" s="1" t="s">
        <v>658</v>
      </c>
      <c r="AP600" t="str">
        <f t="shared" si="141"/>
        <v>Amorphous</v>
      </c>
      <c r="AQ600" s="9">
        <v>50</v>
      </c>
      <c r="AR600" s="9">
        <f t="shared" si="142"/>
        <v>50</v>
      </c>
      <c r="AS600" s="10">
        <f>Table1[[#This Row],[percentage_male]]/100</f>
        <v>0.5</v>
      </c>
      <c r="AT600" s="11">
        <f>(100-Table1[[#This Row],[percentage_male]])/100</f>
        <v>0.5</v>
      </c>
      <c r="AU600" s="1" t="s">
        <v>51</v>
      </c>
      <c r="AV600" s="1" t="s">
        <v>33</v>
      </c>
      <c r="AW600" s="1" t="s">
        <v>33</v>
      </c>
      <c r="AX600" s="1" t="s">
        <v>33</v>
      </c>
      <c r="AY600" s="1" t="s">
        <v>33</v>
      </c>
      <c r="AZ600" s="1" t="s">
        <v>33</v>
      </c>
      <c r="BA600" s="1" t="s">
        <v>33</v>
      </c>
      <c r="BB600" s="1">
        <v>0.5</v>
      </c>
      <c r="BC600" s="1" t="s">
        <v>33</v>
      </c>
      <c r="BD600" s="1" t="s">
        <v>33</v>
      </c>
      <c r="BE600" s="1" t="s">
        <v>33</v>
      </c>
      <c r="BF600" s="1">
        <v>0.5</v>
      </c>
      <c r="BG600" s="1" t="s">
        <v>38</v>
      </c>
      <c r="BH600" s="1" t="s">
        <v>33</v>
      </c>
      <c r="BI600" s="1" t="s">
        <v>38</v>
      </c>
      <c r="BJ600" s="1" t="s">
        <v>33</v>
      </c>
      <c r="BK600" s="1" t="s">
        <v>38</v>
      </c>
      <c r="BL600" s="1" t="s">
        <v>33</v>
      </c>
      <c r="BM600" s="1" t="s">
        <v>33</v>
      </c>
    </row>
    <row r="601" spans="1:65" x14ac:dyDescent="0.35">
      <c r="A601" s="1" t="s">
        <v>2633</v>
      </c>
      <c r="B601" s="1" t="s">
        <v>914</v>
      </c>
      <c r="C601" s="1" t="s">
        <v>2634</v>
      </c>
      <c r="D601" s="1" t="s">
        <v>2635</v>
      </c>
      <c r="E601" t="s">
        <v>90</v>
      </c>
      <c r="F601" s="1" t="s">
        <v>37</v>
      </c>
      <c r="G601" s="1" t="s">
        <v>4073</v>
      </c>
      <c r="H601" s="1" t="s">
        <v>38</v>
      </c>
      <c r="I601" s="1" t="s">
        <v>123</v>
      </c>
      <c r="J601" s="1" t="s">
        <v>99</v>
      </c>
      <c r="K601" t="str">
        <f t="shared" si="130"/>
        <v>Water, Flying</v>
      </c>
      <c r="L601" s="1">
        <v>0.5</v>
      </c>
      <c r="M601" s="1">
        <v>5.5</v>
      </c>
      <c r="N601" s="1" t="s">
        <v>61</v>
      </c>
      <c r="O601" s="1" t="s">
        <v>206</v>
      </c>
      <c r="P601" s="1" t="s">
        <v>208</v>
      </c>
      <c r="Q601" s="1" t="s">
        <v>644</v>
      </c>
      <c r="R601" s="9" t="s">
        <v>427</v>
      </c>
      <c r="S601" s="9">
        <f t="shared" si="131"/>
        <v>305</v>
      </c>
      <c r="T601" s="9">
        <f t="shared" si="132"/>
        <v>62</v>
      </c>
      <c r="U601" s="9" t="s">
        <v>57</v>
      </c>
      <c r="V601" s="9">
        <f t="shared" si="133"/>
        <v>44</v>
      </c>
      <c r="W601" s="9" t="s">
        <v>127</v>
      </c>
      <c r="X601" s="9">
        <f t="shared" si="134"/>
        <v>50</v>
      </c>
      <c r="Y601" s="9" t="s">
        <v>88</v>
      </c>
      <c r="Z601" s="9">
        <f t="shared" si="135"/>
        <v>44</v>
      </c>
      <c r="AA601" s="9" t="s">
        <v>127</v>
      </c>
      <c r="AB601" s="9">
        <f t="shared" si="136"/>
        <v>50</v>
      </c>
      <c r="AC601" s="9" t="s">
        <v>88</v>
      </c>
      <c r="AD601" s="9">
        <f t="shared" si="137"/>
        <v>55</v>
      </c>
      <c r="AE601" s="9" t="s">
        <v>169</v>
      </c>
      <c r="AF601" s="9">
        <f t="shared" si="138"/>
        <v>190</v>
      </c>
      <c r="AG601" s="9" t="s">
        <v>286</v>
      </c>
      <c r="AH601" s="9" t="s">
        <v>47</v>
      </c>
      <c r="AI601" s="9">
        <f t="shared" si="139"/>
        <v>70</v>
      </c>
      <c r="AJ601" s="9">
        <f t="shared" si="140"/>
        <v>61</v>
      </c>
      <c r="AK601" s="9" t="s">
        <v>264</v>
      </c>
      <c r="AL601" s="1" t="s">
        <v>161</v>
      </c>
      <c r="AM601" s="1" t="s">
        <v>38</v>
      </c>
      <c r="AN601" s="1" t="s">
        <v>99</v>
      </c>
      <c r="AO601" s="1" t="s">
        <v>129</v>
      </c>
      <c r="AP601" t="str">
        <f t="shared" si="141"/>
        <v>Flying, Water 1</v>
      </c>
      <c r="AQ601" s="9">
        <v>50</v>
      </c>
      <c r="AR601" s="9">
        <f t="shared" si="142"/>
        <v>50</v>
      </c>
      <c r="AS601" s="10">
        <f>Table1[[#This Row],[percentage_male]]/100</f>
        <v>0.5</v>
      </c>
      <c r="AT601" s="11">
        <f>(100-Table1[[#This Row],[percentage_male]])/100</f>
        <v>0.5</v>
      </c>
      <c r="AU601" s="1" t="s">
        <v>51</v>
      </c>
      <c r="AV601" s="1" t="s">
        <v>33</v>
      </c>
      <c r="AW601" s="1">
        <v>0.5</v>
      </c>
      <c r="AX601" s="1">
        <v>0.5</v>
      </c>
      <c r="AY601" s="1" t="s">
        <v>77</v>
      </c>
      <c r="AZ601" s="1" t="s">
        <v>33</v>
      </c>
      <c r="BA601" s="1" t="s">
        <v>33</v>
      </c>
      <c r="BB601" s="1">
        <v>0.5</v>
      </c>
      <c r="BC601" s="1" t="s">
        <v>33</v>
      </c>
      <c r="BD601" s="1" t="s">
        <v>32</v>
      </c>
      <c r="BE601" s="1" t="s">
        <v>33</v>
      </c>
      <c r="BF601" s="1" t="s">
        <v>33</v>
      </c>
      <c r="BG601" s="1">
        <v>0.5</v>
      </c>
      <c r="BH601" s="1" t="s">
        <v>38</v>
      </c>
      <c r="BI601" s="1" t="s">
        <v>33</v>
      </c>
      <c r="BJ601" s="1" t="s">
        <v>33</v>
      </c>
      <c r="BK601" s="1" t="s">
        <v>33</v>
      </c>
      <c r="BL601" s="1">
        <v>0.5</v>
      </c>
      <c r="BM601" s="1" t="s">
        <v>33</v>
      </c>
    </row>
    <row r="602" spans="1:65" x14ac:dyDescent="0.35">
      <c r="A602" s="1" t="s">
        <v>2637</v>
      </c>
      <c r="B602" s="1" t="s">
        <v>2251</v>
      </c>
      <c r="C602" s="1" t="s">
        <v>2638</v>
      </c>
      <c r="D602" s="1" t="s">
        <v>2639</v>
      </c>
      <c r="E602" t="s">
        <v>90</v>
      </c>
      <c r="F602" s="1" t="s">
        <v>37</v>
      </c>
      <c r="G602" s="1" t="s">
        <v>4314</v>
      </c>
      <c r="H602" s="1" t="s">
        <v>38</v>
      </c>
      <c r="I602" s="1" t="s">
        <v>123</v>
      </c>
      <c r="J602" s="1" t="s">
        <v>99</v>
      </c>
      <c r="K602" t="str">
        <f t="shared" si="130"/>
        <v>Water, Flying</v>
      </c>
      <c r="L602" s="1">
        <v>1.3</v>
      </c>
      <c r="M602" s="1">
        <v>24.2</v>
      </c>
      <c r="N602" s="1" t="s">
        <v>61</v>
      </c>
      <c r="O602" s="1" t="s">
        <v>206</v>
      </c>
      <c r="P602" s="1" t="s">
        <v>208</v>
      </c>
      <c r="Q602" s="1" t="s">
        <v>644</v>
      </c>
      <c r="R602" s="9" t="s">
        <v>1885</v>
      </c>
      <c r="S602" s="9">
        <f t="shared" si="131"/>
        <v>473</v>
      </c>
      <c r="T602" s="9">
        <f t="shared" si="132"/>
        <v>75</v>
      </c>
      <c r="U602" s="9" t="s">
        <v>195</v>
      </c>
      <c r="V602" s="9">
        <f t="shared" si="133"/>
        <v>87</v>
      </c>
      <c r="W602" s="9" t="s">
        <v>341</v>
      </c>
      <c r="X602" s="9">
        <f t="shared" si="134"/>
        <v>63</v>
      </c>
      <c r="Y602" s="9" t="s">
        <v>58</v>
      </c>
      <c r="Z602" s="9">
        <f t="shared" si="135"/>
        <v>87</v>
      </c>
      <c r="AA602" s="9" t="s">
        <v>341</v>
      </c>
      <c r="AB602" s="9">
        <f t="shared" si="136"/>
        <v>63</v>
      </c>
      <c r="AC602" s="9" t="s">
        <v>58</v>
      </c>
      <c r="AD602" s="9">
        <f t="shared" si="137"/>
        <v>98</v>
      </c>
      <c r="AE602" s="9" t="s">
        <v>581</v>
      </c>
      <c r="AF602" s="9">
        <f t="shared" si="138"/>
        <v>45</v>
      </c>
      <c r="AG602" s="9" t="s">
        <v>44</v>
      </c>
      <c r="AH602" s="9" t="s">
        <v>47</v>
      </c>
      <c r="AI602" s="9">
        <f t="shared" si="139"/>
        <v>70</v>
      </c>
      <c r="AJ602" s="9">
        <f t="shared" si="140"/>
        <v>166</v>
      </c>
      <c r="AK602" s="9" t="s">
        <v>650</v>
      </c>
      <c r="AL602" s="1" t="s">
        <v>161</v>
      </c>
      <c r="AM602" s="1" t="s">
        <v>38</v>
      </c>
      <c r="AN602" s="1" t="s">
        <v>99</v>
      </c>
      <c r="AO602" s="1" t="s">
        <v>129</v>
      </c>
      <c r="AP602" t="str">
        <f t="shared" si="141"/>
        <v>Flying, Water 1</v>
      </c>
      <c r="AQ602" s="9">
        <v>50</v>
      </c>
      <c r="AR602" s="9">
        <f t="shared" si="142"/>
        <v>50</v>
      </c>
      <c r="AS602" s="10">
        <f>Table1[[#This Row],[percentage_male]]/100</f>
        <v>0.5</v>
      </c>
      <c r="AT602" s="11">
        <f>(100-Table1[[#This Row],[percentage_male]])/100</f>
        <v>0.5</v>
      </c>
      <c r="AU602" s="1" t="s">
        <v>51</v>
      </c>
      <c r="AV602" s="1" t="s">
        <v>33</v>
      </c>
      <c r="AW602" s="1">
        <v>0.5</v>
      </c>
      <c r="AX602" s="1">
        <v>0.5</v>
      </c>
      <c r="AY602" s="1" t="s">
        <v>77</v>
      </c>
      <c r="AZ602" s="1" t="s">
        <v>33</v>
      </c>
      <c r="BA602" s="1" t="s">
        <v>33</v>
      </c>
      <c r="BB602" s="1">
        <v>0.5</v>
      </c>
      <c r="BC602" s="1" t="s">
        <v>33</v>
      </c>
      <c r="BD602" s="1" t="s">
        <v>32</v>
      </c>
      <c r="BE602" s="1" t="s">
        <v>33</v>
      </c>
      <c r="BF602" s="1" t="s">
        <v>33</v>
      </c>
      <c r="BG602" s="1">
        <v>0.5</v>
      </c>
      <c r="BH602" s="1" t="s">
        <v>38</v>
      </c>
      <c r="BI602" s="1" t="s">
        <v>33</v>
      </c>
      <c r="BJ602" s="1" t="s">
        <v>33</v>
      </c>
      <c r="BK602" s="1" t="s">
        <v>33</v>
      </c>
      <c r="BL602" s="1">
        <v>0.5</v>
      </c>
      <c r="BM602" s="1" t="s">
        <v>33</v>
      </c>
    </row>
    <row r="603" spans="1:65" x14ac:dyDescent="0.35">
      <c r="A603" s="1" t="s">
        <v>2641</v>
      </c>
      <c r="B603" s="1" t="s">
        <v>2255</v>
      </c>
      <c r="C603" s="1" t="s">
        <v>2642</v>
      </c>
      <c r="D603" s="1" t="s">
        <v>2643</v>
      </c>
      <c r="E603" t="s">
        <v>90</v>
      </c>
      <c r="F603" s="1" t="s">
        <v>37</v>
      </c>
      <c r="G603" s="1" t="s">
        <v>4226</v>
      </c>
      <c r="H603" s="1" t="s">
        <v>33</v>
      </c>
      <c r="I603" s="1" t="s">
        <v>310</v>
      </c>
      <c r="K603" t="str">
        <f t="shared" si="130"/>
        <v>Ice</v>
      </c>
      <c r="L603" s="1">
        <v>0.4</v>
      </c>
      <c r="M603" s="1">
        <v>5.7</v>
      </c>
      <c r="N603" s="1" t="s">
        <v>61</v>
      </c>
      <c r="O603" s="1" t="s">
        <v>645</v>
      </c>
      <c r="P603" s="1" t="s">
        <v>312</v>
      </c>
      <c r="Q603" s="1" t="s">
        <v>693</v>
      </c>
      <c r="R603" s="9" t="s">
        <v>427</v>
      </c>
      <c r="S603" s="9">
        <f t="shared" si="131"/>
        <v>305</v>
      </c>
      <c r="T603" s="9">
        <f t="shared" si="132"/>
        <v>36</v>
      </c>
      <c r="U603" s="9" t="s">
        <v>300</v>
      </c>
      <c r="V603" s="9">
        <f t="shared" si="133"/>
        <v>50</v>
      </c>
      <c r="W603" s="9" t="s">
        <v>88</v>
      </c>
      <c r="X603" s="9">
        <f t="shared" si="134"/>
        <v>50</v>
      </c>
      <c r="Y603" s="9" t="s">
        <v>88</v>
      </c>
      <c r="Z603" s="9">
        <f t="shared" si="135"/>
        <v>65</v>
      </c>
      <c r="AA603" s="9" t="s">
        <v>46</v>
      </c>
      <c r="AB603" s="9">
        <f t="shared" si="136"/>
        <v>60</v>
      </c>
      <c r="AC603" s="9" t="s">
        <v>56</v>
      </c>
      <c r="AD603" s="9">
        <f t="shared" si="137"/>
        <v>44</v>
      </c>
      <c r="AE603" s="9" t="s">
        <v>127</v>
      </c>
      <c r="AF603" s="9">
        <f t="shared" si="138"/>
        <v>255</v>
      </c>
      <c r="AG603" s="9" t="s">
        <v>160</v>
      </c>
      <c r="AH603" s="9" t="s">
        <v>47</v>
      </c>
      <c r="AI603" s="9">
        <f t="shared" si="139"/>
        <v>70</v>
      </c>
      <c r="AJ603" s="9">
        <f t="shared" si="140"/>
        <v>61</v>
      </c>
      <c r="AK603" s="9" t="s">
        <v>264</v>
      </c>
      <c r="AL603" s="1" t="s">
        <v>490</v>
      </c>
      <c r="AM603" s="1" t="s">
        <v>33</v>
      </c>
      <c r="AN603" s="1" t="s">
        <v>569</v>
      </c>
      <c r="AP603" t="str">
        <f t="shared" si="141"/>
        <v>Mineral</v>
      </c>
      <c r="AQ603" s="9">
        <v>50</v>
      </c>
      <c r="AR603" s="9">
        <f t="shared" si="142"/>
        <v>50</v>
      </c>
      <c r="AS603" s="10">
        <f>Table1[[#This Row],[percentage_male]]/100</f>
        <v>0.5</v>
      </c>
      <c r="AT603" s="11">
        <f>(100-Table1[[#This Row],[percentage_male]])/100</f>
        <v>0.5</v>
      </c>
      <c r="AU603" s="1" t="s">
        <v>51</v>
      </c>
      <c r="AV603" s="1" t="s">
        <v>33</v>
      </c>
      <c r="AW603" s="1" t="s">
        <v>38</v>
      </c>
      <c r="AX603" s="1" t="s">
        <v>33</v>
      </c>
      <c r="AY603" s="1" t="s">
        <v>33</v>
      </c>
      <c r="AZ603" s="1" t="s">
        <v>33</v>
      </c>
      <c r="BA603" s="1">
        <v>0.5</v>
      </c>
      <c r="BB603" s="1" t="s">
        <v>38</v>
      </c>
      <c r="BC603" s="1" t="s">
        <v>33</v>
      </c>
      <c r="BD603" s="1" t="s">
        <v>33</v>
      </c>
      <c r="BE603" s="1" t="s">
        <v>33</v>
      </c>
      <c r="BF603" s="1" t="s">
        <v>33</v>
      </c>
      <c r="BG603" s="1" t="s">
        <v>33</v>
      </c>
      <c r="BH603" s="1" t="s">
        <v>38</v>
      </c>
      <c r="BI603" s="1" t="s">
        <v>33</v>
      </c>
      <c r="BJ603" s="1" t="s">
        <v>33</v>
      </c>
      <c r="BK603" s="1" t="s">
        <v>33</v>
      </c>
      <c r="BL603" s="1" t="s">
        <v>38</v>
      </c>
      <c r="BM603" s="1" t="s">
        <v>33</v>
      </c>
    </row>
    <row r="604" spans="1:65" x14ac:dyDescent="0.35">
      <c r="A604" s="1" t="s">
        <v>2645</v>
      </c>
      <c r="B604" s="1" t="s">
        <v>2259</v>
      </c>
      <c r="C604" s="1" t="s">
        <v>2646</v>
      </c>
      <c r="D604" s="1" t="s">
        <v>2647</v>
      </c>
      <c r="E604" t="s">
        <v>90</v>
      </c>
      <c r="F604" s="1" t="s">
        <v>37</v>
      </c>
      <c r="G604" s="1" t="s">
        <v>4315</v>
      </c>
      <c r="H604" s="1" t="s">
        <v>33</v>
      </c>
      <c r="I604" s="1" t="s">
        <v>310</v>
      </c>
      <c r="K604" t="str">
        <f t="shared" si="130"/>
        <v>Ice</v>
      </c>
      <c r="L604" s="1">
        <v>1.1000000000000001</v>
      </c>
      <c r="M604" s="1">
        <v>41</v>
      </c>
      <c r="N604" s="1" t="s">
        <v>61</v>
      </c>
      <c r="O604" s="1" t="s">
        <v>645</v>
      </c>
      <c r="P604" s="1" t="s">
        <v>312</v>
      </c>
      <c r="Q604" s="1" t="s">
        <v>693</v>
      </c>
      <c r="R604" s="9" t="s">
        <v>177</v>
      </c>
      <c r="S604" s="9">
        <f t="shared" si="131"/>
        <v>395</v>
      </c>
      <c r="T604" s="9">
        <f t="shared" si="132"/>
        <v>51</v>
      </c>
      <c r="U604" s="9" t="s">
        <v>237</v>
      </c>
      <c r="V604" s="9">
        <f t="shared" si="133"/>
        <v>65</v>
      </c>
      <c r="W604" s="9" t="s">
        <v>46</v>
      </c>
      <c r="X604" s="9">
        <f t="shared" si="134"/>
        <v>65</v>
      </c>
      <c r="Y604" s="9" t="s">
        <v>46</v>
      </c>
      <c r="Z604" s="9">
        <f t="shared" si="135"/>
        <v>80</v>
      </c>
      <c r="AA604" s="9" t="s">
        <v>59</v>
      </c>
      <c r="AB604" s="9">
        <f t="shared" si="136"/>
        <v>75</v>
      </c>
      <c r="AC604" s="9" t="s">
        <v>195</v>
      </c>
      <c r="AD604" s="9">
        <f t="shared" si="137"/>
        <v>59</v>
      </c>
      <c r="AE604" s="9" t="s">
        <v>134</v>
      </c>
      <c r="AF604" s="9">
        <f t="shared" si="138"/>
        <v>120</v>
      </c>
      <c r="AG604" s="9" t="s">
        <v>75</v>
      </c>
      <c r="AH604" s="9" t="s">
        <v>47</v>
      </c>
      <c r="AI604" s="9">
        <f t="shared" si="139"/>
        <v>70</v>
      </c>
      <c r="AJ604" s="9">
        <f t="shared" si="140"/>
        <v>138</v>
      </c>
      <c r="AK604" s="9" t="s">
        <v>410</v>
      </c>
      <c r="AL604" s="1" t="s">
        <v>490</v>
      </c>
      <c r="AM604" s="1" t="s">
        <v>33</v>
      </c>
      <c r="AN604" s="1" t="s">
        <v>569</v>
      </c>
      <c r="AP604" t="str">
        <f t="shared" si="141"/>
        <v>Mineral</v>
      </c>
      <c r="AQ604" s="9">
        <v>50</v>
      </c>
      <c r="AR604" s="9">
        <f t="shared" si="142"/>
        <v>50</v>
      </c>
      <c r="AS604" s="10">
        <f>Table1[[#This Row],[percentage_male]]/100</f>
        <v>0.5</v>
      </c>
      <c r="AT604" s="11">
        <f>(100-Table1[[#This Row],[percentage_male]])/100</f>
        <v>0.5</v>
      </c>
      <c r="AU604" s="1" t="s">
        <v>51</v>
      </c>
      <c r="AV604" s="1" t="s">
        <v>33</v>
      </c>
      <c r="AW604" s="1" t="s">
        <v>38</v>
      </c>
      <c r="AX604" s="1" t="s">
        <v>33</v>
      </c>
      <c r="AY604" s="1" t="s">
        <v>33</v>
      </c>
      <c r="AZ604" s="1" t="s">
        <v>33</v>
      </c>
      <c r="BA604" s="1">
        <v>0.5</v>
      </c>
      <c r="BB604" s="1" t="s">
        <v>38</v>
      </c>
      <c r="BC604" s="1" t="s">
        <v>33</v>
      </c>
      <c r="BD604" s="1" t="s">
        <v>33</v>
      </c>
      <c r="BE604" s="1" t="s">
        <v>33</v>
      </c>
      <c r="BF604" s="1" t="s">
        <v>33</v>
      </c>
      <c r="BG604" s="1" t="s">
        <v>33</v>
      </c>
      <c r="BH604" s="1" t="s">
        <v>38</v>
      </c>
      <c r="BI604" s="1" t="s">
        <v>33</v>
      </c>
      <c r="BJ604" s="1" t="s">
        <v>33</v>
      </c>
      <c r="BK604" s="1" t="s">
        <v>33</v>
      </c>
      <c r="BL604" s="1" t="s">
        <v>38</v>
      </c>
      <c r="BM604" s="1" t="s">
        <v>33</v>
      </c>
    </row>
    <row r="605" spans="1:65" x14ac:dyDescent="0.35">
      <c r="A605" s="1" t="s">
        <v>2649</v>
      </c>
      <c r="B605" s="1" t="s">
        <v>2261</v>
      </c>
      <c r="C605" s="1" t="s">
        <v>2650</v>
      </c>
      <c r="D605" s="1" t="s">
        <v>2651</v>
      </c>
      <c r="E605" t="s">
        <v>90</v>
      </c>
      <c r="F605" s="1" t="s">
        <v>37</v>
      </c>
      <c r="G605" s="1" t="s">
        <v>4316</v>
      </c>
      <c r="H605" s="1" t="s">
        <v>33</v>
      </c>
      <c r="I605" s="1" t="s">
        <v>310</v>
      </c>
      <c r="K605" t="str">
        <f t="shared" si="130"/>
        <v>Ice</v>
      </c>
      <c r="L605" s="1">
        <v>1.3</v>
      </c>
      <c r="M605" s="1">
        <v>57.5</v>
      </c>
      <c r="N605" s="1" t="s">
        <v>61</v>
      </c>
      <c r="O605" s="1" t="s">
        <v>645</v>
      </c>
      <c r="P605" s="1" t="s">
        <v>376</v>
      </c>
      <c r="Q605" s="1" t="s">
        <v>693</v>
      </c>
      <c r="R605" s="9" t="s">
        <v>860</v>
      </c>
      <c r="S605" s="9">
        <f t="shared" si="131"/>
        <v>535</v>
      </c>
      <c r="T605" s="9">
        <f t="shared" si="132"/>
        <v>71</v>
      </c>
      <c r="U605" s="9" t="s">
        <v>216</v>
      </c>
      <c r="V605" s="9">
        <f t="shared" si="133"/>
        <v>95</v>
      </c>
      <c r="W605" s="9" t="s">
        <v>276</v>
      </c>
      <c r="X605" s="9">
        <f t="shared" si="134"/>
        <v>85</v>
      </c>
      <c r="Y605" s="9" t="s">
        <v>104</v>
      </c>
      <c r="Z605" s="9">
        <f t="shared" si="135"/>
        <v>110</v>
      </c>
      <c r="AA605" s="9" t="s">
        <v>296</v>
      </c>
      <c r="AB605" s="9">
        <f t="shared" si="136"/>
        <v>95</v>
      </c>
      <c r="AC605" s="9" t="s">
        <v>276</v>
      </c>
      <c r="AD605" s="9">
        <f t="shared" si="137"/>
        <v>79</v>
      </c>
      <c r="AE605" s="9" t="s">
        <v>140</v>
      </c>
      <c r="AF605" s="9">
        <f t="shared" si="138"/>
        <v>45</v>
      </c>
      <c r="AG605" s="9" t="s">
        <v>44</v>
      </c>
      <c r="AH605" s="9" t="s">
        <v>47</v>
      </c>
      <c r="AI605" s="9">
        <f t="shared" si="139"/>
        <v>70</v>
      </c>
      <c r="AJ605" s="9">
        <f t="shared" si="140"/>
        <v>241</v>
      </c>
      <c r="AK605" s="9" t="s">
        <v>1019</v>
      </c>
      <c r="AL605" s="1" t="s">
        <v>490</v>
      </c>
      <c r="AM605" s="1" t="s">
        <v>33</v>
      </c>
      <c r="AN605" s="1" t="s">
        <v>569</v>
      </c>
      <c r="AP605" t="str">
        <f t="shared" si="141"/>
        <v>Mineral</v>
      </c>
      <c r="AQ605" s="9">
        <v>50</v>
      </c>
      <c r="AR605" s="9">
        <f t="shared" si="142"/>
        <v>50</v>
      </c>
      <c r="AS605" s="10">
        <f>Table1[[#This Row],[percentage_male]]/100</f>
        <v>0.5</v>
      </c>
      <c r="AT605" s="11">
        <f>(100-Table1[[#This Row],[percentage_male]])/100</f>
        <v>0.5</v>
      </c>
      <c r="AU605" s="1" t="s">
        <v>51</v>
      </c>
      <c r="AV605" s="1" t="s">
        <v>33</v>
      </c>
      <c r="AW605" s="1" t="s">
        <v>38</v>
      </c>
      <c r="AX605" s="1" t="s">
        <v>33</v>
      </c>
      <c r="AY605" s="1" t="s">
        <v>33</v>
      </c>
      <c r="AZ605" s="1" t="s">
        <v>33</v>
      </c>
      <c r="BA605" s="1">
        <v>0.5</v>
      </c>
      <c r="BB605" s="1" t="s">
        <v>38</v>
      </c>
      <c r="BC605" s="1" t="s">
        <v>33</v>
      </c>
      <c r="BD605" s="1" t="s">
        <v>33</v>
      </c>
      <c r="BE605" s="1" t="s">
        <v>33</v>
      </c>
      <c r="BF605" s="1" t="s">
        <v>33</v>
      </c>
      <c r="BG605" s="1" t="s">
        <v>33</v>
      </c>
      <c r="BH605" s="1" t="s">
        <v>38</v>
      </c>
      <c r="BI605" s="1" t="s">
        <v>33</v>
      </c>
      <c r="BJ605" s="1" t="s">
        <v>33</v>
      </c>
      <c r="BK605" s="1" t="s">
        <v>33</v>
      </c>
      <c r="BL605" s="1" t="s">
        <v>38</v>
      </c>
      <c r="BM605" s="1" t="s">
        <v>33</v>
      </c>
    </row>
    <row r="606" spans="1:65" x14ac:dyDescent="0.35">
      <c r="A606" s="1" t="s">
        <v>2653</v>
      </c>
      <c r="B606" s="1" t="s">
        <v>2264</v>
      </c>
      <c r="C606" s="1" t="s">
        <v>2654</v>
      </c>
      <c r="D606" s="1" t="s">
        <v>2655</v>
      </c>
      <c r="E606" t="s">
        <v>90</v>
      </c>
      <c r="F606" s="1" t="s">
        <v>37</v>
      </c>
      <c r="G606" s="1" t="s">
        <v>4317</v>
      </c>
      <c r="H606" s="1" t="s">
        <v>38</v>
      </c>
      <c r="I606" s="1" t="s">
        <v>37</v>
      </c>
      <c r="J606" s="1" t="s">
        <v>39</v>
      </c>
      <c r="K606" t="str">
        <f t="shared" si="130"/>
        <v>Normal, Grass</v>
      </c>
      <c r="L606" s="1">
        <v>0.6</v>
      </c>
      <c r="M606" s="1">
        <v>19.5</v>
      </c>
      <c r="N606" s="1" t="s">
        <v>61</v>
      </c>
      <c r="O606" s="1" t="s">
        <v>42</v>
      </c>
      <c r="P606" s="1" t="s">
        <v>1067</v>
      </c>
      <c r="Q606" s="1" t="s">
        <v>779</v>
      </c>
      <c r="R606" s="9" t="s">
        <v>556</v>
      </c>
      <c r="S606" s="9">
        <f t="shared" si="131"/>
        <v>335</v>
      </c>
      <c r="T606" s="9">
        <f t="shared" si="132"/>
        <v>60</v>
      </c>
      <c r="U606" s="9" t="s">
        <v>56</v>
      </c>
      <c r="V606" s="9">
        <f t="shared" si="133"/>
        <v>60</v>
      </c>
      <c r="W606" s="9" t="s">
        <v>56</v>
      </c>
      <c r="X606" s="9">
        <f t="shared" si="134"/>
        <v>50</v>
      </c>
      <c r="Y606" s="9" t="s">
        <v>88</v>
      </c>
      <c r="Z606" s="9">
        <f t="shared" si="135"/>
        <v>40</v>
      </c>
      <c r="AA606" s="9" t="s">
        <v>184</v>
      </c>
      <c r="AB606" s="9">
        <f t="shared" si="136"/>
        <v>50</v>
      </c>
      <c r="AC606" s="9" t="s">
        <v>88</v>
      </c>
      <c r="AD606" s="9">
        <f t="shared" si="137"/>
        <v>75</v>
      </c>
      <c r="AE606" s="9" t="s">
        <v>195</v>
      </c>
      <c r="AF606" s="9">
        <f t="shared" si="138"/>
        <v>190</v>
      </c>
      <c r="AG606" s="9" t="s">
        <v>286</v>
      </c>
      <c r="AH606" s="9" t="s">
        <v>47</v>
      </c>
      <c r="AI606" s="9">
        <f t="shared" si="139"/>
        <v>70</v>
      </c>
      <c r="AJ606" s="9">
        <f t="shared" si="140"/>
        <v>67</v>
      </c>
      <c r="AK606" s="9" t="s">
        <v>332</v>
      </c>
      <c r="AL606" s="1" t="s">
        <v>161</v>
      </c>
      <c r="AM606" s="1" t="s">
        <v>33</v>
      </c>
      <c r="AN606" s="1" t="s">
        <v>238</v>
      </c>
      <c r="AP606" t="str">
        <f t="shared" si="141"/>
        <v>Field</v>
      </c>
      <c r="AQ606" s="9">
        <v>50</v>
      </c>
      <c r="AR606" s="9">
        <f t="shared" si="142"/>
        <v>50</v>
      </c>
      <c r="AS606" s="10">
        <f>Table1[[#This Row],[percentage_male]]/100</f>
        <v>0.5</v>
      </c>
      <c r="AT606" s="11">
        <f>(100-Table1[[#This Row],[percentage_male]])/100</f>
        <v>0.5</v>
      </c>
      <c r="AU606" s="1" t="s">
        <v>51</v>
      </c>
      <c r="AV606" s="1" t="s">
        <v>33</v>
      </c>
      <c r="AW606" s="1" t="s">
        <v>38</v>
      </c>
      <c r="AX606" s="1">
        <v>0.5</v>
      </c>
      <c r="AY606" s="1">
        <v>0.5</v>
      </c>
      <c r="AZ606" s="1">
        <v>0.5</v>
      </c>
      <c r="BA606" s="1" t="s">
        <v>38</v>
      </c>
      <c r="BB606" s="1" t="s">
        <v>38</v>
      </c>
      <c r="BC606" s="1" t="s">
        <v>38</v>
      </c>
      <c r="BD606" s="1">
        <v>0.5</v>
      </c>
      <c r="BE606" s="1" t="s">
        <v>38</v>
      </c>
      <c r="BF606" s="1" t="s">
        <v>33</v>
      </c>
      <c r="BG606" s="1" t="s">
        <v>38</v>
      </c>
      <c r="BH606" s="1" t="s">
        <v>33</v>
      </c>
      <c r="BI606" s="1" t="s">
        <v>32</v>
      </c>
      <c r="BJ606" s="1" t="s">
        <v>33</v>
      </c>
      <c r="BK606" s="1" t="s">
        <v>33</v>
      </c>
      <c r="BL606" s="1" t="s">
        <v>33</v>
      </c>
      <c r="BM606" s="1" t="s">
        <v>33</v>
      </c>
    </row>
    <row r="607" spans="1:65" x14ac:dyDescent="0.35">
      <c r="A607" s="1" t="s">
        <v>2657</v>
      </c>
      <c r="B607" s="1" t="s">
        <v>2267</v>
      </c>
      <c r="C607" s="1" t="s">
        <v>2658</v>
      </c>
      <c r="D607" s="1" t="s">
        <v>2659</v>
      </c>
      <c r="E607" t="s">
        <v>90</v>
      </c>
      <c r="F607" s="1" t="s">
        <v>37</v>
      </c>
      <c r="G607" s="1" t="s">
        <v>4317</v>
      </c>
      <c r="H607" s="1" t="s">
        <v>38</v>
      </c>
      <c r="I607" s="1" t="s">
        <v>37</v>
      </c>
      <c r="J607" s="1" t="s">
        <v>39</v>
      </c>
      <c r="K607" t="str">
        <f t="shared" si="130"/>
        <v>Normal, Grass</v>
      </c>
      <c r="L607" s="1">
        <v>1.9</v>
      </c>
      <c r="M607" s="1">
        <v>92.5</v>
      </c>
      <c r="N607" s="1" t="s">
        <v>61</v>
      </c>
      <c r="O607" s="1" t="s">
        <v>42</v>
      </c>
      <c r="P607" s="1" t="s">
        <v>1067</v>
      </c>
      <c r="Q607" s="1" t="s">
        <v>779</v>
      </c>
      <c r="R607" s="9" t="s">
        <v>649</v>
      </c>
      <c r="S607" s="9">
        <f t="shared" si="131"/>
        <v>475</v>
      </c>
      <c r="T607" s="9">
        <f t="shared" si="132"/>
        <v>80</v>
      </c>
      <c r="U607" s="9" t="s">
        <v>59</v>
      </c>
      <c r="V607" s="9">
        <f t="shared" si="133"/>
        <v>100</v>
      </c>
      <c r="W607" s="9" t="s">
        <v>68</v>
      </c>
      <c r="X607" s="9">
        <f t="shared" si="134"/>
        <v>70</v>
      </c>
      <c r="Y607" s="9" t="s">
        <v>47</v>
      </c>
      <c r="Z607" s="9">
        <f t="shared" si="135"/>
        <v>60</v>
      </c>
      <c r="AA607" s="9" t="s">
        <v>56</v>
      </c>
      <c r="AB607" s="9">
        <f t="shared" si="136"/>
        <v>70</v>
      </c>
      <c r="AC607" s="9" t="s">
        <v>47</v>
      </c>
      <c r="AD607" s="9">
        <f t="shared" si="137"/>
        <v>95</v>
      </c>
      <c r="AE607" s="9" t="s">
        <v>276</v>
      </c>
      <c r="AF607" s="9">
        <f t="shared" si="138"/>
        <v>75</v>
      </c>
      <c r="AG607" s="9" t="s">
        <v>195</v>
      </c>
      <c r="AH607" s="9" t="s">
        <v>47</v>
      </c>
      <c r="AI607" s="9">
        <f t="shared" si="139"/>
        <v>70</v>
      </c>
      <c r="AJ607" s="9">
        <f t="shared" si="140"/>
        <v>166</v>
      </c>
      <c r="AK607" s="9" t="s">
        <v>650</v>
      </c>
      <c r="AL607" s="1" t="s">
        <v>161</v>
      </c>
      <c r="AM607" s="1" t="s">
        <v>33</v>
      </c>
      <c r="AN607" s="1" t="s">
        <v>238</v>
      </c>
      <c r="AP607" t="str">
        <f t="shared" si="141"/>
        <v>Field</v>
      </c>
      <c r="AQ607" s="9">
        <v>50</v>
      </c>
      <c r="AR607" s="9">
        <f t="shared" si="142"/>
        <v>50</v>
      </c>
      <c r="AS607" s="10">
        <f>Table1[[#This Row],[percentage_male]]/100</f>
        <v>0.5</v>
      </c>
      <c r="AT607" s="11">
        <f>(100-Table1[[#This Row],[percentage_male]])/100</f>
        <v>0.5</v>
      </c>
      <c r="AU607" s="1" t="s">
        <v>51</v>
      </c>
      <c r="AV607" s="1" t="s">
        <v>33</v>
      </c>
      <c r="AW607" s="1" t="s">
        <v>38</v>
      </c>
      <c r="AX607" s="1">
        <v>0.5</v>
      </c>
      <c r="AY607" s="1">
        <v>0.5</v>
      </c>
      <c r="AZ607" s="1">
        <v>0.5</v>
      </c>
      <c r="BA607" s="1" t="s">
        <v>38</v>
      </c>
      <c r="BB607" s="1" t="s">
        <v>38</v>
      </c>
      <c r="BC607" s="1" t="s">
        <v>38</v>
      </c>
      <c r="BD607" s="1">
        <v>0.5</v>
      </c>
      <c r="BE607" s="1" t="s">
        <v>38</v>
      </c>
      <c r="BF607" s="1" t="s">
        <v>33</v>
      </c>
      <c r="BG607" s="1" t="s">
        <v>38</v>
      </c>
      <c r="BH607" s="1" t="s">
        <v>33</v>
      </c>
      <c r="BI607" s="1" t="s">
        <v>32</v>
      </c>
      <c r="BJ607" s="1" t="s">
        <v>33</v>
      </c>
      <c r="BK607" s="1" t="s">
        <v>33</v>
      </c>
      <c r="BL607" s="1" t="s">
        <v>33</v>
      </c>
      <c r="BM607" s="1" t="s">
        <v>33</v>
      </c>
    </row>
    <row r="608" spans="1:65" x14ac:dyDescent="0.35">
      <c r="A608" s="1" t="s">
        <v>2661</v>
      </c>
      <c r="B608" s="1" t="s">
        <v>2270</v>
      </c>
      <c r="C608" s="1" t="s">
        <v>2661</v>
      </c>
      <c r="D608" s="1" t="s">
        <v>2662</v>
      </c>
      <c r="E608" t="s">
        <v>90</v>
      </c>
      <c r="F608" s="1" t="s">
        <v>37</v>
      </c>
      <c r="G608" s="1" t="s">
        <v>4318</v>
      </c>
      <c r="H608" s="1" t="s">
        <v>38</v>
      </c>
      <c r="I608" s="1" t="s">
        <v>282</v>
      </c>
      <c r="J608" s="1" t="s">
        <v>99</v>
      </c>
      <c r="K608" t="str">
        <f t="shared" si="130"/>
        <v>Electric, Flying</v>
      </c>
      <c r="L608" s="1">
        <v>0.4</v>
      </c>
      <c r="M608" s="1">
        <v>5</v>
      </c>
      <c r="N608" s="1" t="s">
        <v>38</v>
      </c>
      <c r="O608" s="1" t="s">
        <v>283</v>
      </c>
      <c r="Q608" s="1" t="s">
        <v>2174</v>
      </c>
      <c r="R608" s="9" t="s">
        <v>1753</v>
      </c>
      <c r="S608" s="9">
        <f t="shared" si="131"/>
        <v>428</v>
      </c>
      <c r="T608" s="9">
        <f t="shared" si="132"/>
        <v>55</v>
      </c>
      <c r="U608" s="9" t="s">
        <v>169</v>
      </c>
      <c r="V608" s="9">
        <f t="shared" si="133"/>
        <v>75</v>
      </c>
      <c r="W608" s="9" t="s">
        <v>195</v>
      </c>
      <c r="X608" s="9">
        <f t="shared" si="134"/>
        <v>60</v>
      </c>
      <c r="Y608" s="9" t="s">
        <v>56</v>
      </c>
      <c r="Z608" s="9">
        <f t="shared" si="135"/>
        <v>75</v>
      </c>
      <c r="AA608" s="9" t="s">
        <v>195</v>
      </c>
      <c r="AB608" s="9">
        <f t="shared" si="136"/>
        <v>60</v>
      </c>
      <c r="AC608" s="9" t="s">
        <v>56</v>
      </c>
      <c r="AD608" s="9">
        <f t="shared" si="137"/>
        <v>103</v>
      </c>
      <c r="AE608" s="9" t="s">
        <v>147</v>
      </c>
      <c r="AF608" s="9">
        <f t="shared" si="138"/>
        <v>200</v>
      </c>
      <c r="AG608" s="9" t="s">
        <v>513</v>
      </c>
      <c r="AH608" s="9" t="s">
        <v>47</v>
      </c>
      <c r="AI608" s="9">
        <f t="shared" si="139"/>
        <v>70</v>
      </c>
      <c r="AJ608" s="9">
        <f t="shared" si="140"/>
        <v>150</v>
      </c>
      <c r="AK608" s="9" t="s">
        <v>200</v>
      </c>
      <c r="AL608" s="1" t="s">
        <v>161</v>
      </c>
      <c r="AM608" s="1" t="s">
        <v>33</v>
      </c>
      <c r="AN608" s="1" t="s">
        <v>238</v>
      </c>
      <c r="AP608" t="str">
        <f t="shared" si="141"/>
        <v>Field</v>
      </c>
      <c r="AQ608" s="9">
        <v>50</v>
      </c>
      <c r="AR608" s="9">
        <f t="shared" si="142"/>
        <v>50</v>
      </c>
      <c r="AS608" s="10">
        <f>Table1[[#This Row],[percentage_male]]/100</f>
        <v>0.5</v>
      </c>
      <c r="AT608" s="11">
        <f>(100-Table1[[#This Row],[percentage_male]])/100</f>
        <v>0.5</v>
      </c>
      <c r="AU608" s="1" t="s">
        <v>51</v>
      </c>
      <c r="AV608" s="1" t="s">
        <v>33</v>
      </c>
      <c r="AW608" s="1" t="s">
        <v>33</v>
      </c>
      <c r="AX608" s="1" t="s">
        <v>33</v>
      </c>
      <c r="AY608" s="1" t="s">
        <v>33</v>
      </c>
      <c r="AZ608" s="1">
        <v>0.5</v>
      </c>
      <c r="BA608" s="1" t="s">
        <v>38</v>
      </c>
      <c r="BB608" s="1">
        <v>0.5</v>
      </c>
      <c r="BC608" s="1" t="s">
        <v>33</v>
      </c>
      <c r="BD608" s="1" t="s">
        <v>32</v>
      </c>
      <c r="BE608" s="1">
        <v>0.5</v>
      </c>
      <c r="BF608" s="1" t="s">
        <v>33</v>
      </c>
      <c r="BG608" s="1">
        <v>0.5</v>
      </c>
      <c r="BH608" s="1" t="s">
        <v>38</v>
      </c>
      <c r="BI608" s="1" t="s">
        <v>33</v>
      </c>
      <c r="BJ608" s="1" t="s">
        <v>33</v>
      </c>
      <c r="BK608" s="1" t="s">
        <v>33</v>
      </c>
      <c r="BL608" s="1">
        <v>0.5</v>
      </c>
      <c r="BM608" s="1" t="s">
        <v>33</v>
      </c>
    </row>
    <row r="609" spans="1:65" x14ac:dyDescent="0.35">
      <c r="A609" s="1" t="s">
        <v>2664</v>
      </c>
      <c r="B609" s="1" t="s">
        <v>2274</v>
      </c>
      <c r="C609" s="1" t="s">
        <v>2665</v>
      </c>
      <c r="D609" s="1" t="s">
        <v>2666</v>
      </c>
      <c r="E609" t="s">
        <v>90</v>
      </c>
      <c r="F609" s="1" t="s">
        <v>37</v>
      </c>
      <c r="G609" s="1" t="s">
        <v>4319</v>
      </c>
      <c r="H609" s="1" t="s">
        <v>33</v>
      </c>
      <c r="I609" s="1" t="s">
        <v>154</v>
      </c>
      <c r="K609" t="str">
        <f t="shared" si="130"/>
        <v>Bug</v>
      </c>
      <c r="L609" s="1">
        <v>0.5</v>
      </c>
      <c r="M609" s="1">
        <v>5.9</v>
      </c>
      <c r="N609" s="1" t="s">
        <v>61</v>
      </c>
      <c r="O609" s="1" t="s">
        <v>193</v>
      </c>
      <c r="P609" s="1" t="s">
        <v>167</v>
      </c>
      <c r="Q609" s="1" t="s">
        <v>226</v>
      </c>
      <c r="R609" s="9" t="s">
        <v>601</v>
      </c>
      <c r="S609" s="9">
        <f t="shared" si="131"/>
        <v>315</v>
      </c>
      <c r="T609" s="9">
        <f t="shared" si="132"/>
        <v>50</v>
      </c>
      <c r="U609" s="9" t="s">
        <v>88</v>
      </c>
      <c r="V609" s="9">
        <f t="shared" si="133"/>
        <v>75</v>
      </c>
      <c r="W609" s="9" t="s">
        <v>195</v>
      </c>
      <c r="X609" s="9">
        <f t="shared" si="134"/>
        <v>45</v>
      </c>
      <c r="Y609" s="9" t="s">
        <v>44</v>
      </c>
      <c r="Z609" s="9">
        <f t="shared" si="135"/>
        <v>40</v>
      </c>
      <c r="AA609" s="9" t="s">
        <v>184</v>
      </c>
      <c r="AB609" s="9">
        <f t="shared" si="136"/>
        <v>45</v>
      </c>
      <c r="AC609" s="9" t="s">
        <v>44</v>
      </c>
      <c r="AD609" s="9">
        <f t="shared" si="137"/>
        <v>60</v>
      </c>
      <c r="AE609" s="9" t="s">
        <v>56</v>
      </c>
      <c r="AF609" s="9">
        <f t="shared" si="138"/>
        <v>200</v>
      </c>
      <c r="AG609" s="9" t="s">
        <v>513</v>
      </c>
      <c r="AH609" s="9" t="s">
        <v>47</v>
      </c>
      <c r="AI609" s="9">
        <f t="shared" si="139"/>
        <v>70</v>
      </c>
      <c r="AJ609" s="9">
        <f t="shared" si="140"/>
        <v>63</v>
      </c>
      <c r="AK609" s="9" t="s">
        <v>58</v>
      </c>
      <c r="AL609" s="1" t="s">
        <v>161</v>
      </c>
      <c r="AM609" s="1" t="s">
        <v>33</v>
      </c>
      <c r="AN609" s="1" t="s">
        <v>154</v>
      </c>
      <c r="AP609" t="str">
        <f t="shared" si="141"/>
        <v>Bug</v>
      </c>
      <c r="AQ609" s="9">
        <v>50</v>
      </c>
      <c r="AR609" s="9">
        <f t="shared" si="142"/>
        <v>50</v>
      </c>
      <c r="AS609" s="10">
        <f>Table1[[#This Row],[percentage_male]]/100</f>
        <v>0.5</v>
      </c>
      <c r="AT609" s="11">
        <f>(100-Table1[[#This Row],[percentage_male]])/100</f>
        <v>0.5</v>
      </c>
      <c r="AU609" s="1" t="s">
        <v>162</v>
      </c>
      <c r="AV609" s="1" t="s">
        <v>33</v>
      </c>
      <c r="AW609" s="1" t="s">
        <v>38</v>
      </c>
      <c r="AX609" s="1" t="s">
        <v>33</v>
      </c>
      <c r="AY609" s="1" t="s">
        <v>33</v>
      </c>
      <c r="AZ609" s="1">
        <v>0.5</v>
      </c>
      <c r="BA609" s="1" t="s">
        <v>33</v>
      </c>
      <c r="BB609" s="1">
        <v>0.5</v>
      </c>
      <c r="BC609" s="1" t="s">
        <v>33</v>
      </c>
      <c r="BD609" s="1">
        <v>0.5</v>
      </c>
      <c r="BE609" s="1" t="s">
        <v>38</v>
      </c>
      <c r="BF609" s="1" t="s">
        <v>33</v>
      </c>
      <c r="BG609" s="1" t="s">
        <v>33</v>
      </c>
      <c r="BH609" s="1" t="s">
        <v>38</v>
      </c>
      <c r="BI609" s="1" t="s">
        <v>33</v>
      </c>
      <c r="BJ609" s="1" t="s">
        <v>33</v>
      </c>
      <c r="BK609" s="1" t="s">
        <v>33</v>
      </c>
      <c r="BL609" s="1" t="s">
        <v>33</v>
      </c>
      <c r="BM609" s="1" t="s">
        <v>33</v>
      </c>
    </row>
    <row r="610" spans="1:65" x14ac:dyDescent="0.35">
      <c r="A610" s="1" t="s">
        <v>2668</v>
      </c>
      <c r="B610" s="1" t="s">
        <v>2278</v>
      </c>
      <c r="C610" s="1" t="s">
        <v>2669</v>
      </c>
      <c r="D610" s="1" t="s">
        <v>2670</v>
      </c>
      <c r="E610" t="s">
        <v>90</v>
      </c>
      <c r="F610" s="1" t="s">
        <v>37</v>
      </c>
      <c r="G610" s="1" t="s">
        <v>4320</v>
      </c>
      <c r="H610" s="1" t="s">
        <v>38</v>
      </c>
      <c r="I610" s="1" t="s">
        <v>154</v>
      </c>
      <c r="J610" s="1" t="s">
        <v>311</v>
      </c>
      <c r="K610" t="str">
        <f t="shared" si="130"/>
        <v>Bug, Steel</v>
      </c>
      <c r="L610" s="1">
        <v>1</v>
      </c>
      <c r="M610" s="1">
        <v>33</v>
      </c>
      <c r="N610" s="1" t="s">
        <v>61</v>
      </c>
      <c r="O610" s="1" t="s">
        <v>193</v>
      </c>
      <c r="P610" s="1" t="s">
        <v>609</v>
      </c>
      <c r="Q610" s="1" t="s">
        <v>671</v>
      </c>
      <c r="R610" s="9" t="s">
        <v>199</v>
      </c>
      <c r="S610" s="9">
        <f t="shared" si="131"/>
        <v>495</v>
      </c>
      <c r="T610" s="9">
        <f t="shared" si="132"/>
        <v>70</v>
      </c>
      <c r="U610" s="9" t="s">
        <v>47</v>
      </c>
      <c r="V610" s="9">
        <f t="shared" si="133"/>
        <v>135</v>
      </c>
      <c r="W610" s="9" t="s">
        <v>148</v>
      </c>
      <c r="X610" s="9">
        <f t="shared" si="134"/>
        <v>105</v>
      </c>
      <c r="Y610" s="9" t="s">
        <v>141</v>
      </c>
      <c r="Z610" s="9">
        <f t="shared" si="135"/>
        <v>60</v>
      </c>
      <c r="AA610" s="9" t="s">
        <v>56</v>
      </c>
      <c r="AB610" s="9">
        <f t="shared" si="136"/>
        <v>105</v>
      </c>
      <c r="AC610" s="9" t="s">
        <v>141</v>
      </c>
      <c r="AD610" s="9">
        <f t="shared" si="137"/>
        <v>20</v>
      </c>
      <c r="AE610" s="9" t="s">
        <v>51</v>
      </c>
      <c r="AF610" s="9">
        <f t="shared" si="138"/>
        <v>75</v>
      </c>
      <c r="AG610" s="9" t="s">
        <v>195</v>
      </c>
      <c r="AH610" s="9" t="s">
        <v>47</v>
      </c>
      <c r="AI610" s="9">
        <f t="shared" si="139"/>
        <v>70</v>
      </c>
      <c r="AJ610" s="9">
        <f t="shared" si="140"/>
        <v>173</v>
      </c>
      <c r="AK610" s="9" t="s">
        <v>835</v>
      </c>
      <c r="AL610" s="1" t="s">
        <v>161</v>
      </c>
      <c r="AM610" s="1" t="s">
        <v>33</v>
      </c>
      <c r="AN610" s="1" t="s">
        <v>154</v>
      </c>
      <c r="AP610" t="str">
        <f t="shared" si="141"/>
        <v>Bug</v>
      </c>
      <c r="AQ610" s="9">
        <v>50</v>
      </c>
      <c r="AR610" s="9">
        <f t="shared" si="142"/>
        <v>50</v>
      </c>
      <c r="AS610" s="10">
        <f>Table1[[#This Row],[percentage_male]]/100</f>
        <v>0.5</v>
      </c>
      <c r="AT610" s="11">
        <f>(100-Table1[[#This Row],[percentage_male]])/100</f>
        <v>0.5</v>
      </c>
      <c r="AU610" s="1" t="s">
        <v>162</v>
      </c>
      <c r="AV610" s="1">
        <v>0.5</v>
      </c>
      <c r="AW610" s="1" t="s">
        <v>77</v>
      </c>
      <c r="AX610" s="1" t="s">
        <v>33</v>
      </c>
      <c r="AY610" s="1" t="s">
        <v>33</v>
      </c>
      <c r="AZ610" s="1">
        <v>0.25</v>
      </c>
      <c r="BA610" s="1">
        <v>0.5</v>
      </c>
      <c r="BB610" s="1" t="s">
        <v>33</v>
      </c>
      <c r="BC610" s="1" t="s">
        <v>32</v>
      </c>
      <c r="BD610" s="1" t="s">
        <v>33</v>
      </c>
      <c r="BE610" s="1" t="s">
        <v>33</v>
      </c>
      <c r="BF610" s="1">
        <v>0.5</v>
      </c>
      <c r="BG610" s="1">
        <v>0.5</v>
      </c>
      <c r="BH610" s="1" t="s">
        <v>33</v>
      </c>
      <c r="BI610" s="1" t="s">
        <v>33</v>
      </c>
      <c r="BJ610" s="1">
        <v>0.5</v>
      </c>
      <c r="BK610" s="1" t="s">
        <v>33</v>
      </c>
      <c r="BL610" s="1">
        <v>0.5</v>
      </c>
      <c r="BM610" s="1">
        <v>0.5</v>
      </c>
    </row>
    <row r="611" spans="1:65" x14ac:dyDescent="0.35">
      <c r="A611" s="1" t="s">
        <v>2672</v>
      </c>
      <c r="B611" s="1" t="s">
        <v>610</v>
      </c>
      <c r="C611" s="1" t="s">
        <v>2673</v>
      </c>
      <c r="D611" s="1" t="s">
        <v>2674</v>
      </c>
      <c r="E611" t="s">
        <v>90</v>
      </c>
      <c r="F611" s="1" t="s">
        <v>37</v>
      </c>
      <c r="G611" s="1" t="s">
        <v>3915</v>
      </c>
      <c r="H611" s="1" t="s">
        <v>38</v>
      </c>
      <c r="I611" s="1" t="s">
        <v>39</v>
      </c>
      <c r="J611" s="1" t="s">
        <v>40</v>
      </c>
      <c r="K611" t="str">
        <f t="shared" si="130"/>
        <v>Grass, Poison</v>
      </c>
      <c r="L611" s="1">
        <v>0.2</v>
      </c>
      <c r="M611" s="1">
        <v>1</v>
      </c>
      <c r="N611" s="1" t="s">
        <v>38</v>
      </c>
      <c r="O611" s="1" t="s">
        <v>414</v>
      </c>
      <c r="Q611" s="1" t="s">
        <v>600</v>
      </c>
      <c r="R611" s="9" t="s">
        <v>1287</v>
      </c>
      <c r="S611" s="9">
        <f t="shared" si="131"/>
        <v>294</v>
      </c>
      <c r="T611" s="9">
        <f t="shared" si="132"/>
        <v>69</v>
      </c>
      <c r="U611" s="9" t="s">
        <v>277</v>
      </c>
      <c r="V611" s="9">
        <f t="shared" si="133"/>
        <v>55</v>
      </c>
      <c r="W611" s="9" t="s">
        <v>169</v>
      </c>
      <c r="X611" s="9">
        <f t="shared" si="134"/>
        <v>45</v>
      </c>
      <c r="Y611" s="9" t="s">
        <v>44</v>
      </c>
      <c r="Z611" s="9">
        <f t="shared" si="135"/>
        <v>55</v>
      </c>
      <c r="AA611" s="9" t="s">
        <v>169</v>
      </c>
      <c r="AB611" s="9">
        <f t="shared" si="136"/>
        <v>55</v>
      </c>
      <c r="AC611" s="9" t="s">
        <v>169</v>
      </c>
      <c r="AD611" s="9">
        <f t="shared" si="137"/>
        <v>15</v>
      </c>
      <c r="AE611" s="9" t="s">
        <v>162</v>
      </c>
      <c r="AF611" s="9">
        <f t="shared" si="138"/>
        <v>190</v>
      </c>
      <c r="AG611" s="9" t="s">
        <v>286</v>
      </c>
      <c r="AH611" s="9" t="s">
        <v>47</v>
      </c>
      <c r="AI611" s="9">
        <f t="shared" si="139"/>
        <v>70</v>
      </c>
      <c r="AJ611" s="9">
        <f t="shared" si="140"/>
        <v>59</v>
      </c>
      <c r="AK611" s="9" t="s">
        <v>134</v>
      </c>
      <c r="AL611" s="1" t="s">
        <v>161</v>
      </c>
      <c r="AM611" s="1" t="s">
        <v>33</v>
      </c>
      <c r="AN611" s="1" t="s">
        <v>39</v>
      </c>
      <c r="AP611" t="str">
        <f t="shared" si="141"/>
        <v>Grass</v>
      </c>
      <c r="AQ611" s="9">
        <v>50</v>
      </c>
      <c r="AR611" s="9">
        <f t="shared" si="142"/>
        <v>50</v>
      </c>
      <c r="AS611" s="10">
        <f>Table1[[#This Row],[percentage_male]]/100</f>
        <v>0.5</v>
      </c>
      <c r="AT611" s="11">
        <f>(100-Table1[[#This Row],[percentage_male]])/100</f>
        <v>0.5</v>
      </c>
      <c r="AU611" s="1" t="s">
        <v>51</v>
      </c>
      <c r="AV611" s="1" t="s">
        <v>33</v>
      </c>
      <c r="AW611" s="1" t="s">
        <v>38</v>
      </c>
      <c r="AX611" s="1">
        <v>0.5</v>
      </c>
      <c r="AY611" s="1">
        <v>0.5</v>
      </c>
      <c r="AZ611" s="1">
        <v>0.25</v>
      </c>
      <c r="BA611" s="1" t="s">
        <v>38</v>
      </c>
      <c r="BB611" s="1">
        <v>0.5</v>
      </c>
      <c r="BC611" s="1" t="s">
        <v>33</v>
      </c>
      <c r="BD611" s="1" t="s">
        <v>33</v>
      </c>
      <c r="BE611" s="1" t="s">
        <v>38</v>
      </c>
      <c r="BF611" s="1" t="s">
        <v>38</v>
      </c>
      <c r="BG611" s="1" t="s">
        <v>33</v>
      </c>
      <c r="BH611" s="1" t="s">
        <v>33</v>
      </c>
      <c r="BI611" s="1" t="s">
        <v>33</v>
      </c>
      <c r="BJ611" s="1" t="s">
        <v>33</v>
      </c>
      <c r="BK611" s="1" t="s">
        <v>33</v>
      </c>
      <c r="BL611" s="1" t="s">
        <v>33</v>
      </c>
      <c r="BM611" s="1">
        <v>0.5</v>
      </c>
    </row>
    <row r="612" spans="1:65" x14ac:dyDescent="0.35">
      <c r="A612" s="1" t="s">
        <v>2676</v>
      </c>
      <c r="B612" s="1" t="s">
        <v>2284</v>
      </c>
      <c r="C612" s="1" t="s">
        <v>2677</v>
      </c>
      <c r="D612" s="1" t="s">
        <v>2678</v>
      </c>
      <c r="E612" t="s">
        <v>90</v>
      </c>
      <c r="F612" s="1" t="s">
        <v>37</v>
      </c>
      <c r="G612" s="1" t="s">
        <v>3915</v>
      </c>
      <c r="H612" s="1" t="s">
        <v>38</v>
      </c>
      <c r="I612" s="1" t="s">
        <v>39</v>
      </c>
      <c r="J612" s="1" t="s">
        <v>40</v>
      </c>
      <c r="K612" t="str">
        <f t="shared" si="130"/>
        <v>Grass, Poison</v>
      </c>
      <c r="L612" s="1">
        <v>0.6</v>
      </c>
      <c r="M612" s="1">
        <v>10.5</v>
      </c>
      <c r="N612" s="1" t="s">
        <v>38</v>
      </c>
      <c r="O612" s="1" t="s">
        <v>414</v>
      </c>
      <c r="Q612" s="1" t="s">
        <v>600</v>
      </c>
      <c r="R612" s="9" t="s">
        <v>1862</v>
      </c>
      <c r="S612" s="9">
        <f t="shared" si="131"/>
        <v>464</v>
      </c>
      <c r="T612" s="9">
        <f t="shared" si="132"/>
        <v>114</v>
      </c>
      <c r="U612" s="9" t="s">
        <v>640</v>
      </c>
      <c r="V612" s="9">
        <f t="shared" si="133"/>
        <v>85</v>
      </c>
      <c r="W612" s="9" t="s">
        <v>104</v>
      </c>
      <c r="X612" s="9">
        <f t="shared" si="134"/>
        <v>70</v>
      </c>
      <c r="Y612" s="9" t="s">
        <v>47</v>
      </c>
      <c r="Z612" s="9">
        <f t="shared" si="135"/>
        <v>85</v>
      </c>
      <c r="AA612" s="9" t="s">
        <v>104</v>
      </c>
      <c r="AB612" s="9">
        <f t="shared" si="136"/>
        <v>80</v>
      </c>
      <c r="AC612" s="9" t="s">
        <v>59</v>
      </c>
      <c r="AD612" s="9">
        <f t="shared" si="137"/>
        <v>30</v>
      </c>
      <c r="AE612" s="9" t="s">
        <v>158</v>
      </c>
      <c r="AF612" s="9">
        <f t="shared" si="138"/>
        <v>75</v>
      </c>
      <c r="AG612" s="9" t="s">
        <v>195</v>
      </c>
      <c r="AH612" s="9" t="s">
        <v>47</v>
      </c>
      <c r="AI612" s="9">
        <f t="shared" si="139"/>
        <v>70</v>
      </c>
      <c r="AJ612" s="9">
        <f t="shared" si="140"/>
        <v>162</v>
      </c>
      <c r="AK612" s="9" t="s">
        <v>832</v>
      </c>
      <c r="AL612" s="1" t="s">
        <v>161</v>
      </c>
      <c r="AM612" s="1" t="s">
        <v>33</v>
      </c>
      <c r="AN612" s="1" t="s">
        <v>39</v>
      </c>
      <c r="AP612" t="str">
        <f t="shared" si="141"/>
        <v>Grass</v>
      </c>
      <c r="AQ612" s="9">
        <v>50</v>
      </c>
      <c r="AR612" s="9">
        <f t="shared" si="142"/>
        <v>50</v>
      </c>
      <c r="AS612" s="10">
        <f>Table1[[#This Row],[percentage_male]]/100</f>
        <v>0.5</v>
      </c>
      <c r="AT612" s="11">
        <f>(100-Table1[[#This Row],[percentage_male]])/100</f>
        <v>0.5</v>
      </c>
      <c r="AU612" s="1" t="s">
        <v>51</v>
      </c>
      <c r="AV612" s="1" t="s">
        <v>33</v>
      </c>
      <c r="AW612" s="1" t="s">
        <v>38</v>
      </c>
      <c r="AX612" s="1">
        <v>0.5</v>
      </c>
      <c r="AY612" s="1">
        <v>0.5</v>
      </c>
      <c r="AZ612" s="1">
        <v>0.25</v>
      </c>
      <c r="BA612" s="1" t="s">
        <v>38</v>
      </c>
      <c r="BB612" s="1">
        <v>0.5</v>
      </c>
      <c r="BC612" s="1" t="s">
        <v>33</v>
      </c>
      <c r="BD612" s="1" t="s">
        <v>33</v>
      </c>
      <c r="BE612" s="1" t="s">
        <v>38</v>
      </c>
      <c r="BF612" s="1" t="s">
        <v>38</v>
      </c>
      <c r="BG612" s="1" t="s">
        <v>33</v>
      </c>
      <c r="BH612" s="1" t="s">
        <v>33</v>
      </c>
      <c r="BI612" s="1" t="s">
        <v>33</v>
      </c>
      <c r="BJ612" s="1" t="s">
        <v>33</v>
      </c>
      <c r="BK612" s="1" t="s">
        <v>33</v>
      </c>
      <c r="BL612" s="1" t="s">
        <v>33</v>
      </c>
      <c r="BM612" s="1">
        <v>0.5</v>
      </c>
    </row>
    <row r="613" spans="1:65" x14ac:dyDescent="0.35">
      <c r="A613" s="1" t="s">
        <v>2680</v>
      </c>
      <c r="B613" s="1" t="s">
        <v>2288</v>
      </c>
      <c r="C613" s="1" t="s">
        <v>2681</v>
      </c>
      <c r="D613" s="1" t="s">
        <v>2682</v>
      </c>
      <c r="E613" t="s">
        <v>90</v>
      </c>
      <c r="F613" s="1" t="s">
        <v>37</v>
      </c>
      <c r="G613" s="1" t="s">
        <v>4321</v>
      </c>
      <c r="H613" s="1" t="s">
        <v>38</v>
      </c>
      <c r="I613" s="1" t="s">
        <v>123</v>
      </c>
      <c r="J613" s="1" t="s">
        <v>679</v>
      </c>
      <c r="K613" t="str">
        <f t="shared" si="130"/>
        <v>Water, Ghost</v>
      </c>
      <c r="L613" s="1">
        <v>1.2</v>
      </c>
      <c r="M613" s="1">
        <v>33</v>
      </c>
      <c r="N613" s="1" t="s">
        <v>61</v>
      </c>
      <c r="O613" s="1" t="s">
        <v>499</v>
      </c>
      <c r="P613" s="1" t="s">
        <v>687</v>
      </c>
      <c r="Q613" s="1" t="s">
        <v>420</v>
      </c>
      <c r="R613" s="9" t="s">
        <v>556</v>
      </c>
      <c r="S613" s="9">
        <f t="shared" si="131"/>
        <v>335</v>
      </c>
      <c r="T613" s="9">
        <f t="shared" si="132"/>
        <v>55</v>
      </c>
      <c r="U613" s="9" t="s">
        <v>169</v>
      </c>
      <c r="V613" s="9">
        <f t="shared" si="133"/>
        <v>40</v>
      </c>
      <c r="W613" s="9" t="s">
        <v>184</v>
      </c>
      <c r="X613" s="9">
        <f t="shared" si="134"/>
        <v>50</v>
      </c>
      <c r="Y613" s="9" t="s">
        <v>88</v>
      </c>
      <c r="Z613" s="9">
        <f t="shared" si="135"/>
        <v>65</v>
      </c>
      <c r="AA613" s="9" t="s">
        <v>46</v>
      </c>
      <c r="AB613" s="9">
        <f t="shared" si="136"/>
        <v>85</v>
      </c>
      <c r="AC613" s="9" t="s">
        <v>104</v>
      </c>
      <c r="AD613" s="9">
        <f t="shared" si="137"/>
        <v>40</v>
      </c>
      <c r="AE613" s="9" t="s">
        <v>184</v>
      </c>
      <c r="AF613" s="9">
        <f t="shared" si="138"/>
        <v>190</v>
      </c>
      <c r="AG613" s="9" t="s">
        <v>286</v>
      </c>
      <c r="AH613" s="9" t="s">
        <v>47</v>
      </c>
      <c r="AI613" s="9">
        <f t="shared" si="139"/>
        <v>70</v>
      </c>
      <c r="AJ613" s="9">
        <f t="shared" si="140"/>
        <v>67</v>
      </c>
      <c r="AK613" s="9" t="s">
        <v>332</v>
      </c>
      <c r="AL613" s="1" t="s">
        <v>161</v>
      </c>
      <c r="AM613" s="1" t="s">
        <v>33</v>
      </c>
      <c r="AN613" s="1" t="s">
        <v>658</v>
      </c>
      <c r="AP613" t="str">
        <f t="shared" si="141"/>
        <v>Amorphous</v>
      </c>
      <c r="AQ613" s="9">
        <v>50</v>
      </c>
      <c r="AR613" s="9">
        <f t="shared" si="142"/>
        <v>50</v>
      </c>
      <c r="AS613" s="10">
        <f>Table1[[#This Row],[percentage_male]]/100</f>
        <v>0.5</v>
      </c>
      <c r="AT613" s="11">
        <f>(100-Table1[[#This Row],[percentage_male]])/100</f>
        <v>0.5</v>
      </c>
      <c r="AU613" s="1" t="s">
        <v>51</v>
      </c>
      <c r="AV613" s="1" t="s">
        <v>32</v>
      </c>
      <c r="AW613" s="1">
        <v>0.5</v>
      </c>
      <c r="AX613" s="1" t="s">
        <v>32</v>
      </c>
      <c r="AY613" s="1" t="s">
        <v>38</v>
      </c>
      <c r="AZ613" s="1" t="s">
        <v>38</v>
      </c>
      <c r="BA613" s="1">
        <v>0.5</v>
      </c>
      <c r="BB613" s="1" t="s">
        <v>32</v>
      </c>
      <c r="BC613" s="1">
        <v>0.5</v>
      </c>
      <c r="BD613" s="1" t="s">
        <v>33</v>
      </c>
      <c r="BE613" s="1" t="s">
        <v>33</v>
      </c>
      <c r="BF613" s="1" t="s">
        <v>33</v>
      </c>
      <c r="BG613" s="1">
        <v>0.5</v>
      </c>
      <c r="BH613" s="1" t="s">
        <v>33</v>
      </c>
      <c r="BI613" s="1" t="s">
        <v>38</v>
      </c>
      <c r="BJ613" s="1" t="s">
        <v>33</v>
      </c>
      <c r="BK613" s="1" t="s">
        <v>38</v>
      </c>
      <c r="BL613" s="1">
        <v>0.5</v>
      </c>
      <c r="BM613" s="1" t="s">
        <v>33</v>
      </c>
    </row>
    <row r="614" spans="1:65" x14ac:dyDescent="0.35">
      <c r="A614" s="1" t="s">
        <v>2684</v>
      </c>
      <c r="B614" s="1" t="s">
        <v>2292</v>
      </c>
      <c r="C614" s="1" t="s">
        <v>2685</v>
      </c>
      <c r="D614" s="1" t="s">
        <v>2686</v>
      </c>
      <c r="E614" t="s">
        <v>90</v>
      </c>
      <c r="F614" s="1" t="s">
        <v>37</v>
      </c>
      <c r="G614" s="1" t="s">
        <v>4321</v>
      </c>
      <c r="H614" s="1" t="s">
        <v>38</v>
      </c>
      <c r="I614" s="1" t="s">
        <v>123</v>
      </c>
      <c r="J614" s="1" t="s">
        <v>679</v>
      </c>
      <c r="K614" t="str">
        <f t="shared" si="130"/>
        <v>Water, Ghost</v>
      </c>
      <c r="L614" s="1">
        <v>2.2000000000000002</v>
      </c>
      <c r="M614" s="1">
        <v>135</v>
      </c>
      <c r="N614" s="1" t="s">
        <v>61</v>
      </c>
      <c r="O614" s="1" t="s">
        <v>499</v>
      </c>
      <c r="P614" s="1" t="s">
        <v>687</v>
      </c>
      <c r="Q614" s="1" t="s">
        <v>420</v>
      </c>
      <c r="R614" s="9" t="s">
        <v>1228</v>
      </c>
      <c r="S614" s="9">
        <f t="shared" si="131"/>
        <v>480</v>
      </c>
      <c r="T614" s="9">
        <f t="shared" si="132"/>
        <v>100</v>
      </c>
      <c r="U614" s="9" t="s">
        <v>68</v>
      </c>
      <c r="V614" s="9">
        <f t="shared" si="133"/>
        <v>60</v>
      </c>
      <c r="W614" s="9" t="s">
        <v>56</v>
      </c>
      <c r="X614" s="9">
        <f t="shared" si="134"/>
        <v>70</v>
      </c>
      <c r="Y614" s="9" t="s">
        <v>47</v>
      </c>
      <c r="Z614" s="9">
        <f t="shared" si="135"/>
        <v>85</v>
      </c>
      <c r="AA614" s="9" t="s">
        <v>104</v>
      </c>
      <c r="AB614" s="9">
        <f t="shared" si="136"/>
        <v>105</v>
      </c>
      <c r="AC614" s="9" t="s">
        <v>141</v>
      </c>
      <c r="AD614" s="9">
        <f t="shared" si="137"/>
        <v>60</v>
      </c>
      <c r="AE614" s="9" t="s">
        <v>56</v>
      </c>
      <c r="AF614" s="9">
        <f t="shared" si="138"/>
        <v>60</v>
      </c>
      <c r="AG614" s="9" t="s">
        <v>56</v>
      </c>
      <c r="AH614" s="9" t="s">
        <v>47</v>
      </c>
      <c r="AI614" s="9">
        <f t="shared" si="139"/>
        <v>70</v>
      </c>
      <c r="AJ614" s="9">
        <f t="shared" si="140"/>
        <v>168</v>
      </c>
      <c r="AK614" s="9" t="s">
        <v>854</v>
      </c>
      <c r="AL614" s="1" t="s">
        <v>161</v>
      </c>
      <c r="AM614" s="1" t="s">
        <v>33</v>
      </c>
      <c r="AN614" s="1" t="s">
        <v>658</v>
      </c>
      <c r="AP614" t="str">
        <f t="shared" si="141"/>
        <v>Amorphous</v>
      </c>
      <c r="AQ614" s="9">
        <v>50</v>
      </c>
      <c r="AR614" s="9">
        <f t="shared" si="142"/>
        <v>50</v>
      </c>
      <c r="AS614" s="10">
        <f>Table1[[#This Row],[percentage_male]]/100</f>
        <v>0.5</v>
      </c>
      <c r="AT614" s="11">
        <f>(100-Table1[[#This Row],[percentage_male]])/100</f>
        <v>0.5</v>
      </c>
      <c r="AU614" s="1" t="s">
        <v>51</v>
      </c>
      <c r="AV614" s="1" t="s">
        <v>32</v>
      </c>
      <c r="AW614" s="1">
        <v>0.5</v>
      </c>
      <c r="AX614" s="1" t="s">
        <v>32</v>
      </c>
      <c r="AY614" s="1" t="s">
        <v>38</v>
      </c>
      <c r="AZ614" s="1" t="s">
        <v>38</v>
      </c>
      <c r="BA614" s="1">
        <v>0.5</v>
      </c>
      <c r="BB614" s="1" t="s">
        <v>32</v>
      </c>
      <c r="BC614" s="1">
        <v>0.5</v>
      </c>
      <c r="BD614" s="1" t="s">
        <v>33</v>
      </c>
      <c r="BE614" s="1" t="s">
        <v>33</v>
      </c>
      <c r="BF614" s="1" t="s">
        <v>33</v>
      </c>
      <c r="BG614" s="1">
        <v>0.5</v>
      </c>
      <c r="BH614" s="1" t="s">
        <v>33</v>
      </c>
      <c r="BI614" s="1" t="s">
        <v>38</v>
      </c>
      <c r="BJ614" s="1" t="s">
        <v>33</v>
      </c>
      <c r="BK614" s="1" t="s">
        <v>38</v>
      </c>
      <c r="BL614" s="1">
        <v>0.5</v>
      </c>
      <c r="BM614" s="1" t="s">
        <v>33</v>
      </c>
    </row>
    <row r="615" spans="1:65" x14ac:dyDescent="0.35">
      <c r="A615" s="1" t="s">
        <v>2688</v>
      </c>
      <c r="B615" s="1" t="s">
        <v>2151</v>
      </c>
      <c r="C615" s="1" t="s">
        <v>2689</v>
      </c>
      <c r="D615" s="1" t="s">
        <v>2690</v>
      </c>
      <c r="E615" t="s">
        <v>90</v>
      </c>
      <c r="F615" s="1" t="s">
        <v>37</v>
      </c>
      <c r="G615" s="1" t="s">
        <v>4322</v>
      </c>
      <c r="H615" s="1" t="s">
        <v>33</v>
      </c>
      <c r="I615" s="1" t="s">
        <v>123</v>
      </c>
      <c r="K615" t="str">
        <f t="shared" si="130"/>
        <v>Water</v>
      </c>
      <c r="L615" s="1">
        <v>1.2</v>
      </c>
      <c r="M615" s="1">
        <v>31.6</v>
      </c>
      <c r="N615" s="1" t="s">
        <v>61</v>
      </c>
      <c r="O615" s="1" t="s">
        <v>780</v>
      </c>
      <c r="P615" s="1" t="s">
        <v>644</v>
      </c>
      <c r="Q615" s="1" t="s">
        <v>600</v>
      </c>
      <c r="R615" s="9" t="s">
        <v>638</v>
      </c>
      <c r="S615" s="9">
        <f t="shared" si="131"/>
        <v>470</v>
      </c>
      <c r="T615" s="9">
        <f t="shared" si="132"/>
        <v>165</v>
      </c>
      <c r="U615" s="9" t="s">
        <v>639</v>
      </c>
      <c r="V615" s="9">
        <f t="shared" si="133"/>
        <v>75</v>
      </c>
      <c r="W615" s="9" t="s">
        <v>195</v>
      </c>
      <c r="X615" s="9">
        <f t="shared" si="134"/>
        <v>80</v>
      </c>
      <c r="Y615" s="9" t="s">
        <v>59</v>
      </c>
      <c r="Z615" s="9">
        <f t="shared" si="135"/>
        <v>40</v>
      </c>
      <c r="AA615" s="9" t="s">
        <v>184</v>
      </c>
      <c r="AB615" s="9">
        <f t="shared" si="136"/>
        <v>45</v>
      </c>
      <c r="AC615" s="9" t="s">
        <v>44</v>
      </c>
      <c r="AD615" s="9">
        <f t="shared" si="137"/>
        <v>65</v>
      </c>
      <c r="AE615" s="9" t="s">
        <v>46</v>
      </c>
      <c r="AF615" s="9">
        <f t="shared" si="138"/>
        <v>75</v>
      </c>
      <c r="AG615" s="9" t="s">
        <v>195</v>
      </c>
      <c r="AH615" s="9" t="s">
        <v>47</v>
      </c>
      <c r="AI615" s="9">
        <f t="shared" si="139"/>
        <v>70</v>
      </c>
      <c r="AJ615" s="9">
        <f t="shared" si="140"/>
        <v>165</v>
      </c>
      <c r="AK615" s="9" t="s">
        <v>639</v>
      </c>
      <c r="AL615" s="1" t="s">
        <v>363</v>
      </c>
      <c r="AM615" s="1" t="s">
        <v>38</v>
      </c>
      <c r="AN615" s="1" t="s">
        <v>129</v>
      </c>
      <c r="AO615" s="1" t="s">
        <v>804</v>
      </c>
      <c r="AP615" t="str">
        <f t="shared" si="141"/>
        <v>Water 1, Water 2</v>
      </c>
      <c r="AQ615" s="9">
        <v>50</v>
      </c>
      <c r="AR615" s="9">
        <f t="shared" si="142"/>
        <v>50</v>
      </c>
      <c r="AS615" s="10">
        <f>Table1[[#This Row],[percentage_male]]/100</f>
        <v>0.5</v>
      </c>
      <c r="AT615" s="11">
        <f>(100-Table1[[#This Row],[percentage_male]])/100</f>
        <v>0.5</v>
      </c>
      <c r="AU615" s="1" t="s">
        <v>184</v>
      </c>
      <c r="AV615" s="1" t="s">
        <v>33</v>
      </c>
      <c r="AW615" s="1">
        <v>0.5</v>
      </c>
      <c r="AX615" s="1">
        <v>0.5</v>
      </c>
      <c r="AY615" s="1" t="s">
        <v>38</v>
      </c>
      <c r="AZ615" s="1" t="s">
        <v>38</v>
      </c>
      <c r="BA615" s="1">
        <v>0.5</v>
      </c>
      <c r="BB615" s="1" t="s">
        <v>33</v>
      </c>
      <c r="BC615" s="1" t="s">
        <v>33</v>
      </c>
      <c r="BD615" s="1" t="s">
        <v>33</v>
      </c>
      <c r="BE615" s="1" t="s">
        <v>33</v>
      </c>
      <c r="BF615" s="1" t="s">
        <v>33</v>
      </c>
      <c r="BG615" s="1" t="s">
        <v>33</v>
      </c>
      <c r="BH615" s="1" t="s">
        <v>33</v>
      </c>
      <c r="BI615" s="1" t="s">
        <v>33</v>
      </c>
      <c r="BJ615" s="1" t="s">
        <v>33</v>
      </c>
      <c r="BK615" s="1" t="s">
        <v>33</v>
      </c>
      <c r="BL615" s="1">
        <v>0.5</v>
      </c>
      <c r="BM615" s="1" t="s">
        <v>33</v>
      </c>
    </row>
    <row r="616" spans="1:65" x14ac:dyDescent="0.35">
      <c r="A616" s="1" t="s">
        <v>2692</v>
      </c>
      <c r="B616" s="1" t="s">
        <v>2299</v>
      </c>
      <c r="C616" s="1" t="s">
        <v>2693</v>
      </c>
      <c r="D616" s="1" t="s">
        <v>2694</v>
      </c>
      <c r="E616" t="s">
        <v>90</v>
      </c>
      <c r="F616" s="1" t="s">
        <v>37</v>
      </c>
      <c r="G616" s="1" t="s">
        <v>4323</v>
      </c>
      <c r="H616" s="1" t="s">
        <v>38</v>
      </c>
      <c r="I616" s="1" t="s">
        <v>154</v>
      </c>
      <c r="J616" s="1" t="s">
        <v>282</v>
      </c>
      <c r="K616" t="str">
        <f t="shared" si="130"/>
        <v>Bug, Electric</v>
      </c>
      <c r="L616" s="1">
        <v>0.1</v>
      </c>
      <c r="M616" s="1">
        <v>0.6</v>
      </c>
      <c r="N616" s="1" t="s">
        <v>61</v>
      </c>
      <c r="O616" s="1" t="s">
        <v>175</v>
      </c>
      <c r="P616" s="1" t="s">
        <v>270</v>
      </c>
      <c r="Q616" s="1" t="s">
        <v>193</v>
      </c>
      <c r="R616" s="9" t="s">
        <v>1366</v>
      </c>
      <c r="S616" s="9">
        <f t="shared" si="131"/>
        <v>319</v>
      </c>
      <c r="T616" s="9">
        <f t="shared" si="132"/>
        <v>50</v>
      </c>
      <c r="U616" s="9" t="s">
        <v>88</v>
      </c>
      <c r="V616" s="9">
        <f t="shared" si="133"/>
        <v>47</v>
      </c>
      <c r="W616" s="9" t="s">
        <v>326</v>
      </c>
      <c r="X616" s="9">
        <f t="shared" si="134"/>
        <v>50</v>
      </c>
      <c r="Y616" s="9" t="s">
        <v>88</v>
      </c>
      <c r="Z616" s="9">
        <f t="shared" si="135"/>
        <v>57</v>
      </c>
      <c r="AA616" s="9" t="s">
        <v>348</v>
      </c>
      <c r="AB616" s="9">
        <f t="shared" si="136"/>
        <v>50</v>
      </c>
      <c r="AC616" s="9" t="s">
        <v>88</v>
      </c>
      <c r="AD616" s="9">
        <f t="shared" si="137"/>
        <v>65</v>
      </c>
      <c r="AE616" s="9" t="s">
        <v>46</v>
      </c>
      <c r="AF616" s="9">
        <f t="shared" si="138"/>
        <v>190</v>
      </c>
      <c r="AG616" s="9" t="s">
        <v>286</v>
      </c>
      <c r="AH616" s="9" t="s">
        <v>47</v>
      </c>
      <c r="AI616" s="9">
        <f t="shared" si="139"/>
        <v>70</v>
      </c>
      <c r="AJ616" s="9">
        <f t="shared" si="140"/>
        <v>64</v>
      </c>
      <c r="AK616" s="9" t="s">
        <v>48</v>
      </c>
      <c r="AL616" s="1" t="s">
        <v>161</v>
      </c>
      <c r="AM616" s="1" t="s">
        <v>33</v>
      </c>
      <c r="AN616" s="1" t="s">
        <v>154</v>
      </c>
      <c r="AP616" t="str">
        <f t="shared" si="141"/>
        <v>Bug</v>
      </c>
      <c r="AQ616" s="9">
        <v>50</v>
      </c>
      <c r="AR616" s="9">
        <f t="shared" si="142"/>
        <v>50</v>
      </c>
      <c r="AS616" s="10">
        <f>Table1[[#This Row],[percentage_male]]/100</f>
        <v>0.5</v>
      </c>
      <c r="AT616" s="11">
        <f>(100-Table1[[#This Row],[percentage_male]])/100</f>
        <v>0.5</v>
      </c>
      <c r="AU616" s="1" t="s">
        <v>51</v>
      </c>
      <c r="AV616" s="1" t="s">
        <v>33</v>
      </c>
      <c r="AW616" s="1" t="s">
        <v>38</v>
      </c>
      <c r="AX616" s="1" t="s">
        <v>33</v>
      </c>
      <c r="AY616" s="1">
        <v>0.5</v>
      </c>
      <c r="AZ616" s="1">
        <v>0.5</v>
      </c>
      <c r="BA616" s="1" t="s">
        <v>33</v>
      </c>
      <c r="BB616" s="1">
        <v>0.5</v>
      </c>
      <c r="BC616" s="1" t="s">
        <v>33</v>
      </c>
      <c r="BD616" s="1" t="s">
        <v>33</v>
      </c>
      <c r="BE616" s="1" t="s">
        <v>33</v>
      </c>
      <c r="BF616" s="1" t="s">
        <v>33</v>
      </c>
      <c r="BG616" s="1" t="s">
        <v>33</v>
      </c>
      <c r="BH616" s="1" t="s">
        <v>38</v>
      </c>
      <c r="BI616" s="1" t="s">
        <v>33</v>
      </c>
      <c r="BJ616" s="1" t="s">
        <v>33</v>
      </c>
      <c r="BK616" s="1" t="s">
        <v>33</v>
      </c>
      <c r="BL616" s="1">
        <v>0.5</v>
      </c>
      <c r="BM616" s="1" t="s">
        <v>33</v>
      </c>
    </row>
    <row r="617" spans="1:65" x14ac:dyDescent="0.35">
      <c r="A617" s="1" t="s">
        <v>2695</v>
      </c>
      <c r="B617" s="1" t="s">
        <v>2303</v>
      </c>
      <c r="C617" s="1" t="s">
        <v>2696</v>
      </c>
      <c r="D617" s="1" t="s">
        <v>2697</v>
      </c>
      <c r="E617" t="s">
        <v>90</v>
      </c>
      <c r="F617" s="1" t="s">
        <v>37</v>
      </c>
      <c r="G617" s="1" t="s">
        <v>4324</v>
      </c>
      <c r="H617" s="1" t="s">
        <v>38</v>
      </c>
      <c r="I617" s="1" t="s">
        <v>154</v>
      </c>
      <c r="J617" s="1" t="s">
        <v>282</v>
      </c>
      <c r="K617" t="str">
        <f t="shared" si="130"/>
        <v>Bug, Electric</v>
      </c>
      <c r="L617" s="1">
        <v>0.8</v>
      </c>
      <c r="M617" s="1">
        <v>14.3</v>
      </c>
      <c r="N617" s="1" t="s">
        <v>61</v>
      </c>
      <c r="O617" s="1" t="s">
        <v>175</v>
      </c>
      <c r="P617" s="1" t="s">
        <v>270</v>
      </c>
      <c r="Q617" s="1" t="s">
        <v>193</v>
      </c>
      <c r="R617" s="9" t="s">
        <v>1881</v>
      </c>
      <c r="S617" s="9">
        <f t="shared" si="131"/>
        <v>472</v>
      </c>
      <c r="T617" s="9">
        <f t="shared" si="132"/>
        <v>70</v>
      </c>
      <c r="U617" s="9" t="s">
        <v>47</v>
      </c>
      <c r="V617" s="9">
        <f t="shared" si="133"/>
        <v>77</v>
      </c>
      <c r="W617" s="9" t="s">
        <v>252</v>
      </c>
      <c r="X617" s="9">
        <f t="shared" si="134"/>
        <v>60</v>
      </c>
      <c r="Y617" s="9" t="s">
        <v>56</v>
      </c>
      <c r="Z617" s="9">
        <f t="shared" si="135"/>
        <v>97</v>
      </c>
      <c r="AA617" s="9" t="s">
        <v>248</v>
      </c>
      <c r="AB617" s="9">
        <f t="shared" si="136"/>
        <v>60</v>
      </c>
      <c r="AC617" s="9" t="s">
        <v>56</v>
      </c>
      <c r="AD617" s="9">
        <f t="shared" si="137"/>
        <v>108</v>
      </c>
      <c r="AE617" s="9" t="s">
        <v>614</v>
      </c>
      <c r="AF617" s="9">
        <f t="shared" si="138"/>
        <v>75</v>
      </c>
      <c r="AG617" s="9" t="s">
        <v>195</v>
      </c>
      <c r="AH617" s="9" t="s">
        <v>47</v>
      </c>
      <c r="AI617" s="9">
        <f t="shared" si="139"/>
        <v>70</v>
      </c>
      <c r="AJ617" s="9">
        <f t="shared" si="140"/>
        <v>165</v>
      </c>
      <c r="AK617" s="9" t="s">
        <v>639</v>
      </c>
      <c r="AL617" s="1" t="s">
        <v>161</v>
      </c>
      <c r="AM617" s="1" t="s">
        <v>33</v>
      </c>
      <c r="AN617" s="1" t="s">
        <v>154</v>
      </c>
      <c r="AP617" t="str">
        <f t="shared" si="141"/>
        <v>Bug</v>
      </c>
      <c r="AQ617" s="9">
        <v>50</v>
      </c>
      <c r="AR617" s="9">
        <f t="shared" si="142"/>
        <v>50</v>
      </c>
      <c r="AS617" s="10">
        <f>Table1[[#This Row],[percentage_male]]/100</f>
        <v>0.5</v>
      </c>
      <c r="AT617" s="11">
        <f>(100-Table1[[#This Row],[percentage_male]])/100</f>
        <v>0.5</v>
      </c>
      <c r="AU617" s="1" t="s">
        <v>51</v>
      </c>
      <c r="AV617" s="1" t="s">
        <v>33</v>
      </c>
      <c r="AW617" s="1" t="s">
        <v>38</v>
      </c>
      <c r="AX617" s="1" t="s">
        <v>33</v>
      </c>
      <c r="AY617" s="1">
        <v>0.5</v>
      </c>
      <c r="AZ617" s="1">
        <v>0.5</v>
      </c>
      <c r="BA617" s="1" t="s">
        <v>33</v>
      </c>
      <c r="BB617" s="1">
        <v>0.5</v>
      </c>
      <c r="BC617" s="1" t="s">
        <v>33</v>
      </c>
      <c r="BD617" s="1" t="s">
        <v>33</v>
      </c>
      <c r="BE617" s="1" t="s">
        <v>33</v>
      </c>
      <c r="BF617" s="1" t="s">
        <v>33</v>
      </c>
      <c r="BG617" s="1" t="s">
        <v>33</v>
      </c>
      <c r="BH617" s="1" t="s">
        <v>38</v>
      </c>
      <c r="BI617" s="1" t="s">
        <v>33</v>
      </c>
      <c r="BJ617" s="1" t="s">
        <v>33</v>
      </c>
      <c r="BK617" s="1" t="s">
        <v>33</v>
      </c>
      <c r="BL617" s="1">
        <v>0.5</v>
      </c>
      <c r="BM617" s="1" t="s">
        <v>33</v>
      </c>
    </row>
    <row r="618" spans="1:65" x14ac:dyDescent="0.35">
      <c r="A618" s="1" t="s">
        <v>2699</v>
      </c>
      <c r="B618" s="1" t="s">
        <v>2307</v>
      </c>
      <c r="C618" s="1" t="s">
        <v>2700</v>
      </c>
      <c r="D618" s="1" t="s">
        <v>2701</v>
      </c>
      <c r="E618" t="s">
        <v>90</v>
      </c>
      <c r="F618" s="1" t="s">
        <v>37</v>
      </c>
      <c r="G618" s="1" t="s">
        <v>4325</v>
      </c>
      <c r="H618" s="1" t="s">
        <v>38</v>
      </c>
      <c r="I618" s="1" t="s">
        <v>39</v>
      </c>
      <c r="J618" s="1" t="s">
        <v>311</v>
      </c>
      <c r="K618" t="str">
        <f t="shared" si="130"/>
        <v>Grass, Steel</v>
      </c>
      <c r="L618" s="1">
        <v>0.6</v>
      </c>
      <c r="M618" s="1">
        <v>18.8</v>
      </c>
      <c r="N618" s="1" t="s">
        <v>38</v>
      </c>
      <c r="O618" s="1" t="s">
        <v>2702</v>
      </c>
      <c r="Q618" s="1" t="s">
        <v>590</v>
      </c>
      <c r="R618" s="9" t="s">
        <v>427</v>
      </c>
      <c r="S618" s="9">
        <f t="shared" si="131"/>
        <v>305</v>
      </c>
      <c r="T618" s="9">
        <f t="shared" si="132"/>
        <v>44</v>
      </c>
      <c r="U618" s="9" t="s">
        <v>127</v>
      </c>
      <c r="V618" s="9">
        <f t="shared" si="133"/>
        <v>50</v>
      </c>
      <c r="W618" s="9" t="s">
        <v>88</v>
      </c>
      <c r="X618" s="9">
        <f t="shared" si="134"/>
        <v>91</v>
      </c>
      <c r="Y618" s="9" t="s">
        <v>550</v>
      </c>
      <c r="Z618" s="9">
        <f t="shared" si="135"/>
        <v>24</v>
      </c>
      <c r="AA618" s="9" t="s">
        <v>230</v>
      </c>
      <c r="AB618" s="9">
        <f t="shared" si="136"/>
        <v>86</v>
      </c>
      <c r="AC618" s="9" t="s">
        <v>530</v>
      </c>
      <c r="AD618" s="9">
        <f t="shared" si="137"/>
        <v>10</v>
      </c>
      <c r="AE618" s="9" t="s">
        <v>130</v>
      </c>
      <c r="AF618" s="9">
        <f t="shared" si="138"/>
        <v>255</v>
      </c>
      <c r="AG618" s="9" t="s">
        <v>160</v>
      </c>
      <c r="AH618" s="9" t="s">
        <v>47</v>
      </c>
      <c r="AI618" s="9">
        <f t="shared" si="139"/>
        <v>70</v>
      </c>
      <c r="AJ618" s="9">
        <f t="shared" si="140"/>
        <v>61</v>
      </c>
      <c r="AK618" s="9" t="s">
        <v>264</v>
      </c>
      <c r="AL618" s="1" t="s">
        <v>161</v>
      </c>
      <c r="AM618" s="1" t="s">
        <v>38</v>
      </c>
      <c r="AN618" s="1" t="s">
        <v>39</v>
      </c>
      <c r="AO618" s="1" t="s">
        <v>569</v>
      </c>
      <c r="AP618" t="str">
        <f t="shared" si="141"/>
        <v>Grass, Mineral</v>
      </c>
      <c r="AQ618" s="9">
        <v>50</v>
      </c>
      <c r="AR618" s="9">
        <f t="shared" si="142"/>
        <v>50</v>
      </c>
      <c r="AS618" s="10">
        <f>Table1[[#This Row],[percentage_male]]/100</f>
        <v>0.5</v>
      </c>
      <c r="AT618" s="11">
        <f>(100-Table1[[#This Row],[percentage_male]])/100</f>
        <v>0.5</v>
      </c>
      <c r="AU618" s="1" t="s">
        <v>51</v>
      </c>
      <c r="AV618" s="1">
        <v>0.5</v>
      </c>
      <c r="AW618" s="1" t="s">
        <v>77</v>
      </c>
      <c r="AX618" s="1">
        <v>0.5</v>
      </c>
      <c r="AY618" s="1">
        <v>0.5</v>
      </c>
      <c r="AZ618" s="1">
        <v>0.25</v>
      </c>
      <c r="BA618" s="1" t="s">
        <v>33</v>
      </c>
      <c r="BB618" s="1" t="s">
        <v>38</v>
      </c>
      <c r="BC618" s="1" t="s">
        <v>32</v>
      </c>
      <c r="BD618" s="1" t="s">
        <v>33</v>
      </c>
      <c r="BE618" s="1" t="s">
        <v>33</v>
      </c>
      <c r="BF618" s="1">
        <v>0.5</v>
      </c>
      <c r="BG618" s="1" t="s">
        <v>33</v>
      </c>
      <c r="BH618" s="1">
        <v>0.5</v>
      </c>
      <c r="BI618" s="1" t="s">
        <v>33</v>
      </c>
      <c r="BJ618" s="1">
        <v>0.5</v>
      </c>
      <c r="BK618" s="1" t="s">
        <v>33</v>
      </c>
      <c r="BL618" s="1">
        <v>0.5</v>
      </c>
      <c r="BM618" s="1">
        <v>0.5</v>
      </c>
    </row>
    <row r="619" spans="1:65" x14ac:dyDescent="0.35">
      <c r="A619" s="1" t="s">
        <v>2704</v>
      </c>
      <c r="B619" s="1" t="s">
        <v>2311</v>
      </c>
      <c r="C619" s="1" t="s">
        <v>2705</v>
      </c>
      <c r="D619" s="1" t="s">
        <v>2706</v>
      </c>
      <c r="E619" t="s">
        <v>90</v>
      </c>
      <c r="F619" s="1" t="s">
        <v>37</v>
      </c>
      <c r="G619" s="1" t="s">
        <v>4326</v>
      </c>
      <c r="H619" s="1" t="s">
        <v>38</v>
      </c>
      <c r="I619" s="1" t="s">
        <v>39</v>
      </c>
      <c r="J619" s="1" t="s">
        <v>311</v>
      </c>
      <c r="K619" t="str">
        <f t="shared" si="130"/>
        <v>Grass, Steel</v>
      </c>
      <c r="L619" s="1">
        <v>1</v>
      </c>
      <c r="M619" s="1">
        <v>110</v>
      </c>
      <c r="N619" s="1" t="s">
        <v>38</v>
      </c>
      <c r="O619" s="1" t="s">
        <v>2702</v>
      </c>
      <c r="Q619" s="1" t="s">
        <v>590</v>
      </c>
      <c r="R619" s="9" t="s">
        <v>1941</v>
      </c>
      <c r="S619" s="9">
        <f t="shared" si="131"/>
        <v>489</v>
      </c>
      <c r="T619" s="9">
        <f t="shared" si="132"/>
        <v>74</v>
      </c>
      <c r="U619" s="9" t="s">
        <v>474</v>
      </c>
      <c r="V619" s="9">
        <f t="shared" si="133"/>
        <v>94</v>
      </c>
      <c r="W619" s="9" t="s">
        <v>570</v>
      </c>
      <c r="X619" s="9">
        <f t="shared" si="134"/>
        <v>131</v>
      </c>
      <c r="Y619" s="9" t="s">
        <v>710</v>
      </c>
      <c r="Z619" s="9">
        <f t="shared" si="135"/>
        <v>54</v>
      </c>
      <c r="AA619" s="9" t="s">
        <v>272</v>
      </c>
      <c r="AB619" s="9">
        <f t="shared" si="136"/>
        <v>116</v>
      </c>
      <c r="AC619" s="9" t="s">
        <v>652</v>
      </c>
      <c r="AD619" s="9">
        <f t="shared" si="137"/>
        <v>20</v>
      </c>
      <c r="AE619" s="9" t="s">
        <v>51</v>
      </c>
      <c r="AF619" s="9">
        <f t="shared" si="138"/>
        <v>90</v>
      </c>
      <c r="AG619" s="9" t="s">
        <v>178</v>
      </c>
      <c r="AH619" s="9" t="s">
        <v>47</v>
      </c>
      <c r="AI619" s="9">
        <f t="shared" si="139"/>
        <v>70</v>
      </c>
      <c r="AJ619" s="9">
        <f t="shared" si="140"/>
        <v>171</v>
      </c>
      <c r="AK619" s="9" t="s">
        <v>865</v>
      </c>
      <c r="AL619" s="1" t="s">
        <v>161</v>
      </c>
      <c r="AM619" s="1" t="s">
        <v>38</v>
      </c>
      <c r="AN619" s="1" t="s">
        <v>39</v>
      </c>
      <c r="AO619" s="1" t="s">
        <v>569</v>
      </c>
      <c r="AP619" t="str">
        <f t="shared" si="141"/>
        <v>Grass, Mineral</v>
      </c>
      <c r="AQ619" s="9">
        <v>50</v>
      </c>
      <c r="AR619" s="9">
        <f t="shared" si="142"/>
        <v>50</v>
      </c>
      <c r="AS619" s="10">
        <f>Table1[[#This Row],[percentage_male]]/100</f>
        <v>0.5</v>
      </c>
      <c r="AT619" s="11">
        <f>(100-Table1[[#This Row],[percentage_male]])/100</f>
        <v>0.5</v>
      </c>
      <c r="AU619" s="1" t="s">
        <v>51</v>
      </c>
      <c r="AV619" s="1">
        <v>0.5</v>
      </c>
      <c r="AW619" s="1" t="s">
        <v>77</v>
      </c>
      <c r="AX619" s="1">
        <v>0.5</v>
      </c>
      <c r="AY619" s="1">
        <v>0.5</v>
      </c>
      <c r="AZ619" s="1">
        <v>0.25</v>
      </c>
      <c r="BA619" s="1" t="s">
        <v>33</v>
      </c>
      <c r="BB619" s="1" t="s">
        <v>38</v>
      </c>
      <c r="BC619" s="1" t="s">
        <v>32</v>
      </c>
      <c r="BD619" s="1" t="s">
        <v>33</v>
      </c>
      <c r="BE619" s="1" t="s">
        <v>33</v>
      </c>
      <c r="BF619" s="1">
        <v>0.5</v>
      </c>
      <c r="BG619" s="1" t="s">
        <v>33</v>
      </c>
      <c r="BH619" s="1">
        <v>0.5</v>
      </c>
      <c r="BI619" s="1" t="s">
        <v>33</v>
      </c>
      <c r="BJ619" s="1">
        <v>0.5</v>
      </c>
      <c r="BK619" s="1" t="s">
        <v>33</v>
      </c>
      <c r="BL619" s="1">
        <v>0.5</v>
      </c>
      <c r="BM619" s="1">
        <v>0.5</v>
      </c>
    </row>
    <row r="620" spans="1:65" x14ac:dyDescent="0.35">
      <c r="A620" s="1" t="s">
        <v>2708</v>
      </c>
      <c r="B620" s="1" t="s">
        <v>2315</v>
      </c>
      <c r="C620" s="1" t="s">
        <v>2709</v>
      </c>
      <c r="D620" s="1" t="s">
        <v>2710</v>
      </c>
      <c r="E620" t="s">
        <v>90</v>
      </c>
      <c r="F620" s="1" t="s">
        <v>37</v>
      </c>
      <c r="G620" s="1" t="s">
        <v>4327</v>
      </c>
      <c r="H620" s="1" t="s">
        <v>33</v>
      </c>
      <c r="I620" s="1" t="s">
        <v>311</v>
      </c>
      <c r="K620" t="str">
        <f t="shared" si="130"/>
        <v>Steel</v>
      </c>
      <c r="L620" s="1">
        <v>0.3</v>
      </c>
      <c r="M620" s="1">
        <v>21</v>
      </c>
      <c r="N620" s="1" t="s">
        <v>61</v>
      </c>
      <c r="O620" s="1" t="s">
        <v>1049</v>
      </c>
      <c r="P620" s="1" t="s">
        <v>1563</v>
      </c>
      <c r="Q620" s="1" t="s">
        <v>554</v>
      </c>
      <c r="R620" s="9" t="s">
        <v>307</v>
      </c>
      <c r="S620" s="9">
        <f t="shared" si="131"/>
        <v>300</v>
      </c>
      <c r="T620" s="9">
        <f t="shared" si="132"/>
        <v>40</v>
      </c>
      <c r="U620" s="9" t="s">
        <v>184</v>
      </c>
      <c r="V620" s="9">
        <f t="shared" si="133"/>
        <v>55</v>
      </c>
      <c r="W620" s="9" t="s">
        <v>169</v>
      </c>
      <c r="X620" s="9">
        <f t="shared" si="134"/>
        <v>70</v>
      </c>
      <c r="Y620" s="9" t="s">
        <v>47</v>
      </c>
      <c r="Z620" s="9">
        <f t="shared" si="135"/>
        <v>45</v>
      </c>
      <c r="AA620" s="9" t="s">
        <v>44</v>
      </c>
      <c r="AB620" s="9">
        <f t="shared" si="136"/>
        <v>60</v>
      </c>
      <c r="AC620" s="9" t="s">
        <v>56</v>
      </c>
      <c r="AD620" s="9">
        <f t="shared" si="137"/>
        <v>30</v>
      </c>
      <c r="AE620" s="9" t="s">
        <v>158</v>
      </c>
      <c r="AF620" s="9">
        <f t="shared" si="138"/>
        <v>130</v>
      </c>
      <c r="AG620" s="9" t="s">
        <v>110</v>
      </c>
      <c r="AH620" s="9" t="s">
        <v>47</v>
      </c>
      <c r="AI620" s="9">
        <f t="shared" si="139"/>
        <v>70</v>
      </c>
      <c r="AJ620" s="9">
        <f t="shared" si="140"/>
        <v>60</v>
      </c>
      <c r="AK620" s="9" t="s">
        <v>56</v>
      </c>
      <c r="AL620" s="1" t="s">
        <v>49</v>
      </c>
      <c r="AM620" s="1" t="s">
        <v>33</v>
      </c>
      <c r="AN620" s="1" t="s">
        <v>569</v>
      </c>
      <c r="AP620" t="str">
        <f t="shared" si="141"/>
        <v>Mineral</v>
      </c>
      <c r="AR620" s="9">
        <f t="shared" si="142"/>
        <v>100</v>
      </c>
      <c r="AU620" s="1" t="s">
        <v>51</v>
      </c>
      <c r="AV620" s="1">
        <v>0.5</v>
      </c>
      <c r="AW620" s="1" t="s">
        <v>38</v>
      </c>
      <c r="AX620" s="1" t="s">
        <v>33</v>
      </c>
      <c r="AY620" s="1" t="s">
        <v>33</v>
      </c>
      <c r="AZ620" s="1">
        <v>0.5</v>
      </c>
      <c r="BA620" s="1">
        <v>0.5</v>
      </c>
      <c r="BB620" s="1" t="s">
        <v>38</v>
      </c>
      <c r="BC620" s="1" t="s">
        <v>32</v>
      </c>
      <c r="BD620" s="1" t="s">
        <v>38</v>
      </c>
      <c r="BE620" s="1">
        <v>0.5</v>
      </c>
      <c r="BF620" s="1">
        <v>0.5</v>
      </c>
      <c r="BG620" s="1">
        <v>0.5</v>
      </c>
      <c r="BH620" s="1">
        <v>0.5</v>
      </c>
      <c r="BI620" s="1" t="s">
        <v>33</v>
      </c>
      <c r="BJ620" s="1">
        <v>0.5</v>
      </c>
      <c r="BK620" s="1" t="s">
        <v>33</v>
      </c>
      <c r="BL620" s="1">
        <v>0.5</v>
      </c>
      <c r="BM620" s="1">
        <v>0.5</v>
      </c>
    </row>
    <row r="621" spans="1:65" x14ac:dyDescent="0.35">
      <c r="A621" s="1" t="s">
        <v>2712</v>
      </c>
      <c r="B621" s="1" t="s">
        <v>524</v>
      </c>
      <c r="C621" s="1" t="s">
        <v>2713</v>
      </c>
      <c r="D621" s="1" t="s">
        <v>2714</v>
      </c>
      <c r="E621" t="s">
        <v>90</v>
      </c>
      <c r="F621" s="1" t="s">
        <v>37</v>
      </c>
      <c r="G621" s="1" t="s">
        <v>4327</v>
      </c>
      <c r="H621" s="1" t="s">
        <v>33</v>
      </c>
      <c r="I621" s="1" t="s">
        <v>311</v>
      </c>
      <c r="K621" t="str">
        <f t="shared" si="130"/>
        <v>Steel</v>
      </c>
      <c r="L621" s="1">
        <v>0.6</v>
      </c>
      <c r="M621" s="1">
        <v>51</v>
      </c>
      <c r="N621" s="1" t="s">
        <v>61</v>
      </c>
      <c r="O621" s="1" t="s">
        <v>1049</v>
      </c>
      <c r="P621" s="1" t="s">
        <v>1563</v>
      </c>
      <c r="Q621" s="1" t="s">
        <v>554</v>
      </c>
      <c r="R621" s="9" t="s">
        <v>460</v>
      </c>
      <c r="S621" s="9">
        <f t="shared" si="131"/>
        <v>440</v>
      </c>
      <c r="T621" s="9">
        <f t="shared" si="132"/>
        <v>60</v>
      </c>
      <c r="U621" s="9" t="s">
        <v>56</v>
      </c>
      <c r="V621" s="9">
        <f t="shared" si="133"/>
        <v>80</v>
      </c>
      <c r="W621" s="9" t="s">
        <v>59</v>
      </c>
      <c r="X621" s="9">
        <f t="shared" si="134"/>
        <v>95</v>
      </c>
      <c r="Y621" s="9" t="s">
        <v>276</v>
      </c>
      <c r="Z621" s="9">
        <f t="shared" si="135"/>
        <v>70</v>
      </c>
      <c r="AA621" s="9" t="s">
        <v>47</v>
      </c>
      <c r="AB621" s="9">
        <f t="shared" si="136"/>
        <v>85</v>
      </c>
      <c r="AC621" s="9" t="s">
        <v>104</v>
      </c>
      <c r="AD621" s="9">
        <f t="shared" si="137"/>
        <v>50</v>
      </c>
      <c r="AE621" s="9" t="s">
        <v>88</v>
      </c>
      <c r="AF621" s="9">
        <f t="shared" si="138"/>
        <v>60</v>
      </c>
      <c r="AG621" s="9" t="s">
        <v>56</v>
      </c>
      <c r="AH621" s="9" t="s">
        <v>47</v>
      </c>
      <c r="AI621" s="9">
        <f t="shared" si="139"/>
        <v>70</v>
      </c>
      <c r="AJ621" s="9">
        <f t="shared" si="140"/>
        <v>154</v>
      </c>
      <c r="AK621" s="9" t="s">
        <v>461</v>
      </c>
      <c r="AL621" s="1" t="s">
        <v>49</v>
      </c>
      <c r="AM621" s="1" t="s">
        <v>33</v>
      </c>
      <c r="AN621" s="1" t="s">
        <v>569</v>
      </c>
      <c r="AP621" t="str">
        <f t="shared" si="141"/>
        <v>Mineral</v>
      </c>
      <c r="AR621" s="9">
        <f t="shared" si="142"/>
        <v>100</v>
      </c>
      <c r="AU621" s="1" t="s">
        <v>51</v>
      </c>
      <c r="AV621" s="1">
        <v>0.5</v>
      </c>
      <c r="AW621" s="1" t="s">
        <v>38</v>
      </c>
      <c r="AX621" s="1" t="s">
        <v>33</v>
      </c>
      <c r="AY621" s="1" t="s">
        <v>33</v>
      </c>
      <c r="AZ621" s="1">
        <v>0.5</v>
      </c>
      <c r="BA621" s="1">
        <v>0.5</v>
      </c>
      <c r="BB621" s="1" t="s">
        <v>38</v>
      </c>
      <c r="BC621" s="1" t="s">
        <v>32</v>
      </c>
      <c r="BD621" s="1" t="s">
        <v>38</v>
      </c>
      <c r="BE621" s="1">
        <v>0.5</v>
      </c>
      <c r="BF621" s="1">
        <v>0.5</v>
      </c>
      <c r="BG621" s="1">
        <v>0.5</v>
      </c>
      <c r="BH621" s="1">
        <v>0.5</v>
      </c>
      <c r="BI621" s="1" t="s">
        <v>33</v>
      </c>
      <c r="BJ621" s="1">
        <v>0.5</v>
      </c>
      <c r="BK621" s="1" t="s">
        <v>33</v>
      </c>
      <c r="BL621" s="1">
        <v>0.5</v>
      </c>
      <c r="BM621" s="1">
        <v>0.5</v>
      </c>
    </row>
    <row r="622" spans="1:65" x14ac:dyDescent="0.35">
      <c r="A622" s="1" t="s">
        <v>2716</v>
      </c>
      <c r="B622" s="1" t="s">
        <v>2322</v>
      </c>
      <c r="C622" s="1" t="s">
        <v>2717</v>
      </c>
      <c r="D622" s="1" t="s">
        <v>2718</v>
      </c>
      <c r="E622" t="s">
        <v>90</v>
      </c>
      <c r="F622" s="1" t="s">
        <v>37</v>
      </c>
      <c r="G622" s="1" t="s">
        <v>4327</v>
      </c>
      <c r="H622" s="1" t="s">
        <v>33</v>
      </c>
      <c r="I622" s="1" t="s">
        <v>311</v>
      </c>
      <c r="K622" t="str">
        <f t="shared" ref="K622:K684" si="143">_xlfn.TEXTJOIN(", ",TRUE,I622,J622)</f>
        <v>Steel</v>
      </c>
      <c r="L622" s="1">
        <v>0.6</v>
      </c>
      <c r="M622" s="1">
        <v>81</v>
      </c>
      <c r="N622" s="1" t="s">
        <v>61</v>
      </c>
      <c r="O622" s="1" t="s">
        <v>1049</v>
      </c>
      <c r="P622" s="1" t="s">
        <v>1563</v>
      </c>
      <c r="Q622" s="1" t="s">
        <v>554</v>
      </c>
      <c r="R622" s="9" t="s">
        <v>815</v>
      </c>
      <c r="S622" s="9">
        <f t="shared" ref="S622:S684" si="144">IF(ISBLANK(R622),"",_xlfn.NUMBERVALUE(R622))</f>
        <v>520</v>
      </c>
      <c r="T622" s="9">
        <f t="shared" ref="T622:T684" si="145">IF(ISBLANK(U622),"",_xlfn.NUMBERVALUE(U622))</f>
        <v>60</v>
      </c>
      <c r="U622" s="9" t="s">
        <v>56</v>
      </c>
      <c r="V622" s="9">
        <f t="shared" ref="V622:V684" si="146">IF(ISBLANK(W622),"",_xlfn.NUMBERVALUE(W622))</f>
        <v>100</v>
      </c>
      <c r="W622" s="9" t="s">
        <v>68</v>
      </c>
      <c r="X622" s="9">
        <f t="shared" ref="X622:X684" si="147">IF(ISBLANK(Y622),"",_xlfn.NUMBERVALUE(Y622))</f>
        <v>115</v>
      </c>
      <c r="Y622" s="9" t="s">
        <v>118</v>
      </c>
      <c r="Z622" s="9">
        <f t="shared" ref="Z622:Z684" si="148">IF(ISBLANK(AA622),"",_xlfn.NUMBERVALUE(AA622))</f>
        <v>70</v>
      </c>
      <c r="AA622" s="9" t="s">
        <v>47</v>
      </c>
      <c r="AB622" s="9">
        <f t="shared" ref="AB622:AB684" si="149">IF(ISBLANK(AC622),"",_xlfn.NUMBERVALUE(AC622))</f>
        <v>85</v>
      </c>
      <c r="AC622" s="9" t="s">
        <v>104</v>
      </c>
      <c r="AD622" s="9">
        <f t="shared" ref="AD622:AD684" si="150">IF(ISBLANK(AE622),"",_xlfn.NUMBERVALUE(AE622))</f>
        <v>90</v>
      </c>
      <c r="AE622" s="9" t="s">
        <v>178</v>
      </c>
      <c r="AF622" s="9">
        <f t="shared" ref="AF622:AF684" si="151">IF(ISBLANK(AG622),"",_xlfn.NUMBERVALUE(AG622))</f>
        <v>30</v>
      </c>
      <c r="AG622" s="9" t="s">
        <v>158</v>
      </c>
      <c r="AH622" s="9" t="s">
        <v>47</v>
      </c>
      <c r="AI622" s="9">
        <f t="shared" ref="AI622:AI684" si="152">IF(ISBLANK(AH622),"",_xlfn.NUMBERVALUE(AH622))</f>
        <v>70</v>
      </c>
      <c r="AJ622" s="9">
        <f t="shared" ref="AJ622:AJ684" si="153">IF(ISBLANK(AK622),"",_xlfn.NUMBERVALUE(AK622))</f>
        <v>234</v>
      </c>
      <c r="AK622" s="9" t="s">
        <v>1083</v>
      </c>
      <c r="AL622" s="1" t="s">
        <v>49</v>
      </c>
      <c r="AM622" s="1" t="s">
        <v>33</v>
      </c>
      <c r="AN622" s="1" t="s">
        <v>569</v>
      </c>
      <c r="AP622" t="str">
        <f t="shared" ref="AP622:AP684" si="154">_xlfn.TEXTJOIN(", ",TRUE,AN622,AO622)</f>
        <v>Mineral</v>
      </c>
      <c r="AR622" s="9">
        <f t="shared" ref="AR622:AR684" si="155">100-AQ622</f>
        <v>100</v>
      </c>
      <c r="AU622" s="1" t="s">
        <v>51</v>
      </c>
      <c r="AV622" s="1">
        <v>0.5</v>
      </c>
      <c r="AW622" s="1" t="s">
        <v>38</v>
      </c>
      <c r="AX622" s="1" t="s">
        <v>33</v>
      </c>
      <c r="AY622" s="1" t="s">
        <v>33</v>
      </c>
      <c r="AZ622" s="1">
        <v>0.5</v>
      </c>
      <c r="BA622" s="1">
        <v>0.5</v>
      </c>
      <c r="BB622" s="1" t="s">
        <v>38</v>
      </c>
      <c r="BC622" s="1" t="s">
        <v>32</v>
      </c>
      <c r="BD622" s="1" t="s">
        <v>38</v>
      </c>
      <c r="BE622" s="1">
        <v>0.5</v>
      </c>
      <c r="BF622" s="1">
        <v>0.5</v>
      </c>
      <c r="BG622" s="1">
        <v>0.5</v>
      </c>
      <c r="BH622" s="1">
        <v>0.5</v>
      </c>
      <c r="BI622" s="1" t="s">
        <v>33</v>
      </c>
      <c r="BJ622" s="1">
        <v>0.5</v>
      </c>
      <c r="BK622" s="1" t="s">
        <v>33</v>
      </c>
      <c r="BL622" s="1">
        <v>0.5</v>
      </c>
      <c r="BM622" s="1">
        <v>0.5</v>
      </c>
    </row>
    <row r="623" spans="1:65" x14ac:dyDescent="0.35">
      <c r="A623" s="1" t="s">
        <v>2720</v>
      </c>
      <c r="B623" s="1" t="s">
        <v>2326</v>
      </c>
      <c r="C623" s="1" t="s">
        <v>2721</v>
      </c>
      <c r="D623" s="1" t="s">
        <v>2722</v>
      </c>
      <c r="E623" t="s">
        <v>90</v>
      </c>
      <c r="F623" s="1" t="s">
        <v>37</v>
      </c>
      <c r="G623" s="1" t="s">
        <v>4328</v>
      </c>
      <c r="H623" s="1" t="s">
        <v>33</v>
      </c>
      <c r="I623" s="1" t="s">
        <v>282</v>
      </c>
      <c r="K623" t="str">
        <f t="shared" si="143"/>
        <v>Electric</v>
      </c>
      <c r="L623" s="1">
        <v>0.2</v>
      </c>
      <c r="M623" s="1">
        <v>0.3</v>
      </c>
      <c r="N623" s="1" t="s">
        <v>33</v>
      </c>
      <c r="O623" s="1" t="s">
        <v>680</v>
      </c>
      <c r="R623" s="9" t="s">
        <v>325</v>
      </c>
      <c r="S623" s="9">
        <f t="shared" si="144"/>
        <v>275</v>
      </c>
      <c r="T623" s="9">
        <f t="shared" si="145"/>
        <v>35</v>
      </c>
      <c r="U623" s="9" t="s">
        <v>159</v>
      </c>
      <c r="V623" s="9">
        <f t="shared" si="146"/>
        <v>55</v>
      </c>
      <c r="W623" s="9" t="s">
        <v>169</v>
      </c>
      <c r="X623" s="9">
        <f t="shared" si="147"/>
        <v>40</v>
      </c>
      <c r="Y623" s="9" t="s">
        <v>184</v>
      </c>
      <c r="Z623" s="9">
        <f t="shared" si="148"/>
        <v>45</v>
      </c>
      <c r="AA623" s="9" t="s">
        <v>44</v>
      </c>
      <c r="AB623" s="9">
        <f t="shared" si="149"/>
        <v>40</v>
      </c>
      <c r="AC623" s="9" t="s">
        <v>184</v>
      </c>
      <c r="AD623" s="9">
        <f t="shared" si="150"/>
        <v>60</v>
      </c>
      <c r="AE623" s="9" t="s">
        <v>56</v>
      </c>
      <c r="AF623" s="9">
        <f t="shared" si="151"/>
        <v>190</v>
      </c>
      <c r="AG623" s="9" t="s">
        <v>286</v>
      </c>
      <c r="AH623" s="9" t="s">
        <v>47</v>
      </c>
      <c r="AI623" s="9">
        <f t="shared" si="152"/>
        <v>70</v>
      </c>
      <c r="AJ623" s="9">
        <f t="shared" si="153"/>
        <v>55</v>
      </c>
      <c r="AK623" s="9" t="s">
        <v>169</v>
      </c>
      <c r="AL623" s="1" t="s">
        <v>490</v>
      </c>
      <c r="AM623" s="1" t="s">
        <v>33</v>
      </c>
      <c r="AN623" s="1" t="s">
        <v>658</v>
      </c>
      <c r="AP623" t="str">
        <f t="shared" si="154"/>
        <v>Amorphous</v>
      </c>
      <c r="AQ623" s="9">
        <v>50</v>
      </c>
      <c r="AR623" s="9">
        <f t="shared" si="155"/>
        <v>50</v>
      </c>
      <c r="AS623" s="10">
        <f>Table1[[#This Row],[percentage_male]]/100</f>
        <v>0.5</v>
      </c>
      <c r="AT623" s="11">
        <f>(100-Table1[[#This Row],[percentage_male]])/100</f>
        <v>0.5</v>
      </c>
      <c r="AU623" s="1" t="s">
        <v>51</v>
      </c>
      <c r="AV623" s="1" t="s">
        <v>33</v>
      </c>
      <c r="AW623" s="1" t="s">
        <v>33</v>
      </c>
      <c r="AX623" s="1" t="s">
        <v>33</v>
      </c>
      <c r="AY623" s="1">
        <v>0.5</v>
      </c>
      <c r="AZ623" s="1" t="s">
        <v>33</v>
      </c>
      <c r="BA623" s="1" t="s">
        <v>33</v>
      </c>
      <c r="BB623" s="1" t="s">
        <v>33</v>
      </c>
      <c r="BC623" s="1" t="s">
        <v>33</v>
      </c>
      <c r="BD623" s="1" t="s">
        <v>32</v>
      </c>
      <c r="BE623" s="1">
        <v>0.5</v>
      </c>
      <c r="BF623" s="1" t="s">
        <v>33</v>
      </c>
      <c r="BG623" s="1" t="s">
        <v>33</v>
      </c>
      <c r="BH623" s="1" t="s">
        <v>33</v>
      </c>
      <c r="BI623" s="1" t="s">
        <v>33</v>
      </c>
      <c r="BJ623" s="1" t="s">
        <v>33</v>
      </c>
      <c r="BK623" s="1" t="s">
        <v>33</v>
      </c>
      <c r="BL623" s="1">
        <v>0.5</v>
      </c>
      <c r="BM623" s="1" t="s">
        <v>33</v>
      </c>
    </row>
    <row r="624" spans="1:65" x14ac:dyDescent="0.35">
      <c r="A624" s="1" t="s">
        <v>2724</v>
      </c>
      <c r="B624" s="1" t="s">
        <v>2330</v>
      </c>
      <c r="C624" s="1" t="s">
        <v>2725</v>
      </c>
      <c r="D624" s="1" t="s">
        <v>2726</v>
      </c>
      <c r="E624" t="s">
        <v>90</v>
      </c>
      <c r="F624" s="1" t="s">
        <v>37</v>
      </c>
      <c r="G624" s="1" t="s">
        <v>4328</v>
      </c>
      <c r="H624" s="1" t="s">
        <v>33</v>
      </c>
      <c r="I624" s="1" t="s">
        <v>282</v>
      </c>
      <c r="K624" t="str">
        <f t="shared" si="143"/>
        <v>Electric</v>
      </c>
      <c r="L624" s="1">
        <v>1.2</v>
      </c>
      <c r="M624" s="1">
        <v>22</v>
      </c>
      <c r="N624" s="1" t="s">
        <v>33</v>
      </c>
      <c r="O624" s="1" t="s">
        <v>680</v>
      </c>
      <c r="R624" s="9" t="s">
        <v>55</v>
      </c>
      <c r="S624" s="9">
        <f t="shared" si="144"/>
        <v>405</v>
      </c>
      <c r="T624" s="9">
        <f t="shared" si="145"/>
        <v>65</v>
      </c>
      <c r="U624" s="9" t="s">
        <v>46</v>
      </c>
      <c r="V624" s="9">
        <f t="shared" si="146"/>
        <v>85</v>
      </c>
      <c r="W624" s="9" t="s">
        <v>104</v>
      </c>
      <c r="X624" s="9">
        <f t="shared" si="147"/>
        <v>70</v>
      </c>
      <c r="Y624" s="9" t="s">
        <v>47</v>
      </c>
      <c r="Z624" s="9">
        <f t="shared" si="148"/>
        <v>75</v>
      </c>
      <c r="AA624" s="9" t="s">
        <v>195</v>
      </c>
      <c r="AB624" s="9">
        <f t="shared" si="149"/>
        <v>70</v>
      </c>
      <c r="AC624" s="9" t="s">
        <v>47</v>
      </c>
      <c r="AD624" s="9">
        <f t="shared" si="150"/>
        <v>40</v>
      </c>
      <c r="AE624" s="9" t="s">
        <v>184</v>
      </c>
      <c r="AF624" s="9">
        <f t="shared" si="151"/>
        <v>60</v>
      </c>
      <c r="AG624" s="9" t="s">
        <v>56</v>
      </c>
      <c r="AH624" s="9" t="s">
        <v>47</v>
      </c>
      <c r="AI624" s="9">
        <f t="shared" si="152"/>
        <v>70</v>
      </c>
      <c r="AJ624" s="9">
        <f t="shared" si="153"/>
        <v>142</v>
      </c>
      <c r="AK624" s="9" t="s">
        <v>60</v>
      </c>
      <c r="AL624" s="1" t="s">
        <v>490</v>
      </c>
      <c r="AM624" s="1" t="s">
        <v>33</v>
      </c>
      <c r="AN624" s="1" t="s">
        <v>658</v>
      </c>
      <c r="AP624" t="str">
        <f t="shared" si="154"/>
        <v>Amorphous</v>
      </c>
      <c r="AQ624" s="9">
        <v>50</v>
      </c>
      <c r="AR624" s="9">
        <f t="shared" si="155"/>
        <v>50</v>
      </c>
      <c r="AS624" s="10">
        <f>Table1[[#This Row],[percentage_male]]/100</f>
        <v>0.5</v>
      </c>
      <c r="AT624" s="11">
        <f>(100-Table1[[#This Row],[percentage_male]])/100</f>
        <v>0.5</v>
      </c>
      <c r="AU624" s="1" t="s">
        <v>51</v>
      </c>
      <c r="AV624" s="1" t="s">
        <v>33</v>
      </c>
      <c r="AW624" s="1" t="s">
        <v>33</v>
      </c>
      <c r="AX624" s="1" t="s">
        <v>33</v>
      </c>
      <c r="AY624" s="1">
        <v>0.5</v>
      </c>
      <c r="AZ624" s="1" t="s">
        <v>33</v>
      </c>
      <c r="BA624" s="1" t="s">
        <v>33</v>
      </c>
      <c r="BB624" s="1" t="s">
        <v>33</v>
      </c>
      <c r="BC624" s="1" t="s">
        <v>33</v>
      </c>
      <c r="BD624" s="1" t="s">
        <v>32</v>
      </c>
      <c r="BE624" s="1">
        <v>0.5</v>
      </c>
      <c r="BF624" s="1" t="s">
        <v>33</v>
      </c>
      <c r="BG624" s="1" t="s">
        <v>33</v>
      </c>
      <c r="BH624" s="1" t="s">
        <v>33</v>
      </c>
      <c r="BI624" s="1" t="s">
        <v>33</v>
      </c>
      <c r="BJ624" s="1" t="s">
        <v>33</v>
      </c>
      <c r="BK624" s="1" t="s">
        <v>33</v>
      </c>
      <c r="BL624" s="1">
        <v>0.5</v>
      </c>
      <c r="BM624" s="1" t="s">
        <v>33</v>
      </c>
    </row>
    <row r="625" spans="1:65" x14ac:dyDescent="0.35">
      <c r="A625" s="1" t="s">
        <v>2728</v>
      </c>
      <c r="B625" s="1" t="s">
        <v>2334</v>
      </c>
      <c r="C625" s="1" t="s">
        <v>2729</v>
      </c>
      <c r="D625" s="1" t="s">
        <v>2730</v>
      </c>
      <c r="E625" t="s">
        <v>90</v>
      </c>
      <c r="F625" s="1" t="s">
        <v>37</v>
      </c>
      <c r="G625" s="1" t="s">
        <v>4328</v>
      </c>
      <c r="H625" s="1" t="s">
        <v>33</v>
      </c>
      <c r="I625" s="1" t="s">
        <v>282</v>
      </c>
      <c r="K625" t="str">
        <f t="shared" si="143"/>
        <v>Electric</v>
      </c>
      <c r="L625" s="1">
        <v>2.1</v>
      </c>
      <c r="M625" s="1">
        <v>80.5</v>
      </c>
      <c r="N625" s="1" t="s">
        <v>33</v>
      </c>
      <c r="O625" s="1" t="s">
        <v>680</v>
      </c>
      <c r="R625" s="9" t="s">
        <v>561</v>
      </c>
      <c r="S625" s="9">
        <f t="shared" si="144"/>
        <v>515</v>
      </c>
      <c r="T625" s="9">
        <f t="shared" si="145"/>
        <v>85</v>
      </c>
      <c r="U625" s="9" t="s">
        <v>104</v>
      </c>
      <c r="V625" s="9">
        <f t="shared" si="146"/>
        <v>115</v>
      </c>
      <c r="W625" s="9" t="s">
        <v>118</v>
      </c>
      <c r="X625" s="9">
        <f t="shared" si="147"/>
        <v>80</v>
      </c>
      <c r="Y625" s="9" t="s">
        <v>59</v>
      </c>
      <c r="Z625" s="9">
        <f t="shared" si="148"/>
        <v>105</v>
      </c>
      <c r="AA625" s="9" t="s">
        <v>141</v>
      </c>
      <c r="AB625" s="9">
        <f t="shared" si="149"/>
        <v>80</v>
      </c>
      <c r="AC625" s="9" t="s">
        <v>59</v>
      </c>
      <c r="AD625" s="9">
        <f t="shared" si="150"/>
        <v>50</v>
      </c>
      <c r="AE625" s="9" t="s">
        <v>88</v>
      </c>
      <c r="AF625" s="9">
        <f t="shared" si="151"/>
        <v>30</v>
      </c>
      <c r="AG625" s="9" t="s">
        <v>158</v>
      </c>
      <c r="AH625" s="9" t="s">
        <v>47</v>
      </c>
      <c r="AI625" s="9">
        <f t="shared" si="152"/>
        <v>70</v>
      </c>
      <c r="AJ625" s="9">
        <f t="shared" si="153"/>
        <v>232</v>
      </c>
      <c r="AK625" s="9" t="s">
        <v>1074</v>
      </c>
      <c r="AL625" s="1" t="s">
        <v>490</v>
      </c>
      <c r="AM625" s="1" t="s">
        <v>33</v>
      </c>
      <c r="AN625" s="1" t="s">
        <v>658</v>
      </c>
      <c r="AP625" t="str">
        <f t="shared" si="154"/>
        <v>Amorphous</v>
      </c>
      <c r="AQ625" s="9">
        <v>50</v>
      </c>
      <c r="AR625" s="9">
        <f t="shared" si="155"/>
        <v>50</v>
      </c>
      <c r="AS625" s="10">
        <f>Table1[[#This Row],[percentage_male]]/100</f>
        <v>0.5</v>
      </c>
      <c r="AT625" s="11">
        <f>(100-Table1[[#This Row],[percentage_male]])/100</f>
        <v>0.5</v>
      </c>
      <c r="AU625" s="1" t="s">
        <v>51</v>
      </c>
      <c r="AV625" s="1" t="s">
        <v>33</v>
      </c>
      <c r="AW625" s="1" t="s">
        <v>33</v>
      </c>
      <c r="AX625" s="1" t="s">
        <v>33</v>
      </c>
      <c r="AY625" s="1">
        <v>0.5</v>
      </c>
      <c r="AZ625" s="1" t="s">
        <v>33</v>
      </c>
      <c r="BA625" s="1" t="s">
        <v>33</v>
      </c>
      <c r="BB625" s="1" t="s">
        <v>33</v>
      </c>
      <c r="BC625" s="1" t="s">
        <v>33</v>
      </c>
      <c r="BD625" s="1" t="s">
        <v>32</v>
      </c>
      <c r="BE625" s="1">
        <v>0.5</v>
      </c>
      <c r="BF625" s="1" t="s">
        <v>33</v>
      </c>
      <c r="BG625" s="1" t="s">
        <v>33</v>
      </c>
      <c r="BH625" s="1" t="s">
        <v>33</v>
      </c>
      <c r="BI625" s="1" t="s">
        <v>33</v>
      </c>
      <c r="BJ625" s="1" t="s">
        <v>33</v>
      </c>
      <c r="BK625" s="1" t="s">
        <v>33</v>
      </c>
      <c r="BL625" s="1">
        <v>0.5</v>
      </c>
      <c r="BM625" s="1" t="s">
        <v>33</v>
      </c>
    </row>
    <row r="626" spans="1:65" x14ac:dyDescent="0.35">
      <c r="A626" s="1" t="s">
        <v>2732</v>
      </c>
      <c r="B626" s="1" t="s">
        <v>2338</v>
      </c>
      <c r="C626" s="1" t="s">
        <v>2733</v>
      </c>
      <c r="D626" s="1" t="s">
        <v>2734</v>
      </c>
      <c r="E626" t="s">
        <v>90</v>
      </c>
      <c r="F626" s="1" t="s">
        <v>37</v>
      </c>
      <c r="G626" s="1" t="s">
        <v>4329</v>
      </c>
      <c r="H626" s="1" t="s">
        <v>33</v>
      </c>
      <c r="I626" s="1" t="s">
        <v>299</v>
      </c>
      <c r="K626" t="str">
        <f t="shared" si="143"/>
        <v>Psychic</v>
      </c>
      <c r="L626" s="1">
        <v>0.5</v>
      </c>
      <c r="M626" s="1">
        <v>9</v>
      </c>
      <c r="N626" s="1" t="s">
        <v>61</v>
      </c>
      <c r="O626" s="1" t="s">
        <v>1142</v>
      </c>
      <c r="P626" s="1" t="s">
        <v>511</v>
      </c>
      <c r="Q626" s="1" t="s">
        <v>618</v>
      </c>
      <c r="R626" s="9" t="s">
        <v>556</v>
      </c>
      <c r="S626" s="9">
        <f t="shared" si="144"/>
        <v>335</v>
      </c>
      <c r="T626" s="9">
        <f t="shared" si="145"/>
        <v>55</v>
      </c>
      <c r="U626" s="9" t="s">
        <v>169</v>
      </c>
      <c r="V626" s="9">
        <f t="shared" si="146"/>
        <v>55</v>
      </c>
      <c r="W626" s="9" t="s">
        <v>169</v>
      </c>
      <c r="X626" s="9">
        <f t="shared" si="147"/>
        <v>55</v>
      </c>
      <c r="Y626" s="9" t="s">
        <v>169</v>
      </c>
      <c r="Z626" s="9">
        <f t="shared" si="148"/>
        <v>85</v>
      </c>
      <c r="AA626" s="9" t="s">
        <v>104</v>
      </c>
      <c r="AB626" s="9">
        <f t="shared" si="149"/>
        <v>55</v>
      </c>
      <c r="AC626" s="9" t="s">
        <v>169</v>
      </c>
      <c r="AD626" s="9">
        <f t="shared" si="150"/>
        <v>30</v>
      </c>
      <c r="AE626" s="9" t="s">
        <v>158</v>
      </c>
      <c r="AF626" s="9">
        <f t="shared" si="151"/>
        <v>255</v>
      </c>
      <c r="AG626" s="9" t="s">
        <v>160</v>
      </c>
      <c r="AH626" s="9" t="s">
        <v>47</v>
      </c>
      <c r="AI626" s="9">
        <f t="shared" si="152"/>
        <v>70</v>
      </c>
      <c r="AJ626" s="9">
        <f t="shared" si="153"/>
        <v>67</v>
      </c>
      <c r="AK626" s="9" t="s">
        <v>332</v>
      </c>
      <c r="AL626" s="1" t="s">
        <v>161</v>
      </c>
      <c r="AM626" s="1" t="s">
        <v>33</v>
      </c>
      <c r="AN626" s="1" t="s">
        <v>514</v>
      </c>
      <c r="AP626" t="str">
        <f t="shared" si="154"/>
        <v>Human-Like</v>
      </c>
      <c r="AQ626" s="9">
        <v>50</v>
      </c>
      <c r="AR626" s="9">
        <f t="shared" si="155"/>
        <v>50</v>
      </c>
      <c r="AS626" s="10">
        <f>Table1[[#This Row],[percentage_male]]/100</f>
        <v>0.5</v>
      </c>
      <c r="AT626" s="11">
        <f>(100-Table1[[#This Row],[percentage_male]])/100</f>
        <v>0.5</v>
      </c>
      <c r="AU626" s="1" t="s">
        <v>51</v>
      </c>
      <c r="AV626" s="1" t="s">
        <v>33</v>
      </c>
      <c r="AW626" s="1" t="s">
        <v>33</v>
      </c>
      <c r="AX626" s="1" t="s">
        <v>33</v>
      </c>
      <c r="AY626" s="1" t="s">
        <v>33</v>
      </c>
      <c r="AZ626" s="1" t="s">
        <v>33</v>
      </c>
      <c r="BA626" s="1" t="s">
        <v>33</v>
      </c>
      <c r="BB626" s="1">
        <v>0.5</v>
      </c>
      <c r="BC626" s="1" t="s">
        <v>33</v>
      </c>
      <c r="BD626" s="1" t="s">
        <v>33</v>
      </c>
      <c r="BE626" s="1" t="s">
        <v>33</v>
      </c>
      <c r="BF626" s="1">
        <v>0.5</v>
      </c>
      <c r="BG626" s="1" t="s">
        <v>38</v>
      </c>
      <c r="BH626" s="1" t="s">
        <v>33</v>
      </c>
      <c r="BI626" s="1" t="s">
        <v>38</v>
      </c>
      <c r="BJ626" s="1" t="s">
        <v>33</v>
      </c>
      <c r="BK626" s="1" t="s">
        <v>38</v>
      </c>
      <c r="BL626" s="1" t="s">
        <v>33</v>
      </c>
      <c r="BM626" s="1" t="s">
        <v>33</v>
      </c>
    </row>
    <row r="627" spans="1:65" x14ac:dyDescent="0.35">
      <c r="A627" s="1" t="s">
        <v>2736</v>
      </c>
      <c r="B627" s="1" t="s">
        <v>2342</v>
      </c>
      <c r="C627" s="1" t="s">
        <v>2737</v>
      </c>
      <c r="D627" s="1" t="s">
        <v>2738</v>
      </c>
      <c r="E627" t="s">
        <v>90</v>
      </c>
      <c r="F627" s="1" t="s">
        <v>37</v>
      </c>
      <c r="G627" s="1" t="s">
        <v>4329</v>
      </c>
      <c r="H627" s="1" t="s">
        <v>33</v>
      </c>
      <c r="I627" s="1" t="s">
        <v>299</v>
      </c>
      <c r="K627" t="str">
        <f t="shared" si="143"/>
        <v>Psychic</v>
      </c>
      <c r="L627" s="1">
        <v>1</v>
      </c>
      <c r="M627" s="1">
        <v>34.5</v>
      </c>
      <c r="N627" s="1" t="s">
        <v>61</v>
      </c>
      <c r="O627" s="1" t="s">
        <v>1142</v>
      </c>
      <c r="P627" s="1" t="s">
        <v>511</v>
      </c>
      <c r="Q627" s="1" t="s">
        <v>618</v>
      </c>
      <c r="R627" s="9" t="s">
        <v>295</v>
      </c>
      <c r="S627" s="9">
        <f t="shared" si="144"/>
        <v>485</v>
      </c>
      <c r="T627" s="9">
        <f t="shared" si="145"/>
        <v>75</v>
      </c>
      <c r="U627" s="9" t="s">
        <v>195</v>
      </c>
      <c r="V627" s="9">
        <f t="shared" si="146"/>
        <v>75</v>
      </c>
      <c r="W627" s="9" t="s">
        <v>195</v>
      </c>
      <c r="X627" s="9">
        <f t="shared" si="147"/>
        <v>75</v>
      </c>
      <c r="Y627" s="9" t="s">
        <v>195</v>
      </c>
      <c r="Z627" s="9">
        <f t="shared" si="148"/>
        <v>125</v>
      </c>
      <c r="AA627" s="9" t="s">
        <v>651</v>
      </c>
      <c r="AB627" s="9">
        <f t="shared" si="149"/>
        <v>95</v>
      </c>
      <c r="AC627" s="9" t="s">
        <v>276</v>
      </c>
      <c r="AD627" s="9">
        <f t="shared" si="150"/>
        <v>40</v>
      </c>
      <c r="AE627" s="9" t="s">
        <v>184</v>
      </c>
      <c r="AF627" s="9">
        <f t="shared" si="151"/>
        <v>90</v>
      </c>
      <c r="AG627" s="9" t="s">
        <v>178</v>
      </c>
      <c r="AH627" s="9" t="s">
        <v>47</v>
      </c>
      <c r="AI627" s="9">
        <f t="shared" si="152"/>
        <v>70</v>
      </c>
      <c r="AJ627" s="9">
        <f t="shared" si="153"/>
        <v>170</v>
      </c>
      <c r="AK627" s="9" t="s">
        <v>387</v>
      </c>
      <c r="AL627" s="1" t="s">
        <v>161</v>
      </c>
      <c r="AM627" s="1" t="s">
        <v>33</v>
      </c>
      <c r="AN627" s="1" t="s">
        <v>514</v>
      </c>
      <c r="AP627" t="str">
        <f t="shared" si="154"/>
        <v>Human-Like</v>
      </c>
      <c r="AQ627" s="9">
        <v>50</v>
      </c>
      <c r="AR627" s="9">
        <f t="shared" si="155"/>
        <v>50</v>
      </c>
      <c r="AS627" s="10">
        <f>Table1[[#This Row],[percentage_male]]/100</f>
        <v>0.5</v>
      </c>
      <c r="AT627" s="11">
        <f>(100-Table1[[#This Row],[percentage_male]])/100</f>
        <v>0.5</v>
      </c>
      <c r="AU627" s="1" t="s">
        <v>51</v>
      </c>
      <c r="AV627" s="1" t="s">
        <v>33</v>
      </c>
      <c r="AW627" s="1" t="s">
        <v>33</v>
      </c>
      <c r="AX627" s="1" t="s">
        <v>33</v>
      </c>
      <c r="AY627" s="1" t="s">
        <v>33</v>
      </c>
      <c r="AZ627" s="1" t="s">
        <v>33</v>
      </c>
      <c r="BA627" s="1" t="s">
        <v>33</v>
      </c>
      <c r="BB627" s="1">
        <v>0.5</v>
      </c>
      <c r="BC627" s="1" t="s">
        <v>33</v>
      </c>
      <c r="BD627" s="1" t="s">
        <v>33</v>
      </c>
      <c r="BE627" s="1" t="s">
        <v>33</v>
      </c>
      <c r="BF627" s="1">
        <v>0.5</v>
      </c>
      <c r="BG627" s="1" t="s">
        <v>38</v>
      </c>
      <c r="BH627" s="1" t="s">
        <v>33</v>
      </c>
      <c r="BI627" s="1" t="s">
        <v>38</v>
      </c>
      <c r="BJ627" s="1" t="s">
        <v>33</v>
      </c>
      <c r="BK627" s="1" t="s">
        <v>38</v>
      </c>
      <c r="BL627" s="1" t="s">
        <v>33</v>
      </c>
      <c r="BM627" s="1" t="s">
        <v>33</v>
      </c>
    </row>
    <row r="628" spans="1:65" x14ac:dyDescent="0.35">
      <c r="A628" s="1" t="s">
        <v>2740</v>
      </c>
      <c r="B628" s="1" t="s">
        <v>2346</v>
      </c>
      <c r="C628" s="1" t="s">
        <v>2741</v>
      </c>
      <c r="D628" s="1" t="s">
        <v>2742</v>
      </c>
      <c r="E628" t="s">
        <v>90</v>
      </c>
      <c r="F628" s="1" t="s">
        <v>37</v>
      </c>
      <c r="G628" s="1" t="s">
        <v>4330</v>
      </c>
      <c r="H628" s="1" t="s">
        <v>38</v>
      </c>
      <c r="I628" s="1" t="s">
        <v>679</v>
      </c>
      <c r="J628" s="1" t="s">
        <v>81</v>
      </c>
      <c r="K628" t="str">
        <f t="shared" si="143"/>
        <v>Ghost, Fire</v>
      </c>
      <c r="L628" s="1">
        <v>0.3</v>
      </c>
      <c r="M628" s="1">
        <v>3.1</v>
      </c>
      <c r="N628" s="1" t="s">
        <v>61</v>
      </c>
      <c r="O628" s="1" t="s">
        <v>373</v>
      </c>
      <c r="P628" s="1" t="s">
        <v>587</v>
      </c>
      <c r="Q628" s="1" t="s">
        <v>398</v>
      </c>
      <c r="R628" s="9" t="s">
        <v>325</v>
      </c>
      <c r="S628" s="9">
        <f t="shared" si="144"/>
        <v>275</v>
      </c>
      <c r="T628" s="9">
        <f t="shared" si="145"/>
        <v>50</v>
      </c>
      <c r="U628" s="9" t="s">
        <v>88</v>
      </c>
      <c r="V628" s="9">
        <f t="shared" si="146"/>
        <v>30</v>
      </c>
      <c r="W628" s="9" t="s">
        <v>158</v>
      </c>
      <c r="X628" s="9">
        <f t="shared" si="147"/>
        <v>55</v>
      </c>
      <c r="Y628" s="9" t="s">
        <v>169</v>
      </c>
      <c r="Z628" s="9">
        <f t="shared" si="148"/>
        <v>65</v>
      </c>
      <c r="AA628" s="9" t="s">
        <v>46</v>
      </c>
      <c r="AB628" s="9">
        <f t="shared" si="149"/>
        <v>55</v>
      </c>
      <c r="AC628" s="9" t="s">
        <v>169</v>
      </c>
      <c r="AD628" s="9">
        <f t="shared" si="150"/>
        <v>20</v>
      </c>
      <c r="AE628" s="9" t="s">
        <v>51</v>
      </c>
      <c r="AF628" s="9">
        <f t="shared" si="151"/>
        <v>190</v>
      </c>
      <c r="AG628" s="9" t="s">
        <v>286</v>
      </c>
      <c r="AH628" s="9" t="s">
        <v>47</v>
      </c>
      <c r="AI628" s="9">
        <f t="shared" si="152"/>
        <v>70</v>
      </c>
      <c r="AJ628" s="9">
        <f t="shared" si="153"/>
        <v>55</v>
      </c>
      <c r="AK628" s="9" t="s">
        <v>169</v>
      </c>
      <c r="AL628" s="1" t="s">
        <v>49</v>
      </c>
      <c r="AM628" s="1" t="s">
        <v>33</v>
      </c>
      <c r="AN628" s="1" t="s">
        <v>658</v>
      </c>
      <c r="AP628" t="str">
        <f t="shared" si="154"/>
        <v>Amorphous</v>
      </c>
      <c r="AQ628" s="9">
        <v>50</v>
      </c>
      <c r="AR628" s="9">
        <f t="shared" si="155"/>
        <v>50</v>
      </c>
      <c r="AS628" s="10">
        <f>Table1[[#This Row],[percentage_male]]/100</f>
        <v>0.5</v>
      </c>
      <c r="AT628" s="11">
        <f>(100-Table1[[#This Row],[percentage_male]])/100</f>
        <v>0.5</v>
      </c>
      <c r="AU628" s="1" t="s">
        <v>51</v>
      </c>
      <c r="AV628" s="1" t="s">
        <v>32</v>
      </c>
      <c r="AW628" s="1" t="s">
        <v>32</v>
      </c>
      <c r="AX628" s="1" t="s">
        <v>38</v>
      </c>
      <c r="AY628" s="1" t="s">
        <v>33</v>
      </c>
      <c r="AZ628" s="1">
        <v>0.5</v>
      </c>
      <c r="BA628" s="1">
        <v>0.5</v>
      </c>
      <c r="BB628" s="1" t="s">
        <v>32</v>
      </c>
      <c r="BC628" s="1">
        <v>0.5</v>
      </c>
      <c r="BD628" s="1" t="s">
        <v>38</v>
      </c>
      <c r="BE628" s="1" t="s">
        <v>33</v>
      </c>
      <c r="BF628" s="1" t="s">
        <v>33</v>
      </c>
      <c r="BG628" s="1">
        <v>0.25</v>
      </c>
      <c r="BH628" s="1" t="s">
        <v>38</v>
      </c>
      <c r="BI628" s="1" t="s">
        <v>38</v>
      </c>
      <c r="BJ628" s="1" t="s">
        <v>33</v>
      </c>
      <c r="BK628" s="1" t="s">
        <v>38</v>
      </c>
      <c r="BL628" s="1">
        <v>0.5</v>
      </c>
      <c r="BM628" s="1">
        <v>0.5</v>
      </c>
    </row>
    <row r="629" spans="1:65" x14ac:dyDescent="0.35">
      <c r="A629" s="1" t="s">
        <v>2744</v>
      </c>
      <c r="B629" s="1" t="s">
        <v>1291</v>
      </c>
      <c r="C629" s="1" t="s">
        <v>2745</v>
      </c>
      <c r="D629" s="1" t="s">
        <v>2746</v>
      </c>
      <c r="E629" t="s">
        <v>90</v>
      </c>
      <c r="F629" s="1" t="s">
        <v>37</v>
      </c>
      <c r="G629" s="1" t="s">
        <v>4331</v>
      </c>
      <c r="H629" s="1" t="s">
        <v>38</v>
      </c>
      <c r="I629" s="1" t="s">
        <v>679</v>
      </c>
      <c r="J629" s="1" t="s">
        <v>81</v>
      </c>
      <c r="K629" t="str">
        <f t="shared" si="143"/>
        <v>Ghost, Fire</v>
      </c>
      <c r="L629" s="1">
        <v>0.6</v>
      </c>
      <c r="M629" s="1">
        <v>13</v>
      </c>
      <c r="N629" s="1" t="s">
        <v>61</v>
      </c>
      <c r="O629" s="1" t="s">
        <v>373</v>
      </c>
      <c r="P629" s="1" t="s">
        <v>587</v>
      </c>
      <c r="Q629" s="1" t="s">
        <v>398</v>
      </c>
      <c r="R629" s="9" t="s">
        <v>1553</v>
      </c>
      <c r="S629" s="9">
        <f t="shared" si="144"/>
        <v>370</v>
      </c>
      <c r="T629" s="9">
        <f t="shared" si="145"/>
        <v>60</v>
      </c>
      <c r="U629" s="9" t="s">
        <v>56</v>
      </c>
      <c r="V629" s="9">
        <f t="shared" si="146"/>
        <v>40</v>
      </c>
      <c r="W629" s="9" t="s">
        <v>184</v>
      </c>
      <c r="X629" s="9">
        <f t="shared" si="147"/>
        <v>60</v>
      </c>
      <c r="Y629" s="9" t="s">
        <v>56</v>
      </c>
      <c r="Z629" s="9">
        <f t="shared" si="148"/>
        <v>95</v>
      </c>
      <c r="AA629" s="9" t="s">
        <v>276</v>
      </c>
      <c r="AB629" s="9">
        <f t="shared" si="149"/>
        <v>60</v>
      </c>
      <c r="AC629" s="9" t="s">
        <v>56</v>
      </c>
      <c r="AD629" s="9">
        <f t="shared" si="150"/>
        <v>55</v>
      </c>
      <c r="AE629" s="9" t="s">
        <v>169</v>
      </c>
      <c r="AF629" s="9">
        <f t="shared" si="151"/>
        <v>90</v>
      </c>
      <c r="AG629" s="9" t="s">
        <v>178</v>
      </c>
      <c r="AH629" s="9" t="s">
        <v>47</v>
      </c>
      <c r="AI629" s="9">
        <f t="shared" si="152"/>
        <v>70</v>
      </c>
      <c r="AJ629" s="9">
        <f t="shared" si="153"/>
        <v>130</v>
      </c>
      <c r="AK629" s="9" t="s">
        <v>110</v>
      </c>
      <c r="AL629" s="1" t="s">
        <v>49</v>
      </c>
      <c r="AM629" s="1" t="s">
        <v>33</v>
      </c>
      <c r="AN629" s="1" t="s">
        <v>658</v>
      </c>
      <c r="AP629" t="str">
        <f t="shared" si="154"/>
        <v>Amorphous</v>
      </c>
      <c r="AQ629" s="9">
        <v>50</v>
      </c>
      <c r="AR629" s="9">
        <f t="shared" si="155"/>
        <v>50</v>
      </c>
      <c r="AS629" s="10">
        <f>Table1[[#This Row],[percentage_male]]/100</f>
        <v>0.5</v>
      </c>
      <c r="AT629" s="11">
        <f>(100-Table1[[#This Row],[percentage_male]])/100</f>
        <v>0.5</v>
      </c>
      <c r="AU629" s="1" t="s">
        <v>51</v>
      </c>
      <c r="AV629" s="1" t="s">
        <v>32</v>
      </c>
      <c r="AW629" s="1" t="s">
        <v>32</v>
      </c>
      <c r="AX629" s="1" t="s">
        <v>38</v>
      </c>
      <c r="AY629" s="1" t="s">
        <v>33</v>
      </c>
      <c r="AZ629" s="1">
        <v>0.5</v>
      </c>
      <c r="BA629" s="1">
        <v>0.5</v>
      </c>
      <c r="BB629" s="1" t="s">
        <v>32</v>
      </c>
      <c r="BC629" s="1">
        <v>0.5</v>
      </c>
      <c r="BD629" s="1" t="s">
        <v>38</v>
      </c>
      <c r="BE629" s="1" t="s">
        <v>33</v>
      </c>
      <c r="BF629" s="1" t="s">
        <v>33</v>
      </c>
      <c r="BG629" s="1">
        <v>0.25</v>
      </c>
      <c r="BH629" s="1" t="s">
        <v>38</v>
      </c>
      <c r="BI629" s="1" t="s">
        <v>38</v>
      </c>
      <c r="BJ629" s="1" t="s">
        <v>33</v>
      </c>
      <c r="BK629" s="1" t="s">
        <v>38</v>
      </c>
      <c r="BL629" s="1">
        <v>0.5</v>
      </c>
      <c r="BM629" s="1">
        <v>0.5</v>
      </c>
    </row>
    <row r="630" spans="1:65" x14ac:dyDescent="0.35">
      <c r="A630" s="1" t="s">
        <v>2748</v>
      </c>
      <c r="B630" s="1" t="s">
        <v>2353</v>
      </c>
      <c r="C630" s="1" t="s">
        <v>2749</v>
      </c>
      <c r="D630" s="1" t="s">
        <v>2750</v>
      </c>
      <c r="E630" t="s">
        <v>90</v>
      </c>
      <c r="F630" s="1" t="s">
        <v>37</v>
      </c>
      <c r="G630" s="1" t="s">
        <v>4332</v>
      </c>
      <c r="H630" s="1" t="s">
        <v>38</v>
      </c>
      <c r="I630" s="1" t="s">
        <v>679</v>
      </c>
      <c r="J630" s="1" t="s">
        <v>81</v>
      </c>
      <c r="K630" t="str">
        <f t="shared" si="143"/>
        <v>Ghost, Fire</v>
      </c>
      <c r="L630" s="1">
        <v>1</v>
      </c>
      <c r="M630" s="1">
        <v>34.299999999999997</v>
      </c>
      <c r="N630" s="1" t="s">
        <v>61</v>
      </c>
      <c r="O630" s="1" t="s">
        <v>373</v>
      </c>
      <c r="P630" s="1" t="s">
        <v>587</v>
      </c>
      <c r="Q630" s="1" t="s">
        <v>398</v>
      </c>
      <c r="R630" s="9" t="s">
        <v>815</v>
      </c>
      <c r="S630" s="9">
        <f t="shared" si="144"/>
        <v>520</v>
      </c>
      <c r="T630" s="9">
        <f t="shared" si="145"/>
        <v>60</v>
      </c>
      <c r="U630" s="9" t="s">
        <v>56</v>
      </c>
      <c r="V630" s="9">
        <f t="shared" si="146"/>
        <v>55</v>
      </c>
      <c r="W630" s="9" t="s">
        <v>169</v>
      </c>
      <c r="X630" s="9">
        <f t="shared" si="147"/>
        <v>90</v>
      </c>
      <c r="Y630" s="9" t="s">
        <v>178</v>
      </c>
      <c r="Z630" s="9">
        <f t="shared" si="148"/>
        <v>145</v>
      </c>
      <c r="AA630" s="9" t="s">
        <v>201</v>
      </c>
      <c r="AB630" s="9">
        <f t="shared" si="149"/>
        <v>90</v>
      </c>
      <c r="AC630" s="9" t="s">
        <v>178</v>
      </c>
      <c r="AD630" s="9">
        <f t="shared" si="150"/>
        <v>80</v>
      </c>
      <c r="AE630" s="9" t="s">
        <v>59</v>
      </c>
      <c r="AF630" s="9">
        <f t="shared" si="151"/>
        <v>45</v>
      </c>
      <c r="AG630" s="9" t="s">
        <v>44</v>
      </c>
      <c r="AH630" s="9" t="s">
        <v>47</v>
      </c>
      <c r="AI630" s="9">
        <f t="shared" si="152"/>
        <v>70</v>
      </c>
      <c r="AJ630" s="9">
        <f t="shared" si="153"/>
        <v>234</v>
      </c>
      <c r="AK630" s="9" t="s">
        <v>1083</v>
      </c>
      <c r="AL630" s="1" t="s">
        <v>49</v>
      </c>
      <c r="AM630" s="1" t="s">
        <v>33</v>
      </c>
      <c r="AN630" s="1" t="s">
        <v>658</v>
      </c>
      <c r="AP630" t="str">
        <f t="shared" si="154"/>
        <v>Amorphous</v>
      </c>
      <c r="AQ630" s="9">
        <v>50</v>
      </c>
      <c r="AR630" s="9">
        <f t="shared" si="155"/>
        <v>50</v>
      </c>
      <c r="AS630" s="10">
        <f>Table1[[#This Row],[percentage_male]]/100</f>
        <v>0.5</v>
      </c>
      <c r="AT630" s="11">
        <f>(100-Table1[[#This Row],[percentage_male]])/100</f>
        <v>0.5</v>
      </c>
      <c r="AU630" s="1" t="s">
        <v>51</v>
      </c>
      <c r="AV630" s="1" t="s">
        <v>32</v>
      </c>
      <c r="AW630" s="1" t="s">
        <v>32</v>
      </c>
      <c r="AX630" s="1" t="s">
        <v>38</v>
      </c>
      <c r="AY630" s="1" t="s">
        <v>33</v>
      </c>
      <c r="AZ630" s="1">
        <v>0.5</v>
      </c>
      <c r="BA630" s="1">
        <v>0.5</v>
      </c>
      <c r="BB630" s="1" t="s">
        <v>32</v>
      </c>
      <c r="BC630" s="1">
        <v>0.5</v>
      </c>
      <c r="BD630" s="1" t="s">
        <v>38</v>
      </c>
      <c r="BE630" s="1" t="s">
        <v>33</v>
      </c>
      <c r="BF630" s="1" t="s">
        <v>33</v>
      </c>
      <c r="BG630" s="1">
        <v>0.25</v>
      </c>
      <c r="BH630" s="1" t="s">
        <v>38</v>
      </c>
      <c r="BI630" s="1" t="s">
        <v>38</v>
      </c>
      <c r="BJ630" s="1" t="s">
        <v>33</v>
      </c>
      <c r="BK630" s="1" t="s">
        <v>38</v>
      </c>
      <c r="BL630" s="1">
        <v>0.5</v>
      </c>
      <c r="BM630" s="1">
        <v>0.5</v>
      </c>
    </row>
    <row r="631" spans="1:65" x14ac:dyDescent="0.35">
      <c r="A631" s="1" t="s">
        <v>2752</v>
      </c>
      <c r="B631" s="1" t="s">
        <v>1058</v>
      </c>
      <c r="C631" s="1" t="s">
        <v>2753</v>
      </c>
      <c r="D631" s="1" t="s">
        <v>2754</v>
      </c>
      <c r="E631" t="s">
        <v>90</v>
      </c>
      <c r="F631" s="1" t="s">
        <v>37</v>
      </c>
      <c r="G631" s="1" t="s">
        <v>4333</v>
      </c>
      <c r="H631" s="1" t="s">
        <v>33</v>
      </c>
      <c r="I631" s="1" t="s">
        <v>89</v>
      </c>
      <c r="K631" t="str">
        <f t="shared" si="143"/>
        <v>Dragon</v>
      </c>
      <c r="L631" s="1">
        <v>0.6</v>
      </c>
      <c r="M631" s="1">
        <v>18</v>
      </c>
      <c r="N631" s="1" t="s">
        <v>61</v>
      </c>
      <c r="O631" s="1" t="s">
        <v>324</v>
      </c>
      <c r="P631" s="1" t="s">
        <v>838</v>
      </c>
      <c r="Q631" s="1" t="s">
        <v>270</v>
      </c>
      <c r="R631" s="9" t="s">
        <v>285</v>
      </c>
      <c r="S631" s="9">
        <f t="shared" si="144"/>
        <v>320</v>
      </c>
      <c r="T631" s="9">
        <f t="shared" si="145"/>
        <v>46</v>
      </c>
      <c r="U631" s="9" t="s">
        <v>347</v>
      </c>
      <c r="V631" s="9">
        <f t="shared" si="146"/>
        <v>87</v>
      </c>
      <c r="W631" s="9" t="s">
        <v>341</v>
      </c>
      <c r="X631" s="9">
        <f t="shared" si="147"/>
        <v>60</v>
      </c>
      <c r="Y631" s="9" t="s">
        <v>56</v>
      </c>
      <c r="Z631" s="9">
        <f t="shared" si="148"/>
        <v>30</v>
      </c>
      <c r="AA631" s="9" t="s">
        <v>158</v>
      </c>
      <c r="AB631" s="9">
        <f t="shared" si="149"/>
        <v>40</v>
      </c>
      <c r="AC631" s="9" t="s">
        <v>184</v>
      </c>
      <c r="AD631" s="9">
        <f t="shared" si="150"/>
        <v>57</v>
      </c>
      <c r="AE631" s="9" t="s">
        <v>348</v>
      </c>
      <c r="AF631" s="9">
        <f t="shared" si="151"/>
        <v>75</v>
      </c>
      <c r="AG631" s="9" t="s">
        <v>195</v>
      </c>
      <c r="AH631" s="9" t="s">
        <v>159</v>
      </c>
      <c r="AI631" s="9">
        <f t="shared" si="152"/>
        <v>35</v>
      </c>
      <c r="AJ631" s="9">
        <f t="shared" si="153"/>
        <v>64</v>
      </c>
      <c r="AK631" s="9" t="s">
        <v>48</v>
      </c>
      <c r="AL631" s="1" t="s">
        <v>490</v>
      </c>
      <c r="AM631" s="1" t="s">
        <v>38</v>
      </c>
      <c r="AN631" s="1" t="s">
        <v>89</v>
      </c>
      <c r="AO631" s="1" t="s">
        <v>50</v>
      </c>
      <c r="AP631" t="str">
        <f t="shared" si="154"/>
        <v>Dragon, Monster</v>
      </c>
      <c r="AQ631" s="9">
        <v>50</v>
      </c>
      <c r="AR631" s="9">
        <f t="shared" si="155"/>
        <v>50</v>
      </c>
      <c r="AS631" s="10">
        <f>Table1[[#This Row],[percentage_male]]/100</f>
        <v>0.5</v>
      </c>
      <c r="AT631" s="11">
        <f>(100-Table1[[#This Row],[percentage_male]])/100</f>
        <v>0.5</v>
      </c>
      <c r="AU631" s="1" t="s">
        <v>184</v>
      </c>
      <c r="AV631" s="1" t="s">
        <v>33</v>
      </c>
      <c r="AW631" s="1">
        <v>0.5</v>
      </c>
      <c r="AX631" s="1">
        <v>0.5</v>
      </c>
      <c r="AY631" s="1">
        <v>0.5</v>
      </c>
      <c r="AZ631" s="1">
        <v>0.5</v>
      </c>
      <c r="BA631" s="1" t="s">
        <v>38</v>
      </c>
      <c r="BB631" s="1" t="s">
        <v>33</v>
      </c>
      <c r="BC631" s="1" t="s">
        <v>33</v>
      </c>
      <c r="BD631" s="1" t="s">
        <v>33</v>
      </c>
      <c r="BE631" s="1" t="s">
        <v>33</v>
      </c>
      <c r="BF631" s="1" t="s">
        <v>33</v>
      </c>
      <c r="BG631" s="1" t="s">
        <v>33</v>
      </c>
      <c r="BH631" s="1" t="s">
        <v>33</v>
      </c>
      <c r="BI631" s="1" t="s">
        <v>33</v>
      </c>
      <c r="BJ631" s="1" t="s">
        <v>38</v>
      </c>
      <c r="BK631" s="1" t="s">
        <v>33</v>
      </c>
      <c r="BL631" s="1" t="s">
        <v>33</v>
      </c>
      <c r="BM631" s="1" t="s">
        <v>38</v>
      </c>
    </row>
    <row r="632" spans="1:65" x14ac:dyDescent="0.35">
      <c r="A632" s="1" t="s">
        <v>2756</v>
      </c>
      <c r="B632" s="1" t="s">
        <v>2360</v>
      </c>
      <c r="C632" s="1" t="s">
        <v>2757</v>
      </c>
      <c r="D632" s="1" t="s">
        <v>2758</v>
      </c>
      <c r="E632" t="s">
        <v>90</v>
      </c>
      <c r="F632" s="1" t="s">
        <v>37</v>
      </c>
      <c r="G632" s="1" t="s">
        <v>4334</v>
      </c>
      <c r="H632" s="1" t="s">
        <v>33</v>
      </c>
      <c r="I632" s="1" t="s">
        <v>89</v>
      </c>
      <c r="K632" t="str">
        <f t="shared" si="143"/>
        <v>Dragon</v>
      </c>
      <c r="L632" s="1">
        <v>1</v>
      </c>
      <c r="M632" s="1">
        <v>36</v>
      </c>
      <c r="N632" s="1" t="s">
        <v>61</v>
      </c>
      <c r="O632" s="1" t="s">
        <v>324</v>
      </c>
      <c r="P632" s="1" t="s">
        <v>838</v>
      </c>
      <c r="Q632" s="1" t="s">
        <v>270</v>
      </c>
      <c r="R632" s="9" t="s">
        <v>588</v>
      </c>
      <c r="S632" s="9">
        <f t="shared" si="144"/>
        <v>410</v>
      </c>
      <c r="T632" s="9">
        <f t="shared" si="145"/>
        <v>66</v>
      </c>
      <c r="U632" s="9" t="s">
        <v>444</v>
      </c>
      <c r="V632" s="9">
        <f t="shared" si="146"/>
        <v>117</v>
      </c>
      <c r="W632" s="9" t="s">
        <v>659</v>
      </c>
      <c r="X632" s="9">
        <f t="shared" si="147"/>
        <v>70</v>
      </c>
      <c r="Y632" s="9" t="s">
        <v>47</v>
      </c>
      <c r="Z632" s="9">
        <f t="shared" si="148"/>
        <v>40</v>
      </c>
      <c r="AA632" s="9" t="s">
        <v>184</v>
      </c>
      <c r="AB632" s="9">
        <f t="shared" si="149"/>
        <v>50</v>
      </c>
      <c r="AC632" s="9" t="s">
        <v>88</v>
      </c>
      <c r="AD632" s="9">
        <f t="shared" si="150"/>
        <v>67</v>
      </c>
      <c r="AE632" s="9" t="s">
        <v>332</v>
      </c>
      <c r="AF632" s="9">
        <f t="shared" si="151"/>
        <v>60</v>
      </c>
      <c r="AG632" s="9" t="s">
        <v>56</v>
      </c>
      <c r="AH632" s="9" t="s">
        <v>159</v>
      </c>
      <c r="AI632" s="9">
        <f t="shared" si="152"/>
        <v>35</v>
      </c>
      <c r="AJ632" s="9">
        <f t="shared" si="153"/>
        <v>144</v>
      </c>
      <c r="AK632" s="9" t="s">
        <v>763</v>
      </c>
      <c r="AL632" s="1" t="s">
        <v>490</v>
      </c>
      <c r="AM632" s="1" t="s">
        <v>38</v>
      </c>
      <c r="AN632" s="1" t="s">
        <v>89</v>
      </c>
      <c r="AO632" s="1" t="s">
        <v>50</v>
      </c>
      <c r="AP632" t="str">
        <f t="shared" si="154"/>
        <v>Dragon, Monster</v>
      </c>
      <c r="AQ632" s="9">
        <v>50</v>
      </c>
      <c r="AR632" s="9">
        <f t="shared" si="155"/>
        <v>50</v>
      </c>
      <c r="AS632" s="10">
        <f>Table1[[#This Row],[percentage_male]]/100</f>
        <v>0.5</v>
      </c>
      <c r="AT632" s="11">
        <f>(100-Table1[[#This Row],[percentage_male]])/100</f>
        <v>0.5</v>
      </c>
      <c r="AU632" s="1" t="s">
        <v>184</v>
      </c>
      <c r="AV632" s="1" t="s">
        <v>33</v>
      </c>
      <c r="AW632" s="1">
        <v>0.5</v>
      </c>
      <c r="AX632" s="1">
        <v>0.5</v>
      </c>
      <c r="AY632" s="1">
        <v>0.5</v>
      </c>
      <c r="AZ632" s="1">
        <v>0.5</v>
      </c>
      <c r="BA632" s="1" t="s">
        <v>38</v>
      </c>
      <c r="BB632" s="1" t="s">
        <v>33</v>
      </c>
      <c r="BC632" s="1" t="s">
        <v>33</v>
      </c>
      <c r="BD632" s="1" t="s">
        <v>33</v>
      </c>
      <c r="BE632" s="1" t="s">
        <v>33</v>
      </c>
      <c r="BF632" s="1" t="s">
        <v>33</v>
      </c>
      <c r="BG632" s="1" t="s">
        <v>33</v>
      </c>
      <c r="BH632" s="1" t="s">
        <v>33</v>
      </c>
      <c r="BI632" s="1" t="s">
        <v>33</v>
      </c>
      <c r="BJ632" s="1" t="s">
        <v>38</v>
      </c>
      <c r="BK632" s="1" t="s">
        <v>33</v>
      </c>
      <c r="BL632" s="1" t="s">
        <v>33</v>
      </c>
      <c r="BM632" s="1" t="s">
        <v>38</v>
      </c>
    </row>
    <row r="633" spans="1:65" x14ac:dyDescent="0.35">
      <c r="A633" s="1" t="s">
        <v>2760</v>
      </c>
      <c r="B633" s="1" t="s">
        <v>2364</v>
      </c>
      <c r="C633" s="1" t="s">
        <v>2761</v>
      </c>
      <c r="D633" s="1" t="s">
        <v>2762</v>
      </c>
      <c r="E633" t="s">
        <v>90</v>
      </c>
      <c r="F633" s="1" t="s">
        <v>37</v>
      </c>
      <c r="G633" s="1" t="s">
        <v>4334</v>
      </c>
      <c r="H633" s="1" t="s">
        <v>33</v>
      </c>
      <c r="I633" s="1" t="s">
        <v>89</v>
      </c>
      <c r="K633" t="str">
        <f t="shared" si="143"/>
        <v>Dragon</v>
      </c>
      <c r="L633" s="1">
        <v>1.8</v>
      </c>
      <c r="M633" s="1">
        <v>105.5</v>
      </c>
      <c r="N633" s="1" t="s">
        <v>61</v>
      </c>
      <c r="O633" s="1" t="s">
        <v>324</v>
      </c>
      <c r="P633" s="1" t="s">
        <v>838</v>
      </c>
      <c r="Q633" s="1" t="s">
        <v>270</v>
      </c>
      <c r="R633" s="9" t="s">
        <v>852</v>
      </c>
      <c r="S633" s="9">
        <f t="shared" si="144"/>
        <v>540</v>
      </c>
      <c r="T633" s="9">
        <f t="shared" si="145"/>
        <v>76</v>
      </c>
      <c r="U633" s="9" t="s">
        <v>342</v>
      </c>
      <c r="V633" s="9">
        <f t="shared" si="146"/>
        <v>147</v>
      </c>
      <c r="W633" s="9" t="s">
        <v>774</v>
      </c>
      <c r="X633" s="9">
        <f t="shared" si="147"/>
        <v>90</v>
      </c>
      <c r="Y633" s="9" t="s">
        <v>178</v>
      </c>
      <c r="Z633" s="9">
        <f t="shared" si="148"/>
        <v>60</v>
      </c>
      <c r="AA633" s="9" t="s">
        <v>56</v>
      </c>
      <c r="AB633" s="9">
        <f t="shared" si="149"/>
        <v>70</v>
      </c>
      <c r="AC633" s="9" t="s">
        <v>47</v>
      </c>
      <c r="AD633" s="9">
        <f t="shared" si="150"/>
        <v>97</v>
      </c>
      <c r="AE633" s="9" t="s">
        <v>248</v>
      </c>
      <c r="AF633" s="9">
        <f t="shared" si="151"/>
        <v>45</v>
      </c>
      <c r="AG633" s="9" t="s">
        <v>44</v>
      </c>
      <c r="AH633" s="9" t="s">
        <v>159</v>
      </c>
      <c r="AI633" s="9">
        <f t="shared" si="152"/>
        <v>35</v>
      </c>
      <c r="AJ633" s="9">
        <f t="shared" si="153"/>
        <v>243</v>
      </c>
      <c r="AK633" s="9" t="s">
        <v>1115</v>
      </c>
      <c r="AL633" s="1" t="s">
        <v>490</v>
      </c>
      <c r="AM633" s="1" t="s">
        <v>38</v>
      </c>
      <c r="AN633" s="1" t="s">
        <v>89</v>
      </c>
      <c r="AO633" s="1" t="s">
        <v>50</v>
      </c>
      <c r="AP633" t="str">
        <f t="shared" si="154"/>
        <v>Dragon, Monster</v>
      </c>
      <c r="AQ633" s="9">
        <v>50</v>
      </c>
      <c r="AR633" s="9">
        <f t="shared" si="155"/>
        <v>50</v>
      </c>
      <c r="AS633" s="10">
        <f>Table1[[#This Row],[percentage_male]]/100</f>
        <v>0.5</v>
      </c>
      <c r="AT633" s="11">
        <f>(100-Table1[[#This Row],[percentage_male]])/100</f>
        <v>0.5</v>
      </c>
      <c r="AU633" s="1" t="s">
        <v>184</v>
      </c>
      <c r="AV633" s="1" t="s">
        <v>33</v>
      </c>
      <c r="AW633" s="1">
        <v>0.5</v>
      </c>
      <c r="AX633" s="1">
        <v>0.5</v>
      </c>
      <c r="AY633" s="1">
        <v>0.5</v>
      </c>
      <c r="AZ633" s="1">
        <v>0.5</v>
      </c>
      <c r="BA633" s="1" t="s">
        <v>38</v>
      </c>
      <c r="BB633" s="1" t="s">
        <v>33</v>
      </c>
      <c r="BC633" s="1" t="s">
        <v>33</v>
      </c>
      <c r="BD633" s="1" t="s">
        <v>33</v>
      </c>
      <c r="BE633" s="1" t="s">
        <v>33</v>
      </c>
      <c r="BF633" s="1" t="s">
        <v>33</v>
      </c>
      <c r="BG633" s="1" t="s">
        <v>33</v>
      </c>
      <c r="BH633" s="1" t="s">
        <v>33</v>
      </c>
      <c r="BI633" s="1" t="s">
        <v>33</v>
      </c>
      <c r="BJ633" s="1" t="s">
        <v>38</v>
      </c>
      <c r="BK633" s="1" t="s">
        <v>33</v>
      </c>
      <c r="BL633" s="1" t="s">
        <v>33</v>
      </c>
      <c r="BM633" s="1" t="s">
        <v>38</v>
      </c>
    </row>
    <row r="634" spans="1:65" x14ac:dyDescent="0.35">
      <c r="A634" s="1" t="s">
        <v>2764</v>
      </c>
      <c r="B634" s="1" t="s">
        <v>2368</v>
      </c>
      <c r="C634" s="1" t="s">
        <v>2765</v>
      </c>
      <c r="D634" s="1" t="s">
        <v>2766</v>
      </c>
      <c r="E634" t="s">
        <v>90</v>
      </c>
      <c r="F634" s="1" t="s">
        <v>37</v>
      </c>
      <c r="G634" s="1" t="s">
        <v>4335</v>
      </c>
      <c r="H634" s="1" t="s">
        <v>33</v>
      </c>
      <c r="I634" s="1" t="s">
        <v>310</v>
      </c>
      <c r="K634" t="str">
        <f t="shared" si="143"/>
        <v>Ice</v>
      </c>
      <c r="L634" s="1">
        <v>0.5</v>
      </c>
      <c r="M634" s="1">
        <v>8.5</v>
      </c>
      <c r="N634" s="1" t="s">
        <v>61</v>
      </c>
      <c r="O634" s="1" t="s">
        <v>312</v>
      </c>
      <c r="P634" s="1" t="s">
        <v>313</v>
      </c>
      <c r="Q634" s="1" t="s">
        <v>454</v>
      </c>
      <c r="R634" s="9" t="s">
        <v>427</v>
      </c>
      <c r="S634" s="9">
        <f t="shared" si="144"/>
        <v>305</v>
      </c>
      <c r="T634" s="9">
        <f t="shared" si="145"/>
        <v>55</v>
      </c>
      <c r="U634" s="9" t="s">
        <v>169</v>
      </c>
      <c r="V634" s="9">
        <f t="shared" si="146"/>
        <v>70</v>
      </c>
      <c r="W634" s="9" t="s">
        <v>47</v>
      </c>
      <c r="X634" s="9">
        <f t="shared" si="147"/>
        <v>40</v>
      </c>
      <c r="Y634" s="9" t="s">
        <v>184</v>
      </c>
      <c r="Z634" s="9">
        <f t="shared" si="148"/>
        <v>60</v>
      </c>
      <c r="AA634" s="9" t="s">
        <v>56</v>
      </c>
      <c r="AB634" s="9">
        <f t="shared" si="149"/>
        <v>40</v>
      </c>
      <c r="AC634" s="9" t="s">
        <v>184</v>
      </c>
      <c r="AD634" s="9">
        <f t="shared" si="150"/>
        <v>40</v>
      </c>
      <c r="AE634" s="9" t="s">
        <v>184</v>
      </c>
      <c r="AF634" s="9">
        <f t="shared" si="151"/>
        <v>120</v>
      </c>
      <c r="AG634" s="9" t="s">
        <v>75</v>
      </c>
      <c r="AH634" s="9" t="s">
        <v>47</v>
      </c>
      <c r="AI634" s="9">
        <f t="shared" si="152"/>
        <v>70</v>
      </c>
      <c r="AJ634" s="9">
        <f t="shared" si="153"/>
        <v>61</v>
      </c>
      <c r="AK634" s="9" t="s">
        <v>264</v>
      </c>
      <c r="AL634" s="1" t="s">
        <v>161</v>
      </c>
      <c r="AM634" s="1" t="s">
        <v>33</v>
      </c>
      <c r="AN634" s="1" t="s">
        <v>238</v>
      </c>
      <c r="AP634" t="str">
        <f t="shared" si="154"/>
        <v>Field</v>
      </c>
      <c r="AQ634" s="9">
        <v>50</v>
      </c>
      <c r="AR634" s="9">
        <f t="shared" si="155"/>
        <v>50</v>
      </c>
      <c r="AS634" s="10">
        <f>Table1[[#This Row],[percentage_male]]/100</f>
        <v>0.5</v>
      </c>
      <c r="AT634" s="11">
        <f>(100-Table1[[#This Row],[percentage_male]])/100</f>
        <v>0.5</v>
      </c>
      <c r="AU634" s="1" t="s">
        <v>51</v>
      </c>
      <c r="AV634" s="1" t="s">
        <v>33</v>
      </c>
      <c r="AW634" s="1" t="s">
        <v>38</v>
      </c>
      <c r="AX634" s="1" t="s">
        <v>33</v>
      </c>
      <c r="AY634" s="1" t="s">
        <v>33</v>
      </c>
      <c r="AZ634" s="1" t="s">
        <v>33</v>
      </c>
      <c r="BA634" s="1">
        <v>0.5</v>
      </c>
      <c r="BB634" s="1" t="s">
        <v>38</v>
      </c>
      <c r="BC634" s="1" t="s">
        <v>33</v>
      </c>
      <c r="BD634" s="1" t="s">
        <v>33</v>
      </c>
      <c r="BE634" s="1" t="s">
        <v>33</v>
      </c>
      <c r="BF634" s="1" t="s">
        <v>33</v>
      </c>
      <c r="BG634" s="1" t="s">
        <v>33</v>
      </c>
      <c r="BH634" s="1" t="s">
        <v>38</v>
      </c>
      <c r="BI634" s="1" t="s">
        <v>33</v>
      </c>
      <c r="BJ634" s="1" t="s">
        <v>33</v>
      </c>
      <c r="BK634" s="1" t="s">
        <v>33</v>
      </c>
      <c r="BL634" s="1" t="s">
        <v>38</v>
      </c>
      <c r="BM634" s="1" t="s">
        <v>33</v>
      </c>
    </row>
    <row r="635" spans="1:65" x14ac:dyDescent="0.35">
      <c r="A635" s="1" t="s">
        <v>2768</v>
      </c>
      <c r="B635" s="1" t="s">
        <v>2372</v>
      </c>
      <c r="C635" s="1" t="s">
        <v>2769</v>
      </c>
      <c r="D635" s="1" t="s">
        <v>2770</v>
      </c>
      <c r="E635" t="s">
        <v>90</v>
      </c>
      <c r="F635" s="1" t="s">
        <v>37</v>
      </c>
      <c r="G635" s="1" t="s">
        <v>4336</v>
      </c>
      <c r="H635" s="1" t="s">
        <v>33</v>
      </c>
      <c r="I635" s="1" t="s">
        <v>310</v>
      </c>
      <c r="K635" t="str">
        <f t="shared" si="143"/>
        <v>Ice</v>
      </c>
      <c r="L635" s="1">
        <v>2.6</v>
      </c>
      <c r="M635" s="1">
        <v>260</v>
      </c>
      <c r="N635" s="1" t="s">
        <v>61</v>
      </c>
      <c r="O635" s="1" t="s">
        <v>312</v>
      </c>
      <c r="P635" s="1" t="s">
        <v>313</v>
      </c>
      <c r="Q635" s="1" t="s">
        <v>468</v>
      </c>
      <c r="R635" s="9" t="s">
        <v>339</v>
      </c>
      <c r="S635" s="9">
        <f t="shared" si="144"/>
        <v>505</v>
      </c>
      <c r="T635" s="9">
        <f t="shared" si="145"/>
        <v>95</v>
      </c>
      <c r="U635" s="9" t="s">
        <v>276</v>
      </c>
      <c r="V635" s="9">
        <f t="shared" si="146"/>
        <v>130</v>
      </c>
      <c r="W635" s="9" t="s">
        <v>110</v>
      </c>
      <c r="X635" s="9">
        <f t="shared" si="147"/>
        <v>80</v>
      </c>
      <c r="Y635" s="9" t="s">
        <v>59</v>
      </c>
      <c r="Z635" s="9">
        <f t="shared" si="148"/>
        <v>70</v>
      </c>
      <c r="AA635" s="9" t="s">
        <v>47</v>
      </c>
      <c r="AB635" s="9">
        <f t="shared" si="149"/>
        <v>80</v>
      </c>
      <c r="AC635" s="9" t="s">
        <v>59</v>
      </c>
      <c r="AD635" s="9">
        <f t="shared" si="150"/>
        <v>50</v>
      </c>
      <c r="AE635" s="9" t="s">
        <v>88</v>
      </c>
      <c r="AF635" s="9">
        <f t="shared" si="151"/>
        <v>60</v>
      </c>
      <c r="AG635" s="9" t="s">
        <v>56</v>
      </c>
      <c r="AH635" s="9" t="s">
        <v>47</v>
      </c>
      <c r="AI635" s="9">
        <f t="shared" si="152"/>
        <v>70</v>
      </c>
      <c r="AJ635" s="9">
        <f t="shared" si="153"/>
        <v>177</v>
      </c>
      <c r="AK635" s="9" t="s">
        <v>380</v>
      </c>
      <c r="AL635" s="1" t="s">
        <v>161</v>
      </c>
      <c r="AM635" s="1" t="s">
        <v>33</v>
      </c>
      <c r="AN635" s="1" t="s">
        <v>238</v>
      </c>
      <c r="AP635" t="str">
        <f t="shared" si="154"/>
        <v>Field</v>
      </c>
      <c r="AQ635" s="9">
        <v>50</v>
      </c>
      <c r="AR635" s="9">
        <f t="shared" si="155"/>
        <v>50</v>
      </c>
      <c r="AS635" s="10">
        <f>Table1[[#This Row],[percentage_male]]/100</f>
        <v>0.5</v>
      </c>
      <c r="AT635" s="11">
        <f>(100-Table1[[#This Row],[percentage_male]])/100</f>
        <v>0.5</v>
      </c>
      <c r="AU635" s="1" t="s">
        <v>51</v>
      </c>
      <c r="AV635" s="1" t="s">
        <v>33</v>
      </c>
      <c r="AW635" s="1" t="s">
        <v>38</v>
      </c>
      <c r="AX635" s="1" t="s">
        <v>33</v>
      </c>
      <c r="AY635" s="1" t="s">
        <v>33</v>
      </c>
      <c r="AZ635" s="1" t="s">
        <v>33</v>
      </c>
      <c r="BA635" s="1">
        <v>0.5</v>
      </c>
      <c r="BB635" s="1" t="s">
        <v>38</v>
      </c>
      <c r="BC635" s="1" t="s">
        <v>33</v>
      </c>
      <c r="BD635" s="1" t="s">
        <v>33</v>
      </c>
      <c r="BE635" s="1" t="s">
        <v>33</v>
      </c>
      <c r="BF635" s="1" t="s">
        <v>33</v>
      </c>
      <c r="BG635" s="1" t="s">
        <v>33</v>
      </c>
      <c r="BH635" s="1" t="s">
        <v>38</v>
      </c>
      <c r="BI635" s="1" t="s">
        <v>33</v>
      </c>
      <c r="BJ635" s="1" t="s">
        <v>33</v>
      </c>
      <c r="BK635" s="1" t="s">
        <v>33</v>
      </c>
      <c r="BL635" s="1" t="s">
        <v>38</v>
      </c>
      <c r="BM635" s="1" t="s">
        <v>33</v>
      </c>
    </row>
    <row r="636" spans="1:65" x14ac:dyDescent="0.35">
      <c r="A636" s="1" t="s">
        <v>2772</v>
      </c>
      <c r="B636" s="1" t="s">
        <v>903</v>
      </c>
      <c r="C636" s="1" t="s">
        <v>2773</v>
      </c>
      <c r="D636" s="1" t="s">
        <v>2774</v>
      </c>
      <c r="E636" t="s">
        <v>90</v>
      </c>
      <c r="F636" s="1" t="s">
        <v>37</v>
      </c>
      <c r="G636" s="1" t="s">
        <v>4337</v>
      </c>
      <c r="H636" s="1" t="s">
        <v>33</v>
      </c>
      <c r="I636" s="1" t="s">
        <v>310</v>
      </c>
      <c r="K636" t="str">
        <f t="shared" si="143"/>
        <v>Ice</v>
      </c>
      <c r="L636" s="1">
        <v>1.1000000000000001</v>
      </c>
      <c r="M636" s="1">
        <v>148</v>
      </c>
      <c r="N636" s="1" t="s">
        <v>33</v>
      </c>
      <c r="O636" s="1" t="s">
        <v>680</v>
      </c>
      <c r="R636" s="9" t="s">
        <v>561</v>
      </c>
      <c r="S636" s="9">
        <f t="shared" si="144"/>
        <v>515</v>
      </c>
      <c r="T636" s="9">
        <f t="shared" si="145"/>
        <v>80</v>
      </c>
      <c r="U636" s="9" t="s">
        <v>59</v>
      </c>
      <c r="V636" s="9">
        <f t="shared" si="146"/>
        <v>50</v>
      </c>
      <c r="W636" s="9" t="s">
        <v>88</v>
      </c>
      <c r="X636" s="9">
        <f t="shared" si="147"/>
        <v>50</v>
      </c>
      <c r="Y636" s="9" t="s">
        <v>88</v>
      </c>
      <c r="Z636" s="9">
        <f t="shared" si="148"/>
        <v>95</v>
      </c>
      <c r="AA636" s="9" t="s">
        <v>276</v>
      </c>
      <c r="AB636" s="9">
        <f t="shared" si="149"/>
        <v>135</v>
      </c>
      <c r="AC636" s="9" t="s">
        <v>148</v>
      </c>
      <c r="AD636" s="9">
        <f t="shared" si="150"/>
        <v>105</v>
      </c>
      <c r="AE636" s="9" t="s">
        <v>141</v>
      </c>
      <c r="AF636" s="9">
        <f t="shared" si="151"/>
        <v>25</v>
      </c>
      <c r="AG636" s="9" t="s">
        <v>170</v>
      </c>
      <c r="AH636" s="9" t="s">
        <v>47</v>
      </c>
      <c r="AI636" s="9">
        <f t="shared" si="152"/>
        <v>70</v>
      </c>
      <c r="AJ636" s="9">
        <f t="shared" si="153"/>
        <v>180</v>
      </c>
      <c r="AK636" s="9" t="s">
        <v>529</v>
      </c>
      <c r="AL636" s="1" t="s">
        <v>161</v>
      </c>
      <c r="AM636" s="1" t="s">
        <v>33</v>
      </c>
      <c r="AN636" s="1" t="s">
        <v>569</v>
      </c>
      <c r="AP636" t="str">
        <f t="shared" si="154"/>
        <v>Mineral</v>
      </c>
      <c r="AR636" s="9">
        <f t="shared" si="155"/>
        <v>100</v>
      </c>
      <c r="AU636" s="1" t="s">
        <v>170</v>
      </c>
      <c r="AV636" s="1" t="s">
        <v>33</v>
      </c>
      <c r="AW636" s="1" t="s">
        <v>38</v>
      </c>
      <c r="AX636" s="1" t="s">
        <v>33</v>
      </c>
      <c r="AY636" s="1" t="s">
        <v>33</v>
      </c>
      <c r="AZ636" s="1" t="s">
        <v>33</v>
      </c>
      <c r="BA636" s="1">
        <v>0.5</v>
      </c>
      <c r="BB636" s="1" t="s">
        <v>38</v>
      </c>
      <c r="BC636" s="1" t="s">
        <v>33</v>
      </c>
      <c r="BD636" s="1" t="s">
        <v>32</v>
      </c>
      <c r="BE636" s="1" t="s">
        <v>33</v>
      </c>
      <c r="BF636" s="1" t="s">
        <v>33</v>
      </c>
      <c r="BG636" s="1" t="s">
        <v>33</v>
      </c>
      <c r="BH636" s="1" t="s">
        <v>38</v>
      </c>
      <c r="BI636" s="1" t="s">
        <v>33</v>
      </c>
      <c r="BJ636" s="1" t="s">
        <v>33</v>
      </c>
      <c r="BK636" s="1" t="s">
        <v>33</v>
      </c>
      <c r="BL636" s="1" t="s">
        <v>38</v>
      </c>
      <c r="BM636" s="1" t="s">
        <v>33</v>
      </c>
    </row>
    <row r="637" spans="1:65" x14ac:dyDescent="0.35">
      <c r="A637" s="1" t="s">
        <v>2775</v>
      </c>
      <c r="B637" s="1" t="s">
        <v>2379</v>
      </c>
      <c r="C637" s="1" t="s">
        <v>2776</v>
      </c>
      <c r="D637" s="1" t="s">
        <v>2777</v>
      </c>
      <c r="E637" t="s">
        <v>90</v>
      </c>
      <c r="F637" s="1" t="s">
        <v>37</v>
      </c>
      <c r="G637" s="1" t="s">
        <v>4338</v>
      </c>
      <c r="H637" s="1" t="s">
        <v>33</v>
      </c>
      <c r="I637" s="1" t="s">
        <v>154</v>
      </c>
      <c r="K637" t="str">
        <f t="shared" si="143"/>
        <v>Bug</v>
      </c>
      <c r="L637" s="1">
        <v>0.4</v>
      </c>
      <c r="M637" s="1">
        <v>7.7</v>
      </c>
      <c r="N637" s="1" t="s">
        <v>61</v>
      </c>
      <c r="O637" s="1" t="s">
        <v>644</v>
      </c>
      <c r="P637" s="1" t="s">
        <v>609</v>
      </c>
      <c r="Q637" s="1" t="s">
        <v>671</v>
      </c>
      <c r="R637" s="9" t="s">
        <v>427</v>
      </c>
      <c r="S637" s="9">
        <f t="shared" si="144"/>
        <v>305</v>
      </c>
      <c r="T637" s="9">
        <f t="shared" si="145"/>
        <v>50</v>
      </c>
      <c r="U637" s="9" t="s">
        <v>88</v>
      </c>
      <c r="V637" s="9">
        <f t="shared" si="146"/>
        <v>40</v>
      </c>
      <c r="W637" s="9" t="s">
        <v>184</v>
      </c>
      <c r="X637" s="9">
        <f t="shared" si="147"/>
        <v>85</v>
      </c>
      <c r="Y637" s="9" t="s">
        <v>104</v>
      </c>
      <c r="Z637" s="9">
        <f t="shared" si="148"/>
        <v>40</v>
      </c>
      <c r="AA637" s="9" t="s">
        <v>184</v>
      </c>
      <c r="AB637" s="9">
        <f t="shared" si="149"/>
        <v>65</v>
      </c>
      <c r="AC637" s="9" t="s">
        <v>46</v>
      </c>
      <c r="AD637" s="9">
        <f t="shared" si="150"/>
        <v>25</v>
      </c>
      <c r="AE637" s="9" t="s">
        <v>170</v>
      </c>
      <c r="AF637" s="9">
        <f t="shared" si="151"/>
        <v>200</v>
      </c>
      <c r="AG637" s="9" t="s">
        <v>513</v>
      </c>
      <c r="AH637" s="9" t="s">
        <v>47</v>
      </c>
      <c r="AI637" s="9">
        <f t="shared" si="152"/>
        <v>70</v>
      </c>
      <c r="AJ637" s="9">
        <f t="shared" si="153"/>
        <v>61</v>
      </c>
      <c r="AK637" s="9" t="s">
        <v>264</v>
      </c>
      <c r="AL637" s="1" t="s">
        <v>161</v>
      </c>
      <c r="AM637" s="1" t="s">
        <v>33</v>
      </c>
      <c r="AN637" s="1" t="s">
        <v>154</v>
      </c>
      <c r="AP637" t="str">
        <f t="shared" si="154"/>
        <v>Bug</v>
      </c>
      <c r="AQ637" s="9">
        <v>50</v>
      </c>
      <c r="AR637" s="9">
        <f t="shared" si="155"/>
        <v>50</v>
      </c>
      <c r="AS637" s="10">
        <f>Table1[[#This Row],[percentage_male]]/100</f>
        <v>0.5</v>
      </c>
      <c r="AT637" s="11">
        <f>(100-Table1[[#This Row],[percentage_male]])/100</f>
        <v>0.5</v>
      </c>
      <c r="AU637" s="1" t="s">
        <v>162</v>
      </c>
      <c r="AV637" s="1" t="s">
        <v>33</v>
      </c>
      <c r="AW637" s="1" t="s">
        <v>38</v>
      </c>
      <c r="AX637" s="1" t="s">
        <v>33</v>
      </c>
      <c r="AY637" s="1" t="s">
        <v>33</v>
      </c>
      <c r="AZ637" s="1">
        <v>0.5</v>
      </c>
      <c r="BA637" s="1" t="s">
        <v>33</v>
      </c>
      <c r="BB637" s="1">
        <v>0.5</v>
      </c>
      <c r="BC637" s="1" t="s">
        <v>33</v>
      </c>
      <c r="BD637" s="1">
        <v>0.5</v>
      </c>
      <c r="BE637" s="1" t="s">
        <v>38</v>
      </c>
      <c r="BF637" s="1" t="s">
        <v>33</v>
      </c>
      <c r="BG637" s="1" t="s">
        <v>33</v>
      </c>
      <c r="BH637" s="1" t="s">
        <v>38</v>
      </c>
      <c r="BI637" s="1" t="s">
        <v>33</v>
      </c>
      <c r="BJ637" s="1" t="s">
        <v>33</v>
      </c>
      <c r="BK637" s="1" t="s">
        <v>33</v>
      </c>
      <c r="BL637" s="1" t="s">
        <v>33</v>
      </c>
      <c r="BM637" s="1" t="s">
        <v>33</v>
      </c>
    </row>
    <row r="638" spans="1:65" x14ac:dyDescent="0.35">
      <c r="A638" s="1" t="s">
        <v>2779</v>
      </c>
      <c r="B638" s="1" t="s">
        <v>2383</v>
      </c>
      <c r="C638" s="1" t="s">
        <v>2780</v>
      </c>
      <c r="D638" s="1" t="s">
        <v>2781</v>
      </c>
      <c r="E638" t="s">
        <v>90</v>
      </c>
      <c r="F638" s="1" t="s">
        <v>37</v>
      </c>
      <c r="G638" s="1" t="s">
        <v>4339</v>
      </c>
      <c r="H638" s="1" t="s">
        <v>33</v>
      </c>
      <c r="I638" s="1" t="s">
        <v>154</v>
      </c>
      <c r="K638" t="str">
        <f t="shared" si="143"/>
        <v>Bug</v>
      </c>
      <c r="L638" s="1">
        <v>0.8</v>
      </c>
      <c r="M638" s="1">
        <v>25.3</v>
      </c>
      <c r="N638" s="1" t="s">
        <v>61</v>
      </c>
      <c r="O638" s="1" t="s">
        <v>644</v>
      </c>
      <c r="P638" s="1" t="s">
        <v>656</v>
      </c>
      <c r="Q638" s="1" t="s">
        <v>745</v>
      </c>
      <c r="R638" s="9" t="s">
        <v>199</v>
      </c>
      <c r="S638" s="9">
        <f t="shared" si="144"/>
        <v>495</v>
      </c>
      <c r="T638" s="9">
        <f t="shared" si="145"/>
        <v>80</v>
      </c>
      <c r="U638" s="9" t="s">
        <v>59</v>
      </c>
      <c r="V638" s="9">
        <f t="shared" si="146"/>
        <v>70</v>
      </c>
      <c r="W638" s="9" t="s">
        <v>47</v>
      </c>
      <c r="X638" s="9">
        <f t="shared" si="147"/>
        <v>40</v>
      </c>
      <c r="Y638" s="9" t="s">
        <v>184</v>
      </c>
      <c r="Z638" s="9">
        <f t="shared" si="148"/>
        <v>100</v>
      </c>
      <c r="AA638" s="9" t="s">
        <v>68</v>
      </c>
      <c r="AB638" s="9">
        <f t="shared" si="149"/>
        <v>60</v>
      </c>
      <c r="AC638" s="9" t="s">
        <v>56</v>
      </c>
      <c r="AD638" s="9">
        <f t="shared" si="150"/>
        <v>145</v>
      </c>
      <c r="AE638" s="9" t="s">
        <v>201</v>
      </c>
      <c r="AF638" s="9">
        <f t="shared" si="151"/>
        <v>75</v>
      </c>
      <c r="AG638" s="9" t="s">
        <v>195</v>
      </c>
      <c r="AH638" s="9" t="s">
        <v>47</v>
      </c>
      <c r="AI638" s="9">
        <f t="shared" si="152"/>
        <v>70</v>
      </c>
      <c r="AJ638" s="9">
        <f t="shared" si="153"/>
        <v>173</v>
      </c>
      <c r="AK638" s="9" t="s">
        <v>835</v>
      </c>
      <c r="AL638" s="1" t="s">
        <v>161</v>
      </c>
      <c r="AM638" s="1" t="s">
        <v>33</v>
      </c>
      <c r="AN638" s="1" t="s">
        <v>154</v>
      </c>
      <c r="AP638" t="str">
        <f t="shared" si="154"/>
        <v>Bug</v>
      </c>
      <c r="AQ638" s="9">
        <v>50</v>
      </c>
      <c r="AR638" s="9">
        <f t="shared" si="155"/>
        <v>50</v>
      </c>
      <c r="AS638" s="10">
        <f>Table1[[#This Row],[percentage_male]]/100</f>
        <v>0.5</v>
      </c>
      <c r="AT638" s="11">
        <f>(100-Table1[[#This Row],[percentage_male]])/100</f>
        <v>0.5</v>
      </c>
      <c r="AU638" s="1" t="s">
        <v>162</v>
      </c>
      <c r="AV638" s="1" t="s">
        <v>33</v>
      </c>
      <c r="AW638" s="1" t="s">
        <v>38</v>
      </c>
      <c r="AX638" s="1" t="s">
        <v>33</v>
      </c>
      <c r="AY638" s="1" t="s">
        <v>33</v>
      </c>
      <c r="AZ638" s="1">
        <v>0.5</v>
      </c>
      <c r="BA638" s="1" t="s">
        <v>33</v>
      </c>
      <c r="BB638" s="1">
        <v>0.5</v>
      </c>
      <c r="BC638" s="1" t="s">
        <v>33</v>
      </c>
      <c r="BD638" s="1">
        <v>0.5</v>
      </c>
      <c r="BE638" s="1" t="s">
        <v>38</v>
      </c>
      <c r="BF638" s="1" t="s">
        <v>33</v>
      </c>
      <c r="BG638" s="1" t="s">
        <v>33</v>
      </c>
      <c r="BH638" s="1" t="s">
        <v>38</v>
      </c>
      <c r="BI638" s="1" t="s">
        <v>33</v>
      </c>
      <c r="BJ638" s="1" t="s">
        <v>33</v>
      </c>
      <c r="BK638" s="1" t="s">
        <v>33</v>
      </c>
      <c r="BL638" s="1" t="s">
        <v>33</v>
      </c>
      <c r="BM638" s="1" t="s">
        <v>33</v>
      </c>
    </row>
    <row r="639" spans="1:65" x14ac:dyDescent="0.35">
      <c r="A639" s="1" t="s">
        <v>2783</v>
      </c>
      <c r="B639" s="1" t="s">
        <v>1443</v>
      </c>
      <c r="C639" s="1" t="s">
        <v>2784</v>
      </c>
      <c r="D639" s="1" t="s">
        <v>2785</v>
      </c>
      <c r="E639" t="s">
        <v>90</v>
      </c>
      <c r="F639" s="1" t="s">
        <v>37</v>
      </c>
      <c r="G639" s="1" t="s">
        <v>4340</v>
      </c>
      <c r="H639" s="1" t="s">
        <v>38</v>
      </c>
      <c r="I639" s="1" t="s">
        <v>304</v>
      </c>
      <c r="J639" s="1" t="s">
        <v>282</v>
      </c>
      <c r="K639" t="str">
        <f t="shared" si="143"/>
        <v>Ground, Electric</v>
      </c>
      <c r="L639" s="1">
        <v>0.7</v>
      </c>
      <c r="M639" s="1">
        <v>11</v>
      </c>
      <c r="N639" s="1" t="s">
        <v>61</v>
      </c>
      <c r="O639" s="1" t="s">
        <v>283</v>
      </c>
      <c r="P639" s="1" t="s">
        <v>459</v>
      </c>
      <c r="Q639" s="1" t="s">
        <v>305</v>
      </c>
      <c r="R639" s="9" t="s">
        <v>1877</v>
      </c>
      <c r="S639" s="9">
        <f t="shared" si="144"/>
        <v>471</v>
      </c>
      <c r="T639" s="9">
        <f t="shared" si="145"/>
        <v>109</v>
      </c>
      <c r="U639" s="9" t="s">
        <v>103</v>
      </c>
      <c r="V639" s="9">
        <f t="shared" si="146"/>
        <v>66</v>
      </c>
      <c r="W639" s="9" t="s">
        <v>444</v>
      </c>
      <c r="X639" s="9">
        <f t="shared" si="147"/>
        <v>84</v>
      </c>
      <c r="Y639" s="9" t="s">
        <v>102</v>
      </c>
      <c r="Z639" s="9">
        <f t="shared" si="148"/>
        <v>81</v>
      </c>
      <c r="AA639" s="9" t="s">
        <v>247</v>
      </c>
      <c r="AB639" s="9">
        <f t="shared" si="149"/>
        <v>99</v>
      </c>
      <c r="AC639" s="9" t="s">
        <v>583</v>
      </c>
      <c r="AD639" s="9">
        <f t="shared" si="150"/>
        <v>32</v>
      </c>
      <c r="AE639" s="9" t="s">
        <v>279</v>
      </c>
      <c r="AF639" s="9">
        <f t="shared" si="151"/>
        <v>75</v>
      </c>
      <c r="AG639" s="9" t="s">
        <v>195</v>
      </c>
      <c r="AH639" s="9" t="s">
        <v>47</v>
      </c>
      <c r="AI639" s="9">
        <f t="shared" si="152"/>
        <v>70</v>
      </c>
      <c r="AJ639" s="9">
        <f t="shared" si="153"/>
        <v>165</v>
      </c>
      <c r="AK639" s="9" t="s">
        <v>639</v>
      </c>
      <c r="AL639" s="1" t="s">
        <v>161</v>
      </c>
      <c r="AM639" s="1" t="s">
        <v>38</v>
      </c>
      <c r="AN639" s="1" t="s">
        <v>658</v>
      </c>
      <c r="AO639" s="1" t="s">
        <v>129</v>
      </c>
      <c r="AP639" t="str">
        <f t="shared" si="154"/>
        <v>Amorphous, Water 1</v>
      </c>
      <c r="AQ639" s="9">
        <v>50</v>
      </c>
      <c r="AR639" s="9">
        <f t="shared" si="155"/>
        <v>50</v>
      </c>
      <c r="AS639" s="10">
        <f>Table1[[#This Row],[percentage_male]]/100</f>
        <v>0.5</v>
      </c>
      <c r="AT639" s="11">
        <f>(100-Table1[[#This Row],[percentage_male]])/100</f>
        <v>0.5</v>
      </c>
      <c r="AU639" s="1" t="s">
        <v>51</v>
      </c>
      <c r="AV639" s="1" t="s">
        <v>33</v>
      </c>
      <c r="AW639" s="1" t="s">
        <v>33</v>
      </c>
      <c r="AX639" s="1" t="s">
        <v>38</v>
      </c>
      <c r="AY639" s="1" t="s">
        <v>32</v>
      </c>
      <c r="AZ639" s="1" t="s">
        <v>38</v>
      </c>
      <c r="BA639" s="1" t="s">
        <v>38</v>
      </c>
      <c r="BB639" s="1" t="s">
        <v>33</v>
      </c>
      <c r="BC639" s="1">
        <v>0.5</v>
      </c>
      <c r="BD639" s="1" t="s">
        <v>38</v>
      </c>
      <c r="BE639" s="1">
        <v>0.5</v>
      </c>
      <c r="BF639" s="1" t="s">
        <v>33</v>
      </c>
      <c r="BG639" s="1" t="s">
        <v>33</v>
      </c>
      <c r="BH639" s="1">
        <v>0.5</v>
      </c>
      <c r="BI639" s="1" t="s">
        <v>33</v>
      </c>
      <c r="BJ639" s="1" t="s">
        <v>33</v>
      </c>
      <c r="BK639" s="1" t="s">
        <v>33</v>
      </c>
      <c r="BL639" s="1">
        <v>0.5</v>
      </c>
      <c r="BM639" s="1" t="s">
        <v>33</v>
      </c>
    </row>
    <row r="640" spans="1:65" x14ac:dyDescent="0.35">
      <c r="A640" s="1" t="s">
        <v>2789</v>
      </c>
      <c r="B640" s="1" t="s">
        <v>2390</v>
      </c>
      <c r="C640" s="1" t="s">
        <v>2790</v>
      </c>
      <c r="D640" s="1" t="s">
        <v>2791</v>
      </c>
      <c r="E640" t="s">
        <v>90</v>
      </c>
      <c r="F640" s="1" t="s">
        <v>37</v>
      </c>
      <c r="G640" s="1" t="s">
        <v>4341</v>
      </c>
      <c r="H640" s="1" t="s">
        <v>33</v>
      </c>
      <c r="I640" s="1" t="s">
        <v>478</v>
      </c>
      <c r="K640" t="str">
        <f t="shared" si="143"/>
        <v>Fighting</v>
      </c>
      <c r="L640" s="1">
        <v>0.9</v>
      </c>
      <c r="M640" s="1">
        <v>20</v>
      </c>
      <c r="N640" s="1" t="s">
        <v>61</v>
      </c>
      <c r="O640" s="1" t="s">
        <v>397</v>
      </c>
      <c r="P640" s="1" t="s">
        <v>600</v>
      </c>
      <c r="Q640" s="1" t="s">
        <v>744</v>
      </c>
      <c r="R640" s="9" t="s">
        <v>489</v>
      </c>
      <c r="S640" s="9">
        <f t="shared" si="144"/>
        <v>350</v>
      </c>
      <c r="T640" s="9">
        <f t="shared" si="145"/>
        <v>45</v>
      </c>
      <c r="U640" s="9" t="s">
        <v>44</v>
      </c>
      <c r="V640" s="9">
        <f t="shared" si="146"/>
        <v>85</v>
      </c>
      <c r="W640" s="9" t="s">
        <v>104</v>
      </c>
      <c r="X640" s="9">
        <f t="shared" si="147"/>
        <v>50</v>
      </c>
      <c r="Y640" s="9" t="s">
        <v>88</v>
      </c>
      <c r="Z640" s="9">
        <f t="shared" si="148"/>
        <v>55</v>
      </c>
      <c r="AA640" s="9" t="s">
        <v>169</v>
      </c>
      <c r="AB640" s="9">
        <f t="shared" si="149"/>
        <v>50</v>
      </c>
      <c r="AC640" s="9" t="s">
        <v>88</v>
      </c>
      <c r="AD640" s="9">
        <f t="shared" si="150"/>
        <v>65</v>
      </c>
      <c r="AE640" s="9" t="s">
        <v>46</v>
      </c>
      <c r="AF640" s="9">
        <f t="shared" si="151"/>
        <v>180</v>
      </c>
      <c r="AG640" s="9" t="s">
        <v>529</v>
      </c>
      <c r="AH640" s="9" t="s">
        <v>47</v>
      </c>
      <c r="AI640" s="9">
        <f t="shared" si="152"/>
        <v>70</v>
      </c>
      <c r="AJ640" s="9">
        <f t="shared" si="153"/>
        <v>70</v>
      </c>
      <c r="AK640" s="9" t="s">
        <v>47</v>
      </c>
      <c r="AL640" s="1" t="s">
        <v>49</v>
      </c>
      <c r="AM640" s="1" t="s">
        <v>38</v>
      </c>
      <c r="AN640" s="1" t="s">
        <v>238</v>
      </c>
      <c r="AO640" s="1" t="s">
        <v>514</v>
      </c>
      <c r="AP640" t="str">
        <f t="shared" si="154"/>
        <v>Field, Human-Like</v>
      </c>
      <c r="AQ640" s="9">
        <v>50</v>
      </c>
      <c r="AR640" s="9">
        <f t="shared" si="155"/>
        <v>50</v>
      </c>
      <c r="AS640" s="10">
        <f>Table1[[#This Row],[percentage_male]]/100</f>
        <v>0.5</v>
      </c>
      <c r="AT640" s="11">
        <f>(100-Table1[[#This Row],[percentage_male]])/100</f>
        <v>0.5</v>
      </c>
      <c r="AU640" s="1" t="s">
        <v>170</v>
      </c>
      <c r="AV640" s="1" t="s">
        <v>33</v>
      </c>
      <c r="AW640" s="1" t="s">
        <v>33</v>
      </c>
      <c r="AX640" s="1" t="s">
        <v>33</v>
      </c>
      <c r="AY640" s="1" t="s">
        <v>33</v>
      </c>
      <c r="AZ640" s="1" t="s">
        <v>33</v>
      </c>
      <c r="BA640" s="1" t="s">
        <v>33</v>
      </c>
      <c r="BB640" s="1" t="s">
        <v>33</v>
      </c>
      <c r="BC640" s="1" t="s">
        <v>33</v>
      </c>
      <c r="BD640" s="1" t="s">
        <v>33</v>
      </c>
      <c r="BE640" s="1" t="s">
        <v>38</v>
      </c>
      <c r="BF640" s="1" t="s">
        <v>38</v>
      </c>
      <c r="BG640" s="1">
        <v>0.5</v>
      </c>
      <c r="BH640" s="1">
        <v>0.5</v>
      </c>
      <c r="BI640" s="1" t="s">
        <v>33</v>
      </c>
      <c r="BJ640" s="1" t="s">
        <v>33</v>
      </c>
      <c r="BK640" s="1">
        <v>0.5</v>
      </c>
      <c r="BL640" s="1" t="s">
        <v>33</v>
      </c>
      <c r="BM640" s="1" t="s">
        <v>38</v>
      </c>
    </row>
    <row r="641" spans="1:65" x14ac:dyDescent="0.35">
      <c r="A641" s="1" t="s">
        <v>2793</v>
      </c>
      <c r="B641" s="1" t="s">
        <v>2394</v>
      </c>
      <c r="C641" s="1" t="s">
        <v>2794</v>
      </c>
      <c r="D641" s="1" t="s">
        <v>2795</v>
      </c>
      <c r="E641" t="s">
        <v>90</v>
      </c>
      <c r="F641" s="1" t="s">
        <v>37</v>
      </c>
      <c r="G641" s="1" t="s">
        <v>4341</v>
      </c>
      <c r="H641" s="1" t="s">
        <v>33</v>
      </c>
      <c r="I641" s="1" t="s">
        <v>478</v>
      </c>
      <c r="K641" t="str">
        <f t="shared" si="143"/>
        <v>Fighting</v>
      </c>
      <c r="L641" s="1">
        <v>1.4</v>
      </c>
      <c r="M641" s="1">
        <v>35.5</v>
      </c>
      <c r="N641" s="1" t="s">
        <v>61</v>
      </c>
      <c r="O641" s="1" t="s">
        <v>397</v>
      </c>
      <c r="P641" s="1" t="s">
        <v>600</v>
      </c>
      <c r="Q641" s="1" t="s">
        <v>744</v>
      </c>
      <c r="R641" s="9" t="s">
        <v>507</v>
      </c>
      <c r="S641" s="9">
        <f t="shared" si="144"/>
        <v>510</v>
      </c>
      <c r="T641" s="9">
        <f t="shared" si="145"/>
        <v>65</v>
      </c>
      <c r="U641" s="9" t="s">
        <v>46</v>
      </c>
      <c r="V641" s="9">
        <f t="shared" si="146"/>
        <v>125</v>
      </c>
      <c r="W641" s="9" t="s">
        <v>651</v>
      </c>
      <c r="X641" s="9">
        <f t="shared" si="147"/>
        <v>60</v>
      </c>
      <c r="Y641" s="9" t="s">
        <v>56</v>
      </c>
      <c r="Z641" s="9">
        <f t="shared" si="148"/>
        <v>95</v>
      </c>
      <c r="AA641" s="9" t="s">
        <v>276</v>
      </c>
      <c r="AB641" s="9">
        <f t="shared" si="149"/>
        <v>60</v>
      </c>
      <c r="AC641" s="9" t="s">
        <v>56</v>
      </c>
      <c r="AD641" s="9">
        <f t="shared" si="150"/>
        <v>105</v>
      </c>
      <c r="AE641" s="9" t="s">
        <v>141</v>
      </c>
      <c r="AF641" s="9">
        <f t="shared" si="151"/>
        <v>45</v>
      </c>
      <c r="AG641" s="9" t="s">
        <v>44</v>
      </c>
      <c r="AH641" s="9" t="s">
        <v>47</v>
      </c>
      <c r="AI641" s="9">
        <f t="shared" si="152"/>
        <v>70</v>
      </c>
      <c r="AJ641" s="9">
        <f t="shared" si="153"/>
        <v>179</v>
      </c>
      <c r="AK641" s="9" t="s">
        <v>893</v>
      </c>
      <c r="AL641" s="1" t="s">
        <v>49</v>
      </c>
      <c r="AM641" s="1" t="s">
        <v>38</v>
      </c>
      <c r="AN641" s="1" t="s">
        <v>238</v>
      </c>
      <c r="AO641" s="1" t="s">
        <v>514</v>
      </c>
      <c r="AP641" t="str">
        <f t="shared" si="154"/>
        <v>Field, Human-Like</v>
      </c>
      <c r="AQ641" s="9">
        <v>50</v>
      </c>
      <c r="AR641" s="9">
        <f t="shared" si="155"/>
        <v>50</v>
      </c>
      <c r="AS641" s="10">
        <f>Table1[[#This Row],[percentage_male]]/100</f>
        <v>0.5</v>
      </c>
      <c r="AT641" s="11">
        <f>(100-Table1[[#This Row],[percentage_male]])/100</f>
        <v>0.5</v>
      </c>
      <c r="AU641" s="1" t="s">
        <v>170</v>
      </c>
      <c r="AV641" s="1" t="s">
        <v>33</v>
      </c>
      <c r="AW641" s="1" t="s">
        <v>33</v>
      </c>
      <c r="AX641" s="1" t="s">
        <v>33</v>
      </c>
      <c r="AY641" s="1" t="s">
        <v>33</v>
      </c>
      <c r="AZ641" s="1" t="s">
        <v>33</v>
      </c>
      <c r="BA641" s="1" t="s">
        <v>33</v>
      </c>
      <c r="BB641" s="1" t="s">
        <v>33</v>
      </c>
      <c r="BC641" s="1" t="s">
        <v>33</v>
      </c>
      <c r="BD641" s="1" t="s">
        <v>33</v>
      </c>
      <c r="BE641" s="1" t="s">
        <v>38</v>
      </c>
      <c r="BF641" s="1" t="s">
        <v>38</v>
      </c>
      <c r="BG641" s="1">
        <v>0.5</v>
      </c>
      <c r="BH641" s="1">
        <v>0.5</v>
      </c>
      <c r="BI641" s="1" t="s">
        <v>33</v>
      </c>
      <c r="BJ641" s="1" t="s">
        <v>33</v>
      </c>
      <c r="BK641" s="1">
        <v>0.5</v>
      </c>
      <c r="BL641" s="1" t="s">
        <v>33</v>
      </c>
      <c r="BM641" s="1" t="s">
        <v>38</v>
      </c>
    </row>
    <row r="642" spans="1:65" x14ac:dyDescent="0.35">
      <c r="A642" s="1" t="s">
        <v>2797</v>
      </c>
      <c r="B642" s="1" t="s">
        <v>2398</v>
      </c>
      <c r="C642" s="1" t="s">
        <v>2798</v>
      </c>
      <c r="D642" s="1" t="s">
        <v>2799</v>
      </c>
      <c r="E642" t="s">
        <v>90</v>
      </c>
      <c r="F642" s="1" t="s">
        <v>37</v>
      </c>
      <c r="G642" s="1" t="s">
        <v>4206</v>
      </c>
      <c r="H642" s="1" t="s">
        <v>33</v>
      </c>
      <c r="I642" s="1" t="s">
        <v>89</v>
      </c>
      <c r="K642" t="str">
        <f t="shared" si="143"/>
        <v>Dragon</v>
      </c>
      <c r="L642" s="1">
        <v>1.6</v>
      </c>
      <c r="M642" s="1">
        <v>139</v>
      </c>
      <c r="N642" s="1" t="s">
        <v>61</v>
      </c>
      <c r="O642" s="1" t="s">
        <v>1596</v>
      </c>
      <c r="P642" s="1" t="s">
        <v>338</v>
      </c>
      <c r="Q642" s="1" t="s">
        <v>838</v>
      </c>
      <c r="R642" s="9" t="s">
        <v>295</v>
      </c>
      <c r="S642" s="9">
        <f t="shared" si="144"/>
        <v>485</v>
      </c>
      <c r="T642" s="9">
        <f t="shared" si="145"/>
        <v>77</v>
      </c>
      <c r="U642" s="9" t="s">
        <v>252</v>
      </c>
      <c r="V642" s="9">
        <f t="shared" si="146"/>
        <v>120</v>
      </c>
      <c r="W642" s="9" t="s">
        <v>75</v>
      </c>
      <c r="X642" s="9">
        <f t="shared" si="147"/>
        <v>90</v>
      </c>
      <c r="Y642" s="9" t="s">
        <v>178</v>
      </c>
      <c r="Z642" s="9">
        <f t="shared" si="148"/>
        <v>60</v>
      </c>
      <c r="AA642" s="9" t="s">
        <v>56</v>
      </c>
      <c r="AB642" s="9">
        <f t="shared" si="149"/>
        <v>90</v>
      </c>
      <c r="AC642" s="9" t="s">
        <v>178</v>
      </c>
      <c r="AD642" s="9">
        <f t="shared" si="150"/>
        <v>48</v>
      </c>
      <c r="AE642" s="9" t="s">
        <v>128</v>
      </c>
      <c r="AF642" s="9">
        <f t="shared" si="151"/>
        <v>45</v>
      </c>
      <c r="AG642" s="9" t="s">
        <v>44</v>
      </c>
      <c r="AH642" s="9" t="s">
        <v>47</v>
      </c>
      <c r="AI642" s="9">
        <f t="shared" si="152"/>
        <v>70</v>
      </c>
      <c r="AJ642" s="9">
        <f t="shared" si="153"/>
        <v>170</v>
      </c>
      <c r="AK642" s="9" t="s">
        <v>387</v>
      </c>
      <c r="AL642" s="1" t="s">
        <v>161</v>
      </c>
      <c r="AM642" s="1" t="s">
        <v>38</v>
      </c>
      <c r="AN642" s="1" t="s">
        <v>89</v>
      </c>
      <c r="AO642" s="1" t="s">
        <v>50</v>
      </c>
      <c r="AP642" t="str">
        <f t="shared" si="154"/>
        <v>Dragon, Monster</v>
      </c>
      <c r="AQ642" s="9">
        <v>50</v>
      </c>
      <c r="AR642" s="9">
        <f t="shared" si="155"/>
        <v>50</v>
      </c>
      <c r="AS642" s="10">
        <f>Table1[[#This Row],[percentage_male]]/100</f>
        <v>0.5</v>
      </c>
      <c r="AT642" s="11">
        <f>(100-Table1[[#This Row],[percentage_male]])/100</f>
        <v>0.5</v>
      </c>
      <c r="AU642" s="1" t="s">
        <v>158</v>
      </c>
      <c r="AV642" s="1" t="s">
        <v>33</v>
      </c>
      <c r="AW642" s="1">
        <v>0.5</v>
      </c>
      <c r="AX642" s="1">
        <v>0.5</v>
      </c>
      <c r="AY642" s="1">
        <v>0.5</v>
      </c>
      <c r="AZ642" s="1">
        <v>0.5</v>
      </c>
      <c r="BA642" s="1" t="s">
        <v>38</v>
      </c>
      <c r="BB642" s="1" t="s">
        <v>33</v>
      </c>
      <c r="BC642" s="1" t="s">
        <v>33</v>
      </c>
      <c r="BD642" s="1" t="s">
        <v>33</v>
      </c>
      <c r="BE642" s="1" t="s">
        <v>33</v>
      </c>
      <c r="BF642" s="1" t="s">
        <v>33</v>
      </c>
      <c r="BG642" s="1" t="s">
        <v>33</v>
      </c>
      <c r="BH642" s="1" t="s">
        <v>33</v>
      </c>
      <c r="BI642" s="1" t="s">
        <v>33</v>
      </c>
      <c r="BJ642" s="1" t="s">
        <v>38</v>
      </c>
      <c r="BK642" s="1" t="s">
        <v>33</v>
      </c>
      <c r="BL642" s="1" t="s">
        <v>33</v>
      </c>
      <c r="BM642" s="1" t="s">
        <v>38</v>
      </c>
    </row>
    <row r="643" spans="1:65" x14ac:dyDescent="0.35">
      <c r="A643" s="1" t="s">
        <v>2801</v>
      </c>
      <c r="B643" s="1" t="s">
        <v>2402</v>
      </c>
      <c r="C643" s="1" t="s">
        <v>2802</v>
      </c>
      <c r="D643" s="1" t="s">
        <v>2803</v>
      </c>
      <c r="E643" t="s">
        <v>90</v>
      </c>
      <c r="F643" s="1" t="s">
        <v>37</v>
      </c>
      <c r="G643" s="1" t="s">
        <v>4342</v>
      </c>
      <c r="H643" s="1" t="s">
        <v>38</v>
      </c>
      <c r="I643" s="1" t="s">
        <v>304</v>
      </c>
      <c r="J643" s="1" t="s">
        <v>679</v>
      </c>
      <c r="K643" t="str">
        <f t="shared" si="143"/>
        <v>Ground, Ghost</v>
      </c>
      <c r="L643" s="1">
        <v>1</v>
      </c>
      <c r="M643" s="1">
        <v>92</v>
      </c>
      <c r="N643" s="1" t="s">
        <v>61</v>
      </c>
      <c r="O643" s="1" t="s">
        <v>749</v>
      </c>
      <c r="P643" s="1" t="s">
        <v>2026</v>
      </c>
      <c r="Q643" s="1" t="s">
        <v>226</v>
      </c>
      <c r="R643" s="9" t="s">
        <v>1315</v>
      </c>
      <c r="S643" s="9">
        <f t="shared" si="144"/>
        <v>303</v>
      </c>
      <c r="T643" s="9">
        <f t="shared" si="145"/>
        <v>59</v>
      </c>
      <c r="U643" s="9" t="s">
        <v>134</v>
      </c>
      <c r="V643" s="9">
        <f t="shared" si="146"/>
        <v>74</v>
      </c>
      <c r="W643" s="9" t="s">
        <v>474</v>
      </c>
      <c r="X643" s="9">
        <f t="shared" si="147"/>
        <v>50</v>
      </c>
      <c r="Y643" s="9" t="s">
        <v>88</v>
      </c>
      <c r="Z643" s="9">
        <f t="shared" si="148"/>
        <v>35</v>
      </c>
      <c r="AA643" s="9" t="s">
        <v>159</v>
      </c>
      <c r="AB643" s="9">
        <f t="shared" si="149"/>
        <v>50</v>
      </c>
      <c r="AC643" s="9" t="s">
        <v>88</v>
      </c>
      <c r="AD643" s="9">
        <f t="shared" si="150"/>
        <v>35</v>
      </c>
      <c r="AE643" s="9" t="s">
        <v>159</v>
      </c>
      <c r="AF643" s="9">
        <f t="shared" si="151"/>
        <v>190</v>
      </c>
      <c r="AG643" s="9" t="s">
        <v>286</v>
      </c>
      <c r="AH643" s="9" t="s">
        <v>47</v>
      </c>
      <c r="AI643" s="9">
        <f t="shared" si="152"/>
        <v>70</v>
      </c>
      <c r="AJ643" s="9">
        <f t="shared" si="153"/>
        <v>61</v>
      </c>
      <c r="AK643" s="9" t="s">
        <v>264</v>
      </c>
      <c r="AL643" s="1" t="s">
        <v>161</v>
      </c>
      <c r="AM643" s="1" t="s">
        <v>33</v>
      </c>
      <c r="AN643" s="1" t="s">
        <v>569</v>
      </c>
      <c r="AP643" t="str">
        <f t="shared" si="154"/>
        <v>Mineral</v>
      </c>
      <c r="AR643" s="9">
        <f t="shared" si="155"/>
        <v>100</v>
      </c>
      <c r="AU643" s="1" t="s">
        <v>170</v>
      </c>
      <c r="AV643" s="1" t="s">
        <v>32</v>
      </c>
      <c r="AW643" s="1" t="s">
        <v>33</v>
      </c>
      <c r="AX643" s="1" t="s">
        <v>38</v>
      </c>
      <c r="AY643" s="1" t="s">
        <v>32</v>
      </c>
      <c r="AZ643" s="1" t="s">
        <v>38</v>
      </c>
      <c r="BA643" s="1" t="s">
        <v>38</v>
      </c>
      <c r="BB643" s="1" t="s">
        <v>32</v>
      </c>
      <c r="BC643" s="1">
        <v>0.25</v>
      </c>
      <c r="BD643" s="1" t="s">
        <v>33</v>
      </c>
      <c r="BE643" s="1" t="s">
        <v>33</v>
      </c>
      <c r="BF643" s="1" t="s">
        <v>33</v>
      </c>
      <c r="BG643" s="1">
        <v>0.5</v>
      </c>
      <c r="BH643" s="1">
        <v>0.5</v>
      </c>
      <c r="BI643" s="1" t="s">
        <v>38</v>
      </c>
      <c r="BJ643" s="1" t="s">
        <v>33</v>
      </c>
      <c r="BK643" s="1" t="s">
        <v>38</v>
      </c>
      <c r="BL643" s="1" t="s">
        <v>33</v>
      </c>
      <c r="BM643" s="1" t="s">
        <v>33</v>
      </c>
    </row>
    <row r="644" spans="1:65" x14ac:dyDescent="0.35">
      <c r="A644" s="1" t="s">
        <v>2805</v>
      </c>
      <c r="B644" s="1" t="s">
        <v>2406</v>
      </c>
      <c r="C644" s="1" t="s">
        <v>2806</v>
      </c>
      <c r="D644" s="1" t="s">
        <v>2807</v>
      </c>
      <c r="E644" t="s">
        <v>90</v>
      </c>
      <c r="F644" s="1" t="s">
        <v>37</v>
      </c>
      <c r="G644" s="1" t="s">
        <v>4342</v>
      </c>
      <c r="H644" s="1" t="s">
        <v>38</v>
      </c>
      <c r="I644" s="1" t="s">
        <v>304</v>
      </c>
      <c r="J644" s="1" t="s">
        <v>679</v>
      </c>
      <c r="K644" t="str">
        <f t="shared" si="143"/>
        <v>Ground, Ghost</v>
      </c>
      <c r="L644" s="1">
        <v>2.8</v>
      </c>
      <c r="M644" s="1">
        <v>330</v>
      </c>
      <c r="N644" s="1" t="s">
        <v>61</v>
      </c>
      <c r="O644" s="1" t="s">
        <v>749</v>
      </c>
      <c r="P644" s="1" t="s">
        <v>2026</v>
      </c>
      <c r="Q644" s="1" t="s">
        <v>226</v>
      </c>
      <c r="R644" s="9" t="s">
        <v>368</v>
      </c>
      <c r="S644" s="9">
        <f t="shared" si="144"/>
        <v>483</v>
      </c>
      <c r="T644" s="9">
        <f t="shared" si="145"/>
        <v>89</v>
      </c>
      <c r="U644" s="9" t="s">
        <v>541</v>
      </c>
      <c r="V644" s="9">
        <f t="shared" si="146"/>
        <v>124</v>
      </c>
      <c r="W644" s="9" t="s">
        <v>684</v>
      </c>
      <c r="X644" s="9">
        <f t="shared" si="147"/>
        <v>80</v>
      </c>
      <c r="Y644" s="9" t="s">
        <v>59</v>
      </c>
      <c r="Z644" s="9">
        <f t="shared" si="148"/>
        <v>55</v>
      </c>
      <c r="AA644" s="9" t="s">
        <v>169</v>
      </c>
      <c r="AB644" s="9">
        <f t="shared" si="149"/>
        <v>80</v>
      </c>
      <c r="AC644" s="9" t="s">
        <v>59</v>
      </c>
      <c r="AD644" s="9">
        <f t="shared" si="150"/>
        <v>55</v>
      </c>
      <c r="AE644" s="9" t="s">
        <v>169</v>
      </c>
      <c r="AF644" s="9">
        <f t="shared" si="151"/>
        <v>90</v>
      </c>
      <c r="AG644" s="9" t="s">
        <v>178</v>
      </c>
      <c r="AH644" s="9" t="s">
        <v>47</v>
      </c>
      <c r="AI644" s="9">
        <f t="shared" si="152"/>
        <v>70</v>
      </c>
      <c r="AJ644" s="9">
        <f t="shared" si="153"/>
        <v>169</v>
      </c>
      <c r="AK644" s="9" t="s">
        <v>703</v>
      </c>
      <c r="AL644" s="1" t="s">
        <v>161</v>
      </c>
      <c r="AM644" s="1" t="s">
        <v>33</v>
      </c>
      <c r="AN644" s="1" t="s">
        <v>569</v>
      </c>
      <c r="AP644" t="str">
        <f t="shared" si="154"/>
        <v>Mineral</v>
      </c>
      <c r="AR644" s="9">
        <f t="shared" si="155"/>
        <v>100</v>
      </c>
      <c r="AU644" s="1" t="s">
        <v>170</v>
      </c>
      <c r="AV644" s="1" t="s">
        <v>32</v>
      </c>
      <c r="AW644" s="1" t="s">
        <v>33</v>
      </c>
      <c r="AX644" s="1" t="s">
        <v>38</v>
      </c>
      <c r="AY644" s="1" t="s">
        <v>32</v>
      </c>
      <c r="AZ644" s="1" t="s">
        <v>38</v>
      </c>
      <c r="BA644" s="1" t="s">
        <v>38</v>
      </c>
      <c r="BB644" s="1" t="s">
        <v>32</v>
      </c>
      <c r="BC644" s="1">
        <v>0.25</v>
      </c>
      <c r="BD644" s="1" t="s">
        <v>33</v>
      </c>
      <c r="BE644" s="1" t="s">
        <v>33</v>
      </c>
      <c r="BF644" s="1" t="s">
        <v>33</v>
      </c>
      <c r="BG644" s="1">
        <v>0.5</v>
      </c>
      <c r="BH644" s="1">
        <v>0.5</v>
      </c>
      <c r="BI644" s="1" t="s">
        <v>38</v>
      </c>
      <c r="BJ644" s="1" t="s">
        <v>33</v>
      </c>
      <c r="BK644" s="1" t="s">
        <v>38</v>
      </c>
      <c r="BL644" s="1" t="s">
        <v>33</v>
      </c>
      <c r="BM644" s="1" t="s">
        <v>33</v>
      </c>
    </row>
    <row r="645" spans="1:65" x14ac:dyDescent="0.35">
      <c r="A645" s="1" t="s">
        <v>2809</v>
      </c>
      <c r="B645" s="1" t="s">
        <v>2410</v>
      </c>
      <c r="C645" s="1" t="s">
        <v>2810</v>
      </c>
      <c r="D645" s="1" t="s">
        <v>2811</v>
      </c>
      <c r="E645" t="s">
        <v>90</v>
      </c>
      <c r="F645" s="1" t="s">
        <v>37</v>
      </c>
      <c r="G645" s="1" t="s">
        <v>4343</v>
      </c>
      <c r="H645" s="1" t="s">
        <v>38</v>
      </c>
      <c r="I645" s="1" t="s">
        <v>240</v>
      </c>
      <c r="J645" s="1" t="s">
        <v>311</v>
      </c>
      <c r="K645" t="str">
        <f t="shared" si="143"/>
        <v>Dark, Steel</v>
      </c>
      <c r="L645" s="1">
        <v>0.5</v>
      </c>
      <c r="M645" s="1">
        <v>10.199999999999999</v>
      </c>
      <c r="N645" s="1" t="s">
        <v>61</v>
      </c>
      <c r="O645" s="1" t="s">
        <v>481</v>
      </c>
      <c r="P645" s="1" t="s">
        <v>397</v>
      </c>
      <c r="Q645" s="1" t="s">
        <v>901</v>
      </c>
      <c r="R645" s="9" t="s">
        <v>758</v>
      </c>
      <c r="S645" s="9">
        <f t="shared" si="144"/>
        <v>340</v>
      </c>
      <c r="T645" s="9">
        <f t="shared" si="145"/>
        <v>45</v>
      </c>
      <c r="U645" s="9" t="s">
        <v>44</v>
      </c>
      <c r="V645" s="9">
        <f t="shared" si="146"/>
        <v>85</v>
      </c>
      <c r="W645" s="9" t="s">
        <v>104</v>
      </c>
      <c r="X645" s="9">
        <f t="shared" si="147"/>
        <v>70</v>
      </c>
      <c r="Y645" s="9" t="s">
        <v>47</v>
      </c>
      <c r="Z645" s="9">
        <f t="shared" si="148"/>
        <v>40</v>
      </c>
      <c r="AA645" s="9" t="s">
        <v>184</v>
      </c>
      <c r="AB645" s="9">
        <f t="shared" si="149"/>
        <v>40</v>
      </c>
      <c r="AC645" s="9" t="s">
        <v>184</v>
      </c>
      <c r="AD645" s="9">
        <f t="shared" si="150"/>
        <v>60</v>
      </c>
      <c r="AE645" s="9" t="s">
        <v>56</v>
      </c>
      <c r="AF645" s="9">
        <f t="shared" si="151"/>
        <v>120</v>
      </c>
      <c r="AG645" s="9" t="s">
        <v>75</v>
      </c>
      <c r="AH645" s="9" t="s">
        <v>159</v>
      </c>
      <c r="AI645" s="9">
        <f t="shared" si="152"/>
        <v>35</v>
      </c>
      <c r="AJ645" s="9">
        <f t="shared" si="153"/>
        <v>68</v>
      </c>
      <c r="AK645" s="9" t="s">
        <v>452</v>
      </c>
      <c r="AL645" s="1" t="s">
        <v>161</v>
      </c>
      <c r="AM645" s="1" t="s">
        <v>33</v>
      </c>
      <c r="AN645" s="1" t="s">
        <v>514</v>
      </c>
      <c r="AP645" t="str">
        <f t="shared" si="154"/>
        <v>Human-Like</v>
      </c>
      <c r="AQ645" s="9">
        <v>50</v>
      </c>
      <c r="AR645" s="9">
        <f t="shared" si="155"/>
        <v>50</v>
      </c>
      <c r="AS645" s="10">
        <f>Table1[[#This Row],[percentage_male]]/100</f>
        <v>0.5</v>
      </c>
      <c r="AT645" s="11">
        <f>(100-Table1[[#This Row],[percentage_male]])/100</f>
        <v>0.5</v>
      </c>
      <c r="AU645" s="1" t="s">
        <v>51</v>
      </c>
      <c r="AV645" s="1">
        <v>0.5</v>
      </c>
      <c r="AW645" s="1" t="s">
        <v>38</v>
      </c>
      <c r="AX645" s="1" t="s">
        <v>33</v>
      </c>
      <c r="AY645" s="1" t="s">
        <v>33</v>
      </c>
      <c r="AZ645" s="1">
        <v>0.5</v>
      </c>
      <c r="BA645" s="1">
        <v>0.5</v>
      </c>
      <c r="BB645" s="1" t="s">
        <v>77</v>
      </c>
      <c r="BC645" s="1" t="s">
        <v>32</v>
      </c>
      <c r="BD645" s="1" t="s">
        <v>38</v>
      </c>
      <c r="BE645" s="1">
        <v>0.5</v>
      </c>
      <c r="BF645" s="1" t="s">
        <v>32</v>
      </c>
      <c r="BG645" s="1" t="s">
        <v>33</v>
      </c>
      <c r="BH645" s="1">
        <v>0.5</v>
      </c>
      <c r="BI645" s="1">
        <v>0.5</v>
      </c>
      <c r="BJ645" s="1">
        <v>0.5</v>
      </c>
      <c r="BK645" s="1">
        <v>0.5</v>
      </c>
      <c r="BL645" s="1">
        <v>0.5</v>
      </c>
      <c r="BM645" s="1" t="s">
        <v>33</v>
      </c>
    </row>
    <row r="646" spans="1:65" x14ac:dyDescent="0.35">
      <c r="A646" s="1" t="s">
        <v>2813</v>
      </c>
      <c r="B646" s="1" t="s">
        <v>72</v>
      </c>
      <c r="C646" s="1" t="s">
        <v>2814</v>
      </c>
      <c r="D646" s="1" t="s">
        <v>2815</v>
      </c>
      <c r="E646" t="s">
        <v>90</v>
      </c>
      <c r="F646" s="1" t="s">
        <v>37</v>
      </c>
      <c r="G646" s="1" t="s">
        <v>4344</v>
      </c>
      <c r="H646" s="1" t="s">
        <v>38</v>
      </c>
      <c r="I646" s="1" t="s">
        <v>240</v>
      </c>
      <c r="J646" s="1" t="s">
        <v>311</v>
      </c>
      <c r="K646" t="str">
        <f t="shared" si="143"/>
        <v>Dark, Steel</v>
      </c>
      <c r="L646" s="1">
        <v>1.6</v>
      </c>
      <c r="M646" s="1">
        <v>70</v>
      </c>
      <c r="N646" s="1" t="s">
        <v>61</v>
      </c>
      <c r="O646" s="1" t="s">
        <v>481</v>
      </c>
      <c r="P646" s="1" t="s">
        <v>397</v>
      </c>
      <c r="Q646" s="1" t="s">
        <v>901</v>
      </c>
      <c r="R646" s="9" t="s">
        <v>415</v>
      </c>
      <c r="S646" s="9">
        <f t="shared" si="144"/>
        <v>490</v>
      </c>
      <c r="T646" s="9">
        <f t="shared" si="145"/>
        <v>65</v>
      </c>
      <c r="U646" s="9" t="s">
        <v>46</v>
      </c>
      <c r="V646" s="9">
        <f t="shared" si="146"/>
        <v>125</v>
      </c>
      <c r="W646" s="9" t="s">
        <v>651</v>
      </c>
      <c r="X646" s="9">
        <f t="shared" si="147"/>
        <v>100</v>
      </c>
      <c r="Y646" s="9" t="s">
        <v>68</v>
      </c>
      <c r="Z646" s="9">
        <f t="shared" si="148"/>
        <v>60</v>
      </c>
      <c r="AA646" s="9" t="s">
        <v>56</v>
      </c>
      <c r="AB646" s="9">
        <f t="shared" si="149"/>
        <v>70</v>
      </c>
      <c r="AC646" s="9" t="s">
        <v>47</v>
      </c>
      <c r="AD646" s="9">
        <f t="shared" si="150"/>
        <v>70</v>
      </c>
      <c r="AE646" s="9" t="s">
        <v>47</v>
      </c>
      <c r="AF646" s="9">
        <f t="shared" si="151"/>
        <v>45</v>
      </c>
      <c r="AG646" s="9" t="s">
        <v>44</v>
      </c>
      <c r="AH646" s="9" t="s">
        <v>159</v>
      </c>
      <c r="AI646" s="9">
        <f t="shared" si="152"/>
        <v>35</v>
      </c>
      <c r="AJ646" s="9">
        <f t="shared" si="153"/>
        <v>172</v>
      </c>
      <c r="AK646" s="9" t="s">
        <v>606</v>
      </c>
      <c r="AL646" s="1" t="s">
        <v>161</v>
      </c>
      <c r="AM646" s="1" t="s">
        <v>33</v>
      </c>
      <c r="AN646" s="1" t="s">
        <v>514</v>
      </c>
      <c r="AP646" t="str">
        <f t="shared" si="154"/>
        <v>Human-Like</v>
      </c>
      <c r="AQ646" s="9">
        <v>50</v>
      </c>
      <c r="AR646" s="9">
        <f t="shared" si="155"/>
        <v>50</v>
      </c>
      <c r="AS646" s="10">
        <f>Table1[[#This Row],[percentage_male]]/100</f>
        <v>0.5</v>
      </c>
      <c r="AT646" s="11">
        <f>(100-Table1[[#This Row],[percentage_male]])/100</f>
        <v>0.5</v>
      </c>
      <c r="AU646" s="1" t="s">
        <v>51</v>
      </c>
      <c r="AV646" s="1">
        <v>0.5</v>
      </c>
      <c r="AW646" s="1" t="s">
        <v>38</v>
      </c>
      <c r="AX646" s="1" t="s">
        <v>33</v>
      </c>
      <c r="AY646" s="1" t="s">
        <v>33</v>
      </c>
      <c r="AZ646" s="1">
        <v>0.5</v>
      </c>
      <c r="BA646" s="1">
        <v>0.5</v>
      </c>
      <c r="BB646" s="1" t="s">
        <v>77</v>
      </c>
      <c r="BC646" s="1" t="s">
        <v>32</v>
      </c>
      <c r="BD646" s="1" t="s">
        <v>38</v>
      </c>
      <c r="BE646" s="1">
        <v>0.5</v>
      </c>
      <c r="BF646" s="1" t="s">
        <v>32</v>
      </c>
      <c r="BG646" s="1" t="s">
        <v>33</v>
      </c>
      <c r="BH646" s="1">
        <v>0.5</v>
      </c>
      <c r="BI646" s="1">
        <v>0.5</v>
      </c>
      <c r="BJ646" s="1">
        <v>0.5</v>
      </c>
      <c r="BK646" s="1">
        <v>0.5</v>
      </c>
      <c r="BL646" s="1">
        <v>0.5</v>
      </c>
      <c r="BM646" s="1" t="s">
        <v>33</v>
      </c>
    </row>
    <row r="647" spans="1:65" x14ac:dyDescent="0.35">
      <c r="A647" s="1" t="s">
        <v>2817</v>
      </c>
      <c r="B647" s="1" t="s">
        <v>2417</v>
      </c>
      <c r="C647" s="1" t="s">
        <v>2818</v>
      </c>
      <c r="D647" s="1" t="s">
        <v>2819</v>
      </c>
      <c r="E647" t="s">
        <v>90</v>
      </c>
      <c r="F647" s="1" t="s">
        <v>37</v>
      </c>
      <c r="G647" s="1" t="s">
        <v>4345</v>
      </c>
      <c r="H647" s="1" t="s">
        <v>33</v>
      </c>
      <c r="I647" s="1" t="s">
        <v>37</v>
      </c>
      <c r="K647" t="str">
        <f t="shared" si="143"/>
        <v>Normal</v>
      </c>
      <c r="L647" s="1">
        <v>1.6</v>
      </c>
      <c r="M647" s="1">
        <v>94.6</v>
      </c>
      <c r="N647" s="1" t="s">
        <v>61</v>
      </c>
      <c r="O647" s="1" t="s">
        <v>744</v>
      </c>
      <c r="P647" s="1" t="s">
        <v>1067</v>
      </c>
      <c r="Q647" s="1" t="s">
        <v>714</v>
      </c>
      <c r="R647" s="9" t="s">
        <v>415</v>
      </c>
      <c r="S647" s="9">
        <f t="shared" si="144"/>
        <v>490</v>
      </c>
      <c r="T647" s="9">
        <f t="shared" si="145"/>
        <v>95</v>
      </c>
      <c r="U647" s="9" t="s">
        <v>276</v>
      </c>
      <c r="V647" s="9">
        <f t="shared" si="146"/>
        <v>110</v>
      </c>
      <c r="W647" s="9" t="s">
        <v>296</v>
      </c>
      <c r="X647" s="9">
        <f t="shared" si="147"/>
        <v>95</v>
      </c>
      <c r="Y647" s="9" t="s">
        <v>276</v>
      </c>
      <c r="Z647" s="9">
        <f t="shared" si="148"/>
        <v>40</v>
      </c>
      <c r="AA647" s="9" t="s">
        <v>184</v>
      </c>
      <c r="AB647" s="9">
        <f t="shared" si="149"/>
        <v>95</v>
      </c>
      <c r="AC647" s="9" t="s">
        <v>276</v>
      </c>
      <c r="AD647" s="9">
        <f t="shared" si="150"/>
        <v>55</v>
      </c>
      <c r="AE647" s="9" t="s">
        <v>169</v>
      </c>
      <c r="AF647" s="9">
        <f t="shared" si="151"/>
        <v>45</v>
      </c>
      <c r="AG647" s="9" t="s">
        <v>44</v>
      </c>
      <c r="AH647" s="9" t="s">
        <v>47</v>
      </c>
      <c r="AI647" s="9">
        <f t="shared" si="152"/>
        <v>70</v>
      </c>
      <c r="AJ647" s="9">
        <f t="shared" si="153"/>
        <v>172</v>
      </c>
      <c r="AK647" s="9" t="s">
        <v>606</v>
      </c>
      <c r="AL647" s="1" t="s">
        <v>161</v>
      </c>
      <c r="AM647" s="1" t="s">
        <v>33</v>
      </c>
      <c r="AN647" s="1" t="s">
        <v>238</v>
      </c>
      <c r="AP647" t="str">
        <f t="shared" si="154"/>
        <v>Field</v>
      </c>
      <c r="AQ647" s="9">
        <v>50</v>
      </c>
      <c r="AR647" s="9">
        <f t="shared" si="155"/>
        <v>50</v>
      </c>
      <c r="AS647" s="10">
        <f>Table1[[#This Row],[percentage_male]]/100</f>
        <v>0.5</v>
      </c>
      <c r="AT647" s="11">
        <f>(100-Table1[[#This Row],[percentage_male]])/100</f>
        <v>0.5</v>
      </c>
      <c r="AU647" s="1" t="s">
        <v>51</v>
      </c>
      <c r="AV647" s="1" t="s">
        <v>33</v>
      </c>
      <c r="AW647" s="1" t="s">
        <v>33</v>
      </c>
      <c r="AX647" s="1" t="s">
        <v>33</v>
      </c>
      <c r="AY647" s="1" t="s">
        <v>33</v>
      </c>
      <c r="AZ647" s="1" t="s">
        <v>33</v>
      </c>
      <c r="BA647" s="1" t="s">
        <v>33</v>
      </c>
      <c r="BB647" s="1" t="s">
        <v>38</v>
      </c>
      <c r="BC647" s="1" t="s">
        <v>33</v>
      </c>
      <c r="BD647" s="1" t="s">
        <v>33</v>
      </c>
      <c r="BE647" s="1" t="s">
        <v>33</v>
      </c>
      <c r="BF647" s="1" t="s">
        <v>33</v>
      </c>
      <c r="BG647" s="1" t="s">
        <v>33</v>
      </c>
      <c r="BH647" s="1" t="s">
        <v>33</v>
      </c>
      <c r="BI647" s="1" t="s">
        <v>32</v>
      </c>
      <c r="BJ647" s="1" t="s">
        <v>33</v>
      </c>
      <c r="BK647" s="1" t="s">
        <v>33</v>
      </c>
      <c r="BL647" s="1" t="s">
        <v>33</v>
      </c>
      <c r="BM647" s="1" t="s">
        <v>33</v>
      </c>
    </row>
    <row r="648" spans="1:65" x14ac:dyDescent="0.35">
      <c r="A648" s="1" t="s">
        <v>2821</v>
      </c>
      <c r="B648" s="1" t="s">
        <v>2421</v>
      </c>
      <c r="C648" s="1" t="s">
        <v>2822</v>
      </c>
      <c r="D648" s="1" t="s">
        <v>2823</v>
      </c>
      <c r="E648" t="s">
        <v>90</v>
      </c>
      <c r="F648" s="1" t="s">
        <v>37</v>
      </c>
      <c r="G648" s="1" t="s">
        <v>4346</v>
      </c>
      <c r="H648" s="1" t="s">
        <v>38</v>
      </c>
      <c r="I648" s="1" t="s">
        <v>37</v>
      </c>
      <c r="J648" s="1" t="s">
        <v>99</v>
      </c>
      <c r="K648" t="str">
        <f t="shared" si="143"/>
        <v>Normal, Flying</v>
      </c>
      <c r="L648" s="1">
        <v>0.5</v>
      </c>
      <c r="M648" s="1">
        <v>10.5</v>
      </c>
      <c r="N648" s="1" t="s">
        <v>61</v>
      </c>
      <c r="O648" s="1" t="s">
        <v>206</v>
      </c>
      <c r="P648" s="1" t="s">
        <v>338</v>
      </c>
      <c r="Q648" s="1" t="s">
        <v>235</v>
      </c>
      <c r="R648" s="9" t="s">
        <v>489</v>
      </c>
      <c r="S648" s="9">
        <f t="shared" si="144"/>
        <v>350</v>
      </c>
      <c r="T648" s="9">
        <f t="shared" si="145"/>
        <v>70</v>
      </c>
      <c r="U648" s="9" t="s">
        <v>47</v>
      </c>
      <c r="V648" s="9">
        <f t="shared" si="146"/>
        <v>83</v>
      </c>
      <c r="W648" s="9" t="s">
        <v>67</v>
      </c>
      <c r="X648" s="9">
        <f t="shared" si="147"/>
        <v>50</v>
      </c>
      <c r="Y648" s="9" t="s">
        <v>88</v>
      </c>
      <c r="Z648" s="9">
        <f t="shared" si="148"/>
        <v>37</v>
      </c>
      <c r="AA648" s="9" t="s">
        <v>308</v>
      </c>
      <c r="AB648" s="9">
        <f t="shared" si="149"/>
        <v>50</v>
      </c>
      <c r="AC648" s="9" t="s">
        <v>88</v>
      </c>
      <c r="AD648" s="9">
        <f t="shared" si="150"/>
        <v>60</v>
      </c>
      <c r="AE648" s="9" t="s">
        <v>56</v>
      </c>
      <c r="AF648" s="9">
        <f t="shared" si="151"/>
        <v>190</v>
      </c>
      <c r="AG648" s="9" t="s">
        <v>286</v>
      </c>
      <c r="AH648" s="9" t="s">
        <v>47</v>
      </c>
      <c r="AI648" s="9">
        <f t="shared" si="152"/>
        <v>70</v>
      </c>
      <c r="AJ648" s="9">
        <f t="shared" si="153"/>
        <v>70</v>
      </c>
      <c r="AK648" s="9" t="s">
        <v>47</v>
      </c>
      <c r="AL648" s="1" t="s">
        <v>490</v>
      </c>
      <c r="AM648" s="1" t="s">
        <v>33</v>
      </c>
      <c r="AN648" s="1" t="s">
        <v>99</v>
      </c>
      <c r="AP648" t="str">
        <f t="shared" si="154"/>
        <v>Flying</v>
      </c>
      <c r="AQ648" s="9">
        <v>100</v>
      </c>
      <c r="AR648" s="9">
        <f t="shared" si="155"/>
        <v>0</v>
      </c>
      <c r="AS648" s="10">
        <f>Table1[[#This Row],[percentage_male]]/100</f>
        <v>1</v>
      </c>
      <c r="AT648" s="11">
        <f>(100-Table1[[#This Row],[percentage_male]])/100</f>
        <v>0</v>
      </c>
      <c r="AU648" s="1" t="s">
        <v>51</v>
      </c>
      <c r="AV648" s="1" t="s">
        <v>33</v>
      </c>
      <c r="AW648" s="1" t="s">
        <v>33</v>
      </c>
      <c r="AX648" s="1" t="s">
        <v>33</v>
      </c>
      <c r="AY648" s="1" t="s">
        <v>38</v>
      </c>
      <c r="AZ648" s="1">
        <v>0.5</v>
      </c>
      <c r="BA648" s="1" t="s">
        <v>38</v>
      </c>
      <c r="BB648" s="1" t="s">
        <v>33</v>
      </c>
      <c r="BC648" s="1" t="s">
        <v>33</v>
      </c>
      <c r="BD648" s="1" t="s">
        <v>32</v>
      </c>
      <c r="BE648" s="1" t="s">
        <v>33</v>
      </c>
      <c r="BF648" s="1" t="s">
        <v>33</v>
      </c>
      <c r="BG648" s="1">
        <v>0.5</v>
      </c>
      <c r="BH648" s="1" t="s">
        <v>38</v>
      </c>
      <c r="BI648" s="1" t="s">
        <v>32</v>
      </c>
      <c r="BJ648" s="1" t="s">
        <v>33</v>
      </c>
      <c r="BK648" s="1" t="s">
        <v>33</v>
      </c>
      <c r="BL648" s="1" t="s">
        <v>33</v>
      </c>
      <c r="BM648" s="1" t="s">
        <v>33</v>
      </c>
    </row>
    <row r="649" spans="1:65" x14ac:dyDescent="0.35">
      <c r="A649" s="1" t="s">
        <v>2825</v>
      </c>
      <c r="B649" s="1" t="s">
        <v>2425</v>
      </c>
      <c r="C649" s="1" t="s">
        <v>2826</v>
      </c>
      <c r="D649" s="1" t="s">
        <v>2827</v>
      </c>
      <c r="E649" t="s">
        <v>90</v>
      </c>
      <c r="F649" s="1" t="s">
        <v>37</v>
      </c>
      <c r="G649" s="1" t="s">
        <v>4347</v>
      </c>
      <c r="H649" s="1" t="s">
        <v>38</v>
      </c>
      <c r="I649" s="1" t="s">
        <v>37</v>
      </c>
      <c r="J649" s="1" t="s">
        <v>99</v>
      </c>
      <c r="K649" t="str">
        <f t="shared" si="143"/>
        <v>Normal, Flying</v>
      </c>
      <c r="L649" s="1">
        <v>1.5</v>
      </c>
      <c r="M649" s="1">
        <v>41</v>
      </c>
      <c r="N649" s="1" t="s">
        <v>61</v>
      </c>
      <c r="O649" s="1" t="s">
        <v>206</v>
      </c>
      <c r="P649" s="1" t="s">
        <v>338</v>
      </c>
      <c r="Q649" s="1" t="s">
        <v>481</v>
      </c>
      <c r="R649" s="9" t="s">
        <v>507</v>
      </c>
      <c r="S649" s="9">
        <f t="shared" si="144"/>
        <v>510</v>
      </c>
      <c r="T649" s="9">
        <f t="shared" si="145"/>
        <v>100</v>
      </c>
      <c r="U649" s="9" t="s">
        <v>68</v>
      </c>
      <c r="V649" s="9">
        <f t="shared" si="146"/>
        <v>123</v>
      </c>
      <c r="W649" s="9" t="s">
        <v>73</v>
      </c>
      <c r="X649" s="9">
        <f t="shared" si="147"/>
        <v>75</v>
      </c>
      <c r="Y649" s="9" t="s">
        <v>195</v>
      </c>
      <c r="Z649" s="9">
        <f t="shared" si="148"/>
        <v>57</v>
      </c>
      <c r="AA649" s="9" t="s">
        <v>348</v>
      </c>
      <c r="AB649" s="9">
        <f t="shared" si="149"/>
        <v>75</v>
      </c>
      <c r="AC649" s="9" t="s">
        <v>195</v>
      </c>
      <c r="AD649" s="9">
        <f t="shared" si="150"/>
        <v>80</v>
      </c>
      <c r="AE649" s="9" t="s">
        <v>59</v>
      </c>
      <c r="AF649" s="9">
        <f t="shared" si="151"/>
        <v>60</v>
      </c>
      <c r="AG649" s="9" t="s">
        <v>56</v>
      </c>
      <c r="AH649" s="9" t="s">
        <v>47</v>
      </c>
      <c r="AI649" s="9">
        <f t="shared" si="152"/>
        <v>70</v>
      </c>
      <c r="AJ649" s="9">
        <f t="shared" si="153"/>
        <v>179</v>
      </c>
      <c r="AK649" s="9" t="s">
        <v>893</v>
      </c>
      <c r="AL649" s="1" t="s">
        <v>490</v>
      </c>
      <c r="AM649" s="1" t="s">
        <v>33</v>
      </c>
      <c r="AN649" s="1" t="s">
        <v>99</v>
      </c>
      <c r="AP649" t="str">
        <f t="shared" si="154"/>
        <v>Flying</v>
      </c>
      <c r="AQ649" s="9">
        <v>100</v>
      </c>
      <c r="AR649" s="9">
        <f t="shared" si="155"/>
        <v>0</v>
      </c>
      <c r="AS649" s="10">
        <f>Table1[[#This Row],[percentage_male]]/100</f>
        <v>1</v>
      </c>
      <c r="AT649" s="11">
        <f>(100-Table1[[#This Row],[percentage_male]])/100</f>
        <v>0</v>
      </c>
      <c r="AU649" s="1" t="s">
        <v>51</v>
      </c>
      <c r="AV649" s="1" t="s">
        <v>33</v>
      </c>
      <c r="AW649" s="1" t="s">
        <v>33</v>
      </c>
      <c r="AX649" s="1" t="s">
        <v>33</v>
      </c>
      <c r="AY649" s="1" t="s">
        <v>38</v>
      </c>
      <c r="AZ649" s="1">
        <v>0.5</v>
      </c>
      <c r="BA649" s="1" t="s">
        <v>38</v>
      </c>
      <c r="BB649" s="1" t="s">
        <v>33</v>
      </c>
      <c r="BC649" s="1" t="s">
        <v>33</v>
      </c>
      <c r="BD649" s="1" t="s">
        <v>32</v>
      </c>
      <c r="BE649" s="1" t="s">
        <v>33</v>
      </c>
      <c r="BF649" s="1" t="s">
        <v>33</v>
      </c>
      <c r="BG649" s="1">
        <v>0.5</v>
      </c>
      <c r="BH649" s="1" t="s">
        <v>38</v>
      </c>
      <c r="BI649" s="1" t="s">
        <v>32</v>
      </c>
      <c r="BJ649" s="1" t="s">
        <v>33</v>
      </c>
      <c r="BK649" s="1" t="s">
        <v>33</v>
      </c>
      <c r="BL649" s="1" t="s">
        <v>33</v>
      </c>
      <c r="BM649" s="1" t="s">
        <v>33</v>
      </c>
    </row>
    <row r="650" spans="1:65" x14ac:dyDescent="0.35">
      <c r="A650" s="1" t="s">
        <v>2829</v>
      </c>
      <c r="B650" s="1" t="s">
        <v>2429</v>
      </c>
      <c r="C650" s="1" t="s">
        <v>2830</v>
      </c>
      <c r="D650" s="1" t="s">
        <v>2831</v>
      </c>
      <c r="E650" t="s">
        <v>90</v>
      </c>
      <c r="F650" s="1" t="s">
        <v>37</v>
      </c>
      <c r="G650" s="1" t="s">
        <v>4348</v>
      </c>
      <c r="H650" s="1" t="s">
        <v>38</v>
      </c>
      <c r="I650" s="1" t="s">
        <v>240</v>
      </c>
      <c r="J650" s="1" t="s">
        <v>99</v>
      </c>
      <c r="K650" t="str">
        <f t="shared" si="143"/>
        <v>Dark, Flying</v>
      </c>
      <c r="L650" s="1">
        <v>0.5</v>
      </c>
      <c r="M650" s="1">
        <v>9</v>
      </c>
      <c r="N650" s="1" t="s">
        <v>61</v>
      </c>
      <c r="O650" s="1" t="s">
        <v>208</v>
      </c>
      <c r="P650" s="1" t="s">
        <v>671</v>
      </c>
      <c r="Q650" s="1" t="s">
        <v>693</v>
      </c>
      <c r="R650" s="9" t="s">
        <v>1553</v>
      </c>
      <c r="S650" s="9">
        <f t="shared" si="144"/>
        <v>370</v>
      </c>
      <c r="T650" s="9">
        <f t="shared" si="145"/>
        <v>70</v>
      </c>
      <c r="U650" s="9" t="s">
        <v>47</v>
      </c>
      <c r="V650" s="9">
        <f t="shared" si="146"/>
        <v>55</v>
      </c>
      <c r="W650" s="9" t="s">
        <v>169</v>
      </c>
      <c r="X650" s="9">
        <f t="shared" si="147"/>
        <v>75</v>
      </c>
      <c r="Y650" s="9" t="s">
        <v>195</v>
      </c>
      <c r="Z650" s="9">
        <f t="shared" si="148"/>
        <v>45</v>
      </c>
      <c r="AA650" s="9" t="s">
        <v>44</v>
      </c>
      <c r="AB650" s="9">
        <f t="shared" si="149"/>
        <v>65</v>
      </c>
      <c r="AC650" s="9" t="s">
        <v>46</v>
      </c>
      <c r="AD650" s="9">
        <f t="shared" si="150"/>
        <v>60</v>
      </c>
      <c r="AE650" s="9" t="s">
        <v>56</v>
      </c>
      <c r="AF650" s="9">
        <f t="shared" si="151"/>
        <v>190</v>
      </c>
      <c r="AG650" s="9" t="s">
        <v>286</v>
      </c>
      <c r="AH650" s="9" t="s">
        <v>159</v>
      </c>
      <c r="AI650" s="9">
        <f t="shared" si="152"/>
        <v>35</v>
      </c>
      <c r="AJ650" s="9">
        <f t="shared" si="153"/>
        <v>74</v>
      </c>
      <c r="AK650" s="9" t="s">
        <v>474</v>
      </c>
      <c r="AL650" s="1" t="s">
        <v>490</v>
      </c>
      <c r="AM650" s="1" t="s">
        <v>33</v>
      </c>
      <c r="AN650" s="1" t="s">
        <v>99</v>
      </c>
      <c r="AP650" t="str">
        <f t="shared" si="154"/>
        <v>Flying</v>
      </c>
      <c r="AQ650" s="9">
        <v>0</v>
      </c>
      <c r="AR650" s="9">
        <f t="shared" si="155"/>
        <v>100</v>
      </c>
      <c r="AS650" s="10">
        <f>Table1[[#This Row],[percentage_male]]/100</f>
        <v>0</v>
      </c>
      <c r="AT650" s="11">
        <f>(100-Table1[[#This Row],[percentage_male]])/100</f>
        <v>1</v>
      </c>
      <c r="AU650" s="1" t="s">
        <v>51</v>
      </c>
      <c r="AV650" s="1" t="s">
        <v>33</v>
      </c>
      <c r="AW650" s="1" t="s">
        <v>33</v>
      </c>
      <c r="AX650" s="1" t="s">
        <v>33</v>
      </c>
      <c r="AY650" s="1" t="s">
        <v>38</v>
      </c>
      <c r="AZ650" s="1">
        <v>0.5</v>
      </c>
      <c r="BA650" s="1" t="s">
        <v>38</v>
      </c>
      <c r="BB650" s="1" t="s">
        <v>33</v>
      </c>
      <c r="BC650" s="1" t="s">
        <v>33</v>
      </c>
      <c r="BD650" s="1" t="s">
        <v>32</v>
      </c>
      <c r="BE650" s="1" t="s">
        <v>33</v>
      </c>
      <c r="BF650" s="1" t="s">
        <v>32</v>
      </c>
      <c r="BG650" s="1" t="s">
        <v>33</v>
      </c>
      <c r="BH650" s="1" t="s">
        <v>38</v>
      </c>
      <c r="BI650" s="1">
        <v>0.5</v>
      </c>
      <c r="BJ650" s="1" t="s">
        <v>33</v>
      </c>
      <c r="BK650" s="1">
        <v>0.5</v>
      </c>
      <c r="BL650" s="1" t="s">
        <v>33</v>
      </c>
      <c r="BM650" s="1" t="s">
        <v>38</v>
      </c>
    </row>
    <row r="651" spans="1:65" x14ac:dyDescent="0.35">
      <c r="A651" s="1" t="s">
        <v>2833</v>
      </c>
      <c r="B651" s="1" t="s">
        <v>146</v>
      </c>
      <c r="C651" s="1" t="s">
        <v>2834</v>
      </c>
      <c r="D651" s="1" t="s">
        <v>2835</v>
      </c>
      <c r="E651" t="s">
        <v>90</v>
      </c>
      <c r="F651" s="1" t="s">
        <v>37</v>
      </c>
      <c r="G651" s="1" t="s">
        <v>4349</v>
      </c>
      <c r="H651" s="1" t="s">
        <v>38</v>
      </c>
      <c r="I651" s="1" t="s">
        <v>240</v>
      </c>
      <c r="J651" s="1" t="s">
        <v>99</v>
      </c>
      <c r="K651" t="str">
        <f t="shared" si="143"/>
        <v>Dark, Flying</v>
      </c>
      <c r="L651" s="1">
        <v>1.2</v>
      </c>
      <c r="M651" s="1">
        <v>39.5</v>
      </c>
      <c r="N651" s="1" t="s">
        <v>61</v>
      </c>
      <c r="O651" s="1" t="s">
        <v>208</v>
      </c>
      <c r="P651" s="1" t="s">
        <v>671</v>
      </c>
      <c r="Q651" s="1" t="s">
        <v>693</v>
      </c>
      <c r="R651" s="9" t="s">
        <v>507</v>
      </c>
      <c r="S651" s="9">
        <f t="shared" si="144"/>
        <v>510</v>
      </c>
      <c r="T651" s="9">
        <f t="shared" si="145"/>
        <v>110</v>
      </c>
      <c r="U651" s="9" t="s">
        <v>296</v>
      </c>
      <c r="V651" s="9">
        <f t="shared" si="146"/>
        <v>65</v>
      </c>
      <c r="W651" s="9" t="s">
        <v>46</v>
      </c>
      <c r="X651" s="9">
        <f t="shared" si="147"/>
        <v>105</v>
      </c>
      <c r="Y651" s="9" t="s">
        <v>141</v>
      </c>
      <c r="Z651" s="9">
        <f t="shared" si="148"/>
        <v>55</v>
      </c>
      <c r="AA651" s="9" t="s">
        <v>169</v>
      </c>
      <c r="AB651" s="9">
        <f t="shared" si="149"/>
        <v>95</v>
      </c>
      <c r="AC651" s="9" t="s">
        <v>276</v>
      </c>
      <c r="AD651" s="9">
        <f t="shared" si="150"/>
        <v>80</v>
      </c>
      <c r="AE651" s="9" t="s">
        <v>59</v>
      </c>
      <c r="AF651" s="9">
        <f t="shared" si="151"/>
        <v>60</v>
      </c>
      <c r="AG651" s="9" t="s">
        <v>56</v>
      </c>
      <c r="AH651" s="9" t="s">
        <v>159</v>
      </c>
      <c r="AI651" s="9">
        <f t="shared" si="152"/>
        <v>35</v>
      </c>
      <c r="AJ651" s="9">
        <f t="shared" si="153"/>
        <v>179</v>
      </c>
      <c r="AK651" s="9" t="s">
        <v>893</v>
      </c>
      <c r="AL651" s="1" t="s">
        <v>490</v>
      </c>
      <c r="AM651" s="1" t="s">
        <v>33</v>
      </c>
      <c r="AN651" s="1" t="s">
        <v>99</v>
      </c>
      <c r="AP651" t="str">
        <f t="shared" si="154"/>
        <v>Flying</v>
      </c>
      <c r="AQ651" s="9">
        <v>0</v>
      </c>
      <c r="AR651" s="9">
        <f t="shared" si="155"/>
        <v>100</v>
      </c>
      <c r="AS651" s="10">
        <f>Table1[[#This Row],[percentage_male]]/100</f>
        <v>0</v>
      </c>
      <c r="AT651" s="11">
        <f>(100-Table1[[#This Row],[percentage_male]])/100</f>
        <v>1</v>
      </c>
      <c r="AU651" s="1" t="s">
        <v>51</v>
      </c>
      <c r="AV651" s="1" t="s">
        <v>33</v>
      </c>
      <c r="AW651" s="1" t="s">
        <v>33</v>
      </c>
      <c r="AX651" s="1" t="s">
        <v>33</v>
      </c>
      <c r="AY651" s="1" t="s">
        <v>38</v>
      </c>
      <c r="AZ651" s="1">
        <v>0.5</v>
      </c>
      <c r="BA651" s="1" t="s">
        <v>38</v>
      </c>
      <c r="BB651" s="1" t="s">
        <v>33</v>
      </c>
      <c r="BC651" s="1" t="s">
        <v>33</v>
      </c>
      <c r="BD651" s="1" t="s">
        <v>32</v>
      </c>
      <c r="BE651" s="1" t="s">
        <v>33</v>
      </c>
      <c r="BF651" s="1" t="s">
        <v>32</v>
      </c>
      <c r="BG651" s="1" t="s">
        <v>33</v>
      </c>
      <c r="BH651" s="1" t="s">
        <v>38</v>
      </c>
      <c r="BI651" s="1">
        <v>0.5</v>
      </c>
      <c r="BJ651" s="1" t="s">
        <v>33</v>
      </c>
      <c r="BK651" s="1">
        <v>0.5</v>
      </c>
      <c r="BL651" s="1" t="s">
        <v>33</v>
      </c>
      <c r="BM651" s="1" t="s">
        <v>38</v>
      </c>
    </row>
    <row r="652" spans="1:65" x14ac:dyDescent="0.35">
      <c r="A652" s="1" t="s">
        <v>2837</v>
      </c>
      <c r="B652" s="1" t="s">
        <v>2434</v>
      </c>
      <c r="C652" s="1" t="s">
        <v>2838</v>
      </c>
      <c r="D652" s="1" t="s">
        <v>2839</v>
      </c>
      <c r="E652" t="s">
        <v>90</v>
      </c>
      <c r="F652" s="1" t="s">
        <v>37</v>
      </c>
      <c r="G652" s="1" t="s">
        <v>4350</v>
      </c>
      <c r="H652" s="1" t="s">
        <v>33</v>
      </c>
      <c r="I652" s="1" t="s">
        <v>81</v>
      </c>
      <c r="K652" t="str">
        <f t="shared" si="143"/>
        <v>Fire</v>
      </c>
      <c r="L652" s="1">
        <v>1.4</v>
      </c>
      <c r="M652" s="1">
        <v>58</v>
      </c>
      <c r="N652" s="1" t="s">
        <v>61</v>
      </c>
      <c r="O652" s="1" t="s">
        <v>241</v>
      </c>
      <c r="P652" s="1" t="s">
        <v>373</v>
      </c>
      <c r="Q652" s="1" t="s">
        <v>1624</v>
      </c>
      <c r="R652" s="9" t="s">
        <v>1922</v>
      </c>
      <c r="S652" s="9">
        <f t="shared" si="144"/>
        <v>484</v>
      </c>
      <c r="T652" s="9">
        <f t="shared" si="145"/>
        <v>85</v>
      </c>
      <c r="U652" s="9" t="s">
        <v>104</v>
      </c>
      <c r="V652" s="9">
        <f t="shared" si="146"/>
        <v>97</v>
      </c>
      <c r="W652" s="9" t="s">
        <v>248</v>
      </c>
      <c r="X652" s="9">
        <f t="shared" si="147"/>
        <v>66</v>
      </c>
      <c r="Y652" s="9" t="s">
        <v>444</v>
      </c>
      <c r="Z652" s="9">
        <f t="shared" si="148"/>
        <v>105</v>
      </c>
      <c r="AA652" s="9" t="s">
        <v>141</v>
      </c>
      <c r="AB652" s="9">
        <f t="shared" si="149"/>
        <v>66</v>
      </c>
      <c r="AC652" s="9" t="s">
        <v>444</v>
      </c>
      <c r="AD652" s="9">
        <f t="shared" si="150"/>
        <v>65</v>
      </c>
      <c r="AE652" s="9" t="s">
        <v>46</v>
      </c>
      <c r="AF652" s="9">
        <f t="shared" si="151"/>
        <v>90</v>
      </c>
      <c r="AG652" s="9" t="s">
        <v>178</v>
      </c>
      <c r="AH652" s="9" t="s">
        <v>47</v>
      </c>
      <c r="AI652" s="9">
        <f t="shared" si="152"/>
        <v>70</v>
      </c>
      <c r="AJ652" s="9">
        <f t="shared" si="153"/>
        <v>169</v>
      </c>
      <c r="AK652" s="9" t="s">
        <v>703</v>
      </c>
      <c r="AL652" s="1" t="s">
        <v>161</v>
      </c>
      <c r="AM652" s="1" t="s">
        <v>33</v>
      </c>
      <c r="AN652" s="1" t="s">
        <v>238</v>
      </c>
      <c r="AP652" t="str">
        <f t="shared" si="154"/>
        <v>Field</v>
      </c>
      <c r="AQ652" s="9">
        <v>50</v>
      </c>
      <c r="AR652" s="9">
        <f t="shared" si="155"/>
        <v>50</v>
      </c>
      <c r="AS652" s="10">
        <f>Table1[[#This Row],[percentage_male]]/100</f>
        <v>0.5</v>
      </c>
      <c r="AT652" s="11">
        <f>(100-Table1[[#This Row],[percentage_male]])/100</f>
        <v>0.5</v>
      </c>
      <c r="AU652" s="1" t="s">
        <v>51</v>
      </c>
      <c r="AV652" s="1" t="s">
        <v>33</v>
      </c>
      <c r="AW652" s="1">
        <v>0.5</v>
      </c>
      <c r="AX652" s="1" t="s">
        <v>38</v>
      </c>
      <c r="AY652" s="1" t="s">
        <v>33</v>
      </c>
      <c r="AZ652" s="1">
        <v>0.5</v>
      </c>
      <c r="BA652" s="1">
        <v>0.5</v>
      </c>
      <c r="BB652" s="1" t="s">
        <v>33</v>
      </c>
      <c r="BC652" s="1" t="s">
        <v>33</v>
      </c>
      <c r="BD652" s="1" t="s">
        <v>38</v>
      </c>
      <c r="BE652" s="1" t="s">
        <v>33</v>
      </c>
      <c r="BF652" s="1" t="s">
        <v>33</v>
      </c>
      <c r="BG652" s="1">
        <v>0.5</v>
      </c>
      <c r="BH652" s="1" t="s">
        <v>38</v>
      </c>
      <c r="BI652" s="1" t="s">
        <v>33</v>
      </c>
      <c r="BJ652" s="1" t="s">
        <v>33</v>
      </c>
      <c r="BK652" s="1" t="s">
        <v>33</v>
      </c>
      <c r="BL652" s="1">
        <v>0.5</v>
      </c>
      <c r="BM652" s="1">
        <v>0.5</v>
      </c>
    </row>
    <row r="653" spans="1:65" x14ac:dyDescent="0.35">
      <c r="A653" s="1" t="s">
        <v>2841</v>
      </c>
      <c r="B653" s="1" t="s">
        <v>2438</v>
      </c>
      <c r="C653" s="1" t="s">
        <v>2842</v>
      </c>
      <c r="D653" s="1" t="s">
        <v>2843</v>
      </c>
      <c r="E653" t="s">
        <v>90</v>
      </c>
      <c r="F653" s="1" t="s">
        <v>37</v>
      </c>
      <c r="G653" s="1" t="s">
        <v>4351</v>
      </c>
      <c r="H653" s="1" t="s">
        <v>38</v>
      </c>
      <c r="I653" s="1" t="s">
        <v>154</v>
      </c>
      <c r="J653" s="1" t="s">
        <v>311</v>
      </c>
      <c r="K653" t="str">
        <f t="shared" si="143"/>
        <v>Bug, Steel</v>
      </c>
      <c r="L653" s="1">
        <v>0.3</v>
      </c>
      <c r="M653" s="1">
        <v>33</v>
      </c>
      <c r="N653" s="1" t="s">
        <v>61</v>
      </c>
      <c r="O653" s="1" t="s">
        <v>193</v>
      </c>
      <c r="P653" s="1" t="s">
        <v>235</v>
      </c>
      <c r="Q653" s="1" t="s">
        <v>1466</v>
      </c>
      <c r="R653" s="9" t="s">
        <v>1922</v>
      </c>
      <c r="S653" s="9">
        <f t="shared" si="144"/>
        <v>484</v>
      </c>
      <c r="T653" s="9">
        <f t="shared" si="145"/>
        <v>58</v>
      </c>
      <c r="U653" s="9" t="s">
        <v>94</v>
      </c>
      <c r="V653" s="9">
        <f t="shared" si="146"/>
        <v>109</v>
      </c>
      <c r="W653" s="9" t="s">
        <v>103</v>
      </c>
      <c r="X653" s="9">
        <f t="shared" si="147"/>
        <v>112</v>
      </c>
      <c r="Y653" s="9" t="s">
        <v>287</v>
      </c>
      <c r="Z653" s="9">
        <f t="shared" si="148"/>
        <v>48</v>
      </c>
      <c r="AA653" s="9" t="s">
        <v>128</v>
      </c>
      <c r="AB653" s="9">
        <f t="shared" si="149"/>
        <v>48</v>
      </c>
      <c r="AC653" s="9" t="s">
        <v>128</v>
      </c>
      <c r="AD653" s="9">
        <f t="shared" si="150"/>
        <v>109</v>
      </c>
      <c r="AE653" s="9" t="s">
        <v>103</v>
      </c>
      <c r="AF653" s="9">
        <f t="shared" si="151"/>
        <v>90</v>
      </c>
      <c r="AG653" s="9" t="s">
        <v>178</v>
      </c>
      <c r="AH653" s="9" t="s">
        <v>47</v>
      </c>
      <c r="AI653" s="9">
        <f t="shared" si="152"/>
        <v>70</v>
      </c>
      <c r="AJ653" s="9">
        <f t="shared" si="153"/>
        <v>169</v>
      </c>
      <c r="AK653" s="9" t="s">
        <v>703</v>
      </c>
      <c r="AL653" s="1" t="s">
        <v>161</v>
      </c>
      <c r="AM653" s="1" t="s">
        <v>33</v>
      </c>
      <c r="AN653" s="1" t="s">
        <v>154</v>
      </c>
      <c r="AP653" t="str">
        <f t="shared" si="154"/>
        <v>Bug</v>
      </c>
      <c r="AQ653" s="9">
        <v>50</v>
      </c>
      <c r="AR653" s="9">
        <f t="shared" si="155"/>
        <v>50</v>
      </c>
      <c r="AS653" s="10">
        <f>Table1[[#This Row],[percentage_male]]/100</f>
        <v>0.5</v>
      </c>
      <c r="AT653" s="11">
        <f>(100-Table1[[#This Row],[percentage_male]])/100</f>
        <v>0.5</v>
      </c>
      <c r="AU653" s="1" t="s">
        <v>51</v>
      </c>
      <c r="AV653" s="1">
        <v>0.5</v>
      </c>
      <c r="AW653" s="1" t="s">
        <v>77</v>
      </c>
      <c r="AX653" s="1" t="s">
        <v>33</v>
      </c>
      <c r="AY653" s="1" t="s">
        <v>33</v>
      </c>
      <c r="AZ653" s="1">
        <v>0.25</v>
      </c>
      <c r="BA653" s="1">
        <v>0.5</v>
      </c>
      <c r="BB653" s="1" t="s">
        <v>33</v>
      </c>
      <c r="BC653" s="1" t="s">
        <v>32</v>
      </c>
      <c r="BD653" s="1" t="s">
        <v>33</v>
      </c>
      <c r="BE653" s="1" t="s">
        <v>33</v>
      </c>
      <c r="BF653" s="1">
        <v>0.5</v>
      </c>
      <c r="BG653" s="1">
        <v>0.5</v>
      </c>
      <c r="BH653" s="1" t="s">
        <v>33</v>
      </c>
      <c r="BI653" s="1" t="s">
        <v>33</v>
      </c>
      <c r="BJ653" s="1">
        <v>0.5</v>
      </c>
      <c r="BK653" s="1" t="s">
        <v>33</v>
      </c>
      <c r="BL653" s="1">
        <v>0.5</v>
      </c>
      <c r="BM653" s="1">
        <v>0.5</v>
      </c>
    </row>
    <row r="654" spans="1:65" x14ac:dyDescent="0.35">
      <c r="A654" s="1" t="s">
        <v>2845</v>
      </c>
      <c r="B654" s="1" t="s">
        <v>2442</v>
      </c>
      <c r="C654" s="1" t="s">
        <v>2846</v>
      </c>
      <c r="D654" s="1" t="s">
        <v>2847</v>
      </c>
      <c r="E654" t="s">
        <v>90</v>
      </c>
      <c r="F654" s="1" t="s">
        <v>37</v>
      </c>
      <c r="G654" s="1" t="s">
        <v>4352</v>
      </c>
      <c r="H654" s="1" t="s">
        <v>38</v>
      </c>
      <c r="I654" s="1" t="s">
        <v>240</v>
      </c>
      <c r="J654" s="1" t="s">
        <v>89</v>
      </c>
      <c r="K654" t="str">
        <f t="shared" si="143"/>
        <v>Dark, Dragon</v>
      </c>
      <c r="L654" s="1">
        <v>0.8</v>
      </c>
      <c r="M654" s="1">
        <v>17.3</v>
      </c>
      <c r="N654" s="1" t="s">
        <v>33</v>
      </c>
      <c r="O654" s="1" t="s">
        <v>235</v>
      </c>
      <c r="R654" s="9" t="s">
        <v>307</v>
      </c>
      <c r="S654" s="9">
        <f t="shared" si="144"/>
        <v>300</v>
      </c>
      <c r="T654" s="9">
        <f t="shared" si="145"/>
        <v>52</v>
      </c>
      <c r="U654" s="9" t="s">
        <v>86</v>
      </c>
      <c r="V654" s="9">
        <f t="shared" si="146"/>
        <v>65</v>
      </c>
      <c r="W654" s="9" t="s">
        <v>46</v>
      </c>
      <c r="X654" s="9">
        <f t="shared" si="147"/>
        <v>50</v>
      </c>
      <c r="Y654" s="9" t="s">
        <v>88</v>
      </c>
      <c r="Z654" s="9">
        <f t="shared" si="148"/>
        <v>45</v>
      </c>
      <c r="AA654" s="9" t="s">
        <v>44</v>
      </c>
      <c r="AB654" s="9">
        <f t="shared" si="149"/>
        <v>50</v>
      </c>
      <c r="AC654" s="9" t="s">
        <v>88</v>
      </c>
      <c r="AD654" s="9">
        <f t="shared" si="150"/>
        <v>38</v>
      </c>
      <c r="AE654" s="9" t="s">
        <v>314</v>
      </c>
      <c r="AF654" s="9">
        <f t="shared" si="151"/>
        <v>45</v>
      </c>
      <c r="AG654" s="9" t="s">
        <v>44</v>
      </c>
      <c r="AH654" s="9" t="s">
        <v>159</v>
      </c>
      <c r="AI654" s="9">
        <f t="shared" si="152"/>
        <v>35</v>
      </c>
      <c r="AJ654" s="9">
        <f t="shared" si="153"/>
        <v>60</v>
      </c>
      <c r="AK654" s="9" t="s">
        <v>56</v>
      </c>
      <c r="AL654" s="1" t="s">
        <v>490</v>
      </c>
      <c r="AM654" s="1" t="s">
        <v>33</v>
      </c>
      <c r="AN654" s="1" t="s">
        <v>89</v>
      </c>
      <c r="AP654" t="str">
        <f t="shared" si="154"/>
        <v>Dragon</v>
      </c>
      <c r="AQ654" s="9">
        <v>50</v>
      </c>
      <c r="AR654" s="9">
        <f t="shared" si="155"/>
        <v>50</v>
      </c>
      <c r="AS654" s="10">
        <f>Table1[[#This Row],[percentage_male]]/100</f>
        <v>0.5</v>
      </c>
      <c r="AT654" s="11">
        <f>(100-Table1[[#This Row],[percentage_male]])/100</f>
        <v>0.5</v>
      </c>
      <c r="AU654" s="1" t="s">
        <v>184</v>
      </c>
      <c r="AV654" s="1" t="s">
        <v>33</v>
      </c>
      <c r="AW654" s="1">
        <v>0.5</v>
      </c>
      <c r="AX654" s="1">
        <v>0.5</v>
      </c>
      <c r="AY654" s="1">
        <v>0.5</v>
      </c>
      <c r="AZ654" s="1">
        <v>0.5</v>
      </c>
      <c r="BA654" s="1" t="s">
        <v>38</v>
      </c>
      <c r="BB654" s="1" t="s">
        <v>38</v>
      </c>
      <c r="BC654" s="1" t="s">
        <v>33</v>
      </c>
      <c r="BD654" s="1" t="s">
        <v>33</v>
      </c>
      <c r="BE654" s="1" t="s">
        <v>33</v>
      </c>
      <c r="BF654" s="1" t="s">
        <v>32</v>
      </c>
      <c r="BG654" s="1" t="s">
        <v>38</v>
      </c>
      <c r="BH654" s="1" t="s">
        <v>33</v>
      </c>
      <c r="BI654" s="1">
        <v>0.5</v>
      </c>
      <c r="BJ654" s="1" t="s">
        <v>38</v>
      </c>
      <c r="BK654" s="1">
        <v>0.5</v>
      </c>
      <c r="BL654" s="1" t="s">
        <v>33</v>
      </c>
      <c r="BM654" s="1" t="s">
        <v>77</v>
      </c>
    </row>
    <row r="655" spans="1:65" x14ac:dyDescent="0.35">
      <c r="A655" s="1" t="s">
        <v>2849</v>
      </c>
      <c r="B655" s="1" t="s">
        <v>109</v>
      </c>
      <c r="C655" s="1" t="s">
        <v>2850</v>
      </c>
      <c r="D655" s="1" t="s">
        <v>2851</v>
      </c>
      <c r="E655" t="s">
        <v>90</v>
      </c>
      <c r="F655" s="1" t="s">
        <v>37</v>
      </c>
      <c r="G655" s="1" t="s">
        <v>4289</v>
      </c>
      <c r="H655" s="1" t="s">
        <v>38</v>
      </c>
      <c r="I655" s="1" t="s">
        <v>240</v>
      </c>
      <c r="J655" s="1" t="s">
        <v>89</v>
      </c>
      <c r="K655" t="str">
        <f t="shared" si="143"/>
        <v>Dark, Dragon</v>
      </c>
      <c r="L655" s="1">
        <v>1.4</v>
      </c>
      <c r="M655" s="1">
        <v>50</v>
      </c>
      <c r="N655" s="1" t="s">
        <v>33</v>
      </c>
      <c r="O655" s="1" t="s">
        <v>235</v>
      </c>
      <c r="R655" s="9" t="s">
        <v>933</v>
      </c>
      <c r="S655" s="9">
        <f t="shared" si="144"/>
        <v>420</v>
      </c>
      <c r="T655" s="9">
        <f t="shared" si="145"/>
        <v>72</v>
      </c>
      <c r="U655" s="9" t="s">
        <v>171</v>
      </c>
      <c r="V655" s="9">
        <f t="shared" si="146"/>
        <v>85</v>
      </c>
      <c r="W655" s="9" t="s">
        <v>104</v>
      </c>
      <c r="X655" s="9">
        <f t="shared" si="147"/>
        <v>70</v>
      </c>
      <c r="Y655" s="9" t="s">
        <v>47</v>
      </c>
      <c r="Z655" s="9">
        <f t="shared" si="148"/>
        <v>65</v>
      </c>
      <c r="AA655" s="9" t="s">
        <v>46</v>
      </c>
      <c r="AB655" s="9">
        <f t="shared" si="149"/>
        <v>70</v>
      </c>
      <c r="AC655" s="9" t="s">
        <v>47</v>
      </c>
      <c r="AD655" s="9">
        <f t="shared" si="150"/>
        <v>58</v>
      </c>
      <c r="AE655" s="9" t="s">
        <v>94</v>
      </c>
      <c r="AF655" s="9">
        <f t="shared" si="151"/>
        <v>45</v>
      </c>
      <c r="AG655" s="9" t="s">
        <v>44</v>
      </c>
      <c r="AH655" s="9" t="s">
        <v>159</v>
      </c>
      <c r="AI655" s="9">
        <f t="shared" si="152"/>
        <v>35</v>
      </c>
      <c r="AJ655" s="9">
        <f t="shared" si="153"/>
        <v>147</v>
      </c>
      <c r="AK655" s="9" t="s">
        <v>774</v>
      </c>
      <c r="AL655" s="1" t="s">
        <v>490</v>
      </c>
      <c r="AM655" s="1" t="s">
        <v>33</v>
      </c>
      <c r="AN655" s="1" t="s">
        <v>89</v>
      </c>
      <c r="AP655" t="str">
        <f t="shared" si="154"/>
        <v>Dragon</v>
      </c>
      <c r="AQ655" s="9">
        <v>50</v>
      </c>
      <c r="AR655" s="9">
        <f t="shared" si="155"/>
        <v>50</v>
      </c>
      <c r="AS655" s="10">
        <f>Table1[[#This Row],[percentage_male]]/100</f>
        <v>0.5</v>
      </c>
      <c r="AT655" s="11">
        <f>(100-Table1[[#This Row],[percentage_male]])/100</f>
        <v>0.5</v>
      </c>
      <c r="AU655" s="1" t="s">
        <v>184</v>
      </c>
      <c r="AV655" s="1" t="s">
        <v>33</v>
      </c>
      <c r="AW655" s="1">
        <v>0.5</v>
      </c>
      <c r="AX655" s="1">
        <v>0.5</v>
      </c>
      <c r="AY655" s="1">
        <v>0.5</v>
      </c>
      <c r="AZ655" s="1">
        <v>0.5</v>
      </c>
      <c r="BA655" s="1" t="s">
        <v>38</v>
      </c>
      <c r="BB655" s="1" t="s">
        <v>38</v>
      </c>
      <c r="BC655" s="1" t="s">
        <v>33</v>
      </c>
      <c r="BD655" s="1" t="s">
        <v>33</v>
      </c>
      <c r="BE655" s="1" t="s">
        <v>33</v>
      </c>
      <c r="BF655" s="1" t="s">
        <v>32</v>
      </c>
      <c r="BG655" s="1" t="s">
        <v>38</v>
      </c>
      <c r="BH655" s="1" t="s">
        <v>33</v>
      </c>
      <c r="BI655" s="1">
        <v>0.5</v>
      </c>
      <c r="BJ655" s="1" t="s">
        <v>38</v>
      </c>
      <c r="BK655" s="1">
        <v>0.5</v>
      </c>
      <c r="BL655" s="1" t="s">
        <v>33</v>
      </c>
      <c r="BM655" s="1" t="s">
        <v>77</v>
      </c>
    </row>
    <row r="656" spans="1:65" x14ac:dyDescent="0.35">
      <c r="A656" s="1" t="s">
        <v>2853</v>
      </c>
      <c r="B656" s="1" t="s">
        <v>1358</v>
      </c>
      <c r="C656" s="1" t="s">
        <v>2854</v>
      </c>
      <c r="D656" s="1" t="s">
        <v>2855</v>
      </c>
      <c r="E656" t="s">
        <v>90</v>
      </c>
      <c r="F656" s="1" t="s">
        <v>37</v>
      </c>
      <c r="G656" s="1" t="s">
        <v>4104</v>
      </c>
      <c r="H656" s="1" t="s">
        <v>38</v>
      </c>
      <c r="I656" s="1" t="s">
        <v>240</v>
      </c>
      <c r="J656" s="1" t="s">
        <v>89</v>
      </c>
      <c r="K656" t="str">
        <f t="shared" si="143"/>
        <v>Dark, Dragon</v>
      </c>
      <c r="L656" s="1">
        <v>1.8</v>
      </c>
      <c r="M656" s="1">
        <v>160</v>
      </c>
      <c r="N656" s="1" t="s">
        <v>33</v>
      </c>
      <c r="O656" s="1" t="s">
        <v>680</v>
      </c>
      <c r="R656" s="9" t="s">
        <v>524</v>
      </c>
      <c r="S656" s="9">
        <f t="shared" si="144"/>
        <v>600</v>
      </c>
      <c r="T656" s="9">
        <f t="shared" si="145"/>
        <v>92</v>
      </c>
      <c r="U656" s="9" t="s">
        <v>340</v>
      </c>
      <c r="V656" s="9">
        <f t="shared" si="146"/>
        <v>105</v>
      </c>
      <c r="W656" s="9" t="s">
        <v>141</v>
      </c>
      <c r="X656" s="9">
        <f t="shared" si="147"/>
        <v>90</v>
      </c>
      <c r="Y656" s="9" t="s">
        <v>178</v>
      </c>
      <c r="Z656" s="9">
        <f t="shared" si="148"/>
        <v>125</v>
      </c>
      <c r="AA656" s="9" t="s">
        <v>651</v>
      </c>
      <c r="AB656" s="9">
        <f t="shared" si="149"/>
        <v>90</v>
      </c>
      <c r="AC656" s="9" t="s">
        <v>178</v>
      </c>
      <c r="AD656" s="9">
        <f t="shared" si="150"/>
        <v>98</v>
      </c>
      <c r="AE656" s="9" t="s">
        <v>581</v>
      </c>
      <c r="AF656" s="9">
        <f t="shared" si="151"/>
        <v>45</v>
      </c>
      <c r="AG656" s="9" t="s">
        <v>44</v>
      </c>
      <c r="AH656" s="9" t="s">
        <v>159</v>
      </c>
      <c r="AI656" s="9">
        <f t="shared" si="152"/>
        <v>35</v>
      </c>
      <c r="AJ656" s="9">
        <f t="shared" si="153"/>
        <v>270</v>
      </c>
      <c r="AK656" s="9" t="s">
        <v>386</v>
      </c>
      <c r="AL656" s="1" t="s">
        <v>490</v>
      </c>
      <c r="AM656" s="1" t="s">
        <v>33</v>
      </c>
      <c r="AN656" s="1" t="s">
        <v>89</v>
      </c>
      <c r="AP656" t="str">
        <f t="shared" si="154"/>
        <v>Dragon</v>
      </c>
      <c r="AQ656" s="9">
        <v>50</v>
      </c>
      <c r="AR656" s="9">
        <f t="shared" si="155"/>
        <v>50</v>
      </c>
      <c r="AS656" s="10">
        <f>Table1[[#This Row],[percentage_male]]/100</f>
        <v>0.5</v>
      </c>
      <c r="AT656" s="11">
        <f>(100-Table1[[#This Row],[percentage_male]])/100</f>
        <v>0.5</v>
      </c>
      <c r="AU656" s="1" t="s">
        <v>184</v>
      </c>
      <c r="AV656" s="1" t="s">
        <v>33</v>
      </c>
      <c r="AW656" s="1">
        <v>0.5</v>
      </c>
      <c r="AX656" s="1">
        <v>0.5</v>
      </c>
      <c r="AY656" s="1">
        <v>0.5</v>
      </c>
      <c r="AZ656" s="1">
        <v>0.5</v>
      </c>
      <c r="BA656" s="1" t="s">
        <v>38</v>
      </c>
      <c r="BB656" s="1" t="s">
        <v>38</v>
      </c>
      <c r="BC656" s="1" t="s">
        <v>33</v>
      </c>
      <c r="BD656" s="1" t="s">
        <v>32</v>
      </c>
      <c r="BE656" s="1" t="s">
        <v>33</v>
      </c>
      <c r="BF656" s="1" t="s">
        <v>32</v>
      </c>
      <c r="BG656" s="1" t="s">
        <v>38</v>
      </c>
      <c r="BH656" s="1" t="s">
        <v>33</v>
      </c>
      <c r="BI656" s="1">
        <v>0.5</v>
      </c>
      <c r="BJ656" s="1" t="s">
        <v>38</v>
      </c>
      <c r="BK656" s="1">
        <v>0.5</v>
      </c>
      <c r="BL656" s="1" t="s">
        <v>33</v>
      </c>
      <c r="BM656" s="1" t="s">
        <v>77</v>
      </c>
    </row>
    <row r="657" spans="1:65" x14ac:dyDescent="0.35">
      <c r="A657" s="1" t="s">
        <v>2857</v>
      </c>
      <c r="B657" s="1" t="s">
        <v>2452</v>
      </c>
      <c r="C657" s="1" t="s">
        <v>2858</v>
      </c>
      <c r="D657" s="1" t="s">
        <v>2859</v>
      </c>
      <c r="E657" t="s">
        <v>90</v>
      </c>
      <c r="F657" s="1" t="s">
        <v>37</v>
      </c>
      <c r="G657" s="1" t="s">
        <v>4353</v>
      </c>
      <c r="H657" s="1" t="s">
        <v>38</v>
      </c>
      <c r="I657" s="1" t="s">
        <v>154</v>
      </c>
      <c r="J657" s="1" t="s">
        <v>81</v>
      </c>
      <c r="K657" t="str">
        <f t="shared" si="143"/>
        <v>Bug, Fire</v>
      </c>
      <c r="L657" s="1">
        <v>1.1000000000000001</v>
      </c>
      <c r="M657" s="1">
        <v>28.8</v>
      </c>
      <c r="N657" s="1" t="s">
        <v>38</v>
      </c>
      <c r="O657" s="1" t="s">
        <v>587</v>
      </c>
      <c r="Q657" s="1" t="s">
        <v>193</v>
      </c>
      <c r="R657" s="9" t="s">
        <v>1093</v>
      </c>
      <c r="S657" s="9">
        <f t="shared" si="144"/>
        <v>360</v>
      </c>
      <c r="T657" s="9">
        <f t="shared" si="145"/>
        <v>55</v>
      </c>
      <c r="U657" s="9" t="s">
        <v>169</v>
      </c>
      <c r="V657" s="9">
        <f t="shared" si="146"/>
        <v>85</v>
      </c>
      <c r="W657" s="9" t="s">
        <v>104</v>
      </c>
      <c r="X657" s="9">
        <f t="shared" si="147"/>
        <v>55</v>
      </c>
      <c r="Y657" s="9" t="s">
        <v>169</v>
      </c>
      <c r="Z657" s="9">
        <f t="shared" si="148"/>
        <v>50</v>
      </c>
      <c r="AA657" s="9" t="s">
        <v>88</v>
      </c>
      <c r="AB657" s="9">
        <f t="shared" si="149"/>
        <v>55</v>
      </c>
      <c r="AC657" s="9" t="s">
        <v>169</v>
      </c>
      <c r="AD657" s="9">
        <f t="shared" si="150"/>
        <v>60</v>
      </c>
      <c r="AE657" s="9" t="s">
        <v>56</v>
      </c>
      <c r="AF657" s="9">
        <f t="shared" si="151"/>
        <v>45</v>
      </c>
      <c r="AG657" s="9" t="s">
        <v>44</v>
      </c>
      <c r="AH657" s="9" t="s">
        <v>47</v>
      </c>
      <c r="AI657" s="9">
        <f t="shared" si="152"/>
        <v>70</v>
      </c>
      <c r="AJ657" s="9">
        <f t="shared" si="153"/>
        <v>72</v>
      </c>
      <c r="AK657" s="9" t="s">
        <v>171</v>
      </c>
      <c r="AL657" s="1" t="s">
        <v>490</v>
      </c>
      <c r="AM657" s="1" t="s">
        <v>33</v>
      </c>
      <c r="AN657" s="1" t="s">
        <v>154</v>
      </c>
      <c r="AP657" t="str">
        <f t="shared" si="154"/>
        <v>Bug</v>
      </c>
      <c r="AQ657" s="9">
        <v>50</v>
      </c>
      <c r="AR657" s="9">
        <f t="shared" si="155"/>
        <v>50</v>
      </c>
      <c r="AS657" s="10">
        <f>Table1[[#This Row],[percentage_male]]/100</f>
        <v>0.5</v>
      </c>
      <c r="AT657" s="11">
        <f>(100-Table1[[#This Row],[percentage_male]])/100</f>
        <v>0.5</v>
      </c>
      <c r="AU657" s="1" t="s">
        <v>184</v>
      </c>
      <c r="AV657" s="1" t="s">
        <v>33</v>
      </c>
      <c r="AW657" s="1" t="s">
        <v>33</v>
      </c>
      <c r="AX657" s="1" t="s">
        <v>38</v>
      </c>
      <c r="AY657" s="1" t="s">
        <v>33</v>
      </c>
      <c r="AZ657" s="1">
        <v>0.25</v>
      </c>
      <c r="BA657" s="1">
        <v>0.5</v>
      </c>
      <c r="BB657" s="1">
        <v>0.5</v>
      </c>
      <c r="BC657" s="1" t="s">
        <v>33</v>
      </c>
      <c r="BD657" s="1" t="s">
        <v>33</v>
      </c>
      <c r="BE657" s="1" t="s">
        <v>38</v>
      </c>
      <c r="BF657" s="1" t="s">
        <v>33</v>
      </c>
      <c r="BG657" s="1">
        <v>0.5</v>
      </c>
      <c r="BH657" s="1" t="s">
        <v>77</v>
      </c>
      <c r="BI657" s="1" t="s">
        <v>33</v>
      </c>
      <c r="BJ657" s="1" t="s">
        <v>33</v>
      </c>
      <c r="BK657" s="1" t="s">
        <v>33</v>
      </c>
      <c r="BL657" s="1">
        <v>0.5</v>
      </c>
      <c r="BM657" s="1">
        <v>0.5</v>
      </c>
    </row>
    <row r="658" spans="1:65" x14ac:dyDescent="0.35">
      <c r="A658" s="1" t="s">
        <v>2861</v>
      </c>
      <c r="B658" s="1" t="s">
        <v>2456</v>
      </c>
      <c r="C658" s="1" t="s">
        <v>2862</v>
      </c>
      <c r="D658" s="1" t="s">
        <v>2863</v>
      </c>
      <c r="E658" t="s">
        <v>90</v>
      </c>
      <c r="F658" s="1" t="s">
        <v>37</v>
      </c>
      <c r="G658" s="1" t="s">
        <v>4011</v>
      </c>
      <c r="H658" s="1" t="s">
        <v>38</v>
      </c>
      <c r="I658" s="1" t="s">
        <v>154</v>
      </c>
      <c r="J658" s="1" t="s">
        <v>81</v>
      </c>
      <c r="K658" t="str">
        <f t="shared" si="143"/>
        <v>Bug, Fire</v>
      </c>
      <c r="L658" s="1">
        <v>1.6</v>
      </c>
      <c r="M658" s="1">
        <v>46</v>
      </c>
      <c r="N658" s="1" t="s">
        <v>38</v>
      </c>
      <c r="O658" s="1" t="s">
        <v>587</v>
      </c>
      <c r="Q658" s="1" t="s">
        <v>193</v>
      </c>
      <c r="R658" s="9" t="s">
        <v>2152</v>
      </c>
      <c r="S658" s="9">
        <f t="shared" si="144"/>
        <v>550</v>
      </c>
      <c r="T658" s="9">
        <f t="shared" si="145"/>
        <v>85</v>
      </c>
      <c r="U658" s="9" t="s">
        <v>104</v>
      </c>
      <c r="V658" s="9">
        <f t="shared" si="146"/>
        <v>60</v>
      </c>
      <c r="W658" s="9" t="s">
        <v>56</v>
      </c>
      <c r="X658" s="9">
        <f t="shared" si="147"/>
        <v>65</v>
      </c>
      <c r="Y658" s="9" t="s">
        <v>46</v>
      </c>
      <c r="Z658" s="9">
        <f t="shared" si="148"/>
        <v>135</v>
      </c>
      <c r="AA658" s="9" t="s">
        <v>148</v>
      </c>
      <c r="AB658" s="9">
        <f t="shared" si="149"/>
        <v>105</v>
      </c>
      <c r="AC658" s="9" t="s">
        <v>141</v>
      </c>
      <c r="AD658" s="9">
        <f t="shared" si="150"/>
        <v>100</v>
      </c>
      <c r="AE658" s="9" t="s">
        <v>68</v>
      </c>
      <c r="AF658" s="9">
        <f t="shared" si="151"/>
        <v>15</v>
      </c>
      <c r="AG658" s="9" t="s">
        <v>162</v>
      </c>
      <c r="AH658" s="9" t="s">
        <v>47</v>
      </c>
      <c r="AI658" s="9">
        <f t="shared" si="152"/>
        <v>70</v>
      </c>
      <c r="AJ658" s="9">
        <f t="shared" si="153"/>
        <v>248</v>
      </c>
      <c r="AK658" s="9" t="s">
        <v>1133</v>
      </c>
      <c r="AL658" s="1" t="s">
        <v>490</v>
      </c>
      <c r="AM658" s="1" t="s">
        <v>33</v>
      </c>
      <c r="AN658" s="1" t="s">
        <v>154</v>
      </c>
      <c r="AP658" t="str">
        <f t="shared" si="154"/>
        <v>Bug</v>
      </c>
      <c r="AQ658" s="9">
        <v>50</v>
      </c>
      <c r="AR658" s="9">
        <f t="shared" si="155"/>
        <v>50</v>
      </c>
      <c r="AS658" s="10">
        <f>Table1[[#This Row],[percentage_male]]/100</f>
        <v>0.5</v>
      </c>
      <c r="AT658" s="11">
        <f>(100-Table1[[#This Row],[percentage_male]])/100</f>
        <v>0.5</v>
      </c>
      <c r="AU658" s="1" t="s">
        <v>184</v>
      </c>
      <c r="AV658" s="1" t="s">
        <v>33</v>
      </c>
      <c r="AW658" s="1" t="s">
        <v>33</v>
      </c>
      <c r="AX658" s="1" t="s">
        <v>38</v>
      </c>
      <c r="AY658" s="1" t="s">
        <v>33</v>
      </c>
      <c r="AZ658" s="1">
        <v>0.25</v>
      </c>
      <c r="BA658" s="1">
        <v>0.5</v>
      </c>
      <c r="BB658" s="1">
        <v>0.5</v>
      </c>
      <c r="BC658" s="1" t="s">
        <v>33</v>
      </c>
      <c r="BD658" s="1" t="s">
        <v>33</v>
      </c>
      <c r="BE658" s="1" t="s">
        <v>38</v>
      </c>
      <c r="BF658" s="1" t="s">
        <v>33</v>
      </c>
      <c r="BG658" s="1">
        <v>0.5</v>
      </c>
      <c r="BH658" s="1" t="s">
        <v>77</v>
      </c>
      <c r="BI658" s="1" t="s">
        <v>33</v>
      </c>
      <c r="BJ658" s="1" t="s">
        <v>33</v>
      </c>
      <c r="BK658" s="1" t="s">
        <v>33</v>
      </c>
      <c r="BL658" s="1">
        <v>0.5</v>
      </c>
      <c r="BM658" s="1">
        <v>0.5</v>
      </c>
    </row>
    <row r="659" spans="1:65" x14ac:dyDescent="0.35">
      <c r="A659" s="1" t="s">
        <v>2865</v>
      </c>
      <c r="B659" s="1" t="s">
        <v>2460</v>
      </c>
      <c r="C659" s="1" t="s">
        <v>2866</v>
      </c>
      <c r="D659" s="1" t="s">
        <v>2867</v>
      </c>
      <c r="E659" t="s">
        <v>90</v>
      </c>
      <c r="F659" s="1" t="s">
        <v>913</v>
      </c>
      <c r="G659" s="1" t="s">
        <v>4354</v>
      </c>
      <c r="H659" s="1" t="s">
        <v>38</v>
      </c>
      <c r="I659" s="1" t="s">
        <v>311</v>
      </c>
      <c r="J659" s="1" t="s">
        <v>478</v>
      </c>
      <c r="K659" t="str">
        <f t="shared" si="143"/>
        <v>Steel, Fighting</v>
      </c>
      <c r="L659" s="1">
        <v>2.1</v>
      </c>
      <c r="M659" s="1">
        <v>250</v>
      </c>
      <c r="N659" s="1" t="s">
        <v>33</v>
      </c>
      <c r="O659" s="1" t="s">
        <v>488</v>
      </c>
      <c r="R659" s="9" t="s">
        <v>914</v>
      </c>
      <c r="S659" s="9">
        <f t="shared" si="144"/>
        <v>580</v>
      </c>
      <c r="T659" s="9">
        <f t="shared" si="145"/>
        <v>91</v>
      </c>
      <c r="U659" s="9" t="s">
        <v>550</v>
      </c>
      <c r="V659" s="9">
        <f t="shared" si="146"/>
        <v>90</v>
      </c>
      <c r="W659" s="9" t="s">
        <v>178</v>
      </c>
      <c r="X659" s="9">
        <f t="shared" si="147"/>
        <v>129</v>
      </c>
      <c r="Y659" s="9" t="s">
        <v>704</v>
      </c>
      <c r="Z659" s="9">
        <f t="shared" si="148"/>
        <v>90</v>
      </c>
      <c r="AA659" s="9" t="s">
        <v>178</v>
      </c>
      <c r="AB659" s="9">
        <f t="shared" si="149"/>
        <v>72</v>
      </c>
      <c r="AC659" s="9" t="s">
        <v>171</v>
      </c>
      <c r="AD659" s="9">
        <f t="shared" si="150"/>
        <v>108</v>
      </c>
      <c r="AE659" s="9" t="s">
        <v>614</v>
      </c>
      <c r="AF659" s="9">
        <f t="shared" si="151"/>
        <v>3</v>
      </c>
      <c r="AG659" s="9" t="s">
        <v>61</v>
      </c>
      <c r="AH659" s="9" t="s">
        <v>159</v>
      </c>
      <c r="AI659" s="9">
        <f t="shared" si="152"/>
        <v>35</v>
      </c>
      <c r="AJ659" s="9">
        <f t="shared" si="153"/>
        <v>261</v>
      </c>
      <c r="AK659" s="9" t="s">
        <v>229</v>
      </c>
      <c r="AL659" s="1" t="s">
        <v>490</v>
      </c>
      <c r="AM659" s="1" t="s">
        <v>33</v>
      </c>
      <c r="AN659" s="1" t="s">
        <v>334</v>
      </c>
      <c r="AP659" t="str">
        <f t="shared" si="154"/>
        <v>Undiscovered</v>
      </c>
      <c r="AR659" s="9">
        <f t="shared" si="155"/>
        <v>100</v>
      </c>
      <c r="AU659" s="1" t="s">
        <v>59</v>
      </c>
      <c r="AV659" s="1">
        <v>0.5</v>
      </c>
      <c r="AW659" s="1" t="s">
        <v>38</v>
      </c>
      <c r="AX659" s="1" t="s">
        <v>33</v>
      </c>
      <c r="AY659" s="1" t="s">
        <v>33</v>
      </c>
      <c r="AZ659" s="1">
        <v>0.5</v>
      </c>
      <c r="BA659" s="1">
        <v>0.5</v>
      </c>
      <c r="BB659" s="1" t="s">
        <v>38</v>
      </c>
      <c r="BC659" s="1" t="s">
        <v>32</v>
      </c>
      <c r="BD659" s="1" t="s">
        <v>38</v>
      </c>
      <c r="BE659" s="1" t="s">
        <v>33</v>
      </c>
      <c r="BF659" s="1" t="s">
        <v>33</v>
      </c>
      <c r="BG659" s="1">
        <v>0.25</v>
      </c>
      <c r="BH659" s="1">
        <v>0.25</v>
      </c>
      <c r="BI659" s="1" t="s">
        <v>33</v>
      </c>
      <c r="BJ659" s="1">
        <v>0.5</v>
      </c>
      <c r="BK659" s="1">
        <v>0.5</v>
      </c>
      <c r="BL659" s="1">
        <v>0.5</v>
      </c>
      <c r="BM659" s="1" t="s">
        <v>33</v>
      </c>
    </row>
    <row r="660" spans="1:65" x14ac:dyDescent="0.35">
      <c r="A660" s="1" t="s">
        <v>2869</v>
      </c>
      <c r="B660" s="1" t="s">
        <v>2464</v>
      </c>
      <c r="C660" s="1" t="s">
        <v>2870</v>
      </c>
      <c r="D660" s="1" t="s">
        <v>2871</v>
      </c>
      <c r="E660" t="s">
        <v>90</v>
      </c>
      <c r="F660" s="1" t="s">
        <v>913</v>
      </c>
      <c r="G660" s="1" t="s">
        <v>4355</v>
      </c>
      <c r="H660" s="1" t="s">
        <v>38</v>
      </c>
      <c r="I660" s="1" t="s">
        <v>566</v>
      </c>
      <c r="J660" s="1" t="s">
        <v>478</v>
      </c>
      <c r="K660" t="str">
        <f t="shared" si="143"/>
        <v>Rock, Fighting</v>
      </c>
      <c r="L660" s="1">
        <v>1.9</v>
      </c>
      <c r="M660" s="1">
        <v>260</v>
      </c>
      <c r="N660" s="1" t="s">
        <v>33</v>
      </c>
      <c r="O660" s="1" t="s">
        <v>488</v>
      </c>
      <c r="R660" s="9" t="s">
        <v>914</v>
      </c>
      <c r="S660" s="9">
        <f t="shared" si="144"/>
        <v>580</v>
      </c>
      <c r="T660" s="9">
        <f t="shared" si="145"/>
        <v>91</v>
      </c>
      <c r="U660" s="9" t="s">
        <v>550</v>
      </c>
      <c r="V660" s="9">
        <f t="shared" si="146"/>
        <v>129</v>
      </c>
      <c r="W660" s="9" t="s">
        <v>704</v>
      </c>
      <c r="X660" s="9">
        <f t="shared" si="147"/>
        <v>90</v>
      </c>
      <c r="Y660" s="9" t="s">
        <v>178</v>
      </c>
      <c r="Z660" s="9">
        <f t="shared" si="148"/>
        <v>72</v>
      </c>
      <c r="AA660" s="9" t="s">
        <v>171</v>
      </c>
      <c r="AB660" s="9">
        <f t="shared" si="149"/>
        <v>90</v>
      </c>
      <c r="AC660" s="9" t="s">
        <v>178</v>
      </c>
      <c r="AD660" s="9">
        <f t="shared" si="150"/>
        <v>108</v>
      </c>
      <c r="AE660" s="9" t="s">
        <v>614</v>
      </c>
      <c r="AF660" s="9">
        <f t="shared" si="151"/>
        <v>3</v>
      </c>
      <c r="AG660" s="9" t="s">
        <v>61</v>
      </c>
      <c r="AH660" s="9" t="s">
        <v>159</v>
      </c>
      <c r="AI660" s="9">
        <f t="shared" si="152"/>
        <v>35</v>
      </c>
      <c r="AJ660" s="9">
        <f t="shared" si="153"/>
        <v>261</v>
      </c>
      <c r="AK660" s="9" t="s">
        <v>229</v>
      </c>
      <c r="AL660" s="1" t="s">
        <v>490</v>
      </c>
      <c r="AM660" s="1" t="s">
        <v>33</v>
      </c>
      <c r="AN660" s="1" t="s">
        <v>334</v>
      </c>
      <c r="AP660" t="str">
        <f t="shared" si="154"/>
        <v>Undiscovered</v>
      </c>
      <c r="AR660" s="9">
        <f t="shared" si="155"/>
        <v>100</v>
      </c>
      <c r="AU660" s="1" t="s">
        <v>59</v>
      </c>
      <c r="AV660" s="1">
        <v>0.5</v>
      </c>
      <c r="AW660" s="1">
        <v>0.5</v>
      </c>
      <c r="AX660" s="1" t="s">
        <v>38</v>
      </c>
      <c r="AY660" s="1" t="s">
        <v>33</v>
      </c>
      <c r="AZ660" s="1" t="s">
        <v>38</v>
      </c>
      <c r="BA660" s="1" t="s">
        <v>33</v>
      </c>
      <c r="BB660" s="1" t="s">
        <v>38</v>
      </c>
      <c r="BC660" s="1">
        <v>0.5</v>
      </c>
      <c r="BD660" s="1" t="s">
        <v>38</v>
      </c>
      <c r="BE660" s="1" t="s">
        <v>33</v>
      </c>
      <c r="BF660" s="1" t="s">
        <v>38</v>
      </c>
      <c r="BG660" s="1">
        <v>0.5</v>
      </c>
      <c r="BH660" s="1">
        <v>0.5</v>
      </c>
      <c r="BI660" s="1" t="s">
        <v>33</v>
      </c>
      <c r="BJ660" s="1" t="s">
        <v>33</v>
      </c>
      <c r="BK660" s="1">
        <v>0.5</v>
      </c>
      <c r="BL660" s="1" t="s">
        <v>38</v>
      </c>
      <c r="BM660" s="1" t="s">
        <v>38</v>
      </c>
    </row>
    <row r="661" spans="1:65" x14ac:dyDescent="0.35">
      <c r="A661" s="1" t="s">
        <v>2873</v>
      </c>
      <c r="B661" s="1" t="s">
        <v>856</v>
      </c>
      <c r="C661" s="1" t="s">
        <v>2874</v>
      </c>
      <c r="D661" s="1" t="s">
        <v>2875</v>
      </c>
      <c r="E661" t="s">
        <v>90</v>
      </c>
      <c r="F661" s="1" t="s">
        <v>913</v>
      </c>
      <c r="G661" s="1" t="s">
        <v>4356</v>
      </c>
      <c r="H661" s="1" t="s">
        <v>38</v>
      </c>
      <c r="I661" s="1" t="s">
        <v>39</v>
      </c>
      <c r="J661" s="1" t="s">
        <v>478</v>
      </c>
      <c r="K661" t="str">
        <f t="shared" si="143"/>
        <v>Grass, Fighting</v>
      </c>
      <c r="L661" s="1">
        <v>2</v>
      </c>
      <c r="M661" s="1">
        <v>200</v>
      </c>
      <c r="N661" s="1" t="s">
        <v>33</v>
      </c>
      <c r="O661" s="1" t="s">
        <v>488</v>
      </c>
      <c r="R661" s="9" t="s">
        <v>914</v>
      </c>
      <c r="S661" s="9">
        <f t="shared" si="144"/>
        <v>580</v>
      </c>
      <c r="T661" s="9">
        <f t="shared" si="145"/>
        <v>91</v>
      </c>
      <c r="U661" s="9" t="s">
        <v>550</v>
      </c>
      <c r="V661" s="9">
        <f t="shared" si="146"/>
        <v>90</v>
      </c>
      <c r="W661" s="9" t="s">
        <v>178</v>
      </c>
      <c r="X661" s="9">
        <f t="shared" si="147"/>
        <v>72</v>
      </c>
      <c r="Y661" s="9" t="s">
        <v>171</v>
      </c>
      <c r="Z661" s="9">
        <f t="shared" si="148"/>
        <v>90</v>
      </c>
      <c r="AA661" s="9" t="s">
        <v>178</v>
      </c>
      <c r="AB661" s="9">
        <f t="shared" si="149"/>
        <v>129</v>
      </c>
      <c r="AC661" s="9" t="s">
        <v>704</v>
      </c>
      <c r="AD661" s="9">
        <f t="shared" si="150"/>
        <v>108</v>
      </c>
      <c r="AE661" s="9" t="s">
        <v>614</v>
      </c>
      <c r="AF661" s="9">
        <f t="shared" si="151"/>
        <v>3</v>
      </c>
      <c r="AG661" s="9" t="s">
        <v>61</v>
      </c>
      <c r="AH661" s="9" t="s">
        <v>159</v>
      </c>
      <c r="AI661" s="9">
        <f t="shared" si="152"/>
        <v>35</v>
      </c>
      <c r="AJ661" s="9">
        <f t="shared" si="153"/>
        <v>261</v>
      </c>
      <c r="AK661" s="9" t="s">
        <v>229</v>
      </c>
      <c r="AL661" s="1" t="s">
        <v>490</v>
      </c>
      <c r="AM661" s="1" t="s">
        <v>33</v>
      </c>
      <c r="AN661" s="1" t="s">
        <v>334</v>
      </c>
      <c r="AP661" t="str">
        <f t="shared" si="154"/>
        <v>Undiscovered</v>
      </c>
      <c r="AR661" s="9">
        <f t="shared" si="155"/>
        <v>100</v>
      </c>
      <c r="AU661" s="1" t="s">
        <v>59</v>
      </c>
      <c r="AV661" s="1" t="s">
        <v>33</v>
      </c>
      <c r="AW661" s="1" t="s">
        <v>38</v>
      </c>
      <c r="AX661" s="1">
        <v>0.5</v>
      </c>
      <c r="AY661" s="1">
        <v>0.5</v>
      </c>
      <c r="AZ661" s="1">
        <v>0.5</v>
      </c>
      <c r="BA661" s="1" t="s">
        <v>38</v>
      </c>
      <c r="BB661" s="1" t="s">
        <v>33</v>
      </c>
      <c r="BC661" s="1" t="s">
        <v>38</v>
      </c>
      <c r="BD661" s="1">
        <v>0.5</v>
      </c>
      <c r="BE661" s="1" t="s">
        <v>77</v>
      </c>
      <c r="BF661" s="1" t="s">
        <v>38</v>
      </c>
      <c r="BG661" s="1" t="s">
        <v>33</v>
      </c>
      <c r="BH661" s="1">
        <v>0.5</v>
      </c>
      <c r="BI661" s="1" t="s">
        <v>33</v>
      </c>
      <c r="BJ661" s="1" t="s">
        <v>33</v>
      </c>
      <c r="BK661" s="1">
        <v>0.5</v>
      </c>
      <c r="BL661" s="1" t="s">
        <v>33</v>
      </c>
      <c r="BM661" s="1" t="s">
        <v>38</v>
      </c>
    </row>
    <row r="662" spans="1:65" x14ac:dyDescent="0.35">
      <c r="A662" s="1" t="s">
        <v>2877</v>
      </c>
      <c r="B662" s="1" t="s">
        <v>2471</v>
      </c>
      <c r="C662" s="1" t="s">
        <v>2878</v>
      </c>
      <c r="D662" s="1" t="s">
        <v>2879</v>
      </c>
      <c r="E662" t="s">
        <v>90</v>
      </c>
      <c r="F662" s="1" t="s">
        <v>913</v>
      </c>
      <c r="G662" s="1" t="s">
        <v>4357</v>
      </c>
      <c r="H662" s="1" t="s">
        <v>33</v>
      </c>
      <c r="I662" s="1" t="s">
        <v>99</v>
      </c>
      <c r="K662" t="str">
        <f t="shared" si="143"/>
        <v>Flying</v>
      </c>
      <c r="L662" s="1">
        <v>1.5</v>
      </c>
      <c r="M662" s="1">
        <v>63</v>
      </c>
      <c r="N662" s="1" t="s">
        <v>38</v>
      </c>
      <c r="O662" s="1" t="s">
        <v>1123</v>
      </c>
      <c r="Q662" s="1" t="s">
        <v>481</v>
      </c>
      <c r="R662" s="9" t="s">
        <v>914</v>
      </c>
      <c r="S662" s="9">
        <f t="shared" si="144"/>
        <v>580</v>
      </c>
      <c r="T662" s="9">
        <f t="shared" si="145"/>
        <v>79</v>
      </c>
      <c r="U662" s="9" t="s">
        <v>140</v>
      </c>
      <c r="V662" s="9">
        <f t="shared" si="146"/>
        <v>115</v>
      </c>
      <c r="W662" s="9" t="s">
        <v>118</v>
      </c>
      <c r="X662" s="9">
        <f t="shared" si="147"/>
        <v>70</v>
      </c>
      <c r="Y662" s="9" t="s">
        <v>47</v>
      </c>
      <c r="Z662" s="9">
        <f t="shared" si="148"/>
        <v>125</v>
      </c>
      <c r="AA662" s="9" t="s">
        <v>651</v>
      </c>
      <c r="AB662" s="9">
        <f t="shared" si="149"/>
        <v>80</v>
      </c>
      <c r="AC662" s="9" t="s">
        <v>59</v>
      </c>
      <c r="AD662" s="9">
        <f t="shared" si="150"/>
        <v>111</v>
      </c>
      <c r="AE662" s="9" t="s">
        <v>111</v>
      </c>
      <c r="AF662" s="9">
        <f t="shared" si="151"/>
        <v>3</v>
      </c>
      <c r="AG662" s="9" t="s">
        <v>61</v>
      </c>
      <c r="AH662" s="9" t="s">
        <v>178</v>
      </c>
      <c r="AI662" s="9">
        <f t="shared" si="152"/>
        <v>90</v>
      </c>
      <c r="AJ662" s="9">
        <f t="shared" si="153"/>
        <v>261</v>
      </c>
      <c r="AK662" s="9" t="s">
        <v>229</v>
      </c>
      <c r="AL662" s="1" t="s">
        <v>490</v>
      </c>
      <c r="AM662" s="1" t="s">
        <v>33</v>
      </c>
      <c r="AN662" s="1" t="s">
        <v>334</v>
      </c>
      <c r="AP662" t="str">
        <f t="shared" si="154"/>
        <v>Undiscovered</v>
      </c>
      <c r="AQ662" s="9">
        <v>100</v>
      </c>
      <c r="AR662" s="9">
        <f t="shared" si="155"/>
        <v>0</v>
      </c>
      <c r="AS662" s="10">
        <f>Table1[[#This Row],[percentage_male]]/100</f>
        <v>1</v>
      </c>
      <c r="AT662" s="11">
        <f>(100-Table1[[#This Row],[percentage_male]])/100</f>
        <v>0</v>
      </c>
      <c r="AU662" s="1" t="s">
        <v>75</v>
      </c>
      <c r="AV662" s="1" t="s">
        <v>33</v>
      </c>
      <c r="AW662" s="1" t="s">
        <v>33</v>
      </c>
      <c r="AX662" s="1" t="s">
        <v>33</v>
      </c>
      <c r="AY662" s="1" t="s">
        <v>38</v>
      </c>
      <c r="AZ662" s="1">
        <v>0.5</v>
      </c>
      <c r="BA662" s="1" t="s">
        <v>38</v>
      </c>
      <c r="BB662" s="1">
        <v>0.5</v>
      </c>
      <c r="BC662" s="1" t="s">
        <v>33</v>
      </c>
      <c r="BD662" s="1" t="s">
        <v>32</v>
      </c>
      <c r="BE662" s="1" t="s">
        <v>33</v>
      </c>
      <c r="BF662" s="1" t="s">
        <v>33</v>
      </c>
      <c r="BG662" s="1">
        <v>0.5</v>
      </c>
      <c r="BH662" s="1" t="s">
        <v>38</v>
      </c>
      <c r="BI662" s="1" t="s">
        <v>33</v>
      </c>
      <c r="BJ662" s="1" t="s">
        <v>33</v>
      </c>
      <c r="BK662" s="1" t="s">
        <v>33</v>
      </c>
      <c r="BL662" s="1" t="s">
        <v>33</v>
      </c>
      <c r="BM662" s="1" t="s">
        <v>33</v>
      </c>
    </row>
    <row r="663" spans="1:65" x14ac:dyDescent="0.35">
      <c r="A663" s="1" t="s">
        <v>2881</v>
      </c>
      <c r="B663" s="1" t="s">
        <v>2471</v>
      </c>
      <c r="C663" s="1" t="s">
        <v>2878</v>
      </c>
      <c r="D663" s="1" t="s">
        <v>2879</v>
      </c>
      <c r="E663" t="s">
        <v>90</v>
      </c>
      <c r="F663" s="1" t="s">
        <v>913</v>
      </c>
      <c r="G663" s="1" t="s">
        <v>4357</v>
      </c>
      <c r="H663" s="1" t="s">
        <v>33</v>
      </c>
      <c r="I663" s="1" t="s">
        <v>99</v>
      </c>
      <c r="K663" t="str">
        <f t="shared" si="143"/>
        <v>Flying</v>
      </c>
      <c r="L663" s="1">
        <v>1.4</v>
      </c>
      <c r="M663" s="1">
        <v>63</v>
      </c>
      <c r="N663" s="1" t="s">
        <v>33</v>
      </c>
      <c r="O663" s="1" t="s">
        <v>600</v>
      </c>
      <c r="R663" s="9" t="s">
        <v>914</v>
      </c>
      <c r="S663" s="9">
        <f t="shared" si="144"/>
        <v>580</v>
      </c>
      <c r="T663" s="9">
        <f t="shared" si="145"/>
        <v>79</v>
      </c>
      <c r="U663" s="9" t="s">
        <v>140</v>
      </c>
      <c r="V663" s="9">
        <f t="shared" si="146"/>
        <v>100</v>
      </c>
      <c r="W663" s="9" t="s">
        <v>68</v>
      </c>
      <c r="X663" s="9">
        <f t="shared" si="147"/>
        <v>80</v>
      </c>
      <c r="Y663" s="9" t="s">
        <v>59</v>
      </c>
      <c r="Z663" s="9">
        <f t="shared" si="148"/>
        <v>110</v>
      </c>
      <c r="AA663" s="9" t="s">
        <v>296</v>
      </c>
      <c r="AB663" s="9">
        <f t="shared" si="149"/>
        <v>90</v>
      </c>
      <c r="AC663" s="9" t="s">
        <v>178</v>
      </c>
      <c r="AD663" s="9">
        <f t="shared" si="150"/>
        <v>121</v>
      </c>
      <c r="AE663" s="9" t="s">
        <v>228</v>
      </c>
      <c r="AF663" s="9">
        <f t="shared" si="151"/>
        <v>3</v>
      </c>
      <c r="AG663" s="9" t="s">
        <v>61</v>
      </c>
      <c r="AH663" s="9" t="s">
        <v>178</v>
      </c>
      <c r="AI663" s="9">
        <f t="shared" si="152"/>
        <v>90</v>
      </c>
      <c r="AJ663" s="9">
        <f t="shared" si="153"/>
        <v>261</v>
      </c>
      <c r="AK663" s="9" t="s">
        <v>229</v>
      </c>
      <c r="AL663" s="1" t="s">
        <v>490</v>
      </c>
      <c r="AM663" s="1" t="s">
        <v>33</v>
      </c>
      <c r="AN663" s="1" t="s">
        <v>334</v>
      </c>
      <c r="AP663" t="str">
        <f t="shared" si="154"/>
        <v>Undiscovered</v>
      </c>
      <c r="AQ663" s="9">
        <v>100</v>
      </c>
      <c r="AR663" s="9">
        <f t="shared" si="155"/>
        <v>0</v>
      </c>
      <c r="AS663" s="10">
        <f>Table1[[#This Row],[percentage_male]]/100</f>
        <v>1</v>
      </c>
      <c r="AT663" s="11">
        <f>(100-Table1[[#This Row],[percentage_male]])/100</f>
        <v>0</v>
      </c>
      <c r="AU663" s="1" t="s">
        <v>75</v>
      </c>
      <c r="AV663" s="1" t="s">
        <v>33</v>
      </c>
      <c r="AW663" s="1" t="s">
        <v>33</v>
      </c>
      <c r="AX663" s="1" t="s">
        <v>33</v>
      </c>
      <c r="AY663" s="1" t="s">
        <v>38</v>
      </c>
      <c r="AZ663" s="1">
        <v>0.5</v>
      </c>
      <c r="BA663" s="1" t="s">
        <v>38</v>
      </c>
      <c r="BB663" s="1">
        <v>0.5</v>
      </c>
      <c r="BC663" s="1" t="s">
        <v>33</v>
      </c>
      <c r="BD663" s="1" t="s">
        <v>32</v>
      </c>
      <c r="BE663" s="1" t="s">
        <v>33</v>
      </c>
      <c r="BF663" s="1" t="s">
        <v>33</v>
      </c>
      <c r="BG663" s="1">
        <v>0.5</v>
      </c>
      <c r="BH663" s="1" t="s">
        <v>38</v>
      </c>
      <c r="BI663" s="1" t="s">
        <v>33</v>
      </c>
      <c r="BJ663" s="1" t="s">
        <v>33</v>
      </c>
      <c r="BK663" s="1" t="s">
        <v>33</v>
      </c>
      <c r="BL663" s="1" t="s">
        <v>33</v>
      </c>
      <c r="BM663" s="1" t="s">
        <v>33</v>
      </c>
    </row>
    <row r="664" spans="1:65" x14ac:dyDescent="0.35">
      <c r="A664" s="1" t="s">
        <v>2883</v>
      </c>
      <c r="B664" s="1" t="s">
        <v>2475</v>
      </c>
      <c r="C664" s="1" t="s">
        <v>2884</v>
      </c>
      <c r="D664" s="1" t="s">
        <v>2885</v>
      </c>
      <c r="E664" t="s">
        <v>90</v>
      </c>
      <c r="F664" s="1" t="s">
        <v>913</v>
      </c>
      <c r="G664" s="1" t="s">
        <v>4358</v>
      </c>
      <c r="H664" s="1" t="s">
        <v>38</v>
      </c>
      <c r="I664" s="1" t="s">
        <v>282</v>
      </c>
      <c r="J664" s="1" t="s">
        <v>99</v>
      </c>
      <c r="K664" t="str">
        <f t="shared" si="143"/>
        <v>Electric, Flying</v>
      </c>
      <c r="L664" s="1">
        <v>1.5</v>
      </c>
      <c r="M664" s="1">
        <v>61</v>
      </c>
      <c r="N664" s="1" t="s">
        <v>38</v>
      </c>
      <c r="O664" s="1" t="s">
        <v>1123</v>
      </c>
      <c r="Q664" s="1" t="s">
        <v>481</v>
      </c>
      <c r="R664" s="9" t="s">
        <v>914</v>
      </c>
      <c r="S664" s="9">
        <f t="shared" si="144"/>
        <v>580</v>
      </c>
      <c r="T664" s="9">
        <f t="shared" si="145"/>
        <v>79</v>
      </c>
      <c r="U664" s="9" t="s">
        <v>140</v>
      </c>
      <c r="V664" s="9">
        <f t="shared" si="146"/>
        <v>115</v>
      </c>
      <c r="W664" s="9" t="s">
        <v>118</v>
      </c>
      <c r="X664" s="9">
        <f t="shared" si="147"/>
        <v>70</v>
      </c>
      <c r="Y664" s="9" t="s">
        <v>47</v>
      </c>
      <c r="Z664" s="9">
        <f t="shared" si="148"/>
        <v>125</v>
      </c>
      <c r="AA664" s="9" t="s">
        <v>651</v>
      </c>
      <c r="AB664" s="9">
        <f t="shared" si="149"/>
        <v>80</v>
      </c>
      <c r="AC664" s="9" t="s">
        <v>59</v>
      </c>
      <c r="AD664" s="9">
        <f t="shared" si="150"/>
        <v>111</v>
      </c>
      <c r="AE664" s="9" t="s">
        <v>111</v>
      </c>
      <c r="AF664" s="9">
        <f t="shared" si="151"/>
        <v>3</v>
      </c>
      <c r="AG664" s="9" t="s">
        <v>61</v>
      </c>
      <c r="AH664" s="9" t="s">
        <v>178</v>
      </c>
      <c r="AI664" s="9">
        <f t="shared" si="152"/>
        <v>90</v>
      </c>
      <c r="AJ664" s="9">
        <f t="shared" si="153"/>
        <v>261</v>
      </c>
      <c r="AK664" s="9" t="s">
        <v>229</v>
      </c>
      <c r="AL664" s="1" t="s">
        <v>490</v>
      </c>
      <c r="AM664" s="1" t="s">
        <v>33</v>
      </c>
      <c r="AN664" s="1" t="s">
        <v>334</v>
      </c>
      <c r="AP664" t="str">
        <f t="shared" si="154"/>
        <v>Undiscovered</v>
      </c>
      <c r="AQ664" s="9">
        <v>100</v>
      </c>
      <c r="AR664" s="9">
        <f t="shared" si="155"/>
        <v>0</v>
      </c>
      <c r="AS664" s="10">
        <f>Table1[[#This Row],[percentage_male]]/100</f>
        <v>1</v>
      </c>
      <c r="AT664" s="11">
        <f>(100-Table1[[#This Row],[percentage_male]])/100</f>
        <v>0</v>
      </c>
      <c r="AU664" s="1" t="s">
        <v>75</v>
      </c>
      <c r="AV664" s="1" t="s">
        <v>33</v>
      </c>
      <c r="AW664" s="1" t="s">
        <v>33</v>
      </c>
      <c r="AX664" s="1" t="s">
        <v>33</v>
      </c>
      <c r="AY664" s="1" t="s">
        <v>33</v>
      </c>
      <c r="AZ664" s="1">
        <v>0.5</v>
      </c>
      <c r="BA664" s="1" t="s">
        <v>38</v>
      </c>
      <c r="BB664" s="1">
        <v>0.5</v>
      </c>
      <c r="BC664" s="1" t="s">
        <v>33</v>
      </c>
      <c r="BD664" s="1" t="s">
        <v>32</v>
      </c>
      <c r="BE664" s="1">
        <v>0.5</v>
      </c>
      <c r="BF664" s="1" t="s">
        <v>33</v>
      </c>
      <c r="BG664" s="1">
        <v>0.5</v>
      </c>
      <c r="BH664" s="1" t="s">
        <v>38</v>
      </c>
      <c r="BI664" s="1" t="s">
        <v>33</v>
      </c>
      <c r="BJ664" s="1" t="s">
        <v>33</v>
      </c>
      <c r="BK664" s="1" t="s">
        <v>33</v>
      </c>
      <c r="BL664" s="1">
        <v>0.5</v>
      </c>
      <c r="BM664" s="1" t="s">
        <v>33</v>
      </c>
    </row>
    <row r="665" spans="1:65" x14ac:dyDescent="0.35">
      <c r="A665" s="1" t="s">
        <v>2887</v>
      </c>
      <c r="B665" s="1" t="s">
        <v>2475</v>
      </c>
      <c r="C665" s="1" t="s">
        <v>2884</v>
      </c>
      <c r="D665" s="1" t="s">
        <v>2885</v>
      </c>
      <c r="E665" t="s">
        <v>90</v>
      </c>
      <c r="F665" s="1" t="s">
        <v>913</v>
      </c>
      <c r="G665" s="1" t="s">
        <v>4358</v>
      </c>
      <c r="H665" s="1" t="s">
        <v>38</v>
      </c>
      <c r="I665" s="1" t="s">
        <v>282</v>
      </c>
      <c r="J665" s="1" t="s">
        <v>99</v>
      </c>
      <c r="K665" t="str">
        <f t="shared" si="143"/>
        <v>Electric, Flying</v>
      </c>
      <c r="L665" s="1">
        <v>3</v>
      </c>
      <c r="M665" s="1">
        <v>61</v>
      </c>
      <c r="N665" s="1" t="s">
        <v>33</v>
      </c>
      <c r="O665" s="1" t="s">
        <v>877</v>
      </c>
      <c r="R665" s="9" t="s">
        <v>914</v>
      </c>
      <c r="S665" s="9">
        <f t="shared" si="144"/>
        <v>580</v>
      </c>
      <c r="T665" s="9">
        <f t="shared" si="145"/>
        <v>79</v>
      </c>
      <c r="U665" s="9" t="s">
        <v>140</v>
      </c>
      <c r="V665" s="9">
        <f t="shared" si="146"/>
        <v>105</v>
      </c>
      <c r="W665" s="9" t="s">
        <v>141</v>
      </c>
      <c r="X665" s="9">
        <f t="shared" si="147"/>
        <v>70</v>
      </c>
      <c r="Y665" s="9" t="s">
        <v>47</v>
      </c>
      <c r="Z665" s="9">
        <f t="shared" si="148"/>
        <v>145</v>
      </c>
      <c r="AA665" s="9" t="s">
        <v>201</v>
      </c>
      <c r="AB665" s="9">
        <f t="shared" si="149"/>
        <v>80</v>
      </c>
      <c r="AC665" s="9" t="s">
        <v>59</v>
      </c>
      <c r="AD665" s="9">
        <f t="shared" si="150"/>
        <v>101</v>
      </c>
      <c r="AE665" s="9" t="s">
        <v>222</v>
      </c>
      <c r="AF665" s="9">
        <f t="shared" si="151"/>
        <v>3</v>
      </c>
      <c r="AG665" s="9" t="s">
        <v>61</v>
      </c>
      <c r="AH665" s="9" t="s">
        <v>178</v>
      </c>
      <c r="AI665" s="9">
        <f t="shared" si="152"/>
        <v>90</v>
      </c>
      <c r="AJ665" s="9">
        <f t="shared" si="153"/>
        <v>261</v>
      </c>
      <c r="AK665" s="9" t="s">
        <v>229</v>
      </c>
      <c r="AL665" s="1" t="s">
        <v>490</v>
      </c>
      <c r="AM665" s="1" t="s">
        <v>33</v>
      </c>
      <c r="AN665" s="1" t="s">
        <v>334</v>
      </c>
      <c r="AP665" t="str">
        <f t="shared" si="154"/>
        <v>Undiscovered</v>
      </c>
      <c r="AQ665" s="9">
        <v>100</v>
      </c>
      <c r="AR665" s="9">
        <f t="shared" si="155"/>
        <v>0</v>
      </c>
      <c r="AS665" s="10">
        <f>Table1[[#This Row],[percentage_male]]/100</f>
        <v>1</v>
      </c>
      <c r="AT665" s="11">
        <f>(100-Table1[[#This Row],[percentage_male]])/100</f>
        <v>0</v>
      </c>
      <c r="AU665" s="1" t="s">
        <v>75</v>
      </c>
      <c r="AV665" s="1" t="s">
        <v>33</v>
      </c>
      <c r="AW665" s="1" t="s">
        <v>33</v>
      </c>
      <c r="AX665" s="1" t="s">
        <v>33</v>
      </c>
      <c r="AY665" s="1" t="s">
        <v>32</v>
      </c>
      <c r="AZ665" s="1">
        <v>0.5</v>
      </c>
      <c r="BA665" s="1" t="s">
        <v>38</v>
      </c>
      <c r="BB665" s="1">
        <v>0.5</v>
      </c>
      <c r="BC665" s="1" t="s">
        <v>33</v>
      </c>
      <c r="BD665" s="1" t="s">
        <v>32</v>
      </c>
      <c r="BE665" s="1">
        <v>0.5</v>
      </c>
      <c r="BF665" s="1" t="s">
        <v>33</v>
      </c>
      <c r="BG665" s="1">
        <v>0.5</v>
      </c>
      <c r="BH665" s="1" t="s">
        <v>38</v>
      </c>
      <c r="BI665" s="1" t="s">
        <v>33</v>
      </c>
      <c r="BJ665" s="1" t="s">
        <v>33</v>
      </c>
      <c r="BK665" s="1" t="s">
        <v>33</v>
      </c>
      <c r="BL665" s="1">
        <v>0.5</v>
      </c>
      <c r="BM665" s="1" t="s">
        <v>33</v>
      </c>
    </row>
    <row r="666" spans="1:65" x14ac:dyDescent="0.35">
      <c r="A666" s="1" t="s">
        <v>2889</v>
      </c>
      <c r="B666" s="1" t="s">
        <v>2479</v>
      </c>
      <c r="C666" s="1" t="s">
        <v>2889</v>
      </c>
      <c r="D666" s="1" t="s">
        <v>2890</v>
      </c>
      <c r="E666" t="s">
        <v>90</v>
      </c>
      <c r="F666" s="1" t="s">
        <v>943</v>
      </c>
      <c r="G666" s="1" t="s">
        <v>4359</v>
      </c>
      <c r="H666" s="1" t="s">
        <v>38</v>
      </c>
      <c r="I666" s="1" t="s">
        <v>89</v>
      </c>
      <c r="J666" s="1" t="s">
        <v>81</v>
      </c>
      <c r="K666" t="str">
        <f t="shared" si="143"/>
        <v>Dragon, Fire</v>
      </c>
      <c r="L666" s="1">
        <v>3.2</v>
      </c>
      <c r="M666" s="1">
        <v>330</v>
      </c>
      <c r="N666" s="1" t="s">
        <v>33</v>
      </c>
      <c r="O666" s="1" t="s">
        <v>2891</v>
      </c>
      <c r="R666" s="9" t="s">
        <v>944</v>
      </c>
      <c r="S666" s="9">
        <f t="shared" si="144"/>
        <v>680</v>
      </c>
      <c r="T666" s="9">
        <f t="shared" si="145"/>
        <v>100</v>
      </c>
      <c r="U666" s="9" t="s">
        <v>68</v>
      </c>
      <c r="V666" s="9">
        <f t="shared" si="146"/>
        <v>120</v>
      </c>
      <c r="W666" s="9" t="s">
        <v>75</v>
      </c>
      <c r="X666" s="9">
        <f t="shared" si="147"/>
        <v>100</v>
      </c>
      <c r="Y666" s="9" t="s">
        <v>68</v>
      </c>
      <c r="Z666" s="9">
        <f t="shared" si="148"/>
        <v>150</v>
      </c>
      <c r="AA666" s="9" t="s">
        <v>200</v>
      </c>
      <c r="AB666" s="9">
        <f t="shared" si="149"/>
        <v>120</v>
      </c>
      <c r="AC666" s="9" t="s">
        <v>75</v>
      </c>
      <c r="AD666" s="9">
        <f t="shared" si="150"/>
        <v>90</v>
      </c>
      <c r="AE666" s="9" t="s">
        <v>178</v>
      </c>
      <c r="AF666" s="9">
        <f t="shared" si="151"/>
        <v>3</v>
      </c>
      <c r="AG666" s="9" t="s">
        <v>61</v>
      </c>
      <c r="AH666" s="9" t="s">
        <v>32</v>
      </c>
      <c r="AI666" s="9">
        <f t="shared" si="152"/>
        <v>0</v>
      </c>
      <c r="AJ666" s="9">
        <f t="shared" si="153"/>
        <v>306</v>
      </c>
      <c r="AK666" s="9" t="s">
        <v>945</v>
      </c>
      <c r="AL666" s="1" t="s">
        <v>490</v>
      </c>
      <c r="AM666" s="1" t="s">
        <v>33</v>
      </c>
      <c r="AN666" s="1" t="s">
        <v>334</v>
      </c>
      <c r="AP666" t="str">
        <f t="shared" si="154"/>
        <v>Undiscovered</v>
      </c>
      <c r="AR666" s="9">
        <f t="shared" si="155"/>
        <v>100</v>
      </c>
      <c r="AU666" s="1" t="s">
        <v>75</v>
      </c>
      <c r="AV666" s="1" t="s">
        <v>33</v>
      </c>
      <c r="AW666" s="1">
        <v>0.25</v>
      </c>
      <c r="AX666" s="1" t="s">
        <v>33</v>
      </c>
      <c r="AY666" s="1">
        <v>0.5</v>
      </c>
      <c r="AZ666" s="1">
        <v>0.25</v>
      </c>
      <c r="BA666" s="1" t="s">
        <v>33</v>
      </c>
      <c r="BB666" s="1" t="s">
        <v>33</v>
      </c>
      <c r="BC666" s="1" t="s">
        <v>33</v>
      </c>
      <c r="BD666" s="1" t="s">
        <v>38</v>
      </c>
      <c r="BE666" s="1" t="s">
        <v>33</v>
      </c>
      <c r="BF666" s="1" t="s">
        <v>33</v>
      </c>
      <c r="BG666" s="1">
        <v>0.5</v>
      </c>
      <c r="BH666" s="1" t="s">
        <v>38</v>
      </c>
      <c r="BI666" s="1" t="s">
        <v>33</v>
      </c>
      <c r="BJ666" s="1" t="s">
        <v>38</v>
      </c>
      <c r="BK666" s="1" t="s">
        <v>33</v>
      </c>
      <c r="BL666" s="1">
        <v>0.5</v>
      </c>
      <c r="BM666" s="1" t="s">
        <v>33</v>
      </c>
    </row>
    <row r="667" spans="1:65" x14ac:dyDescent="0.35">
      <c r="A667" s="1" t="s">
        <v>2893</v>
      </c>
      <c r="B667" s="1" t="s">
        <v>2483</v>
      </c>
      <c r="C667" s="1" t="s">
        <v>2893</v>
      </c>
      <c r="D667" s="1" t="s">
        <v>2894</v>
      </c>
      <c r="E667" t="s">
        <v>90</v>
      </c>
      <c r="F667" s="1" t="s">
        <v>943</v>
      </c>
      <c r="G667" s="1" t="s">
        <v>4360</v>
      </c>
      <c r="H667" s="1" t="s">
        <v>38</v>
      </c>
      <c r="I667" s="1" t="s">
        <v>89</v>
      </c>
      <c r="J667" s="1" t="s">
        <v>282</v>
      </c>
      <c r="K667" t="str">
        <f t="shared" si="143"/>
        <v>Dragon, Electric</v>
      </c>
      <c r="L667" s="1">
        <v>2.9</v>
      </c>
      <c r="M667" s="1">
        <v>345</v>
      </c>
      <c r="N667" s="1" t="s">
        <v>33</v>
      </c>
      <c r="O667" s="1" t="s">
        <v>2895</v>
      </c>
      <c r="R667" s="9" t="s">
        <v>944</v>
      </c>
      <c r="S667" s="9">
        <f t="shared" si="144"/>
        <v>680</v>
      </c>
      <c r="T667" s="9">
        <f t="shared" si="145"/>
        <v>100</v>
      </c>
      <c r="U667" s="9" t="s">
        <v>68</v>
      </c>
      <c r="V667" s="9">
        <f t="shared" si="146"/>
        <v>150</v>
      </c>
      <c r="W667" s="9" t="s">
        <v>200</v>
      </c>
      <c r="X667" s="9">
        <f t="shared" si="147"/>
        <v>120</v>
      </c>
      <c r="Y667" s="9" t="s">
        <v>75</v>
      </c>
      <c r="Z667" s="9">
        <f t="shared" si="148"/>
        <v>120</v>
      </c>
      <c r="AA667" s="9" t="s">
        <v>75</v>
      </c>
      <c r="AB667" s="9">
        <f t="shared" si="149"/>
        <v>100</v>
      </c>
      <c r="AC667" s="9" t="s">
        <v>68</v>
      </c>
      <c r="AD667" s="9">
        <f t="shared" si="150"/>
        <v>90</v>
      </c>
      <c r="AE667" s="9" t="s">
        <v>178</v>
      </c>
      <c r="AF667" s="9">
        <f t="shared" si="151"/>
        <v>3</v>
      </c>
      <c r="AG667" s="9" t="s">
        <v>61</v>
      </c>
      <c r="AH667" s="9" t="s">
        <v>32</v>
      </c>
      <c r="AI667" s="9">
        <f t="shared" si="152"/>
        <v>0</v>
      </c>
      <c r="AJ667" s="9">
        <f t="shared" si="153"/>
        <v>306</v>
      </c>
      <c r="AK667" s="9" t="s">
        <v>945</v>
      </c>
      <c r="AL667" s="1" t="s">
        <v>490</v>
      </c>
      <c r="AM667" s="1" t="s">
        <v>33</v>
      </c>
      <c r="AN667" s="1" t="s">
        <v>334</v>
      </c>
      <c r="AP667" t="str">
        <f t="shared" si="154"/>
        <v>Undiscovered</v>
      </c>
      <c r="AR667" s="9">
        <f t="shared" si="155"/>
        <v>100</v>
      </c>
      <c r="AU667" s="1" t="s">
        <v>75</v>
      </c>
      <c r="AV667" s="1" t="s">
        <v>33</v>
      </c>
      <c r="AW667" s="1">
        <v>0.5</v>
      </c>
      <c r="AX667" s="1">
        <v>0.5</v>
      </c>
      <c r="AY667" s="1">
        <v>0.25</v>
      </c>
      <c r="AZ667" s="1">
        <v>0.5</v>
      </c>
      <c r="BA667" s="1" t="s">
        <v>38</v>
      </c>
      <c r="BB667" s="1" t="s">
        <v>33</v>
      </c>
      <c r="BC667" s="1" t="s">
        <v>33</v>
      </c>
      <c r="BD667" s="1" t="s">
        <v>38</v>
      </c>
      <c r="BE667" s="1">
        <v>0.5</v>
      </c>
      <c r="BF667" s="1" t="s">
        <v>33</v>
      </c>
      <c r="BG667" s="1" t="s">
        <v>33</v>
      </c>
      <c r="BH667" s="1" t="s">
        <v>33</v>
      </c>
      <c r="BI667" s="1" t="s">
        <v>33</v>
      </c>
      <c r="BJ667" s="1" t="s">
        <v>38</v>
      </c>
      <c r="BK667" s="1" t="s">
        <v>33</v>
      </c>
      <c r="BL667" s="1">
        <v>0.5</v>
      </c>
      <c r="BM667" s="1" t="s">
        <v>38</v>
      </c>
    </row>
    <row r="668" spans="1:65" x14ac:dyDescent="0.35">
      <c r="A668" s="1" t="s">
        <v>2897</v>
      </c>
      <c r="B668" s="1" t="s">
        <v>2487</v>
      </c>
      <c r="C668" s="1" t="s">
        <v>2898</v>
      </c>
      <c r="D668" s="1" t="s">
        <v>2899</v>
      </c>
      <c r="E668" t="s">
        <v>90</v>
      </c>
      <c r="F668" s="1" t="s">
        <v>913</v>
      </c>
      <c r="G668" s="1" t="s">
        <v>4361</v>
      </c>
      <c r="H668" s="1" t="s">
        <v>38</v>
      </c>
      <c r="I668" s="1" t="s">
        <v>304</v>
      </c>
      <c r="J668" s="1" t="s">
        <v>99</v>
      </c>
      <c r="K668" t="str">
        <f t="shared" si="143"/>
        <v>Ground, Flying</v>
      </c>
      <c r="L668" s="1">
        <v>1.5</v>
      </c>
      <c r="M668" s="1">
        <v>68</v>
      </c>
      <c r="N668" s="1" t="s">
        <v>38</v>
      </c>
      <c r="O668" s="1" t="s">
        <v>436</v>
      </c>
      <c r="Q668" s="1" t="s">
        <v>338</v>
      </c>
      <c r="R668" s="9" t="s">
        <v>524</v>
      </c>
      <c r="S668" s="9">
        <f t="shared" si="144"/>
        <v>600</v>
      </c>
      <c r="T668" s="9">
        <f t="shared" si="145"/>
        <v>89</v>
      </c>
      <c r="U668" s="9" t="s">
        <v>541</v>
      </c>
      <c r="V668" s="9">
        <f t="shared" si="146"/>
        <v>125</v>
      </c>
      <c r="W668" s="9" t="s">
        <v>651</v>
      </c>
      <c r="X668" s="9">
        <f t="shared" si="147"/>
        <v>90</v>
      </c>
      <c r="Y668" s="9" t="s">
        <v>178</v>
      </c>
      <c r="Z668" s="9">
        <f t="shared" si="148"/>
        <v>115</v>
      </c>
      <c r="AA668" s="9" t="s">
        <v>118</v>
      </c>
      <c r="AB668" s="9">
        <f t="shared" si="149"/>
        <v>80</v>
      </c>
      <c r="AC668" s="9" t="s">
        <v>59</v>
      </c>
      <c r="AD668" s="9">
        <f t="shared" si="150"/>
        <v>101</v>
      </c>
      <c r="AE668" s="9" t="s">
        <v>222</v>
      </c>
      <c r="AF668" s="9">
        <f t="shared" si="151"/>
        <v>3</v>
      </c>
      <c r="AG668" s="9" t="s">
        <v>61</v>
      </c>
      <c r="AH668" s="9" t="s">
        <v>178</v>
      </c>
      <c r="AI668" s="9">
        <f t="shared" si="152"/>
        <v>90</v>
      </c>
      <c r="AJ668" s="9">
        <f t="shared" si="153"/>
        <v>270</v>
      </c>
      <c r="AK668" s="9" t="s">
        <v>386</v>
      </c>
      <c r="AL668" s="1" t="s">
        <v>490</v>
      </c>
      <c r="AM668" s="1" t="s">
        <v>33</v>
      </c>
      <c r="AN668" s="1" t="s">
        <v>334</v>
      </c>
      <c r="AP668" t="str">
        <f t="shared" si="154"/>
        <v>Undiscovered</v>
      </c>
      <c r="AQ668" s="9">
        <v>100</v>
      </c>
      <c r="AR668" s="9">
        <f t="shared" si="155"/>
        <v>0</v>
      </c>
      <c r="AS668" s="10">
        <f>Table1[[#This Row],[percentage_male]]/100</f>
        <v>1</v>
      </c>
      <c r="AT668" s="11">
        <f>(100-Table1[[#This Row],[percentage_male]])/100</f>
        <v>0</v>
      </c>
      <c r="AU668" s="1" t="s">
        <v>75</v>
      </c>
      <c r="AV668" s="1" t="s">
        <v>33</v>
      </c>
      <c r="AW668" s="1" t="s">
        <v>33</v>
      </c>
      <c r="AX668" s="1" t="s">
        <v>38</v>
      </c>
      <c r="AY668" s="1" t="s">
        <v>32</v>
      </c>
      <c r="AZ668" s="1" t="s">
        <v>33</v>
      </c>
      <c r="BA668" s="1" t="s">
        <v>77</v>
      </c>
      <c r="BB668" s="1">
        <v>0.5</v>
      </c>
      <c r="BC668" s="1">
        <v>0.5</v>
      </c>
      <c r="BD668" s="1" t="s">
        <v>32</v>
      </c>
      <c r="BE668" s="1" t="s">
        <v>33</v>
      </c>
      <c r="BF668" s="1" t="s">
        <v>33</v>
      </c>
      <c r="BG668" s="1">
        <v>0.5</v>
      </c>
      <c r="BH668" s="1" t="s">
        <v>33</v>
      </c>
      <c r="BI668" s="1" t="s">
        <v>33</v>
      </c>
      <c r="BJ668" s="1" t="s">
        <v>33</v>
      </c>
      <c r="BK668" s="1" t="s">
        <v>33</v>
      </c>
      <c r="BL668" s="1" t="s">
        <v>33</v>
      </c>
      <c r="BM668" s="1" t="s">
        <v>33</v>
      </c>
    </row>
    <row r="669" spans="1:65" x14ac:dyDescent="0.35">
      <c r="A669" s="1" t="s">
        <v>2901</v>
      </c>
      <c r="B669" s="1" t="s">
        <v>2487</v>
      </c>
      <c r="C669" s="1" t="s">
        <v>2898</v>
      </c>
      <c r="D669" s="1" t="s">
        <v>2899</v>
      </c>
      <c r="E669" t="s">
        <v>90</v>
      </c>
      <c r="F669" s="1" t="s">
        <v>913</v>
      </c>
      <c r="G669" s="1" t="s">
        <v>4361</v>
      </c>
      <c r="H669" s="1" t="s">
        <v>38</v>
      </c>
      <c r="I669" s="1" t="s">
        <v>304</v>
      </c>
      <c r="J669" s="1" t="s">
        <v>99</v>
      </c>
      <c r="K669" t="str">
        <f t="shared" si="143"/>
        <v>Ground, Flying</v>
      </c>
      <c r="L669" s="1">
        <v>1.3</v>
      </c>
      <c r="M669" s="1">
        <v>68</v>
      </c>
      <c r="N669" s="1" t="s">
        <v>33</v>
      </c>
      <c r="O669" s="1" t="s">
        <v>269</v>
      </c>
      <c r="R669" s="9" t="s">
        <v>524</v>
      </c>
      <c r="S669" s="9">
        <f t="shared" si="144"/>
        <v>600</v>
      </c>
      <c r="T669" s="9">
        <f t="shared" si="145"/>
        <v>89</v>
      </c>
      <c r="U669" s="9" t="s">
        <v>541</v>
      </c>
      <c r="V669" s="9">
        <f t="shared" si="146"/>
        <v>145</v>
      </c>
      <c r="W669" s="9" t="s">
        <v>201</v>
      </c>
      <c r="X669" s="9">
        <f t="shared" si="147"/>
        <v>90</v>
      </c>
      <c r="Y669" s="9" t="s">
        <v>178</v>
      </c>
      <c r="Z669" s="9">
        <f t="shared" si="148"/>
        <v>105</v>
      </c>
      <c r="AA669" s="9" t="s">
        <v>141</v>
      </c>
      <c r="AB669" s="9">
        <f t="shared" si="149"/>
        <v>80</v>
      </c>
      <c r="AC669" s="9" t="s">
        <v>59</v>
      </c>
      <c r="AD669" s="9">
        <f t="shared" si="150"/>
        <v>91</v>
      </c>
      <c r="AE669" s="9" t="s">
        <v>550</v>
      </c>
      <c r="AF669" s="9">
        <f t="shared" si="151"/>
        <v>3</v>
      </c>
      <c r="AG669" s="9" t="s">
        <v>61</v>
      </c>
      <c r="AH669" s="9" t="s">
        <v>178</v>
      </c>
      <c r="AI669" s="9">
        <f t="shared" si="152"/>
        <v>90</v>
      </c>
      <c r="AJ669" s="9">
        <f t="shared" si="153"/>
        <v>270</v>
      </c>
      <c r="AK669" s="9" t="s">
        <v>386</v>
      </c>
      <c r="AL669" s="1" t="s">
        <v>490</v>
      </c>
      <c r="AM669" s="1" t="s">
        <v>33</v>
      </c>
      <c r="AN669" s="1" t="s">
        <v>334</v>
      </c>
      <c r="AP669" t="str">
        <f t="shared" si="154"/>
        <v>Undiscovered</v>
      </c>
      <c r="AQ669" s="9">
        <v>100</v>
      </c>
      <c r="AR669" s="9">
        <f t="shared" si="155"/>
        <v>0</v>
      </c>
      <c r="AS669" s="10">
        <f>Table1[[#This Row],[percentage_male]]/100</f>
        <v>1</v>
      </c>
      <c r="AT669" s="11">
        <f>(100-Table1[[#This Row],[percentage_male]])/100</f>
        <v>0</v>
      </c>
      <c r="AU669" s="1" t="s">
        <v>75</v>
      </c>
      <c r="AV669" s="1" t="s">
        <v>33</v>
      </c>
      <c r="AW669" s="1" t="s">
        <v>33</v>
      </c>
      <c r="AX669" s="1" t="s">
        <v>38</v>
      </c>
      <c r="AY669" s="1" t="s">
        <v>32</v>
      </c>
      <c r="AZ669" s="1" t="s">
        <v>33</v>
      </c>
      <c r="BA669" s="1" t="s">
        <v>77</v>
      </c>
      <c r="BB669" s="1">
        <v>0.5</v>
      </c>
      <c r="BC669" s="1">
        <v>0.5</v>
      </c>
      <c r="BD669" s="1" t="s">
        <v>32</v>
      </c>
      <c r="BE669" s="1" t="s">
        <v>33</v>
      </c>
      <c r="BF669" s="1" t="s">
        <v>33</v>
      </c>
      <c r="BG669" s="1">
        <v>0.5</v>
      </c>
      <c r="BH669" s="1" t="s">
        <v>33</v>
      </c>
      <c r="BI669" s="1" t="s">
        <v>33</v>
      </c>
      <c r="BJ669" s="1" t="s">
        <v>33</v>
      </c>
      <c r="BK669" s="1" t="s">
        <v>33</v>
      </c>
      <c r="BL669" s="1" t="s">
        <v>33</v>
      </c>
      <c r="BM669" s="1" t="s">
        <v>33</v>
      </c>
    </row>
    <row r="670" spans="1:65" x14ac:dyDescent="0.35">
      <c r="A670" s="1" t="s">
        <v>2903</v>
      </c>
      <c r="B670" s="1" t="s">
        <v>2491</v>
      </c>
      <c r="C670" s="1" t="s">
        <v>2903</v>
      </c>
      <c r="D670" s="1" t="s">
        <v>2904</v>
      </c>
      <c r="E670" t="s">
        <v>90</v>
      </c>
      <c r="F670" s="1" t="s">
        <v>943</v>
      </c>
      <c r="G670" s="1" t="s">
        <v>4362</v>
      </c>
      <c r="H670" s="1" t="s">
        <v>38</v>
      </c>
      <c r="I670" s="1" t="s">
        <v>89</v>
      </c>
      <c r="J670" s="1" t="s">
        <v>310</v>
      </c>
      <c r="K670" t="str">
        <f t="shared" si="143"/>
        <v>Dragon, Ice</v>
      </c>
      <c r="L670" s="1">
        <v>3</v>
      </c>
      <c r="M670" s="1">
        <v>325</v>
      </c>
      <c r="N670" s="1" t="s">
        <v>33</v>
      </c>
      <c r="O670" s="1" t="s">
        <v>901</v>
      </c>
      <c r="R670" s="9" t="s">
        <v>2538</v>
      </c>
      <c r="S670" s="9">
        <f t="shared" si="144"/>
        <v>660</v>
      </c>
      <c r="T670" s="9">
        <f t="shared" si="145"/>
        <v>125</v>
      </c>
      <c r="U670" s="9" t="s">
        <v>651</v>
      </c>
      <c r="V670" s="9">
        <f t="shared" si="146"/>
        <v>130</v>
      </c>
      <c r="W670" s="9" t="s">
        <v>110</v>
      </c>
      <c r="X670" s="9">
        <f t="shared" si="147"/>
        <v>90</v>
      </c>
      <c r="Y670" s="9" t="s">
        <v>178</v>
      </c>
      <c r="Z670" s="9">
        <f t="shared" si="148"/>
        <v>130</v>
      </c>
      <c r="AA670" s="9" t="s">
        <v>110</v>
      </c>
      <c r="AB670" s="9">
        <f t="shared" si="149"/>
        <v>90</v>
      </c>
      <c r="AC670" s="9" t="s">
        <v>178</v>
      </c>
      <c r="AD670" s="9">
        <f t="shared" si="150"/>
        <v>95</v>
      </c>
      <c r="AE670" s="9" t="s">
        <v>276</v>
      </c>
      <c r="AF670" s="9">
        <f t="shared" si="151"/>
        <v>3</v>
      </c>
      <c r="AG670" s="9" t="s">
        <v>61</v>
      </c>
      <c r="AH670" s="9" t="s">
        <v>32</v>
      </c>
      <c r="AI670" s="9">
        <f t="shared" si="152"/>
        <v>0</v>
      </c>
      <c r="AJ670" s="9">
        <f t="shared" si="153"/>
        <v>297</v>
      </c>
      <c r="AK670" s="9" t="s">
        <v>1297</v>
      </c>
      <c r="AL670" s="1" t="s">
        <v>490</v>
      </c>
      <c r="AM670" s="1" t="s">
        <v>33</v>
      </c>
      <c r="AN670" s="1" t="s">
        <v>334</v>
      </c>
      <c r="AP670" t="str">
        <f t="shared" si="154"/>
        <v>Undiscovered</v>
      </c>
      <c r="AR670" s="9">
        <f t="shared" si="155"/>
        <v>100</v>
      </c>
      <c r="AU670" s="1" t="s">
        <v>75</v>
      </c>
      <c r="AV670" s="1" t="s">
        <v>33</v>
      </c>
      <c r="AW670" s="1" t="s">
        <v>33</v>
      </c>
      <c r="AX670" s="1">
        <v>0.5</v>
      </c>
      <c r="AY670" s="1">
        <v>0.5</v>
      </c>
      <c r="AZ670" s="1">
        <v>0.5</v>
      </c>
      <c r="BA670" s="1" t="s">
        <v>33</v>
      </c>
      <c r="BB670" s="1" t="s">
        <v>38</v>
      </c>
      <c r="BC670" s="1" t="s">
        <v>33</v>
      </c>
      <c r="BD670" s="1" t="s">
        <v>33</v>
      </c>
      <c r="BE670" s="1" t="s">
        <v>33</v>
      </c>
      <c r="BF670" s="1" t="s">
        <v>33</v>
      </c>
      <c r="BG670" s="1" t="s">
        <v>33</v>
      </c>
      <c r="BH670" s="1" t="s">
        <v>38</v>
      </c>
      <c r="BI670" s="1" t="s">
        <v>33</v>
      </c>
      <c r="BJ670" s="1" t="s">
        <v>38</v>
      </c>
      <c r="BK670" s="1" t="s">
        <v>33</v>
      </c>
      <c r="BL670" s="1" t="s">
        <v>38</v>
      </c>
      <c r="BM670" s="1" t="s">
        <v>38</v>
      </c>
    </row>
    <row r="671" spans="1:65" x14ac:dyDescent="0.35">
      <c r="A671" s="1" t="s">
        <v>2906</v>
      </c>
      <c r="B671" s="1" t="s">
        <v>2491</v>
      </c>
      <c r="C671" s="1" t="s">
        <v>2903</v>
      </c>
      <c r="D671" s="1" t="s">
        <v>2904</v>
      </c>
      <c r="E671" t="s">
        <v>90</v>
      </c>
      <c r="F671" s="1" t="s">
        <v>943</v>
      </c>
      <c r="G671" s="1" t="s">
        <v>4362</v>
      </c>
      <c r="H671" s="1" t="s">
        <v>38</v>
      </c>
      <c r="I671" s="1" t="s">
        <v>89</v>
      </c>
      <c r="J671" s="1" t="s">
        <v>310</v>
      </c>
      <c r="K671" t="str">
        <f t="shared" si="143"/>
        <v>Dragon, Ice</v>
      </c>
      <c r="L671" s="1">
        <v>3.3</v>
      </c>
      <c r="M671" s="1">
        <v>325</v>
      </c>
      <c r="N671" s="1" t="s">
        <v>33</v>
      </c>
      <c r="O671" s="1" t="s">
        <v>2895</v>
      </c>
      <c r="R671" s="9" t="s">
        <v>1311</v>
      </c>
      <c r="S671" s="9">
        <f t="shared" si="144"/>
        <v>700</v>
      </c>
      <c r="T671" s="9">
        <f t="shared" si="145"/>
        <v>125</v>
      </c>
      <c r="U671" s="9" t="s">
        <v>651</v>
      </c>
      <c r="V671" s="9">
        <f t="shared" si="146"/>
        <v>170</v>
      </c>
      <c r="W671" s="9" t="s">
        <v>387</v>
      </c>
      <c r="X671" s="9">
        <f t="shared" si="147"/>
        <v>100</v>
      </c>
      <c r="Y671" s="9" t="s">
        <v>68</v>
      </c>
      <c r="Z671" s="9">
        <f t="shared" si="148"/>
        <v>120</v>
      </c>
      <c r="AA671" s="9" t="s">
        <v>75</v>
      </c>
      <c r="AB671" s="9">
        <f t="shared" si="149"/>
        <v>90</v>
      </c>
      <c r="AC671" s="9" t="s">
        <v>178</v>
      </c>
      <c r="AD671" s="9">
        <f t="shared" si="150"/>
        <v>95</v>
      </c>
      <c r="AE671" s="9" t="s">
        <v>276</v>
      </c>
      <c r="AF671" s="9">
        <f t="shared" si="151"/>
        <v>3</v>
      </c>
      <c r="AG671" s="9" t="s">
        <v>61</v>
      </c>
      <c r="AH671" s="9" t="s">
        <v>32</v>
      </c>
      <c r="AI671" s="9">
        <f t="shared" si="152"/>
        <v>0</v>
      </c>
      <c r="AJ671" s="9">
        <f t="shared" si="153"/>
        <v>315</v>
      </c>
      <c r="AK671" s="9" t="s">
        <v>601</v>
      </c>
      <c r="AL671" s="1" t="s">
        <v>490</v>
      </c>
      <c r="AM671" s="1" t="s">
        <v>33</v>
      </c>
      <c r="AN671" s="1" t="s">
        <v>334</v>
      </c>
      <c r="AP671" t="str">
        <f t="shared" si="154"/>
        <v>Undiscovered</v>
      </c>
      <c r="AR671" s="9">
        <f t="shared" si="155"/>
        <v>100</v>
      </c>
      <c r="AU671" s="1" t="s">
        <v>75</v>
      </c>
      <c r="AV671" s="1" t="s">
        <v>33</v>
      </c>
      <c r="AW671" s="1" t="s">
        <v>33</v>
      </c>
      <c r="AX671" s="1">
        <v>0.5</v>
      </c>
      <c r="AY671" s="1">
        <v>0.5</v>
      </c>
      <c r="AZ671" s="1">
        <v>0.5</v>
      </c>
      <c r="BA671" s="1" t="s">
        <v>33</v>
      </c>
      <c r="BB671" s="1" t="s">
        <v>38</v>
      </c>
      <c r="BC671" s="1" t="s">
        <v>33</v>
      </c>
      <c r="BD671" s="1" t="s">
        <v>33</v>
      </c>
      <c r="BE671" s="1" t="s">
        <v>33</v>
      </c>
      <c r="BF671" s="1" t="s">
        <v>33</v>
      </c>
      <c r="BG671" s="1" t="s">
        <v>33</v>
      </c>
      <c r="BH671" s="1" t="s">
        <v>38</v>
      </c>
      <c r="BI671" s="1" t="s">
        <v>33</v>
      </c>
      <c r="BJ671" s="1" t="s">
        <v>38</v>
      </c>
      <c r="BK671" s="1" t="s">
        <v>33</v>
      </c>
      <c r="BL671" s="1" t="s">
        <v>38</v>
      </c>
      <c r="BM671" s="1" t="s">
        <v>38</v>
      </c>
    </row>
    <row r="672" spans="1:65" x14ac:dyDescent="0.35">
      <c r="A672" s="1" t="s">
        <v>2908</v>
      </c>
      <c r="B672" s="1" t="s">
        <v>2491</v>
      </c>
      <c r="C672" s="1" t="s">
        <v>2903</v>
      </c>
      <c r="D672" s="1" t="s">
        <v>2904</v>
      </c>
      <c r="E672" t="s">
        <v>90</v>
      </c>
      <c r="F672" s="1" t="s">
        <v>943</v>
      </c>
      <c r="G672" s="1" t="s">
        <v>4362</v>
      </c>
      <c r="H672" s="1" t="s">
        <v>38</v>
      </c>
      <c r="I672" s="1" t="s">
        <v>89</v>
      </c>
      <c r="J672" s="1" t="s">
        <v>310</v>
      </c>
      <c r="K672" t="str">
        <f t="shared" si="143"/>
        <v>Dragon, Ice</v>
      </c>
      <c r="L672" s="1">
        <v>3.6</v>
      </c>
      <c r="M672" s="1">
        <v>325</v>
      </c>
      <c r="N672" s="1" t="s">
        <v>33</v>
      </c>
      <c r="O672" s="1" t="s">
        <v>2891</v>
      </c>
      <c r="R672" s="9" t="s">
        <v>1311</v>
      </c>
      <c r="S672" s="9">
        <f t="shared" si="144"/>
        <v>700</v>
      </c>
      <c r="T672" s="9">
        <f t="shared" si="145"/>
        <v>125</v>
      </c>
      <c r="U672" s="9" t="s">
        <v>651</v>
      </c>
      <c r="V672" s="9">
        <f t="shared" si="146"/>
        <v>120</v>
      </c>
      <c r="W672" s="9" t="s">
        <v>75</v>
      </c>
      <c r="X672" s="9">
        <f t="shared" si="147"/>
        <v>90</v>
      </c>
      <c r="Y672" s="9" t="s">
        <v>178</v>
      </c>
      <c r="Z672" s="9">
        <f t="shared" si="148"/>
        <v>170</v>
      </c>
      <c r="AA672" s="9" t="s">
        <v>387</v>
      </c>
      <c r="AB672" s="9">
        <f t="shared" si="149"/>
        <v>100</v>
      </c>
      <c r="AC672" s="9" t="s">
        <v>68</v>
      </c>
      <c r="AD672" s="9">
        <f t="shared" si="150"/>
        <v>95</v>
      </c>
      <c r="AE672" s="9" t="s">
        <v>276</v>
      </c>
      <c r="AF672" s="9">
        <f t="shared" si="151"/>
        <v>3</v>
      </c>
      <c r="AG672" s="9" t="s">
        <v>61</v>
      </c>
      <c r="AH672" s="9" t="s">
        <v>32</v>
      </c>
      <c r="AI672" s="9">
        <f t="shared" si="152"/>
        <v>0</v>
      </c>
      <c r="AJ672" s="9">
        <f t="shared" si="153"/>
        <v>315</v>
      </c>
      <c r="AK672" s="9" t="s">
        <v>601</v>
      </c>
      <c r="AL672" s="1" t="s">
        <v>490</v>
      </c>
      <c r="AM672" s="1" t="s">
        <v>33</v>
      </c>
      <c r="AN672" s="1" t="s">
        <v>334</v>
      </c>
      <c r="AP672" t="str">
        <f t="shared" si="154"/>
        <v>Undiscovered</v>
      </c>
      <c r="AR672" s="9">
        <f t="shared" si="155"/>
        <v>100</v>
      </c>
      <c r="AU672" s="1" t="s">
        <v>75</v>
      </c>
      <c r="AV672" s="1" t="s">
        <v>33</v>
      </c>
      <c r="AW672" s="1" t="s">
        <v>33</v>
      </c>
      <c r="AX672" s="1">
        <v>0.5</v>
      </c>
      <c r="AY672" s="1">
        <v>0.5</v>
      </c>
      <c r="AZ672" s="1">
        <v>0.5</v>
      </c>
      <c r="BA672" s="1" t="s">
        <v>33</v>
      </c>
      <c r="BB672" s="1" t="s">
        <v>38</v>
      </c>
      <c r="BC672" s="1" t="s">
        <v>33</v>
      </c>
      <c r="BD672" s="1" t="s">
        <v>33</v>
      </c>
      <c r="BE672" s="1" t="s">
        <v>33</v>
      </c>
      <c r="BF672" s="1" t="s">
        <v>33</v>
      </c>
      <c r="BG672" s="1" t="s">
        <v>33</v>
      </c>
      <c r="BH672" s="1" t="s">
        <v>38</v>
      </c>
      <c r="BI672" s="1" t="s">
        <v>33</v>
      </c>
      <c r="BJ672" s="1" t="s">
        <v>38</v>
      </c>
      <c r="BK672" s="1" t="s">
        <v>33</v>
      </c>
      <c r="BL672" s="1" t="s">
        <v>38</v>
      </c>
      <c r="BM672" s="1" t="s">
        <v>38</v>
      </c>
    </row>
    <row r="673" spans="1:65" x14ac:dyDescent="0.35">
      <c r="A673" s="1" t="s">
        <v>2910</v>
      </c>
      <c r="B673" s="1" t="s">
        <v>2495</v>
      </c>
      <c r="C673" s="1" t="s">
        <v>2911</v>
      </c>
      <c r="D673" s="1" t="s">
        <v>2912</v>
      </c>
      <c r="E673" t="s">
        <v>90</v>
      </c>
      <c r="F673" s="1" t="s">
        <v>952</v>
      </c>
      <c r="G673" s="1" t="s">
        <v>4363</v>
      </c>
      <c r="H673" s="1" t="s">
        <v>38</v>
      </c>
      <c r="I673" s="1" t="s">
        <v>123</v>
      </c>
      <c r="J673" s="1" t="s">
        <v>478</v>
      </c>
      <c r="K673" t="str">
        <f t="shared" si="143"/>
        <v>Water, Fighting</v>
      </c>
      <c r="L673" s="1">
        <v>1.4</v>
      </c>
      <c r="M673" s="1">
        <v>48.5</v>
      </c>
      <c r="N673" s="1" t="s">
        <v>33</v>
      </c>
      <c r="O673" s="1" t="s">
        <v>488</v>
      </c>
      <c r="R673" s="9" t="s">
        <v>914</v>
      </c>
      <c r="S673" s="9">
        <f t="shared" si="144"/>
        <v>580</v>
      </c>
      <c r="T673" s="9">
        <f t="shared" si="145"/>
        <v>91</v>
      </c>
      <c r="U673" s="9" t="s">
        <v>550</v>
      </c>
      <c r="V673" s="9">
        <f t="shared" si="146"/>
        <v>72</v>
      </c>
      <c r="W673" s="9" t="s">
        <v>171</v>
      </c>
      <c r="X673" s="9">
        <f t="shared" si="147"/>
        <v>90</v>
      </c>
      <c r="Y673" s="9" t="s">
        <v>178</v>
      </c>
      <c r="Z673" s="9">
        <f t="shared" si="148"/>
        <v>129</v>
      </c>
      <c r="AA673" s="9" t="s">
        <v>704</v>
      </c>
      <c r="AB673" s="9">
        <f t="shared" si="149"/>
        <v>90</v>
      </c>
      <c r="AC673" s="9" t="s">
        <v>178</v>
      </c>
      <c r="AD673" s="9">
        <f t="shared" si="150"/>
        <v>108</v>
      </c>
      <c r="AE673" s="9" t="s">
        <v>614</v>
      </c>
      <c r="AF673" s="9">
        <f t="shared" si="151"/>
        <v>3</v>
      </c>
      <c r="AG673" s="9" t="s">
        <v>61</v>
      </c>
      <c r="AH673" s="9" t="s">
        <v>159</v>
      </c>
      <c r="AI673" s="9">
        <f t="shared" si="152"/>
        <v>35</v>
      </c>
      <c r="AJ673" s="9">
        <f t="shared" si="153"/>
        <v>261</v>
      </c>
      <c r="AK673" s="9" t="s">
        <v>229</v>
      </c>
      <c r="AL673" s="1" t="s">
        <v>490</v>
      </c>
      <c r="AM673" s="1" t="s">
        <v>33</v>
      </c>
      <c r="AN673" s="1" t="s">
        <v>334</v>
      </c>
      <c r="AP673" t="str">
        <f t="shared" si="154"/>
        <v>Undiscovered</v>
      </c>
      <c r="AR673" s="9">
        <f t="shared" si="155"/>
        <v>100</v>
      </c>
      <c r="AU673" s="1" t="s">
        <v>59</v>
      </c>
      <c r="AV673" s="1" t="s">
        <v>33</v>
      </c>
      <c r="AW673" s="1">
        <v>0.5</v>
      </c>
      <c r="AX673" s="1">
        <v>0.5</v>
      </c>
      <c r="AY673" s="1" t="s">
        <v>38</v>
      </c>
      <c r="AZ673" s="1" t="s">
        <v>38</v>
      </c>
      <c r="BA673" s="1">
        <v>0.5</v>
      </c>
      <c r="BB673" s="1" t="s">
        <v>33</v>
      </c>
      <c r="BC673" s="1" t="s">
        <v>33</v>
      </c>
      <c r="BD673" s="1" t="s">
        <v>33</v>
      </c>
      <c r="BE673" s="1" t="s">
        <v>38</v>
      </c>
      <c r="BF673" s="1" t="s">
        <v>38</v>
      </c>
      <c r="BG673" s="1">
        <v>0.5</v>
      </c>
      <c r="BH673" s="1">
        <v>0.5</v>
      </c>
      <c r="BI673" s="1" t="s">
        <v>33</v>
      </c>
      <c r="BJ673" s="1" t="s">
        <v>33</v>
      </c>
      <c r="BK673" s="1">
        <v>0.5</v>
      </c>
      <c r="BL673" s="1">
        <v>0.5</v>
      </c>
      <c r="BM673" s="1" t="s">
        <v>38</v>
      </c>
    </row>
    <row r="674" spans="1:65" x14ac:dyDescent="0.35">
      <c r="A674" s="1" t="s">
        <v>2914</v>
      </c>
      <c r="B674" s="1" t="s">
        <v>2495</v>
      </c>
      <c r="C674" s="1" t="s">
        <v>2911</v>
      </c>
      <c r="D674" s="1" t="s">
        <v>2912</v>
      </c>
      <c r="E674" t="s">
        <v>90</v>
      </c>
      <c r="F674" s="1" t="s">
        <v>952</v>
      </c>
      <c r="G674" s="1" t="s">
        <v>4363</v>
      </c>
      <c r="H674" s="1" t="s">
        <v>38</v>
      </c>
      <c r="I674" s="1" t="s">
        <v>123</v>
      </c>
      <c r="J674" s="1" t="s">
        <v>478</v>
      </c>
      <c r="K674" t="str">
        <f t="shared" si="143"/>
        <v>Water, Fighting</v>
      </c>
      <c r="L674" s="1">
        <v>1.4</v>
      </c>
      <c r="M674" s="1">
        <v>48.5</v>
      </c>
      <c r="N674" s="1" t="s">
        <v>33</v>
      </c>
      <c r="O674" s="1" t="s">
        <v>488</v>
      </c>
      <c r="R674" s="9" t="s">
        <v>914</v>
      </c>
      <c r="S674" s="9">
        <f t="shared" si="144"/>
        <v>580</v>
      </c>
      <c r="T674" s="9">
        <f t="shared" si="145"/>
        <v>91</v>
      </c>
      <c r="U674" s="9" t="s">
        <v>550</v>
      </c>
      <c r="V674" s="9">
        <f t="shared" si="146"/>
        <v>72</v>
      </c>
      <c r="W674" s="9" t="s">
        <v>171</v>
      </c>
      <c r="X674" s="9">
        <f t="shared" si="147"/>
        <v>90</v>
      </c>
      <c r="Y674" s="9" t="s">
        <v>178</v>
      </c>
      <c r="Z674" s="9">
        <f t="shared" si="148"/>
        <v>129</v>
      </c>
      <c r="AA674" s="9" t="s">
        <v>704</v>
      </c>
      <c r="AB674" s="9">
        <f t="shared" si="149"/>
        <v>90</v>
      </c>
      <c r="AC674" s="9" t="s">
        <v>178</v>
      </c>
      <c r="AD674" s="9">
        <f t="shared" si="150"/>
        <v>108</v>
      </c>
      <c r="AE674" s="9" t="s">
        <v>614</v>
      </c>
      <c r="AF674" s="9">
        <f t="shared" si="151"/>
        <v>3</v>
      </c>
      <c r="AG674" s="9" t="s">
        <v>61</v>
      </c>
      <c r="AH674" s="9" t="s">
        <v>159</v>
      </c>
      <c r="AI674" s="9">
        <f t="shared" si="152"/>
        <v>35</v>
      </c>
      <c r="AJ674" s="9">
        <f t="shared" si="153"/>
        <v>261</v>
      </c>
      <c r="AK674" s="9" t="s">
        <v>229</v>
      </c>
      <c r="AL674" s="1" t="s">
        <v>490</v>
      </c>
      <c r="AM674" s="1" t="s">
        <v>33</v>
      </c>
      <c r="AN674" s="1" t="s">
        <v>334</v>
      </c>
      <c r="AP674" t="str">
        <f t="shared" si="154"/>
        <v>Undiscovered</v>
      </c>
      <c r="AR674" s="9">
        <f t="shared" si="155"/>
        <v>100</v>
      </c>
      <c r="AU674" s="1" t="s">
        <v>59</v>
      </c>
      <c r="AV674" s="1" t="s">
        <v>33</v>
      </c>
      <c r="AW674" s="1">
        <v>0.5</v>
      </c>
      <c r="AX674" s="1">
        <v>0.5</v>
      </c>
      <c r="AY674" s="1" t="s">
        <v>38</v>
      </c>
      <c r="AZ674" s="1" t="s">
        <v>38</v>
      </c>
      <c r="BA674" s="1">
        <v>0.5</v>
      </c>
      <c r="BB674" s="1" t="s">
        <v>33</v>
      </c>
      <c r="BC674" s="1" t="s">
        <v>33</v>
      </c>
      <c r="BD674" s="1" t="s">
        <v>33</v>
      </c>
      <c r="BE674" s="1" t="s">
        <v>38</v>
      </c>
      <c r="BF674" s="1" t="s">
        <v>38</v>
      </c>
      <c r="BG674" s="1">
        <v>0.5</v>
      </c>
      <c r="BH674" s="1">
        <v>0.5</v>
      </c>
      <c r="BI674" s="1" t="s">
        <v>33</v>
      </c>
      <c r="BJ674" s="1" t="s">
        <v>33</v>
      </c>
      <c r="BK674" s="1">
        <v>0.5</v>
      </c>
      <c r="BL674" s="1">
        <v>0.5</v>
      </c>
      <c r="BM674" s="1" t="s">
        <v>38</v>
      </c>
    </row>
    <row r="675" spans="1:65" x14ac:dyDescent="0.35">
      <c r="A675" s="1" t="s">
        <v>2916</v>
      </c>
      <c r="B675" s="1" t="s">
        <v>2499</v>
      </c>
      <c r="C675" s="1" t="s">
        <v>2917</v>
      </c>
      <c r="D675" s="1" t="s">
        <v>2918</v>
      </c>
      <c r="E675" t="s">
        <v>90</v>
      </c>
      <c r="F675" s="1" t="s">
        <v>952</v>
      </c>
      <c r="G675" s="1" t="s">
        <v>4364</v>
      </c>
      <c r="H675" s="1" t="s">
        <v>38</v>
      </c>
      <c r="I675" s="1" t="s">
        <v>37</v>
      </c>
      <c r="J675" s="1" t="s">
        <v>299</v>
      </c>
      <c r="K675" t="str">
        <f t="shared" si="143"/>
        <v>Normal, Psychic</v>
      </c>
      <c r="L675" s="1">
        <v>0.6</v>
      </c>
      <c r="M675" s="1">
        <v>6.5</v>
      </c>
      <c r="N675" s="1" t="s">
        <v>33</v>
      </c>
      <c r="O675" s="1" t="s">
        <v>779</v>
      </c>
      <c r="R675" s="9" t="s">
        <v>524</v>
      </c>
      <c r="S675" s="9">
        <f t="shared" si="144"/>
        <v>600</v>
      </c>
      <c r="T675" s="9">
        <f t="shared" si="145"/>
        <v>100</v>
      </c>
      <c r="U675" s="9" t="s">
        <v>68</v>
      </c>
      <c r="V675" s="9">
        <f t="shared" si="146"/>
        <v>77</v>
      </c>
      <c r="W675" s="9" t="s">
        <v>252</v>
      </c>
      <c r="X675" s="9">
        <f t="shared" si="147"/>
        <v>77</v>
      </c>
      <c r="Y675" s="9" t="s">
        <v>252</v>
      </c>
      <c r="Z675" s="9">
        <f t="shared" si="148"/>
        <v>128</v>
      </c>
      <c r="AA675" s="9" t="s">
        <v>333</v>
      </c>
      <c r="AB675" s="9">
        <f t="shared" si="149"/>
        <v>128</v>
      </c>
      <c r="AC675" s="9" t="s">
        <v>333</v>
      </c>
      <c r="AD675" s="9">
        <f t="shared" si="150"/>
        <v>90</v>
      </c>
      <c r="AE675" s="9" t="s">
        <v>178</v>
      </c>
      <c r="AF675" s="9">
        <f t="shared" si="151"/>
        <v>3</v>
      </c>
      <c r="AG675" s="9" t="s">
        <v>61</v>
      </c>
      <c r="AH675" s="9" t="s">
        <v>68</v>
      </c>
      <c r="AI675" s="9">
        <f t="shared" si="152"/>
        <v>100</v>
      </c>
      <c r="AJ675" s="9">
        <f t="shared" si="153"/>
        <v>270</v>
      </c>
      <c r="AK675" s="9" t="s">
        <v>386</v>
      </c>
      <c r="AL675" s="1" t="s">
        <v>490</v>
      </c>
      <c r="AM675" s="1" t="s">
        <v>33</v>
      </c>
      <c r="AN675" s="1" t="s">
        <v>334</v>
      </c>
      <c r="AP675" t="str">
        <f t="shared" si="154"/>
        <v>Undiscovered</v>
      </c>
      <c r="AR675" s="9">
        <f t="shared" si="155"/>
        <v>100</v>
      </c>
      <c r="AU675" s="1" t="s">
        <v>75</v>
      </c>
      <c r="AV675" s="1" t="s">
        <v>33</v>
      </c>
      <c r="AW675" s="1" t="s">
        <v>33</v>
      </c>
      <c r="AX675" s="1" t="s">
        <v>33</v>
      </c>
      <c r="AY675" s="1" t="s">
        <v>33</v>
      </c>
      <c r="AZ675" s="1" t="s">
        <v>33</v>
      </c>
      <c r="BA675" s="1" t="s">
        <v>33</v>
      </c>
      <c r="BB675" s="1" t="s">
        <v>33</v>
      </c>
      <c r="BC675" s="1" t="s">
        <v>33</v>
      </c>
      <c r="BD675" s="1" t="s">
        <v>33</v>
      </c>
      <c r="BE675" s="1" t="s">
        <v>33</v>
      </c>
      <c r="BF675" s="1">
        <v>0.5</v>
      </c>
      <c r="BG675" s="1" t="s">
        <v>38</v>
      </c>
      <c r="BH675" s="1" t="s">
        <v>33</v>
      </c>
      <c r="BI675" s="1" t="s">
        <v>32</v>
      </c>
      <c r="BJ675" s="1" t="s">
        <v>33</v>
      </c>
      <c r="BK675" s="1" t="s">
        <v>38</v>
      </c>
      <c r="BL675" s="1" t="s">
        <v>33</v>
      </c>
      <c r="BM675" s="1" t="s">
        <v>33</v>
      </c>
    </row>
    <row r="676" spans="1:65" x14ac:dyDescent="0.35">
      <c r="A676" s="1" t="s">
        <v>2920</v>
      </c>
      <c r="B676" s="1" t="s">
        <v>2499</v>
      </c>
      <c r="C676" s="1" t="s">
        <v>2917</v>
      </c>
      <c r="D676" s="1" t="s">
        <v>2918</v>
      </c>
      <c r="E676" t="s">
        <v>90</v>
      </c>
      <c r="F676" s="1" t="s">
        <v>952</v>
      </c>
      <c r="G676" s="1" t="s">
        <v>4364</v>
      </c>
      <c r="H676" s="1" t="s">
        <v>38</v>
      </c>
      <c r="I676" s="1" t="s">
        <v>37</v>
      </c>
      <c r="J676" s="1" t="s">
        <v>478</v>
      </c>
      <c r="K676" t="str">
        <f t="shared" si="143"/>
        <v>Normal, Fighting</v>
      </c>
      <c r="L676" s="1">
        <v>0.6</v>
      </c>
      <c r="M676" s="1">
        <v>6.5</v>
      </c>
      <c r="N676" s="1" t="s">
        <v>33</v>
      </c>
      <c r="O676" s="1" t="s">
        <v>779</v>
      </c>
      <c r="R676" s="9" t="s">
        <v>524</v>
      </c>
      <c r="S676" s="9">
        <f t="shared" si="144"/>
        <v>600</v>
      </c>
      <c r="T676" s="9">
        <f t="shared" si="145"/>
        <v>100</v>
      </c>
      <c r="U676" s="9" t="s">
        <v>68</v>
      </c>
      <c r="V676" s="9">
        <f t="shared" si="146"/>
        <v>128</v>
      </c>
      <c r="W676" s="9" t="s">
        <v>333</v>
      </c>
      <c r="X676" s="9">
        <f t="shared" si="147"/>
        <v>90</v>
      </c>
      <c r="Y676" s="9" t="s">
        <v>178</v>
      </c>
      <c r="Z676" s="9">
        <f t="shared" si="148"/>
        <v>77</v>
      </c>
      <c r="AA676" s="9" t="s">
        <v>252</v>
      </c>
      <c r="AB676" s="9">
        <f t="shared" si="149"/>
        <v>77</v>
      </c>
      <c r="AC676" s="9" t="s">
        <v>252</v>
      </c>
      <c r="AD676" s="9">
        <f t="shared" si="150"/>
        <v>128</v>
      </c>
      <c r="AE676" s="9" t="s">
        <v>333</v>
      </c>
      <c r="AF676" s="9">
        <f t="shared" si="151"/>
        <v>3</v>
      </c>
      <c r="AG676" s="9" t="s">
        <v>61</v>
      </c>
      <c r="AH676" s="9" t="s">
        <v>68</v>
      </c>
      <c r="AI676" s="9">
        <f t="shared" si="152"/>
        <v>100</v>
      </c>
      <c r="AJ676" s="9">
        <f t="shared" si="153"/>
        <v>270</v>
      </c>
      <c r="AK676" s="9" t="s">
        <v>386</v>
      </c>
      <c r="AL676" s="1" t="s">
        <v>490</v>
      </c>
      <c r="AM676" s="1" t="s">
        <v>33</v>
      </c>
      <c r="AN676" s="1" t="s">
        <v>334</v>
      </c>
      <c r="AP676" t="str">
        <f t="shared" si="154"/>
        <v>Undiscovered</v>
      </c>
      <c r="AR676" s="9">
        <f t="shared" si="155"/>
        <v>100</v>
      </c>
      <c r="AU676" s="1" t="s">
        <v>75</v>
      </c>
      <c r="AV676" s="1" t="s">
        <v>33</v>
      </c>
      <c r="AW676" s="1" t="s">
        <v>33</v>
      </c>
      <c r="AX676" s="1" t="s">
        <v>33</v>
      </c>
      <c r="AY676" s="1" t="s">
        <v>33</v>
      </c>
      <c r="AZ676" s="1" t="s">
        <v>33</v>
      </c>
      <c r="BA676" s="1" t="s">
        <v>33</v>
      </c>
      <c r="BB676" s="1" t="s">
        <v>38</v>
      </c>
      <c r="BC676" s="1" t="s">
        <v>33</v>
      </c>
      <c r="BD676" s="1" t="s">
        <v>33</v>
      </c>
      <c r="BE676" s="1" t="s">
        <v>38</v>
      </c>
      <c r="BF676" s="1" t="s">
        <v>38</v>
      </c>
      <c r="BG676" s="1">
        <v>0.5</v>
      </c>
      <c r="BH676" s="1">
        <v>0.5</v>
      </c>
      <c r="BI676" s="1" t="s">
        <v>32</v>
      </c>
      <c r="BJ676" s="1" t="s">
        <v>33</v>
      </c>
      <c r="BK676" s="1">
        <v>0.5</v>
      </c>
      <c r="BL676" s="1" t="s">
        <v>33</v>
      </c>
      <c r="BM676" s="1" t="s">
        <v>38</v>
      </c>
    </row>
    <row r="677" spans="1:65" x14ac:dyDescent="0.35">
      <c r="A677" s="1" t="s">
        <v>2922</v>
      </c>
      <c r="B677" s="1" t="s">
        <v>2503</v>
      </c>
      <c r="C677" s="1" t="s">
        <v>2922</v>
      </c>
      <c r="D677" s="1" t="s">
        <v>2923</v>
      </c>
      <c r="E677" t="s">
        <v>90</v>
      </c>
      <c r="F677" s="1" t="s">
        <v>952</v>
      </c>
      <c r="G677" s="1" t="s">
        <v>4365</v>
      </c>
      <c r="H677" s="1" t="s">
        <v>38</v>
      </c>
      <c r="I677" s="1" t="s">
        <v>154</v>
      </c>
      <c r="J677" s="1" t="s">
        <v>311</v>
      </c>
      <c r="K677" t="str">
        <f t="shared" si="143"/>
        <v>Bug, Steel</v>
      </c>
      <c r="L677" s="1">
        <v>1.5</v>
      </c>
      <c r="M677" s="1">
        <v>82.5</v>
      </c>
      <c r="N677" s="1" t="s">
        <v>33</v>
      </c>
      <c r="O677" s="1" t="s">
        <v>885</v>
      </c>
      <c r="R677" s="9" t="s">
        <v>524</v>
      </c>
      <c r="S677" s="9">
        <f t="shared" si="144"/>
        <v>600</v>
      </c>
      <c r="T677" s="9">
        <f t="shared" si="145"/>
        <v>71</v>
      </c>
      <c r="U677" s="9" t="s">
        <v>216</v>
      </c>
      <c r="V677" s="9">
        <f t="shared" si="146"/>
        <v>120</v>
      </c>
      <c r="W677" s="9" t="s">
        <v>75</v>
      </c>
      <c r="X677" s="9">
        <f t="shared" si="147"/>
        <v>95</v>
      </c>
      <c r="Y677" s="9" t="s">
        <v>276</v>
      </c>
      <c r="Z677" s="9">
        <f t="shared" si="148"/>
        <v>120</v>
      </c>
      <c r="AA677" s="9" t="s">
        <v>75</v>
      </c>
      <c r="AB677" s="9">
        <f t="shared" si="149"/>
        <v>95</v>
      </c>
      <c r="AC677" s="9" t="s">
        <v>276</v>
      </c>
      <c r="AD677" s="9">
        <f t="shared" si="150"/>
        <v>99</v>
      </c>
      <c r="AE677" s="9" t="s">
        <v>583</v>
      </c>
      <c r="AF677" s="9">
        <f t="shared" si="151"/>
        <v>3</v>
      </c>
      <c r="AG677" s="9" t="s">
        <v>61</v>
      </c>
      <c r="AH677" s="9" t="s">
        <v>32</v>
      </c>
      <c r="AI677" s="9">
        <f t="shared" si="152"/>
        <v>0</v>
      </c>
      <c r="AJ677" s="9">
        <f t="shared" si="153"/>
        <v>270</v>
      </c>
      <c r="AK677" s="9" t="s">
        <v>386</v>
      </c>
      <c r="AL677" s="1" t="s">
        <v>490</v>
      </c>
      <c r="AM677" s="1" t="s">
        <v>33</v>
      </c>
      <c r="AN677" s="1" t="s">
        <v>334</v>
      </c>
      <c r="AP677" t="str">
        <f t="shared" si="154"/>
        <v>Undiscovered</v>
      </c>
      <c r="AR677" s="9">
        <f t="shared" si="155"/>
        <v>100</v>
      </c>
      <c r="AU677" s="1" t="s">
        <v>75</v>
      </c>
      <c r="AV677" s="1">
        <v>0.5</v>
      </c>
      <c r="AW677" s="1" t="s">
        <v>77</v>
      </c>
      <c r="AX677" s="1" t="s">
        <v>33</v>
      </c>
      <c r="AY677" s="1" t="s">
        <v>33</v>
      </c>
      <c r="AZ677" s="1">
        <v>0.25</v>
      </c>
      <c r="BA677" s="1">
        <v>0.5</v>
      </c>
      <c r="BB677" s="1" t="s">
        <v>33</v>
      </c>
      <c r="BC677" s="1" t="s">
        <v>32</v>
      </c>
      <c r="BD677" s="1" t="s">
        <v>33</v>
      </c>
      <c r="BE677" s="1" t="s">
        <v>33</v>
      </c>
      <c r="BF677" s="1">
        <v>0.5</v>
      </c>
      <c r="BG677" s="1">
        <v>0.5</v>
      </c>
      <c r="BH677" s="1" t="s">
        <v>33</v>
      </c>
      <c r="BI677" s="1" t="s">
        <v>33</v>
      </c>
      <c r="BJ677" s="1">
        <v>0.5</v>
      </c>
      <c r="BK677" s="1" t="s">
        <v>33</v>
      </c>
      <c r="BL677" s="1">
        <v>0.5</v>
      </c>
      <c r="BM677" s="1">
        <v>0.5</v>
      </c>
    </row>
    <row r="678" spans="1:65" x14ac:dyDescent="0.35">
      <c r="A678" s="1" t="s">
        <v>2925</v>
      </c>
      <c r="B678" s="1" t="s">
        <v>2505</v>
      </c>
      <c r="C678" s="1" t="s">
        <v>2926</v>
      </c>
      <c r="D678" s="1" t="s">
        <v>2927</v>
      </c>
      <c r="E678" t="s">
        <v>95</v>
      </c>
      <c r="F678" s="1" t="s">
        <v>37</v>
      </c>
      <c r="G678" s="1" t="s">
        <v>4366</v>
      </c>
      <c r="H678" s="1" t="s">
        <v>33</v>
      </c>
      <c r="I678" s="1" t="s">
        <v>39</v>
      </c>
      <c r="K678" t="str">
        <f t="shared" si="143"/>
        <v>Grass</v>
      </c>
      <c r="L678" s="1">
        <v>0.4</v>
      </c>
      <c r="M678" s="1">
        <v>9</v>
      </c>
      <c r="N678" s="1" t="s">
        <v>38</v>
      </c>
      <c r="O678" s="1" t="s">
        <v>41</v>
      </c>
      <c r="Q678" s="1" t="s">
        <v>2928</v>
      </c>
      <c r="R678" s="9" t="s">
        <v>1346</v>
      </c>
      <c r="S678" s="9">
        <f t="shared" si="144"/>
        <v>313</v>
      </c>
      <c r="T678" s="9">
        <f t="shared" si="145"/>
        <v>56</v>
      </c>
      <c r="U678" s="9" t="s">
        <v>210</v>
      </c>
      <c r="V678" s="9">
        <f t="shared" si="146"/>
        <v>61</v>
      </c>
      <c r="W678" s="9" t="s">
        <v>264</v>
      </c>
      <c r="X678" s="9">
        <f t="shared" si="147"/>
        <v>65</v>
      </c>
      <c r="Y678" s="9" t="s">
        <v>46</v>
      </c>
      <c r="Z678" s="9">
        <f t="shared" si="148"/>
        <v>48</v>
      </c>
      <c r="AA678" s="9" t="s">
        <v>128</v>
      </c>
      <c r="AB678" s="9">
        <f t="shared" si="149"/>
        <v>45</v>
      </c>
      <c r="AC678" s="9" t="s">
        <v>44</v>
      </c>
      <c r="AD678" s="9">
        <f t="shared" si="150"/>
        <v>38</v>
      </c>
      <c r="AE678" s="9" t="s">
        <v>314</v>
      </c>
      <c r="AF678" s="9">
        <f t="shared" si="151"/>
        <v>45</v>
      </c>
      <c r="AG678" s="9" t="s">
        <v>44</v>
      </c>
      <c r="AH678" s="9" t="s">
        <v>47</v>
      </c>
      <c r="AI678" s="9">
        <f t="shared" si="152"/>
        <v>70</v>
      </c>
      <c r="AJ678" s="9">
        <f t="shared" si="153"/>
        <v>63</v>
      </c>
      <c r="AK678" s="9" t="s">
        <v>58</v>
      </c>
      <c r="AL678" s="1" t="s">
        <v>49</v>
      </c>
      <c r="AM678" s="1" t="s">
        <v>33</v>
      </c>
      <c r="AN678" s="1" t="s">
        <v>238</v>
      </c>
      <c r="AP678" t="str">
        <f t="shared" si="154"/>
        <v>Field</v>
      </c>
      <c r="AQ678" s="9">
        <v>87.5</v>
      </c>
      <c r="AR678" s="9">
        <f t="shared" si="155"/>
        <v>12.5</v>
      </c>
      <c r="AS678" s="10">
        <f>Table1[[#This Row],[percentage_male]]/100</f>
        <v>0.875</v>
      </c>
      <c r="AT678" s="11">
        <f>(100-Table1[[#This Row],[percentage_male]])/100</f>
        <v>0.125</v>
      </c>
      <c r="AU678" s="1" t="s">
        <v>51</v>
      </c>
      <c r="AV678" s="1" t="s">
        <v>33</v>
      </c>
      <c r="AW678" s="1" t="s">
        <v>38</v>
      </c>
      <c r="AX678" s="1">
        <v>0.5</v>
      </c>
      <c r="AY678" s="1">
        <v>0.5</v>
      </c>
      <c r="AZ678" s="1">
        <v>0.5</v>
      </c>
      <c r="BA678" s="1" t="s">
        <v>38</v>
      </c>
      <c r="BB678" s="1" t="s">
        <v>33</v>
      </c>
      <c r="BC678" s="1" t="s">
        <v>38</v>
      </c>
      <c r="BD678" s="1">
        <v>0.5</v>
      </c>
      <c r="BE678" s="1" t="s">
        <v>38</v>
      </c>
      <c r="BF678" s="1" t="s">
        <v>33</v>
      </c>
      <c r="BG678" s="1" t="s">
        <v>38</v>
      </c>
      <c r="BH678" s="1" t="s">
        <v>33</v>
      </c>
      <c r="BI678" s="1" t="s">
        <v>33</v>
      </c>
      <c r="BJ678" s="1" t="s">
        <v>33</v>
      </c>
      <c r="BK678" s="1" t="s">
        <v>33</v>
      </c>
      <c r="BL678" s="1" t="s">
        <v>33</v>
      </c>
      <c r="BM678" s="1" t="s">
        <v>33</v>
      </c>
    </row>
    <row r="679" spans="1:65" x14ac:dyDescent="0.35">
      <c r="A679" s="1" t="s">
        <v>2930</v>
      </c>
      <c r="B679" s="1" t="s">
        <v>2509</v>
      </c>
      <c r="C679" s="1" t="s">
        <v>2931</v>
      </c>
      <c r="D679" s="1" t="s">
        <v>2932</v>
      </c>
      <c r="E679" t="s">
        <v>95</v>
      </c>
      <c r="F679" s="1" t="s">
        <v>37</v>
      </c>
      <c r="G679" s="1" t="s">
        <v>4367</v>
      </c>
      <c r="H679" s="1" t="s">
        <v>33</v>
      </c>
      <c r="I679" s="1" t="s">
        <v>39</v>
      </c>
      <c r="K679" t="str">
        <f t="shared" si="143"/>
        <v>Grass</v>
      </c>
      <c r="L679" s="1">
        <v>0.7</v>
      </c>
      <c r="M679" s="1">
        <v>29</v>
      </c>
      <c r="N679" s="1" t="s">
        <v>38</v>
      </c>
      <c r="O679" s="1" t="s">
        <v>41</v>
      </c>
      <c r="Q679" s="1" t="s">
        <v>2928</v>
      </c>
      <c r="R679" s="9" t="s">
        <v>55</v>
      </c>
      <c r="S679" s="9">
        <f t="shared" si="144"/>
        <v>405</v>
      </c>
      <c r="T679" s="9">
        <f t="shared" si="145"/>
        <v>61</v>
      </c>
      <c r="U679" s="9" t="s">
        <v>264</v>
      </c>
      <c r="V679" s="9">
        <f t="shared" si="146"/>
        <v>78</v>
      </c>
      <c r="W679" s="9" t="s">
        <v>101</v>
      </c>
      <c r="X679" s="9">
        <f t="shared" si="147"/>
        <v>95</v>
      </c>
      <c r="Y679" s="9" t="s">
        <v>276</v>
      </c>
      <c r="Z679" s="9">
        <f t="shared" si="148"/>
        <v>56</v>
      </c>
      <c r="AA679" s="9" t="s">
        <v>210</v>
      </c>
      <c r="AB679" s="9">
        <f t="shared" si="149"/>
        <v>58</v>
      </c>
      <c r="AC679" s="9" t="s">
        <v>94</v>
      </c>
      <c r="AD679" s="9">
        <f t="shared" si="150"/>
        <v>57</v>
      </c>
      <c r="AE679" s="9" t="s">
        <v>348</v>
      </c>
      <c r="AF679" s="9">
        <f t="shared" si="151"/>
        <v>45</v>
      </c>
      <c r="AG679" s="9" t="s">
        <v>44</v>
      </c>
      <c r="AH679" s="9" t="s">
        <v>47</v>
      </c>
      <c r="AI679" s="9">
        <f t="shared" si="152"/>
        <v>70</v>
      </c>
      <c r="AJ679" s="9">
        <f t="shared" si="153"/>
        <v>142</v>
      </c>
      <c r="AK679" s="9" t="s">
        <v>60</v>
      </c>
      <c r="AL679" s="1" t="s">
        <v>49</v>
      </c>
      <c r="AM679" s="1" t="s">
        <v>33</v>
      </c>
      <c r="AN679" s="1" t="s">
        <v>238</v>
      </c>
      <c r="AP679" t="str">
        <f t="shared" si="154"/>
        <v>Field</v>
      </c>
      <c r="AQ679" s="9">
        <v>87.5</v>
      </c>
      <c r="AR679" s="9">
        <f t="shared" si="155"/>
        <v>12.5</v>
      </c>
      <c r="AS679" s="10">
        <f>Table1[[#This Row],[percentage_male]]/100</f>
        <v>0.875</v>
      </c>
      <c r="AT679" s="11">
        <f>(100-Table1[[#This Row],[percentage_male]])/100</f>
        <v>0.125</v>
      </c>
      <c r="AU679" s="1" t="s">
        <v>51</v>
      </c>
      <c r="AV679" s="1" t="s">
        <v>33</v>
      </c>
      <c r="AW679" s="1" t="s">
        <v>38</v>
      </c>
      <c r="AX679" s="1">
        <v>0.5</v>
      </c>
      <c r="AY679" s="1">
        <v>0.5</v>
      </c>
      <c r="AZ679" s="1">
        <v>0.5</v>
      </c>
      <c r="BA679" s="1" t="s">
        <v>38</v>
      </c>
      <c r="BB679" s="1" t="s">
        <v>33</v>
      </c>
      <c r="BC679" s="1" t="s">
        <v>38</v>
      </c>
      <c r="BD679" s="1">
        <v>0.5</v>
      </c>
      <c r="BE679" s="1" t="s">
        <v>38</v>
      </c>
      <c r="BF679" s="1" t="s">
        <v>33</v>
      </c>
      <c r="BG679" s="1" t="s">
        <v>38</v>
      </c>
      <c r="BH679" s="1" t="s">
        <v>33</v>
      </c>
      <c r="BI679" s="1" t="s">
        <v>33</v>
      </c>
      <c r="BJ679" s="1" t="s">
        <v>33</v>
      </c>
      <c r="BK679" s="1" t="s">
        <v>33</v>
      </c>
      <c r="BL679" s="1" t="s">
        <v>33</v>
      </c>
      <c r="BM679" s="1" t="s">
        <v>33</v>
      </c>
    </row>
    <row r="680" spans="1:65" x14ac:dyDescent="0.35">
      <c r="A680" s="1" t="s">
        <v>2934</v>
      </c>
      <c r="B680" s="1" t="s">
        <v>2513</v>
      </c>
      <c r="C680" s="1" t="s">
        <v>2935</v>
      </c>
      <c r="D680" s="1" t="s">
        <v>2936</v>
      </c>
      <c r="E680" t="s">
        <v>95</v>
      </c>
      <c r="F680" s="1" t="s">
        <v>37</v>
      </c>
      <c r="G680" s="1" t="s">
        <v>4367</v>
      </c>
      <c r="H680" s="1" t="s">
        <v>38</v>
      </c>
      <c r="I680" s="1" t="s">
        <v>39</v>
      </c>
      <c r="J680" s="1" t="s">
        <v>478</v>
      </c>
      <c r="K680" t="str">
        <f t="shared" si="143"/>
        <v>Grass, Fighting</v>
      </c>
      <c r="L680" s="1">
        <v>1.6</v>
      </c>
      <c r="M680" s="1">
        <v>90</v>
      </c>
      <c r="N680" s="1" t="s">
        <v>38</v>
      </c>
      <c r="O680" s="1" t="s">
        <v>41</v>
      </c>
      <c r="Q680" s="1" t="s">
        <v>2928</v>
      </c>
      <c r="R680" s="9" t="s">
        <v>139</v>
      </c>
      <c r="S680" s="9">
        <f t="shared" si="144"/>
        <v>530</v>
      </c>
      <c r="T680" s="9">
        <f t="shared" si="145"/>
        <v>88</v>
      </c>
      <c r="U680" s="9" t="s">
        <v>537</v>
      </c>
      <c r="V680" s="9">
        <f t="shared" si="146"/>
        <v>107</v>
      </c>
      <c r="W680" s="9" t="s">
        <v>612</v>
      </c>
      <c r="X680" s="9">
        <f t="shared" si="147"/>
        <v>122</v>
      </c>
      <c r="Y680" s="9" t="s">
        <v>74</v>
      </c>
      <c r="Z680" s="9">
        <f t="shared" si="148"/>
        <v>74</v>
      </c>
      <c r="AA680" s="9" t="s">
        <v>474</v>
      </c>
      <c r="AB680" s="9">
        <f t="shared" si="149"/>
        <v>75</v>
      </c>
      <c r="AC680" s="9" t="s">
        <v>195</v>
      </c>
      <c r="AD680" s="9">
        <f t="shared" si="150"/>
        <v>64</v>
      </c>
      <c r="AE680" s="9" t="s">
        <v>48</v>
      </c>
      <c r="AF680" s="9">
        <f t="shared" si="151"/>
        <v>45</v>
      </c>
      <c r="AG680" s="9" t="s">
        <v>44</v>
      </c>
      <c r="AH680" s="9" t="s">
        <v>47</v>
      </c>
      <c r="AI680" s="9">
        <f t="shared" si="152"/>
        <v>70</v>
      </c>
      <c r="AJ680" s="9">
        <f t="shared" si="153"/>
        <v>239</v>
      </c>
      <c r="AK680" s="9" t="s">
        <v>142</v>
      </c>
      <c r="AL680" s="1" t="s">
        <v>49</v>
      </c>
      <c r="AM680" s="1" t="s">
        <v>33</v>
      </c>
      <c r="AN680" s="1" t="s">
        <v>238</v>
      </c>
      <c r="AP680" t="str">
        <f t="shared" si="154"/>
        <v>Field</v>
      </c>
      <c r="AQ680" s="9">
        <v>87.5</v>
      </c>
      <c r="AR680" s="9">
        <f t="shared" si="155"/>
        <v>12.5</v>
      </c>
      <c r="AS680" s="10">
        <f>Table1[[#This Row],[percentage_male]]/100</f>
        <v>0.875</v>
      </c>
      <c r="AT680" s="11">
        <f>(100-Table1[[#This Row],[percentage_male]])/100</f>
        <v>0.125</v>
      </c>
      <c r="AU680" s="1" t="s">
        <v>51</v>
      </c>
      <c r="AV680" s="1" t="s">
        <v>33</v>
      </c>
      <c r="AW680" s="1" t="s">
        <v>38</v>
      </c>
      <c r="AX680" s="1">
        <v>0.5</v>
      </c>
      <c r="AY680" s="1">
        <v>0.5</v>
      </c>
      <c r="AZ680" s="1">
        <v>0.5</v>
      </c>
      <c r="BA680" s="1" t="s">
        <v>38</v>
      </c>
      <c r="BB680" s="1" t="s">
        <v>33</v>
      </c>
      <c r="BC680" s="1" t="s">
        <v>38</v>
      </c>
      <c r="BD680" s="1">
        <v>0.5</v>
      </c>
      <c r="BE680" s="1" t="s">
        <v>77</v>
      </c>
      <c r="BF680" s="1" t="s">
        <v>38</v>
      </c>
      <c r="BG680" s="1" t="s">
        <v>33</v>
      </c>
      <c r="BH680" s="1">
        <v>0.5</v>
      </c>
      <c r="BI680" s="1" t="s">
        <v>33</v>
      </c>
      <c r="BJ680" s="1" t="s">
        <v>33</v>
      </c>
      <c r="BK680" s="1">
        <v>0.5</v>
      </c>
      <c r="BL680" s="1" t="s">
        <v>33</v>
      </c>
      <c r="BM680" s="1" t="s">
        <v>38</v>
      </c>
    </row>
    <row r="681" spans="1:65" x14ac:dyDescent="0.35">
      <c r="A681" s="1" t="s">
        <v>2938</v>
      </c>
      <c r="B681" s="1" t="s">
        <v>2517</v>
      </c>
      <c r="C681" s="1" t="s">
        <v>2939</v>
      </c>
      <c r="D681" s="1" t="s">
        <v>2940</v>
      </c>
      <c r="E681" t="s">
        <v>95</v>
      </c>
      <c r="F681" s="1" t="s">
        <v>37</v>
      </c>
      <c r="G681" s="1" t="s">
        <v>3910</v>
      </c>
      <c r="H681" s="1" t="s">
        <v>33</v>
      </c>
      <c r="I681" s="1" t="s">
        <v>81</v>
      </c>
      <c r="K681" t="str">
        <f t="shared" si="143"/>
        <v>Fire</v>
      </c>
      <c r="L681" s="1">
        <v>0.4</v>
      </c>
      <c r="M681" s="1">
        <v>9.4</v>
      </c>
      <c r="N681" s="1" t="s">
        <v>38</v>
      </c>
      <c r="O681" s="1" t="s">
        <v>82</v>
      </c>
      <c r="Q681" s="1" t="s">
        <v>2941</v>
      </c>
      <c r="R681" s="9" t="s">
        <v>1328</v>
      </c>
      <c r="S681" s="9">
        <f t="shared" si="144"/>
        <v>307</v>
      </c>
      <c r="T681" s="9">
        <f t="shared" si="145"/>
        <v>40</v>
      </c>
      <c r="U681" s="9" t="s">
        <v>184</v>
      </c>
      <c r="V681" s="9">
        <f t="shared" si="146"/>
        <v>45</v>
      </c>
      <c r="W681" s="9" t="s">
        <v>44</v>
      </c>
      <c r="X681" s="9">
        <f t="shared" si="147"/>
        <v>40</v>
      </c>
      <c r="Y681" s="9" t="s">
        <v>184</v>
      </c>
      <c r="Z681" s="9">
        <f t="shared" si="148"/>
        <v>62</v>
      </c>
      <c r="AA681" s="9" t="s">
        <v>57</v>
      </c>
      <c r="AB681" s="9">
        <f t="shared" si="149"/>
        <v>60</v>
      </c>
      <c r="AC681" s="9" t="s">
        <v>56</v>
      </c>
      <c r="AD681" s="9">
        <f t="shared" si="150"/>
        <v>60</v>
      </c>
      <c r="AE681" s="9" t="s">
        <v>56</v>
      </c>
      <c r="AF681" s="9">
        <f t="shared" si="151"/>
        <v>45</v>
      </c>
      <c r="AG681" s="9" t="s">
        <v>44</v>
      </c>
      <c r="AH681" s="9" t="s">
        <v>47</v>
      </c>
      <c r="AI681" s="9">
        <f t="shared" si="152"/>
        <v>70</v>
      </c>
      <c r="AJ681" s="9">
        <f t="shared" si="153"/>
        <v>61</v>
      </c>
      <c r="AK681" s="9" t="s">
        <v>264</v>
      </c>
      <c r="AL681" s="1" t="s">
        <v>49</v>
      </c>
      <c r="AM681" s="1" t="s">
        <v>33</v>
      </c>
      <c r="AN681" s="1" t="s">
        <v>238</v>
      </c>
      <c r="AP681" t="str">
        <f t="shared" si="154"/>
        <v>Field</v>
      </c>
      <c r="AQ681" s="9">
        <v>87.5</v>
      </c>
      <c r="AR681" s="9">
        <f t="shared" si="155"/>
        <v>12.5</v>
      </c>
      <c r="AS681" s="10">
        <f>Table1[[#This Row],[percentage_male]]/100</f>
        <v>0.875</v>
      </c>
      <c r="AT681" s="11">
        <f>(100-Table1[[#This Row],[percentage_male]])/100</f>
        <v>0.125</v>
      </c>
      <c r="AU681" s="1" t="s">
        <v>51</v>
      </c>
      <c r="AV681" s="1" t="s">
        <v>33</v>
      </c>
      <c r="AW681" s="1">
        <v>0.5</v>
      </c>
      <c r="AX681" s="1" t="s">
        <v>38</v>
      </c>
      <c r="AY681" s="1" t="s">
        <v>33</v>
      </c>
      <c r="AZ681" s="1">
        <v>0.5</v>
      </c>
      <c r="BA681" s="1">
        <v>0.5</v>
      </c>
      <c r="BB681" s="1" t="s">
        <v>33</v>
      </c>
      <c r="BC681" s="1" t="s">
        <v>33</v>
      </c>
      <c r="BD681" s="1" t="s">
        <v>38</v>
      </c>
      <c r="BE681" s="1" t="s">
        <v>33</v>
      </c>
      <c r="BF681" s="1" t="s">
        <v>33</v>
      </c>
      <c r="BG681" s="1">
        <v>0.5</v>
      </c>
      <c r="BH681" s="1" t="s">
        <v>38</v>
      </c>
      <c r="BI681" s="1" t="s">
        <v>33</v>
      </c>
      <c r="BJ681" s="1" t="s">
        <v>33</v>
      </c>
      <c r="BK681" s="1" t="s">
        <v>33</v>
      </c>
      <c r="BL681" s="1">
        <v>0.5</v>
      </c>
      <c r="BM681" s="1">
        <v>0.5</v>
      </c>
    </row>
    <row r="682" spans="1:65" x14ac:dyDescent="0.35">
      <c r="A682" s="1" t="s">
        <v>2943</v>
      </c>
      <c r="B682" s="1" t="s">
        <v>2521</v>
      </c>
      <c r="C682" s="1" t="s">
        <v>2944</v>
      </c>
      <c r="D682" s="1" t="s">
        <v>2945</v>
      </c>
      <c r="E682" t="s">
        <v>95</v>
      </c>
      <c r="F682" s="1" t="s">
        <v>37</v>
      </c>
      <c r="G682" s="1" t="s">
        <v>3910</v>
      </c>
      <c r="H682" s="1" t="s">
        <v>33</v>
      </c>
      <c r="I682" s="1" t="s">
        <v>81</v>
      </c>
      <c r="K682" t="str">
        <f t="shared" si="143"/>
        <v>Fire</v>
      </c>
      <c r="L682" s="1">
        <v>1</v>
      </c>
      <c r="M682" s="1">
        <v>14.5</v>
      </c>
      <c r="N682" s="1" t="s">
        <v>38</v>
      </c>
      <c r="O682" s="1" t="s">
        <v>82</v>
      </c>
      <c r="Q682" s="1" t="s">
        <v>2941</v>
      </c>
      <c r="R682" s="9" t="s">
        <v>1692</v>
      </c>
      <c r="S682" s="9">
        <f t="shared" si="144"/>
        <v>409</v>
      </c>
      <c r="T682" s="9">
        <f t="shared" si="145"/>
        <v>59</v>
      </c>
      <c r="U682" s="9" t="s">
        <v>134</v>
      </c>
      <c r="V682" s="9">
        <f t="shared" si="146"/>
        <v>59</v>
      </c>
      <c r="W682" s="9" t="s">
        <v>134</v>
      </c>
      <c r="X682" s="9">
        <f t="shared" si="147"/>
        <v>58</v>
      </c>
      <c r="Y682" s="9" t="s">
        <v>94</v>
      </c>
      <c r="Z682" s="9">
        <f t="shared" si="148"/>
        <v>90</v>
      </c>
      <c r="AA682" s="9" t="s">
        <v>178</v>
      </c>
      <c r="AB682" s="9">
        <f t="shared" si="149"/>
        <v>70</v>
      </c>
      <c r="AC682" s="9" t="s">
        <v>47</v>
      </c>
      <c r="AD682" s="9">
        <f t="shared" si="150"/>
        <v>73</v>
      </c>
      <c r="AE682" s="9" t="s">
        <v>369</v>
      </c>
      <c r="AF682" s="9">
        <f t="shared" si="151"/>
        <v>45</v>
      </c>
      <c r="AG682" s="9" t="s">
        <v>44</v>
      </c>
      <c r="AH682" s="9" t="s">
        <v>47</v>
      </c>
      <c r="AI682" s="9">
        <f t="shared" si="152"/>
        <v>70</v>
      </c>
      <c r="AJ682" s="9">
        <f t="shared" si="153"/>
        <v>143</v>
      </c>
      <c r="AK682" s="9" t="s">
        <v>759</v>
      </c>
      <c r="AL682" s="1" t="s">
        <v>49</v>
      </c>
      <c r="AM682" s="1" t="s">
        <v>33</v>
      </c>
      <c r="AN682" s="1" t="s">
        <v>238</v>
      </c>
      <c r="AP682" t="str">
        <f t="shared" si="154"/>
        <v>Field</v>
      </c>
      <c r="AQ682" s="9">
        <v>87.5</v>
      </c>
      <c r="AR682" s="9">
        <f t="shared" si="155"/>
        <v>12.5</v>
      </c>
      <c r="AS682" s="10">
        <f>Table1[[#This Row],[percentage_male]]/100</f>
        <v>0.875</v>
      </c>
      <c r="AT682" s="11">
        <f>(100-Table1[[#This Row],[percentage_male]])/100</f>
        <v>0.125</v>
      </c>
      <c r="AU682" s="1" t="s">
        <v>51</v>
      </c>
      <c r="AV682" s="1" t="s">
        <v>33</v>
      </c>
      <c r="AW682" s="1">
        <v>0.5</v>
      </c>
      <c r="AX682" s="1" t="s">
        <v>38</v>
      </c>
      <c r="AY682" s="1" t="s">
        <v>33</v>
      </c>
      <c r="AZ682" s="1">
        <v>0.5</v>
      </c>
      <c r="BA682" s="1">
        <v>0.5</v>
      </c>
      <c r="BB682" s="1" t="s">
        <v>33</v>
      </c>
      <c r="BC682" s="1" t="s">
        <v>33</v>
      </c>
      <c r="BD682" s="1" t="s">
        <v>38</v>
      </c>
      <c r="BE682" s="1" t="s">
        <v>33</v>
      </c>
      <c r="BF682" s="1" t="s">
        <v>33</v>
      </c>
      <c r="BG682" s="1">
        <v>0.5</v>
      </c>
      <c r="BH682" s="1" t="s">
        <v>38</v>
      </c>
      <c r="BI682" s="1" t="s">
        <v>33</v>
      </c>
      <c r="BJ682" s="1" t="s">
        <v>33</v>
      </c>
      <c r="BK682" s="1" t="s">
        <v>33</v>
      </c>
      <c r="BL682" s="1">
        <v>0.5</v>
      </c>
      <c r="BM682" s="1">
        <v>0.5</v>
      </c>
    </row>
    <row r="683" spans="1:65" x14ac:dyDescent="0.35">
      <c r="A683" s="1" t="s">
        <v>2947</v>
      </c>
      <c r="B683" s="1" t="s">
        <v>2523</v>
      </c>
      <c r="C683" s="1" t="s">
        <v>2948</v>
      </c>
      <c r="D683" s="1" t="s">
        <v>2949</v>
      </c>
      <c r="E683" t="s">
        <v>95</v>
      </c>
      <c r="F683" s="1" t="s">
        <v>37</v>
      </c>
      <c r="G683" s="1" t="s">
        <v>3910</v>
      </c>
      <c r="H683" s="1" t="s">
        <v>38</v>
      </c>
      <c r="I683" s="1" t="s">
        <v>81</v>
      </c>
      <c r="J683" s="1" t="s">
        <v>299</v>
      </c>
      <c r="K683" t="str">
        <f t="shared" si="143"/>
        <v>Fire, Psychic</v>
      </c>
      <c r="L683" s="1">
        <v>1.5</v>
      </c>
      <c r="M683" s="1">
        <v>39</v>
      </c>
      <c r="N683" s="1" t="s">
        <v>38</v>
      </c>
      <c r="O683" s="1" t="s">
        <v>82</v>
      </c>
      <c r="Q683" s="1" t="s">
        <v>2941</v>
      </c>
      <c r="R683" s="9" t="s">
        <v>100</v>
      </c>
      <c r="S683" s="9">
        <f t="shared" si="144"/>
        <v>534</v>
      </c>
      <c r="T683" s="9">
        <f t="shared" si="145"/>
        <v>75</v>
      </c>
      <c r="U683" s="9" t="s">
        <v>195</v>
      </c>
      <c r="V683" s="9">
        <f t="shared" si="146"/>
        <v>69</v>
      </c>
      <c r="W683" s="9" t="s">
        <v>277</v>
      </c>
      <c r="X683" s="9">
        <f t="shared" si="147"/>
        <v>72</v>
      </c>
      <c r="Y683" s="9" t="s">
        <v>171</v>
      </c>
      <c r="Z683" s="9">
        <f t="shared" si="148"/>
        <v>114</v>
      </c>
      <c r="AA683" s="9" t="s">
        <v>640</v>
      </c>
      <c r="AB683" s="9">
        <f t="shared" si="149"/>
        <v>100</v>
      </c>
      <c r="AC683" s="9" t="s">
        <v>68</v>
      </c>
      <c r="AD683" s="9">
        <f t="shared" si="150"/>
        <v>104</v>
      </c>
      <c r="AE683" s="9" t="s">
        <v>116</v>
      </c>
      <c r="AF683" s="9">
        <f t="shared" si="151"/>
        <v>45</v>
      </c>
      <c r="AG683" s="9" t="s">
        <v>44</v>
      </c>
      <c r="AH683" s="9" t="s">
        <v>47</v>
      </c>
      <c r="AI683" s="9">
        <f t="shared" si="152"/>
        <v>70</v>
      </c>
      <c r="AJ683" s="9">
        <f t="shared" si="153"/>
        <v>240</v>
      </c>
      <c r="AK683" s="9" t="s">
        <v>105</v>
      </c>
      <c r="AL683" s="1" t="s">
        <v>49</v>
      </c>
      <c r="AM683" s="1" t="s">
        <v>33</v>
      </c>
      <c r="AN683" s="1" t="s">
        <v>238</v>
      </c>
      <c r="AP683" t="str">
        <f t="shared" si="154"/>
        <v>Field</v>
      </c>
      <c r="AQ683" s="9">
        <v>87.5</v>
      </c>
      <c r="AR683" s="9">
        <f t="shared" si="155"/>
        <v>12.5</v>
      </c>
      <c r="AS683" s="10">
        <f>Table1[[#This Row],[percentage_male]]/100</f>
        <v>0.875</v>
      </c>
      <c r="AT683" s="11">
        <f>(100-Table1[[#This Row],[percentage_male]])/100</f>
        <v>0.125</v>
      </c>
      <c r="AU683" s="1" t="s">
        <v>51</v>
      </c>
      <c r="AV683" s="1" t="s">
        <v>33</v>
      </c>
      <c r="AW683" s="1">
        <v>0.5</v>
      </c>
      <c r="AX683" s="1" t="s">
        <v>38</v>
      </c>
      <c r="AY683" s="1" t="s">
        <v>33</v>
      </c>
      <c r="AZ683" s="1">
        <v>0.5</v>
      </c>
      <c r="BA683" s="1">
        <v>0.5</v>
      </c>
      <c r="BB683" s="1">
        <v>0.5</v>
      </c>
      <c r="BC683" s="1" t="s">
        <v>33</v>
      </c>
      <c r="BD683" s="1" t="s">
        <v>38</v>
      </c>
      <c r="BE683" s="1" t="s">
        <v>33</v>
      </c>
      <c r="BF683" s="1">
        <v>0.5</v>
      </c>
      <c r="BG683" s="1" t="s">
        <v>33</v>
      </c>
      <c r="BH683" s="1" t="s">
        <v>38</v>
      </c>
      <c r="BI683" s="1" t="s">
        <v>38</v>
      </c>
      <c r="BJ683" s="1" t="s">
        <v>33</v>
      </c>
      <c r="BK683" s="1" t="s">
        <v>38</v>
      </c>
      <c r="BL683" s="1">
        <v>0.5</v>
      </c>
      <c r="BM683" s="1">
        <v>0.5</v>
      </c>
    </row>
    <row r="684" spans="1:65" x14ac:dyDescent="0.35">
      <c r="A684" s="1" t="s">
        <v>2951</v>
      </c>
      <c r="B684" s="1" t="s">
        <v>2528</v>
      </c>
      <c r="C684" s="1" t="s">
        <v>2952</v>
      </c>
      <c r="D684" s="1" t="s">
        <v>2953</v>
      </c>
      <c r="E684" t="s">
        <v>95</v>
      </c>
      <c r="F684" s="1" t="s">
        <v>37</v>
      </c>
      <c r="G684" s="1" t="s">
        <v>4368</v>
      </c>
      <c r="H684" s="1" t="s">
        <v>33</v>
      </c>
      <c r="I684" s="1" t="s">
        <v>123</v>
      </c>
      <c r="K684" t="str">
        <f t="shared" si="143"/>
        <v>Water</v>
      </c>
      <c r="L684" s="1">
        <v>0.3</v>
      </c>
      <c r="M684" s="1">
        <v>7</v>
      </c>
      <c r="N684" s="1" t="s">
        <v>38</v>
      </c>
      <c r="O684" s="1" t="s">
        <v>124</v>
      </c>
      <c r="Q684" s="1" t="s">
        <v>1737</v>
      </c>
      <c r="R684" s="9" t="s">
        <v>126</v>
      </c>
      <c r="S684" s="9">
        <f t="shared" si="144"/>
        <v>314</v>
      </c>
      <c r="T684" s="9">
        <f t="shared" si="145"/>
        <v>41</v>
      </c>
      <c r="U684" s="9" t="s">
        <v>327</v>
      </c>
      <c r="V684" s="9">
        <f t="shared" si="146"/>
        <v>56</v>
      </c>
      <c r="W684" s="9" t="s">
        <v>210</v>
      </c>
      <c r="X684" s="9">
        <f t="shared" si="147"/>
        <v>40</v>
      </c>
      <c r="Y684" s="9" t="s">
        <v>184</v>
      </c>
      <c r="Z684" s="9">
        <f t="shared" si="148"/>
        <v>62</v>
      </c>
      <c r="AA684" s="9" t="s">
        <v>57</v>
      </c>
      <c r="AB684" s="9">
        <f t="shared" si="149"/>
        <v>44</v>
      </c>
      <c r="AC684" s="9" t="s">
        <v>127</v>
      </c>
      <c r="AD684" s="9">
        <f t="shared" si="150"/>
        <v>71</v>
      </c>
      <c r="AE684" s="9" t="s">
        <v>216</v>
      </c>
      <c r="AF684" s="9">
        <f t="shared" si="151"/>
        <v>45</v>
      </c>
      <c r="AG684" s="9" t="s">
        <v>44</v>
      </c>
      <c r="AH684" s="9" t="s">
        <v>47</v>
      </c>
      <c r="AI684" s="9">
        <f t="shared" si="152"/>
        <v>70</v>
      </c>
      <c r="AJ684" s="9">
        <f t="shared" si="153"/>
        <v>63</v>
      </c>
      <c r="AK684" s="9" t="s">
        <v>58</v>
      </c>
      <c r="AL684" s="1" t="s">
        <v>49</v>
      </c>
      <c r="AM684" s="1" t="s">
        <v>33</v>
      </c>
      <c r="AN684" s="1" t="s">
        <v>129</v>
      </c>
      <c r="AP684" t="str">
        <f t="shared" si="154"/>
        <v>Water 1</v>
      </c>
      <c r="AQ684" s="9">
        <v>87.5</v>
      </c>
      <c r="AR684" s="9">
        <f t="shared" si="155"/>
        <v>12.5</v>
      </c>
      <c r="AS684" s="10">
        <f>Table1[[#This Row],[percentage_male]]/100</f>
        <v>0.875</v>
      </c>
      <c r="AT684" s="11">
        <f>(100-Table1[[#This Row],[percentage_male]])/100</f>
        <v>0.125</v>
      </c>
      <c r="AU684" s="1" t="s">
        <v>51</v>
      </c>
      <c r="AV684" s="1" t="s">
        <v>33</v>
      </c>
      <c r="AW684" s="1">
        <v>0.5</v>
      </c>
      <c r="AX684" s="1">
        <v>0.5</v>
      </c>
      <c r="AY684" s="1" t="s">
        <v>38</v>
      </c>
      <c r="AZ684" s="1" t="s">
        <v>38</v>
      </c>
      <c r="BA684" s="1">
        <v>0.5</v>
      </c>
      <c r="BB684" s="1" t="s">
        <v>33</v>
      </c>
      <c r="BC684" s="1" t="s">
        <v>33</v>
      </c>
      <c r="BD684" s="1" t="s">
        <v>33</v>
      </c>
      <c r="BE684" s="1" t="s">
        <v>33</v>
      </c>
      <c r="BF684" s="1" t="s">
        <v>33</v>
      </c>
      <c r="BG684" s="1" t="s">
        <v>33</v>
      </c>
      <c r="BH684" s="1" t="s">
        <v>33</v>
      </c>
      <c r="BI684" s="1" t="s">
        <v>33</v>
      </c>
      <c r="BJ684" s="1" t="s">
        <v>33</v>
      </c>
      <c r="BK684" s="1" t="s">
        <v>33</v>
      </c>
      <c r="BL684" s="1">
        <v>0.5</v>
      </c>
      <c r="BM684" s="1" t="s">
        <v>33</v>
      </c>
    </row>
    <row r="685" spans="1:65" x14ac:dyDescent="0.35">
      <c r="A685" s="1" t="s">
        <v>2955</v>
      </c>
      <c r="B685" s="1" t="s">
        <v>2530</v>
      </c>
      <c r="C685" s="1" t="s">
        <v>2956</v>
      </c>
      <c r="D685" s="1" t="s">
        <v>2957</v>
      </c>
      <c r="E685" t="s">
        <v>95</v>
      </c>
      <c r="F685" s="1" t="s">
        <v>37</v>
      </c>
      <c r="G685" s="1" t="s">
        <v>4368</v>
      </c>
      <c r="H685" s="1" t="s">
        <v>33</v>
      </c>
      <c r="I685" s="1" t="s">
        <v>123</v>
      </c>
      <c r="K685" t="str">
        <f t="shared" ref="K685:K748" si="156">_xlfn.TEXTJOIN(", ",TRUE,I685,J685)</f>
        <v>Water</v>
      </c>
      <c r="L685" s="1">
        <v>0.6</v>
      </c>
      <c r="M685" s="1">
        <v>10.9</v>
      </c>
      <c r="N685" s="1" t="s">
        <v>38</v>
      </c>
      <c r="O685" s="1" t="s">
        <v>124</v>
      </c>
      <c r="Q685" s="1" t="s">
        <v>1737</v>
      </c>
      <c r="R685" s="9" t="s">
        <v>55</v>
      </c>
      <c r="S685" s="9">
        <f t="shared" ref="S685:S748" si="157">IF(ISBLANK(R685),"",_xlfn.NUMBERVALUE(R685))</f>
        <v>405</v>
      </c>
      <c r="T685" s="9">
        <f t="shared" ref="T685:T748" si="158">IF(ISBLANK(U685),"",_xlfn.NUMBERVALUE(U685))</f>
        <v>54</v>
      </c>
      <c r="U685" s="9" t="s">
        <v>272</v>
      </c>
      <c r="V685" s="9">
        <f t="shared" ref="V685:V748" si="159">IF(ISBLANK(W685),"",_xlfn.NUMBERVALUE(W685))</f>
        <v>63</v>
      </c>
      <c r="W685" s="9" t="s">
        <v>58</v>
      </c>
      <c r="X685" s="9">
        <f t="shared" ref="X685:X748" si="160">IF(ISBLANK(Y685),"",_xlfn.NUMBERVALUE(Y685))</f>
        <v>52</v>
      </c>
      <c r="Y685" s="9" t="s">
        <v>86</v>
      </c>
      <c r="Z685" s="9">
        <f t="shared" ref="Z685:Z748" si="161">IF(ISBLANK(AA685),"",_xlfn.NUMBERVALUE(AA685))</f>
        <v>83</v>
      </c>
      <c r="AA685" s="9" t="s">
        <v>67</v>
      </c>
      <c r="AB685" s="9">
        <f t="shared" ref="AB685:AB748" si="162">IF(ISBLANK(AC685),"",_xlfn.NUMBERVALUE(AC685))</f>
        <v>56</v>
      </c>
      <c r="AC685" s="9" t="s">
        <v>210</v>
      </c>
      <c r="AD685" s="9">
        <f t="shared" ref="AD685:AD748" si="163">IF(ISBLANK(AE685),"",_xlfn.NUMBERVALUE(AE685))</f>
        <v>97</v>
      </c>
      <c r="AE685" s="9" t="s">
        <v>248</v>
      </c>
      <c r="AF685" s="9">
        <f t="shared" ref="AF685:AF748" si="164">IF(ISBLANK(AG685),"",_xlfn.NUMBERVALUE(AG685))</f>
        <v>45</v>
      </c>
      <c r="AG685" s="9" t="s">
        <v>44</v>
      </c>
      <c r="AH685" s="9" t="s">
        <v>47</v>
      </c>
      <c r="AI685" s="9">
        <f t="shared" ref="AI685:AI748" si="165">IF(ISBLANK(AH685),"",_xlfn.NUMBERVALUE(AH685))</f>
        <v>70</v>
      </c>
      <c r="AJ685" s="9">
        <f t="shared" ref="AJ685:AJ748" si="166">IF(ISBLANK(AK685),"",_xlfn.NUMBERVALUE(AK685))</f>
        <v>142</v>
      </c>
      <c r="AK685" s="9" t="s">
        <v>60</v>
      </c>
      <c r="AL685" s="1" t="s">
        <v>49</v>
      </c>
      <c r="AM685" s="1" t="s">
        <v>33</v>
      </c>
      <c r="AN685" s="1" t="s">
        <v>129</v>
      </c>
      <c r="AP685" t="str">
        <f t="shared" ref="AP685:AP748" si="167">_xlfn.TEXTJOIN(", ",TRUE,AN685,AO685)</f>
        <v>Water 1</v>
      </c>
      <c r="AQ685" s="9">
        <v>87.5</v>
      </c>
      <c r="AR685" s="9">
        <f t="shared" ref="AR685:AR748" si="168">100-AQ685</f>
        <v>12.5</v>
      </c>
      <c r="AS685" s="10">
        <f>Table1[[#This Row],[percentage_male]]/100</f>
        <v>0.875</v>
      </c>
      <c r="AT685" s="11">
        <f>(100-Table1[[#This Row],[percentage_male]])/100</f>
        <v>0.125</v>
      </c>
      <c r="AU685" s="1" t="s">
        <v>51</v>
      </c>
      <c r="AV685" s="1" t="s">
        <v>33</v>
      </c>
      <c r="AW685" s="1">
        <v>0.5</v>
      </c>
      <c r="AX685" s="1">
        <v>0.5</v>
      </c>
      <c r="AY685" s="1" t="s">
        <v>38</v>
      </c>
      <c r="AZ685" s="1" t="s">
        <v>38</v>
      </c>
      <c r="BA685" s="1">
        <v>0.5</v>
      </c>
      <c r="BB685" s="1" t="s">
        <v>33</v>
      </c>
      <c r="BC685" s="1" t="s">
        <v>33</v>
      </c>
      <c r="BD685" s="1" t="s">
        <v>33</v>
      </c>
      <c r="BE685" s="1" t="s">
        <v>33</v>
      </c>
      <c r="BF685" s="1" t="s">
        <v>33</v>
      </c>
      <c r="BG685" s="1" t="s">
        <v>33</v>
      </c>
      <c r="BH685" s="1" t="s">
        <v>33</v>
      </c>
      <c r="BI685" s="1" t="s">
        <v>33</v>
      </c>
      <c r="BJ685" s="1" t="s">
        <v>33</v>
      </c>
      <c r="BK685" s="1" t="s">
        <v>33</v>
      </c>
      <c r="BL685" s="1">
        <v>0.5</v>
      </c>
      <c r="BM685" s="1" t="s">
        <v>33</v>
      </c>
    </row>
    <row r="686" spans="1:65" x14ac:dyDescent="0.35">
      <c r="A686" s="1" t="s">
        <v>2958</v>
      </c>
      <c r="B686" s="1" t="s">
        <v>2532</v>
      </c>
      <c r="C686" s="1" t="s">
        <v>2959</v>
      </c>
      <c r="D686" s="1" t="s">
        <v>2960</v>
      </c>
      <c r="E686" t="s">
        <v>95</v>
      </c>
      <c r="F686" s="1" t="s">
        <v>37</v>
      </c>
      <c r="G686" s="1" t="s">
        <v>4083</v>
      </c>
      <c r="H686" s="1" t="s">
        <v>38</v>
      </c>
      <c r="I686" s="1" t="s">
        <v>123</v>
      </c>
      <c r="J686" s="1" t="s">
        <v>240</v>
      </c>
      <c r="K686" t="str">
        <f t="shared" si="156"/>
        <v>Water, Dark</v>
      </c>
      <c r="L686" s="1">
        <v>1.5</v>
      </c>
      <c r="M686" s="1">
        <v>40</v>
      </c>
      <c r="N686" s="1" t="s">
        <v>38</v>
      </c>
      <c r="O686" s="1" t="s">
        <v>124</v>
      </c>
      <c r="Q686" s="1" t="s">
        <v>1737</v>
      </c>
      <c r="R686" s="9" t="s">
        <v>139</v>
      </c>
      <c r="S686" s="9">
        <f t="shared" si="157"/>
        <v>530</v>
      </c>
      <c r="T686" s="9">
        <f t="shared" si="158"/>
        <v>72</v>
      </c>
      <c r="U686" s="9" t="s">
        <v>171</v>
      </c>
      <c r="V686" s="9">
        <f t="shared" si="159"/>
        <v>95</v>
      </c>
      <c r="W686" s="9" t="s">
        <v>276</v>
      </c>
      <c r="X686" s="9">
        <f t="shared" si="160"/>
        <v>67</v>
      </c>
      <c r="Y686" s="9" t="s">
        <v>332</v>
      </c>
      <c r="Z686" s="9">
        <f t="shared" si="161"/>
        <v>103</v>
      </c>
      <c r="AA686" s="9" t="s">
        <v>147</v>
      </c>
      <c r="AB686" s="9">
        <f t="shared" si="162"/>
        <v>71</v>
      </c>
      <c r="AC686" s="9" t="s">
        <v>216</v>
      </c>
      <c r="AD686" s="9">
        <f t="shared" si="163"/>
        <v>122</v>
      </c>
      <c r="AE686" s="9" t="s">
        <v>74</v>
      </c>
      <c r="AF686" s="9">
        <f t="shared" si="164"/>
        <v>45</v>
      </c>
      <c r="AG686" s="9" t="s">
        <v>44</v>
      </c>
      <c r="AH686" s="9" t="s">
        <v>47</v>
      </c>
      <c r="AI686" s="9">
        <f t="shared" si="165"/>
        <v>70</v>
      </c>
      <c r="AJ686" s="9">
        <f t="shared" si="166"/>
        <v>239</v>
      </c>
      <c r="AK686" s="9" t="s">
        <v>142</v>
      </c>
      <c r="AL686" s="1" t="s">
        <v>49</v>
      </c>
      <c r="AM686" s="1" t="s">
        <v>33</v>
      </c>
      <c r="AN686" s="1" t="s">
        <v>129</v>
      </c>
      <c r="AP686" t="str">
        <f t="shared" si="167"/>
        <v>Water 1</v>
      </c>
      <c r="AQ686" s="9">
        <v>87.5</v>
      </c>
      <c r="AR686" s="9">
        <f t="shared" si="168"/>
        <v>12.5</v>
      </c>
      <c r="AS686" s="10">
        <f>Table1[[#This Row],[percentage_male]]/100</f>
        <v>0.875</v>
      </c>
      <c r="AT686" s="11">
        <f>(100-Table1[[#This Row],[percentage_male]])/100</f>
        <v>0.125</v>
      </c>
      <c r="AU686" s="1" t="s">
        <v>51</v>
      </c>
      <c r="AV686" s="1" t="s">
        <v>33</v>
      </c>
      <c r="AW686" s="1">
        <v>0.5</v>
      </c>
      <c r="AX686" s="1">
        <v>0.5</v>
      </c>
      <c r="AY686" s="1" t="s">
        <v>38</v>
      </c>
      <c r="AZ686" s="1" t="s">
        <v>38</v>
      </c>
      <c r="BA686" s="1">
        <v>0.5</v>
      </c>
      <c r="BB686" s="1" t="s">
        <v>38</v>
      </c>
      <c r="BC686" s="1" t="s">
        <v>33</v>
      </c>
      <c r="BD686" s="1" t="s">
        <v>33</v>
      </c>
      <c r="BE686" s="1" t="s">
        <v>33</v>
      </c>
      <c r="BF686" s="1" t="s">
        <v>32</v>
      </c>
      <c r="BG686" s="1" t="s">
        <v>38</v>
      </c>
      <c r="BH686" s="1" t="s">
        <v>33</v>
      </c>
      <c r="BI686" s="1">
        <v>0.5</v>
      </c>
      <c r="BJ686" s="1" t="s">
        <v>33</v>
      </c>
      <c r="BK686" s="1">
        <v>0.5</v>
      </c>
      <c r="BL686" s="1">
        <v>0.5</v>
      </c>
      <c r="BM686" s="1" t="s">
        <v>38</v>
      </c>
    </row>
    <row r="687" spans="1:65" x14ac:dyDescent="0.35">
      <c r="A687" s="1" t="s">
        <v>2962</v>
      </c>
      <c r="B687" s="1" t="s">
        <v>2532</v>
      </c>
      <c r="C687" s="1" t="s">
        <v>2959</v>
      </c>
      <c r="D687" s="1" t="s">
        <v>2960</v>
      </c>
      <c r="E687" t="s">
        <v>95</v>
      </c>
      <c r="F687" s="1" t="s">
        <v>37</v>
      </c>
      <c r="G687" s="1" t="s">
        <v>4083</v>
      </c>
      <c r="H687" s="1" t="s">
        <v>38</v>
      </c>
      <c r="I687" s="1" t="s">
        <v>123</v>
      </c>
      <c r="J687" s="1" t="s">
        <v>240</v>
      </c>
      <c r="K687" t="str">
        <f t="shared" si="156"/>
        <v>Water, Dark</v>
      </c>
      <c r="L687" s="1">
        <v>1.5</v>
      </c>
      <c r="M687" s="1">
        <v>40</v>
      </c>
      <c r="N687" s="1" t="s">
        <v>33</v>
      </c>
      <c r="O687" s="1" t="s">
        <v>2963</v>
      </c>
      <c r="R687" s="9" t="s">
        <v>856</v>
      </c>
      <c r="S687" s="9">
        <f t="shared" si="157"/>
        <v>640</v>
      </c>
      <c r="T687" s="9">
        <f t="shared" si="158"/>
        <v>72</v>
      </c>
      <c r="U687" s="9" t="s">
        <v>171</v>
      </c>
      <c r="V687" s="9">
        <f t="shared" si="159"/>
        <v>145</v>
      </c>
      <c r="W687" s="9" t="s">
        <v>201</v>
      </c>
      <c r="X687" s="9">
        <f t="shared" si="160"/>
        <v>67</v>
      </c>
      <c r="Y687" s="9" t="s">
        <v>332</v>
      </c>
      <c r="Z687" s="9">
        <f t="shared" si="161"/>
        <v>153</v>
      </c>
      <c r="AA687" s="9" t="s">
        <v>799</v>
      </c>
      <c r="AB687" s="9">
        <f t="shared" si="162"/>
        <v>71</v>
      </c>
      <c r="AC687" s="9" t="s">
        <v>216</v>
      </c>
      <c r="AD687" s="9">
        <f t="shared" si="163"/>
        <v>132</v>
      </c>
      <c r="AE687" s="9" t="s">
        <v>628</v>
      </c>
      <c r="AF687" s="9">
        <f t="shared" si="164"/>
        <v>45</v>
      </c>
      <c r="AG687" s="9" t="s">
        <v>44</v>
      </c>
      <c r="AH687" s="9" t="s">
        <v>47</v>
      </c>
      <c r="AI687" s="9">
        <f t="shared" si="165"/>
        <v>70</v>
      </c>
      <c r="AJ687" s="9">
        <f t="shared" si="166"/>
        <v>288</v>
      </c>
      <c r="AK687" s="9" t="s">
        <v>271</v>
      </c>
      <c r="AL687" s="1" t="s">
        <v>49</v>
      </c>
      <c r="AM687" s="1" t="s">
        <v>33</v>
      </c>
      <c r="AN687" s="1" t="s">
        <v>334</v>
      </c>
      <c r="AP687" t="str">
        <f t="shared" si="167"/>
        <v>Undiscovered</v>
      </c>
      <c r="AQ687" s="9">
        <v>100</v>
      </c>
      <c r="AR687" s="9">
        <f t="shared" si="168"/>
        <v>0</v>
      </c>
      <c r="AS687" s="10">
        <f>Table1[[#This Row],[percentage_male]]/100</f>
        <v>1</v>
      </c>
      <c r="AT687" s="11">
        <f>(100-Table1[[#This Row],[percentage_male]])/100</f>
        <v>0</v>
      </c>
      <c r="AU687" s="1" t="s">
        <v>51</v>
      </c>
      <c r="AV687" s="1" t="s">
        <v>33</v>
      </c>
      <c r="AW687" s="1">
        <v>0.5</v>
      </c>
      <c r="AX687" s="1">
        <v>0.5</v>
      </c>
      <c r="AY687" s="1" t="s">
        <v>38</v>
      </c>
      <c r="AZ687" s="1" t="s">
        <v>38</v>
      </c>
      <c r="BA687" s="1">
        <v>0.5</v>
      </c>
      <c r="BB687" s="1" t="s">
        <v>38</v>
      </c>
      <c r="BC687" s="1" t="s">
        <v>33</v>
      </c>
      <c r="BD687" s="1" t="s">
        <v>33</v>
      </c>
      <c r="BE687" s="1" t="s">
        <v>33</v>
      </c>
      <c r="BF687" s="1" t="s">
        <v>32</v>
      </c>
      <c r="BG687" s="1" t="s">
        <v>38</v>
      </c>
      <c r="BH687" s="1" t="s">
        <v>33</v>
      </c>
      <c r="BI687" s="1">
        <v>0.5</v>
      </c>
      <c r="BJ687" s="1" t="s">
        <v>33</v>
      </c>
      <c r="BK687" s="1">
        <v>0.5</v>
      </c>
      <c r="BL687" s="1">
        <v>0.5</v>
      </c>
      <c r="BM687" s="1" t="s">
        <v>38</v>
      </c>
    </row>
    <row r="688" spans="1:65" x14ac:dyDescent="0.35">
      <c r="A688" s="1" t="s">
        <v>2965</v>
      </c>
      <c r="B688" s="1" t="s">
        <v>2534</v>
      </c>
      <c r="C688" s="1" t="s">
        <v>2966</v>
      </c>
      <c r="D688" s="1" t="s">
        <v>2967</v>
      </c>
      <c r="E688" t="s">
        <v>95</v>
      </c>
      <c r="F688" s="1" t="s">
        <v>37</v>
      </c>
      <c r="G688" s="1" t="s">
        <v>4369</v>
      </c>
      <c r="H688" s="1" t="s">
        <v>33</v>
      </c>
      <c r="I688" s="1" t="s">
        <v>37</v>
      </c>
      <c r="K688" t="str">
        <f t="shared" si="156"/>
        <v>Normal</v>
      </c>
      <c r="L688" s="1">
        <v>0.4</v>
      </c>
      <c r="M688" s="1">
        <v>5</v>
      </c>
      <c r="N688" s="1" t="s">
        <v>61</v>
      </c>
      <c r="O688" s="1" t="s">
        <v>449</v>
      </c>
      <c r="P688" s="1" t="s">
        <v>2968</v>
      </c>
      <c r="Q688" s="1" t="s">
        <v>1066</v>
      </c>
      <c r="R688" s="9" t="s">
        <v>1094</v>
      </c>
      <c r="S688" s="9">
        <f t="shared" si="157"/>
        <v>237</v>
      </c>
      <c r="T688" s="9">
        <f t="shared" si="158"/>
        <v>38</v>
      </c>
      <c r="U688" s="9" t="s">
        <v>314</v>
      </c>
      <c r="V688" s="9">
        <f t="shared" si="159"/>
        <v>36</v>
      </c>
      <c r="W688" s="9" t="s">
        <v>300</v>
      </c>
      <c r="X688" s="9">
        <f t="shared" si="160"/>
        <v>38</v>
      </c>
      <c r="Y688" s="9" t="s">
        <v>314</v>
      </c>
      <c r="Z688" s="9">
        <f t="shared" si="161"/>
        <v>32</v>
      </c>
      <c r="AA688" s="9" t="s">
        <v>279</v>
      </c>
      <c r="AB688" s="9">
        <f t="shared" si="162"/>
        <v>36</v>
      </c>
      <c r="AC688" s="9" t="s">
        <v>300</v>
      </c>
      <c r="AD688" s="9">
        <f t="shared" si="163"/>
        <v>57</v>
      </c>
      <c r="AE688" s="9" t="s">
        <v>348</v>
      </c>
      <c r="AF688" s="9">
        <f t="shared" si="164"/>
        <v>255</v>
      </c>
      <c r="AG688" s="9" t="s">
        <v>160</v>
      </c>
      <c r="AH688" s="9" t="s">
        <v>47</v>
      </c>
      <c r="AI688" s="9">
        <f t="shared" si="165"/>
        <v>70</v>
      </c>
      <c r="AJ688" s="9">
        <f t="shared" si="166"/>
        <v>47</v>
      </c>
      <c r="AK688" s="9" t="s">
        <v>326</v>
      </c>
      <c r="AL688" s="1" t="s">
        <v>161</v>
      </c>
      <c r="AM688" s="1" t="s">
        <v>33</v>
      </c>
      <c r="AN688" s="1" t="s">
        <v>238</v>
      </c>
      <c r="AP688" t="str">
        <f t="shared" si="167"/>
        <v>Field</v>
      </c>
      <c r="AQ688" s="9">
        <v>50</v>
      </c>
      <c r="AR688" s="9">
        <f t="shared" si="168"/>
        <v>50</v>
      </c>
      <c r="AS688" s="10">
        <f>Table1[[#This Row],[percentage_male]]/100</f>
        <v>0.5</v>
      </c>
      <c r="AT688" s="11">
        <f>(100-Table1[[#This Row],[percentage_male]])/100</f>
        <v>0.5</v>
      </c>
      <c r="AU688" s="1" t="s">
        <v>162</v>
      </c>
      <c r="AV688" s="1" t="s">
        <v>33</v>
      </c>
      <c r="AW688" s="1" t="s">
        <v>33</v>
      </c>
      <c r="AX688" s="1" t="s">
        <v>33</v>
      </c>
      <c r="AY688" s="1" t="s">
        <v>33</v>
      </c>
      <c r="AZ688" s="1" t="s">
        <v>33</v>
      </c>
      <c r="BA688" s="1" t="s">
        <v>33</v>
      </c>
      <c r="BB688" s="1" t="s">
        <v>38</v>
      </c>
      <c r="BC688" s="1" t="s">
        <v>33</v>
      </c>
      <c r="BD688" s="1" t="s">
        <v>33</v>
      </c>
      <c r="BE688" s="1" t="s">
        <v>33</v>
      </c>
      <c r="BF688" s="1" t="s">
        <v>33</v>
      </c>
      <c r="BG688" s="1" t="s">
        <v>33</v>
      </c>
      <c r="BH688" s="1" t="s">
        <v>33</v>
      </c>
      <c r="BI688" s="1" t="s">
        <v>32</v>
      </c>
      <c r="BJ688" s="1" t="s">
        <v>33</v>
      </c>
      <c r="BK688" s="1" t="s">
        <v>33</v>
      </c>
      <c r="BL688" s="1" t="s">
        <v>33</v>
      </c>
      <c r="BM688" s="1" t="s">
        <v>33</v>
      </c>
    </row>
    <row r="689" spans="1:65" x14ac:dyDescent="0.35">
      <c r="A689" s="1" t="s">
        <v>2970</v>
      </c>
      <c r="B689" s="1" t="s">
        <v>2538</v>
      </c>
      <c r="C689" s="1" t="s">
        <v>2971</v>
      </c>
      <c r="D689" s="1" t="s">
        <v>2972</v>
      </c>
      <c r="E689" t="s">
        <v>95</v>
      </c>
      <c r="F689" s="1" t="s">
        <v>37</v>
      </c>
      <c r="G689" s="1" t="s">
        <v>4369</v>
      </c>
      <c r="H689" s="1" t="s">
        <v>38</v>
      </c>
      <c r="I689" s="1" t="s">
        <v>37</v>
      </c>
      <c r="J689" s="1" t="s">
        <v>304</v>
      </c>
      <c r="K689" t="str">
        <f t="shared" si="156"/>
        <v>Normal, Ground</v>
      </c>
      <c r="L689" s="1">
        <v>1</v>
      </c>
      <c r="M689" s="1">
        <v>42.4</v>
      </c>
      <c r="N689" s="1" t="s">
        <v>61</v>
      </c>
      <c r="O689" s="1" t="s">
        <v>449</v>
      </c>
      <c r="P689" s="1" t="s">
        <v>2968</v>
      </c>
      <c r="Q689" s="1" t="s">
        <v>1066</v>
      </c>
      <c r="R689" s="9" t="s">
        <v>1738</v>
      </c>
      <c r="S689" s="9">
        <f t="shared" si="157"/>
        <v>423</v>
      </c>
      <c r="T689" s="9">
        <f t="shared" si="158"/>
        <v>85</v>
      </c>
      <c r="U689" s="9" t="s">
        <v>104</v>
      </c>
      <c r="V689" s="9">
        <f t="shared" si="159"/>
        <v>56</v>
      </c>
      <c r="W689" s="9" t="s">
        <v>210</v>
      </c>
      <c r="X689" s="9">
        <f t="shared" si="160"/>
        <v>77</v>
      </c>
      <c r="Y689" s="9" t="s">
        <v>252</v>
      </c>
      <c r="Z689" s="9">
        <f t="shared" si="161"/>
        <v>50</v>
      </c>
      <c r="AA689" s="9" t="s">
        <v>88</v>
      </c>
      <c r="AB689" s="9">
        <f t="shared" si="162"/>
        <v>77</v>
      </c>
      <c r="AC689" s="9" t="s">
        <v>252</v>
      </c>
      <c r="AD689" s="9">
        <f t="shared" si="163"/>
        <v>78</v>
      </c>
      <c r="AE689" s="9" t="s">
        <v>101</v>
      </c>
      <c r="AF689" s="9">
        <f t="shared" si="164"/>
        <v>127</v>
      </c>
      <c r="AG689" s="9" t="s">
        <v>249</v>
      </c>
      <c r="AH689" s="9" t="s">
        <v>47</v>
      </c>
      <c r="AI689" s="9">
        <f t="shared" si="165"/>
        <v>70</v>
      </c>
      <c r="AJ689" s="9">
        <f t="shared" si="166"/>
        <v>148</v>
      </c>
      <c r="AK689" s="9" t="s">
        <v>782</v>
      </c>
      <c r="AL689" s="1" t="s">
        <v>161</v>
      </c>
      <c r="AM689" s="1" t="s">
        <v>33</v>
      </c>
      <c r="AN689" s="1" t="s">
        <v>238</v>
      </c>
      <c r="AP689" t="str">
        <f t="shared" si="167"/>
        <v>Field</v>
      </c>
      <c r="AQ689" s="9">
        <v>50</v>
      </c>
      <c r="AR689" s="9">
        <f t="shared" si="168"/>
        <v>50</v>
      </c>
      <c r="AS689" s="10">
        <f>Table1[[#This Row],[percentage_male]]/100</f>
        <v>0.5</v>
      </c>
      <c r="AT689" s="11">
        <f>(100-Table1[[#This Row],[percentage_male]])/100</f>
        <v>0.5</v>
      </c>
      <c r="AU689" s="1" t="s">
        <v>162</v>
      </c>
      <c r="AV689" s="1" t="s">
        <v>33</v>
      </c>
      <c r="AW689" s="1" t="s">
        <v>33</v>
      </c>
      <c r="AX689" s="1" t="s">
        <v>38</v>
      </c>
      <c r="AY689" s="1" t="s">
        <v>32</v>
      </c>
      <c r="AZ689" s="1" t="s">
        <v>38</v>
      </c>
      <c r="BA689" s="1" t="s">
        <v>38</v>
      </c>
      <c r="BB689" s="1" t="s">
        <v>38</v>
      </c>
      <c r="BC689" s="1">
        <v>0.5</v>
      </c>
      <c r="BD689" s="1" t="s">
        <v>33</v>
      </c>
      <c r="BE689" s="1" t="s">
        <v>33</v>
      </c>
      <c r="BF689" s="1" t="s">
        <v>33</v>
      </c>
      <c r="BG689" s="1" t="s">
        <v>33</v>
      </c>
      <c r="BH689" s="1">
        <v>0.5</v>
      </c>
      <c r="BI689" s="1" t="s">
        <v>32</v>
      </c>
      <c r="BJ689" s="1" t="s">
        <v>33</v>
      </c>
      <c r="BK689" s="1" t="s">
        <v>33</v>
      </c>
      <c r="BL689" s="1" t="s">
        <v>33</v>
      </c>
      <c r="BM689" s="1" t="s">
        <v>33</v>
      </c>
    </row>
    <row r="690" spans="1:65" x14ac:dyDescent="0.35">
      <c r="A690" s="1" t="s">
        <v>2974</v>
      </c>
      <c r="B690" s="1" t="s">
        <v>2542</v>
      </c>
      <c r="C690" s="1" t="s">
        <v>2975</v>
      </c>
      <c r="D690" s="1" t="s">
        <v>2976</v>
      </c>
      <c r="E690" t="s">
        <v>95</v>
      </c>
      <c r="F690" s="1" t="s">
        <v>37</v>
      </c>
      <c r="G690" s="1" t="s">
        <v>4370</v>
      </c>
      <c r="H690" s="1" t="s">
        <v>38</v>
      </c>
      <c r="I690" s="1" t="s">
        <v>37</v>
      </c>
      <c r="J690" s="1" t="s">
        <v>99</v>
      </c>
      <c r="K690" t="str">
        <f t="shared" si="156"/>
        <v>Normal, Flying</v>
      </c>
      <c r="L690" s="1">
        <v>0.3</v>
      </c>
      <c r="M690" s="1">
        <v>1.7</v>
      </c>
      <c r="N690" s="1" t="s">
        <v>38</v>
      </c>
      <c r="O690" s="1" t="s">
        <v>208</v>
      </c>
      <c r="Q690" s="1" t="s">
        <v>2977</v>
      </c>
      <c r="R690" s="9" t="s">
        <v>1237</v>
      </c>
      <c r="S690" s="9">
        <f t="shared" si="157"/>
        <v>278</v>
      </c>
      <c r="T690" s="9">
        <f t="shared" si="158"/>
        <v>45</v>
      </c>
      <c r="U690" s="9" t="s">
        <v>44</v>
      </c>
      <c r="V690" s="9">
        <f t="shared" si="159"/>
        <v>50</v>
      </c>
      <c r="W690" s="9" t="s">
        <v>88</v>
      </c>
      <c r="X690" s="9">
        <f t="shared" si="160"/>
        <v>43</v>
      </c>
      <c r="Y690" s="9" t="s">
        <v>87</v>
      </c>
      <c r="Z690" s="9">
        <f t="shared" si="161"/>
        <v>40</v>
      </c>
      <c r="AA690" s="9" t="s">
        <v>184</v>
      </c>
      <c r="AB690" s="9">
        <f t="shared" si="162"/>
        <v>38</v>
      </c>
      <c r="AC690" s="9" t="s">
        <v>314</v>
      </c>
      <c r="AD690" s="9">
        <f t="shared" si="163"/>
        <v>62</v>
      </c>
      <c r="AE690" s="9" t="s">
        <v>57</v>
      </c>
      <c r="AF690" s="9">
        <f t="shared" si="164"/>
        <v>255</v>
      </c>
      <c r="AG690" s="9" t="s">
        <v>160</v>
      </c>
      <c r="AH690" s="9" t="s">
        <v>47</v>
      </c>
      <c r="AI690" s="9">
        <f t="shared" si="165"/>
        <v>70</v>
      </c>
      <c r="AJ690" s="9">
        <f t="shared" si="166"/>
        <v>56</v>
      </c>
      <c r="AK690" s="9" t="s">
        <v>210</v>
      </c>
      <c r="AL690" s="1" t="s">
        <v>49</v>
      </c>
      <c r="AM690" s="1" t="s">
        <v>33</v>
      </c>
      <c r="AN690" s="1" t="s">
        <v>99</v>
      </c>
      <c r="AP690" t="str">
        <f t="shared" si="167"/>
        <v>Flying</v>
      </c>
      <c r="AQ690" s="9">
        <v>50</v>
      </c>
      <c r="AR690" s="9">
        <f t="shared" si="168"/>
        <v>50</v>
      </c>
      <c r="AS690" s="10">
        <f>Table1[[#This Row],[percentage_male]]/100</f>
        <v>0.5</v>
      </c>
      <c r="AT690" s="11">
        <f>(100-Table1[[#This Row],[percentage_male]])/100</f>
        <v>0.5</v>
      </c>
      <c r="AU690" s="1" t="s">
        <v>162</v>
      </c>
      <c r="AV690" s="1" t="s">
        <v>33</v>
      </c>
      <c r="AW690" s="1" t="s">
        <v>33</v>
      </c>
      <c r="AX690" s="1" t="s">
        <v>33</v>
      </c>
      <c r="AY690" s="1" t="s">
        <v>38</v>
      </c>
      <c r="AZ690" s="1">
        <v>0.5</v>
      </c>
      <c r="BA690" s="1" t="s">
        <v>38</v>
      </c>
      <c r="BB690" s="1" t="s">
        <v>33</v>
      </c>
      <c r="BC690" s="1" t="s">
        <v>33</v>
      </c>
      <c r="BD690" s="1" t="s">
        <v>32</v>
      </c>
      <c r="BE690" s="1" t="s">
        <v>33</v>
      </c>
      <c r="BF690" s="1" t="s">
        <v>33</v>
      </c>
      <c r="BG690" s="1">
        <v>0.5</v>
      </c>
      <c r="BH690" s="1" t="s">
        <v>38</v>
      </c>
      <c r="BI690" s="1" t="s">
        <v>32</v>
      </c>
      <c r="BJ690" s="1" t="s">
        <v>33</v>
      </c>
      <c r="BK690" s="1" t="s">
        <v>33</v>
      </c>
      <c r="BL690" s="1" t="s">
        <v>33</v>
      </c>
      <c r="BM690" s="1" t="s">
        <v>33</v>
      </c>
    </row>
    <row r="691" spans="1:65" x14ac:dyDescent="0.35">
      <c r="A691" s="1" t="s">
        <v>2979</v>
      </c>
      <c r="B691" s="1" t="s">
        <v>2546</v>
      </c>
      <c r="C691" s="1" t="s">
        <v>2980</v>
      </c>
      <c r="D691" s="1" t="s">
        <v>2981</v>
      </c>
      <c r="E691" t="s">
        <v>95</v>
      </c>
      <c r="F691" s="1" t="s">
        <v>37</v>
      </c>
      <c r="G691" s="1" t="s">
        <v>4261</v>
      </c>
      <c r="H691" s="1" t="s">
        <v>38</v>
      </c>
      <c r="I691" s="1" t="s">
        <v>81</v>
      </c>
      <c r="J691" s="1" t="s">
        <v>99</v>
      </c>
      <c r="K691" t="str">
        <f t="shared" si="156"/>
        <v>Fire, Flying</v>
      </c>
      <c r="L691" s="1">
        <v>0.7</v>
      </c>
      <c r="M691" s="1">
        <v>16</v>
      </c>
      <c r="N691" s="1" t="s">
        <v>38</v>
      </c>
      <c r="O691" s="1" t="s">
        <v>587</v>
      </c>
      <c r="Q691" s="1" t="s">
        <v>2977</v>
      </c>
      <c r="R691" s="9" t="s">
        <v>1592</v>
      </c>
      <c r="S691" s="9">
        <f t="shared" si="157"/>
        <v>382</v>
      </c>
      <c r="T691" s="9">
        <f t="shared" si="158"/>
        <v>62</v>
      </c>
      <c r="U691" s="9" t="s">
        <v>57</v>
      </c>
      <c r="V691" s="9">
        <f t="shared" si="159"/>
        <v>73</v>
      </c>
      <c r="W691" s="9" t="s">
        <v>369</v>
      </c>
      <c r="X691" s="9">
        <f t="shared" si="160"/>
        <v>55</v>
      </c>
      <c r="Y691" s="9" t="s">
        <v>169</v>
      </c>
      <c r="Z691" s="9">
        <f t="shared" si="161"/>
        <v>56</v>
      </c>
      <c r="AA691" s="9" t="s">
        <v>210</v>
      </c>
      <c r="AB691" s="9">
        <f t="shared" si="162"/>
        <v>52</v>
      </c>
      <c r="AC691" s="9" t="s">
        <v>86</v>
      </c>
      <c r="AD691" s="9">
        <f t="shared" si="163"/>
        <v>84</v>
      </c>
      <c r="AE691" s="9" t="s">
        <v>102</v>
      </c>
      <c r="AF691" s="9">
        <f t="shared" si="164"/>
        <v>120</v>
      </c>
      <c r="AG691" s="9" t="s">
        <v>75</v>
      </c>
      <c r="AH691" s="9" t="s">
        <v>47</v>
      </c>
      <c r="AI691" s="9">
        <f t="shared" si="165"/>
        <v>70</v>
      </c>
      <c r="AJ691" s="9">
        <f t="shared" si="166"/>
        <v>134</v>
      </c>
      <c r="AK691" s="9" t="s">
        <v>725</v>
      </c>
      <c r="AL691" s="1" t="s">
        <v>49</v>
      </c>
      <c r="AM691" s="1" t="s">
        <v>33</v>
      </c>
      <c r="AN691" s="1" t="s">
        <v>99</v>
      </c>
      <c r="AP691" t="str">
        <f t="shared" si="167"/>
        <v>Flying</v>
      </c>
      <c r="AQ691" s="9">
        <v>50</v>
      </c>
      <c r="AR691" s="9">
        <f t="shared" si="168"/>
        <v>50</v>
      </c>
      <c r="AS691" s="10">
        <f>Table1[[#This Row],[percentage_male]]/100</f>
        <v>0.5</v>
      </c>
      <c r="AT691" s="11">
        <f>(100-Table1[[#This Row],[percentage_male]])/100</f>
        <v>0.5</v>
      </c>
      <c r="AU691" s="1" t="s">
        <v>162</v>
      </c>
      <c r="AV691" s="1" t="s">
        <v>33</v>
      </c>
      <c r="AW691" s="1">
        <v>0.5</v>
      </c>
      <c r="AX691" s="1" t="s">
        <v>38</v>
      </c>
      <c r="AY691" s="1" t="s">
        <v>38</v>
      </c>
      <c r="AZ691" s="1">
        <v>0.25</v>
      </c>
      <c r="BA691" s="1" t="s">
        <v>33</v>
      </c>
      <c r="BB691" s="1">
        <v>0.5</v>
      </c>
      <c r="BC691" s="1" t="s">
        <v>33</v>
      </c>
      <c r="BD691" s="1" t="s">
        <v>32</v>
      </c>
      <c r="BE691" s="1" t="s">
        <v>33</v>
      </c>
      <c r="BF691" s="1" t="s">
        <v>33</v>
      </c>
      <c r="BG691" s="1">
        <v>0.25</v>
      </c>
      <c r="BH691" s="1" t="s">
        <v>77</v>
      </c>
      <c r="BI691" s="1" t="s">
        <v>33</v>
      </c>
      <c r="BJ691" s="1" t="s">
        <v>33</v>
      </c>
      <c r="BK691" s="1" t="s">
        <v>33</v>
      </c>
      <c r="BL691" s="1">
        <v>0.5</v>
      </c>
      <c r="BM691" s="1">
        <v>0.5</v>
      </c>
    </row>
    <row r="692" spans="1:65" x14ac:dyDescent="0.35">
      <c r="A692" s="1" t="s">
        <v>2983</v>
      </c>
      <c r="B692" s="1" t="s">
        <v>2550</v>
      </c>
      <c r="C692" s="1" t="s">
        <v>2984</v>
      </c>
      <c r="D692" s="1" t="s">
        <v>2985</v>
      </c>
      <c r="E692" t="s">
        <v>95</v>
      </c>
      <c r="F692" s="1" t="s">
        <v>37</v>
      </c>
      <c r="G692" s="1" t="s">
        <v>4371</v>
      </c>
      <c r="H692" s="1" t="s">
        <v>38</v>
      </c>
      <c r="I692" s="1" t="s">
        <v>81</v>
      </c>
      <c r="J692" s="1" t="s">
        <v>99</v>
      </c>
      <c r="K692" t="str">
        <f t="shared" si="156"/>
        <v>Fire, Flying</v>
      </c>
      <c r="L692" s="1">
        <v>1.2</v>
      </c>
      <c r="M692" s="1">
        <v>24.5</v>
      </c>
      <c r="N692" s="1" t="s">
        <v>38</v>
      </c>
      <c r="O692" s="1" t="s">
        <v>587</v>
      </c>
      <c r="Q692" s="1" t="s">
        <v>2977</v>
      </c>
      <c r="R692" s="9" t="s">
        <v>1973</v>
      </c>
      <c r="S692" s="9">
        <f t="shared" si="157"/>
        <v>499</v>
      </c>
      <c r="T692" s="9">
        <f t="shared" si="158"/>
        <v>78</v>
      </c>
      <c r="U692" s="9" t="s">
        <v>101</v>
      </c>
      <c r="V692" s="9">
        <f t="shared" si="159"/>
        <v>81</v>
      </c>
      <c r="W692" s="9" t="s">
        <v>247</v>
      </c>
      <c r="X692" s="9">
        <f t="shared" si="160"/>
        <v>71</v>
      </c>
      <c r="Y692" s="9" t="s">
        <v>216</v>
      </c>
      <c r="Z692" s="9">
        <f t="shared" si="161"/>
        <v>74</v>
      </c>
      <c r="AA692" s="9" t="s">
        <v>474</v>
      </c>
      <c r="AB692" s="9">
        <f t="shared" si="162"/>
        <v>69</v>
      </c>
      <c r="AC692" s="9" t="s">
        <v>277</v>
      </c>
      <c r="AD692" s="9">
        <f t="shared" si="163"/>
        <v>126</v>
      </c>
      <c r="AE692" s="9" t="s">
        <v>690</v>
      </c>
      <c r="AF692" s="9">
        <f t="shared" si="164"/>
        <v>45</v>
      </c>
      <c r="AG692" s="9" t="s">
        <v>44</v>
      </c>
      <c r="AH692" s="9" t="s">
        <v>47</v>
      </c>
      <c r="AI692" s="9">
        <f t="shared" si="165"/>
        <v>70</v>
      </c>
      <c r="AJ692" s="9">
        <f t="shared" si="166"/>
        <v>175</v>
      </c>
      <c r="AK692" s="9" t="s">
        <v>473</v>
      </c>
      <c r="AL692" s="1" t="s">
        <v>49</v>
      </c>
      <c r="AM692" s="1" t="s">
        <v>33</v>
      </c>
      <c r="AN692" s="1" t="s">
        <v>99</v>
      </c>
      <c r="AP692" t="str">
        <f t="shared" si="167"/>
        <v>Flying</v>
      </c>
      <c r="AQ692" s="9">
        <v>50</v>
      </c>
      <c r="AR692" s="9">
        <f t="shared" si="168"/>
        <v>50</v>
      </c>
      <c r="AS692" s="10">
        <f>Table1[[#This Row],[percentage_male]]/100</f>
        <v>0.5</v>
      </c>
      <c r="AT692" s="11">
        <f>(100-Table1[[#This Row],[percentage_male]])/100</f>
        <v>0.5</v>
      </c>
      <c r="AU692" s="1" t="s">
        <v>162</v>
      </c>
      <c r="AV692" s="1" t="s">
        <v>33</v>
      </c>
      <c r="AW692" s="1">
        <v>0.5</v>
      </c>
      <c r="AX692" s="1" t="s">
        <v>38</v>
      </c>
      <c r="AY692" s="1" t="s">
        <v>38</v>
      </c>
      <c r="AZ692" s="1">
        <v>0.25</v>
      </c>
      <c r="BA692" s="1" t="s">
        <v>33</v>
      </c>
      <c r="BB692" s="1">
        <v>0.5</v>
      </c>
      <c r="BC692" s="1" t="s">
        <v>33</v>
      </c>
      <c r="BD692" s="1" t="s">
        <v>32</v>
      </c>
      <c r="BE692" s="1" t="s">
        <v>33</v>
      </c>
      <c r="BF692" s="1" t="s">
        <v>33</v>
      </c>
      <c r="BG692" s="1">
        <v>0.25</v>
      </c>
      <c r="BH692" s="1" t="s">
        <v>77</v>
      </c>
      <c r="BI692" s="1" t="s">
        <v>33</v>
      </c>
      <c r="BJ692" s="1" t="s">
        <v>33</v>
      </c>
      <c r="BK692" s="1" t="s">
        <v>33</v>
      </c>
      <c r="BL692" s="1">
        <v>0.5</v>
      </c>
      <c r="BM692" s="1">
        <v>0.5</v>
      </c>
    </row>
    <row r="693" spans="1:65" x14ac:dyDescent="0.35">
      <c r="A693" s="1" t="s">
        <v>2987</v>
      </c>
      <c r="B693" s="1" t="s">
        <v>2554</v>
      </c>
      <c r="C693" s="1" t="s">
        <v>2988</v>
      </c>
      <c r="D693" s="1" t="s">
        <v>2989</v>
      </c>
      <c r="E693" t="s">
        <v>95</v>
      </c>
      <c r="F693" s="1" t="s">
        <v>37</v>
      </c>
      <c r="G693" s="1" t="s">
        <v>4372</v>
      </c>
      <c r="H693" s="1" t="s">
        <v>33</v>
      </c>
      <c r="I693" s="1" t="s">
        <v>154</v>
      </c>
      <c r="K693" t="str">
        <f t="shared" si="156"/>
        <v>Bug</v>
      </c>
      <c r="L693" s="1">
        <v>0.3</v>
      </c>
      <c r="M693" s="1">
        <v>2.5</v>
      </c>
      <c r="N693" s="1" t="s">
        <v>61</v>
      </c>
      <c r="O693" s="1" t="s">
        <v>155</v>
      </c>
      <c r="P693" s="1" t="s">
        <v>175</v>
      </c>
      <c r="Q693" s="1" t="s">
        <v>359</v>
      </c>
      <c r="R693" s="9" t="s">
        <v>513</v>
      </c>
      <c r="S693" s="9">
        <f t="shared" si="157"/>
        <v>200</v>
      </c>
      <c r="T693" s="9">
        <f t="shared" si="158"/>
        <v>38</v>
      </c>
      <c r="U693" s="9" t="s">
        <v>314</v>
      </c>
      <c r="V693" s="9">
        <f t="shared" si="159"/>
        <v>35</v>
      </c>
      <c r="W693" s="9" t="s">
        <v>159</v>
      </c>
      <c r="X693" s="9">
        <f t="shared" si="160"/>
        <v>40</v>
      </c>
      <c r="Y693" s="9" t="s">
        <v>184</v>
      </c>
      <c r="Z693" s="9">
        <f t="shared" si="161"/>
        <v>27</v>
      </c>
      <c r="AA693" s="9" t="s">
        <v>250</v>
      </c>
      <c r="AB693" s="9">
        <f t="shared" si="162"/>
        <v>25</v>
      </c>
      <c r="AC693" s="9" t="s">
        <v>170</v>
      </c>
      <c r="AD693" s="9">
        <f t="shared" si="163"/>
        <v>35</v>
      </c>
      <c r="AE693" s="9" t="s">
        <v>159</v>
      </c>
      <c r="AF693" s="9">
        <f t="shared" si="164"/>
        <v>255</v>
      </c>
      <c r="AG693" s="9" t="s">
        <v>160</v>
      </c>
      <c r="AH693" s="9" t="s">
        <v>47</v>
      </c>
      <c r="AI693" s="9">
        <f t="shared" si="165"/>
        <v>70</v>
      </c>
      <c r="AJ693" s="9">
        <f t="shared" si="166"/>
        <v>40</v>
      </c>
      <c r="AK693" s="9" t="s">
        <v>184</v>
      </c>
      <c r="AL693" s="1" t="s">
        <v>161</v>
      </c>
      <c r="AM693" s="1" t="s">
        <v>33</v>
      </c>
      <c r="AN693" s="1" t="s">
        <v>154</v>
      </c>
      <c r="AP693" t="str">
        <f t="shared" si="167"/>
        <v>Bug</v>
      </c>
      <c r="AQ693" s="9">
        <v>50</v>
      </c>
      <c r="AR693" s="9">
        <f t="shared" si="168"/>
        <v>50</v>
      </c>
      <c r="AS693" s="10">
        <f>Table1[[#This Row],[percentage_male]]/100</f>
        <v>0.5</v>
      </c>
      <c r="AT693" s="11">
        <f>(100-Table1[[#This Row],[percentage_male]])/100</f>
        <v>0.5</v>
      </c>
      <c r="AU693" s="1" t="s">
        <v>162</v>
      </c>
      <c r="AV693" s="1" t="s">
        <v>33</v>
      </c>
      <c r="AW693" s="1" t="s">
        <v>38</v>
      </c>
      <c r="AX693" s="1" t="s">
        <v>33</v>
      </c>
      <c r="AY693" s="1" t="s">
        <v>33</v>
      </c>
      <c r="AZ693" s="1">
        <v>0.5</v>
      </c>
      <c r="BA693" s="1" t="s">
        <v>33</v>
      </c>
      <c r="BB693" s="1">
        <v>0.5</v>
      </c>
      <c r="BC693" s="1" t="s">
        <v>33</v>
      </c>
      <c r="BD693" s="1">
        <v>0.5</v>
      </c>
      <c r="BE693" s="1" t="s">
        <v>38</v>
      </c>
      <c r="BF693" s="1" t="s">
        <v>33</v>
      </c>
      <c r="BG693" s="1" t="s">
        <v>33</v>
      </c>
      <c r="BH693" s="1" t="s">
        <v>38</v>
      </c>
      <c r="BI693" s="1" t="s">
        <v>33</v>
      </c>
      <c r="BJ693" s="1" t="s">
        <v>33</v>
      </c>
      <c r="BK693" s="1" t="s">
        <v>33</v>
      </c>
      <c r="BL693" s="1" t="s">
        <v>33</v>
      </c>
      <c r="BM693" s="1" t="s">
        <v>33</v>
      </c>
    </row>
    <row r="694" spans="1:65" x14ac:dyDescent="0.35">
      <c r="A694" s="1" t="s">
        <v>2991</v>
      </c>
      <c r="B694" s="1" t="s">
        <v>2558</v>
      </c>
      <c r="C694" s="1" t="s">
        <v>2992</v>
      </c>
      <c r="D694" s="1" t="s">
        <v>2993</v>
      </c>
      <c r="E694" t="s">
        <v>95</v>
      </c>
      <c r="F694" s="1" t="s">
        <v>37</v>
      </c>
      <c r="G694" s="1" t="s">
        <v>4372</v>
      </c>
      <c r="H694" s="1" t="s">
        <v>33</v>
      </c>
      <c r="I694" s="1" t="s">
        <v>154</v>
      </c>
      <c r="K694" t="str">
        <f t="shared" si="156"/>
        <v>Bug</v>
      </c>
      <c r="L694" s="1">
        <v>0.3</v>
      </c>
      <c r="M694" s="1">
        <v>8.4</v>
      </c>
      <c r="N694" s="1" t="s">
        <v>38</v>
      </c>
      <c r="O694" s="1" t="s">
        <v>167</v>
      </c>
      <c r="Q694" s="1" t="s">
        <v>359</v>
      </c>
      <c r="R694" s="9" t="s">
        <v>1012</v>
      </c>
      <c r="S694" s="9">
        <f t="shared" si="157"/>
        <v>213</v>
      </c>
      <c r="T694" s="9">
        <f t="shared" si="158"/>
        <v>45</v>
      </c>
      <c r="U694" s="9" t="s">
        <v>44</v>
      </c>
      <c r="V694" s="9">
        <f t="shared" si="159"/>
        <v>22</v>
      </c>
      <c r="W694" s="9" t="s">
        <v>217</v>
      </c>
      <c r="X694" s="9">
        <f t="shared" si="160"/>
        <v>60</v>
      </c>
      <c r="Y694" s="9" t="s">
        <v>56</v>
      </c>
      <c r="Z694" s="9">
        <f t="shared" si="161"/>
        <v>27</v>
      </c>
      <c r="AA694" s="9" t="s">
        <v>250</v>
      </c>
      <c r="AB694" s="9">
        <f t="shared" si="162"/>
        <v>30</v>
      </c>
      <c r="AC694" s="9" t="s">
        <v>158</v>
      </c>
      <c r="AD694" s="9">
        <f t="shared" si="163"/>
        <v>29</v>
      </c>
      <c r="AE694" s="9" t="s">
        <v>259</v>
      </c>
      <c r="AF694" s="9">
        <f t="shared" si="164"/>
        <v>120</v>
      </c>
      <c r="AG694" s="9" t="s">
        <v>75</v>
      </c>
      <c r="AH694" s="9" t="s">
        <v>47</v>
      </c>
      <c r="AI694" s="9">
        <f t="shared" si="165"/>
        <v>70</v>
      </c>
      <c r="AJ694" s="9">
        <f t="shared" si="166"/>
        <v>75</v>
      </c>
      <c r="AK694" s="9" t="s">
        <v>195</v>
      </c>
      <c r="AL694" s="1" t="s">
        <v>161</v>
      </c>
      <c r="AM694" s="1" t="s">
        <v>33</v>
      </c>
      <c r="AN694" s="1" t="s">
        <v>154</v>
      </c>
      <c r="AP694" t="str">
        <f t="shared" si="167"/>
        <v>Bug</v>
      </c>
      <c r="AQ694" s="9">
        <v>50</v>
      </c>
      <c r="AR694" s="9">
        <f t="shared" si="168"/>
        <v>50</v>
      </c>
      <c r="AS694" s="10">
        <f>Table1[[#This Row],[percentage_male]]/100</f>
        <v>0.5</v>
      </c>
      <c r="AT694" s="11">
        <f>(100-Table1[[#This Row],[percentage_male]])/100</f>
        <v>0.5</v>
      </c>
      <c r="AU694" s="1" t="s">
        <v>162</v>
      </c>
      <c r="AV694" s="1" t="s">
        <v>33</v>
      </c>
      <c r="AW694" s="1" t="s">
        <v>38</v>
      </c>
      <c r="AX694" s="1" t="s">
        <v>33</v>
      </c>
      <c r="AY694" s="1" t="s">
        <v>33</v>
      </c>
      <c r="AZ694" s="1">
        <v>0.5</v>
      </c>
      <c r="BA694" s="1" t="s">
        <v>33</v>
      </c>
      <c r="BB694" s="1">
        <v>0.5</v>
      </c>
      <c r="BC694" s="1" t="s">
        <v>33</v>
      </c>
      <c r="BD694" s="1">
        <v>0.5</v>
      </c>
      <c r="BE694" s="1" t="s">
        <v>38</v>
      </c>
      <c r="BF694" s="1" t="s">
        <v>33</v>
      </c>
      <c r="BG694" s="1" t="s">
        <v>33</v>
      </c>
      <c r="BH694" s="1" t="s">
        <v>38</v>
      </c>
      <c r="BI694" s="1" t="s">
        <v>33</v>
      </c>
      <c r="BJ694" s="1" t="s">
        <v>33</v>
      </c>
      <c r="BK694" s="1" t="s">
        <v>33</v>
      </c>
      <c r="BL694" s="1" t="s">
        <v>33</v>
      </c>
      <c r="BM694" s="1" t="s">
        <v>33</v>
      </c>
    </row>
    <row r="695" spans="1:65" x14ac:dyDescent="0.35">
      <c r="A695" s="1" t="s">
        <v>2995</v>
      </c>
      <c r="B695" s="1" t="s">
        <v>2563</v>
      </c>
      <c r="C695" s="1" t="s">
        <v>2995</v>
      </c>
      <c r="D695" s="1" t="s">
        <v>2996</v>
      </c>
      <c r="E695" t="s">
        <v>95</v>
      </c>
      <c r="F695" s="1" t="s">
        <v>37</v>
      </c>
      <c r="G695" s="1" t="s">
        <v>4373</v>
      </c>
      <c r="H695" s="1" t="s">
        <v>38</v>
      </c>
      <c r="I695" s="1" t="s">
        <v>154</v>
      </c>
      <c r="J695" s="1" t="s">
        <v>99</v>
      </c>
      <c r="K695" t="str">
        <f t="shared" si="156"/>
        <v>Bug, Flying</v>
      </c>
      <c r="L695" s="1">
        <v>1.2</v>
      </c>
      <c r="M695" s="1">
        <v>17</v>
      </c>
      <c r="N695" s="1" t="s">
        <v>61</v>
      </c>
      <c r="O695" s="1" t="s">
        <v>155</v>
      </c>
      <c r="P695" s="1" t="s">
        <v>175</v>
      </c>
      <c r="Q695" s="1" t="s">
        <v>359</v>
      </c>
      <c r="R695" s="9" t="s">
        <v>1699</v>
      </c>
      <c r="S695" s="9">
        <f t="shared" si="157"/>
        <v>411</v>
      </c>
      <c r="T695" s="9">
        <f t="shared" si="158"/>
        <v>80</v>
      </c>
      <c r="U695" s="9" t="s">
        <v>59</v>
      </c>
      <c r="V695" s="9">
        <f t="shared" si="159"/>
        <v>52</v>
      </c>
      <c r="W695" s="9" t="s">
        <v>86</v>
      </c>
      <c r="X695" s="9">
        <f t="shared" si="160"/>
        <v>50</v>
      </c>
      <c r="Y695" s="9" t="s">
        <v>88</v>
      </c>
      <c r="Z695" s="9">
        <f t="shared" si="161"/>
        <v>90</v>
      </c>
      <c r="AA695" s="9" t="s">
        <v>178</v>
      </c>
      <c r="AB695" s="9">
        <f t="shared" si="162"/>
        <v>50</v>
      </c>
      <c r="AC695" s="9" t="s">
        <v>88</v>
      </c>
      <c r="AD695" s="9">
        <f t="shared" si="163"/>
        <v>89</v>
      </c>
      <c r="AE695" s="9" t="s">
        <v>541</v>
      </c>
      <c r="AF695" s="9">
        <f t="shared" si="164"/>
        <v>45</v>
      </c>
      <c r="AG695" s="9" t="s">
        <v>44</v>
      </c>
      <c r="AH695" s="9" t="s">
        <v>47</v>
      </c>
      <c r="AI695" s="9">
        <f t="shared" si="165"/>
        <v>70</v>
      </c>
      <c r="AJ695" s="9">
        <f t="shared" si="166"/>
        <v>185</v>
      </c>
      <c r="AK695" s="9" t="s">
        <v>915</v>
      </c>
      <c r="AL695" s="1" t="s">
        <v>161</v>
      </c>
      <c r="AM695" s="1" t="s">
        <v>33</v>
      </c>
      <c r="AN695" s="1" t="s">
        <v>154</v>
      </c>
      <c r="AP695" t="str">
        <f t="shared" si="167"/>
        <v>Bug</v>
      </c>
      <c r="AQ695" s="9">
        <v>50</v>
      </c>
      <c r="AR695" s="9">
        <f t="shared" si="168"/>
        <v>50</v>
      </c>
      <c r="AS695" s="10">
        <f>Table1[[#This Row],[percentage_male]]/100</f>
        <v>0.5</v>
      </c>
      <c r="AT695" s="11">
        <f>(100-Table1[[#This Row],[percentage_male]])/100</f>
        <v>0.5</v>
      </c>
      <c r="AU695" s="1" t="s">
        <v>162</v>
      </c>
      <c r="AV695" s="1" t="s">
        <v>33</v>
      </c>
      <c r="AW695" s="1" t="s">
        <v>38</v>
      </c>
      <c r="AX695" s="1" t="s">
        <v>33</v>
      </c>
      <c r="AY695" s="1" t="s">
        <v>38</v>
      </c>
      <c r="AZ695" s="1">
        <v>0.25</v>
      </c>
      <c r="BA695" s="1" t="s">
        <v>38</v>
      </c>
      <c r="BB695" s="1">
        <v>0.25</v>
      </c>
      <c r="BC695" s="1" t="s">
        <v>33</v>
      </c>
      <c r="BD695" s="1" t="s">
        <v>32</v>
      </c>
      <c r="BE695" s="1" t="s">
        <v>38</v>
      </c>
      <c r="BF695" s="1" t="s">
        <v>33</v>
      </c>
      <c r="BG695" s="1">
        <v>0.5</v>
      </c>
      <c r="BH695" s="1" t="s">
        <v>77</v>
      </c>
      <c r="BI695" s="1" t="s">
        <v>33</v>
      </c>
      <c r="BJ695" s="1" t="s">
        <v>33</v>
      </c>
      <c r="BK695" s="1" t="s">
        <v>33</v>
      </c>
      <c r="BL695" s="1" t="s">
        <v>33</v>
      </c>
      <c r="BM695" s="1" t="s">
        <v>33</v>
      </c>
    </row>
    <row r="696" spans="1:65" x14ac:dyDescent="0.35">
      <c r="A696" s="1" t="s">
        <v>2997</v>
      </c>
      <c r="B696" s="1" t="s">
        <v>2566</v>
      </c>
      <c r="C696" s="1" t="s">
        <v>2998</v>
      </c>
      <c r="D696" s="1" t="s">
        <v>2999</v>
      </c>
      <c r="E696" t="s">
        <v>95</v>
      </c>
      <c r="F696" s="1" t="s">
        <v>37</v>
      </c>
      <c r="G696" s="1" t="s">
        <v>4374</v>
      </c>
      <c r="H696" s="1" t="s">
        <v>38</v>
      </c>
      <c r="I696" s="1" t="s">
        <v>81</v>
      </c>
      <c r="J696" s="1" t="s">
        <v>37</v>
      </c>
      <c r="K696" t="str">
        <f t="shared" si="156"/>
        <v>Fire, Normal</v>
      </c>
      <c r="L696" s="1">
        <v>0.6</v>
      </c>
      <c r="M696" s="1">
        <v>13.5</v>
      </c>
      <c r="N696" s="1" t="s">
        <v>61</v>
      </c>
      <c r="O696" s="1" t="s">
        <v>324</v>
      </c>
      <c r="P696" s="1" t="s">
        <v>270</v>
      </c>
      <c r="Q696" s="1" t="s">
        <v>839</v>
      </c>
      <c r="R696" s="9" t="s">
        <v>1548</v>
      </c>
      <c r="S696" s="9">
        <f t="shared" si="157"/>
        <v>369</v>
      </c>
      <c r="T696" s="9">
        <f t="shared" si="158"/>
        <v>62</v>
      </c>
      <c r="U696" s="9" t="s">
        <v>57</v>
      </c>
      <c r="V696" s="9">
        <f t="shared" si="159"/>
        <v>50</v>
      </c>
      <c r="W696" s="9" t="s">
        <v>88</v>
      </c>
      <c r="X696" s="9">
        <f t="shared" si="160"/>
        <v>58</v>
      </c>
      <c r="Y696" s="9" t="s">
        <v>94</v>
      </c>
      <c r="Z696" s="9">
        <f t="shared" si="161"/>
        <v>73</v>
      </c>
      <c r="AA696" s="9" t="s">
        <v>369</v>
      </c>
      <c r="AB696" s="9">
        <f t="shared" si="162"/>
        <v>54</v>
      </c>
      <c r="AC696" s="9" t="s">
        <v>272</v>
      </c>
      <c r="AD696" s="9">
        <f t="shared" si="163"/>
        <v>72</v>
      </c>
      <c r="AE696" s="9" t="s">
        <v>171</v>
      </c>
      <c r="AF696" s="9">
        <f t="shared" si="164"/>
        <v>220</v>
      </c>
      <c r="AG696" s="9" t="s">
        <v>1034</v>
      </c>
      <c r="AH696" s="9" t="s">
        <v>47</v>
      </c>
      <c r="AI696" s="9">
        <f t="shared" si="165"/>
        <v>70</v>
      </c>
      <c r="AJ696" s="9">
        <f t="shared" si="166"/>
        <v>74</v>
      </c>
      <c r="AK696" s="9" t="s">
        <v>474</v>
      </c>
      <c r="AL696" s="1" t="s">
        <v>49</v>
      </c>
      <c r="AM696" s="1" t="s">
        <v>33</v>
      </c>
      <c r="AN696" s="1" t="s">
        <v>238</v>
      </c>
      <c r="AP696" t="str">
        <f t="shared" si="167"/>
        <v>Field</v>
      </c>
      <c r="AQ696" s="9">
        <v>25</v>
      </c>
      <c r="AR696" s="9">
        <f t="shared" si="168"/>
        <v>75</v>
      </c>
      <c r="AS696" s="10">
        <f>Table1[[#This Row],[percentage_male]]/100</f>
        <v>0.25</v>
      </c>
      <c r="AT696" s="11">
        <f>(100-Table1[[#This Row],[percentage_male]])/100</f>
        <v>0.75</v>
      </c>
      <c r="AU696" s="1" t="s">
        <v>51</v>
      </c>
      <c r="AV696" s="1" t="s">
        <v>33</v>
      </c>
      <c r="AW696" s="1">
        <v>0.5</v>
      </c>
      <c r="AX696" s="1" t="s">
        <v>38</v>
      </c>
      <c r="AY696" s="1" t="s">
        <v>33</v>
      </c>
      <c r="AZ696" s="1">
        <v>0.5</v>
      </c>
      <c r="BA696" s="1">
        <v>0.5</v>
      </c>
      <c r="BB696" s="1" t="s">
        <v>38</v>
      </c>
      <c r="BC696" s="1" t="s">
        <v>33</v>
      </c>
      <c r="BD696" s="1" t="s">
        <v>38</v>
      </c>
      <c r="BE696" s="1" t="s">
        <v>33</v>
      </c>
      <c r="BF696" s="1" t="s">
        <v>33</v>
      </c>
      <c r="BG696" s="1">
        <v>0.5</v>
      </c>
      <c r="BH696" s="1" t="s">
        <v>38</v>
      </c>
      <c r="BI696" s="1" t="s">
        <v>32</v>
      </c>
      <c r="BJ696" s="1" t="s">
        <v>33</v>
      </c>
      <c r="BK696" s="1" t="s">
        <v>33</v>
      </c>
      <c r="BL696" s="1">
        <v>0.5</v>
      </c>
      <c r="BM696" s="1">
        <v>0.5</v>
      </c>
    </row>
    <row r="697" spans="1:65" x14ac:dyDescent="0.35">
      <c r="A697" s="1" t="s">
        <v>3001</v>
      </c>
      <c r="B697" s="1" t="s">
        <v>2570</v>
      </c>
      <c r="C697" s="1" t="s">
        <v>3002</v>
      </c>
      <c r="D697" s="1" t="s">
        <v>3003</v>
      </c>
      <c r="E697" t="s">
        <v>95</v>
      </c>
      <c r="F697" s="1" t="s">
        <v>37</v>
      </c>
      <c r="G697" s="1" t="s">
        <v>4016</v>
      </c>
      <c r="H697" s="1" t="s">
        <v>38</v>
      </c>
      <c r="I697" s="1" t="s">
        <v>81</v>
      </c>
      <c r="J697" s="1" t="s">
        <v>37</v>
      </c>
      <c r="K697" t="str">
        <f t="shared" si="156"/>
        <v>Fire, Normal</v>
      </c>
      <c r="L697" s="1">
        <v>1.5</v>
      </c>
      <c r="M697" s="1">
        <v>81.5</v>
      </c>
      <c r="N697" s="1" t="s">
        <v>61</v>
      </c>
      <c r="O697" s="1" t="s">
        <v>324</v>
      </c>
      <c r="P697" s="1" t="s">
        <v>270</v>
      </c>
      <c r="Q697" s="1" t="s">
        <v>839</v>
      </c>
      <c r="R697" s="9" t="s">
        <v>2003</v>
      </c>
      <c r="S697" s="9">
        <f t="shared" si="157"/>
        <v>507</v>
      </c>
      <c r="T697" s="9">
        <f t="shared" si="158"/>
        <v>86</v>
      </c>
      <c r="U697" s="9" t="s">
        <v>530</v>
      </c>
      <c r="V697" s="9">
        <f t="shared" si="159"/>
        <v>68</v>
      </c>
      <c r="W697" s="9" t="s">
        <v>452</v>
      </c>
      <c r="X697" s="9">
        <f t="shared" si="160"/>
        <v>72</v>
      </c>
      <c r="Y697" s="9" t="s">
        <v>171</v>
      </c>
      <c r="Z697" s="9">
        <f t="shared" si="161"/>
        <v>109</v>
      </c>
      <c r="AA697" s="9" t="s">
        <v>103</v>
      </c>
      <c r="AB697" s="9">
        <f t="shared" si="162"/>
        <v>66</v>
      </c>
      <c r="AC697" s="9" t="s">
        <v>444</v>
      </c>
      <c r="AD697" s="9">
        <f t="shared" si="163"/>
        <v>106</v>
      </c>
      <c r="AE697" s="9" t="s">
        <v>607</v>
      </c>
      <c r="AF697" s="9">
        <f t="shared" si="164"/>
        <v>65</v>
      </c>
      <c r="AG697" s="9" t="s">
        <v>46</v>
      </c>
      <c r="AH697" s="9" t="s">
        <v>47</v>
      </c>
      <c r="AI697" s="9">
        <f t="shared" si="165"/>
        <v>70</v>
      </c>
      <c r="AJ697" s="9">
        <f t="shared" si="166"/>
        <v>177</v>
      </c>
      <c r="AK697" s="9" t="s">
        <v>380</v>
      </c>
      <c r="AL697" s="1" t="s">
        <v>49</v>
      </c>
      <c r="AM697" s="1" t="s">
        <v>33</v>
      </c>
      <c r="AN697" s="1" t="s">
        <v>238</v>
      </c>
      <c r="AP697" t="str">
        <f t="shared" si="167"/>
        <v>Field</v>
      </c>
      <c r="AQ697" s="9">
        <v>25</v>
      </c>
      <c r="AR697" s="9">
        <f t="shared" si="168"/>
        <v>75</v>
      </c>
      <c r="AS697" s="10">
        <f>Table1[[#This Row],[percentage_male]]/100</f>
        <v>0.25</v>
      </c>
      <c r="AT697" s="11">
        <f>(100-Table1[[#This Row],[percentage_male]])/100</f>
        <v>0.75</v>
      </c>
      <c r="AU697" s="1" t="s">
        <v>51</v>
      </c>
      <c r="AV697" s="1" t="s">
        <v>33</v>
      </c>
      <c r="AW697" s="1">
        <v>0.5</v>
      </c>
      <c r="AX697" s="1" t="s">
        <v>38</v>
      </c>
      <c r="AY697" s="1" t="s">
        <v>33</v>
      </c>
      <c r="AZ697" s="1">
        <v>0.5</v>
      </c>
      <c r="BA697" s="1">
        <v>0.5</v>
      </c>
      <c r="BB697" s="1" t="s">
        <v>38</v>
      </c>
      <c r="BC697" s="1" t="s">
        <v>33</v>
      </c>
      <c r="BD697" s="1" t="s">
        <v>38</v>
      </c>
      <c r="BE697" s="1" t="s">
        <v>33</v>
      </c>
      <c r="BF697" s="1" t="s">
        <v>33</v>
      </c>
      <c r="BG697" s="1">
        <v>0.5</v>
      </c>
      <c r="BH697" s="1" t="s">
        <v>38</v>
      </c>
      <c r="BI697" s="1" t="s">
        <v>32</v>
      </c>
      <c r="BJ697" s="1" t="s">
        <v>33</v>
      </c>
      <c r="BK697" s="1" t="s">
        <v>33</v>
      </c>
      <c r="BL697" s="1">
        <v>0.5</v>
      </c>
      <c r="BM697" s="1">
        <v>0.5</v>
      </c>
    </row>
    <row r="698" spans="1:65" x14ac:dyDescent="0.35">
      <c r="A698" s="1" t="s">
        <v>3005</v>
      </c>
      <c r="B698" s="1" t="s">
        <v>2574</v>
      </c>
      <c r="C698" s="1" t="s">
        <v>3005</v>
      </c>
      <c r="D698" s="1" t="s">
        <v>3006</v>
      </c>
      <c r="E698" t="s">
        <v>95</v>
      </c>
      <c r="F698" s="1" t="s">
        <v>37</v>
      </c>
      <c r="G698" s="1" t="s">
        <v>4375</v>
      </c>
      <c r="H698" s="1" t="s">
        <v>33</v>
      </c>
      <c r="I698" s="1" t="s">
        <v>288</v>
      </c>
      <c r="K698" t="str">
        <f t="shared" si="156"/>
        <v>Fairy</v>
      </c>
      <c r="L698" s="1">
        <v>0.1</v>
      </c>
      <c r="M698" s="1">
        <v>0.1</v>
      </c>
      <c r="N698" s="1" t="s">
        <v>38</v>
      </c>
      <c r="O698" s="1" t="s">
        <v>3007</v>
      </c>
      <c r="Q698" s="1" t="s">
        <v>3008</v>
      </c>
      <c r="R698" s="9" t="s">
        <v>1315</v>
      </c>
      <c r="S698" s="9">
        <f t="shared" si="157"/>
        <v>303</v>
      </c>
      <c r="T698" s="9">
        <f t="shared" si="158"/>
        <v>44</v>
      </c>
      <c r="U698" s="9" t="s">
        <v>127</v>
      </c>
      <c r="V698" s="9">
        <f t="shared" si="159"/>
        <v>38</v>
      </c>
      <c r="W698" s="9" t="s">
        <v>314</v>
      </c>
      <c r="X698" s="9">
        <f t="shared" si="160"/>
        <v>39</v>
      </c>
      <c r="Y698" s="9" t="s">
        <v>85</v>
      </c>
      <c r="Z698" s="9">
        <f t="shared" si="161"/>
        <v>61</v>
      </c>
      <c r="AA698" s="9" t="s">
        <v>264</v>
      </c>
      <c r="AB698" s="9">
        <f t="shared" si="162"/>
        <v>79</v>
      </c>
      <c r="AC698" s="9" t="s">
        <v>140</v>
      </c>
      <c r="AD698" s="9">
        <f t="shared" si="163"/>
        <v>42</v>
      </c>
      <c r="AE698" s="9" t="s">
        <v>335</v>
      </c>
      <c r="AF698" s="9">
        <f t="shared" si="164"/>
        <v>225</v>
      </c>
      <c r="AG698" s="9" t="s">
        <v>521</v>
      </c>
      <c r="AH698" s="9" t="s">
        <v>47</v>
      </c>
      <c r="AI698" s="9">
        <f t="shared" si="165"/>
        <v>70</v>
      </c>
      <c r="AJ698" s="9">
        <f t="shared" si="166"/>
        <v>61</v>
      </c>
      <c r="AK698" s="9" t="s">
        <v>264</v>
      </c>
      <c r="AL698" s="1" t="s">
        <v>161</v>
      </c>
      <c r="AM698" s="1" t="s">
        <v>33</v>
      </c>
      <c r="AN698" s="1" t="s">
        <v>288</v>
      </c>
      <c r="AP698" t="str">
        <f t="shared" si="167"/>
        <v>Fairy</v>
      </c>
      <c r="AQ698" s="9">
        <v>0</v>
      </c>
      <c r="AR698" s="9">
        <f t="shared" si="168"/>
        <v>100</v>
      </c>
      <c r="AS698" s="10">
        <f>Table1[[#This Row],[percentage_male]]/100</f>
        <v>0</v>
      </c>
      <c r="AT698" s="11">
        <f>(100-Table1[[#This Row],[percentage_male]])/100</f>
        <v>1</v>
      </c>
      <c r="AU698" s="1" t="s">
        <v>51</v>
      </c>
      <c r="AV698" s="1" t="s">
        <v>33</v>
      </c>
      <c r="AW698" s="1" t="s">
        <v>33</v>
      </c>
      <c r="AX698" s="1" t="s">
        <v>33</v>
      </c>
      <c r="AY698" s="1" t="s">
        <v>33</v>
      </c>
      <c r="AZ698" s="1" t="s">
        <v>33</v>
      </c>
      <c r="BA698" s="1" t="s">
        <v>33</v>
      </c>
      <c r="BB698" s="1">
        <v>0.5</v>
      </c>
      <c r="BC698" s="1" t="s">
        <v>38</v>
      </c>
      <c r="BD698" s="1" t="s">
        <v>33</v>
      </c>
      <c r="BE698" s="1" t="s">
        <v>33</v>
      </c>
      <c r="BF698" s="1" t="s">
        <v>33</v>
      </c>
      <c r="BG698" s="1">
        <v>0.5</v>
      </c>
      <c r="BH698" s="1" t="s">
        <v>33</v>
      </c>
      <c r="BI698" s="1" t="s">
        <v>33</v>
      </c>
      <c r="BJ698" s="1" t="s">
        <v>32</v>
      </c>
      <c r="BK698" s="1">
        <v>0.5</v>
      </c>
      <c r="BL698" s="1" t="s">
        <v>38</v>
      </c>
      <c r="BM698" s="1" t="s">
        <v>33</v>
      </c>
    </row>
    <row r="699" spans="1:65" x14ac:dyDescent="0.35">
      <c r="A699" s="1" t="s">
        <v>3010</v>
      </c>
      <c r="B699" s="1" t="s">
        <v>1475</v>
      </c>
      <c r="C699" s="1" t="s">
        <v>3010</v>
      </c>
      <c r="D699" s="1" t="s">
        <v>3011</v>
      </c>
      <c r="E699" t="s">
        <v>95</v>
      </c>
      <c r="F699" s="1" t="s">
        <v>37</v>
      </c>
      <c r="G699" s="1" t="s">
        <v>4375</v>
      </c>
      <c r="H699" s="1" t="s">
        <v>33</v>
      </c>
      <c r="I699" s="1" t="s">
        <v>288</v>
      </c>
      <c r="K699" t="str">
        <f t="shared" si="156"/>
        <v>Fairy</v>
      </c>
      <c r="L699" s="1">
        <v>0.2</v>
      </c>
      <c r="M699" s="1">
        <v>0.9</v>
      </c>
      <c r="N699" s="1" t="s">
        <v>38</v>
      </c>
      <c r="O699" s="1" t="s">
        <v>3007</v>
      </c>
      <c r="Q699" s="1" t="s">
        <v>3008</v>
      </c>
      <c r="R699" s="9" t="s">
        <v>1557</v>
      </c>
      <c r="S699" s="9">
        <f t="shared" si="157"/>
        <v>371</v>
      </c>
      <c r="T699" s="9">
        <f t="shared" si="158"/>
        <v>54</v>
      </c>
      <c r="U699" s="9" t="s">
        <v>272</v>
      </c>
      <c r="V699" s="9">
        <f t="shared" si="159"/>
        <v>45</v>
      </c>
      <c r="W699" s="9" t="s">
        <v>44</v>
      </c>
      <c r="X699" s="9">
        <f t="shared" si="160"/>
        <v>47</v>
      </c>
      <c r="Y699" s="9" t="s">
        <v>326</v>
      </c>
      <c r="Z699" s="9">
        <f t="shared" si="161"/>
        <v>75</v>
      </c>
      <c r="AA699" s="9" t="s">
        <v>195</v>
      </c>
      <c r="AB699" s="9">
        <f t="shared" si="162"/>
        <v>98</v>
      </c>
      <c r="AC699" s="9" t="s">
        <v>581</v>
      </c>
      <c r="AD699" s="9">
        <f t="shared" si="163"/>
        <v>52</v>
      </c>
      <c r="AE699" s="9" t="s">
        <v>86</v>
      </c>
      <c r="AF699" s="9">
        <f t="shared" si="164"/>
        <v>120</v>
      </c>
      <c r="AG699" s="9" t="s">
        <v>75</v>
      </c>
      <c r="AH699" s="9" t="s">
        <v>47</v>
      </c>
      <c r="AI699" s="9">
        <f t="shared" si="165"/>
        <v>70</v>
      </c>
      <c r="AJ699" s="9">
        <f t="shared" si="166"/>
        <v>130</v>
      </c>
      <c r="AK699" s="9" t="s">
        <v>110</v>
      </c>
      <c r="AL699" s="1" t="s">
        <v>161</v>
      </c>
      <c r="AM699" s="1" t="s">
        <v>33</v>
      </c>
      <c r="AN699" s="1" t="s">
        <v>288</v>
      </c>
      <c r="AP699" t="str">
        <f t="shared" si="167"/>
        <v>Fairy</v>
      </c>
      <c r="AQ699" s="9">
        <v>0</v>
      </c>
      <c r="AR699" s="9">
        <f t="shared" si="168"/>
        <v>100</v>
      </c>
      <c r="AS699" s="10">
        <f>Table1[[#This Row],[percentage_male]]/100</f>
        <v>0</v>
      </c>
      <c r="AT699" s="11">
        <f>(100-Table1[[#This Row],[percentage_male]])/100</f>
        <v>1</v>
      </c>
      <c r="AU699" s="1" t="s">
        <v>51</v>
      </c>
      <c r="AV699" s="1" t="s">
        <v>33</v>
      </c>
      <c r="AW699" s="1" t="s">
        <v>33</v>
      </c>
      <c r="AX699" s="1" t="s">
        <v>33</v>
      </c>
      <c r="AY699" s="1" t="s">
        <v>33</v>
      </c>
      <c r="AZ699" s="1" t="s">
        <v>33</v>
      </c>
      <c r="BA699" s="1" t="s">
        <v>33</v>
      </c>
      <c r="BB699" s="1">
        <v>0.5</v>
      </c>
      <c r="BC699" s="1" t="s">
        <v>38</v>
      </c>
      <c r="BD699" s="1" t="s">
        <v>33</v>
      </c>
      <c r="BE699" s="1" t="s">
        <v>33</v>
      </c>
      <c r="BF699" s="1" t="s">
        <v>33</v>
      </c>
      <c r="BG699" s="1">
        <v>0.5</v>
      </c>
      <c r="BH699" s="1" t="s">
        <v>33</v>
      </c>
      <c r="BI699" s="1" t="s">
        <v>33</v>
      </c>
      <c r="BJ699" s="1" t="s">
        <v>32</v>
      </c>
      <c r="BK699" s="1">
        <v>0.5</v>
      </c>
      <c r="BL699" s="1" t="s">
        <v>38</v>
      </c>
      <c r="BM699" s="1" t="s">
        <v>33</v>
      </c>
    </row>
    <row r="700" spans="1:65" x14ac:dyDescent="0.35">
      <c r="A700" s="1" t="s">
        <v>3013</v>
      </c>
      <c r="B700" s="1" t="s">
        <v>2582</v>
      </c>
      <c r="C700" s="1" t="s">
        <v>3013</v>
      </c>
      <c r="D700" s="1" t="s">
        <v>3014</v>
      </c>
      <c r="E700" t="s">
        <v>95</v>
      </c>
      <c r="F700" s="1" t="s">
        <v>37</v>
      </c>
      <c r="G700" s="1" t="s">
        <v>4376</v>
      </c>
      <c r="H700" s="1" t="s">
        <v>33</v>
      </c>
      <c r="I700" s="1" t="s">
        <v>288</v>
      </c>
      <c r="K700" t="str">
        <f t="shared" si="156"/>
        <v>Fairy</v>
      </c>
      <c r="L700" s="1">
        <v>1.1000000000000001</v>
      </c>
      <c r="M700" s="1">
        <v>10</v>
      </c>
      <c r="N700" s="1" t="s">
        <v>38</v>
      </c>
      <c r="O700" s="1" t="s">
        <v>3007</v>
      </c>
      <c r="Q700" s="1" t="s">
        <v>3008</v>
      </c>
      <c r="R700" s="9" t="s">
        <v>2159</v>
      </c>
      <c r="S700" s="9">
        <f t="shared" si="157"/>
        <v>552</v>
      </c>
      <c r="T700" s="9">
        <f t="shared" si="158"/>
        <v>78</v>
      </c>
      <c r="U700" s="9" t="s">
        <v>101</v>
      </c>
      <c r="V700" s="9">
        <f t="shared" si="159"/>
        <v>65</v>
      </c>
      <c r="W700" s="9" t="s">
        <v>46</v>
      </c>
      <c r="X700" s="9">
        <f t="shared" si="160"/>
        <v>68</v>
      </c>
      <c r="Y700" s="9" t="s">
        <v>452</v>
      </c>
      <c r="Z700" s="9">
        <f t="shared" si="161"/>
        <v>112</v>
      </c>
      <c r="AA700" s="9" t="s">
        <v>287</v>
      </c>
      <c r="AB700" s="9">
        <f t="shared" si="162"/>
        <v>154</v>
      </c>
      <c r="AC700" s="9" t="s">
        <v>461</v>
      </c>
      <c r="AD700" s="9">
        <f t="shared" si="163"/>
        <v>75</v>
      </c>
      <c r="AE700" s="9" t="s">
        <v>195</v>
      </c>
      <c r="AF700" s="9">
        <f t="shared" si="164"/>
        <v>45</v>
      </c>
      <c r="AG700" s="9" t="s">
        <v>44</v>
      </c>
      <c r="AH700" s="9" t="s">
        <v>47</v>
      </c>
      <c r="AI700" s="9">
        <f t="shared" si="165"/>
        <v>70</v>
      </c>
      <c r="AJ700" s="9">
        <f t="shared" si="166"/>
        <v>248</v>
      </c>
      <c r="AK700" s="9" t="s">
        <v>1133</v>
      </c>
      <c r="AL700" s="1" t="s">
        <v>161</v>
      </c>
      <c r="AM700" s="1" t="s">
        <v>33</v>
      </c>
      <c r="AN700" s="1" t="s">
        <v>288</v>
      </c>
      <c r="AP700" t="str">
        <f t="shared" si="167"/>
        <v>Fairy</v>
      </c>
      <c r="AQ700" s="9">
        <v>0</v>
      </c>
      <c r="AR700" s="9">
        <f t="shared" si="168"/>
        <v>100</v>
      </c>
      <c r="AS700" s="10">
        <f>Table1[[#This Row],[percentage_male]]/100</f>
        <v>0</v>
      </c>
      <c r="AT700" s="11">
        <f>(100-Table1[[#This Row],[percentage_male]])/100</f>
        <v>1</v>
      </c>
      <c r="AU700" s="1" t="s">
        <v>51</v>
      </c>
      <c r="AV700" s="1" t="s">
        <v>33</v>
      </c>
      <c r="AW700" s="1" t="s">
        <v>33</v>
      </c>
      <c r="AX700" s="1" t="s">
        <v>33</v>
      </c>
      <c r="AY700" s="1" t="s">
        <v>33</v>
      </c>
      <c r="AZ700" s="1" t="s">
        <v>33</v>
      </c>
      <c r="BA700" s="1" t="s">
        <v>33</v>
      </c>
      <c r="BB700" s="1">
        <v>0.5</v>
      </c>
      <c r="BC700" s="1" t="s">
        <v>38</v>
      </c>
      <c r="BD700" s="1" t="s">
        <v>33</v>
      </c>
      <c r="BE700" s="1" t="s">
        <v>33</v>
      </c>
      <c r="BF700" s="1" t="s">
        <v>33</v>
      </c>
      <c r="BG700" s="1">
        <v>0.5</v>
      </c>
      <c r="BH700" s="1" t="s">
        <v>33</v>
      </c>
      <c r="BI700" s="1" t="s">
        <v>33</v>
      </c>
      <c r="BJ700" s="1" t="s">
        <v>32</v>
      </c>
      <c r="BK700" s="1">
        <v>0.5</v>
      </c>
      <c r="BL700" s="1" t="s">
        <v>38</v>
      </c>
      <c r="BM700" s="1" t="s">
        <v>33</v>
      </c>
    </row>
    <row r="701" spans="1:65" x14ac:dyDescent="0.35">
      <c r="A701" s="1" t="s">
        <v>3016</v>
      </c>
      <c r="B701" s="1" t="s">
        <v>2586</v>
      </c>
      <c r="C701" s="1" t="s">
        <v>3017</v>
      </c>
      <c r="D701" s="1" t="s">
        <v>3018</v>
      </c>
      <c r="E701" t="s">
        <v>95</v>
      </c>
      <c r="F701" s="1" t="s">
        <v>37</v>
      </c>
      <c r="G701" s="1" t="s">
        <v>4377</v>
      </c>
      <c r="H701" s="1" t="s">
        <v>33</v>
      </c>
      <c r="I701" s="1" t="s">
        <v>39</v>
      </c>
      <c r="K701" t="str">
        <f t="shared" si="156"/>
        <v>Grass</v>
      </c>
      <c r="L701" s="1">
        <v>0.9</v>
      </c>
      <c r="M701" s="1">
        <v>31</v>
      </c>
      <c r="N701" s="1" t="s">
        <v>38</v>
      </c>
      <c r="O701" s="1" t="s">
        <v>1067</v>
      </c>
      <c r="Q701" s="1" t="s">
        <v>3019</v>
      </c>
      <c r="R701" s="9" t="s">
        <v>489</v>
      </c>
      <c r="S701" s="9">
        <f t="shared" si="157"/>
        <v>350</v>
      </c>
      <c r="T701" s="9">
        <f t="shared" si="158"/>
        <v>66</v>
      </c>
      <c r="U701" s="9" t="s">
        <v>444</v>
      </c>
      <c r="V701" s="9">
        <f t="shared" si="159"/>
        <v>65</v>
      </c>
      <c r="W701" s="9" t="s">
        <v>46</v>
      </c>
      <c r="X701" s="9">
        <f t="shared" si="160"/>
        <v>48</v>
      </c>
      <c r="Y701" s="9" t="s">
        <v>128</v>
      </c>
      <c r="Z701" s="9">
        <f t="shared" si="161"/>
        <v>62</v>
      </c>
      <c r="AA701" s="9" t="s">
        <v>57</v>
      </c>
      <c r="AB701" s="9">
        <f t="shared" si="162"/>
        <v>57</v>
      </c>
      <c r="AC701" s="9" t="s">
        <v>348</v>
      </c>
      <c r="AD701" s="9">
        <f t="shared" si="163"/>
        <v>52</v>
      </c>
      <c r="AE701" s="9" t="s">
        <v>86</v>
      </c>
      <c r="AF701" s="9">
        <f t="shared" si="164"/>
        <v>200</v>
      </c>
      <c r="AG701" s="9" t="s">
        <v>513</v>
      </c>
      <c r="AH701" s="9" t="s">
        <v>47</v>
      </c>
      <c r="AI701" s="9">
        <f t="shared" si="165"/>
        <v>70</v>
      </c>
      <c r="AJ701" s="9">
        <f t="shared" si="166"/>
        <v>70</v>
      </c>
      <c r="AK701" s="9" t="s">
        <v>47</v>
      </c>
      <c r="AL701" s="1" t="s">
        <v>161</v>
      </c>
      <c r="AM701" s="1" t="s">
        <v>33</v>
      </c>
      <c r="AN701" s="1" t="s">
        <v>238</v>
      </c>
      <c r="AP701" t="str">
        <f t="shared" si="167"/>
        <v>Field</v>
      </c>
      <c r="AQ701" s="9">
        <v>50</v>
      </c>
      <c r="AR701" s="9">
        <f t="shared" si="168"/>
        <v>50</v>
      </c>
      <c r="AS701" s="10">
        <f>Table1[[#This Row],[percentage_male]]/100</f>
        <v>0.5</v>
      </c>
      <c r="AT701" s="11">
        <f>(100-Table1[[#This Row],[percentage_male]])/100</f>
        <v>0.5</v>
      </c>
      <c r="AU701" s="1" t="s">
        <v>51</v>
      </c>
      <c r="AV701" s="1" t="s">
        <v>33</v>
      </c>
      <c r="AW701" s="1" t="s">
        <v>38</v>
      </c>
      <c r="AX701" s="1">
        <v>0.5</v>
      </c>
      <c r="AY701" s="1">
        <v>0.5</v>
      </c>
      <c r="AZ701" s="1" t="s">
        <v>32</v>
      </c>
      <c r="BA701" s="1" t="s">
        <v>38</v>
      </c>
      <c r="BB701" s="1" t="s">
        <v>33</v>
      </c>
      <c r="BC701" s="1" t="s">
        <v>38</v>
      </c>
      <c r="BD701" s="1">
        <v>0.5</v>
      </c>
      <c r="BE701" s="1" t="s">
        <v>38</v>
      </c>
      <c r="BF701" s="1" t="s">
        <v>33</v>
      </c>
      <c r="BG701" s="1" t="s">
        <v>38</v>
      </c>
      <c r="BH701" s="1" t="s">
        <v>33</v>
      </c>
      <c r="BI701" s="1" t="s">
        <v>33</v>
      </c>
      <c r="BJ701" s="1" t="s">
        <v>33</v>
      </c>
      <c r="BK701" s="1" t="s">
        <v>33</v>
      </c>
      <c r="BL701" s="1" t="s">
        <v>33</v>
      </c>
      <c r="BM701" s="1" t="s">
        <v>33</v>
      </c>
    </row>
    <row r="702" spans="1:65" x14ac:dyDescent="0.35">
      <c r="A702" s="1" t="s">
        <v>3021</v>
      </c>
      <c r="B702" s="1" t="s">
        <v>2590</v>
      </c>
      <c r="C702" s="1" t="s">
        <v>3022</v>
      </c>
      <c r="D702" s="1" t="s">
        <v>3023</v>
      </c>
      <c r="E702" t="s">
        <v>95</v>
      </c>
      <c r="F702" s="1" t="s">
        <v>37</v>
      </c>
      <c r="G702" s="1" t="s">
        <v>4377</v>
      </c>
      <c r="H702" s="1" t="s">
        <v>33</v>
      </c>
      <c r="I702" s="1" t="s">
        <v>39</v>
      </c>
      <c r="K702" t="str">
        <f t="shared" si="156"/>
        <v>Grass</v>
      </c>
      <c r="L702" s="1">
        <v>1.7</v>
      </c>
      <c r="M702" s="1">
        <v>91</v>
      </c>
      <c r="N702" s="1" t="s">
        <v>38</v>
      </c>
      <c r="O702" s="1" t="s">
        <v>1067</v>
      </c>
      <c r="Q702" s="1" t="s">
        <v>3019</v>
      </c>
      <c r="R702" s="9" t="s">
        <v>2089</v>
      </c>
      <c r="S702" s="9">
        <f t="shared" si="157"/>
        <v>531</v>
      </c>
      <c r="T702" s="9">
        <f t="shared" si="158"/>
        <v>123</v>
      </c>
      <c r="U702" s="9" t="s">
        <v>73</v>
      </c>
      <c r="V702" s="9">
        <f t="shared" si="159"/>
        <v>100</v>
      </c>
      <c r="W702" s="9" t="s">
        <v>68</v>
      </c>
      <c r="X702" s="9">
        <f t="shared" si="160"/>
        <v>62</v>
      </c>
      <c r="Y702" s="9" t="s">
        <v>57</v>
      </c>
      <c r="Z702" s="9">
        <f t="shared" si="161"/>
        <v>97</v>
      </c>
      <c r="AA702" s="9" t="s">
        <v>248</v>
      </c>
      <c r="AB702" s="9">
        <f t="shared" si="162"/>
        <v>81</v>
      </c>
      <c r="AC702" s="9" t="s">
        <v>247</v>
      </c>
      <c r="AD702" s="9">
        <f t="shared" si="163"/>
        <v>68</v>
      </c>
      <c r="AE702" s="9" t="s">
        <v>452</v>
      </c>
      <c r="AF702" s="9">
        <f t="shared" si="164"/>
        <v>45</v>
      </c>
      <c r="AG702" s="9" t="s">
        <v>44</v>
      </c>
      <c r="AH702" s="9" t="s">
        <v>47</v>
      </c>
      <c r="AI702" s="9">
        <f t="shared" si="165"/>
        <v>70</v>
      </c>
      <c r="AJ702" s="9">
        <f t="shared" si="166"/>
        <v>186</v>
      </c>
      <c r="AK702" s="9" t="s">
        <v>729</v>
      </c>
      <c r="AL702" s="1" t="s">
        <v>161</v>
      </c>
      <c r="AM702" s="1" t="s">
        <v>33</v>
      </c>
      <c r="AN702" s="1" t="s">
        <v>238</v>
      </c>
      <c r="AP702" t="str">
        <f t="shared" si="167"/>
        <v>Field</v>
      </c>
      <c r="AQ702" s="9">
        <v>50</v>
      </c>
      <c r="AR702" s="9">
        <f t="shared" si="168"/>
        <v>50</v>
      </c>
      <c r="AS702" s="10">
        <f>Table1[[#This Row],[percentage_male]]/100</f>
        <v>0.5</v>
      </c>
      <c r="AT702" s="11">
        <f>(100-Table1[[#This Row],[percentage_male]])/100</f>
        <v>0.5</v>
      </c>
      <c r="AU702" s="1" t="s">
        <v>51</v>
      </c>
      <c r="AV702" s="1" t="s">
        <v>33</v>
      </c>
      <c r="AW702" s="1" t="s">
        <v>38</v>
      </c>
      <c r="AX702" s="1">
        <v>0.5</v>
      </c>
      <c r="AY702" s="1">
        <v>0.5</v>
      </c>
      <c r="AZ702" s="1" t="s">
        <v>32</v>
      </c>
      <c r="BA702" s="1" t="s">
        <v>38</v>
      </c>
      <c r="BB702" s="1" t="s">
        <v>33</v>
      </c>
      <c r="BC702" s="1" t="s">
        <v>38</v>
      </c>
      <c r="BD702" s="1">
        <v>0.5</v>
      </c>
      <c r="BE702" s="1" t="s">
        <v>38</v>
      </c>
      <c r="BF702" s="1" t="s">
        <v>33</v>
      </c>
      <c r="BG702" s="1" t="s">
        <v>38</v>
      </c>
      <c r="BH702" s="1" t="s">
        <v>33</v>
      </c>
      <c r="BI702" s="1" t="s">
        <v>33</v>
      </c>
      <c r="BJ702" s="1" t="s">
        <v>33</v>
      </c>
      <c r="BK702" s="1" t="s">
        <v>33</v>
      </c>
      <c r="BL702" s="1" t="s">
        <v>33</v>
      </c>
      <c r="BM702" s="1" t="s">
        <v>33</v>
      </c>
    </row>
    <row r="703" spans="1:65" x14ac:dyDescent="0.35">
      <c r="A703" s="1" t="s">
        <v>3025</v>
      </c>
      <c r="B703" s="1" t="s">
        <v>2594</v>
      </c>
      <c r="C703" s="1" t="s">
        <v>3026</v>
      </c>
      <c r="D703" s="1" t="s">
        <v>3027</v>
      </c>
      <c r="E703" t="s">
        <v>95</v>
      </c>
      <c r="F703" s="1" t="s">
        <v>37</v>
      </c>
      <c r="G703" s="1" t="s">
        <v>4167</v>
      </c>
      <c r="H703" s="1" t="s">
        <v>33</v>
      </c>
      <c r="I703" s="1" t="s">
        <v>478</v>
      </c>
      <c r="K703" t="str">
        <f t="shared" si="156"/>
        <v>Fighting</v>
      </c>
      <c r="L703" s="1">
        <v>0.6</v>
      </c>
      <c r="M703" s="1">
        <v>8</v>
      </c>
      <c r="N703" s="1" t="s">
        <v>61</v>
      </c>
      <c r="O703" s="1" t="s">
        <v>749</v>
      </c>
      <c r="P703" s="1" t="s">
        <v>838</v>
      </c>
      <c r="Q703" s="1" t="s">
        <v>630</v>
      </c>
      <c r="R703" s="9" t="s">
        <v>1471</v>
      </c>
      <c r="S703" s="9">
        <f t="shared" si="157"/>
        <v>348</v>
      </c>
      <c r="T703" s="9">
        <f t="shared" si="158"/>
        <v>67</v>
      </c>
      <c r="U703" s="9" t="s">
        <v>332</v>
      </c>
      <c r="V703" s="9">
        <f t="shared" si="159"/>
        <v>82</v>
      </c>
      <c r="W703" s="9" t="s">
        <v>66</v>
      </c>
      <c r="X703" s="9">
        <f t="shared" si="160"/>
        <v>62</v>
      </c>
      <c r="Y703" s="9" t="s">
        <v>57</v>
      </c>
      <c r="Z703" s="9">
        <f t="shared" si="161"/>
        <v>46</v>
      </c>
      <c r="AA703" s="9" t="s">
        <v>347</v>
      </c>
      <c r="AB703" s="9">
        <f t="shared" si="162"/>
        <v>48</v>
      </c>
      <c r="AC703" s="9" t="s">
        <v>128</v>
      </c>
      <c r="AD703" s="9">
        <f t="shared" si="163"/>
        <v>43</v>
      </c>
      <c r="AE703" s="9" t="s">
        <v>87</v>
      </c>
      <c r="AF703" s="9">
        <f t="shared" si="164"/>
        <v>220</v>
      </c>
      <c r="AG703" s="9" t="s">
        <v>1034</v>
      </c>
      <c r="AH703" s="9" t="s">
        <v>47</v>
      </c>
      <c r="AI703" s="9">
        <f t="shared" si="165"/>
        <v>70</v>
      </c>
      <c r="AJ703" s="9">
        <f t="shared" si="166"/>
        <v>70</v>
      </c>
      <c r="AK703" s="9" t="s">
        <v>47</v>
      </c>
      <c r="AL703" s="1" t="s">
        <v>161</v>
      </c>
      <c r="AM703" s="1" t="s">
        <v>38</v>
      </c>
      <c r="AN703" s="1" t="s">
        <v>238</v>
      </c>
      <c r="AO703" s="1" t="s">
        <v>514</v>
      </c>
      <c r="AP703" t="str">
        <f t="shared" si="167"/>
        <v>Field, Human-Like</v>
      </c>
      <c r="AQ703" s="9">
        <v>50</v>
      </c>
      <c r="AR703" s="9">
        <f t="shared" si="168"/>
        <v>50</v>
      </c>
      <c r="AS703" s="10">
        <f>Table1[[#This Row],[percentage_male]]/100</f>
        <v>0.5</v>
      </c>
      <c r="AT703" s="11">
        <f>(100-Table1[[#This Row],[percentage_male]])/100</f>
        <v>0.5</v>
      </c>
      <c r="AU703" s="1" t="s">
        <v>170</v>
      </c>
      <c r="AV703" s="1" t="s">
        <v>33</v>
      </c>
      <c r="AW703" s="1" t="s">
        <v>33</v>
      </c>
      <c r="AX703" s="1" t="s">
        <v>33</v>
      </c>
      <c r="AY703" s="1" t="s">
        <v>33</v>
      </c>
      <c r="AZ703" s="1" t="s">
        <v>33</v>
      </c>
      <c r="BA703" s="1" t="s">
        <v>33</v>
      </c>
      <c r="BB703" s="1" t="s">
        <v>33</v>
      </c>
      <c r="BC703" s="1" t="s">
        <v>33</v>
      </c>
      <c r="BD703" s="1" t="s">
        <v>33</v>
      </c>
      <c r="BE703" s="1" t="s">
        <v>38</v>
      </c>
      <c r="BF703" s="1" t="s">
        <v>38</v>
      </c>
      <c r="BG703" s="1">
        <v>0.5</v>
      </c>
      <c r="BH703" s="1">
        <v>0.5</v>
      </c>
      <c r="BI703" s="1" t="s">
        <v>33</v>
      </c>
      <c r="BJ703" s="1" t="s">
        <v>33</v>
      </c>
      <c r="BK703" s="1">
        <v>0.5</v>
      </c>
      <c r="BL703" s="1" t="s">
        <v>33</v>
      </c>
      <c r="BM703" s="1" t="s">
        <v>38</v>
      </c>
    </row>
    <row r="704" spans="1:65" x14ac:dyDescent="0.35">
      <c r="A704" s="1" t="s">
        <v>3029</v>
      </c>
      <c r="B704" s="1" t="s">
        <v>2598</v>
      </c>
      <c r="C704" s="1" t="s">
        <v>3030</v>
      </c>
      <c r="D704" s="1" t="s">
        <v>3031</v>
      </c>
      <c r="E704" t="s">
        <v>95</v>
      </c>
      <c r="F704" s="1" t="s">
        <v>37</v>
      </c>
      <c r="G704" s="1" t="s">
        <v>4378</v>
      </c>
      <c r="H704" s="1" t="s">
        <v>38</v>
      </c>
      <c r="I704" s="1" t="s">
        <v>478</v>
      </c>
      <c r="J704" s="1" t="s">
        <v>240</v>
      </c>
      <c r="K704" t="str">
        <f t="shared" si="156"/>
        <v>Fighting, Dark</v>
      </c>
      <c r="L704" s="1">
        <v>2.1</v>
      </c>
      <c r="M704" s="1">
        <v>136</v>
      </c>
      <c r="N704" s="1" t="s">
        <v>61</v>
      </c>
      <c r="O704" s="1" t="s">
        <v>749</v>
      </c>
      <c r="P704" s="1" t="s">
        <v>838</v>
      </c>
      <c r="Q704" s="1" t="s">
        <v>630</v>
      </c>
      <c r="R704" s="9" t="s">
        <v>199</v>
      </c>
      <c r="S704" s="9">
        <f t="shared" si="157"/>
        <v>495</v>
      </c>
      <c r="T704" s="9">
        <f t="shared" si="158"/>
        <v>95</v>
      </c>
      <c r="U704" s="9" t="s">
        <v>276</v>
      </c>
      <c r="V704" s="9">
        <f t="shared" si="159"/>
        <v>124</v>
      </c>
      <c r="W704" s="9" t="s">
        <v>684</v>
      </c>
      <c r="X704" s="9">
        <f t="shared" si="160"/>
        <v>78</v>
      </c>
      <c r="Y704" s="9" t="s">
        <v>101</v>
      </c>
      <c r="Z704" s="9">
        <f t="shared" si="161"/>
        <v>69</v>
      </c>
      <c r="AA704" s="9" t="s">
        <v>277</v>
      </c>
      <c r="AB704" s="9">
        <f t="shared" si="162"/>
        <v>71</v>
      </c>
      <c r="AC704" s="9" t="s">
        <v>216</v>
      </c>
      <c r="AD704" s="9">
        <f t="shared" si="163"/>
        <v>58</v>
      </c>
      <c r="AE704" s="9" t="s">
        <v>94</v>
      </c>
      <c r="AF704" s="9">
        <f t="shared" si="164"/>
        <v>65</v>
      </c>
      <c r="AG704" s="9" t="s">
        <v>46</v>
      </c>
      <c r="AH704" s="9" t="s">
        <v>47</v>
      </c>
      <c r="AI704" s="9">
        <f t="shared" si="165"/>
        <v>70</v>
      </c>
      <c r="AJ704" s="9">
        <f t="shared" si="166"/>
        <v>173</v>
      </c>
      <c r="AK704" s="9" t="s">
        <v>835</v>
      </c>
      <c r="AL704" s="1" t="s">
        <v>161</v>
      </c>
      <c r="AM704" s="1" t="s">
        <v>38</v>
      </c>
      <c r="AN704" s="1" t="s">
        <v>238</v>
      </c>
      <c r="AO704" s="1" t="s">
        <v>514</v>
      </c>
      <c r="AP704" t="str">
        <f t="shared" si="167"/>
        <v>Field, Human-Like</v>
      </c>
      <c r="AQ704" s="9">
        <v>50</v>
      </c>
      <c r="AR704" s="9">
        <f t="shared" si="168"/>
        <v>50</v>
      </c>
      <c r="AS704" s="10">
        <f>Table1[[#This Row],[percentage_male]]/100</f>
        <v>0.5</v>
      </c>
      <c r="AT704" s="11">
        <f>(100-Table1[[#This Row],[percentage_male]])/100</f>
        <v>0.5</v>
      </c>
      <c r="AU704" s="1" t="s">
        <v>170</v>
      </c>
      <c r="AV704" s="1" t="s">
        <v>33</v>
      </c>
      <c r="AW704" s="1" t="s">
        <v>33</v>
      </c>
      <c r="AX704" s="1" t="s">
        <v>33</v>
      </c>
      <c r="AY704" s="1" t="s">
        <v>33</v>
      </c>
      <c r="AZ704" s="1" t="s">
        <v>33</v>
      </c>
      <c r="BA704" s="1" t="s">
        <v>33</v>
      </c>
      <c r="BB704" s="1" t="s">
        <v>38</v>
      </c>
      <c r="BC704" s="1" t="s">
        <v>33</v>
      </c>
      <c r="BD704" s="1" t="s">
        <v>33</v>
      </c>
      <c r="BE704" s="1" t="s">
        <v>38</v>
      </c>
      <c r="BF704" s="1" t="s">
        <v>32</v>
      </c>
      <c r="BG704" s="1" t="s">
        <v>33</v>
      </c>
      <c r="BH704" s="1">
        <v>0.5</v>
      </c>
      <c r="BI704" s="1">
        <v>0.5</v>
      </c>
      <c r="BJ704" s="1" t="s">
        <v>33</v>
      </c>
      <c r="BK704" s="1">
        <v>0.25</v>
      </c>
      <c r="BL704" s="1" t="s">
        <v>33</v>
      </c>
      <c r="BM704" s="1" t="s">
        <v>77</v>
      </c>
    </row>
    <row r="705" spans="1:65" x14ac:dyDescent="0.35">
      <c r="A705" s="1" t="s">
        <v>3033</v>
      </c>
      <c r="B705" s="1" t="s">
        <v>2601</v>
      </c>
      <c r="C705" s="1" t="s">
        <v>3034</v>
      </c>
      <c r="D705" s="1" t="s">
        <v>3035</v>
      </c>
      <c r="E705" t="s">
        <v>95</v>
      </c>
      <c r="F705" s="1" t="s">
        <v>37</v>
      </c>
      <c r="G705" s="1" t="s">
        <v>4379</v>
      </c>
      <c r="H705" s="1" t="s">
        <v>33</v>
      </c>
      <c r="I705" s="1" t="s">
        <v>37</v>
      </c>
      <c r="K705" t="str">
        <f t="shared" si="156"/>
        <v>Normal</v>
      </c>
      <c r="L705" s="1">
        <v>1.2</v>
      </c>
      <c r="M705" s="1">
        <v>28</v>
      </c>
      <c r="N705" s="1" t="s">
        <v>33</v>
      </c>
      <c r="O705" s="1" t="s">
        <v>463</v>
      </c>
      <c r="R705" s="9" t="s">
        <v>1881</v>
      </c>
      <c r="S705" s="9">
        <f t="shared" si="157"/>
        <v>472</v>
      </c>
      <c r="T705" s="9">
        <f t="shared" si="158"/>
        <v>75</v>
      </c>
      <c r="U705" s="9" t="s">
        <v>195</v>
      </c>
      <c r="V705" s="9">
        <f t="shared" si="159"/>
        <v>80</v>
      </c>
      <c r="W705" s="9" t="s">
        <v>59</v>
      </c>
      <c r="X705" s="9">
        <f t="shared" si="160"/>
        <v>60</v>
      </c>
      <c r="Y705" s="9" t="s">
        <v>56</v>
      </c>
      <c r="Z705" s="9">
        <f t="shared" si="161"/>
        <v>65</v>
      </c>
      <c r="AA705" s="9" t="s">
        <v>46</v>
      </c>
      <c r="AB705" s="9">
        <f t="shared" si="162"/>
        <v>90</v>
      </c>
      <c r="AC705" s="9" t="s">
        <v>178</v>
      </c>
      <c r="AD705" s="9">
        <f t="shared" si="163"/>
        <v>102</v>
      </c>
      <c r="AE705" s="9" t="s">
        <v>353</v>
      </c>
      <c r="AF705" s="9">
        <f t="shared" si="164"/>
        <v>160</v>
      </c>
      <c r="AG705" s="9" t="s">
        <v>694</v>
      </c>
      <c r="AH705" s="9" t="s">
        <v>47</v>
      </c>
      <c r="AI705" s="9">
        <f t="shared" si="165"/>
        <v>70</v>
      </c>
      <c r="AJ705" s="9">
        <f t="shared" si="166"/>
        <v>165</v>
      </c>
      <c r="AK705" s="9" t="s">
        <v>639</v>
      </c>
      <c r="AL705" s="1" t="s">
        <v>161</v>
      </c>
      <c r="AM705" s="1" t="s">
        <v>33</v>
      </c>
      <c r="AN705" s="1" t="s">
        <v>238</v>
      </c>
      <c r="AP705" t="str">
        <f t="shared" si="167"/>
        <v>Field</v>
      </c>
      <c r="AQ705" s="9">
        <v>50</v>
      </c>
      <c r="AR705" s="9">
        <f t="shared" si="168"/>
        <v>50</v>
      </c>
      <c r="AS705" s="10">
        <f>Table1[[#This Row],[percentage_male]]/100</f>
        <v>0.5</v>
      </c>
      <c r="AT705" s="11">
        <f>(100-Table1[[#This Row],[percentage_male]])/100</f>
        <v>0.5</v>
      </c>
      <c r="AU705" s="1" t="s">
        <v>51</v>
      </c>
      <c r="AV705" s="1" t="s">
        <v>33</v>
      </c>
      <c r="AW705" s="1" t="s">
        <v>33</v>
      </c>
      <c r="AX705" s="1" t="s">
        <v>33</v>
      </c>
      <c r="AY705" s="1" t="s">
        <v>33</v>
      </c>
      <c r="AZ705" s="1" t="s">
        <v>33</v>
      </c>
      <c r="BA705" s="1" t="s">
        <v>33</v>
      </c>
      <c r="BB705" s="1" t="s">
        <v>38</v>
      </c>
      <c r="BC705" s="1" t="s">
        <v>33</v>
      </c>
      <c r="BD705" s="1" t="s">
        <v>33</v>
      </c>
      <c r="BE705" s="1" t="s">
        <v>33</v>
      </c>
      <c r="BF705" s="1" t="s">
        <v>33</v>
      </c>
      <c r="BG705" s="1" t="s">
        <v>33</v>
      </c>
      <c r="BH705" s="1" t="s">
        <v>33</v>
      </c>
      <c r="BI705" s="1" t="s">
        <v>32</v>
      </c>
      <c r="BJ705" s="1" t="s">
        <v>33</v>
      </c>
      <c r="BK705" s="1" t="s">
        <v>33</v>
      </c>
      <c r="BL705" s="1" t="s">
        <v>33</v>
      </c>
      <c r="BM705" s="1" t="s">
        <v>33</v>
      </c>
    </row>
    <row r="706" spans="1:65" x14ac:dyDescent="0.35">
      <c r="A706" s="1" t="s">
        <v>3037</v>
      </c>
      <c r="B706" s="1" t="s">
        <v>2605</v>
      </c>
      <c r="C706" s="1" t="s">
        <v>3038</v>
      </c>
      <c r="D706" s="1" t="s">
        <v>3039</v>
      </c>
      <c r="E706" t="s">
        <v>95</v>
      </c>
      <c r="F706" s="1" t="s">
        <v>37</v>
      </c>
      <c r="G706" s="1" t="s">
        <v>4380</v>
      </c>
      <c r="H706" s="1" t="s">
        <v>33</v>
      </c>
      <c r="I706" s="1" t="s">
        <v>299</v>
      </c>
      <c r="K706" t="str">
        <f t="shared" si="156"/>
        <v>Psychic</v>
      </c>
      <c r="L706" s="1">
        <v>0.3</v>
      </c>
      <c r="M706" s="1">
        <v>3.5</v>
      </c>
      <c r="N706" s="1" t="s">
        <v>61</v>
      </c>
      <c r="O706" s="1" t="s">
        <v>206</v>
      </c>
      <c r="P706" s="1" t="s">
        <v>398</v>
      </c>
      <c r="Q706" s="1" t="s">
        <v>599</v>
      </c>
      <c r="R706" s="9" t="s">
        <v>889</v>
      </c>
      <c r="S706" s="9">
        <f t="shared" si="157"/>
        <v>355</v>
      </c>
      <c r="T706" s="9">
        <f t="shared" si="158"/>
        <v>62</v>
      </c>
      <c r="U706" s="9" t="s">
        <v>57</v>
      </c>
      <c r="V706" s="9">
        <f t="shared" si="159"/>
        <v>48</v>
      </c>
      <c r="W706" s="9" t="s">
        <v>128</v>
      </c>
      <c r="X706" s="9">
        <f t="shared" si="160"/>
        <v>54</v>
      </c>
      <c r="Y706" s="9" t="s">
        <v>272</v>
      </c>
      <c r="Z706" s="9">
        <f t="shared" si="161"/>
        <v>63</v>
      </c>
      <c r="AA706" s="9" t="s">
        <v>58</v>
      </c>
      <c r="AB706" s="9">
        <f t="shared" si="162"/>
        <v>60</v>
      </c>
      <c r="AC706" s="9" t="s">
        <v>56</v>
      </c>
      <c r="AD706" s="9">
        <f t="shared" si="163"/>
        <v>68</v>
      </c>
      <c r="AE706" s="9" t="s">
        <v>452</v>
      </c>
      <c r="AF706" s="9">
        <f t="shared" si="164"/>
        <v>190</v>
      </c>
      <c r="AG706" s="9" t="s">
        <v>286</v>
      </c>
      <c r="AH706" s="9" t="s">
        <v>47</v>
      </c>
      <c r="AI706" s="9">
        <f t="shared" si="165"/>
        <v>70</v>
      </c>
      <c r="AJ706" s="9">
        <f t="shared" si="166"/>
        <v>71</v>
      </c>
      <c r="AK706" s="9" t="s">
        <v>216</v>
      </c>
      <c r="AL706" s="1" t="s">
        <v>161</v>
      </c>
      <c r="AM706" s="1" t="s">
        <v>33</v>
      </c>
      <c r="AN706" s="1" t="s">
        <v>238</v>
      </c>
      <c r="AP706" t="str">
        <f t="shared" si="167"/>
        <v>Field</v>
      </c>
      <c r="AQ706" s="9">
        <v>50</v>
      </c>
      <c r="AR706" s="9">
        <f t="shared" si="168"/>
        <v>50</v>
      </c>
      <c r="AS706" s="10">
        <f>Table1[[#This Row],[percentage_male]]/100</f>
        <v>0.5</v>
      </c>
      <c r="AT706" s="11">
        <f>(100-Table1[[#This Row],[percentage_male]])/100</f>
        <v>0.5</v>
      </c>
      <c r="AU706" s="1" t="s">
        <v>51</v>
      </c>
      <c r="AV706" s="1" t="s">
        <v>33</v>
      </c>
      <c r="AW706" s="1" t="s">
        <v>33</v>
      </c>
      <c r="AX706" s="1" t="s">
        <v>33</v>
      </c>
      <c r="AY706" s="1" t="s">
        <v>33</v>
      </c>
      <c r="AZ706" s="1" t="s">
        <v>33</v>
      </c>
      <c r="BA706" s="1" t="s">
        <v>33</v>
      </c>
      <c r="BB706" s="1">
        <v>0.5</v>
      </c>
      <c r="BC706" s="1" t="s">
        <v>33</v>
      </c>
      <c r="BD706" s="1" t="s">
        <v>33</v>
      </c>
      <c r="BE706" s="1" t="s">
        <v>33</v>
      </c>
      <c r="BF706" s="1">
        <v>0.5</v>
      </c>
      <c r="BG706" s="1" t="s">
        <v>38</v>
      </c>
      <c r="BH706" s="1" t="s">
        <v>33</v>
      </c>
      <c r="BI706" s="1" t="s">
        <v>38</v>
      </c>
      <c r="BJ706" s="1" t="s">
        <v>33</v>
      </c>
      <c r="BK706" s="1" t="s">
        <v>38</v>
      </c>
      <c r="BL706" s="1" t="s">
        <v>33</v>
      </c>
      <c r="BM706" s="1" t="s">
        <v>33</v>
      </c>
    </row>
    <row r="707" spans="1:65" x14ac:dyDescent="0.35">
      <c r="A707" s="1" t="s">
        <v>3041</v>
      </c>
      <c r="B707" s="1" t="s">
        <v>2609</v>
      </c>
      <c r="C707" s="1" t="s">
        <v>3042</v>
      </c>
      <c r="D707" s="1" t="s">
        <v>3043</v>
      </c>
      <c r="E707" t="s">
        <v>95</v>
      </c>
      <c r="F707" s="1" t="s">
        <v>37</v>
      </c>
      <c r="G707" s="1" t="s">
        <v>4381</v>
      </c>
      <c r="H707" s="1" t="s">
        <v>33</v>
      </c>
      <c r="I707" s="1" t="s">
        <v>299</v>
      </c>
      <c r="K707" t="str">
        <f t="shared" si="156"/>
        <v>Psychic</v>
      </c>
      <c r="L707" s="1">
        <v>0.6</v>
      </c>
      <c r="M707" s="1">
        <v>8.5</v>
      </c>
      <c r="N707" s="1" t="s">
        <v>61</v>
      </c>
      <c r="O707" s="1" t="s">
        <v>206</v>
      </c>
      <c r="P707" s="1" t="s">
        <v>398</v>
      </c>
      <c r="Q707" s="1" t="s">
        <v>1123</v>
      </c>
      <c r="R707" s="9" t="s">
        <v>1866</v>
      </c>
      <c r="S707" s="9">
        <f t="shared" si="157"/>
        <v>466</v>
      </c>
      <c r="T707" s="9">
        <f t="shared" si="158"/>
        <v>74</v>
      </c>
      <c r="U707" s="9" t="s">
        <v>474</v>
      </c>
      <c r="V707" s="9">
        <f t="shared" si="159"/>
        <v>48</v>
      </c>
      <c r="W707" s="9" t="s">
        <v>128</v>
      </c>
      <c r="X707" s="9">
        <f t="shared" si="160"/>
        <v>76</v>
      </c>
      <c r="Y707" s="9" t="s">
        <v>342</v>
      </c>
      <c r="Z707" s="9">
        <f t="shared" si="161"/>
        <v>83</v>
      </c>
      <c r="AA707" s="9" t="s">
        <v>67</v>
      </c>
      <c r="AB707" s="9">
        <f t="shared" si="162"/>
        <v>81</v>
      </c>
      <c r="AC707" s="9" t="s">
        <v>247</v>
      </c>
      <c r="AD707" s="9">
        <f t="shared" si="163"/>
        <v>104</v>
      </c>
      <c r="AE707" s="9" t="s">
        <v>116</v>
      </c>
      <c r="AF707" s="9">
        <f t="shared" si="164"/>
        <v>75</v>
      </c>
      <c r="AG707" s="9" t="s">
        <v>195</v>
      </c>
      <c r="AH707" s="9" t="s">
        <v>47</v>
      </c>
      <c r="AI707" s="9">
        <f t="shared" si="165"/>
        <v>70</v>
      </c>
      <c r="AJ707" s="9">
        <f t="shared" si="166"/>
        <v>163</v>
      </c>
      <c r="AK707" s="9" t="s">
        <v>623</v>
      </c>
      <c r="AL707" s="1" t="s">
        <v>161</v>
      </c>
      <c r="AM707" s="1" t="s">
        <v>33</v>
      </c>
      <c r="AN707" s="1" t="s">
        <v>238</v>
      </c>
      <c r="AP707" t="str">
        <f t="shared" si="167"/>
        <v>Field</v>
      </c>
      <c r="AQ707" s="9">
        <v>50</v>
      </c>
      <c r="AR707" s="9">
        <f t="shared" si="168"/>
        <v>50</v>
      </c>
      <c r="AS707" s="10">
        <f>Table1[[#This Row],[percentage_male]]/100</f>
        <v>0.5</v>
      </c>
      <c r="AT707" s="11">
        <f>(100-Table1[[#This Row],[percentage_male]])/100</f>
        <v>0.5</v>
      </c>
      <c r="AU707" s="1" t="s">
        <v>51</v>
      </c>
      <c r="AV707" s="1" t="s">
        <v>33</v>
      </c>
      <c r="AW707" s="1" t="s">
        <v>33</v>
      </c>
      <c r="AX707" s="1" t="s">
        <v>33</v>
      </c>
      <c r="AY707" s="1" t="s">
        <v>33</v>
      </c>
      <c r="AZ707" s="1" t="s">
        <v>33</v>
      </c>
      <c r="BA707" s="1" t="s">
        <v>33</v>
      </c>
      <c r="BB707" s="1">
        <v>0.5</v>
      </c>
      <c r="BC707" s="1" t="s">
        <v>33</v>
      </c>
      <c r="BD707" s="1" t="s">
        <v>33</v>
      </c>
      <c r="BE707" s="1" t="s">
        <v>33</v>
      </c>
      <c r="BF707" s="1">
        <v>0.5</v>
      </c>
      <c r="BG707" s="1" t="s">
        <v>38</v>
      </c>
      <c r="BH707" s="1" t="s">
        <v>33</v>
      </c>
      <c r="BI707" s="1" t="s">
        <v>38</v>
      </c>
      <c r="BJ707" s="1" t="s">
        <v>33</v>
      </c>
      <c r="BK707" s="1" t="s">
        <v>38</v>
      </c>
      <c r="BL707" s="1" t="s">
        <v>33</v>
      </c>
      <c r="BM707" s="1" t="s">
        <v>33</v>
      </c>
    </row>
    <row r="708" spans="1:65" x14ac:dyDescent="0.35">
      <c r="A708" s="1" t="s">
        <v>3045</v>
      </c>
      <c r="B708" s="1" t="s">
        <v>2609</v>
      </c>
      <c r="C708" s="1" t="s">
        <v>3042</v>
      </c>
      <c r="D708" s="1" t="s">
        <v>3043</v>
      </c>
      <c r="E708" t="s">
        <v>95</v>
      </c>
      <c r="F708" s="1" t="s">
        <v>37</v>
      </c>
      <c r="G708" s="1" t="s">
        <v>4381</v>
      </c>
      <c r="H708" s="1" t="s">
        <v>33</v>
      </c>
      <c r="I708" s="1" t="s">
        <v>299</v>
      </c>
      <c r="K708" t="str">
        <f t="shared" si="156"/>
        <v>Psychic</v>
      </c>
      <c r="L708" s="1">
        <v>0.6</v>
      </c>
      <c r="M708" s="1">
        <v>8.5</v>
      </c>
      <c r="N708" s="1" t="s">
        <v>61</v>
      </c>
      <c r="O708" s="1" t="s">
        <v>206</v>
      </c>
      <c r="P708" s="1" t="s">
        <v>398</v>
      </c>
      <c r="Q708" s="1" t="s">
        <v>385</v>
      </c>
      <c r="R708" s="9" t="s">
        <v>1866</v>
      </c>
      <c r="S708" s="9">
        <f t="shared" si="157"/>
        <v>466</v>
      </c>
      <c r="T708" s="9">
        <f t="shared" si="158"/>
        <v>74</v>
      </c>
      <c r="U708" s="9" t="s">
        <v>474</v>
      </c>
      <c r="V708" s="9">
        <f t="shared" si="159"/>
        <v>48</v>
      </c>
      <c r="W708" s="9" t="s">
        <v>128</v>
      </c>
      <c r="X708" s="9">
        <f t="shared" si="160"/>
        <v>76</v>
      </c>
      <c r="Y708" s="9" t="s">
        <v>342</v>
      </c>
      <c r="Z708" s="9">
        <f t="shared" si="161"/>
        <v>83</v>
      </c>
      <c r="AA708" s="9" t="s">
        <v>67</v>
      </c>
      <c r="AB708" s="9">
        <f t="shared" si="162"/>
        <v>81</v>
      </c>
      <c r="AC708" s="9" t="s">
        <v>247</v>
      </c>
      <c r="AD708" s="9">
        <f t="shared" si="163"/>
        <v>104</v>
      </c>
      <c r="AE708" s="9" t="s">
        <v>116</v>
      </c>
      <c r="AF708" s="9">
        <f t="shared" si="164"/>
        <v>75</v>
      </c>
      <c r="AG708" s="9" t="s">
        <v>195</v>
      </c>
      <c r="AH708" s="9" t="s">
        <v>47</v>
      </c>
      <c r="AI708" s="9">
        <f t="shared" si="165"/>
        <v>70</v>
      </c>
      <c r="AJ708" s="9">
        <f t="shared" si="166"/>
        <v>163</v>
      </c>
      <c r="AK708" s="9" t="s">
        <v>623</v>
      </c>
      <c r="AL708" s="1" t="s">
        <v>161</v>
      </c>
      <c r="AM708" s="1" t="s">
        <v>33</v>
      </c>
      <c r="AN708" s="1" t="s">
        <v>238</v>
      </c>
      <c r="AP708" t="str">
        <f t="shared" si="167"/>
        <v>Field</v>
      </c>
      <c r="AQ708" s="9">
        <v>50</v>
      </c>
      <c r="AR708" s="9">
        <f t="shared" si="168"/>
        <v>50</v>
      </c>
      <c r="AS708" s="10">
        <f>Table1[[#This Row],[percentage_male]]/100</f>
        <v>0.5</v>
      </c>
      <c r="AT708" s="11">
        <f>(100-Table1[[#This Row],[percentage_male]])/100</f>
        <v>0.5</v>
      </c>
      <c r="AU708" s="1" t="s">
        <v>51</v>
      </c>
      <c r="AV708" s="1" t="s">
        <v>33</v>
      </c>
      <c r="AW708" s="1" t="s">
        <v>33</v>
      </c>
      <c r="AX708" s="1" t="s">
        <v>33</v>
      </c>
      <c r="AY708" s="1" t="s">
        <v>33</v>
      </c>
      <c r="AZ708" s="1" t="s">
        <v>33</v>
      </c>
      <c r="BA708" s="1" t="s">
        <v>33</v>
      </c>
      <c r="BB708" s="1">
        <v>0.5</v>
      </c>
      <c r="BC708" s="1" t="s">
        <v>33</v>
      </c>
      <c r="BD708" s="1" t="s">
        <v>33</v>
      </c>
      <c r="BE708" s="1" t="s">
        <v>33</v>
      </c>
      <c r="BF708" s="1">
        <v>0.5</v>
      </c>
      <c r="BG708" s="1" t="s">
        <v>38</v>
      </c>
      <c r="BH708" s="1" t="s">
        <v>33</v>
      </c>
      <c r="BI708" s="1" t="s">
        <v>38</v>
      </c>
      <c r="BJ708" s="1" t="s">
        <v>33</v>
      </c>
      <c r="BK708" s="1" t="s">
        <v>38</v>
      </c>
      <c r="BL708" s="1" t="s">
        <v>33</v>
      </c>
      <c r="BM708" s="1" t="s">
        <v>33</v>
      </c>
    </row>
    <row r="709" spans="1:65" x14ac:dyDescent="0.35">
      <c r="A709" s="1" t="s">
        <v>3047</v>
      </c>
      <c r="B709" s="1" t="s">
        <v>2613</v>
      </c>
      <c r="C709" s="1" t="s">
        <v>3048</v>
      </c>
      <c r="D709" s="1" t="s">
        <v>3049</v>
      </c>
      <c r="E709" t="s">
        <v>95</v>
      </c>
      <c r="F709" s="1" t="s">
        <v>37</v>
      </c>
      <c r="G709" s="1" t="s">
        <v>4382</v>
      </c>
      <c r="H709" s="1" t="s">
        <v>38</v>
      </c>
      <c r="I709" s="1" t="s">
        <v>311</v>
      </c>
      <c r="J709" s="1" t="s">
        <v>679</v>
      </c>
      <c r="K709" t="str">
        <f t="shared" si="156"/>
        <v>Steel, Ghost</v>
      </c>
      <c r="L709" s="1">
        <v>0.8</v>
      </c>
      <c r="M709" s="1">
        <v>2</v>
      </c>
      <c r="N709" s="1" t="s">
        <v>33</v>
      </c>
      <c r="O709" s="1" t="s">
        <v>226</v>
      </c>
      <c r="R709" s="9" t="s">
        <v>619</v>
      </c>
      <c r="S709" s="9">
        <f t="shared" si="157"/>
        <v>325</v>
      </c>
      <c r="T709" s="9">
        <f t="shared" si="158"/>
        <v>45</v>
      </c>
      <c r="U709" s="9" t="s">
        <v>44</v>
      </c>
      <c r="V709" s="9">
        <f t="shared" si="159"/>
        <v>80</v>
      </c>
      <c r="W709" s="9" t="s">
        <v>59</v>
      </c>
      <c r="X709" s="9">
        <f t="shared" si="160"/>
        <v>100</v>
      </c>
      <c r="Y709" s="9" t="s">
        <v>68</v>
      </c>
      <c r="Z709" s="9">
        <f t="shared" si="161"/>
        <v>35</v>
      </c>
      <c r="AA709" s="9" t="s">
        <v>159</v>
      </c>
      <c r="AB709" s="9">
        <f t="shared" si="162"/>
        <v>37</v>
      </c>
      <c r="AC709" s="9" t="s">
        <v>308</v>
      </c>
      <c r="AD709" s="9">
        <f t="shared" si="163"/>
        <v>28</v>
      </c>
      <c r="AE709" s="9" t="s">
        <v>253</v>
      </c>
      <c r="AF709" s="9">
        <f t="shared" si="164"/>
        <v>180</v>
      </c>
      <c r="AG709" s="9" t="s">
        <v>529</v>
      </c>
      <c r="AH709" s="9" t="s">
        <v>47</v>
      </c>
      <c r="AI709" s="9">
        <f t="shared" si="165"/>
        <v>70</v>
      </c>
      <c r="AJ709" s="9">
        <f t="shared" si="166"/>
        <v>65</v>
      </c>
      <c r="AK709" s="9" t="s">
        <v>46</v>
      </c>
      <c r="AL709" s="1" t="s">
        <v>161</v>
      </c>
      <c r="AM709" s="1" t="s">
        <v>33</v>
      </c>
      <c r="AN709" s="1" t="s">
        <v>569</v>
      </c>
      <c r="AP709" t="str">
        <f t="shared" si="167"/>
        <v>Mineral</v>
      </c>
      <c r="AQ709" s="9">
        <v>50</v>
      </c>
      <c r="AR709" s="9">
        <f t="shared" si="168"/>
        <v>50</v>
      </c>
      <c r="AS709" s="10">
        <f>Table1[[#This Row],[percentage_male]]/100</f>
        <v>0.5</v>
      </c>
      <c r="AT709" s="11">
        <f>(100-Table1[[#This Row],[percentage_male]])/100</f>
        <v>0.5</v>
      </c>
      <c r="AU709" s="1" t="s">
        <v>51</v>
      </c>
      <c r="AV709" s="1" t="s">
        <v>32</v>
      </c>
      <c r="AW709" s="1" t="s">
        <v>38</v>
      </c>
      <c r="AX709" s="1" t="s">
        <v>33</v>
      </c>
      <c r="AY709" s="1" t="s">
        <v>33</v>
      </c>
      <c r="AZ709" s="1">
        <v>0.5</v>
      </c>
      <c r="BA709" s="1">
        <v>0.5</v>
      </c>
      <c r="BB709" s="1" t="s">
        <v>32</v>
      </c>
      <c r="BC709" s="1" t="s">
        <v>32</v>
      </c>
      <c r="BD709" s="1" t="s">
        <v>38</v>
      </c>
      <c r="BE709" s="1">
        <v>0.5</v>
      </c>
      <c r="BF709" s="1">
        <v>0.5</v>
      </c>
      <c r="BG709" s="1">
        <v>0.25</v>
      </c>
      <c r="BH709" s="1">
        <v>0.5</v>
      </c>
      <c r="BI709" s="1" t="s">
        <v>38</v>
      </c>
      <c r="BJ709" s="1">
        <v>0.5</v>
      </c>
      <c r="BK709" s="1" t="s">
        <v>38</v>
      </c>
      <c r="BL709" s="1">
        <v>0.5</v>
      </c>
      <c r="BM709" s="1">
        <v>0.5</v>
      </c>
    </row>
    <row r="710" spans="1:65" x14ac:dyDescent="0.35">
      <c r="A710" s="1" t="s">
        <v>3051</v>
      </c>
      <c r="B710" s="1" t="s">
        <v>944</v>
      </c>
      <c r="C710" s="1" t="s">
        <v>3052</v>
      </c>
      <c r="D710" s="1" t="s">
        <v>3053</v>
      </c>
      <c r="E710" t="s">
        <v>95</v>
      </c>
      <c r="F710" s="1" t="s">
        <v>37</v>
      </c>
      <c r="G710" s="1" t="s">
        <v>4382</v>
      </c>
      <c r="H710" s="1" t="s">
        <v>38</v>
      </c>
      <c r="I710" s="1" t="s">
        <v>311</v>
      </c>
      <c r="J710" s="1" t="s">
        <v>679</v>
      </c>
      <c r="K710" t="str">
        <f t="shared" si="156"/>
        <v>Steel, Ghost</v>
      </c>
      <c r="L710" s="1">
        <v>0.8</v>
      </c>
      <c r="M710" s="1">
        <v>4.5</v>
      </c>
      <c r="N710" s="1" t="s">
        <v>33</v>
      </c>
      <c r="O710" s="1" t="s">
        <v>226</v>
      </c>
      <c r="R710" s="9" t="s">
        <v>275</v>
      </c>
      <c r="S710" s="9">
        <f t="shared" si="157"/>
        <v>448</v>
      </c>
      <c r="T710" s="9">
        <f t="shared" si="158"/>
        <v>59</v>
      </c>
      <c r="U710" s="9" t="s">
        <v>134</v>
      </c>
      <c r="V710" s="9">
        <f t="shared" si="159"/>
        <v>110</v>
      </c>
      <c r="W710" s="9" t="s">
        <v>296</v>
      </c>
      <c r="X710" s="9">
        <f t="shared" si="160"/>
        <v>150</v>
      </c>
      <c r="Y710" s="9" t="s">
        <v>200</v>
      </c>
      <c r="Z710" s="9">
        <f t="shared" si="161"/>
        <v>45</v>
      </c>
      <c r="AA710" s="9" t="s">
        <v>44</v>
      </c>
      <c r="AB710" s="9">
        <f t="shared" si="162"/>
        <v>49</v>
      </c>
      <c r="AC710" s="9" t="s">
        <v>45</v>
      </c>
      <c r="AD710" s="9">
        <f t="shared" si="163"/>
        <v>35</v>
      </c>
      <c r="AE710" s="9" t="s">
        <v>159</v>
      </c>
      <c r="AF710" s="9">
        <f t="shared" si="164"/>
        <v>90</v>
      </c>
      <c r="AG710" s="9" t="s">
        <v>178</v>
      </c>
      <c r="AH710" s="9" t="s">
        <v>47</v>
      </c>
      <c r="AI710" s="9">
        <f t="shared" si="165"/>
        <v>70</v>
      </c>
      <c r="AJ710" s="9">
        <f t="shared" si="166"/>
        <v>157</v>
      </c>
      <c r="AK710" s="9" t="s">
        <v>278</v>
      </c>
      <c r="AL710" s="1" t="s">
        <v>161</v>
      </c>
      <c r="AM710" s="1" t="s">
        <v>33</v>
      </c>
      <c r="AN710" s="1" t="s">
        <v>569</v>
      </c>
      <c r="AP710" t="str">
        <f t="shared" si="167"/>
        <v>Mineral</v>
      </c>
      <c r="AQ710" s="9">
        <v>50</v>
      </c>
      <c r="AR710" s="9">
        <f t="shared" si="168"/>
        <v>50</v>
      </c>
      <c r="AS710" s="10">
        <f>Table1[[#This Row],[percentage_male]]/100</f>
        <v>0.5</v>
      </c>
      <c r="AT710" s="11">
        <f>(100-Table1[[#This Row],[percentage_male]])/100</f>
        <v>0.5</v>
      </c>
      <c r="AU710" s="1" t="s">
        <v>51</v>
      </c>
      <c r="AV710" s="1" t="s">
        <v>32</v>
      </c>
      <c r="AW710" s="1" t="s">
        <v>38</v>
      </c>
      <c r="AX710" s="1" t="s">
        <v>33</v>
      </c>
      <c r="AY710" s="1" t="s">
        <v>33</v>
      </c>
      <c r="AZ710" s="1">
        <v>0.5</v>
      </c>
      <c r="BA710" s="1">
        <v>0.5</v>
      </c>
      <c r="BB710" s="1" t="s">
        <v>32</v>
      </c>
      <c r="BC710" s="1" t="s">
        <v>32</v>
      </c>
      <c r="BD710" s="1" t="s">
        <v>38</v>
      </c>
      <c r="BE710" s="1">
        <v>0.5</v>
      </c>
      <c r="BF710" s="1">
        <v>0.5</v>
      </c>
      <c r="BG710" s="1">
        <v>0.25</v>
      </c>
      <c r="BH710" s="1">
        <v>0.5</v>
      </c>
      <c r="BI710" s="1" t="s">
        <v>38</v>
      </c>
      <c r="BJ710" s="1">
        <v>0.5</v>
      </c>
      <c r="BK710" s="1" t="s">
        <v>38</v>
      </c>
      <c r="BL710" s="1">
        <v>0.5</v>
      </c>
      <c r="BM710" s="1">
        <v>0.5</v>
      </c>
    </row>
    <row r="711" spans="1:65" x14ac:dyDescent="0.35">
      <c r="A711" s="1" t="s">
        <v>3055</v>
      </c>
      <c r="B711" s="1" t="s">
        <v>2620</v>
      </c>
      <c r="C711" s="1" t="s">
        <v>3056</v>
      </c>
      <c r="D711" s="1" t="s">
        <v>3057</v>
      </c>
      <c r="E711" t="s">
        <v>95</v>
      </c>
      <c r="F711" s="1" t="s">
        <v>37</v>
      </c>
      <c r="G711" s="1" t="s">
        <v>4383</v>
      </c>
      <c r="H711" s="1" t="s">
        <v>38</v>
      </c>
      <c r="I711" s="1" t="s">
        <v>311</v>
      </c>
      <c r="J711" s="1" t="s">
        <v>679</v>
      </c>
      <c r="K711" t="str">
        <f t="shared" si="156"/>
        <v>Steel, Ghost</v>
      </c>
      <c r="L711" s="1">
        <v>1.7</v>
      </c>
      <c r="M711" s="1">
        <v>53</v>
      </c>
      <c r="N711" s="1" t="s">
        <v>33</v>
      </c>
      <c r="O711" s="1" t="s">
        <v>3058</v>
      </c>
      <c r="R711" s="9" t="s">
        <v>815</v>
      </c>
      <c r="S711" s="9">
        <f t="shared" si="157"/>
        <v>520</v>
      </c>
      <c r="T711" s="9">
        <f t="shared" si="158"/>
        <v>60</v>
      </c>
      <c r="U711" s="9" t="s">
        <v>56</v>
      </c>
      <c r="V711" s="9">
        <f t="shared" si="159"/>
        <v>150</v>
      </c>
      <c r="W711" s="9" t="s">
        <v>200</v>
      </c>
      <c r="X711" s="9">
        <f t="shared" si="160"/>
        <v>50</v>
      </c>
      <c r="Y711" s="9" t="s">
        <v>88</v>
      </c>
      <c r="Z711" s="9">
        <f t="shared" si="161"/>
        <v>150</v>
      </c>
      <c r="AA711" s="9" t="s">
        <v>200</v>
      </c>
      <c r="AB711" s="9">
        <f t="shared" si="162"/>
        <v>50</v>
      </c>
      <c r="AC711" s="9" t="s">
        <v>88</v>
      </c>
      <c r="AD711" s="9">
        <f t="shared" si="163"/>
        <v>60</v>
      </c>
      <c r="AE711" s="9" t="s">
        <v>56</v>
      </c>
      <c r="AF711" s="9">
        <f t="shared" si="164"/>
        <v>45</v>
      </c>
      <c r="AG711" s="9" t="s">
        <v>44</v>
      </c>
      <c r="AH711" s="9" t="s">
        <v>47</v>
      </c>
      <c r="AI711" s="9">
        <f t="shared" si="165"/>
        <v>70</v>
      </c>
      <c r="AJ711" s="9">
        <f t="shared" si="166"/>
        <v>234</v>
      </c>
      <c r="AK711" s="9" t="s">
        <v>1083</v>
      </c>
      <c r="AL711" s="1" t="s">
        <v>161</v>
      </c>
      <c r="AM711" s="1" t="s">
        <v>33</v>
      </c>
      <c r="AN711" s="1" t="s">
        <v>569</v>
      </c>
      <c r="AP711" t="str">
        <f t="shared" si="167"/>
        <v>Mineral</v>
      </c>
      <c r="AQ711" s="9">
        <v>50</v>
      </c>
      <c r="AR711" s="9">
        <f t="shared" si="168"/>
        <v>50</v>
      </c>
      <c r="AS711" s="10">
        <f>Table1[[#This Row],[percentage_male]]/100</f>
        <v>0.5</v>
      </c>
      <c r="AT711" s="11">
        <f>(100-Table1[[#This Row],[percentage_male]])/100</f>
        <v>0.5</v>
      </c>
      <c r="AU711" s="1" t="s">
        <v>51</v>
      </c>
      <c r="AV711" s="1" t="s">
        <v>32</v>
      </c>
      <c r="AW711" s="1" t="s">
        <v>38</v>
      </c>
      <c r="AX711" s="1" t="s">
        <v>33</v>
      </c>
      <c r="AY711" s="1" t="s">
        <v>33</v>
      </c>
      <c r="AZ711" s="1">
        <v>0.5</v>
      </c>
      <c r="BA711" s="1">
        <v>0.5</v>
      </c>
      <c r="BB711" s="1" t="s">
        <v>32</v>
      </c>
      <c r="BC711" s="1" t="s">
        <v>32</v>
      </c>
      <c r="BD711" s="1" t="s">
        <v>38</v>
      </c>
      <c r="BE711" s="1">
        <v>0.5</v>
      </c>
      <c r="BF711" s="1">
        <v>0.5</v>
      </c>
      <c r="BG711" s="1">
        <v>0.25</v>
      </c>
      <c r="BH711" s="1">
        <v>0.5</v>
      </c>
      <c r="BI711" s="1" t="s">
        <v>38</v>
      </c>
      <c r="BJ711" s="1">
        <v>0.5</v>
      </c>
      <c r="BK711" s="1" t="s">
        <v>38</v>
      </c>
      <c r="BL711" s="1">
        <v>0.5</v>
      </c>
      <c r="BM711" s="1">
        <v>0.5</v>
      </c>
    </row>
    <row r="712" spans="1:65" x14ac:dyDescent="0.35">
      <c r="A712" s="1" t="s">
        <v>3060</v>
      </c>
      <c r="B712" s="1" t="s">
        <v>2620</v>
      </c>
      <c r="C712" s="1" t="s">
        <v>3056</v>
      </c>
      <c r="D712" s="1" t="s">
        <v>3057</v>
      </c>
      <c r="E712" t="s">
        <v>95</v>
      </c>
      <c r="F712" s="1" t="s">
        <v>37</v>
      </c>
      <c r="G712" s="1" t="s">
        <v>4383</v>
      </c>
      <c r="H712" s="1" t="s">
        <v>38</v>
      </c>
      <c r="I712" s="1" t="s">
        <v>311</v>
      </c>
      <c r="J712" s="1" t="s">
        <v>679</v>
      </c>
      <c r="K712" t="str">
        <f t="shared" si="156"/>
        <v>Steel, Ghost</v>
      </c>
      <c r="L712" s="1">
        <v>1.7</v>
      </c>
      <c r="M712" s="1">
        <v>53</v>
      </c>
      <c r="N712" s="1" t="s">
        <v>33</v>
      </c>
      <c r="O712" s="1" t="s">
        <v>3058</v>
      </c>
      <c r="R712" s="9" t="s">
        <v>815</v>
      </c>
      <c r="S712" s="9">
        <f t="shared" si="157"/>
        <v>520</v>
      </c>
      <c r="T712" s="9">
        <f t="shared" si="158"/>
        <v>60</v>
      </c>
      <c r="U712" s="9" t="s">
        <v>56</v>
      </c>
      <c r="V712" s="9">
        <f t="shared" si="159"/>
        <v>50</v>
      </c>
      <c r="W712" s="9" t="s">
        <v>88</v>
      </c>
      <c r="X712" s="9">
        <f t="shared" si="160"/>
        <v>150</v>
      </c>
      <c r="Y712" s="9" t="s">
        <v>200</v>
      </c>
      <c r="Z712" s="9">
        <f t="shared" si="161"/>
        <v>50</v>
      </c>
      <c r="AA712" s="9" t="s">
        <v>88</v>
      </c>
      <c r="AB712" s="9">
        <f t="shared" si="162"/>
        <v>150</v>
      </c>
      <c r="AC712" s="9" t="s">
        <v>200</v>
      </c>
      <c r="AD712" s="9">
        <f t="shared" si="163"/>
        <v>60</v>
      </c>
      <c r="AE712" s="9" t="s">
        <v>56</v>
      </c>
      <c r="AF712" s="9">
        <f t="shared" si="164"/>
        <v>45</v>
      </c>
      <c r="AG712" s="9" t="s">
        <v>44</v>
      </c>
      <c r="AH712" s="9" t="s">
        <v>47</v>
      </c>
      <c r="AI712" s="9">
        <f t="shared" si="165"/>
        <v>70</v>
      </c>
      <c r="AJ712" s="9">
        <f t="shared" si="166"/>
        <v>234</v>
      </c>
      <c r="AK712" s="9" t="s">
        <v>1083</v>
      </c>
      <c r="AL712" s="1" t="s">
        <v>161</v>
      </c>
      <c r="AM712" s="1" t="s">
        <v>33</v>
      </c>
      <c r="AN712" s="1" t="s">
        <v>569</v>
      </c>
      <c r="AP712" t="str">
        <f t="shared" si="167"/>
        <v>Mineral</v>
      </c>
      <c r="AQ712" s="9">
        <v>50</v>
      </c>
      <c r="AR712" s="9">
        <f t="shared" si="168"/>
        <v>50</v>
      </c>
      <c r="AS712" s="10">
        <f>Table1[[#This Row],[percentage_male]]/100</f>
        <v>0.5</v>
      </c>
      <c r="AT712" s="11">
        <f>(100-Table1[[#This Row],[percentage_male]])/100</f>
        <v>0.5</v>
      </c>
      <c r="AU712" s="1" t="s">
        <v>51</v>
      </c>
      <c r="AV712" s="1" t="s">
        <v>32</v>
      </c>
      <c r="AW712" s="1" t="s">
        <v>38</v>
      </c>
      <c r="AX712" s="1" t="s">
        <v>33</v>
      </c>
      <c r="AY712" s="1" t="s">
        <v>33</v>
      </c>
      <c r="AZ712" s="1">
        <v>0.5</v>
      </c>
      <c r="BA712" s="1">
        <v>0.5</v>
      </c>
      <c r="BB712" s="1" t="s">
        <v>32</v>
      </c>
      <c r="BC712" s="1" t="s">
        <v>32</v>
      </c>
      <c r="BD712" s="1" t="s">
        <v>38</v>
      </c>
      <c r="BE712" s="1">
        <v>0.5</v>
      </c>
      <c r="BF712" s="1">
        <v>0.5</v>
      </c>
      <c r="BG712" s="1">
        <v>0.25</v>
      </c>
      <c r="BH712" s="1">
        <v>0.5</v>
      </c>
      <c r="BI712" s="1" t="s">
        <v>38</v>
      </c>
      <c r="BJ712" s="1">
        <v>0.5</v>
      </c>
      <c r="BK712" s="1" t="s">
        <v>38</v>
      </c>
      <c r="BL712" s="1">
        <v>0.5</v>
      </c>
      <c r="BM712" s="1">
        <v>0.5</v>
      </c>
    </row>
    <row r="713" spans="1:65" x14ac:dyDescent="0.35">
      <c r="A713" s="1" t="s">
        <v>3062</v>
      </c>
      <c r="B713" s="1" t="s">
        <v>2624</v>
      </c>
      <c r="C713" s="1" t="s">
        <v>3063</v>
      </c>
      <c r="D713" s="1" t="s">
        <v>3064</v>
      </c>
      <c r="E713" t="s">
        <v>95</v>
      </c>
      <c r="F713" s="1" t="s">
        <v>37</v>
      </c>
      <c r="G713" s="1" t="s">
        <v>4384</v>
      </c>
      <c r="H713" s="1" t="s">
        <v>33</v>
      </c>
      <c r="I713" s="1" t="s">
        <v>288</v>
      </c>
      <c r="K713" t="str">
        <f t="shared" si="156"/>
        <v>Fairy</v>
      </c>
      <c r="L713" s="1">
        <v>0.2</v>
      </c>
      <c r="M713" s="1">
        <v>0.5</v>
      </c>
      <c r="N713" s="1" t="s">
        <v>38</v>
      </c>
      <c r="O713" s="1" t="s">
        <v>780</v>
      </c>
      <c r="Q713" s="1" t="s">
        <v>3065</v>
      </c>
      <c r="R713" s="9" t="s">
        <v>1440</v>
      </c>
      <c r="S713" s="9">
        <f t="shared" si="157"/>
        <v>341</v>
      </c>
      <c r="T713" s="9">
        <f t="shared" si="158"/>
        <v>78</v>
      </c>
      <c r="U713" s="9" t="s">
        <v>101</v>
      </c>
      <c r="V713" s="9">
        <f t="shared" si="159"/>
        <v>52</v>
      </c>
      <c r="W713" s="9" t="s">
        <v>86</v>
      </c>
      <c r="X713" s="9">
        <f t="shared" si="160"/>
        <v>60</v>
      </c>
      <c r="Y713" s="9" t="s">
        <v>56</v>
      </c>
      <c r="Z713" s="9">
        <f t="shared" si="161"/>
        <v>63</v>
      </c>
      <c r="AA713" s="9" t="s">
        <v>58</v>
      </c>
      <c r="AB713" s="9">
        <f t="shared" si="162"/>
        <v>65</v>
      </c>
      <c r="AC713" s="9" t="s">
        <v>46</v>
      </c>
      <c r="AD713" s="9">
        <f t="shared" si="163"/>
        <v>23</v>
      </c>
      <c r="AE713" s="9" t="s">
        <v>224</v>
      </c>
      <c r="AF713" s="9">
        <f t="shared" si="164"/>
        <v>200</v>
      </c>
      <c r="AG713" s="9" t="s">
        <v>513</v>
      </c>
      <c r="AH713" s="9" t="s">
        <v>47</v>
      </c>
      <c r="AI713" s="9">
        <f t="shared" si="165"/>
        <v>70</v>
      </c>
      <c r="AJ713" s="9">
        <f t="shared" si="166"/>
        <v>68</v>
      </c>
      <c r="AK713" s="9" t="s">
        <v>452</v>
      </c>
      <c r="AL713" s="1" t="s">
        <v>161</v>
      </c>
      <c r="AM713" s="1" t="s">
        <v>33</v>
      </c>
      <c r="AN713" s="1" t="s">
        <v>288</v>
      </c>
      <c r="AP713" t="str">
        <f t="shared" si="167"/>
        <v>Fairy</v>
      </c>
      <c r="AQ713" s="9">
        <v>50</v>
      </c>
      <c r="AR713" s="9">
        <f t="shared" si="168"/>
        <v>50</v>
      </c>
      <c r="AS713" s="10">
        <f>Table1[[#This Row],[percentage_male]]/100</f>
        <v>0.5</v>
      </c>
      <c r="AT713" s="11">
        <f>(100-Table1[[#This Row],[percentage_male]])/100</f>
        <v>0.5</v>
      </c>
      <c r="AU713" s="1" t="s">
        <v>51</v>
      </c>
      <c r="AV713" s="1" t="s">
        <v>33</v>
      </c>
      <c r="AW713" s="1" t="s">
        <v>33</v>
      </c>
      <c r="AX713" s="1" t="s">
        <v>33</v>
      </c>
      <c r="AY713" s="1" t="s">
        <v>33</v>
      </c>
      <c r="AZ713" s="1" t="s">
        <v>33</v>
      </c>
      <c r="BA713" s="1" t="s">
        <v>33</v>
      </c>
      <c r="BB713" s="1">
        <v>0.5</v>
      </c>
      <c r="BC713" s="1" t="s">
        <v>38</v>
      </c>
      <c r="BD713" s="1" t="s">
        <v>33</v>
      </c>
      <c r="BE713" s="1" t="s">
        <v>33</v>
      </c>
      <c r="BF713" s="1" t="s">
        <v>33</v>
      </c>
      <c r="BG713" s="1">
        <v>0.5</v>
      </c>
      <c r="BH713" s="1" t="s">
        <v>33</v>
      </c>
      <c r="BI713" s="1" t="s">
        <v>33</v>
      </c>
      <c r="BJ713" s="1" t="s">
        <v>32</v>
      </c>
      <c r="BK713" s="1">
        <v>0.5</v>
      </c>
      <c r="BL713" s="1" t="s">
        <v>38</v>
      </c>
      <c r="BM713" s="1" t="s">
        <v>33</v>
      </c>
    </row>
    <row r="714" spans="1:65" x14ac:dyDescent="0.35">
      <c r="A714" s="1" t="s">
        <v>3067</v>
      </c>
      <c r="B714" s="1" t="s">
        <v>2628</v>
      </c>
      <c r="C714" s="1" t="s">
        <v>3068</v>
      </c>
      <c r="D714" s="1" t="s">
        <v>3069</v>
      </c>
      <c r="E714" t="s">
        <v>95</v>
      </c>
      <c r="F714" s="1" t="s">
        <v>37</v>
      </c>
      <c r="G714" s="1" t="s">
        <v>4385</v>
      </c>
      <c r="H714" s="1" t="s">
        <v>33</v>
      </c>
      <c r="I714" s="1" t="s">
        <v>288</v>
      </c>
      <c r="K714" t="str">
        <f t="shared" si="156"/>
        <v>Fairy</v>
      </c>
      <c r="L714" s="1">
        <v>0.8</v>
      </c>
      <c r="M714" s="1">
        <v>15.5</v>
      </c>
      <c r="N714" s="1" t="s">
        <v>38</v>
      </c>
      <c r="O714" s="1" t="s">
        <v>780</v>
      </c>
      <c r="Q714" s="1" t="s">
        <v>3065</v>
      </c>
      <c r="R714" s="9" t="s">
        <v>1855</v>
      </c>
      <c r="S714" s="9">
        <f t="shared" si="157"/>
        <v>462</v>
      </c>
      <c r="T714" s="9">
        <f t="shared" si="158"/>
        <v>101</v>
      </c>
      <c r="U714" s="9" t="s">
        <v>222</v>
      </c>
      <c r="V714" s="9">
        <f t="shared" si="159"/>
        <v>72</v>
      </c>
      <c r="W714" s="9" t="s">
        <v>171</v>
      </c>
      <c r="X714" s="9">
        <f t="shared" si="160"/>
        <v>72</v>
      </c>
      <c r="Y714" s="9" t="s">
        <v>171</v>
      </c>
      <c r="Z714" s="9">
        <f t="shared" si="161"/>
        <v>99</v>
      </c>
      <c r="AA714" s="9" t="s">
        <v>583</v>
      </c>
      <c r="AB714" s="9">
        <f t="shared" si="162"/>
        <v>89</v>
      </c>
      <c r="AC714" s="9" t="s">
        <v>541</v>
      </c>
      <c r="AD714" s="9">
        <f t="shared" si="163"/>
        <v>29</v>
      </c>
      <c r="AE714" s="9" t="s">
        <v>259</v>
      </c>
      <c r="AF714" s="9">
        <f t="shared" si="164"/>
        <v>140</v>
      </c>
      <c r="AG714" s="9" t="s">
        <v>361</v>
      </c>
      <c r="AH714" s="9" t="s">
        <v>47</v>
      </c>
      <c r="AI714" s="9">
        <f t="shared" si="165"/>
        <v>70</v>
      </c>
      <c r="AJ714" s="9">
        <f t="shared" si="166"/>
        <v>162</v>
      </c>
      <c r="AK714" s="9" t="s">
        <v>832</v>
      </c>
      <c r="AL714" s="1" t="s">
        <v>161</v>
      </c>
      <c r="AM714" s="1" t="s">
        <v>33</v>
      </c>
      <c r="AN714" s="1" t="s">
        <v>288</v>
      </c>
      <c r="AP714" t="str">
        <f t="shared" si="167"/>
        <v>Fairy</v>
      </c>
      <c r="AQ714" s="9">
        <v>50</v>
      </c>
      <c r="AR714" s="9">
        <f t="shared" si="168"/>
        <v>50</v>
      </c>
      <c r="AS714" s="10">
        <f>Table1[[#This Row],[percentage_male]]/100</f>
        <v>0.5</v>
      </c>
      <c r="AT714" s="11">
        <f>(100-Table1[[#This Row],[percentage_male]])/100</f>
        <v>0.5</v>
      </c>
      <c r="AU714" s="1" t="s">
        <v>51</v>
      </c>
      <c r="AV714" s="1" t="s">
        <v>33</v>
      </c>
      <c r="AW714" s="1" t="s">
        <v>33</v>
      </c>
      <c r="AX714" s="1" t="s">
        <v>33</v>
      </c>
      <c r="AY714" s="1" t="s">
        <v>33</v>
      </c>
      <c r="AZ714" s="1" t="s">
        <v>33</v>
      </c>
      <c r="BA714" s="1" t="s">
        <v>33</v>
      </c>
      <c r="BB714" s="1">
        <v>0.5</v>
      </c>
      <c r="BC714" s="1" t="s">
        <v>38</v>
      </c>
      <c r="BD714" s="1" t="s">
        <v>33</v>
      </c>
      <c r="BE714" s="1" t="s">
        <v>33</v>
      </c>
      <c r="BF714" s="1" t="s">
        <v>33</v>
      </c>
      <c r="BG714" s="1">
        <v>0.5</v>
      </c>
      <c r="BH714" s="1" t="s">
        <v>33</v>
      </c>
      <c r="BI714" s="1" t="s">
        <v>33</v>
      </c>
      <c r="BJ714" s="1" t="s">
        <v>32</v>
      </c>
      <c r="BK714" s="1">
        <v>0.5</v>
      </c>
      <c r="BL714" s="1" t="s">
        <v>38</v>
      </c>
      <c r="BM714" s="1" t="s">
        <v>33</v>
      </c>
    </row>
    <row r="715" spans="1:65" x14ac:dyDescent="0.35">
      <c r="A715" s="1" t="s">
        <v>3071</v>
      </c>
      <c r="B715" s="1" t="s">
        <v>2632</v>
      </c>
      <c r="C715" s="1" t="s">
        <v>3072</v>
      </c>
      <c r="D715" s="1" t="s">
        <v>3073</v>
      </c>
      <c r="E715" t="s">
        <v>95</v>
      </c>
      <c r="F715" s="1" t="s">
        <v>37</v>
      </c>
      <c r="G715" s="1" t="s">
        <v>4386</v>
      </c>
      <c r="H715" s="1" t="s">
        <v>33</v>
      </c>
      <c r="I715" s="1" t="s">
        <v>288</v>
      </c>
      <c r="K715" t="str">
        <f t="shared" si="156"/>
        <v>Fairy</v>
      </c>
      <c r="L715" s="1">
        <v>0.4</v>
      </c>
      <c r="M715" s="1">
        <v>3.5</v>
      </c>
      <c r="N715" s="1" t="s">
        <v>38</v>
      </c>
      <c r="O715" s="1" t="s">
        <v>3074</v>
      </c>
      <c r="Q715" s="1" t="s">
        <v>745</v>
      </c>
      <c r="R715" s="9" t="s">
        <v>1440</v>
      </c>
      <c r="S715" s="9">
        <f t="shared" si="157"/>
        <v>341</v>
      </c>
      <c r="T715" s="9">
        <f t="shared" si="158"/>
        <v>62</v>
      </c>
      <c r="U715" s="9" t="s">
        <v>57</v>
      </c>
      <c r="V715" s="9">
        <f t="shared" si="159"/>
        <v>48</v>
      </c>
      <c r="W715" s="9" t="s">
        <v>128</v>
      </c>
      <c r="X715" s="9">
        <f t="shared" si="160"/>
        <v>66</v>
      </c>
      <c r="Y715" s="9" t="s">
        <v>444</v>
      </c>
      <c r="Z715" s="9">
        <f t="shared" si="161"/>
        <v>59</v>
      </c>
      <c r="AA715" s="9" t="s">
        <v>134</v>
      </c>
      <c r="AB715" s="9">
        <f t="shared" si="162"/>
        <v>57</v>
      </c>
      <c r="AC715" s="9" t="s">
        <v>348</v>
      </c>
      <c r="AD715" s="9">
        <f t="shared" si="163"/>
        <v>49</v>
      </c>
      <c r="AE715" s="9" t="s">
        <v>45</v>
      </c>
      <c r="AF715" s="9">
        <f t="shared" si="164"/>
        <v>200</v>
      </c>
      <c r="AG715" s="9" t="s">
        <v>513</v>
      </c>
      <c r="AH715" s="9" t="s">
        <v>47</v>
      </c>
      <c r="AI715" s="9">
        <f t="shared" si="165"/>
        <v>70</v>
      </c>
      <c r="AJ715" s="9">
        <f t="shared" si="166"/>
        <v>68</v>
      </c>
      <c r="AK715" s="9" t="s">
        <v>452</v>
      </c>
      <c r="AL715" s="1" t="s">
        <v>161</v>
      </c>
      <c r="AM715" s="1" t="s">
        <v>33</v>
      </c>
      <c r="AN715" s="1" t="s">
        <v>288</v>
      </c>
      <c r="AP715" t="str">
        <f t="shared" si="167"/>
        <v>Fairy</v>
      </c>
      <c r="AQ715" s="9">
        <v>50</v>
      </c>
      <c r="AR715" s="9">
        <f t="shared" si="168"/>
        <v>50</v>
      </c>
      <c r="AS715" s="10">
        <f>Table1[[#This Row],[percentage_male]]/100</f>
        <v>0.5</v>
      </c>
      <c r="AT715" s="11">
        <f>(100-Table1[[#This Row],[percentage_male]])/100</f>
        <v>0.5</v>
      </c>
      <c r="AU715" s="1" t="s">
        <v>51</v>
      </c>
      <c r="AV715" s="1" t="s">
        <v>33</v>
      </c>
      <c r="AW715" s="1" t="s">
        <v>33</v>
      </c>
      <c r="AX715" s="1" t="s">
        <v>33</v>
      </c>
      <c r="AY715" s="1" t="s">
        <v>33</v>
      </c>
      <c r="AZ715" s="1" t="s">
        <v>33</v>
      </c>
      <c r="BA715" s="1" t="s">
        <v>33</v>
      </c>
      <c r="BB715" s="1">
        <v>0.5</v>
      </c>
      <c r="BC715" s="1" t="s">
        <v>38</v>
      </c>
      <c r="BD715" s="1" t="s">
        <v>33</v>
      </c>
      <c r="BE715" s="1" t="s">
        <v>33</v>
      </c>
      <c r="BF715" s="1" t="s">
        <v>33</v>
      </c>
      <c r="BG715" s="1">
        <v>0.5</v>
      </c>
      <c r="BH715" s="1" t="s">
        <v>33</v>
      </c>
      <c r="BI715" s="1" t="s">
        <v>33</v>
      </c>
      <c r="BJ715" s="1" t="s">
        <v>32</v>
      </c>
      <c r="BK715" s="1">
        <v>0.5</v>
      </c>
      <c r="BL715" s="1" t="s">
        <v>38</v>
      </c>
      <c r="BM715" s="1" t="s">
        <v>33</v>
      </c>
    </row>
    <row r="716" spans="1:65" x14ac:dyDescent="0.35">
      <c r="A716" s="1" t="s">
        <v>3076</v>
      </c>
      <c r="B716" s="1" t="s">
        <v>2636</v>
      </c>
      <c r="C716" s="1" t="s">
        <v>3077</v>
      </c>
      <c r="D716" s="1" t="s">
        <v>3078</v>
      </c>
      <c r="E716" t="s">
        <v>95</v>
      </c>
      <c r="F716" s="1" t="s">
        <v>37</v>
      </c>
      <c r="G716" s="1" t="s">
        <v>4387</v>
      </c>
      <c r="H716" s="1" t="s">
        <v>33</v>
      </c>
      <c r="I716" s="1" t="s">
        <v>288</v>
      </c>
      <c r="K716" t="str">
        <f t="shared" si="156"/>
        <v>Fairy</v>
      </c>
      <c r="L716" s="1">
        <v>0.8</v>
      </c>
      <c r="M716" s="1">
        <v>5</v>
      </c>
      <c r="N716" s="1" t="s">
        <v>38</v>
      </c>
      <c r="O716" s="1" t="s">
        <v>3074</v>
      </c>
      <c r="Q716" s="1" t="s">
        <v>745</v>
      </c>
      <c r="R716" s="9" t="s">
        <v>1228</v>
      </c>
      <c r="S716" s="9">
        <f t="shared" si="157"/>
        <v>480</v>
      </c>
      <c r="T716" s="9">
        <f t="shared" si="158"/>
        <v>82</v>
      </c>
      <c r="U716" s="9" t="s">
        <v>66</v>
      </c>
      <c r="V716" s="9">
        <f t="shared" si="159"/>
        <v>80</v>
      </c>
      <c r="W716" s="9" t="s">
        <v>59</v>
      </c>
      <c r="X716" s="9">
        <f t="shared" si="160"/>
        <v>86</v>
      </c>
      <c r="Y716" s="9" t="s">
        <v>530</v>
      </c>
      <c r="Z716" s="9">
        <f t="shared" si="161"/>
        <v>85</v>
      </c>
      <c r="AA716" s="9" t="s">
        <v>104</v>
      </c>
      <c r="AB716" s="9">
        <f t="shared" si="162"/>
        <v>75</v>
      </c>
      <c r="AC716" s="9" t="s">
        <v>195</v>
      </c>
      <c r="AD716" s="9">
        <f t="shared" si="163"/>
        <v>72</v>
      </c>
      <c r="AE716" s="9" t="s">
        <v>171</v>
      </c>
      <c r="AF716" s="9">
        <f t="shared" si="164"/>
        <v>140</v>
      </c>
      <c r="AG716" s="9" t="s">
        <v>361</v>
      </c>
      <c r="AH716" s="9" t="s">
        <v>47</v>
      </c>
      <c r="AI716" s="9">
        <f t="shared" si="165"/>
        <v>70</v>
      </c>
      <c r="AJ716" s="9">
        <f t="shared" si="166"/>
        <v>168</v>
      </c>
      <c r="AK716" s="9" t="s">
        <v>854</v>
      </c>
      <c r="AL716" s="1" t="s">
        <v>161</v>
      </c>
      <c r="AM716" s="1" t="s">
        <v>33</v>
      </c>
      <c r="AN716" s="1" t="s">
        <v>288</v>
      </c>
      <c r="AP716" t="str">
        <f t="shared" si="167"/>
        <v>Fairy</v>
      </c>
      <c r="AQ716" s="9">
        <v>50</v>
      </c>
      <c r="AR716" s="9">
        <f t="shared" si="168"/>
        <v>50</v>
      </c>
      <c r="AS716" s="10">
        <f>Table1[[#This Row],[percentage_male]]/100</f>
        <v>0.5</v>
      </c>
      <c r="AT716" s="11">
        <f>(100-Table1[[#This Row],[percentage_male]])/100</f>
        <v>0.5</v>
      </c>
      <c r="AU716" s="1" t="s">
        <v>51</v>
      </c>
      <c r="AV716" s="1" t="s">
        <v>33</v>
      </c>
      <c r="AW716" s="1" t="s">
        <v>33</v>
      </c>
      <c r="AX716" s="1" t="s">
        <v>33</v>
      </c>
      <c r="AY716" s="1" t="s">
        <v>33</v>
      </c>
      <c r="AZ716" s="1" t="s">
        <v>33</v>
      </c>
      <c r="BA716" s="1" t="s">
        <v>33</v>
      </c>
      <c r="BB716" s="1">
        <v>0.5</v>
      </c>
      <c r="BC716" s="1" t="s">
        <v>38</v>
      </c>
      <c r="BD716" s="1" t="s">
        <v>33</v>
      </c>
      <c r="BE716" s="1" t="s">
        <v>33</v>
      </c>
      <c r="BF716" s="1" t="s">
        <v>33</v>
      </c>
      <c r="BG716" s="1">
        <v>0.5</v>
      </c>
      <c r="BH716" s="1" t="s">
        <v>33</v>
      </c>
      <c r="BI716" s="1" t="s">
        <v>33</v>
      </c>
      <c r="BJ716" s="1" t="s">
        <v>32</v>
      </c>
      <c r="BK716" s="1">
        <v>0.5</v>
      </c>
      <c r="BL716" s="1" t="s">
        <v>38</v>
      </c>
      <c r="BM716" s="1" t="s">
        <v>33</v>
      </c>
    </row>
    <row r="717" spans="1:65" x14ac:dyDescent="0.35">
      <c r="A717" s="1" t="s">
        <v>3080</v>
      </c>
      <c r="B717" s="1" t="s">
        <v>2640</v>
      </c>
      <c r="C717" s="1" t="s">
        <v>3081</v>
      </c>
      <c r="D717" s="1" t="s">
        <v>3082</v>
      </c>
      <c r="E717" t="s">
        <v>95</v>
      </c>
      <c r="F717" s="1" t="s">
        <v>37</v>
      </c>
      <c r="G717" s="1" t="s">
        <v>4388</v>
      </c>
      <c r="H717" s="1" t="s">
        <v>38</v>
      </c>
      <c r="I717" s="1" t="s">
        <v>240</v>
      </c>
      <c r="J717" s="1" t="s">
        <v>299</v>
      </c>
      <c r="K717" t="str">
        <f t="shared" si="156"/>
        <v>Dark, Psychic</v>
      </c>
      <c r="L717" s="1">
        <v>0.4</v>
      </c>
      <c r="M717" s="1">
        <v>3.5</v>
      </c>
      <c r="N717" s="1" t="s">
        <v>61</v>
      </c>
      <c r="O717" s="1" t="s">
        <v>1183</v>
      </c>
      <c r="P717" s="1" t="s">
        <v>1227</v>
      </c>
      <c r="Q717" s="1" t="s">
        <v>398</v>
      </c>
      <c r="R717" s="9" t="s">
        <v>271</v>
      </c>
      <c r="S717" s="9">
        <f t="shared" si="157"/>
        <v>288</v>
      </c>
      <c r="T717" s="9">
        <f t="shared" si="158"/>
        <v>53</v>
      </c>
      <c r="U717" s="9" t="s">
        <v>388</v>
      </c>
      <c r="V717" s="9">
        <f t="shared" si="159"/>
        <v>54</v>
      </c>
      <c r="W717" s="9" t="s">
        <v>272</v>
      </c>
      <c r="X717" s="9">
        <f t="shared" si="160"/>
        <v>53</v>
      </c>
      <c r="Y717" s="9" t="s">
        <v>388</v>
      </c>
      <c r="Z717" s="9">
        <f t="shared" si="161"/>
        <v>37</v>
      </c>
      <c r="AA717" s="9" t="s">
        <v>308</v>
      </c>
      <c r="AB717" s="9">
        <f t="shared" si="162"/>
        <v>46</v>
      </c>
      <c r="AC717" s="9" t="s">
        <v>347</v>
      </c>
      <c r="AD717" s="9">
        <f t="shared" si="163"/>
        <v>45</v>
      </c>
      <c r="AE717" s="9" t="s">
        <v>44</v>
      </c>
      <c r="AF717" s="9">
        <f t="shared" si="164"/>
        <v>190</v>
      </c>
      <c r="AG717" s="9" t="s">
        <v>286</v>
      </c>
      <c r="AH717" s="9" t="s">
        <v>47</v>
      </c>
      <c r="AI717" s="9">
        <f t="shared" si="165"/>
        <v>70</v>
      </c>
      <c r="AJ717" s="9">
        <f t="shared" si="166"/>
        <v>58</v>
      </c>
      <c r="AK717" s="9" t="s">
        <v>94</v>
      </c>
      <c r="AL717" s="1" t="s">
        <v>161</v>
      </c>
      <c r="AM717" s="1" t="s">
        <v>38</v>
      </c>
      <c r="AN717" s="1" t="s">
        <v>129</v>
      </c>
      <c r="AO717" s="1" t="s">
        <v>804</v>
      </c>
      <c r="AP717" t="str">
        <f t="shared" si="167"/>
        <v>Water 1, Water 2</v>
      </c>
      <c r="AQ717" s="9">
        <v>50</v>
      </c>
      <c r="AR717" s="9">
        <f t="shared" si="168"/>
        <v>50</v>
      </c>
      <c r="AS717" s="10">
        <f>Table1[[#This Row],[percentage_male]]/100</f>
        <v>0.5</v>
      </c>
      <c r="AT717" s="11">
        <f>(100-Table1[[#This Row],[percentage_male]])/100</f>
        <v>0.5</v>
      </c>
      <c r="AU717" s="1" t="s">
        <v>51</v>
      </c>
      <c r="AV717" s="1" t="s">
        <v>33</v>
      </c>
      <c r="AW717" s="1" t="s">
        <v>33</v>
      </c>
      <c r="AX717" s="1" t="s">
        <v>33</v>
      </c>
      <c r="AY717" s="1" t="s">
        <v>33</v>
      </c>
      <c r="AZ717" s="1" t="s">
        <v>33</v>
      </c>
      <c r="BA717" s="1" t="s">
        <v>33</v>
      </c>
      <c r="BB717" s="1" t="s">
        <v>33</v>
      </c>
      <c r="BC717" s="1" t="s">
        <v>33</v>
      </c>
      <c r="BD717" s="1" t="s">
        <v>33</v>
      </c>
      <c r="BE717" s="1" t="s">
        <v>33</v>
      </c>
      <c r="BF717" s="1" t="s">
        <v>32</v>
      </c>
      <c r="BG717" s="1" t="s">
        <v>77</v>
      </c>
      <c r="BH717" s="1" t="s">
        <v>33</v>
      </c>
      <c r="BI717" s="1" t="s">
        <v>33</v>
      </c>
      <c r="BJ717" s="1" t="s">
        <v>33</v>
      </c>
      <c r="BK717" s="1" t="s">
        <v>33</v>
      </c>
      <c r="BL717" s="1" t="s">
        <v>33</v>
      </c>
      <c r="BM717" s="1" t="s">
        <v>38</v>
      </c>
    </row>
    <row r="718" spans="1:65" x14ac:dyDescent="0.35">
      <c r="A718" s="1" t="s">
        <v>3084</v>
      </c>
      <c r="B718" s="1" t="s">
        <v>2644</v>
      </c>
      <c r="C718" s="1" t="s">
        <v>3085</v>
      </c>
      <c r="D718" s="1" t="s">
        <v>3086</v>
      </c>
      <c r="E718" t="s">
        <v>95</v>
      </c>
      <c r="F718" s="1" t="s">
        <v>37</v>
      </c>
      <c r="G718" s="1" t="s">
        <v>4389</v>
      </c>
      <c r="H718" s="1" t="s">
        <v>38</v>
      </c>
      <c r="I718" s="1" t="s">
        <v>240</v>
      </c>
      <c r="J718" s="1" t="s">
        <v>299</v>
      </c>
      <c r="K718" t="str">
        <f t="shared" si="156"/>
        <v>Dark, Psychic</v>
      </c>
      <c r="L718" s="1">
        <v>1.5</v>
      </c>
      <c r="M718" s="1">
        <v>47</v>
      </c>
      <c r="N718" s="1" t="s">
        <v>61</v>
      </c>
      <c r="O718" s="1" t="s">
        <v>1183</v>
      </c>
      <c r="P718" s="1" t="s">
        <v>1227</v>
      </c>
      <c r="Q718" s="1" t="s">
        <v>398</v>
      </c>
      <c r="R718" s="9" t="s">
        <v>1915</v>
      </c>
      <c r="S718" s="9">
        <f t="shared" si="157"/>
        <v>482</v>
      </c>
      <c r="T718" s="9">
        <f t="shared" si="158"/>
        <v>86</v>
      </c>
      <c r="U718" s="9" t="s">
        <v>530</v>
      </c>
      <c r="V718" s="9">
        <f t="shared" si="159"/>
        <v>92</v>
      </c>
      <c r="W718" s="9" t="s">
        <v>340</v>
      </c>
      <c r="X718" s="9">
        <f t="shared" si="160"/>
        <v>88</v>
      </c>
      <c r="Y718" s="9" t="s">
        <v>537</v>
      </c>
      <c r="Z718" s="9">
        <f t="shared" si="161"/>
        <v>68</v>
      </c>
      <c r="AA718" s="9" t="s">
        <v>452</v>
      </c>
      <c r="AB718" s="9">
        <f t="shared" si="162"/>
        <v>75</v>
      </c>
      <c r="AC718" s="9" t="s">
        <v>195</v>
      </c>
      <c r="AD718" s="9">
        <f t="shared" si="163"/>
        <v>73</v>
      </c>
      <c r="AE718" s="9" t="s">
        <v>369</v>
      </c>
      <c r="AF718" s="9">
        <f t="shared" si="164"/>
        <v>80</v>
      </c>
      <c r="AG718" s="9" t="s">
        <v>59</v>
      </c>
      <c r="AH718" s="9" t="s">
        <v>47</v>
      </c>
      <c r="AI718" s="9">
        <f t="shared" si="165"/>
        <v>70</v>
      </c>
      <c r="AJ718" s="9">
        <f t="shared" si="166"/>
        <v>169</v>
      </c>
      <c r="AK718" s="9" t="s">
        <v>703</v>
      </c>
      <c r="AL718" s="1" t="s">
        <v>161</v>
      </c>
      <c r="AM718" s="1" t="s">
        <v>38</v>
      </c>
      <c r="AN718" s="1" t="s">
        <v>129</v>
      </c>
      <c r="AO718" s="1" t="s">
        <v>804</v>
      </c>
      <c r="AP718" t="str">
        <f t="shared" si="167"/>
        <v>Water 1, Water 2</v>
      </c>
      <c r="AQ718" s="9">
        <v>50</v>
      </c>
      <c r="AR718" s="9">
        <f t="shared" si="168"/>
        <v>50</v>
      </c>
      <c r="AS718" s="10">
        <f>Table1[[#This Row],[percentage_male]]/100</f>
        <v>0.5</v>
      </c>
      <c r="AT718" s="11">
        <f>(100-Table1[[#This Row],[percentage_male]])/100</f>
        <v>0.5</v>
      </c>
      <c r="AU718" s="1" t="s">
        <v>51</v>
      </c>
      <c r="AV718" s="1" t="s">
        <v>33</v>
      </c>
      <c r="AW718" s="1" t="s">
        <v>33</v>
      </c>
      <c r="AX718" s="1" t="s">
        <v>33</v>
      </c>
      <c r="AY718" s="1" t="s">
        <v>33</v>
      </c>
      <c r="AZ718" s="1" t="s">
        <v>33</v>
      </c>
      <c r="BA718" s="1" t="s">
        <v>33</v>
      </c>
      <c r="BB718" s="1" t="s">
        <v>33</v>
      </c>
      <c r="BC718" s="1" t="s">
        <v>33</v>
      </c>
      <c r="BD718" s="1" t="s">
        <v>33</v>
      </c>
      <c r="BE718" s="1" t="s">
        <v>33</v>
      </c>
      <c r="BF718" s="1" t="s">
        <v>32</v>
      </c>
      <c r="BG718" s="1" t="s">
        <v>77</v>
      </c>
      <c r="BH718" s="1" t="s">
        <v>33</v>
      </c>
      <c r="BI718" s="1" t="s">
        <v>33</v>
      </c>
      <c r="BJ718" s="1" t="s">
        <v>33</v>
      </c>
      <c r="BK718" s="1" t="s">
        <v>33</v>
      </c>
      <c r="BL718" s="1" t="s">
        <v>33</v>
      </c>
      <c r="BM718" s="1" t="s">
        <v>38</v>
      </c>
    </row>
    <row r="719" spans="1:65" x14ac:dyDescent="0.35">
      <c r="A719" s="1" t="s">
        <v>3088</v>
      </c>
      <c r="B719" s="1" t="s">
        <v>2648</v>
      </c>
      <c r="C719" s="1" t="s">
        <v>3089</v>
      </c>
      <c r="D719" s="1" t="s">
        <v>3090</v>
      </c>
      <c r="E719" t="s">
        <v>95</v>
      </c>
      <c r="F719" s="1" t="s">
        <v>37</v>
      </c>
      <c r="G719" s="1" t="s">
        <v>4390</v>
      </c>
      <c r="H719" s="1" t="s">
        <v>38</v>
      </c>
      <c r="I719" s="1" t="s">
        <v>566</v>
      </c>
      <c r="J719" s="1" t="s">
        <v>123</v>
      </c>
      <c r="K719" t="str">
        <f t="shared" si="156"/>
        <v>Rock, Water</v>
      </c>
      <c r="L719" s="1">
        <v>0.5</v>
      </c>
      <c r="M719" s="1">
        <v>31</v>
      </c>
      <c r="N719" s="1" t="s">
        <v>61</v>
      </c>
      <c r="O719" s="1" t="s">
        <v>194</v>
      </c>
      <c r="P719" s="1" t="s">
        <v>108</v>
      </c>
      <c r="Q719" s="1" t="s">
        <v>1193</v>
      </c>
      <c r="R719" s="9" t="s">
        <v>945</v>
      </c>
      <c r="S719" s="9">
        <f t="shared" si="157"/>
        <v>306</v>
      </c>
      <c r="T719" s="9">
        <f t="shared" si="158"/>
        <v>42</v>
      </c>
      <c r="U719" s="9" t="s">
        <v>335</v>
      </c>
      <c r="V719" s="9">
        <f t="shared" si="159"/>
        <v>52</v>
      </c>
      <c r="W719" s="9" t="s">
        <v>86</v>
      </c>
      <c r="X719" s="9">
        <f t="shared" si="160"/>
        <v>67</v>
      </c>
      <c r="Y719" s="9" t="s">
        <v>332</v>
      </c>
      <c r="Z719" s="9">
        <f t="shared" si="161"/>
        <v>39</v>
      </c>
      <c r="AA719" s="9" t="s">
        <v>85</v>
      </c>
      <c r="AB719" s="9">
        <f t="shared" si="162"/>
        <v>56</v>
      </c>
      <c r="AC719" s="9" t="s">
        <v>210</v>
      </c>
      <c r="AD719" s="9">
        <f t="shared" si="163"/>
        <v>50</v>
      </c>
      <c r="AE719" s="9" t="s">
        <v>88</v>
      </c>
      <c r="AF719" s="9">
        <f t="shared" si="164"/>
        <v>120</v>
      </c>
      <c r="AG719" s="9" t="s">
        <v>75</v>
      </c>
      <c r="AH719" s="9" t="s">
        <v>47</v>
      </c>
      <c r="AI719" s="9">
        <f t="shared" si="165"/>
        <v>70</v>
      </c>
      <c r="AJ719" s="9">
        <f t="shared" si="166"/>
        <v>61</v>
      </c>
      <c r="AK719" s="9" t="s">
        <v>264</v>
      </c>
      <c r="AL719" s="1" t="s">
        <v>161</v>
      </c>
      <c r="AM719" s="1" t="s">
        <v>33</v>
      </c>
      <c r="AN719" s="1" t="s">
        <v>557</v>
      </c>
      <c r="AP719" t="str">
        <f t="shared" si="167"/>
        <v>Water 3</v>
      </c>
      <c r="AQ719" s="9">
        <v>50</v>
      </c>
      <c r="AR719" s="9">
        <f t="shared" si="168"/>
        <v>50</v>
      </c>
      <c r="AS719" s="10">
        <f>Table1[[#This Row],[percentage_male]]/100</f>
        <v>0.5</v>
      </c>
      <c r="AT719" s="11">
        <f>(100-Table1[[#This Row],[percentage_male]])/100</f>
        <v>0.5</v>
      </c>
      <c r="AU719" s="1" t="s">
        <v>51</v>
      </c>
      <c r="AV719" s="1">
        <v>0.5</v>
      </c>
      <c r="AW719" s="1">
        <v>0.25</v>
      </c>
      <c r="AX719" s="1" t="s">
        <v>33</v>
      </c>
      <c r="AY719" s="1" t="s">
        <v>38</v>
      </c>
      <c r="AZ719" s="1" t="s">
        <v>77</v>
      </c>
      <c r="BA719" s="1">
        <v>0.5</v>
      </c>
      <c r="BB719" s="1" t="s">
        <v>38</v>
      </c>
      <c r="BC719" s="1">
        <v>0.5</v>
      </c>
      <c r="BD719" s="1" t="s">
        <v>38</v>
      </c>
      <c r="BE719" s="1">
        <v>0.5</v>
      </c>
      <c r="BF719" s="1" t="s">
        <v>33</v>
      </c>
      <c r="BG719" s="1" t="s">
        <v>33</v>
      </c>
      <c r="BH719" s="1" t="s">
        <v>33</v>
      </c>
      <c r="BI719" s="1" t="s">
        <v>33</v>
      </c>
      <c r="BJ719" s="1" t="s">
        <v>33</v>
      </c>
      <c r="BK719" s="1" t="s">
        <v>33</v>
      </c>
      <c r="BL719" s="1" t="s">
        <v>33</v>
      </c>
      <c r="BM719" s="1" t="s">
        <v>33</v>
      </c>
    </row>
    <row r="720" spans="1:65" x14ac:dyDescent="0.35">
      <c r="A720" s="1" t="s">
        <v>3092</v>
      </c>
      <c r="B720" s="1" t="s">
        <v>2652</v>
      </c>
      <c r="C720" s="1" t="s">
        <v>3093</v>
      </c>
      <c r="D720" s="1" t="s">
        <v>3094</v>
      </c>
      <c r="E720" t="s">
        <v>95</v>
      </c>
      <c r="F720" s="1" t="s">
        <v>37</v>
      </c>
      <c r="G720" s="1" t="s">
        <v>4391</v>
      </c>
      <c r="H720" s="1" t="s">
        <v>38</v>
      </c>
      <c r="I720" s="1" t="s">
        <v>566</v>
      </c>
      <c r="J720" s="1" t="s">
        <v>123</v>
      </c>
      <c r="K720" t="str">
        <f t="shared" si="156"/>
        <v>Rock, Water</v>
      </c>
      <c r="L720" s="1">
        <v>1.3</v>
      </c>
      <c r="M720" s="1">
        <v>96</v>
      </c>
      <c r="N720" s="1" t="s">
        <v>61</v>
      </c>
      <c r="O720" s="1" t="s">
        <v>194</v>
      </c>
      <c r="P720" s="1" t="s">
        <v>108</v>
      </c>
      <c r="Q720" s="1" t="s">
        <v>1193</v>
      </c>
      <c r="R720" s="9" t="s">
        <v>472</v>
      </c>
      <c r="S720" s="9">
        <f t="shared" si="157"/>
        <v>500</v>
      </c>
      <c r="T720" s="9">
        <f t="shared" si="158"/>
        <v>72</v>
      </c>
      <c r="U720" s="9" t="s">
        <v>171</v>
      </c>
      <c r="V720" s="9">
        <f t="shared" si="159"/>
        <v>105</v>
      </c>
      <c r="W720" s="9" t="s">
        <v>141</v>
      </c>
      <c r="X720" s="9">
        <f t="shared" si="160"/>
        <v>115</v>
      </c>
      <c r="Y720" s="9" t="s">
        <v>118</v>
      </c>
      <c r="Z720" s="9">
        <f t="shared" si="161"/>
        <v>54</v>
      </c>
      <c r="AA720" s="9" t="s">
        <v>272</v>
      </c>
      <c r="AB720" s="9">
        <f t="shared" si="162"/>
        <v>86</v>
      </c>
      <c r="AC720" s="9" t="s">
        <v>530</v>
      </c>
      <c r="AD720" s="9">
        <f t="shared" si="163"/>
        <v>68</v>
      </c>
      <c r="AE720" s="9" t="s">
        <v>452</v>
      </c>
      <c r="AF720" s="9">
        <f t="shared" si="164"/>
        <v>45</v>
      </c>
      <c r="AG720" s="9" t="s">
        <v>44</v>
      </c>
      <c r="AH720" s="9" t="s">
        <v>47</v>
      </c>
      <c r="AI720" s="9">
        <f t="shared" si="165"/>
        <v>70</v>
      </c>
      <c r="AJ720" s="9">
        <f t="shared" si="166"/>
        <v>175</v>
      </c>
      <c r="AK720" s="9" t="s">
        <v>473</v>
      </c>
      <c r="AL720" s="1" t="s">
        <v>161</v>
      </c>
      <c r="AM720" s="1" t="s">
        <v>33</v>
      </c>
      <c r="AN720" s="1" t="s">
        <v>557</v>
      </c>
      <c r="AP720" t="str">
        <f t="shared" si="167"/>
        <v>Water 3</v>
      </c>
      <c r="AQ720" s="9">
        <v>50</v>
      </c>
      <c r="AR720" s="9">
        <f t="shared" si="168"/>
        <v>50</v>
      </c>
      <c r="AS720" s="10">
        <f>Table1[[#This Row],[percentage_male]]/100</f>
        <v>0.5</v>
      </c>
      <c r="AT720" s="11">
        <f>(100-Table1[[#This Row],[percentage_male]])/100</f>
        <v>0.5</v>
      </c>
      <c r="AU720" s="1" t="s">
        <v>51</v>
      </c>
      <c r="AV720" s="1">
        <v>0.5</v>
      </c>
      <c r="AW720" s="1">
        <v>0.25</v>
      </c>
      <c r="AX720" s="1" t="s">
        <v>33</v>
      </c>
      <c r="AY720" s="1" t="s">
        <v>38</v>
      </c>
      <c r="AZ720" s="1" t="s">
        <v>77</v>
      </c>
      <c r="BA720" s="1">
        <v>0.5</v>
      </c>
      <c r="BB720" s="1" t="s">
        <v>38</v>
      </c>
      <c r="BC720" s="1">
        <v>0.5</v>
      </c>
      <c r="BD720" s="1" t="s">
        <v>38</v>
      </c>
      <c r="BE720" s="1">
        <v>0.5</v>
      </c>
      <c r="BF720" s="1" t="s">
        <v>33</v>
      </c>
      <c r="BG720" s="1" t="s">
        <v>33</v>
      </c>
      <c r="BH720" s="1" t="s">
        <v>33</v>
      </c>
      <c r="BI720" s="1" t="s">
        <v>33</v>
      </c>
      <c r="BJ720" s="1" t="s">
        <v>33</v>
      </c>
      <c r="BK720" s="1" t="s">
        <v>33</v>
      </c>
      <c r="BL720" s="1" t="s">
        <v>33</v>
      </c>
      <c r="BM720" s="1" t="s">
        <v>33</v>
      </c>
    </row>
    <row r="721" spans="1:65" x14ac:dyDescent="0.35">
      <c r="A721" s="1" t="s">
        <v>3096</v>
      </c>
      <c r="B721" s="1" t="s">
        <v>2656</v>
      </c>
      <c r="C721" s="1" t="s">
        <v>3097</v>
      </c>
      <c r="D721" s="1" t="s">
        <v>3098</v>
      </c>
      <c r="E721" t="s">
        <v>95</v>
      </c>
      <c r="F721" s="1" t="s">
        <v>37</v>
      </c>
      <c r="G721" s="1" t="s">
        <v>4392</v>
      </c>
      <c r="H721" s="1" t="s">
        <v>38</v>
      </c>
      <c r="I721" s="1" t="s">
        <v>40</v>
      </c>
      <c r="J721" s="1" t="s">
        <v>123</v>
      </c>
      <c r="K721" t="str">
        <f t="shared" si="156"/>
        <v>Poison, Water</v>
      </c>
      <c r="L721" s="1">
        <v>0.5</v>
      </c>
      <c r="M721" s="1">
        <v>7.3</v>
      </c>
      <c r="N721" s="1" t="s">
        <v>61</v>
      </c>
      <c r="O721" s="1" t="s">
        <v>323</v>
      </c>
      <c r="P721" s="1" t="s">
        <v>657</v>
      </c>
      <c r="Q721" s="1" t="s">
        <v>198</v>
      </c>
      <c r="R721" s="9" t="s">
        <v>285</v>
      </c>
      <c r="S721" s="9">
        <f t="shared" si="157"/>
        <v>320</v>
      </c>
      <c r="T721" s="9">
        <f t="shared" si="158"/>
        <v>50</v>
      </c>
      <c r="U721" s="9" t="s">
        <v>88</v>
      </c>
      <c r="V721" s="9">
        <f t="shared" si="159"/>
        <v>60</v>
      </c>
      <c r="W721" s="9" t="s">
        <v>56</v>
      </c>
      <c r="X721" s="9">
        <f t="shared" si="160"/>
        <v>60</v>
      </c>
      <c r="Y721" s="9" t="s">
        <v>56</v>
      </c>
      <c r="Z721" s="9">
        <f t="shared" si="161"/>
        <v>60</v>
      </c>
      <c r="AA721" s="9" t="s">
        <v>56</v>
      </c>
      <c r="AB721" s="9">
        <f t="shared" si="162"/>
        <v>60</v>
      </c>
      <c r="AC721" s="9" t="s">
        <v>56</v>
      </c>
      <c r="AD721" s="9">
        <f t="shared" si="163"/>
        <v>30</v>
      </c>
      <c r="AE721" s="9" t="s">
        <v>158</v>
      </c>
      <c r="AF721" s="9">
        <f t="shared" si="164"/>
        <v>225</v>
      </c>
      <c r="AG721" s="9" t="s">
        <v>521</v>
      </c>
      <c r="AH721" s="9" t="s">
        <v>47</v>
      </c>
      <c r="AI721" s="9">
        <f t="shared" si="165"/>
        <v>70</v>
      </c>
      <c r="AJ721" s="9">
        <f t="shared" si="166"/>
        <v>64</v>
      </c>
      <c r="AK721" s="9" t="s">
        <v>48</v>
      </c>
      <c r="AL721" s="1" t="s">
        <v>161</v>
      </c>
      <c r="AM721" s="1" t="s">
        <v>38</v>
      </c>
      <c r="AN721" s="1" t="s">
        <v>89</v>
      </c>
      <c r="AO721" s="1" t="s">
        <v>129</v>
      </c>
      <c r="AP721" t="str">
        <f t="shared" si="167"/>
        <v>Dragon, Water 1</v>
      </c>
      <c r="AQ721" s="9">
        <v>50</v>
      </c>
      <c r="AR721" s="9">
        <f t="shared" si="168"/>
        <v>50</v>
      </c>
      <c r="AS721" s="10">
        <f>Table1[[#This Row],[percentage_male]]/100</f>
        <v>0.5</v>
      </c>
      <c r="AT721" s="11">
        <f>(100-Table1[[#This Row],[percentage_male]])/100</f>
        <v>0.5</v>
      </c>
      <c r="AU721" s="1" t="s">
        <v>51</v>
      </c>
      <c r="AV721" s="1" t="s">
        <v>33</v>
      </c>
      <c r="AW721" s="1">
        <v>0.5</v>
      </c>
      <c r="AX721" s="1">
        <v>0.5</v>
      </c>
      <c r="AY721" s="1" t="s">
        <v>38</v>
      </c>
      <c r="AZ721" s="1" t="s">
        <v>33</v>
      </c>
      <c r="BA721" s="1">
        <v>0.5</v>
      </c>
      <c r="BB721" s="1">
        <v>0.5</v>
      </c>
      <c r="BC721" s="1">
        <v>0.5</v>
      </c>
      <c r="BD721" s="1" t="s">
        <v>38</v>
      </c>
      <c r="BE721" s="1" t="s">
        <v>33</v>
      </c>
      <c r="BF721" s="1" t="s">
        <v>38</v>
      </c>
      <c r="BG721" s="1">
        <v>0.5</v>
      </c>
      <c r="BH721" s="1" t="s">
        <v>33</v>
      </c>
      <c r="BI721" s="1" t="s">
        <v>33</v>
      </c>
      <c r="BJ721" s="1" t="s">
        <v>33</v>
      </c>
      <c r="BK721" s="1" t="s">
        <v>33</v>
      </c>
      <c r="BL721" s="1">
        <v>0.5</v>
      </c>
      <c r="BM721" s="1">
        <v>0.5</v>
      </c>
    </row>
    <row r="722" spans="1:65" x14ac:dyDescent="0.35">
      <c r="A722" s="1" t="s">
        <v>3100</v>
      </c>
      <c r="B722" s="1" t="s">
        <v>2660</v>
      </c>
      <c r="C722" s="1" t="s">
        <v>3101</v>
      </c>
      <c r="D722" s="1" t="s">
        <v>3102</v>
      </c>
      <c r="E722" t="s">
        <v>95</v>
      </c>
      <c r="F722" s="1" t="s">
        <v>37</v>
      </c>
      <c r="G722" s="1" t="s">
        <v>4392</v>
      </c>
      <c r="H722" s="1" t="s">
        <v>38</v>
      </c>
      <c r="I722" s="1" t="s">
        <v>40</v>
      </c>
      <c r="J722" s="1" t="s">
        <v>89</v>
      </c>
      <c r="K722" t="str">
        <f t="shared" si="156"/>
        <v>Poison, Dragon</v>
      </c>
      <c r="L722" s="1">
        <v>1.8</v>
      </c>
      <c r="M722" s="1">
        <v>81.5</v>
      </c>
      <c r="N722" s="1" t="s">
        <v>61</v>
      </c>
      <c r="O722" s="1" t="s">
        <v>323</v>
      </c>
      <c r="P722" s="1" t="s">
        <v>657</v>
      </c>
      <c r="Q722" s="1" t="s">
        <v>198</v>
      </c>
      <c r="R722" s="9" t="s">
        <v>1959</v>
      </c>
      <c r="S722" s="9">
        <f t="shared" si="157"/>
        <v>494</v>
      </c>
      <c r="T722" s="9">
        <f t="shared" si="158"/>
        <v>65</v>
      </c>
      <c r="U722" s="9" t="s">
        <v>46</v>
      </c>
      <c r="V722" s="9">
        <f t="shared" si="159"/>
        <v>75</v>
      </c>
      <c r="W722" s="9" t="s">
        <v>195</v>
      </c>
      <c r="X722" s="9">
        <f t="shared" si="160"/>
        <v>90</v>
      </c>
      <c r="Y722" s="9" t="s">
        <v>178</v>
      </c>
      <c r="Z722" s="9">
        <f t="shared" si="161"/>
        <v>97</v>
      </c>
      <c r="AA722" s="9" t="s">
        <v>248</v>
      </c>
      <c r="AB722" s="9">
        <f t="shared" si="162"/>
        <v>123</v>
      </c>
      <c r="AC722" s="9" t="s">
        <v>73</v>
      </c>
      <c r="AD722" s="9">
        <f t="shared" si="163"/>
        <v>44</v>
      </c>
      <c r="AE722" s="9" t="s">
        <v>127</v>
      </c>
      <c r="AF722" s="9">
        <f t="shared" si="164"/>
        <v>55</v>
      </c>
      <c r="AG722" s="9" t="s">
        <v>169</v>
      </c>
      <c r="AH722" s="9" t="s">
        <v>47</v>
      </c>
      <c r="AI722" s="9">
        <f t="shared" si="165"/>
        <v>70</v>
      </c>
      <c r="AJ722" s="9">
        <f t="shared" si="166"/>
        <v>173</v>
      </c>
      <c r="AK722" s="9" t="s">
        <v>835</v>
      </c>
      <c r="AL722" s="1" t="s">
        <v>161</v>
      </c>
      <c r="AM722" s="1" t="s">
        <v>38</v>
      </c>
      <c r="AN722" s="1" t="s">
        <v>89</v>
      </c>
      <c r="AO722" s="1" t="s">
        <v>129</v>
      </c>
      <c r="AP722" t="str">
        <f t="shared" si="167"/>
        <v>Dragon, Water 1</v>
      </c>
      <c r="AQ722" s="9">
        <v>50</v>
      </c>
      <c r="AR722" s="9">
        <f t="shared" si="168"/>
        <v>50</v>
      </c>
      <c r="AS722" s="10">
        <f>Table1[[#This Row],[percentage_male]]/100</f>
        <v>0.5</v>
      </c>
      <c r="AT722" s="11">
        <f>(100-Table1[[#This Row],[percentage_male]])/100</f>
        <v>0.5</v>
      </c>
      <c r="AU722" s="1" t="s">
        <v>51</v>
      </c>
      <c r="AV722" s="1" t="s">
        <v>33</v>
      </c>
      <c r="AW722" s="1">
        <v>0.5</v>
      </c>
      <c r="AX722" s="1">
        <v>0.5</v>
      </c>
      <c r="AY722" s="1">
        <v>0.5</v>
      </c>
      <c r="AZ722" s="1">
        <v>0.25</v>
      </c>
      <c r="BA722" s="1" t="s">
        <v>38</v>
      </c>
      <c r="BB722" s="1">
        <v>0.5</v>
      </c>
      <c r="BC722" s="1">
        <v>0.5</v>
      </c>
      <c r="BD722" s="1" t="s">
        <v>38</v>
      </c>
      <c r="BE722" s="1" t="s">
        <v>33</v>
      </c>
      <c r="BF722" s="1" t="s">
        <v>38</v>
      </c>
      <c r="BG722" s="1">
        <v>0.5</v>
      </c>
      <c r="BH722" s="1" t="s">
        <v>33</v>
      </c>
      <c r="BI722" s="1" t="s">
        <v>33</v>
      </c>
      <c r="BJ722" s="1" t="s">
        <v>38</v>
      </c>
      <c r="BK722" s="1" t="s">
        <v>33</v>
      </c>
      <c r="BL722" s="1" t="s">
        <v>33</v>
      </c>
      <c r="BM722" s="1" t="s">
        <v>33</v>
      </c>
    </row>
    <row r="723" spans="1:65" x14ac:dyDescent="0.35">
      <c r="A723" s="1" t="s">
        <v>3104</v>
      </c>
      <c r="B723" s="1" t="s">
        <v>2663</v>
      </c>
      <c r="C723" s="1" t="s">
        <v>3105</v>
      </c>
      <c r="D723" s="1" t="s">
        <v>3106</v>
      </c>
      <c r="E723" t="s">
        <v>95</v>
      </c>
      <c r="F723" s="1" t="s">
        <v>37</v>
      </c>
      <c r="G723" s="1" t="s">
        <v>4393</v>
      </c>
      <c r="H723" s="1" t="s">
        <v>33</v>
      </c>
      <c r="I723" s="1" t="s">
        <v>123</v>
      </c>
      <c r="K723" t="str">
        <f t="shared" si="156"/>
        <v>Water</v>
      </c>
      <c r="L723" s="1">
        <v>0.5</v>
      </c>
      <c r="M723" s="1">
        <v>8.3000000000000007</v>
      </c>
      <c r="N723" s="1" t="s">
        <v>33</v>
      </c>
      <c r="O723" s="1" t="s">
        <v>145</v>
      </c>
      <c r="R723" s="9" t="s">
        <v>716</v>
      </c>
      <c r="S723" s="9">
        <f t="shared" si="157"/>
        <v>330</v>
      </c>
      <c r="T723" s="9">
        <f t="shared" si="158"/>
        <v>50</v>
      </c>
      <c r="U723" s="9" t="s">
        <v>88</v>
      </c>
      <c r="V723" s="9">
        <f t="shared" si="159"/>
        <v>53</v>
      </c>
      <c r="W723" s="9" t="s">
        <v>388</v>
      </c>
      <c r="X723" s="9">
        <f t="shared" si="160"/>
        <v>62</v>
      </c>
      <c r="Y723" s="9" t="s">
        <v>57</v>
      </c>
      <c r="Z723" s="9">
        <f t="shared" si="161"/>
        <v>58</v>
      </c>
      <c r="AA723" s="9" t="s">
        <v>94</v>
      </c>
      <c r="AB723" s="9">
        <f t="shared" si="162"/>
        <v>63</v>
      </c>
      <c r="AC723" s="9" t="s">
        <v>58</v>
      </c>
      <c r="AD723" s="9">
        <f t="shared" si="163"/>
        <v>44</v>
      </c>
      <c r="AE723" s="9" t="s">
        <v>127</v>
      </c>
      <c r="AF723" s="9">
        <f t="shared" si="164"/>
        <v>225</v>
      </c>
      <c r="AG723" s="9" t="s">
        <v>521</v>
      </c>
      <c r="AH723" s="9" t="s">
        <v>47</v>
      </c>
      <c r="AI723" s="9">
        <f t="shared" si="165"/>
        <v>70</v>
      </c>
      <c r="AJ723" s="9">
        <f t="shared" si="166"/>
        <v>66</v>
      </c>
      <c r="AK723" s="9" t="s">
        <v>444</v>
      </c>
      <c r="AL723" s="1" t="s">
        <v>490</v>
      </c>
      <c r="AM723" s="1" t="s">
        <v>38</v>
      </c>
      <c r="AN723" s="1" t="s">
        <v>129</v>
      </c>
      <c r="AO723" s="1" t="s">
        <v>557</v>
      </c>
      <c r="AP723" t="str">
        <f t="shared" si="167"/>
        <v>Water 1, Water 3</v>
      </c>
      <c r="AQ723" s="9">
        <v>50</v>
      </c>
      <c r="AR723" s="9">
        <f t="shared" si="168"/>
        <v>50</v>
      </c>
      <c r="AS723" s="10">
        <f>Table1[[#This Row],[percentage_male]]/100</f>
        <v>0.5</v>
      </c>
      <c r="AT723" s="11">
        <f>(100-Table1[[#This Row],[percentage_male]])/100</f>
        <v>0.5</v>
      </c>
      <c r="AU723" s="1" t="s">
        <v>162</v>
      </c>
      <c r="AV723" s="1" t="s">
        <v>33</v>
      </c>
      <c r="AW723" s="1">
        <v>0.5</v>
      </c>
      <c r="AX723" s="1">
        <v>0.5</v>
      </c>
      <c r="AY723" s="1" t="s">
        <v>38</v>
      </c>
      <c r="AZ723" s="1" t="s">
        <v>38</v>
      </c>
      <c r="BA723" s="1">
        <v>0.5</v>
      </c>
      <c r="BB723" s="1" t="s">
        <v>33</v>
      </c>
      <c r="BC723" s="1" t="s">
        <v>33</v>
      </c>
      <c r="BD723" s="1" t="s">
        <v>33</v>
      </c>
      <c r="BE723" s="1" t="s">
        <v>33</v>
      </c>
      <c r="BF723" s="1" t="s">
        <v>33</v>
      </c>
      <c r="BG723" s="1" t="s">
        <v>33</v>
      </c>
      <c r="BH723" s="1" t="s">
        <v>33</v>
      </c>
      <c r="BI723" s="1" t="s">
        <v>33</v>
      </c>
      <c r="BJ723" s="1" t="s">
        <v>33</v>
      </c>
      <c r="BK723" s="1" t="s">
        <v>33</v>
      </c>
      <c r="BL723" s="1">
        <v>0.5</v>
      </c>
      <c r="BM723" s="1" t="s">
        <v>33</v>
      </c>
    </row>
    <row r="724" spans="1:65" x14ac:dyDescent="0.35">
      <c r="A724" s="1" t="s">
        <v>3108</v>
      </c>
      <c r="B724" s="1" t="s">
        <v>2667</v>
      </c>
      <c r="C724" s="1" t="s">
        <v>3109</v>
      </c>
      <c r="D724" s="1" t="s">
        <v>3110</v>
      </c>
      <c r="E724" t="s">
        <v>95</v>
      </c>
      <c r="F724" s="1" t="s">
        <v>37</v>
      </c>
      <c r="G724" s="1" t="s">
        <v>4394</v>
      </c>
      <c r="H724" s="1" t="s">
        <v>33</v>
      </c>
      <c r="I724" s="1" t="s">
        <v>123</v>
      </c>
      <c r="K724" t="str">
        <f t="shared" si="156"/>
        <v>Water</v>
      </c>
      <c r="L724" s="1">
        <v>1.3</v>
      </c>
      <c r="M724" s="1">
        <v>35.299999999999997</v>
      </c>
      <c r="N724" s="1" t="s">
        <v>33</v>
      </c>
      <c r="O724" s="1" t="s">
        <v>145</v>
      </c>
      <c r="R724" s="9" t="s">
        <v>472</v>
      </c>
      <c r="S724" s="9">
        <f t="shared" si="157"/>
        <v>500</v>
      </c>
      <c r="T724" s="9">
        <f t="shared" si="158"/>
        <v>71</v>
      </c>
      <c r="U724" s="9" t="s">
        <v>216</v>
      </c>
      <c r="V724" s="9">
        <f t="shared" si="159"/>
        <v>73</v>
      </c>
      <c r="W724" s="9" t="s">
        <v>369</v>
      </c>
      <c r="X724" s="9">
        <f t="shared" si="160"/>
        <v>88</v>
      </c>
      <c r="Y724" s="9" t="s">
        <v>537</v>
      </c>
      <c r="Z724" s="9">
        <f t="shared" si="161"/>
        <v>120</v>
      </c>
      <c r="AA724" s="9" t="s">
        <v>75</v>
      </c>
      <c r="AB724" s="9">
        <f t="shared" si="162"/>
        <v>89</v>
      </c>
      <c r="AC724" s="9" t="s">
        <v>541</v>
      </c>
      <c r="AD724" s="9">
        <f t="shared" si="163"/>
        <v>59</v>
      </c>
      <c r="AE724" s="9" t="s">
        <v>134</v>
      </c>
      <c r="AF724" s="9">
        <f t="shared" si="164"/>
        <v>55</v>
      </c>
      <c r="AG724" s="9" t="s">
        <v>169</v>
      </c>
      <c r="AH724" s="9" t="s">
        <v>47</v>
      </c>
      <c r="AI724" s="9">
        <f t="shared" si="165"/>
        <v>70</v>
      </c>
      <c r="AJ724" s="9">
        <f t="shared" si="166"/>
        <v>100</v>
      </c>
      <c r="AK724" s="9" t="s">
        <v>68</v>
      </c>
      <c r="AL724" s="1" t="s">
        <v>490</v>
      </c>
      <c r="AM724" s="1" t="s">
        <v>38</v>
      </c>
      <c r="AN724" s="1" t="s">
        <v>129</v>
      </c>
      <c r="AO724" s="1" t="s">
        <v>557</v>
      </c>
      <c r="AP724" t="str">
        <f t="shared" si="167"/>
        <v>Water 1, Water 3</v>
      </c>
      <c r="AQ724" s="9">
        <v>50</v>
      </c>
      <c r="AR724" s="9">
        <f t="shared" si="168"/>
        <v>50</v>
      </c>
      <c r="AS724" s="10">
        <f>Table1[[#This Row],[percentage_male]]/100</f>
        <v>0.5</v>
      </c>
      <c r="AT724" s="11">
        <f>(100-Table1[[#This Row],[percentage_male]])/100</f>
        <v>0.5</v>
      </c>
      <c r="AU724" s="1" t="s">
        <v>162</v>
      </c>
      <c r="AV724" s="1" t="s">
        <v>33</v>
      </c>
      <c r="AW724" s="1">
        <v>0.5</v>
      </c>
      <c r="AX724" s="1">
        <v>0.5</v>
      </c>
      <c r="AY724" s="1" t="s">
        <v>38</v>
      </c>
      <c r="AZ724" s="1" t="s">
        <v>38</v>
      </c>
      <c r="BA724" s="1">
        <v>0.5</v>
      </c>
      <c r="BB724" s="1" t="s">
        <v>33</v>
      </c>
      <c r="BC724" s="1" t="s">
        <v>33</v>
      </c>
      <c r="BD724" s="1" t="s">
        <v>33</v>
      </c>
      <c r="BE724" s="1" t="s">
        <v>33</v>
      </c>
      <c r="BF724" s="1" t="s">
        <v>33</v>
      </c>
      <c r="BG724" s="1" t="s">
        <v>33</v>
      </c>
      <c r="BH724" s="1" t="s">
        <v>33</v>
      </c>
      <c r="BI724" s="1" t="s">
        <v>33</v>
      </c>
      <c r="BJ724" s="1" t="s">
        <v>33</v>
      </c>
      <c r="BK724" s="1" t="s">
        <v>33</v>
      </c>
      <c r="BL724" s="1">
        <v>0.5</v>
      </c>
      <c r="BM724" s="1" t="s">
        <v>33</v>
      </c>
    </row>
    <row r="725" spans="1:65" x14ac:dyDescent="0.35">
      <c r="A725" s="1" t="s">
        <v>3112</v>
      </c>
      <c r="B725" s="1" t="s">
        <v>2671</v>
      </c>
      <c r="C725" s="1" t="s">
        <v>3113</v>
      </c>
      <c r="D725" s="1" t="s">
        <v>3114</v>
      </c>
      <c r="E725" t="s">
        <v>95</v>
      </c>
      <c r="F725" s="1" t="s">
        <v>37</v>
      </c>
      <c r="G725" s="1" t="s">
        <v>4395</v>
      </c>
      <c r="H725" s="1" t="s">
        <v>38</v>
      </c>
      <c r="I725" s="1" t="s">
        <v>282</v>
      </c>
      <c r="J725" s="1" t="s">
        <v>37</v>
      </c>
      <c r="K725" t="str">
        <f t="shared" si="156"/>
        <v>Electric, Normal</v>
      </c>
      <c r="L725" s="1">
        <v>0.5</v>
      </c>
      <c r="M725" s="1">
        <v>6</v>
      </c>
      <c r="N725" s="1" t="s">
        <v>61</v>
      </c>
      <c r="O725" s="1" t="s">
        <v>419</v>
      </c>
      <c r="P725" s="1" t="s">
        <v>305</v>
      </c>
      <c r="Q725" s="1" t="s">
        <v>83</v>
      </c>
      <c r="R725" s="9" t="s">
        <v>1271</v>
      </c>
      <c r="S725" s="9">
        <f t="shared" si="157"/>
        <v>289</v>
      </c>
      <c r="T725" s="9">
        <f t="shared" si="158"/>
        <v>44</v>
      </c>
      <c r="U725" s="9" t="s">
        <v>127</v>
      </c>
      <c r="V725" s="9">
        <f t="shared" si="159"/>
        <v>38</v>
      </c>
      <c r="W725" s="9" t="s">
        <v>314</v>
      </c>
      <c r="X725" s="9">
        <f t="shared" si="160"/>
        <v>33</v>
      </c>
      <c r="Y725" s="9" t="s">
        <v>289</v>
      </c>
      <c r="Z725" s="9">
        <f t="shared" si="161"/>
        <v>61</v>
      </c>
      <c r="AA725" s="9" t="s">
        <v>264</v>
      </c>
      <c r="AB725" s="9">
        <f t="shared" si="162"/>
        <v>43</v>
      </c>
      <c r="AC725" s="9" t="s">
        <v>87</v>
      </c>
      <c r="AD725" s="9">
        <f t="shared" si="163"/>
        <v>70</v>
      </c>
      <c r="AE725" s="9" t="s">
        <v>47</v>
      </c>
      <c r="AF725" s="9">
        <f t="shared" si="164"/>
        <v>190</v>
      </c>
      <c r="AG725" s="9" t="s">
        <v>286</v>
      </c>
      <c r="AH725" s="9" t="s">
        <v>47</v>
      </c>
      <c r="AI725" s="9">
        <f t="shared" si="165"/>
        <v>70</v>
      </c>
      <c r="AJ725" s="9">
        <f t="shared" si="166"/>
        <v>58</v>
      </c>
      <c r="AK725" s="9" t="s">
        <v>94</v>
      </c>
      <c r="AL725" s="1" t="s">
        <v>161</v>
      </c>
      <c r="AM725" s="1" t="s">
        <v>38</v>
      </c>
      <c r="AN725" s="1" t="s">
        <v>89</v>
      </c>
      <c r="AO725" s="1" t="s">
        <v>50</v>
      </c>
      <c r="AP725" t="str">
        <f t="shared" si="167"/>
        <v>Dragon, Monster</v>
      </c>
      <c r="AQ725" s="9">
        <v>50</v>
      </c>
      <c r="AR725" s="9">
        <f t="shared" si="168"/>
        <v>50</v>
      </c>
      <c r="AS725" s="10">
        <f>Table1[[#This Row],[percentage_male]]/100</f>
        <v>0.5</v>
      </c>
      <c r="AT725" s="11">
        <f>(100-Table1[[#This Row],[percentage_male]])/100</f>
        <v>0.5</v>
      </c>
      <c r="AU725" s="1" t="s">
        <v>51</v>
      </c>
      <c r="AV725" s="1" t="s">
        <v>33</v>
      </c>
      <c r="AW725" s="1">
        <v>1.25</v>
      </c>
      <c r="AX725" s="1" t="s">
        <v>32</v>
      </c>
      <c r="AY725" s="1">
        <v>0.5</v>
      </c>
      <c r="AZ725" s="1" t="s">
        <v>33</v>
      </c>
      <c r="BA725" s="1" t="s">
        <v>33</v>
      </c>
      <c r="BB725" s="1" t="s">
        <v>38</v>
      </c>
      <c r="BC725" s="1" t="s">
        <v>33</v>
      </c>
      <c r="BD725" s="1" t="s">
        <v>38</v>
      </c>
      <c r="BE725" s="1">
        <v>0.5</v>
      </c>
      <c r="BF725" s="1" t="s">
        <v>33</v>
      </c>
      <c r="BG725" s="1" t="s">
        <v>33</v>
      </c>
      <c r="BH725" s="1" t="s">
        <v>33</v>
      </c>
      <c r="BI725" s="1" t="s">
        <v>32</v>
      </c>
      <c r="BJ725" s="1" t="s">
        <v>33</v>
      </c>
      <c r="BK725" s="1" t="s">
        <v>33</v>
      </c>
      <c r="BL725" s="1">
        <v>0.5</v>
      </c>
      <c r="BM725" s="1" t="s">
        <v>33</v>
      </c>
    </row>
    <row r="726" spans="1:65" x14ac:dyDescent="0.35">
      <c r="A726" s="1" t="s">
        <v>3116</v>
      </c>
      <c r="B726" s="1" t="s">
        <v>2675</v>
      </c>
      <c r="C726" s="1" t="s">
        <v>3117</v>
      </c>
      <c r="D726" s="1" t="s">
        <v>3118</v>
      </c>
      <c r="E726" t="s">
        <v>95</v>
      </c>
      <c r="F726" s="1" t="s">
        <v>37</v>
      </c>
      <c r="G726" s="1" t="s">
        <v>4395</v>
      </c>
      <c r="H726" s="1" t="s">
        <v>38</v>
      </c>
      <c r="I726" s="1" t="s">
        <v>282</v>
      </c>
      <c r="J726" s="1" t="s">
        <v>37</v>
      </c>
      <c r="K726" t="str">
        <f t="shared" si="156"/>
        <v>Electric, Normal</v>
      </c>
      <c r="L726" s="1">
        <v>1</v>
      </c>
      <c r="M726" s="1">
        <v>21</v>
      </c>
      <c r="N726" s="1" t="s">
        <v>61</v>
      </c>
      <c r="O726" s="1" t="s">
        <v>419</v>
      </c>
      <c r="P726" s="1" t="s">
        <v>305</v>
      </c>
      <c r="Q726" s="1" t="s">
        <v>83</v>
      </c>
      <c r="R726" s="9" t="s">
        <v>1912</v>
      </c>
      <c r="S726" s="9">
        <f t="shared" si="157"/>
        <v>481</v>
      </c>
      <c r="T726" s="9">
        <f t="shared" si="158"/>
        <v>62</v>
      </c>
      <c r="U726" s="9" t="s">
        <v>57</v>
      </c>
      <c r="V726" s="9">
        <f t="shared" si="159"/>
        <v>55</v>
      </c>
      <c r="W726" s="9" t="s">
        <v>169</v>
      </c>
      <c r="X726" s="9">
        <f t="shared" si="160"/>
        <v>52</v>
      </c>
      <c r="Y726" s="9" t="s">
        <v>86</v>
      </c>
      <c r="Z726" s="9">
        <f t="shared" si="161"/>
        <v>109</v>
      </c>
      <c r="AA726" s="9" t="s">
        <v>103</v>
      </c>
      <c r="AB726" s="9">
        <f t="shared" si="162"/>
        <v>94</v>
      </c>
      <c r="AC726" s="9" t="s">
        <v>570</v>
      </c>
      <c r="AD726" s="9">
        <f t="shared" si="163"/>
        <v>109</v>
      </c>
      <c r="AE726" s="9" t="s">
        <v>103</v>
      </c>
      <c r="AF726" s="9">
        <f t="shared" si="164"/>
        <v>75</v>
      </c>
      <c r="AG726" s="9" t="s">
        <v>195</v>
      </c>
      <c r="AH726" s="9" t="s">
        <v>47</v>
      </c>
      <c r="AI726" s="9">
        <f t="shared" si="165"/>
        <v>70</v>
      </c>
      <c r="AJ726" s="9">
        <f t="shared" si="166"/>
        <v>168</v>
      </c>
      <c r="AK726" s="9" t="s">
        <v>854</v>
      </c>
      <c r="AL726" s="1" t="s">
        <v>161</v>
      </c>
      <c r="AM726" s="1" t="s">
        <v>38</v>
      </c>
      <c r="AN726" s="1" t="s">
        <v>89</v>
      </c>
      <c r="AO726" s="1" t="s">
        <v>50</v>
      </c>
      <c r="AP726" t="str">
        <f t="shared" si="167"/>
        <v>Dragon, Monster</v>
      </c>
      <c r="AQ726" s="9">
        <v>50</v>
      </c>
      <c r="AR726" s="9">
        <f t="shared" si="168"/>
        <v>50</v>
      </c>
      <c r="AS726" s="10">
        <f>Table1[[#This Row],[percentage_male]]/100</f>
        <v>0.5</v>
      </c>
      <c r="AT726" s="11">
        <f>(100-Table1[[#This Row],[percentage_male]])/100</f>
        <v>0.5</v>
      </c>
      <c r="AU726" s="1" t="s">
        <v>51</v>
      </c>
      <c r="AV726" s="1" t="s">
        <v>33</v>
      </c>
      <c r="AW726" s="1">
        <v>1.25</v>
      </c>
      <c r="AX726" s="1" t="s">
        <v>32</v>
      </c>
      <c r="AY726" s="1">
        <v>0.5</v>
      </c>
      <c r="AZ726" s="1" t="s">
        <v>33</v>
      </c>
      <c r="BA726" s="1" t="s">
        <v>33</v>
      </c>
      <c r="BB726" s="1" t="s">
        <v>38</v>
      </c>
      <c r="BC726" s="1" t="s">
        <v>33</v>
      </c>
      <c r="BD726" s="1" t="s">
        <v>38</v>
      </c>
      <c r="BE726" s="1">
        <v>0.5</v>
      </c>
      <c r="BF726" s="1" t="s">
        <v>33</v>
      </c>
      <c r="BG726" s="1" t="s">
        <v>33</v>
      </c>
      <c r="BH726" s="1" t="s">
        <v>33</v>
      </c>
      <c r="BI726" s="1" t="s">
        <v>32</v>
      </c>
      <c r="BJ726" s="1" t="s">
        <v>33</v>
      </c>
      <c r="BK726" s="1" t="s">
        <v>33</v>
      </c>
      <c r="BL726" s="1">
        <v>0.5</v>
      </c>
      <c r="BM726" s="1" t="s">
        <v>33</v>
      </c>
    </row>
    <row r="727" spans="1:65" x14ac:dyDescent="0.35">
      <c r="A727" s="1" t="s">
        <v>3120</v>
      </c>
      <c r="B727" s="1" t="s">
        <v>2679</v>
      </c>
      <c r="C727" s="1" t="s">
        <v>3121</v>
      </c>
      <c r="D727" s="1" t="s">
        <v>3122</v>
      </c>
      <c r="E727" t="s">
        <v>95</v>
      </c>
      <c r="F727" s="1" t="s">
        <v>37</v>
      </c>
      <c r="G727" s="1" t="s">
        <v>4396</v>
      </c>
      <c r="H727" s="1" t="s">
        <v>38</v>
      </c>
      <c r="I727" s="1" t="s">
        <v>566</v>
      </c>
      <c r="J727" s="1" t="s">
        <v>89</v>
      </c>
      <c r="K727" t="str">
        <f t="shared" si="156"/>
        <v>Rock, Dragon</v>
      </c>
      <c r="L727" s="1">
        <v>0.8</v>
      </c>
      <c r="M727" s="1">
        <v>26</v>
      </c>
      <c r="N727" s="1" t="s">
        <v>38</v>
      </c>
      <c r="O727" s="1" t="s">
        <v>1603</v>
      </c>
      <c r="Q727" s="1" t="s">
        <v>568</v>
      </c>
      <c r="R727" s="9" t="s">
        <v>1526</v>
      </c>
      <c r="S727" s="9">
        <f t="shared" si="157"/>
        <v>362</v>
      </c>
      <c r="T727" s="9">
        <f t="shared" si="158"/>
        <v>58</v>
      </c>
      <c r="U727" s="9" t="s">
        <v>94</v>
      </c>
      <c r="V727" s="9">
        <f t="shared" si="159"/>
        <v>89</v>
      </c>
      <c r="W727" s="9" t="s">
        <v>541</v>
      </c>
      <c r="X727" s="9">
        <f t="shared" si="160"/>
        <v>77</v>
      </c>
      <c r="Y727" s="9" t="s">
        <v>252</v>
      </c>
      <c r="Z727" s="9">
        <f t="shared" si="161"/>
        <v>45</v>
      </c>
      <c r="AA727" s="9" t="s">
        <v>44</v>
      </c>
      <c r="AB727" s="9">
        <f t="shared" si="162"/>
        <v>45</v>
      </c>
      <c r="AC727" s="9" t="s">
        <v>44</v>
      </c>
      <c r="AD727" s="9">
        <f t="shared" si="163"/>
        <v>48</v>
      </c>
      <c r="AE727" s="9" t="s">
        <v>128</v>
      </c>
      <c r="AF727" s="9">
        <f t="shared" si="164"/>
        <v>45</v>
      </c>
      <c r="AG727" s="9" t="s">
        <v>44</v>
      </c>
      <c r="AH727" s="9" t="s">
        <v>47</v>
      </c>
      <c r="AI727" s="9">
        <f t="shared" si="165"/>
        <v>70</v>
      </c>
      <c r="AJ727" s="9">
        <f t="shared" si="166"/>
        <v>72</v>
      </c>
      <c r="AK727" s="9" t="s">
        <v>171</v>
      </c>
      <c r="AL727" s="1" t="s">
        <v>161</v>
      </c>
      <c r="AM727" s="1" t="s">
        <v>38</v>
      </c>
      <c r="AN727" s="1" t="s">
        <v>89</v>
      </c>
      <c r="AO727" s="1" t="s">
        <v>50</v>
      </c>
      <c r="AP727" t="str">
        <f t="shared" si="167"/>
        <v>Dragon, Monster</v>
      </c>
      <c r="AQ727" s="9">
        <v>87.5</v>
      </c>
      <c r="AR727" s="9">
        <f t="shared" si="168"/>
        <v>12.5</v>
      </c>
      <c r="AS727" s="10">
        <f>Table1[[#This Row],[percentage_male]]/100</f>
        <v>0.875</v>
      </c>
      <c r="AT727" s="11">
        <f>(100-Table1[[#This Row],[percentage_male]])/100</f>
        <v>0.125</v>
      </c>
      <c r="AU727" s="1" t="s">
        <v>158</v>
      </c>
      <c r="AV727" s="1">
        <v>0.5</v>
      </c>
      <c r="AW727" s="1">
        <v>0.25</v>
      </c>
      <c r="AX727" s="1" t="s">
        <v>33</v>
      </c>
      <c r="AY727" s="1">
        <v>0.5</v>
      </c>
      <c r="AZ727" s="1" t="s">
        <v>33</v>
      </c>
      <c r="BA727" s="1" t="s">
        <v>38</v>
      </c>
      <c r="BB727" s="1" t="s">
        <v>38</v>
      </c>
      <c r="BC727" s="1">
        <v>0.5</v>
      </c>
      <c r="BD727" s="1" t="s">
        <v>38</v>
      </c>
      <c r="BE727" s="1">
        <v>0.5</v>
      </c>
      <c r="BF727" s="1" t="s">
        <v>33</v>
      </c>
      <c r="BG727" s="1" t="s">
        <v>33</v>
      </c>
      <c r="BH727" s="1" t="s">
        <v>33</v>
      </c>
      <c r="BI727" s="1" t="s">
        <v>33</v>
      </c>
      <c r="BJ727" s="1" t="s">
        <v>38</v>
      </c>
      <c r="BK727" s="1" t="s">
        <v>33</v>
      </c>
      <c r="BL727" s="1" t="s">
        <v>38</v>
      </c>
      <c r="BM727" s="1" t="s">
        <v>38</v>
      </c>
    </row>
    <row r="728" spans="1:65" x14ac:dyDescent="0.35">
      <c r="A728" s="1" t="s">
        <v>3124</v>
      </c>
      <c r="B728" s="1" t="s">
        <v>2683</v>
      </c>
      <c r="C728" s="1" t="s">
        <v>3125</v>
      </c>
      <c r="D728" s="1" t="s">
        <v>3126</v>
      </c>
      <c r="E728" t="s">
        <v>95</v>
      </c>
      <c r="F728" s="1" t="s">
        <v>37</v>
      </c>
      <c r="G728" s="1" t="s">
        <v>4397</v>
      </c>
      <c r="H728" s="1" t="s">
        <v>38</v>
      </c>
      <c r="I728" s="1" t="s">
        <v>566</v>
      </c>
      <c r="J728" s="1" t="s">
        <v>89</v>
      </c>
      <c r="K728" t="str">
        <f t="shared" si="156"/>
        <v>Rock, Dragon</v>
      </c>
      <c r="L728" s="1">
        <v>2.5</v>
      </c>
      <c r="M728" s="1">
        <v>270</v>
      </c>
      <c r="N728" s="1" t="s">
        <v>38</v>
      </c>
      <c r="O728" s="1" t="s">
        <v>1603</v>
      </c>
      <c r="Q728" s="1" t="s">
        <v>567</v>
      </c>
      <c r="R728" s="9" t="s">
        <v>2054</v>
      </c>
      <c r="S728" s="9">
        <f t="shared" si="157"/>
        <v>521</v>
      </c>
      <c r="T728" s="9">
        <f t="shared" si="158"/>
        <v>82</v>
      </c>
      <c r="U728" s="9" t="s">
        <v>66</v>
      </c>
      <c r="V728" s="9">
        <f t="shared" si="159"/>
        <v>121</v>
      </c>
      <c r="W728" s="9" t="s">
        <v>228</v>
      </c>
      <c r="X728" s="9">
        <f t="shared" si="160"/>
        <v>119</v>
      </c>
      <c r="Y728" s="9" t="s">
        <v>665</v>
      </c>
      <c r="Z728" s="9">
        <f t="shared" si="161"/>
        <v>69</v>
      </c>
      <c r="AA728" s="9" t="s">
        <v>277</v>
      </c>
      <c r="AB728" s="9">
        <f t="shared" si="162"/>
        <v>59</v>
      </c>
      <c r="AC728" s="9" t="s">
        <v>134</v>
      </c>
      <c r="AD728" s="9">
        <f t="shared" si="163"/>
        <v>71</v>
      </c>
      <c r="AE728" s="9" t="s">
        <v>216</v>
      </c>
      <c r="AF728" s="9">
        <f t="shared" si="164"/>
        <v>45</v>
      </c>
      <c r="AG728" s="9" t="s">
        <v>44</v>
      </c>
      <c r="AH728" s="9" t="s">
        <v>47</v>
      </c>
      <c r="AI728" s="9">
        <f t="shared" si="165"/>
        <v>70</v>
      </c>
      <c r="AJ728" s="9">
        <f t="shared" si="166"/>
        <v>182</v>
      </c>
      <c r="AK728" s="9" t="s">
        <v>816</v>
      </c>
      <c r="AL728" s="1" t="s">
        <v>161</v>
      </c>
      <c r="AM728" s="1" t="s">
        <v>38</v>
      </c>
      <c r="AN728" s="1" t="s">
        <v>89</v>
      </c>
      <c r="AO728" s="1" t="s">
        <v>50</v>
      </c>
      <c r="AP728" t="str">
        <f t="shared" si="167"/>
        <v>Dragon, Monster</v>
      </c>
      <c r="AQ728" s="9">
        <v>87.5</v>
      </c>
      <c r="AR728" s="9">
        <f t="shared" si="168"/>
        <v>12.5</v>
      </c>
      <c r="AS728" s="10">
        <f>Table1[[#This Row],[percentage_male]]/100</f>
        <v>0.875</v>
      </c>
      <c r="AT728" s="11">
        <f>(100-Table1[[#This Row],[percentage_male]])/100</f>
        <v>0.125</v>
      </c>
      <c r="AU728" s="1" t="s">
        <v>158</v>
      </c>
      <c r="AV728" s="1">
        <v>0.5</v>
      </c>
      <c r="AW728" s="1">
        <v>0.25</v>
      </c>
      <c r="AX728" s="1" t="s">
        <v>33</v>
      </c>
      <c r="AY728" s="1">
        <v>0.5</v>
      </c>
      <c r="AZ728" s="1" t="s">
        <v>33</v>
      </c>
      <c r="BA728" s="1" t="s">
        <v>38</v>
      </c>
      <c r="BB728" s="1" t="s">
        <v>38</v>
      </c>
      <c r="BC728" s="1">
        <v>0.5</v>
      </c>
      <c r="BD728" s="1" t="s">
        <v>38</v>
      </c>
      <c r="BE728" s="1">
        <v>0.5</v>
      </c>
      <c r="BF728" s="1" t="s">
        <v>33</v>
      </c>
      <c r="BG728" s="1" t="s">
        <v>33</v>
      </c>
      <c r="BH728" s="1" t="s">
        <v>33</v>
      </c>
      <c r="BI728" s="1" t="s">
        <v>33</v>
      </c>
      <c r="BJ728" s="1" t="s">
        <v>38</v>
      </c>
      <c r="BK728" s="1" t="s">
        <v>33</v>
      </c>
      <c r="BL728" s="1" t="s">
        <v>38</v>
      </c>
      <c r="BM728" s="1" t="s">
        <v>38</v>
      </c>
    </row>
    <row r="729" spans="1:65" x14ac:dyDescent="0.35">
      <c r="A729" s="1" t="s">
        <v>3128</v>
      </c>
      <c r="B729" s="1" t="s">
        <v>2687</v>
      </c>
      <c r="C729" s="1" t="s">
        <v>3129</v>
      </c>
      <c r="D729" s="1" t="s">
        <v>3130</v>
      </c>
      <c r="E729" t="s">
        <v>95</v>
      </c>
      <c r="F729" s="1" t="s">
        <v>37</v>
      </c>
      <c r="G729" s="1" t="s">
        <v>4398</v>
      </c>
      <c r="H729" s="1" t="s">
        <v>38</v>
      </c>
      <c r="I729" s="1" t="s">
        <v>566</v>
      </c>
      <c r="J729" s="1" t="s">
        <v>310</v>
      </c>
      <c r="K729" t="str">
        <f t="shared" si="156"/>
        <v>Rock, Ice</v>
      </c>
      <c r="L729" s="1">
        <v>1.3</v>
      </c>
      <c r="M729" s="1">
        <v>25.2</v>
      </c>
      <c r="N729" s="1" t="s">
        <v>38</v>
      </c>
      <c r="O729" s="1" t="s">
        <v>1778</v>
      </c>
      <c r="Q729" s="1" t="s">
        <v>376</v>
      </c>
      <c r="R729" s="9" t="s">
        <v>1526</v>
      </c>
      <c r="S729" s="9">
        <f t="shared" si="157"/>
        <v>362</v>
      </c>
      <c r="T729" s="9">
        <f t="shared" si="158"/>
        <v>77</v>
      </c>
      <c r="U729" s="9" t="s">
        <v>252</v>
      </c>
      <c r="V729" s="9">
        <f t="shared" si="159"/>
        <v>59</v>
      </c>
      <c r="W729" s="9" t="s">
        <v>134</v>
      </c>
      <c r="X729" s="9">
        <f t="shared" si="160"/>
        <v>50</v>
      </c>
      <c r="Y729" s="9" t="s">
        <v>88</v>
      </c>
      <c r="Z729" s="9">
        <f t="shared" si="161"/>
        <v>67</v>
      </c>
      <c r="AA729" s="9" t="s">
        <v>332</v>
      </c>
      <c r="AB729" s="9">
        <f t="shared" si="162"/>
        <v>63</v>
      </c>
      <c r="AC729" s="9" t="s">
        <v>58</v>
      </c>
      <c r="AD729" s="9">
        <f t="shared" si="163"/>
        <v>46</v>
      </c>
      <c r="AE729" s="9" t="s">
        <v>347</v>
      </c>
      <c r="AF729" s="9">
        <f t="shared" si="164"/>
        <v>45</v>
      </c>
      <c r="AG729" s="9" t="s">
        <v>44</v>
      </c>
      <c r="AH729" s="9" t="s">
        <v>47</v>
      </c>
      <c r="AI729" s="9">
        <f t="shared" si="165"/>
        <v>70</v>
      </c>
      <c r="AJ729" s="9">
        <f t="shared" si="166"/>
        <v>72</v>
      </c>
      <c r="AK729" s="9" t="s">
        <v>171</v>
      </c>
      <c r="AL729" s="1" t="s">
        <v>161</v>
      </c>
      <c r="AM729" s="1" t="s">
        <v>33</v>
      </c>
      <c r="AN729" s="1" t="s">
        <v>50</v>
      </c>
      <c r="AP729" t="str">
        <f t="shared" si="167"/>
        <v>Monster</v>
      </c>
      <c r="AQ729" s="9">
        <v>87.5</v>
      </c>
      <c r="AR729" s="9">
        <f t="shared" si="168"/>
        <v>12.5</v>
      </c>
      <c r="AS729" s="10">
        <f>Table1[[#This Row],[percentage_male]]/100</f>
        <v>0.875</v>
      </c>
      <c r="AT729" s="11">
        <f>(100-Table1[[#This Row],[percentage_male]])/100</f>
        <v>0.125</v>
      </c>
      <c r="AU729" s="1" t="s">
        <v>158</v>
      </c>
      <c r="AV729" s="1">
        <v>0.5</v>
      </c>
      <c r="AW729" s="1" t="s">
        <v>33</v>
      </c>
      <c r="AX729" s="1" t="s">
        <v>38</v>
      </c>
      <c r="AY729" s="1" t="s">
        <v>33</v>
      </c>
      <c r="AZ729" s="1" t="s">
        <v>38</v>
      </c>
      <c r="BA729" s="1">
        <v>0.5</v>
      </c>
      <c r="BB729" s="1" t="s">
        <v>77</v>
      </c>
      <c r="BC729" s="1">
        <v>0.5</v>
      </c>
      <c r="BD729" s="1" t="s">
        <v>38</v>
      </c>
      <c r="BE729" s="1">
        <v>0.5</v>
      </c>
      <c r="BF729" s="1" t="s">
        <v>33</v>
      </c>
      <c r="BG729" s="1" t="s">
        <v>33</v>
      </c>
      <c r="BH729" s="1" t="s">
        <v>38</v>
      </c>
      <c r="BI729" s="1" t="s">
        <v>33</v>
      </c>
      <c r="BJ729" s="1" t="s">
        <v>33</v>
      </c>
      <c r="BK729" s="1" t="s">
        <v>33</v>
      </c>
      <c r="BL729" s="1" t="s">
        <v>77</v>
      </c>
      <c r="BM729" s="1" t="s">
        <v>33</v>
      </c>
    </row>
    <row r="730" spans="1:65" x14ac:dyDescent="0.35">
      <c r="A730" s="1" t="s">
        <v>3132</v>
      </c>
      <c r="B730" s="1" t="s">
        <v>2691</v>
      </c>
      <c r="C730" s="1" t="s">
        <v>3133</v>
      </c>
      <c r="D730" s="1" t="s">
        <v>3134</v>
      </c>
      <c r="E730" t="s">
        <v>95</v>
      </c>
      <c r="F730" s="1" t="s">
        <v>37</v>
      </c>
      <c r="G730" s="1" t="s">
        <v>4398</v>
      </c>
      <c r="H730" s="1" t="s">
        <v>38</v>
      </c>
      <c r="I730" s="1" t="s">
        <v>566</v>
      </c>
      <c r="J730" s="1" t="s">
        <v>310</v>
      </c>
      <c r="K730" t="str">
        <f t="shared" si="156"/>
        <v>Rock, Ice</v>
      </c>
      <c r="L730" s="1">
        <v>2.7</v>
      </c>
      <c r="M730" s="1">
        <v>225</v>
      </c>
      <c r="N730" s="1" t="s">
        <v>38</v>
      </c>
      <c r="O730" s="1" t="s">
        <v>1778</v>
      </c>
      <c r="Q730" s="1" t="s">
        <v>376</v>
      </c>
      <c r="R730" s="9" t="s">
        <v>2054</v>
      </c>
      <c r="S730" s="9">
        <f t="shared" si="157"/>
        <v>521</v>
      </c>
      <c r="T730" s="9">
        <f t="shared" si="158"/>
        <v>123</v>
      </c>
      <c r="U730" s="9" t="s">
        <v>73</v>
      </c>
      <c r="V730" s="9">
        <f t="shared" si="159"/>
        <v>77</v>
      </c>
      <c r="W730" s="9" t="s">
        <v>252</v>
      </c>
      <c r="X730" s="9">
        <f t="shared" si="160"/>
        <v>72</v>
      </c>
      <c r="Y730" s="9" t="s">
        <v>171</v>
      </c>
      <c r="Z730" s="9">
        <f t="shared" si="161"/>
        <v>99</v>
      </c>
      <c r="AA730" s="9" t="s">
        <v>583</v>
      </c>
      <c r="AB730" s="9">
        <f t="shared" si="162"/>
        <v>92</v>
      </c>
      <c r="AC730" s="9" t="s">
        <v>340</v>
      </c>
      <c r="AD730" s="9">
        <f t="shared" si="163"/>
        <v>58</v>
      </c>
      <c r="AE730" s="9" t="s">
        <v>94</v>
      </c>
      <c r="AF730" s="9">
        <f t="shared" si="164"/>
        <v>45</v>
      </c>
      <c r="AG730" s="9" t="s">
        <v>44</v>
      </c>
      <c r="AH730" s="9" t="s">
        <v>47</v>
      </c>
      <c r="AI730" s="9">
        <f t="shared" si="165"/>
        <v>70</v>
      </c>
      <c r="AJ730" s="9">
        <f t="shared" si="166"/>
        <v>104</v>
      </c>
      <c r="AK730" s="9" t="s">
        <v>116</v>
      </c>
      <c r="AL730" s="1" t="s">
        <v>161</v>
      </c>
      <c r="AM730" s="1" t="s">
        <v>33</v>
      </c>
      <c r="AN730" s="1" t="s">
        <v>50</v>
      </c>
      <c r="AP730" t="str">
        <f t="shared" si="167"/>
        <v>Monster</v>
      </c>
      <c r="AQ730" s="9">
        <v>87.5</v>
      </c>
      <c r="AR730" s="9">
        <f t="shared" si="168"/>
        <v>12.5</v>
      </c>
      <c r="AS730" s="10">
        <f>Table1[[#This Row],[percentage_male]]/100</f>
        <v>0.875</v>
      </c>
      <c r="AT730" s="11">
        <f>(100-Table1[[#This Row],[percentage_male]])/100</f>
        <v>0.125</v>
      </c>
      <c r="AU730" s="1" t="s">
        <v>158</v>
      </c>
      <c r="AV730" s="1">
        <v>0.5</v>
      </c>
      <c r="AW730" s="1" t="s">
        <v>33</v>
      </c>
      <c r="AX730" s="1" t="s">
        <v>38</v>
      </c>
      <c r="AY730" s="1" t="s">
        <v>33</v>
      </c>
      <c r="AZ730" s="1" t="s">
        <v>38</v>
      </c>
      <c r="BA730" s="1">
        <v>0.5</v>
      </c>
      <c r="BB730" s="1" t="s">
        <v>77</v>
      </c>
      <c r="BC730" s="1">
        <v>0.5</v>
      </c>
      <c r="BD730" s="1" t="s">
        <v>38</v>
      </c>
      <c r="BE730" s="1">
        <v>0.5</v>
      </c>
      <c r="BF730" s="1" t="s">
        <v>33</v>
      </c>
      <c r="BG730" s="1" t="s">
        <v>33</v>
      </c>
      <c r="BH730" s="1" t="s">
        <v>38</v>
      </c>
      <c r="BI730" s="1" t="s">
        <v>33</v>
      </c>
      <c r="BJ730" s="1" t="s">
        <v>33</v>
      </c>
      <c r="BK730" s="1" t="s">
        <v>33</v>
      </c>
      <c r="BL730" s="1" t="s">
        <v>77</v>
      </c>
      <c r="BM730" s="1" t="s">
        <v>33</v>
      </c>
    </row>
    <row r="731" spans="1:65" x14ac:dyDescent="0.35">
      <c r="A731" s="1" t="s">
        <v>3136</v>
      </c>
      <c r="B731" s="1" t="s">
        <v>1311</v>
      </c>
      <c r="C731" s="1" t="s">
        <v>3137</v>
      </c>
      <c r="D731" s="1" t="s">
        <v>3138</v>
      </c>
      <c r="E731" t="s">
        <v>95</v>
      </c>
      <c r="F731" s="1" t="s">
        <v>37</v>
      </c>
      <c r="G731" s="1" t="s">
        <v>4399</v>
      </c>
      <c r="H731" s="1" t="s">
        <v>33</v>
      </c>
      <c r="I731" s="1" t="s">
        <v>288</v>
      </c>
      <c r="K731" t="str">
        <f t="shared" si="156"/>
        <v>Fairy</v>
      </c>
      <c r="L731" s="1">
        <v>1</v>
      </c>
      <c r="M731" s="1">
        <v>23.5</v>
      </c>
      <c r="N731" s="1" t="s">
        <v>38</v>
      </c>
      <c r="O731" s="1" t="s">
        <v>357</v>
      </c>
      <c r="Q731" s="1" t="s">
        <v>1442</v>
      </c>
      <c r="R731" s="9" t="s">
        <v>65</v>
      </c>
      <c r="S731" s="9">
        <f t="shared" si="157"/>
        <v>525</v>
      </c>
      <c r="T731" s="9">
        <f t="shared" si="158"/>
        <v>95</v>
      </c>
      <c r="U731" s="9" t="s">
        <v>276</v>
      </c>
      <c r="V731" s="9">
        <f t="shared" si="159"/>
        <v>65</v>
      </c>
      <c r="W731" s="9" t="s">
        <v>46</v>
      </c>
      <c r="X731" s="9">
        <f t="shared" si="160"/>
        <v>65</v>
      </c>
      <c r="Y731" s="9" t="s">
        <v>46</v>
      </c>
      <c r="Z731" s="9">
        <f t="shared" si="161"/>
        <v>110</v>
      </c>
      <c r="AA731" s="9" t="s">
        <v>296</v>
      </c>
      <c r="AB731" s="9">
        <f t="shared" si="162"/>
        <v>130</v>
      </c>
      <c r="AC731" s="9" t="s">
        <v>110</v>
      </c>
      <c r="AD731" s="9">
        <f t="shared" si="163"/>
        <v>60</v>
      </c>
      <c r="AE731" s="9" t="s">
        <v>56</v>
      </c>
      <c r="AF731" s="9">
        <f t="shared" si="164"/>
        <v>45</v>
      </c>
      <c r="AG731" s="9" t="s">
        <v>44</v>
      </c>
      <c r="AH731" s="9" t="s">
        <v>47</v>
      </c>
      <c r="AI731" s="9">
        <f t="shared" si="165"/>
        <v>70</v>
      </c>
      <c r="AJ731" s="9">
        <f t="shared" si="166"/>
        <v>184</v>
      </c>
      <c r="AK731" s="9" t="s">
        <v>675</v>
      </c>
      <c r="AL731" s="1" t="s">
        <v>161</v>
      </c>
      <c r="AM731" s="1" t="s">
        <v>33</v>
      </c>
      <c r="AN731" s="1" t="s">
        <v>238</v>
      </c>
      <c r="AP731" t="str">
        <f t="shared" si="167"/>
        <v>Field</v>
      </c>
      <c r="AQ731" s="9">
        <v>87.5</v>
      </c>
      <c r="AR731" s="9">
        <f t="shared" si="168"/>
        <v>12.5</v>
      </c>
      <c r="AS731" s="10">
        <f>Table1[[#This Row],[percentage_male]]/100</f>
        <v>0.875</v>
      </c>
      <c r="AT731" s="11">
        <f>(100-Table1[[#This Row],[percentage_male]])/100</f>
        <v>0.125</v>
      </c>
      <c r="AU731" s="1" t="s">
        <v>159</v>
      </c>
      <c r="AV731" s="1" t="s">
        <v>33</v>
      </c>
      <c r="AW731" s="1" t="s">
        <v>33</v>
      </c>
      <c r="AX731" s="1" t="s">
        <v>33</v>
      </c>
      <c r="AY731" s="1" t="s">
        <v>33</v>
      </c>
      <c r="AZ731" s="1" t="s">
        <v>33</v>
      </c>
      <c r="BA731" s="1" t="s">
        <v>33</v>
      </c>
      <c r="BB731" s="1">
        <v>0.5</v>
      </c>
      <c r="BC731" s="1" t="s">
        <v>38</v>
      </c>
      <c r="BD731" s="1" t="s">
        <v>33</v>
      </c>
      <c r="BE731" s="1" t="s">
        <v>33</v>
      </c>
      <c r="BF731" s="1" t="s">
        <v>33</v>
      </c>
      <c r="BG731" s="1">
        <v>0.5</v>
      </c>
      <c r="BH731" s="1" t="s">
        <v>33</v>
      </c>
      <c r="BI731" s="1" t="s">
        <v>33</v>
      </c>
      <c r="BJ731" s="1" t="s">
        <v>32</v>
      </c>
      <c r="BK731" s="1">
        <v>0.5</v>
      </c>
      <c r="BL731" s="1" t="s">
        <v>38</v>
      </c>
      <c r="BM731" s="1" t="s">
        <v>33</v>
      </c>
    </row>
    <row r="732" spans="1:65" x14ac:dyDescent="0.35">
      <c r="A732" s="1" t="s">
        <v>3140</v>
      </c>
      <c r="B732" s="1" t="s">
        <v>2698</v>
      </c>
      <c r="C732" s="1" t="s">
        <v>3141</v>
      </c>
      <c r="D732" s="1" t="s">
        <v>3142</v>
      </c>
      <c r="E732" t="s">
        <v>95</v>
      </c>
      <c r="F732" s="1" t="s">
        <v>37</v>
      </c>
      <c r="G732" s="1" t="s">
        <v>4400</v>
      </c>
      <c r="H732" s="1" t="s">
        <v>38</v>
      </c>
      <c r="I732" s="1" t="s">
        <v>478</v>
      </c>
      <c r="J732" s="1" t="s">
        <v>99</v>
      </c>
      <c r="K732" t="str">
        <f t="shared" si="156"/>
        <v>Fighting, Flying</v>
      </c>
      <c r="L732" s="1">
        <v>0.8</v>
      </c>
      <c r="M732" s="1">
        <v>21.5</v>
      </c>
      <c r="N732" s="1" t="s">
        <v>61</v>
      </c>
      <c r="O732" s="1" t="s">
        <v>459</v>
      </c>
      <c r="P732" s="1" t="s">
        <v>745</v>
      </c>
      <c r="Q732" s="1" t="s">
        <v>838</v>
      </c>
      <c r="R732" s="9" t="s">
        <v>472</v>
      </c>
      <c r="S732" s="9">
        <f t="shared" si="157"/>
        <v>500</v>
      </c>
      <c r="T732" s="9">
        <f t="shared" si="158"/>
        <v>78</v>
      </c>
      <c r="U732" s="9" t="s">
        <v>101</v>
      </c>
      <c r="V732" s="9">
        <f t="shared" si="159"/>
        <v>92</v>
      </c>
      <c r="W732" s="9" t="s">
        <v>340</v>
      </c>
      <c r="X732" s="9">
        <f t="shared" si="160"/>
        <v>75</v>
      </c>
      <c r="Y732" s="9" t="s">
        <v>195</v>
      </c>
      <c r="Z732" s="9">
        <f t="shared" si="161"/>
        <v>74</v>
      </c>
      <c r="AA732" s="9" t="s">
        <v>474</v>
      </c>
      <c r="AB732" s="9">
        <f t="shared" si="162"/>
        <v>63</v>
      </c>
      <c r="AC732" s="9" t="s">
        <v>58</v>
      </c>
      <c r="AD732" s="9">
        <f t="shared" si="163"/>
        <v>118</v>
      </c>
      <c r="AE732" s="9" t="s">
        <v>661</v>
      </c>
      <c r="AF732" s="9">
        <f t="shared" si="164"/>
        <v>100</v>
      </c>
      <c r="AG732" s="9" t="s">
        <v>68</v>
      </c>
      <c r="AH732" s="9" t="s">
        <v>47</v>
      </c>
      <c r="AI732" s="9">
        <f t="shared" si="165"/>
        <v>70</v>
      </c>
      <c r="AJ732" s="9">
        <f t="shared" si="166"/>
        <v>175</v>
      </c>
      <c r="AK732" s="9" t="s">
        <v>473</v>
      </c>
      <c r="AL732" s="1" t="s">
        <v>161</v>
      </c>
      <c r="AM732" s="1" t="s">
        <v>38</v>
      </c>
      <c r="AN732" s="1" t="s">
        <v>99</v>
      </c>
      <c r="AO732" s="1" t="s">
        <v>514</v>
      </c>
      <c r="AP732" t="str">
        <f t="shared" si="167"/>
        <v>Flying, Human-Like</v>
      </c>
      <c r="AQ732" s="9">
        <v>50</v>
      </c>
      <c r="AR732" s="9">
        <f t="shared" si="168"/>
        <v>50</v>
      </c>
      <c r="AS732" s="10">
        <f>Table1[[#This Row],[percentage_male]]/100</f>
        <v>0.5</v>
      </c>
      <c r="AT732" s="11">
        <f>(100-Table1[[#This Row],[percentage_male]])/100</f>
        <v>0.5</v>
      </c>
      <c r="AU732" s="1" t="s">
        <v>51</v>
      </c>
      <c r="AV732" s="1" t="s">
        <v>33</v>
      </c>
      <c r="AW732" s="1" t="s">
        <v>33</v>
      </c>
      <c r="AX732" s="1" t="s">
        <v>33</v>
      </c>
      <c r="AY732" s="1" t="s">
        <v>38</v>
      </c>
      <c r="AZ732" s="1">
        <v>0.5</v>
      </c>
      <c r="BA732" s="1" t="s">
        <v>38</v>
      </c>
      <c r="BB732" s="1">
        <v>0.5</v>
      </c>
      <c r="BC732" s="1" t="s">
        <v>33</v>
      </c>
      <c r="BD732" s="1" t="s">
        <v>32</v>
      </c>
      <c r="BE732" s="1" t="s">
        <v>38</v>
      </c>
      <c r="BF732" s="1" t="s">
        <v>38</v>
      </c>
      <c r="BG732" s="1">
        <v>0.25</v>
      </c>
      <c r="BH732" s="1" t="s">
        <v>33</v>
      </c>
      <c r="BI732" s="1" t="s">
        <v>33</v>
      </c>
      <c r="BJ732" s="1" t="s">
        <v>33</v>
      </c>
      <c r="BK732" s="1">
        <v>0.5</v>
      </c>
      <c r="BL732" s="1" t="s">
        <v>33</v>
      </c>
      <c r="BM732" s="1" t="s">
        <v>38</v>
      </c>
    </row>
    <row r="733" spans="1:65" x14ac:dyDescent="0.35">
      <c r="A733" s="1" t="s">
        <v>3144</v>
      </c>
      <c r="B733" s="1" t="s">
        <v>2703</v>
      </c>
      <c r="C733" s="1" t="s">
        <v>3144</v>
      </c>
      <c r="D733" s="1" t="s">
        <v>3145</v>
      </c>
      <c r="E733" t="s">
        <v>95</v>
      </c>
      <c r="F733" s="1" t="s">
        <v>37</v>
      </c>
      <c r="G733" s="1" t="s">
        <v>4401</v>
      </c>
      <c r="H733" s="1" t="s">
        <v>38</v>
      </c>
      <c r="I733" s="1" t="s">
        <v>282</v>
      </c>
      <c r="J733" s="1" t="s">
        <v>288</v>
      </c>
      <c r="K733" t="str">
        <f t="shared" si="156"/>
        <v>Electric, Fairy</v>
      </c>
      <c r="L733" s="1">
        <v>0.2</v>
      </c>
      <c r="M733" s="1">
        <v>2.2000000000000002</v>
      </c>
      <c r="N733" s="1" t="s">
        <v>61</v>
      </c>
      <c r="O733" s="1" t="s">
        <v>2968</v>
      </c>
      <c r="P733" s="1" t="s">
        <v>449</v>
      </c>
      <c r="Q733" s="1" t="s">
        <v>1049</v>
      </c>
      <c r="R733" s="9" t="s">
        <v>1762</v>
      </c>
      <c r="S733" s="9">
        <f t="shared" si="157"/>
        <v>431</v>
      </c>
      <c r="T733" s="9">
        <f t="shared" si="158"/>
        <v>67</v>
      </c>
      <c r="U733" s="9" t="s">
        <v>332</v>
      </c>
      <c r="V733" s="9">
        <f t="shared" si="159"/>
        <v>58</v>
      </c>
      <c r="W733" s="9" t="s">
        <v>94</v>
      </c>
      <c r="X733" s="9">
        <f t="shared" si="160"/>
        <v>57</v>
      </c>
      <c r="Y733" s="9" t="s">
        <v>348</v>
      </c>
      <c r="Z733" s="9">
        <f t="shared" si="161"/>
        <v>81</v>
      </c>
      <c r="AA733" s="9" t="s">
        <v>247</v>
      </c>
      <c r="AB733" s="9">
        <f t="shared" si="162"/>
        <v>67</v>
      </c>
      <c r="AC733" s="9" t="s">
        <v>332</v>
      </c>
      <c r="AD733" s="9">
        <f t="shared" si="163"/>
        <v>101</v>
      </c>
      <c r="AE733" s="9" t="s">
        <v>222</v>
      </c>
      <c r="AF733" s="9">
        <f t="shared" si="164"/>
        <v>180</v>
      </c>
      <c r="AG733" s="9" t="s">
        <v>529</v>
      </c>
      <c r="AH733" s="9" t="s">
        <v>47</v>
      </c>
      <c r="AI733" s="9">
        <f t="shared" si="165"/>
        <v>70</v>
      </c>
      <c r="AJ733" s="9">
        <f t="shared" si="166"/>
        <v>151</v>
      </c>
      <c r="AK733" s="9" t="s">
        <v>790</v>
      </c>
      <c r="AL733" s="1" t="s">
        <v>161</v>
      </c>
      <c r="AM733" s="1" t="s">
        <v>38</v>
      </c>
      <c r="AN733" s="1" t="s">
        <v>288</v>
      </c>
      <c r="AO733" s="1" t="s">
        <v>238</v>
      </c>
      <c r="AP733" t="str">
        <f t="shared" si="167"/>
        <v>Fairy, Field</v>
      </c>
      <c r="AQ733" s="9">
        <v>50</v>
      </c>
      <c r="AR733" s="9">
        <f t="shared" si="168"/>
        <v>50</v>
      </c>
      <c r="AS733" s="10">
        <f>Table1[[#This Row],[percentage_male]]/100</f>
        <v>0.5</v>
      </c>
      <c r="AT733" s="11">
        <f>(100-Table1[[#This Row],[percentage_male]])/100</f>
        <v>0.5</v>
      </c>
      <c r="AU733" s="1" t="s">
        <v>51</v>
      </c>
      <c r="AV733" s="1" t="s">
        <v>33</v>
      </c>
      <c r="AW733" s="1" t="s">
        <v>33</v>
      </c>
      <c r="AX733" s="1" t="s">
        <v>33</v>
      </c>
      <c r="AY733" s="1">
        <v>0.5</v>
      </c>
      <c r="AZ733" s="1" t="s">
        <v>33</v>
      </c>
      <c r="BA733" s="1" t="s">
        <v>33</v>
      </c>
      <c r="BB733" s="1">
        <v>0.5</v>
      </c>
      <c r="BC733" s="1" t="s">
        <v>38</v>
      </c>
      <c r="BD733" s="1" t="s">
        <v>38</v>
      </c>
      <c r="BE733" s="1">
        <v>0.5</v>
      </c>
      <c r="BF733" s="1" t="s">
        <v>33</v>
      </c>
      <c r="BG733" s="1">
        <v>0.5</v>
      </c>
      <c r="BH733" s="1" t="s">
        <v>33</v>
      </c>
      <c r="BI733" s="1" t="s">
        <v>33</v>
      </c>
      <c r="BJ733" s="1" t="s">
        <v>32</v>
      </c>
      <c r="BK733" s="1">
        <v>0.5</v>
      </c>
      <c r="BL733" s="1" t="s">
        <v>33</v>
      </c>
      <c r="BM733" s="1" t="s">
        <v>33</v>
      </c>
    </row>
    <row r="734" spans="1:65" x14ac:dyDescent="0.35">
      <c r="A734" s="1" t="s">
        <v>3147</v>
      </c>
      <c r="B734" s="1" t="s">
        <v>2707</v>
      </c>
      <c r="C734" s="1" t="s">
        <v>3148</v>
      </c>
      <c r="D734" s="1" t="s">
        <v>3149</v>
      </c>
      <c r="E734" t="s">
        <v>95</v>
      </c>
      <c r="F734" s="1" t="s">
        <v>37</v>
      </c>
      <c r="G734" s="1" t="s">
        <v>4402</v>
      </c>
      <c r="H734" s="1" t="s">
        <v>38</v>
      </c>
      <c r="I734" s="1" t="s">
        <v>566</v>
      </c>
      <c r="J734" s="1" t="s">
        <v>288</v>
      </c>
      <c r="K734" t="str">
        <f t="shared" si="156"/>
        <v>Rock, Fairy</v>
      </c>
      <c r="L734" s="1">
        <v>0.3</v>
      </c>
      <c r="M734" s="1">
        <v>5.7</v>
      </c>
      <c r="N734" s="1" t="s">
        <v>38</v>
      </c>
      <c r="O734" s="1" t="s">
        <v>554</v>
      </c>
      <c r="Q734" s="1" t="s">
        <v>568</v>
      </c>
      <c r="R734" s="9" t="s">
        <v>472</v>
      </c>
      <c r="S734" s="9">
        <f t="shared" si="157"/>
        <v>500</v>
      </c>
      <c r="T734" s="9">
        <f t="shared" si="158"/>
        <v>50</v>
      </c>
      <c r="U734" s="9" t="s">
        <v>88</v>
      </c>
      <c r="V734" s="9">
        <f t="shared" si="159"/>
        <v>50</v>
      </c>
      <c r="W734" s="9" t="s">
        <v>88</v>
      </c>
      <c r="X734" s="9">
        <f t="shared" si="160"/>
        <v>150</v>
      </c>
      <c r="Y734" s="9" t="s">
        <v>200</v>
      </c>
      <c r="Z734" s="9">
        <f t="shared" si="161"/>
        <v>50</v>
      </c>
      <c r="AA734" s="9" t="s">
        <v>88</v>
      </c>
      <c r="AB734" s="9">
        <f t="shared" si="162"/>
        <v>150</v>
      </c>
      <c r="AC734" s="9" t="s">
        <v>200</v>
      </c>
      <c r="AD734" s="9">
        <f t="shared" si="163"/>
        <v>50</v>
      </c>
      <c r="AE734" s="9" t="s">
        <v>88</v>
      </c>
      <c r="AF734" s="9">
        <f t="shared" si="164"/>
        <v>60</v>
      </c>
      <c r="AG734" s="9" t="s">
        <v>56</v>
      </c>
      <c r="AH734" s="9" t="s">
        <v>47</v>
      </c>
      <c r="AI734" s="9">
        <f t="shared" si="165"/>
        <v>70</v>
      </c>
      <c r="AJ734" s="9">
        <f t="shared" si="166"/>
        <v>100</v>
      </c>
      <c r="AK734" s="9" t="s">
        <v>68</v>
      </c>
      <c r="AL734" s="1" t="s">
        <v>490</v>
      </c>
      <c r="AM734" s="1" t="s">
        <v>38</v>
      </c>
      <c r="AN734" s="1" t="s">
        <v>288</v>
      </c>
      <c r="AO734" s="1" t="s">
        <v>569</v>
      </c>
      <c r="AP734" t="str">
        <f t="shared" si="167"/>
        <v>Fairy, Mineral</v>
      </c>
      <c r="AR734" s="9">
        <f t="shared" si="168"/>
        <v>100</v>
      </c>
      <c r="AU734" s="1" t="s">
        <v>170</v>
      </c>
      <c r="AV734" s="1">
        <v>0.5</v>
      </c>
      <c r="AW734" s="1">
        <v>0.5</v>
      </c>
      <c r="AX734" s="1" t="s">
        <v>38</v>
      </c>
      <c r="AY734" s="1" t="s">
        <v>33</v>
      </c>
      <c r="AZ734" s="1" t="s">
        <v>38</v>
      </c>
      <c r="BA734" s="1" t="s">
        <v>33</v>
      </c>
      <c r="BB734" s="1" t="s">
        <v>33</v>
      </c>
      <c r="BC734" s="1" t="s">
        <v>33</v>
      </c>
      <c r="BD734" s="1" t="s">
        <v>38</v>
      </c>
      <c r="BE734" s="1">
        <v>0.5</v>
      </c>
      <c r="BF734" s="1" t="s">
        <v>33</v>
      </c>
      <c r="BG734" s="1">
        <v>0.5</v>
      </c>
      <c r="BH734" s="1" t="s">
        <v>33</v>
      </c>
      <c r="BI734" s="1" t="s">
        <v>33</v>
      </c>
      <c r="BJ734" s="1" t="s">
        <v>32</v>
      </c>
      <c r="BK734" s="1">
        <v>0.5</v>
      </c>
      <c r="BL734" s="1" t="s">
        <v>77</v>
      </c>
      <c r="BM734" s="1" t="s">
        <v>33</v>
      </c>
    </row>
    <row r="735" spans="1:65" x14ac:dyDescent="0.35">
      <c r="A735" s="1" t="s">
        <v>3151</v>
      </c>
      <c r="B735" s="1" t="s">
        <v>2711</v>
      </c>
      <c r="C735" s="1" t="s">
        <v>3152</v>
      </c>
      <c r="D735" s="1" t="s">
        <v>3153</v>
      </c>
      <c r="E735" t="s">
        <v>95</v>
      </c>
      <c r="F735" s="1" t="s">
        <v>37</v>
      </c>
      <c r="G735" s="1" t="s">
        <v>4403</v>
      </c>
      <c r="H735" s="1" t="s">
        <v>33</v>
      </c>
      <c r="I735" s="1" t="s">
        <v>89</v>
      </c>
      <c r="K735" t="str">
        <f t="shared" si="156"/>
        <v>Dragon</v>
      </c>
      <c r="L735" s="1">
        <v>0.3</v>
      </c>
      <c r="M735" s="1">
        <v>2.8</v>
      </c>
      <c r="N735" s="1" t="s">
        <v>61</v>
      </c>
      <c r="O735" s="1" t="s">
        <v>1067</v>
      </c>
      <c r="P735" s="1" t="s">
        <v>644</v>
      </c>
      <c r="Q735" s="1" t="s">
        <v>3154</v>
      </c>
      <c r="R735" s="9" t="s">
        <v>307</v>
      </c>
      <c r="S735" s="9">
        <f t="shared" si="157"/>
        <v>300</v>
      </c>
      <c r="T735" s="9">
        <f t="shared" si="158"/>
        <v>45</v>
      </c>
      <c r="U735" s="9" t="s">
        <v>44</v>
      </c>
      <c r="V735" s="9">
        <f t="shared" si="159"/>
        <v>50</v>
      </c>
      <c r="W735" s="9" t="s">
        <v>88</v>
      </c>
      <c r="X735" s="9">
        <f t="shared" si="160"/>
        <v>35</v>
      </c>
      <c r="Y735" s="9" t="s">
        <v>159</v>
      </c>
      <c r="Z735" s="9">
        <f t="shared" si="161"/>
        <v>55</v>
      </c>
      <c r="AA735" s="9" t="s">
        <v>169</v>
      </c>
      <c r="AB735" s="9">
        <f t="shared" si="162"/>
        <v>75</v>
      </c>
      <c r="AC735" s="9" t="s">
        <v>195</v>
      </c>
      <c r="AD735" s="9">
        <f t="shared" si="163"/>
        <v>40</v>
      </c>
      <c r="AE735" s="9" t="s">
        <v>184</v>
      </c>
      <c r="AF735" s="9">
        <f t="shared" si="164"/>
        <v>45</v>
      </c>
      <c r="AG735" s="9" t="s">
        <v>44</v>
      </c>
      <c r="AH735" s="9" t="s">
        <v>159</v>
      </c>
      <c r="AI735" s="9">
        <f t="shared" si="165"/>
        <v>35</v>
      </c>
      <c r="AJ735" s="9">
        <f t="shared" si="166"/>
        <v>60</v>
      </c>
      <c r="AK735" s="9" t="s">
        <v>56</v>
      </c>
      <c r="AL735" s="1" t="s">
        <v>490</v>
      </c>
      <c r="AM735" s="1" t="s">
        <v>33</v>
      </c>
      <c r="AN735" s="1" t="s">
        <v>89</v>
      </c>
      <c r="AP735" t="str">
        <f t="shared" si="167"/>
        <v>Dragon</v>
      </c>
      <c r="AQ735" s="9">
        <v>50</v>
      </c>
      <c r="AR735" s="9">
        <f t="shared" si="168"/>
        <v>50</v>
      </c>
      <c r="AS735" s="10">
        <f>Table1[[#This Row],[percentage_male]]/100</f>
        <v>0.5</v>
      </c>
      <c r="AT735" s="11">
        <f>(100-Table1[[#This Row],[percentage_male]])/100</f>
        <v>0.5</v>
      </c>
      <c r="AU735" s="1" t="s">
        <v>184</v>
      </c>
      <c r="AV735" s="1" t="s">
        <v>33</v>
      </c>
      <c r="AW735" s="1">
        <v>0.5</v>
      </c>
      <c r="AX735" s="1">
        <v>0.5</v>
      </c>
      <c r="AY735" s="1">
        <v>0.5</v>
      </c>
      <c r="AZ735" s="1" t="s">
        <v>32</v>
      </c>
      <c r="BA735" s="1" t="s">
        <v>38</v>
      </c>
      <c r="BB735" s="1" t="s">
        <v>33</v>
      </c>
      <c r="BC735" s="1" t="s">
        <v>33</v>
      </c>
      <c r="BD735" s="1" t="s">
        <v>33</v>
      </c>
      <c r="BE735" s="1" t="s">
        <v>33</v>
      </c>
      <c r="BF735" s="1" t="s">
        <v>33</v>
      </c>
      <c r="BG735" s="1" t="s">
        <v>33</v>
      </c>
      <c r="BH735" s="1" t="s">
        <v>33</v>
      </c>
      <c r="BI735" s="1" t="s">
        <v>33</v>
      </c>
      <c r="BJ735" s="1" t="s">
        <v>38</v>
      </c>
      <c r="BK735" s="1" t="s">
        <v>33</v>
      </c>
      <c r="BL735" s="1" t="s">
        <v>33</v>
      </c>
      <c r="BM735" s="1" t="s">
        <v>38</v>
      </c>
    </row>
    <row r="736" spans="1:65" x14ac:dyDescent="0.35">
      <c r="A736" s="1" t="s">
        <v>3156</v>
      </c>
      <c r="B736" s="1" t="s">
        <v>2715</v>
      </c>
      <c r="C736" s="1" t="s">
        <v>3157</v>
      </c>
      <c r="D736" s="1" t="s">
        <v>3158</v>
      </c>
      <c r="E736" t="s">
        <v>95</v>
      </c>
      <c r="F736" s="1" t="s">
        <v>37</v>
      </c>
      <c r="G736" s="1" t="s">
        <v>4403</v>
      </c>
      <c r="H736" s="1" t="s">
        <v>33</v>
      </c>
      <c r="I736" s="1" t="s">
        <v>89</v>
      </c>
      <c r="K736" t="str">
        <f t="shared" si="156"/>
        <v>Dragon</v>
      </c>
      <c r="L736" s="1">
        <v>0.8</v>
      </c>
      <c r="M736" s="1">
        <v>17.5</v>
      </c>
      <c r="N736" s="1" t="s">
        <v>61</v>
      </c>
      <c r="O736" s="1" t="s">
        <v>1067</v>
      </c>
      <c r="P736" s="1" t="s">
        <v>644</v>
      </c>
      <c r="Q736" s="1" t="s">
        <v>3154</v>
      </c>
      <c r="R736" s="9" t="s">
        <v>1002</v>
      </c>
      <c r="S736" s="9">
        <f t="shared" si="157"/>
        <v>452</v>
      </c>
      <c r="T736" s="9">
        <f t="shared" si="158"/>
        <v>68</v>
      </c>
      <c r="U736" s="9" t="s">
        <v>452</v>
      </c>
      <c r="V736" s="9">
        <f t="shared" si="159"/>
        <v>75</v>
      </c>
      <c r="W736" s="9" t="s">
        <v>195</v>
      </c>
      <c r="X736" s="9">
        <f t="shared" si="160"/>
        <v>53</v>
      </c>
      <c r="Y736" s="9" t="s">
        <v>388</v>
      </c>
      <c r="Z736" s="9">
        <f t="shared" si="161"/>
        <v>83</v>
      </c>
      <c r="AA736" s="9" t="s">
        <v>67</v>
      </c>
      <c r="AB736" s="9">
        <f t="shared" si="162"/>
        <v>113</v>
      </c>
      <c r="AC736" s="9" t="s">
        <v>362</v>
      </c>
      <c r="AD736" s="9">
        <f t="shared" si="163"/>
        <v>60</v>
      </c>
      <c r="AE736" s="9" t="s">
        <v>56</v>
      </c>
      <c r="AF736" s="9">
        <f t="shared" si="164"/>
        <v>45</v>
      </c>
      <c r="AG736" s="9" t="s">
        <v>44</v>
      </c>
      <c r="AH736" s="9" t="s">
        <v>159</v>
      </c>
      <c r="AI736" s="9">
        <f t="shared" si="165"/>
        <v>35</v>
      </c>
      <c r="AJ736" s="9">
        <f t="shared" si="166"/>
        <v>158</v>
      </c>
      <c r="AK736" s="9" t="s">
        <v>319</v>
      </c>
      <c r="AL736" s="1" t="s">
        <v>490</v>
      </c>
      <c r="AM736" s="1" t="s">
        <v>33</v>
      </c>
      <c r="AN736" s="1" t="s">
        <v>89</v>
      </c>
      <c r="AP736" t="str">
        <f t="shared" si="167"/>
        <v>Dragon</v>
      </c>
      <c r="AQ736" s="9">
        <v>50</v>
      </c>
      <c r="AR736" s="9">
        <f t="shared" si="168"/>
        <v>50</v>
      </c>
      <c r="AS736" s="10">
        <f>Table1[[#This Row],[percentage_male]]/100</f>
        <v>0.5</v>
      </c>
      <c r="AT736" s="11">
        <f>(100-Table1[[#This Row],[percentage_male]])/100</f>
        <v>0.5</v>
      </c>
      <c r="AU736" s="1" t="s">
        <v>184</v>
      </c>
      <c r="AV736" s="1" t="s">
        <v>33</v>
      </c>
      <c r="AW736" s="1">
        <v>0.5</v>
      </c>
      <c r="AX736" s="1">
        <v>0.5</v>
      </c>
      <c r="AY736" s="1">
        <v>0.5</v>
      </c>
      <c r="AZ736" s="1" t="s">
        <v>32</v>
      </c>
      <c r="BA736" s="1" t="s">
        <v>38</v>
      </c>
      <c r="BB736" s="1" t="s">
        <v>33</v>
      </c>
      <c r="BC736" s="1" t="s">
        <v>33</v>
      </c>
      <c r="BD736" s="1" t="s">
        <v>33</v>
      </c>
      <c r="BE736" s="1" t="s">
        <v>33</v>
      </c>
      <c r="BF736" s="1" t="s">
        <v>33</v>
      </c>
      <c r="BG736" s="1" t="s">
        <v>33</v>
      </c>
      <c r="BH736" s="1" t="s">
        <v>33</v>
      </c>
      <c r="BI736" s="1" t="s">
        <v>33</v>
      </c>
      <c r="BJ736" s="1" t="s">
        <v>38</v>
      </c>
      <c r="BK736" s="1" t="s">
        <v>33</v>
      </c>
      <c r="BL736" s="1" t="s">
        <v>33</v>
      </c>
      <c r="BM736" s="1" t="s">
        <v>38</v>
      </c>
    </row>
    <row r="737" spans="1:65" x14ac:dyDescent="0.35">
      <c r="A737" s="1" t="s">
        <v>3160</v>
      </c>
      <c r="B737" s="1" t="s">
        <v>2719</v>
      </c>
      <c r="C737" s="1" t="s">
        <v>3161</v>
      </c>
      <c r="D737" s="1" t="s">
        <v>3162</v>
      </c>
      <c r="E737" t="s">
        <v>95</v>
      </c>
      <c r="F737" s="1" t="s">
        <v>37</v>
      </c>
      <c r="G737" s="1" t="s">
        <v>3960</v>
      </c>
      <c r="H737" s="1" t="s">
        <v>33</v>
      </c>
      <c r="I737" s="1" t="s">
        <v>89</v>
      </c>
      <c r="K737" t="str">
        <f t="shared" si="156"/>
        <v>Dragon</v>
      </c>
      <c r="L737" s="1">
        <v>2</v>
      </c>
      <c r="M737" s="1">
        <v>150.5</v>
      </c>
      <c r="N737" s="1" t="s">
        <v>61</v>
      </c>
      <c r="O737" s="1" t="s">
        <v>1067</v>
      </c>
      <c r="P737" s="1" t="s">
        <v>644</v>
      </c>
      <c r="Q737" s="1" t="s">
        <v>3154</v>
      </c>
      <c r="R737" s="9" t="s">
        <v>524</v>
      </c>
      <c r="S737" s="9">
        <f t="shared" si="157"/>
        <v>600</v>
      </c>
      <c r="T737" s="9">
        <f t="shared" si="158"/>
        <v>90</v>
      </c>
      <c r="U737" s="9" t="s">
        <v>178</v>
      </c>
      <c r="V737" s="9">
        <f t="shared" si="159"/>
        <v>100</v>
      </c>
      <c r="W737" s="9" t="s">
        <v>68</v>
      </c>
      <c r="X737" s="9">
        <f t="shared" si="160"/>
        <v>70</v>
      </c>
      <c r="Y737" s="9" t="s">
        <v>47</v>
      </c>
      <c r="Z737" s="9">
        <f t="shared" si="161"/>
        <v>110</v>
      </c>
      <c r="AA737" s="9" t="s">
        <v>296</v>
      </c>
      <c r="AB737" s="9">
        <f t="shared" si="162"/>
        <v>150</v>
      </c>
      <c r="AC737" s="9" t="s">
        <v>200</v>
      </c>
      <c r="AD737" s="9">
        <f t="shared" si="163"/>
        <v>80</v>
      </c>
      <c r="AE737" s="9" t="s">
        <v>59</v>
      </c>
      <c r="AF737" s="9">
        <f t="shared" si="164"/>
        <v>45</v>
      </c>
      <c r="AG737" s="9" t="s">
        <v>44</v>
      </c>
      <c r="AH737" s="9" t="s">
        <v>159</v>
      </c>
      <c r="AI737" s="9">
        <f t="shared" si="165"/>
        <v>35</v>
      </c>
      <c r="AJ737" s="9">
        <f t="shared" si="166"/>
        <v>270</v>
      </c>
      <c r="AK737" s="9" t="s">
        <v>386</v>
      </c>
      <c r="AL737" s="1" t="s">
        <v>490</v>
      </c>
      <c r="AM737" s="1" t="s">
        <v>33</v>
      </c>
      <c r="AN737" s="1" t="s">
        <v>89</v>
      </c>
      <c r="AP737" t="str">
        <f t="shared" si="167"/>
        <v>Dragon</v>
      </c>
      <c r="AQ737" s="9">
        <v>50</v>
      </c>
      <c r="AR737" s="9">
        <f t="shared" si="168"/>
        <v>50</v>
      </c>
      <c r="AS737" s="10">
        <f>Table1[[#This Row],[percentage_male]]/100</f>
        <v>0.5</v>
      </c>
      <c r="AT737" s="11">
        <f>(100-Table1[[#This Row],[percentage_male]])/100</f>
        <v>0.5</v>
      </c>
      <c r="AU737" s="1" t="s">
        <v>184</v>
      </c>
      <c r="AV737" s="1" t="s">
        <v>33</v>
      </c>
      <c r="AW737" s="1">
        <v>0.5</v>
      </c>
      <c r="AX737" s="1">
        <v>0.5</v>
      </c>
      <c r="AY737" s="1">
        <v>0.5</v>
      </c>
      <c r="AZ737" s="1" t="s">
        <v>32</v>
      </c>
      <c r="BA737" s="1" t="s">
        <v>38</v>
      </c>
      <c r="BB737" s="1" t="s">
        <v>33</v>
      </c>
      <c r="BC737" s="1" t="s">
        <v>33</v>
      </c>
      <c r="BD737" s="1" t="s">
        <v>33</v>
      </c>
      <c r="BE737" s="1" t="s">
        <v>33</v>
      </c>
      <c r="BF737" s="1" t="s">
        <v>33</v>
      </c>
      <c r="BG737" s="1" t="s">
        <v>33</v>
      </c>
      <c r="BH737" s="1" t="s">
        <v>33</v>
      </c>
      <c r="BI737" s="1" t="s">
        <v>33</v>
      </c>
      <c r="BJ737" s="1" t="s">
        <v>38</v>
      </c>
      <c r="BK737" s="1" t="s">
        <v>33</v>
      </c>
      <c r="BL737" s="1" t="s">
        <v>33</v>
      </c>
      <c r="BM737" s="1" t="s">
        <v>38</v>
      </c>
    </row>
    <row r="738" spans="1:65" x14ac:dyDescent="0.35">
      <c r="A738" s="1" t="s">
        <v>3164</v>
      </c>
      <c r="B738" s="1" t="s">
        <v>2723</v>
      </c>
      <c r="C738" s="1" t="s">
        <v>3165</v>
      </c>
      <c r="D738" s="1" t="s">
        <v>3166</v>
      </c>
      <c r="E738" t="s">
        <v>95</v>
      </c>
      <c r="F738" s="1" t="s">
        <v>37</v>
      </c>
      <c r="G738" s="1" t="s">
        <v>4404</v>
      </c>
      <c r="H738" s="1" t="s">
        <v>38</v>
      </c>
      <c r="I738" s="1" t="s">
        <v>311</v>
      </c>
      <c r="J738" s="1" t="s">
        <v>288</v>
      </c>
      <c r="K738" t="str">
        <f t="shared" si="156"/>
        <v>Steel, Fairy</v>
      </c>
      <c r="L738" s="1">
        <v>0.2</v>
      </c>
      <c r="M738" s="1">
        <v>3</v>
      </c>
      <c r="N738" s="1" t="s">
        <v>38</v>
      </c>
      <c r="O738" s="1" t="s">
        <v>1123</v>
      </c>
      <c r="Q738" s="1" t="s">
        <v>2941</v>
      </c>
      <c r="R738" s="9" t="s">
        <v>638</v>
      </c>
      <c r="S738" s="9">
        <f t="shared" si="157"/>
        <v>470</v>
      </c>
      <c r="T738" s="9">
        <f t="shared" si="158"/>
        <v>57</v>
      </c>
      <c r="U738" s="9" t="s">
        <v>348</v>
      </c>
      <c r="V738" s="9">
        <f t="shared" si="159"/>
        <v>80</v>
      </c>
      <c r="W738" s="9" t="s">
        <v>59</v>
      </c>
      <c r="X738" s="9">
        <f t="shared" si="160"/>
        <v>91</v>
      </c>
      <c r="Y738" s="9" t="s">
        <v>550</v>
      </c>
      <c r="Z738" s="9">
        <f t="shared" si="161"/>
        <v>80</v>
      </c>
      <c r="AA738" s="9" t="s">
        <v>59</v>
      </c>
      <c r="AB738" s="9">
        <f t="shared" si="162"/>
        <v>87</v>
      </c>
      <c r="AC738" s="9" t="s">
        <v>341</v>
      </c>
      <c r="AD738" s="9">
        <f t="shared" si="163"/>
        <v>75</v>
      </c>
      <c r="AE738" s="9" t="s">
        <v>195</v>
      </c>
      <c r="AF738" s="9">
        <f t="shared" si="164"/>
        <v>75</v>
      </c>
      <c r="AG738" s="9" t="s">
        <v>195</v>
      </c>
      <c r="AH738" s="9" t="s">
        <v>47</v>
      </c>
      <c r="AI738" s="9">
        <f t="shared" si="165"/>
        <v>70</v>
      </c>
      <c r="AJ738" s="9">
        <f t="shared" si="166"/>
        <v>165</v>
      </c>
      <c r="AK738" s="9" t="s">
        <v>639</v>
      </c>
      <c r="AL738" s="1" t="s">
        <v>363</v>
      </c>
      <c r="AM738" s="1" t="s">
        <v>33</v>
      </c>
      <c r="AN738" s="1" t="s">
        <v>569</v>
      </c>
      <c r="AP738" t="str">
        <f t="shared" si="167"/>
        <v>Mineral</v>
      </c>
      <c r="AQ738" s="9">
        <v>50</v>
      </c>
      <c r="AR738" s="9">
        <f t="shared" si="168"/>
        <v>50</v>
      </c>
      <c r="AS738" s="10">
        <f>Table1[[#This Row],[percentage_male]]/100</f>
        <v>0.5</v>
      </c>
      <c r="AT738" s="11">
        <f>(100-Table1[[#This Row],[percentage_male]])/100</f>
        <v>0.5</v>
      </c>
      <c r="AU738" s="1" t="s">
        <v>51</v>
      </c>
      <c r="AV738" s="1">
        <v>0.5</v>
      </c>
      <c r="AW738" s="1" t="s">
        <v>38</v>
      </c>
      <c r="AX738" s="1" t="s">
        <v>33</v>
      </c>
      <c r="AY738" s="1" t="s">
        <v>33</v>
      </c>
      <c r="AZ738" s="1">
        <v>0.5</v>
      </c>
      <c r="BA738" s="1">
        <v>0.5</v>
      </c>
      <c r="BB738" s="1" t="s">
        <v>33</v>
      </c>
      <c r="BC738" s="1" t="s">
        <v>32</v>
      </c>
      <c r="BD738" s="1" t="s">
        <v>38</v>
      </c>
      <c r="BE738" s="1">
        <v>0.5</v>
      </c>
      <c r="BF738" s="1">
        <v>0.5</v>
      </c>
      <c r="BG738" s="1">
        <v>0.25</v>
      </c>
      <c r="BH738" s="1">
        <v>0.5</v>
      </c>
      <c r="BI738" s="1" t="s">
        <v>33</v>
      </c>
      <c r="BJ738" s="1" t="s">
        <v>32</v>
      </c>
      <c r="BK738" s="1">
        <v>0.5</v>
      </c>
      <c r="BL738" s="1" t="s">
        <v>33</v>
      </c>
      <c r="BM738" s="1">
        <v>0.5</v>
      </c>
    </row>
    <row r="739" spans="1:65" x14ac:dyDescent="0.35">
      <c r="A739" s="1" t="s">
        <v>3168</v>
      </c>
      <c r="B739" s="1" t="s">
        <v>2727</v>
      </c>
      <c r="C739" s="1" t="s">
        <v>3169</v>
      </c>
      <c r="D739" s="1" t="s">
        <v>3170</v>
      </c>
      <c r="E739" t="s">
        <v>95</v>
      </c>
      <c r="F739" s="1" t="s">
        <v>37</v>
      </c>
      <c r="G739" s="1" t="s">
        <v>4405</v>
      </c>
      <c r="H739" s="1" t="s">
        <v>38</v>
      </c>
      <c r="I739" s="1" t="s">
        <v>679</v>
      </c>
      <c r="J739" s="1" t="s">
        <v>39</v>
      </c>
      <c r="K739" t="str">
        <f t="shared" si="156"/>
        <v>Ghost, Grass</v>
      </c>
      <c r="L739" s="1">
        <v>0.4</v>
      </c>
      <c r="M739" s="1">
        <v>7</v>
      </c>
      <c r="N739" s="1" t="s">
        <v>61</v>
      </c>
      <c r="O739" s="1" t="s">
        <v>778</v>
      </c>
      <c r="P739" s="1" t="s">
        <v>392</v>
      </c>
      <c r="Q739" s="1" t="s">
        <v>724</v>
      </c>
      <c r="R739" s="9" t="s">
        <v>84</v>
      </c>
      <c r="S739" s="9">
        <f t="shared" si="157"/>
        <v>309</v>
      </c>
      <c r="T739" s="9">
        <f t="shared" si="158"/>
        <v>43</v>
      </c>
      <c r="U739" s="9" t="s">
        <v>87</v>
      </c>
      <c r="V739" s="9">
        <f t="shared" si="159"/>
        <v>70</v>
      </c>
      <c r="W739" s="9" t="s">
        <v>47</v>
      </c>
      <c r="X739" s="9">
        <f t="shared" si="160"/>
        <v>48</v>
      </c>
      <c r="Y739" s="9" t="s">
        <v>128</v>
      </c>
      <c r="Z739" s="9">
        <f t="shared" si="161"/>
        <v>50</v>
      </c>
      <c r="AA739" s="9" t="s">
        <v>88</v>
      </c>
      <c r="AB739" s="9">
        <f t="shared" si="162"/>
        <v>60</v>
      </c>
      <c r="AC739" s="9" t="s">
        <v>56</v>
      </c>
      <c r="AD739" s="9">
        <f t="shared" si="163"/>
        <v>38</v>
      </c>
      <c r="AE739" s="9" t="s">
        <v>314</v>
      </c>
      <c r="AF739" s="9">
        <f t="shared" si="164"/>
        <v>120</v>
      </c>
      <c r="AG739" s="9" t="s">
        <v>75</v>
      </c>
      <c r="AH739" s="9" t="s">
        <v>47</v>
      </c>
      <c r="AI739" s="9">
        <f t="shared" si="165"/>
        <v>70</v>
      </c>
      <c r="AJ739" s="9">
        <f t="shared" si="166"/>
        <v>62</v>
      </c>
      <c r="AK739" s="9" t="s">
        <v>57</v>
      </c>
      <c r="AL739" s="1" t="s">
        <v>161</v>
      </c>
      <c r="AM739" s="1" t="s">
        <v>38</v>
      </c>
      <c r="AN739" s="1" t="s">
        <v>658</v>
      </c>
      <c r="AO739" s="1" t="s">
        <v>39</v>
      </c>
      <c r="AP739" t="str">
        <f t="shared" si="167"/>
        <v>Amorphous, Grass</v>
      </c>
      <c r="AQ739" s="9">
        <v>50</v>
      </c>
      <c r="AR739" s="9">
        <f t="shared" si="168"/>
        <v>50</v>
      </c>
      <c r="AS739" s="10">
        <f>Table1[[#This Row],[percentage_male]]/100</f>
        <v>0.5</v>
      </c>
      <c r="AT739" s="11">
        <f>(100-Table1[[#This Row],[percentage_male]])/100</f>
        <v>0.5</v>
      </c>
      <c r="AU739" s="1" t="s">
        <v>51</v>
      </c>
      <c r="AV739" s="1" t="s">
        <v>32</v>
      </c>
      <c r="AW739" s="1" t="s">
        <v>38</v>
      </c>
      <c r="AX739" s="1">
        <v>0.5</v>
      </c>
      <c r="AY739" s="1">
        <v>0.5</v>
      </c>
      <c r="AZ739" s="1">
        <v>0.5</v>
      </c>
      <c r="BA739" s="1" t="s">
        <v>38</v>
      </c>
      <c r="BB739" s="1" t="s">
        <v>32</v>
      </c>
      <c r="BC739" s="1" t="s">
        <v>33</v>
      </c>
      <c r="BD739" s="1">
        <v>0.5</v>
      </c>
      <c r="BE739" s="1" t="s">
        <v>38</v>
      </c>
      <c r="BF739" s="1" t="s">
        <v>33</v>
      </c>
      <c r="BG739" s="1" t="s">
        <v>33</v>
      </c>
      <c r="BH739" s="1" t="s">
        <v>33</v>
      </c>
      <c r="BI739" s="1" t="s">
        <v>38</v>
      </c>
      <c r="BJ739" s="1" t="s">
        <v>33</v>
      </c>
      <c r="BK739" s="1" t="s">
        <v>38</v>
      </c>
      <c r="BL739" s="1" t="s">
        <v>33</v>
      </c>
      <c r="BM739" s="1" t="s">
        <v>33</v>
      </c>
    </row>
    <row r="740" spans="1:65" x14ac:dyDescent="0.35">
      <c r="A740" s="1" t="s">
        <v>3172</v>
      </c>
      <c r="B740" s="1" t="s">
        <v>2731</v>
      </c>
      <c r="C740" s="1" t="s">
        <v>3173</v>
      </c>
      <c r="D740" s="1" t="s">
        <v>3174</v>
      </c>
      <c r="E740" t="s">
        <v>95</v>
      </c>
      <c r="F740" s="1" t="s">
        <v>37</v>
      </c>
      <c r="G740" s="1" t="s">
        <v>4406</v>
      </c>
      <c r="H740" s="1" t="s">
        <v>38</v>
      </c>
      <c r="I740" s="1" t="s">
        <v>679</v>
      </c>
      <c r="J740" s="1" t="s">
        <v>39</v>
      </c>
      <c r="K740" t="str">
        <f t="shared" si="156"/>
        <v>Ghost, Grass</v>
      </c>
      <c r="L740" s="1">
        <v>1.5</v>
      </c>
      <c r="M740" s="1">
        <v>71</v>
      </c>
      <c r="N740" s="1" t="s">
        <v>61</v>
      </c>
      <c r="O740" s="1" t="s">
        <v>778</v>
      </c>
      <c r="P740" s="1" t="s">
        <v>392</v>
      </c>
      <c r="Q740" s="1" t="s">
        <v>724</v>
      </c>
      <c r="R740" s="9" t="s">
        <v>1503</v>
      </c>
      <c r="S740" s="9">
        <f t="shared" si="157"/>
        <v>474</v>
      </c>
      <c r="T740" s="9">
        <f t="shared" si="158"/>
        <v>85</v>
      </c>
      <c r="U740" s="9" t="s">
        <v>104</v>
      </c>
      <c r="V740" s="9">
        <f t="shared" si="159"/>
        <v>110</v>
      </c>
      <c r="W740" s="9" t="s">
        <v>296</v>
      </c>
      <c r="X740" s="9">
        <f t="shared" si="160"/>
        <v>76</v>
      </c>
      <c r="Y740" s="9" t="s">
        <v>342</v>
      </c>
      <c r="Z740" s="9">
        <f t="shared" si="161"/>
        <v>65</v>
      </c>
      <c r="AA740" s="9" t="s">
        <v>46</v>
      </c>
      <c r="AB740" s="9">
        <f t="shared" si="162"/>
        <v>82</v>
      </c>
      <c r="AC740" s="9" t="s">
        <v>66</v>
      </c>
      <c r="AD740" s="9">
        <f t="shared" si="163"/>
        <v>56</v>
      </c>
      <c r="AE740" s="9" t="s">
        <v>210</v>
      </c>
      <c r="AF740" s="9">
        <f t="shared" si="164"/>
        <v>60</v>
      </c>
      <c r="AG740" s="9" t="s">
        <v>56</v>
      </c>
      <c r="AH740" s="9" t="s">
        <v>47</v>
      </c>
      <c r="AI740" s="9">
        <f t="shared" si="165"/>
        <v>70</v>
      </c>
      <c r="AJ740" s="9">
        <f t="shared" si="166"/>
        <v>166</v>
      </c>
      <c r="AK740" s="9" t="s">
        <v>650</v>
      </c>
      <c r="AL740" s="1" t="s">
        <v>161</v>
      </c>
      <c r="AM740" s="1" t="s">
        <v>38</v>
      </c>
      <c r="AN740" s="1" t="s">
        <v>658</v>
      </c>
      <c r="AO740" s="1" t="s">
        <v>39</v>
      </c>
      <c r="AP740" t="str">
        <f t="shared" si="167"/>
        <v>Amorphous, Grass</v>
      </c>
      <c r="AQ740" s="9">
        <v>50</v>
      </c>
      <c r="AR740" s="9">
        <f t="shared" si="168"/>
        <v>50</v>
      </c>
      <c r="AS740" s="10">
        <f>Table1[[#This Row],[percentage_male]]/100</f>
        <v>0.5</v>
      </c>
      <c r="AT740" s="11">
        <f>(100-Table1[[#This Row],[percentage_male]])/100</f>
        <v>0.5</v>
      </c>
      <c r="AU740" s="1" t="s">
        <v>51</v>
      </c>
      <c r="AV740" s="1" t="s">
        <v>32</v>
      </c>
      <c r="AW740" s="1" t="s">
        <v>38</v>
      </c>
      <c r="AX740" s="1">
        <v>0.5</v>
      </c>
      <c r="AY740" s="1">
        <v>0.5</v>
      </c>
      <c r="AZ740" s="1">
        <v>0.5</v>
      </c>
      <c r="BA740" s="1" t="s">
        <v>38</v>
      </c>
      <c r="BB740" s="1" t="s">
        <v>32</v>
      </c>
      <c r="BC740" s="1" t="s">
        <v>33</v>
      </c>
      <c r="BD740" s="1">
        <v>0.5</v>
      </c>
      <c r="BE740" s="1" t="s">
        <v>38</v>
      </c>
      <c r="BF740" s="1" t="s">
        <v>33</v>
      </c>
      <c r="BG740" s="1" t="s">
        <v>33</v>
      </c>
      <c r="BH740" s="1" t="s">
        <v>33</v>
      </c>
      <c r="BI740" s="1" t="s">
        <v>38</v>
      </c>
      <c r="BJ740" s="1" t="s">
        <v>33</v>
      </c>
      <c r="BK740" s="1" t="s">
        <v>38</v>
      </c>
      <c r="BL740" s="1" t="s">
        <v>33</v>
      </c>
      <c r="BM740" s="1" t="s">
        <v>33</v>
      </c>
    </row>
    <row r="741" spans="1:65" x14ac:dyDescent="0.35">
      <c r="A741" s="1" t="s">
        <v>3176</v>
      </c>
      <c r="B741" s="1" t="s">
        <v>2735</v>
      </c>
      <c r="C741" s="1" t="s">
        <v>3177</v>
      </c>
      <c r="D741" s="1" t="s">
        <v>3178</v>
      </c>
      <c r="E741" t="s">
        <v>95</v>
      </c>
      <c r="F741" s="1" t="s">
        <v>37</v>
      </c>
      <c r="G741" s="1" t="s">
        <v>4407</v>
      </c>
      <c r="H741" s="1" t="s">
        <v>38</v>
      </c>
      <c r="I741" s="1" t="s">
        <v>679</v>
      </c>
      <c r="J741" s="1" t="s">
        <v>39</v>
      </c>
      <c r="K741" t="str">
        <f t="shared" si="156"/>
        <v>Ghost, Grass</v>
      </c>
      <c r="L741" s="1">
        <v>0.4</v>
      </c>
      <c r="M741" s="1">
        <v>5</v>
      </c>
      <c r="N741" s="1" t="s">
        <v>61</v>
      </c>
      <c r="O741" s="1" t="s">
        <v>449</v>
      </c>
      <c r="P741" s="1" t="s">
        <v>392</v>
      </c>
      <c r="Q741" s="1" t="s">
        <v>698</v>
      </c>
      <c r="R741" s="9" t="s">
        <v>556</v>
      </c>
      <c r="S741" s="9">
        <f t="shared" si="157"/>
        <v>335</v>
      </c>
      <c r="T741" s="9">
        <f t="shared" si="158"/>
        <v>49</v>
      </c>
      <c r="U741" s="9" t="s">
        <v>45</v>
      </c>
      <c r="V741" s="9">
        <f t="shared" si="159"/>
        <v>66</v>
      </c>
      <c r="W741" s="9" t="s">
        <v>444</v>
      </c>
      <c r="X741" s="9">
        <f t="shared" si="160"/>
        <v>70</v>
      </c>
      <c r="Y741" s="9" t="s">
        <v>47</v>
      </c>
      <c r="Z741" s="9">
        <f t="shared" si="161"/>
        <v>44</v>
      </c>
      <c r="AA741" s="9" t="s">
        <v>127</v>
      </c>
      <c r="AB741" s="9">
        <f t="shared" si="162"/>
        <v>55</v>
      </c>
      <c r="AC741" s="9" t="s">
        <v>169</v>
      </c>
      <c r="AD741" s="9">
        <f t="shared" si="163"/>
        <v>51</v>
      </c>
      <c r="AE741" s="9" t="s">
        <v>237</v>
      </c>
      <c r="AF741" s="9">
        <f t="shared" si="164"/>
        <v>120</v>
      </c>
      <c r="AG741" s="9" t="s">
        <v>75</v>
      </c>
      <c r="AH741" s="9" t="s">
        <v>47</v>
      </c>
      <c r="AI741" s="9">
        <f t="shared" si="165"/>
        <v>70</v>
      </c>
      <c r="AJ741" s="9">
        <f t="shared" si="166"/>
        <v>67</v>
      </c>
      <c r="AK741" s="9" t="s">
        <v>332</v>
      </c>
      <c r="AL741" s="1" t="s">
        <v>161</v>
      </c>
      <c r="AM741" s="1" t="s">
        <v>33</v>
      </c>
      <c r="AN741" s="1" t="s">
        <v>658</v>
      </c>
      <c r="AP741" t="str">
        <f t="shared" si="167"/>
        <v>Amorphous</v>
      </c>
      <c r="AQ741" s="9">
        <v>50</v>
      </c>
      <c r="AR741" s="9">
        <f t="shared" si="168"/>
        <v>50</v>
      </c>
      <c r="AS741" s="10">
        <f>Table1[[#This Row],[percentage_male]]/100</f>
        <v>0.5</v>
      </c>
      <c r="AT741" s="11">
        <f>(100-Table1[[#This Row],[percentage_male]])/100</f>
        <v>0.5</v>
      </c>
      <c r="AU741" s="1" t="s">
        <v>51</v>
      </c>
      <c r="AV741" s="1" t="s">
        <v>32</v>
      </c>
      <c r="AW741" s="1" t="s">
        <v>38</v>
      </c>
      <c r="AX741" s="1">
        <v>0.5</v>
      </c>
      <c r="AY741" s="1">
        <v>0.5</v>
      </c>
      <c r="AZ741" s="1">
        <v>0.5</v>
      </c>
      <c r="BA741" s="1" t="s">
        <v>38</v>
      </c>
      <c r="BB741" s="1" t="s">
        <v>32</v>
      </c>
      <c r="BC741" s="1" t="s">
        <v>33</v>
      </c>
      <c r="BD741" s="1">
        <v>0.5</v>
      </c>
      <c r="BE741" s="1" t="s">
        <v>38</v>
      </c>
      <c r="BF741" s="1" t="s">
        <v>33</v>
      </c>
      <c r="BG741" s="1" t="s">
        <v>33</v>
      </c>
      <c r="BH741" s="1" t="s">
        <v>33</v>
      </c>
      <c r="BI741" s="1" t="s">
        <v>38</v>
      </c>
      <c r="BJ741" s="1" t="s">
        <v>33</v>
      </c>
      <c r="BK741" s="1" t="s">
        <v>38</v>
      </c>
      <c r="BL741" s="1" t="s">
        <v>33</v>
      </c>
      <c r="BM741" s="1" t="s">
        <v>33</v>
      </c>
    </row>
    <row r="742" spans="1:65" x14ac:dyDescent="0.35">
      <c r="A742" s="1" t="s">
        <v>3180</v>
      </c>
      <c r="B742" s="1" t="s">
        <v>2735</v>
      </c>
      <c r="C742" s="1" t="s">
        <v>3177</v>
      </c>
      <c r="D742" s="1" t="s">
        <v>3178</v>
      </c>
      <c r="E742" t="s">
        <v>95</v>
      </c>
      <c r="F742" s="1" t="s">
        <v>37</v>
      </c>
      <c r="G742" s="1" t="s">
        <v>4407</v>
      </c>
      <c r="H742" s="1" t="s">
        <v>38</v>
      </c>
      <c r="I742" s="1" t="s">
        <v>679</v>
      </c>
      <c r="J742" s="1" t="s">
        <v>39</v>
      </c>
      <c r="K742" t="str">
        <f t="shared" si="156"/>
        <v>Ghost, Grass</v>
      </c>
      <c r="L742" s="1">
        <v>0.3</v>
      </c>
      <c r="M742" s="1">
        <v>3.5</v>
      </c>
      <c r="N742" s="1" t="s">
        <v>61</v>
      </c>
      <c r="O742" s="1" t="s">
        <v>449</v>
      </c>
      <c r="P742" s="1" t="s">
        <v>392</v>
      </c>
      <c r="Q742" s="1" t="s">
        <v>698</v>
      </c>
      <c r="R742" s="9" t="s">
        <v>556</v>
      </c>
      <c r="S742" s="9">
        <f t="shared" si="157"/>
        <v>335</v>
      </c>
      <c r="T742" s="9">
        <f t="shared" si="158"/>
        <v>44</v>
      </c>
      <c r="U742" s="9" t="s">
        <v>127</v>
      </c>
      <c r="V742" s="9">
        <f t="shared" si="159"/>
        <v>66</v>
      </c>
      <c r="W742" s="9" t="s">
        <v>444</v>
      </c>
      <c r="X742" s="9">
        <f t="shared" si="160"/>
        <v>70</v>
      </c>
      <c r="Y742" s="9" t="s">
        <v>47</v>
      </c>
      <c r="Z742" s="9">
        <f t="shared" si="161"/>
        <v>44</v>
      </c>
      <c r="AA742" s="9" t="s">
        <v>127</v>
      </c>
      <c r="AB742" s="9">
        <f t="shared" si="162"/>
        <v>55</v>
      </c>
      <c r="AC742" s="9" t="s">
        <v>169</v>
      </c>
      <c r="AD742" s="9">
        <f t="shared" si="163"/>
        <v>56</v>
      </c>
      <c r="AE742" s="9" t="s">
        <v>210</v>
      </c>
      <c r="AF742" s="9">
        <f t="shared" si="164"/>
        <v>120</v>
      </c>
      <c r="AG742" s="9" t="s">
        <v>75</v>
      </c>
      <c r="AH742" s="9" t="s">
        <v>47</v>
      </c>
      <c r="AI742" s="9">
        <f t="shared" si="165"/>
        <v>70</v>
      </c>
      <c r="AJ742" s="9">
        <f t="shared" si="166"/>
        <v>67</v>
      </c>
      <c r="AK742" s="9" t="s">
        <v>332</v>
      </c>
      <c r="AL742" s="1" t="s">
        <v>161</v>
      </c>
      <c r="AM742" s="1" t="s">
        <v>33</v>
      </c>
      <c r="AN742" s="1" t="s">
        <v>658</v>
      </c>
      <c r="AP742" t="str">
        <f t="shared" si="167"/>
        <v>Amorphous</v>
      </c>
      <c r="AQ742" s="9">
        <v>50</v>
      </c>
      <c r="AR742" s="9">
        <f t="shared" si="168"/>
        <v>50</v>
      </c>
      <c r="AS742" s="10">
        <f>Table1[[#This Row],[percentage_male]]/100</f>
        <v>0.5</v>
      </c>
      <c r="AT742" s="11">
        <f>(100-Table1[[#This Row],[percentage_male]])/100</f>
        <v>0.5</v>
      </c>
      <c r="AU742" s="1" t="s">
        <v>51</v>
      </c>
      <c r="AV742" s="1" t="s">
        <v>32</v>
      </c>
      <c r="AW742" s="1" t="s">
        <v>38</v>
      </c>
      <c r="AX742" s="1">
        <v>0.5</v>
      </c>
      <c r="AY742" s="1">
        <v>0.5</v>
      </c>
      <c r="AZ742" s="1">
        <v>0.5</v>
      </c>
      <c r="BA742" s="1" t="s">
        <v>38</v>
      </c>
      <c r="BB742" s="1" t="s">
        <v>32</v>
      </c>
      <c r="BC742" s="1" t="s">
        <v>33</v>
      </c>
      <c r="BD742" s="1">
        <v>0.5</v>
      </c>
      <c r="BE742" s="1" t="s">
        <v>38</v>
      </c>
      <c r="BF742" s="1" t="s">
        <v>33</v>
      </c>
      <c r="BG742" s="1" t="s">
        <v>33</v>
      </c>
      <c r="BH742" s="1" t="s">
        <v>33</v>
      </c>
      <c r="BI742" s="1" t="s">
        <v>38</v>
      </c>
      <c r="BJ742" s="1" t="s">
        <v>33</v>
      </c>
      <c r="BK742" s="1" t="s">
        <v>38</v>
      </c>
      <c r="BL742" s="1" t="s">
        <v>33</v>
      </c>
      <c r="BM742" s="1" t="s">
        <v>33</v>
      </c>
    </row>
    <row r="743" spans="1:65" x14ac:dyDescent="0.35">
      <c r="A743" s="1" t="s">
        <v>3182</v>
      </c>
      <c r="B743" s="1" t="s">
        <v>2735</v>
      </c>
      <c r="C743" s="1" t="s">
        <v>3177</v>
      </c>
      <c r="D743" s="1" t="s">
        <v>3178</v>
      </c>
      <c r="E743" t="s">
        <v>95</v>
      </c>
      <c r="F743" s="1" t="s">
        <v>37</v>
      </c>
      <c r="G743" s="1" t="s">
        <v>4407</v>
      </c>
      <c r="H743" s="1" t="s">
        <v>38</v>
      </c>
      <c r="I743" s="1" t="s">
        <v>679</v>
      </c>
      <c r="J743" s="1" t="s">
        <v>39</v>
      </c>
      <c r="K743" t="str">
        <f t="shared" si="156"/>
        <v>Ghost, Grass</v>
      </c>
      <c r="L743" s="1">
        <v>0.5</v>
      </c>
      <c r="M743" s="1">
        <v>7.5</v>
      </c>
      <c r="N743" s="1" t="s">
        <v>61</v>
      </c>
      <c r="O743" s="1" t="s">
        <v>449</v>
      </c>
      <c r="P743" s="1" t="s">
        <v>392</v>
      </c>
      <c r="Q743" s="1" t="s">
        <v>698</v>
      </c>
      <c r="R743" s="9" t="s">
        <v>556</v>
      </c>
      <c r="S743" s="9">
        <f t="shared" si="157"/>
        <v>335</v>
      </c>
      <c r="T743" s="9">
        <f t="shared" si="158"/>
        <v>54</v>
      </c>
      <c r="U743" s="9" t="s">
        <v>272</v>
      </c>
      <c r="V743" s="9">
        <f t="shared" si="159"/>
        <v>66</v>
      </c>
      <c r="W743" s="9" t="s">
        <v>444</v>
      </c>
      <c r="X743" s="9">
        <f t="shared" si="160"/>
        <v>70</v>
      </c>
      <c r="Y743" s="9" t="s">
        <v>47</v>
      </c>
      <c r="Z743" s="9">
        <f t="shared" si="161"/>
        <v>44</v>
      </c>
      <c r="AA743" s="9" t="s">
        <v>127</v>
      </c>
      <c r="AB743" s="9">
        <f t="shared" si="162"/>
        <v>55</v>
      </c>
      <c r="AC743" s="9" t="s">
        <v>169</v>
      </c>
      <c r="AD743" s="9">
        <f t="shared" si="163"/>
        <v>46</v>
      </c>
      <c r="AE743" s="9" t="s">
        <v>347</v>
      </c>
      <c r="AF743" s="9">
        <f t="shared" si="164"/>
        <v>120</v>
      </c>
      <c r="AG743" s="9" t="s">
        <v>75</v>
      </c>
      <c r="AH743" s="9" t="s">
        <v>47</v>
      </c>
      <c r="AI743" s="9">
        <f t="shared" si="165"/>
        <v>70</v>
      </c>
      <c r="AJ743" s="9">
        <f t="shared" si="166"/>
        <v>67</v>
      </c>
      <c r="AK743" s="9" t="s">
        <v>332</v>
      </c>
      <c r="AL743" s="1" t="s">
        <v>161</v>
      </c>
      <c r="AM743" s="1" t="s">
        <v>33</v>
      </c>
      <c r="AN743" s="1" t="s">
        <v>658</v>
      </c>
      <c r="AP743" t="str">
        <f t="shared" si="167"/>
        <v>Amorphous</v>
      </c>
      <c r="AQ743" s="9">
        <v>50</v>
      </c>
      <c r="AR743" s="9">
        <f t="shared" si="168"/>
        <v>50</v>
      </c>
      <c r="AS743" s="10">
        <f>Table1[[#This Row],[percentage_male]]/100</f>
        <v>0.5</v>
      </c>
      <c r="AT743" s="11">
        <f>(100-Table1[[#This Row],[percentage_male]])/100</f>
        <v>0.5</v>
      </c>
      <c r="AU743" s="1" t="s">
        <v>51</v>
      </c>
      <c r="AV743" s="1" t="s">
        <v>32</v>
      </c>
      <c r="AW743" s="1" t="s">
        <v>38</v>
      </c>
      <c r="AX743" s="1">
        <v>0.5</v>
      </c>
      <c r="AY743" s="1">
        <v>0.5</v>
      </c>
      <c r="AZ743" s="1">
        <v>0.5</v>
      </c>
      <c r="BA743" s="1" t="s">
        <v>38</v>
      </c>
      <c r="BB743" s="1" t="s">
        <v>32</v>
      </c>
      <c r="BC743" s="1" t="s">
        <v>33</v>
      </c>
      <c r="BD743" s="1">
        <v>0.5</v>
      </c>
      <c r="BE743" s="1" t="s">
        <v>38</v>
      </c>
      <c r="BF743" s="1" t="s">
        <v>33</v>
      </c>
      <c r="BG743" s="1" t="s">
        <v>33</v>
      </c>
      <c r="BH743" s="1" t="s">
        <v>33</v>
      </c>
      <c r="BI743" s="1" t="s">
        <v>38</v>
      </c>
      <c r="BJ743" s="1" t="s">
        <v>33</v>
      </c>
      <c r="BK743" s="1" t="s">
        <v>38</v>
      </c>
      <c r="BL743" s="1" t="s">
        <v>33</v>
      </c>
      <c r="BM743" s="1" t="s">
        <v>33</v>
      </c>
    </row>
    <row r="744" spans="1:65" x14ac:dyDescent="0.35">
      <c r="A744" s="1" t="s">
        <v>3184</v>
      </c>
      <c r="B744" s="1" t="s">
        <v>2735</v>
      </c>
      <c r="C744" s="1" t="s">
        <v>3177</v>
      </c>
      <c r="D744" s="1" t="s">
        <v>3178</v>
      </c>
      <c r="E744" t="s">
        <v>95</v>
      </c>
      <c r="F744" s="1" t="s">
        <v>37</v>
      </c>
      <c r="G744" s="1" t="s">
        <v>4407</v>
      </c>
      <c r="H744" s="1" t="s">
        <v>38</v>
      </c>
      <c r="I744" s="1" t="s">
        <v>679</v>
      </c>
      <c r="J744" s="1" t="s">
        <v>39</v>
      </c>
      <c r="K744" t="str">
        <f t="shared" si="156"/>
        <v>Ghost, Grass</v>
      </c>
      <c r="L744" s="1">
        <v>0.8</v>
      </c>
      <c r="M744" s="1">
        <v>15</v>
      </c>
      <c r="N744" s="1" t="s">
        <v>61</v>
      </c>
      <c r="O744" s="1" t="s">
        <v>449</v>
      </c>
      <c r="P744" s="1" t="s">
        <v>392</v>
      </c>
      <c r="Q744" s="1" t="s">
        <v>698</v>
      </c>
      <c r="R744" s="9" t="s">
        <v>556</v>
      </c>
      <c r="S744" s="9">
        <f t="shared" si="157"/>
        <v>335</v>
      </c>
      <c r="T744" s="9">
        <f t="shared" si="158"/>
        <v>59</v>
      </c>
      <c r="U744" s="9" t="s">
        <v>134</v>
      </c>
      <c r="V744" s="9">
        <f t="shared" si="159"/>
        <v>66</v>
      </c>
      <c r="W744" s="9" t="s">
        <v>444</v>
      </c>
      <c r="X744" s="9">
        <f t="shared" si="160"/>
        <v>70</v>
      </c>
      <c r="Y744" s="9" t="s">
        <v>47</v>
      </c>
      <c r="Z744" s="9">
        <f t="shared" si="161"/>
        <v>44</v>
      </c>
      <c r="AA744" s="9" t="s">
        <v>127</v>
      </c>
      <c r="AB744" s="9">
        <f t="shared" si="162"/>
        <v>55</v>
      </c>
      <c r="AC744" s="9" t="s">
        <v>169</v>
      </c>
      <c r="AD744" s="9">
        <f t="shared" si="163"/>
        <v>41</v>
      </c>
      <c r="AE744" s="9" t="s">
        <v>327</v>
      </c>
      <c r="AF744" s="9">
        <f t="shared" si="164"/>
        <v>120</v>
      </c>
      <c r="AG744" s="9" t="s">
        <v>75</v>
      </c>
      <c r="AH744" s="9" t="s">
        <v>47</v>
      </c>
      <c r="AI744" s="9">
        <f t="shared" si="165"/>
        <v>70</v>
      </c>
      <c r="AJ744" s="9">
        <f t="shared" si="166"/>
        <v>67</v>
      </c>
      <c r="AK744" s="9" t="s">
        <v>332</v>
      </c>
      <c r="AL744" s="1" t="s">
        <v>161</v>
      </c>
      <c r="AM744" s="1" t="s">
        <v>33</v>
      </c>
      <c r="AN744" s="1" t="s">
        <v>658</v>
      </c>
      <c r="AP744" t="str">
        <f t="shared" si="167"/>
        <v>Amorphous</v>
      </c>
      <c r="AQ744" s="9">
        <v>50</v>
      </c>
      <c r="AR744" s="9">
        <f t="shared" si="168"/>
        <v>50</v>
      </c>
      <c r="AS744" s="10">
        <f>Table1[[#This Row],[percentage_male]]/100</f>
        <v>0.5</v>
      </c>
      <c r="AT744" s="11">
        <f>(100-Table1[[#This Row],[percentage_male]])/100</f>
        <v>0.5</v>
      </c>
      <c r="AU744" s="1" t="s">
        <v>51</v>
      </c>
      <c r="AV744" s="1" t="s">
        <v>32</v>
      </c>
      <c r="AW744" s="1" t="s">
        <v>38</v>
      </c>
      <c r="AX744" s="1">
        <v>0.5</v>
      </c>
      <c r="AY744" s="1">
        <v>0.5</v>
      </c>
      <c r="AZ744" s="1">
        <v>0.5</v>
      </c>
      <c r="BA744" s="1" t="s">
        <v>38</v>
      </c>
      <c r="BB744" s="1" t="s">
        <v>32</v>
      </c>
      <c r="BC744" s="1" t="s">
        <v>33</v>
      </c>
      <c r="BD744" s="1">
        <v>0.5</v>
      </c>
      <c r="BE744" s="1" t="s">
        <v>38</v>
      </c>
      <c r="BF744" s="1" t="s">
        <v>33</v>
      </c>
      <c r="BG744" s="1" t="s">
        <v>33</v>
      </c>
      <c r="BH744" s="1" t="s">
        <v>33</v>
      </c>
      <c r="BI744" s="1" t="s">
        <v>38</v>
      </c>
      <c r="BJ744" s="1" t="s">
        <v>33</v>
      </c>
      <c r="BK744" s="1" t="s">
        <v>38</v>
      </c>
      <c r="BL744" s="1" t="s">
        <v>33</v>
      </c>
      <c r="BM744" s="1" t="s">
        <v>33</v>
      </c>
    </row>
    <row r="745" spans="1:65" x14ac:dyDescent="0.35">
      <c r="A745" s="1" t="s">
        <v>3186</v>
      </c>
      <c r="B745" s="1" t="s">
        <v>2739</v>
      </c>
      <c r="C745" s="1" t="s">
        <v>3187</v>
      </c>
      <c r="D745" s="1" t="s">
        <v>3188</v>
      </c>
      <c r="E745" t="s">
        <v>95</v>
      </c>
      <c r="F745" s="1" t="s">
        <v>37</v>
      </c>
      <c r="G745" s="1" t="s">
        <v>4407</v>
      </c>
      <c r="H745" s="1" t="s">
        <v>38</v>
      </c>
      <c r="I745" s="1" t="s">
        <v>679</v>
      </c>
      <c r="J745" s="1" t="s">
        <v>39</v>
      </c>
      <c r="K745" t="str">
        <f t="shared" si="156"/>
        <v>Ghost, Grass</v>
      </c>
      <c r="L745" s="1">
        <v>0.9</v>
      </c>
      <c r="M745" s="1">
        <v>12.5</v>
      </c>
      <c r="N745" s="1" t="s">
        <v>61</v>
      </c>
      <c r="O745" s="1" t="s">
        <v>449</v>
      </c>
      <c r="P745" s="1" t="s">
        <v>392</v>
      </c>
      <c r="Q745" s="1" t="s">
        <v>698</v>
      </c>
      <c r="R745" s="9" t="s">
        <v>1959</v>
      </c>
      <c r="S745" s="9">
        <f t="shared" si="157"/>
        <v>494</v>
      </c>
      <c r="T745" s="9">
        <f t="shared" si="158"/>
        <v>65</v>
      </c>
      <c r="U745" s="9" t="s">
        <v>46</v>
      </c>
      <c r="V745" s="9">
        <f t="shared" si="159"/>
        <v>90</v>
      </c>
      <c r="W745" s="9" t="s">
        <v>178</v>
      </c>
      <c r="X745" s="9">
        <f t="shared" si="160"/>
        <v>122</v>
      </c>
      <c r="Y745" s="9" t="s">
        <v>74</v>
      </c>
      <c r="Z745" s="9">
        <f t="shared" si="161"/>
        <v>58</v>
      </c>
      <c r="AA745" s="9" t="s">
        <v>94</v>
      </c>
      <c r="AB745" s="9">
        <f t="shared" si="162"/>
        <v>75</v>
      </c>
      <c r="AC745" s="9" t="s">
        <v>195</v>
      </c>
      <c r="AD745" s="9">
        <f t="shared" si="163"/>
        <v>84</v>
      </c>
      <c r="AE745" s="9" t="s">
        <v>102</v>
      </c>
      <c r="AF745" s="9">
        <f t="shared" si="164"/>
        <v>60</v>
      </c>
      <c r="AG745" s="9" t="s">
        <v>56</v>
      </c>
      <c r="AH745" s="9" t="s">
        <v>47</v>
      </c>
      <c r="AI745" s="9">
        <f t="shared" si="165"/>
        <v>70</v>
      </c>
      <c r="AJ745" s="9">
        <f t="shared" si="166"/>
        <v>173</v>
      </c>
      <c r="AK745" s="9" t="s">
        <v>835</v>
      </c>
      <c r="AL745" s="1" t="s">
        <v>161</v>
      </c>
      <c r="AM745" s="1" t="s">
        <v>33</v>
      </c>
      <c r="AN745" s="1" t="s">
        <v>658</v>
      </c>
      <c r="AP745" t="str">
        <f t="shared" si="167"/>
        <v>Amorphous</v>
      </c>
      <c r="AQ745" s="9">
        <v>50</v>
      </c>
      <c r="AR745" s="9">
        <f t="shared" si="168"/>
        <v>50</v>
      </c>
      <c r="AS745" s="10">
        <f>Table1[[#This Row],[percentage_male]]/100</f>
        <v>0.5</v>
      </c>
      <c r="AT745" s="11">
        <f>(100-Table1[[#This Row],[percentage_male]])/100</f>
        <v>0.5</v>
      </c>
      <c r="AU745" s="1" t="s">
        <v>51</v>
      </c>
      <c r="AV745" s="1" t="s">
        <v>32</v>
      </c>
      <c r="AW745" s="1" t="s">
        <v>38</v>
      </c>
      <c r="AX745" s="1">
        <v>0.5</v>
      </c>
      <c r="AY745" s="1">
        <v>0.5</v>
      </c>
      <c r="AZ745" s="1">
        <v>0.5</v>
      </c>
      <c r="BA745" s="1" t="s">
        <v>38</v>
      </c>
      <c r="BB745" s="1" t="s">
        <v>32</v>
      </c>
      <c r="BC745" s="1" t="s">
        <v>33</v>
      </c>
      <c r="BD745" s="1">
        <v>0.5</v>
      </c>
      <c r="BE745" s="1" t="s">
        <v>38</v>
      </c>
      <c r="BF745" s="1" t="s">
        <v>33</v>
      </c>
      <c r="BG745" s="1" t="s">
        <v>33</v>
      </c>
      <c r="BH745" s="1" t="s">
        <v>33</v>
      </c>
      <c r="BI745" s="1" t="s">
        <v>38</v>
      </c>
      <c r="BJ745" s="1" t="s">
        <v>33</v>
      </c>
      <c r="BK745" s="1" t="s">
        <v>38</v>
      </c>
      <c r="BL745" s="1" t="s">
        <v>33</v>
      </c>
      <c r="BM745" s="1" t="s">
        <v>33</v>
      </c>
    </row>
    <row r="746" spans="1:65" x14ac:dyDescent="0.35">
      <c r="A746" s="1" t="s">
        <v>3190</v>
      </c>
      <c r="B746" s="1" t="s">
        <v>2739</v>
      </c>
      <c r="C746" s="1" t="s">
        <v>3187</v>
      </c>
      <c r="D746" s="1" t="s">
        <v>3188</v>
      </c>
      <c r="E746" t="s">
        <v>95</v>
      </c>
      <c r="F746" s="1" t="s">
        <v>37</v>
      </c>
      <c r="G746" s="1" t="s">
        <v>4407</v>
      </c>
      <c r="H746" s="1" t="s">
        <v>38</v>
      </c>
      <c r="I746" s="1" t="s">
        <v>679</v>
      </c>
      <c r="J746" s="1" t="s">
        <v>39</v>
      </c>
      <c r="K746" t="str">
        <f t="shared" si="156"/>
        <v>Ghost, Grass</v>
      </c>
      <c r="L746" s="1">
        <v>0.7</v>
      </c>
      <c r="M746" s="1">
        <v>9.5</v>
      </c>
      <c r="N746" s="1" t="s">
        <v>61</v>
      </c>
      <c r="O746" s="1" t="s">
        <v>449</v>
      </c>
      <c r="P746" s="1" t="s">
        <v>392</v>
      </c>
      <c r="Q746" s="1" t="s">
        <v>698</v>
      </c>
      <c r="R746" s="9" t="s">
        <v>1959</v>
      </c>
      <c r="S746" s="9">
        <f t="shared" si="157"/>
        <v>494</v>
      </c>
      <c r="T746" s="9">
        <f t="shared" si="158"/>
        <v>55</v>
      </c>
      <c r="U746" s="9" t="s">
        <v>169</v>
      </c>
      <c r="V746" s="9">
        <f t="shared" si="159"/>
        <v>85</v>
      </c>
      <c r="W746" s="9" t="s">
        <v>104</v>
      </c>
      <c r="X746" s="9">
        <f t="shared" si="160"/>
        <v>122</v>
      </c>
      <c r="Y746" s="9" t="s">
        <v>74</v>
      </c>
      <c r="Z746" s="9">
        <f t="shared" si="161"/>
        <v>58</v>
      </c>
      <c r="AA746" s="9" t="s">
        <v>94</v>
      </c>
      <c r="AB746" s="9">
        <f t="shared" si="162"/>
        <v>75</v>
      </c>
      <c r="AC746" s="9" t="s">
        <v>195</v>
      </c>
      <c r="AD746" s="9">
        <f t="shared" si="163"/>
        <v>99</v>
      </c>
      <c r="AE746" s="9" t="s">
        <v>583</v>
      </c>
      <c r="AF746" s="9">
        <f t="shared" si="164"/>
        <v>60</v>
      </c>
      <c r="AG746" s="9" t="s">
        <v>56</v>
      </c>
      <c r="AH746" s="9" t="s">
        <v>47</v>
      </c>
      <c r="AI746" s="9">
        <f t="shared" si="165"/>
        <v>70</v>
      </c>
      <c r="AJ746" s="9">
        <f t="shared" si="166"/>
        <v>173</v>
      </c>
      <c r="AK746" s="9" t="s">
        <v>835</v>
      </c>
      <c r="AL746" s="1" t="s">
        <v>161</v>
      </c>
      <c r="AM746" s="1" t="s">
        <v>33</v>
      </c>
      <c r="AN746" s="1" t="s">
        <v>658</v>
      </c>
      <c r="AP746" t="str">
        <f t="shared" si="167"/>
        <v>Amorphous</v>
      </c>
      <c r="AQ746" s="9">
        <v>50</v>
      </c>
      <c r="AR746" s="9">
        <f t="shared" si="168"/>
        <v>50</v>
      </c>
      <c r="AS746" s="10">
        <f>Table1[[#This Row],[percentage_male]]/100</f>
        <v>0.5</v>
      </c>
      <c r="AT746" s="11">
        <f>(100-Table1[[#This Row],[percentage_male]])/100</f>
        <v>0.5</v>
      </c>
      <c r="AU746" s="1" t="s">
        <v>51</v>
      </c>
      <c r="AV746" s="1" t="s">
        <v>32</v>
      </c>
      <c r="AW746" s="1" t="s">
        <v>38</v>
      </c>
      <c r="AX746" s="1">
        <v>0.5</v>
      </c>
      <c r="AY746" s="1">
        <v>0.5</v>
      </c>
      <c r="AZ746" s="1">
        <v>0.5</v>
      </c>
      <c r="BA746" s="1" t="s">
        <v>38</v>
      </c>
      <c r="BB746" s="1" t="s">
        <v>32</v>
      </c>
      <c r="BC746" s="1" t="s">
        <v>33</v>
      </c>
      <c r="BD746" s="1">
        <v>0.5</v>
      </c>
      <c r="BE746" s="1" t="s">
        <v>38</v>
      </c>
      <c r="BF746" s="1" t="s">
        <v>33</v>
      </c>
      <c r="BG746" s="1" t="s">
        <v>33</v>
      </c>
      <c r="BH746" s="1" t="s">
        <v>33</v>
      </c>
      <c r="BI746" s="1" t="s">
        <v>38</v>
      </c>
      <c r="BJ746" s="1" t="s">
        <v>33</v>
      </c>
      <c r="BK746" s="1" t="s">
        <v>38</v>
      </c>
      <c r="BL746" s="1" t="s">
        <v>33</v>
      </c>
      <c r="BM746" s="1" t="s">
        <v>33</v>
      </c>
    </row>
    <row r="747" spans="1:65" x14ac:dyDescent="0.35">
      <c r="A747" s="1" t="s">
        <v>3192</v>
      </c>
      <c r="B747" s="1" t="s">
        <v>2739</v>
      </c>
      <c r="C747" s="1" t="s">
        <v>3187</v>
      </c>
      <c r="D747" s="1" t="s">
        <v>3188</v>
      </c>
      <c r="E747" t="s">
        <v>95</v>
      </c>
      <c r="F747" s="1" t="s">
        <v>37</v>
      </c>
      <c r="G747" s="1" t="s">
        <v>4407</v>
      </c>
      <c r="H747" s="1" t="s">
        <v>38</v>
      </c>
      <c r="I747" s="1" t="s">
        <v>679</v>
      </c>
      <c r="J747" s="1" t="s">
        <v>39</v>
      </c>
      <c r="K747" t="str">
        <f t="shared" si="156"/>
        <v>Ghost, Grass</v>
      </c>
      <c r="L747" s="1">
        <v>1.1000000000000001</v>
      </c>
      <c r="M747" s="1">
        <v>14</v>
      </c>
      <c r="N747" s="1" t="s">
        <v>61</v>
      </c>
      <c r="O747" s="1" t="s">
        <v>449</v>
      </c>
      <c r="P747" s="1" t="s">
        <v>392</v>
      </c>
      <c r="Q747" s="1" t="s">
        <v>698</v>
      </c>
      <c r="R747" s="9" t="s">
        <v>1959</v>
      </c>
      <c r="S747" s="9">
        <f t="shared" si="157"/>
        <v>494</v>
      </c>
      <c r="T747" s="9">
        <f t="shared" si="158"/>
        <v>75</v>
      </c>
      <c r="U747" s="9" t="s">
        <v>195</v>
      </c>
      <c r="V747" s="9">
        <f t="shared" si="159"/>
        <v>95</v>
      </c>
      <c r="W747" s="9" t="s">
        <v>276</v>
      </c>
      <c r="X747" s="9">
        <f t="shared" si="160"/>
        <v>122</v>
      </c>
      <c r="Y747" s="9" t="s">
        <v>74</v>
      </c>
      <c r="Z747" s="9">
        <f t="shared" si="161"/>
        <v>58</v>
      </c>
      <c r="AA747" s="9" t="s">
        <v>94</v>
      </c>
      <c r="AB747" s="9">
        <f t="shared" si="162"/>
        <v>75</v>
      </c>
      <c r="AC747" s="9" t="s">
        <v>195</v>
      </c>
      <c r="AD747" s="9">
        <f t="shared" si="163"/>
        <v>69</v>
      </c>
      <c r="AE747" s="9" t="s">
        <v>277</v>
      </c>
      <c r="AF747" s="9">
        <f t="shared" si="164"/>
        <v>60</v>
      </c>
      <c r="AG747" s="9" t="s">
        <v>56</v>
      </c>
      <c r="AH747" s="9" t="s">
        <v>47</v>
      </c>
      <c r="AI747" s="9">
        <f t="shared" si="165"/>
        <v>70</v>
      </c>
      <c r="AJ747" s="9">
        <f t="shared" si="166"/>
        <v>173</v>
      </c>
      <c r="AK747" s="9" t="s">
        <v>835</v>
      </c>
      <c r="AL747" s="1" t="s">
        <v>161</v>
      </c>
      <c r="AM747" s="1" t="s">
        <v>33</v>
      </c>
      <c r="AN747" s="1" t="s">
        <v>658</v>
      </c>
      <c r="AP747" t="str">
        <f t="shared" si="167"/>
        <v>Amorphous</v>
      </c>
      <c r="AQ747" s="9">
        <v>50</v>
      </c>
      <c r="AR747" s="9">
        <f t="shared" si="168"/>
        <v>50</v>
      </c>
      <c r="AS747" s="10">
        <f>Table1[[#This Row],[percentage_male]]/100</f>
        <v>0.5</v>
      </c>
      <c r="AT747" s="11">
        <f>(100-Table1[[#This Row],[percentage_male]])/100</f>
        <v>0.5</v>
      </c>
      <c r="AU747" s="1" t="s">
        <v>51</v>
      </c>
      <c r="AV747" s="1" t="s">
        <v>32</v>
      </c>
      <c r="AW747" s="1" t="s">
        <v>38</v>
      </c>
      <c r="AX747" s="1">
        <v>0.5</v>
      </c>
      <c r="AY747" s="1">
        <v>0.5</v>
      </c>
      <c r="AZ747" s="1">
        <v>0.5</v>
      </c>
      <c r="BA747" s="1" t="s">
        <v>38</v>
      </c>
      <c r="BB747" s="1" t="s">
        <v>32</v>
      </c>
      <c r="BC747" s="1" t="s">
        <v>33</v>
      </c>
      <c r="BD747" s="1">
        <v>0.5</v>
      </c>
      <c r="BE747" s="1" t="s">
        <v>38</v>
      </c>
      <c r="BF747" s="1" t="s">
        <v>33</v>
      </c>
      <c r="BG747" s="1" t="s">
        <v>33</v>
      </c>
      <c r="BH747" s="1" t="s">
        <v>33</v>
      </c>
      <c r="BI747" s="1" t="s">
        <v>38</v>
      </c>
      <c r="BJ747" s="1" t="s">
        <v>33</v>
      </c>
      <c r="BK747" s="1" t="s">
        <v>38</v>
      </c>
      <c r="BL747" s="1" t="s">
        <v>33</v>
      </c>
      <c r="BM747" s="1" t="s">
        <v>33</v>
      </c>
    </row>
    <row r="748" spans="1:65" x14ac:dyDescent="0.35">
      <c r="A748" s="1" t="s">
        <v>3194</v>
      </c>
      <c r="B748" s="1" t="s">
        <v>2739</v>
      </c>
      <c r="C748" s="1" t="s">
        <v>3187</v>
      </c>
      <c r="D748" s="1" t="s">
        <v>3188</v>
      </c>
      <c r="E748" t="s">
        <v>95</v>
      </c>
      <c r="F748" s="1" t="s">
        <v>37</v>
      </c>
      <c r="G748" s="1" t="s">
        <v>4407</v>
      </c>
      <c r="H748" s="1" t="s">
        <v>38</v>
      </c>
      <c r="I748" s="1" t="s">
        <v>679</v>
      </c>
      <c r="J748" s="1" t="s">
        <v>39</v>
      </c>
      <c r="K748" t="str">
        <f t="shared" si="156"/>
        <v>Ghost, Grass</v>
      </c>
      <c r="L748" s="1">
        <v>1.7</v>
      </c>
      <c r="M748" s="1">
        <v>39</v>
      </c>
      <c r="N748" s="1" t="s">
        <v>61</v>
      </c>
      <c r="O748" s="1" t="s">
        <v>449</v>
      </c>
      <c r="P748" s="1" t="s">
        <v>392</v>
      </c>
      <c r="Q748" s="1" t="s">
        <v>698</v>
      </c>
      <c r="R748" s="9" t="s">
        <v>1959</v>
      </c>
      <c r="S748" s="9">
        <f t="shared" si="157"/>
        <v>494</v>
      </c>
      <c r="T748" s="9">
        <f t="shared" si="158"/>
        <v>85</v>
      </c>
      <c r="U748" s="9" t="s">
        <v>104</v>
      </c>
      <c r="V748" s="9">
        <f t="shared" si="159"/>
        <v>100</v>
      </c>
      <c r="W748" s="9" t="s">
        <v>68</v>
      </c>
      <c r="X748" s="9">
        <f t="shared" si="160"/>
        <v>122</v>
      </c>
      <c r="Y748" s="9" t="s">
        <v>74</v>
      </c>
      <c r="Z748" s="9">
        <f t="shared" si="161"/>
        <v>58</v>
      </c>
      <c r="AA748" s="9" t="s">
        <v>94</v>
      </c>
      <c r="AB748" s="9">
        <f t="shared" si="162"/>
        <v>75</v>
      </c>
      <c r="AC748" s="9" t="s">
        <v>195</v>
      </c>
      <c r="AD748" s="9">
        <f t="shared" si="163"/>
        <v>54</v>
      </c>
      <c r="AE748" s="9" t="s">
        <v>272</v>
      </c>
      <c r="AF748" s="9">
        <f t="shared" si="164"/>
        <v>60</v>
      </c>
      <c r="AG748" s="9" t="s">
        <v>56</v>
      </c>
      <c r="AH748" s="9" t="s">
        <v>47</v>
      </c>
      <c r="AI748" s="9">
        <f t="shared" si="165"/>
        <v>70</v>
      </c>
      <c r="AJ748" s="9">
        <f t="shared" si="166"/>
        <v>173</v>
      </c>
      <c r="AK748" s="9" t="s">
        <v>835</v>
      </c>
      <c r="AL748" s="1" t="s">
        <v>161</v>
      </c>
      <c r="AM748" s="1" t="s">
        <v>33</v>
      </c>
      <c r="AN748" s="1" t="s">
        <v>658</v>
      </c>
      <c r="AP748" t="str">
        <f t="shared" si="167"/>
        <v>Amorphous</v>
      </c>
      <c r="AQ748" s="9">
        <v>50</v>
      </c>
      <c r="AR748" s="9">
        <f t="shared" si="168"/>
        <v>50</v>
      </c>
      <c r="AS748" s="10">
        <f>Table1[[#This Row],[percentage_male]]/100</f>
        <v>0.5</v>
      </c>
      <c r="AT748" s="11">
        <f>(100-Table1[[#This Row],[percentage_male]])/100</f>
        <v>0.5</v>
      </c>
      <c r="AU748" s="1" t="s">
        <v>51</v>
      </c>
      <c r="AV748" s="1" t="s">
        <v>32</v>
      </c>
      <c r="AW748" s="1" t="s">
        <v>38</v>
      </c>
      <c r="AX748" s="1">
        <v>0.5</v>
      </c>
      <c r="AY748" s="1">
        <v>0.5</v>
      </c>
      <c r="AZ748" s="1">
        <v>0.5</v>
      </c>
      <c r="BA748" s="1" t="s">
        <v>38</v>
      </c>
      <c r="BB748" s="1" t="s">
        <v>32</v>
      </c>
      <c r="BC748" s="1" t="s">
        <v>33</v>
      </c>
      <c r="BD748" s="1">
        <v>0.5</v>
      </c>
      <c r="BE748" s="1" t="s">
        <v>38</v>
      </c>
      <c r="BF748" s="1" t="s">
        <v>33</v>
      </c>
      <c r="BG748" s="1" t="s">
        <v>33</v>
      </c>
      <c r="BH748" s="1" t="s">
        <v>33</v>
      </c>
      <c r="BI748" s="1" t="s">
        <v>38</v>
      </c>
      <c r="BJ748" s="1" t="s">
        <v>33</v>
      </c>
      <c r="BK748" s="1" t="s">
        <v>38</v>
      </c>
      <c r="BL748" s="1" t="s">
        <v>33</v>
      </c>
      <c r="BM748" s="1" t="s">
        <v>33</v>
      </c>
    </row>
    <row r="749" spans="1:65" x14ac:dyDescent="0.35">
      <c r="A749" s="1" t="s">
        <v>3196</v>
      </c>
      <c r="B749" s="1" t="s">
        <v>2743</v>
      </c>
      <c r="C749" s="1" t="s">
        <v>3197</v>
      </c>
      <c r="D749" s="1" t="s">
        <v>3198</v>
      </c>
      <c r="E749" t="s">
        <v>95</v>
      </c>
      <c r="F749" s="1" t="s">
        <v>37</v>
      </c>
      <c r="G749" s="1" t="s">
        <v>4408</v>
      </c>
      <c r="H749" s="1" t="s">
        <v>33</v>
      </c>
      <c r="I749" s="1" t="s">
        <v>310</v>
      </c>
      <c r="K749" t="str">
        <f t="shared" ref="K749:K811" si="169">_xlfn.TEXTJOIN(", ",TRUE,I749,J749)</f>
        <v>Ice</v>
      </c>
      <c r="L749" s="1">
        <v>1</v>
      </c>
      <c r="M749" s="1">
        <v>99.5</v>
      </c>
      <c r="N749" s="1" t="s">
        <v>61</v>
      </c>
      <c r="O749" s="1" t="s">
        <v>599</v>
      </c>
      <c r="P749" s="1" t="s">
        <v>645</v>
      </c>
      <c r="Q749" s="1" t="s">
        <v>568</v>
      </c>
      <c r="R749" s="9" t="s">
        <v>1319</v>
      </c>
      <c r="S749" s="9">
        <f t="shared" ref="S749:S811" si="170">IF(ISBLANK(R749),"",_xlfn.NUMBERVALUE(R749))</f>
        <v>304</v>
      </c>
      <c r="T749" s="9">
        <f t="shared" ref="T749:T811" si="171">IF(ISBLANK(U749),"",_xlfn.NUMBERVALUE(U749))</f>
        <v>55</v>
      </c>
      <c r="U749" s="9" t="s">
        <v>169</v>
      </c>
      <c r="V749" s="9">
        <f t="shared" ref="V749:V811" si="172">IF(ISBLANK(W749),"",_xlfn.NUMBERVALUE(W749))</f>
        <v>69</v>
      </c>
      <c r="W749" s="9" t="s">
        <v>277</v>
      </c>
      <c r="X749" s="9">
        <f t="shared" ref="X749:X811" si="173">IF(ISBLANK(Y749),"",_xlfn.NUMBERVALUE(Y749))</f>
        <v>85</v>
      </c>
      <c r="Y749" s="9" t="s">
        <v>104</v>
      </c>
      <c r="Z749" s="9">
        <f t="shared" ref="Z749:Z811" si="174">IF(ISBLANK(AA749),"",_xlfn.NUMBERVALUE(AA749))</f>
        <v>32</v>
      </c>
      <c r="AA749" s="9" t="s">
        <v>279</v>
      </c>
      <c r="AB749" s="9">
        <f t="shared" ref="AB749:AB811" si="175">IF(ISBLANK(AC749),"",_xlfn.NUMBERVALUE(AC749))</f>
        <v>35</v>
      </c>
      <c r="AC749" s="9" t="s">
        <v>159</v>
      </c>
      <c r="AD749" s="9">
        <f t="shared" ref="AD749:AD811" si="176">IF(ISBLANK(AE749),"",_xlfn.NUMBERVALUE(AE749))</f>
        <v>28</v>
      </c>
      <c r="AE749" s="9" t="s">
        <v>253</v>
      </c>
      <c r="AF749" s="9">
        <f t="shared" ref="AF749:AF811" si="177">IF(ISBLANK(AG749),"",_xlfn.NUMBERVALUE(AG749))</f>
        <v>190</v>
      </c>
      <c r="AG749" s="9" t="s">
        <v>286</v>
      </c>
      <c r="AH749" s="9" t="s">
        <v>47</v>
      </c>
      <c r="AI749" s="9">
        <f t="shared" ref="AI749:AI811" si="178">IF(ISBLANK(AH749),"",_xlfn.NUMBERVALUE(AH749))</f>
        <v>70</v>
      </c>
      <c r="AJ749" s="9">
        <f t="shared" ref="AJ749:AJ811" si="179">IF(ISBLANK(AK749),"",_xlfn.NUMBERVALUE(AK749))</f>
        <v>61</v>
      </c>
      <c r="AK749" s="9" t="s">
        <v>264</v>
      </c>
      <c r="AL749" s="1" t="s">
        <v>161</v>
      </c>
      <c r="AM749" s="1" t="s">
        <v>38</v>
      </c>
      <c r="AN749" s="1" t="s">
        <v>569</v>
      </c>
      <c r="AO749" s="1" t="s">
        <v>50</v>
      </c>
      <c r="AP749" t="str">
        <f t="shared" ref="AP749:AP811" si="180">_xlfn.TEXTJOIN(", ",TRUE,AN749,AO749)</f>
        <v>Mineral, Monster</v>
      </c>
      <c r="AQ749" s="9">
        <v>50</v>
      </c>
      <c r="AR749" s="9">
        <f t="shared" ref="AR749:AR811" si="181">100-AQ749</f>
        <v>50</v>
      </c>
      <c r="AS749" s="10">
        <f>Table1[[#This Row],[percentage_male]]/100</f>
        <v>0.5</v>
      </c>
      <c r="AT749" s="11">
        <f>(100-Table1[[#This Row],[percentage_male]])/100</f>
        <v>0.5</v>
      </c>
      <c r="AU749" s="1" t="s">
        <v>51</v>
      </c>
      <c r="AV749" s="1" t="s">
        <v>33</v>
      </c>
      <c r="AW749" s="1" t="s">
        <v>38</v>
      </c>
      <c r="AX749" s="1" t="s">
        <v>33</v>
      </c>
      <c r="AY749" s="1" t="s">
        <v>33</v>
      </c>
      <c r="AZ749" s="1" t="s">
        <v>33</v>
      </c>
      <c r="BA749" s="1">
        <v>0.5</v>
      </c>
      <c r="BB749" s="1" t="s">
        <v>38</v>
      </c>
      <c r="BC749" s="1" t="s">
        <v>33</v>
      </c>
      <c r="BD749" s="1" t="s">
        <v>33</v>
      </c>
      <c r="BE749" s="1" t="s">
        <v>33</v>
      </c>
      <c r="BF749" s="1" t="s">
        <v>33</v>
      </c>
      <c r="BG749" s="1" t="s">
        <v>33</v>
      </c>
      <c r="BH749" s="1" t="s">
        <v>38</v>
      </c>
      <c r="BI749" s="1" t="s">
        <v>33</v>
      </c>
      <c r="BJ749" s="1" t="s">
        <v>33</v>
      </c>
      <c r="BK749" s="1" t="s">
        <v>33</v>
      </c>
      <c r="BL749" s="1" t="s">
        <v>38</v>
      </c>
      <c r="BM749" s="1" t="s">
        <v>33</v>
      </c>
    </row>
    <row r="750" spans="1:65" x14ac:dyDescent="0.35">
      <c r="A750" s="1" t="s">
        <v>3200</v>
      </c>
      <c r="B750" s="1" t="s">
        <v>2747</v>
      </c>
      <c r="C750" s="1" t="s">
        <v>3201</v>
      </c>
      <c r="D750" s="1" t="s">
        <v>3202</v>
      </c>
      <c r="E750" t="s">
        <v>95</v>
      </c>
      <c r="F750" s="1" t="s">
        <v>37</v>
      </c>
      <c r="G750" s="1" t="s">
        <v>4156</v>
      </c>
      <c r="H750" s="1" t="s">
        <v>33</v>
      </c>
      <c r="I750" s="1" t="s">
        <v>310</v>
      </c>
      <c r="K750" t="str">
        <f t="shared" si="169"/>
        <v>Ice</v>
      </c>
      <c r="L750" s="1">
        <v>2</v>
      </c>
      <c r="M750" s="1">
        <v>505</v>
      </c>
      <c r="N750" s="1" t="s">
        <v>61</v>
      </c>
      <c r="O750" s="1" t="s">
        <v>599</v>
      </c>
      <c r="P750" s="1" t="s">
        <v>645</v>
      </c>
      <c r="Q750" s="1" t="s">
        <v>568</v>
      </c>
      <c r="R750" s="9" t="s">
        <v>2031</v>
      </c>
      <c r="S750" s="9">
        <f t="shared" si="170"/>
        <v>514</v>
      </c>
      <c r="T750" s="9">
        <f t="shared" si="171"/>
        <v>95</v>
      </c>
      <c r="U750" s="9" t="s">
        <v>276</v>
      </c>
      <c r="V750" s="9">
        <f t="shared" si="172"/>
        <v>117</v>
      </c>
      <c r="W750" s="9" t="s">
        <v>659</v>
      </c>
      <c r="X750" s="9">
        <f t="shared" si="173"/>
        <v>184</v>
      </c>
      <c r="Y750" s="9" t="s">
        <v>675</v>
      </c>
      <c r="Z750" s="9">
        <f t="shared" si="174"/>
        <v>44</v>
      </c>
      <c r="AA750" s="9" t="s">
        <v>127</v>
      </c>
      <c r="AB750" s="9">
        <f t="shared" si="175"/>
        <v>46</v>
      </c>
      <c r="AC750" s="9" t="s">
        <v>347</v>
      </c>
      <c r="AD750" s="9">
        <f t="shared" si="176"/>
        <v>28</v>
      </c>
      <c r="AE750" s="9" t="s">
        <v>253</v>
      </c>
      <c r="AF750" s="9">
        <f t="shared" si="177"/>
        <v>55</v>
      </c>
      <c r="AG750" s="9" t="s">
        <v>169</v>
      </c>
      <c r="AH750" s="9" t="s">
        <v>47</v>
      </c>
      <c r="AI750" s="9">
        <f t="shared" si="178"/>
        <v>70</v>
      </c>
      <c r="AJ750" s="9">
        <f t="shared" si="179"/>
        <v>180</v>
      </c>
      <c r="AK750" s="9" t="s">
        <v>529</v>
      </c>
      <c r="AL750" s="1" t="s">
        <v>161</v>
      </c>
      <c r="AM750" s="1" t="s">
        <v>38</v>
      </c>
      <c r="AN750" s="1" t="s">
        <v>569</v>
      </c>
      <c r="AO750" s="1" t="s">
        <v>50</v>
      </c>
      <c r="AP750" t="str">
        <f t="shared" si="180"/>
        <v>Mineral, Monster</v>
      </c>
      <c r="AQ750" s="9">
        <v>50</v>
      </c>
      <c r="AR750" s="9">
        <f t="shared" si="181"/>
        <v>50</v>
      </c>
      <c r="AS750" s="10">
        <f>Table1[[#This Row],[percentage_male]]/100</f>
        <v>0.5</v>
      </c>
      <c r="AT750" s="11">
        <f>(100-Table1[[#This Row],[percentage_male]])/100</f>
        <v>0.5</v>
      </c>
      <c r="AU750" s="1" t="s">
        <v>51</v>
      </c>
      <c r="AV750" s="1" t="s">
        <v>33</v>
      </c>
      <c r="AW750" s="1" t="s">
        <v>38</v>
      </c>
      <c r="AX750" s="1" t="s">
        <v>33</v>
      </c>
      <c r="AY750" s="1" t="s">
        <v>33</v>
      </c>
      <c r="AZ750" s="1" t="s">
        <v>33</v>
      </c>
      <c r="BA750" s="1">
        <v>0.5</v>
      </c>
      <c r="BB750" s="1" t="s">
        <v>38</v>
      </c>
      <c r="BC750" s="1" t="s">
        <v>33</v>
      </c>
      <c r="BD750" s="1" t="s">
        <v>33</v>
      </c>
      <c r="BE750" s="1" t="s">
        <v>33</v>
      </c>
      <c r="BF750" s="1" t="s">
        <v>33</v>
      </c>
      <c r="BG750" s="1" t="s">
        <v>33</v>
      </c>
      <c r="BH750" s="1" t="s">
        <v>38</v>
      </c>
      <c r="BI750" s="1" t="s">
        <v>33</v>
      </c>
      <c r="BJ750" s="1" t="s">
        <v>33</v>
      </c>
      <c r="BK750" s="1" t="s">
        <v>33</v>
      </c>
      <c r="BL750" s="1" t="s">
        <v>38</v>
      </c>
      <c r="BM750" s="1" t="s">
        <v>33</v>
      </c>
    </row>
    <row r="751" spans="1:65" x14ac:dyDescent="0.35">
      <c r="A751" s="1" t="s">
        <v>3204</v>
      </c>
      <c r="B751" s="1" t="s">
        <v>2751</v>
      </c>
      <c r="C751" s="1" t="s">
        <v>3205</v>
      </c>
      <c r="D751" s="1" t="s">
        <v>3206</v>
      </c>
      <c r="E751" t="s">
        <v>95</v>
      </c>
      <c r="F751" s="1" t="s">
        <v>37</v>
      </c>
      <c r="G751" s="1" t="s">
        <v>4409</v>
      </c>
      <c r="H751" s="1" t="s">
        <v>38</v>
      </c>
      <c r="I751" s="1" t="s">
        <v>99</v>
      </c>
      <c r="J751" s="1" t="s">
        <v>89</v>
      </c>
      <c r="K751" t="str">
        <f t="shared" si="169"/>
        <v>Flying, Dragon</v>
      </c>
      <c r="L751" s="1">
        <v>0.5</v>
      </c>
      <c r="M751" s="1">
        <v>8</v>
      </c>
      <c r="N751" s="1" t="s">
        <v>61</v>
      </c>
      <c r="O751" s="1" t="s">
        <v>392</v>
      </c>
      <c r="P751" s="1" t="s">
        <v>398</v>
      </c>
      <c r="Q751" s="1" t="s">
        <v>1142</v>
      </c>
      <c r="R751" s="9" t="s">
        <v>399</v>
      </c>
      <c r="S751" s="9">
        <f t="shared" si="170"/>
        <v>245</v>
      </c>
      <c r="T751" s="9">
        <f t="shared" si="171"/>
        <v>40</v>
      </c>
      <c r="U751" s="9" t="s">
        <v>184</v>
      </c>
      <c r="V751" s="9">
        <f t="shared" si="172"/>
        <v>30</v>
      </c>
      <c r="W751" s="9" t="s">
        <v>158</v>
      </c>
      <c r="X751" s="9">
        <f t="shared" si="173"/>
        <v>35</v>
      </c>
      <c r="Y751" s="9" t="s">
        <v>159</v>
      </c>
      <c r="Z751" s="9">
        <f t="shared" si="174"/>
        <v>45</v>
      </c>
      <c r="AA751" s="9" t="s">
        <v>44</v>
      </c>
      <c r="AB751" s="9">
        <f t="shared" si="175"/>
        <v>40</v>
      </c>
      <c r="AC751" s="9" t="s">
        <v>184</v>
      </c>
      <c r="AD751" s="9">
        <f t="shared" si="176"/>
        <v>55</v>
      </c>
      <c r="AE751" s="9" t="s">
        <v>169</v>
      </c>
      <c r="AF751" s="9">
        <f t="shared" si="177"/>
        <v>190</v>
      </c>
      <c r="AG751" s="9" t="s">
        <v>286</v>
      </c>
      <c r="AH751" s="9" t="s">
        <v>47</v>
      </c>
      <c r="AI751" s="9">
        <f t="shared" si="178"/>
        <v>70</v>
      </c>
      <c r="AJ751" s="9">
        <f t="shared" si="179"/>
        <v>49</v>
      </c>
      <c r="AK751" s="9" t="s">
        <v>45</v>
      </c>
      <c r="AL751" s="1" t="s">
        <v>161</v>
      </c>
      <c r="AM751" s="1" t="s">
        <v>38</v>
      </c>
      <c r="AN751" s="1" t="s">
        <v>89</v>
      </c>
      <c r="AO751" s="1" t="s">
        <v>99</v>
      </c>
      <c r="AP751" t="str">
        <f t="shared" si="180"/>
        <v>Dragon, Flying</v>
      </c>
      <c r="AQ751" s="9">
        <v>50</v>
      </c>
      <c r="AR751" s="9">
        <f t="shared" si="181"/>
        <v>50</v>
      </c>
      <c r="AS751" s="10">
        <f>Table1[[#This Row],[percentage_male]]/100</f>
        <v>0.5</v>
      </c>
      <c r="AT751" s="11">
        <f>(100-Table1[[#This Row],[percentage_male]])/100</f>
        <v>0.5</v>
      </c>
      <c r="AU751" s="1" t="s">
        <v>51</v>
      </c>
      <c r="AV751" s="1" t="s">
        <v>33</v>
      </c>
      <c r="AW751" s="1">
        <v>0.5</v>
      </c>
      <c r="AX751" s="1">
        <v>0.5</v>
      </c>
      <c r="AY751" s="1" t="s">
        <v>33</v>
      </c>
      <c r="AZ751" s="1">
        <v>0.25</v>
      </c>
      <c r="BA751" s="1" t="s">
        <v>77</v>
      </c>
      <c r="BB751" s="1">
        <v>0.5</v>
      </c>
      <c r="BC751" s="1" t="s">
        <v>33</v>
      </c>
      <c r="BD751" s="1" t="s">
        <v>32</v>
      </c>
      <c r="BE751" s="1" t="s">
        <v>33</v>
      </c>
      <c r="BF751" s="1" t="s">
        <v>33</v>
      </c>
      <c r="BG751" s="1">
        <v>0.5</v>
      </c>
      <c r="BH751" s="1" t="s">
        <v>38</v>
      </c>
      <c r="BI751" s="1" t="s">
        <v>33</v>
      </c>
      <c r="BJ751" s="1" t="s">
        <v>38</v>
      </c>
      <c r="BK751" s="1" t="s">
        <v>33</v>
      </c>
      <c r="BL751" s="1" t="s">
        <v>33</v>
      </c>
      <c r="BM751" s="1" t="s">
        <v>38</v>
      </c>
    </row>
    <row r="752" spans="1:65" x14ac:dyDescent="0.35">
      <c r="A752" s="1" t="s">
        <v>3208</v>
      </c>
      <c r="B752" s="1" t="s">
        <v>2755</v>
      </c>
      <c r="C752" s="1" t="s">
        <v>3209</v>
      </c>
      <c r="D752" s="1" t="s">
        <v>3210</v>
      </c>
      <c r="E752" t="s">
        <v>95</v>
      </c>
      <c r="F752" s="1" t="s">
        <v>37</v>
      </c>
      <c r="G752" s="1" t="s">
        <v>4409</v>
      </c>
      <c r="H752" s="1" t="s">
        <v>38</v>
      </c>
      <c r="I752" s="1" t="s">
        <v>99</v>
      </c>
      <c r="J752" s="1" t="s">
        <v>89</v>
      </c>
      <c r="K752" t="str">
        <f t="shared" si="169"/>
        <v>Flying, Dragon</v>
      </c>
      <c r="L752" s="1">
        <v>1.5</v>
      </c>
      <c r="M752" s="1">
        <v>85</v>
      </c>
      <c r="N752" s="1" t="s">
        <v>61</v>
      </c>
      <c r="O752" s="1" t="s">
        <v>392</v>
      </c>
      <c r="P752" s="1" t="s">
        <v>398</v>
      </c>
      <c r="Q752" s="1" t="s">
        <v>1142</v>
      </c>
      <c r="R752" s="9" t="s">
        <v>860</v>
      </c>
      <c r="S752" s="9">
        <f t="shared" si="170"/>
        <v>535</v>
      </c>
      <c r="T752" s="9">
        <f t="shared" si="171"/>
        <v>85</v>
      </c>
      <c r="U752" s="9" t="s">
        <v>104</v>
      </c>
      <c r="V752" s="9">
        <f t="shared" si="172"/>
        <v>70</v>
      </c>
      <c r="W752" s="9" t="s">
        <v>47</v>
      </c>
      <c r="X752" s="9">
        <f t="shared" si="173"/>
        <v>80</v>
      </c>
      <c r="Y752" s="9" t="s">
        <v>59</v>
      </c>
      <c r="Z752" s="9">
        <f t="shared" si="174"/>
        <v>97</v>
      </c>
      <c r="AA752" s="9" t="s">
        <v>248</v>
      </c>
      <c r="AB752" s="9">
        <f t="shared" si="175"/>
        <v>80</v>
      </c>
      <c r="AC752" s="9" t="s">
        <v>59</v>
      </c>
      <c r="AD752" s="9">
        <f t="shared" si="176"/>
        <v>123</v>
      </c>
      <c r="AE752" s="9" t="s">
        <v>73</v>
      </c>
      <c r="AF752" s="9">
        <f t="shared" si="177"/>
        <v>45</v>
      </c>
      <c r="AG752" s="9" t="s">
        <v>44</v>
      </c>
      <c r="AH752" s="9" t="s">
        <v>47</v>
      </c>
      <c r="AI752" s="9">
        <f t="shared" si="178"/>
        <v>70</v>
      </c>
      <c r="AJ752" s="9">
        <f t="shared" si="179"/>
        <v>187</v>
      </c>
      <c r="AK752" s="9" t="s">
        <v>861</v>
      </c>
      <c r="AL752" s="1" t="s">
        <v>161</v>
      </c>
      <c r="AM752" s="1" t="s">
        <v>38</v>
      </c>
      <c r="AN752" s="1" t="s">
        <v>89</v>
      </c>
      <c r="AO752" s="1" t="s">
        <v>99</v>
      </c>
      <c r="AP752" t="str">
        <f t="shared" si="180"/>
        <v>Dragon, Flying</v>
      </c>
      <c r="AQ752" s="9">
        <v>50</v>
      </c>
      <c r="AR752" s="9">
        <f t="shared" si="181"/>
        <v>50</v>
      </c>
      <c r="AS752" s="10">
        <f>Table1[[#This Row],[percentage_male]]/100</f>
        <v>0.5</v>
      </c>
      <c r="AT752" s="11">
        <f>(100-Table1[[#This Row],[percentage_male]])/100</f>
        <v>0.5</v>
      </c>
      <c r="AU752" s="1" t="s">
        <v>51</v>
      </c>
      <c r="AV752" s="1" t="s">
        <v>33</v>
      </c>
      <c r="AW752" s="1">
        <v>0.5</v>
      </c>
      <c r="AX752" s="1">
        <v>0.5</v>
      </c>
      <c r="AY752" s="1" t="s">
        <v>33</v>
      </c>
      <c r="AZ752" s="1">
        <v>0.25</v>
      </c>
      <c r="BA752" s="1" t="s">
        <v>77</v>
      </c>
      <c r="BB752" s="1">
        <v>0.5</v>
      </c>
      <c r="BC752" s="1" t="s">
        <v>33</v>
      </c>
      <c r="BD752" s="1" t="s">
        <v>32</v>
      </c>
      <c r="BE752" s="1" t="s">
        <v>33</v>
      </c>
      <c r="BF752" s="1" t="s">
        <v>33</v>
      </c>
      <c r="BG752" s="1">
        <v>0.5</v>
      </c>
      <c r="BH752" s="1" t="s">
        <v>38</v>
      </c>
      <c r="BI752" s="1" t="s">
        <v>33</v>
      </c>
      <c r="BJ752" s="1" t="s">
        <v>38</v>
      </c>
      <c r="BK752" s="1" t="s">
        <v>33</v>
      </c>
      <c r="BL752" s="1" t="s">
        <v>33</v>
      </c>
      <c r="BM752" s="1" t="s">
        <v>38</v>
      </c>
    </row>
    <row r="753" spans="1:65" x14ac:dyDescent="0.35">
      <c r="A753" s="1" t="s">
        <v>3212</v>
      </c>
      <c r="B753" s="1" t="s">
        <v>2759</v>
      </c>
      <c r="C753" s="1" t="s">
        <v>3212</v>
      </c>
      <c r="D753" s="1" t="s">
        <v>3213</v>
      </c>
      <c r="E753" t="s">
        <v>95</v>
      </c>
      <c r="F753" s="1" t="s">
        <v>943</v>
      </c>
      <c r="G753" s="1" t="s">
        <v>4410</v>
      </c>
      <c r="H753" s="1" t="s">
        <v>33</v>
      </c>
      <c r="I753" s="1" t="s">
        <v>288</v>
      </c>
      <c r="K753" t="str">
        <f t="shared" si="169"/>
        <v>Fairy</v>
      </c>
      <c r="L753" s="1">
        <v>3</v>
      </c>
      <c r="M753" s="1">
        <v>215</v>
      </c>
      <c r="N753" s="1" t="s">
        <v>33</v>
      </c>
      <c r="O753" s="1" t="s">
        <v>3214</v>
      </c>
      <c r="R753" s="9" t="s">
        <v>944</v>
      </c>
      <c r="S753" s="9">
        <f t="shared" si="170"/>
        <v>680</v>
      </c>
      <c r="T753" s="9">
        <f t="shared" si="171"/>
        <v>126</v>
      </c>
      <c r="U753" s="9" t="s">
        <v>690</v>
      </c>
      <c r="V753" s="9">
        <f t="shared" si="172"/>
        <v>131</v>
      </c>
      <c r="W753" s="9" t="s">
        <v>710</v>
      </c>
      <c r="X753" s="9">
        <f t="shared" si="173"/>
        <v>95</v>
      </c>
      <c r="Y753" s="9" t="s">
        <v>276</v>
      </c>
      <c r="Z753" s="9">
        <f t="shared" si="174"/>
        <v>131</v>
      </c>
      <c r="AA753" s="9" t="s">
        <v>710</v>
      </c>
      <c r="AB753" s="9">
        <f t="shared" si="175"/>
        <v>98</v>
      </c>
      <c r="AC753" s="9" t="s">
        <v>581</v>
      </c>
      <c r="AD753" s="9">
        <f t="shared" si="176"/>
        <v>99</v>
      </c>
      <c r="AE753" s="9" t="s">
        <v>583</v>
      </c>
      <c r="AF753" s="9">
        <f t="shared" si="177"/>
        <v>45</v>
      </c>
      <c r="AG753" s="9" t="s">
        <v>44</v>
      </c>
      <c r="AH753" s="9" t="s">
        <v>32</v>
      </c>
      <c r="AI753" s="9">
        <f t="shared" si="178"/>
        <v>0</v>
      </c>
      <c r="AJ753" s="9">
        <f t="shared" si="179"/>
        <v>306</v>
      </c>
      <c r="AK753" s="9" t="s">
        <v>945</v>
      </c>
      <c r="AL753" s="1" t="s">
        <v>490</v>
      </c>
      <c r="AM753" s="1" t="s">
        <v>33</v>
      </c>
      <c r="AN753" s="1" t="s">
        <v>334</v>
      </c>
      <c r="AP753" t="str">
        <f t="shared" si="180"/>
        <v>Undiscovered</v>
      </c>
      <c r="AR753" s="9">
        <f t="shared" si="181"/>
        <v>100</v>
      </c>
      <c r="AU753" s="1" t="s">
        <v>75</v>
      </c>
      <c r="AV753" s="1" t="s">
        <v>33</v>
      </c>
      <c r="AW753" s="1" t="s">
        <v>33</v>
      </c>
      <c r="AX753" s="1" t="s">
        <v>33</v>
      </c>
      <c r="AY753" s="1" t="s">
        <v>33</v>
      </c>
      <c r="AZ753" s="1" t="s">
        <v>33</v>
      </c>
      <c r="BA753" s="1" t="s">
        <v>33</v>
      </c>
      <c r="BB753" s="1">
        <v>0.5</v>
      </c>
      <c r="BC753" s="1" t="s">
        <v>38</v>
      </c>
      <c r="BD753" s="1" t="s">
        <v>33</v>
      </c>
      <c r="BE753" s="1" t="s">
        <v>33</v>
      </c>
      <c r="BF753" s="1" t="s">
        <v>33</v>
      </c>
      <c r="BG753" s="1">
        <v>0.5</v>
      </c>
      <c r="BH753" s="1" t="s">
        <v>33</v>
      </c>
      <c r="BI753" s="1" t="s">
        <v>33</v>
      </c>
      <c r="BJ753" s="1" t="s">
        <v>32</v>
      </c>
      <c r="BK753" s="1">
        <v>0.5</v>
      </c>
      <c r="BL753" s="1" t="s">
        <v>38</v>
      </c>
      <c r="BM753" s="1" t="s">
        <v>33</v>
      </c>
    </row>
    <row r="754" spans="1:65" x14ac:dyDescent="0.35">
      <c r="A754" s="1" t="s">
        <v>3216</v>
      </c>
      <c r="B754" s="1" t="s">
        <v>2763</v>
      </c>
      <c r="C754" s="1" t="s">
        <v>3216</v>
      </c>
      <c r="D754" s="1" t="s">
        <v>3217</v>
      </c>
      <c r="E754" t="s">
        <v>95</v>
      </c>
      <c r="F754" s="1" t="s">
        <v>943</v>
      </c>
      <c r="G754" s="1" t="s">
        <v>4411</v>
      </c>
      <c r="H754" s="1" t="s">
        <v>38</v>
      </c>
      <c r="I754" s="1" t="s">
        <v>240</v>
      </c>
      <c r="J754" s="1" t="s">
        <v>99</v>
      </c>
      <c r="K754" t="str">
        <f t="shared" si="169"/>
        <v>Dark, Flying</v>
      </c>
      <c r="L754" s="1">
        <v>5.8</v>
      </c>
      <c r="M754" s="1">
        <v>203</v>
      </c>
      <c r="N754" s="1" t="s">
        <v>33</v>
      </c>
      <c r="O754" s="1" t="s">
        <v>3218</v>
      </c>
      <c r="R754" s="9" t="s">
        <v>944</v>
      </c>
      <c r="S754" s="9">
        <f t="shared" si="170"/>
        <v>680</v>
      </c>
      <c r="T754" s="9">
        <f t="shared" si="171"/>
        <v>126</v>
      </c>
      <c r="U754" s="9" t="s">
        <v>690</v>
      </c>
      <c r="V754" s="9">
        <f t="shared" si="172"/>
        <v>131</v>
      </c>
      <c r="W754" s="9" t="s">
        <v>710</v>
      </c>
      <c r="X754" s="9">
        <f t="shared" si="173"/>
        <v>95</v>
      </c>
      <c r="Y754" s="9" t="s">
        <v>276</v>
      </c>
      <c r="Z754" s="9">
        <f t="shared" si="174"/>
        <v>131</v>
      </c>
      <c r="AA754" s="9" t="s">
        <v>710</v>
      </c>
      <c r="AB754" s="9">
        <f t="shared" si="175"/>
        <v>98</v>
      </c>
      <c r="AC754" s="9" t="s">
        <v>581</v>
      </c>
      <c r="AD754" s="9">
        <f t="shared" si="176"/>
        <v>99</v>
      </c>
      <c r="AE754" s="9" t="s">
        <v>583</v>
      </c>
      <c r="AF754" s="9">
        <f t="shared" si="177"/>
        <v>45</v>
      </c>
      <c r="AG754" s="9" t="s">
        <v>44</v>
      </c>
      <c r="AH754" s="9" t="s">
        <v>32</v>
      </c>
      <c r="AI754" s="9">
        <f t="shared" si="178"/>
        <v>0</v>
      </c>
      <c r="AJ754" s="9">
        <f t="shared" si="179"/>
        <v>306</v>
      </c>
      <c r="AK754" s="9" t="s">
        <v>945</v>
      </c>
      <c r="AL754" s="1" t="s">
        <v>490</v>
      </c>
      <c r="AM754" s="1" t="s">
        <v>33</v>
      </c>
      <c r="AN754" s="1" t="s">
        <v>334</v>
      </c>
      <c r="AP754" t="str">
        <f t="shared" si="180"/>
        <v>Undiscovered</v>
      </c>
      <c r="AR754" s="9">
        <f t="shared" si="181"/>
        <v>100</v>
      </c>
      <c r="AU754" s="1" t="s">
        <v>75</v>
      </c>
      <c r="AV754" s="1" t="s">
        <v>33</v>
      </c>
      <c r="AW754" s="1" t="s">
        <v>33</v>
      </c>
      <c r="AX754" s="1" t="s">
        <v>33</v>
      </c>
      <c r="AY754" s="1" t="s">
        <v>38</v>
      </c>
      <c r="AZ754" s="1">
        <v>0.5</v>
      </c>
      <c r="BA754" s="1" t="s">
        <v>38</v>
      </c>
      <c r="BB754" s="1" t="s">
        <v>33</v>
      </c>
      <c r="BC754" s="1" t="s">
        <v>33</v>
      </c>
      <c r="BD754" s="1" t="s">
        <v>32</v>
      </c>
      <c r="BE754" s="1" t="s">
        <v>33</v>
      </c>
      <c r="BF754" s="1" t="s">
        <v>32</v>
      </c>
      <c r="BG754" s="1" t="s">
        <v>33</v>
      </c>
      <c r="BH754" s="1" t="s">
        <v>38</v>
      </c>
      <c r="BI754" s="1">
        <v>0.5</v>
      </c>
      <c r="BJ754" s="1" t="s">
        <v>33</v>
      </c>
      <c r="BK754" s="1">
        <v>0.5</v>
      </c>
      <c r="BL754" s="1" t="s">
        <v>33</v>
      </c>
      <c r="BM754" s="1" t="s">
        <v>38</v>
      </c>
    </row>
    <row r="755" spans="1:65" x14ac:dyDescent="0.35">
      <c r="A755" s="1" t="s">
        <v>3220</v>
      </c>
      <c r="B755" s="1" t="s">
        <v>2767</v>
      </c>
      <c r="C755" s="1" t="s">
        <v>3221</v>
      </c>
      <c r="D755" s="1" t="s">
        <v>3222</v>
      </c>
      <c r="E755" t="s">
        <v>95</v>
      </c>
      <c r="F755" s="1" t="s">
        <v>943</v>
      </c>
      <c r="G755" s="1" t="s">
        <v>4412</v>
      </c>
      <c r="H755" s="1" t="s">
        <v>38</v>
      </c>
      <c r="I755" s="1" t="s">
        <v>89</v>
      </c>
      <c r="J755" s="1" t="s">
        <v>304</v>
      </c>
      <c r="K755" t="str">
        <f t="shared" si="169"/>
        <v>Dragon, Ground</v>
      </c>
      <c r="L755" s="1">
        <v>5</v>
      </c>
      <c r="M755" s="1">
        <v>305</v>
      </c>
      <c r="N755" s="1" t="s">
        <v>38</v>
      </c>
      <c r="O755" s="1" t="s">
        <v>3223</v>
      </c>
      <c r="P755" s="1" t="s">
        <v>3224</v>
      </c>
      <c r="R755" s="9" t="s">
        <v>524</v>
      </c>
      <c r="S755" s="9">
        <f t="shared" si="170"/>
        <v>600</v>
      </c>
      <c r="T755" s="9">
        <f t="shared" si="171"/>
        <v>108</v>
      </c>
      <c r="U755" s="9" t="s">
        <v>614</v>
      </c>
      <c r="V755" s="9">
        <f t="shared" si="172"/>
        <v>100</v>
      </c>
      <c r="W755" s="9" t="s">
        <v>68</v>
      </c>
      <c r="X755" s="9">
        <f t="shared" si="173"/>
        <v>121</v>
      </c>
      <c r="Y755" s="9" t="s">
        <v>228</v>
      </c>
      <c r="Z755" s="9">
        <f t="shared" si="174"/>
        <v>81</v>
      </c>
      <c r="AA755" s="9" t="s">
        <v>247</v>
      </c>
      <c r="AB755" s="9">
        <f t="shared" si="175"/>
        <v>95</v>
      </c>
      <c r="AC755" s="9" t="s">
        <v>276</v>
      </c>
      <c r="AD755" s="9">
        <f t="shared" si="176"/>
        <v>95</v>
      </c>
      <c r="AE755" s="9" t="s">
        <v>276</v>
      </c>
      <c r="AF755" s="9">
        <f t="shared" si="177"/>
        <v>3</v>
      </c>
      <c r="AG755" s="9" t="s">
        <v>61</v>
      </c>
      <c r="AH755" s="9" t="s">
        <v>32</v>
      </c>
      <c r="AI755" s="9">
        <f t="shared" si="178"/>
        <v>0</v>
      </c>
      <c r="AJ755" s="9">
        <f t="shared" si="179"/>
        <v>270</v>
      </c>
      <c r="AK755" s="9" t="s">
        <v>386</v>
      </c>
      <c r="AL755" s="1" t="s">
        <v>490</v>
      </c>
      <c r="AM755" s="1" t="s">
        <v>33</v>
      </c>
      <c r="AN755" s="1" t="s">
        <v>334</v>
      </c>
      <c r="AP755" t="str">
        <f t="shared" si="180"/>
        <v>Undiscovered</v>
      </c>
      <c r="AR755" s="9">
        <f t="shared" si="181"/>
        <v>100</v>
      </c>
      <c r="AU755" s="1" t="s">
        <v>75</v>
      </c>
      <c r="AV755" s="1" t="s">
        <v>33</v>
      </c>
      <c r="AW755" s="1">
        <v>0.5</v>
      </c>
      <c r="AX755" s="1" t="s">
        <v>33</v>
      </c>
      <c r="AY755" s="1" t="s">
        <v>32</v>
      </c>
      <c r="AZ755" s="1" t="s">
        <v>33</v>
      </c>
      <c r="BA755" s="1" t="s">
        <v>77</v>
      </c>
      <c r="BB755" s="1" t="s">
        <v>33</v>
      </c>
      <c r="BC755" s="1">
        <v>0.5</v>
      </c>
      <c r="BD755" s="1" t="s">
        <v>33</v>
      </c>
      <c r="BE755" s="1" t="s">
        <v>33</v>
      </c>
      <c r="BF755" s="1" t="s">
        <v>33</v>
      </c>
      <c r="BG755" s="1" t="s">
        <v>33</v>
      </c>
      <c r="BH755" s="1">
        <v>0.5</v>
      </c>
      <c r="BI755" s="1" t="s">
        <v>33</v>
      </c>
      <c r="BJ755" s="1" t="s">
        <v>38</v>
      </c>
      <c r="BK755" s="1" t="s">
        <v>33</v>
      </c>
      <c r="BL755" s="1" t="s">
        <v>33</v>
      </c>
      <c r="BM755" s="1" t="s">
        <v>38</v>
      </c>
    </row>
    <row r="756" spans="1:65" x14ac:dyDescent="0.35">
      <c r="A756" s="1" t="s">
        <v>3226</v>
      </c>
      <c r="B756" s="1" t="s">
        <v>2767</v>
      </c>
      <c r="C756" s="1" t="s">
        <v>3221</v>
      </c>
      <c r="D756" s="1" t="s">
        <v>3222</v>
      </c>
      <c r="E756" t="s">
        <v>95</v>
      </c>
      <c r="F756" s="1" t="s">
        <v>943</v>
      </c>
      <c r="G756" s="1" t="s">
        <v>4412</v>
      </c>
      <c r="H756" s="1" t="s">
        <v>38</v>
      </c>
      <c r="I756" s="1" t="s">
        <v>89</v>
      </c>
      <c r="J756" s="1" t="s">
        <v>304</v>
      </c>
      <c r="K756" t="str">
        <f t="shared" si="169"/>
        <v>Dragon, Ground</v>
      </c>
      <c r="L756" s="1">
        <v>1.2</v>
      </c>
      <c r="M756" s="1">
        <v>33.5</v>
      </c>
      <c r="N756" s="1" t="s">
        <v>38</v>
      </c>
      <c r="O756" s="1" t="s">
        <v>3223</v>
      </c>
      <c r="P756" s="1" t="s">
        <v>3224</v>
      </c>
      <c r="R756" s="9" t="s">
        <v>1929</v>
      </c>
      <c r="S756" s="9">
        <f t="shared" si="170"/>
        <v>486</v>
      </c>
      <c r="T756" s="9">
        <f t="shared" si="171"/>
        <v>54</v>
      </c>
      <c r="U756" s="9" t="s">
        <v>272</v>
      </c>
      <c r="V756" s="9">
        <f t="shared" si="172"/>
        <v>100</v>
      </c>
      <c r="W756" s="9" t="s">
        <v>68</v>
      </c>
      <c r="X756" s="9">
        <f t="shared" si="173"/>
        <v>71</v>
      </c>
      <c r="Y756" s="9" t="s">
        <v>216</v>
      </c>
      <c r="Z756" s="9">
        <f t="shared" si="174"/>
        <v>61</v>
      </c>
      <c r="AA756" s="9" t="s">
        <v>264</v>
      </c>
      <c r="AB756" s="9">
        <f t="shared" si="175"/>
        <v>85</v>
      </c>
      <c r="AC756" s="9" t="s">
        <v>104</v>
      </c>
      <c r="AD756" s="9">
        <f t="shared" si="176"/>
        <v>115</v>
      </c>
      <c r="AE756" s="9" t="s">
        <v>118</v>
      </c>
      <c r="AF756" s="9">
        <f t="shared" si="177"/>
        <v>3</v>
      </c>
      <c r="AG756" s="9" t="s">
        <v>61</v>
      </c>
      <c r="AH756" s="9" t="s">
        <v>32</v>
      </c>
      <c r="AI756" s="9">
        <f t="shared" si="178"/>
        <v>0</v>
      </c>
      <c r="AJ756" s="9">
        <f t="shared" si="179"/>
        <v>219</v>
      </c>
      <c r="AK756" s="9" t="s">
        <v>1030</v>
      </c>
      <c r="AL756" s="1" t="s">
        <v>490</v>
      </c>
      <c r="AM756" s="1" t="s">
        <v>33</v>
      </c>
      <c r="AN756" s="1" t="s">
        <v>334</v>
      </c>
      <c r="AP756" t="str">
        <f t="shared" si="180"/>
        <v>Undiscovered</v>
      </c>
      <c r="AR756" s="9">
        <f t="shared" si="181"/>
        <v>100</v>
      </c>
      <c r="AU756" s="1" t="s">
        <v>75</v>
      </c>
      <c r="AV756" s="1" t="s">
        <v>33</v>
      </c>
      <c r="AW756" s="1">
        <v>0.5</v>
      </c>
      <c r="AX756" s="1" t="s">
        <v>33</v>
      </c>
      <c r="AY756" s="1" t="s">
        <v>32</v>
      </c>
      <c r="AZ756" s="1" t="s">
        <v>33</v>
      </c>
      <c r="BA756" s="1" t="s">
        <v>77</v>
      </c>
      <c r="BB756" s="1" t="s">
        <v>33</v>
      </c>
      <c r="BC756" s="1">
        <v>0.5</v>
      </c>
      <c r="BD756" s="1" t="s">
        <v>33</v>
      </c>
      <c r="BE756" s="1" t="s">
        <v>33</v>
      </c>
      <c r="BF756" s="1" t="s">
        <v>33</v>
      </c>
      <c r="BG756" s="1" t="s">
        <v>33</v>
      </c>
      <c r="BH756" s="1">
        <v>0.5</v>
      </c>
      <c r="BI756" s="1" t="s">
        <v>33</v>
      </c>
      <c r="BJ756" s="1" t="s">
        <v>38</v>
      </c>
      <c r="BK756" s="1" t="s">
        <v>33</v>
      </c>
      <c r="BL756" s="1" t="s">
        <v>33</v>
      </c>
      <c r="BM756" s="1" t="s">
        <v>38</v>
      </c>
    </row>
    <row r="757" spans="1:65" x14ac:dyDescent="0.35">
      <c r="A757" s="1" t="s">
        <v>3228</v>
      </c>
      <c r="B757" s="1" t="s">
        <v>2767</v>
      </c>
      <c r="C757" s="1" t="s">
        <v>3221</v>
      </c>
      <c r="D757" s="1" t="s">
        <v>3222</v>
      </c>
      <c r="E757" t="s">
        <v>95</v>
      </c>
      <c r="F757" s="1" t="s">
        <v>943</v>
      </c>
      <c r="G757" s="1" t="s">
        <v>4412</v>
      </c>
      <c r="H757" s="1" t="s">
        <v>38</v>
      </c>
      <c r="I757" s="1" t="s">
        <v>89</v>
      </c>
      <c r="J757" s="1" t="s">
        <v>304</v>
      </c>
      <c r="K757" t="str">
        <f t="shared" si="169"/>
        <v>Dragon, Ground</v>
      </c>
      <c r="L757" s="1">
        <v>4.5</v>
      </c>
      <c r="M757" s="1">
        <v>610</v>
      </c>
      <c r="N757" s="1" t="s">
        <v>33</v>
      </c>
      <c r="O757" s="1" t="s">
        <v>3224</v>
      </c>
      <c r="R757" s="9" t="s">
        <v>2727</v>
      </c>
      <c r="S757" s="9">
        <f t="shared" si="170"/>
        <v>708</v>
      </c>
      <c r="T757" s="9">
        <f t="shared" si="171"/>
        <v>216</v>
      </c>
      <c r="U757" s="9" t="s">
        <v>223</v>
      </c>
      <c r="V757" s="9">
        <f t="shared" si="172"/>
        <v>100</v>
      </c>
      <c r="W757" s="9" t="s">
        <v>68</v>
      </c>
      <c r="X757" s="9">
        <f t="shared" si="173"/>
        <v>121</v>
      </c>
      <c r="Y757" s="9" t="s">
        <v>228</v>
      </c>
      <c r="Z757" s="9">
        <f t="shared" si="174"/>
        <v>91</v>
      </c>
      <c r="AA757" s="9" t="s">
        <v>550</v>
      </c>
      <c r="AB757" s="9">
        <f t="shared" si="175"/>
        <v>95</v>
      </c>
      <c r="AC757" s="9" t="s">
        <v>276</v>
      </c>
      <c r="AD757" s="9">
        <f t="shared" si="176"/>
        <v>85</v>
      </c>
      <c r="AE757" s="9" t="s">
        <v>104</v>
      </c>
      <c r="AF757" s="9">
        <f t="shared" si="177"/>
        <v>3</v>
      </c>
      <c r="AG757" s="9" t="s">
        <v>61</v>
      </c>
      <c r="AH757" s="9" t="s">
        <v>32</v>
      </c>
      <c r="AI757" s="9">
        <f t="shared" si="178"/>
        <v>0</v>
      </c>
      <c r="AJ757" s="9">
        <f t="shared" si="179"/>
        <v>319</v>
      </c>
      <c r="AK757" s="9" t="s">
        <v>1366</v>
      </c>
      <c r="AL757" s="1" t="s">
        <v>490</v>
      </c>
      <c r="AM757" s="1" t="s">
        <v>33</v>
      </c>
      <c r="AN757" s="1" t="s">
        <v>334</v>
      </c>
      <c r="AP757" t="str">
        <f t="shared" si="180"/>
        <v>Undiscovered</v>
      </c>
      <c r="AR757" s="9">
        <f t="shared" si="181"/>
        <v>100</v>
      </c>
      <c r="AU757" s="1" t="s">
        <v>75</v>
      </c>
      <c r="AV757" s="1" t="s">
        <v>33</v>
      </c>
      <c r="AW757" s="1">
        <v>0.5</v>
      </c>
      <c r="AX757" s="1" t="s">
        <v>33</v>
      </c>
      <c r="AY757" s="1" t="s">
        <v>32</v>
      </c>
      <c r="AZ757" s="1" t="s">
        <v>33</v>
      </c>
      <c r="BA757" s="1" t="s">
        <v>77</v>
      </c>
      <c r="BB757" s="1" t="s">
        <v>33</v>
      </c>
      <c r="BC757" s="1">
        <v>0.5</v>
      </c>
      <c r="BD757" s="1" t="s">
        <v>33</v>
      </c>
      <c r="BE757" s="1" t="s">
        <v>33</v>
      </c>
      <c r="BF757" s="1" t="s">
        <v>33</v>
      </c>
      <c r="BG757" s="1" t="s">
        <v>33</v>
      </c>
      <c r="BH757" s="1">
        <v>0.5</v>
      </c>
      <c r="BI757" s="1" t="s">
        <v>33</v>
      </c>
      <c r="BJ757" s="1" t="s">
        <v>38</v>
      </c>
      <c r="BK757" s="1" t="s">
        <v>33</v>
      </c>
      <c r="BL757" s="1" t="s">
        <v>33</v>
      </c>
      <c r="BM757" s="1" t="s">
        <v>38</v>
      </c>
    </row>
    <row r="758" spans="1:65" x14ac:dyDescent="0.35">
      <c r="A758" s="1" t="s">
        <v>3230</v>
      </c>
      <c r="B758" s="1" t="s">
        <v>2771</v>
      </c>
      <c r="C758" s="1" t="s">
        <v>3230</v>
      </c>
      <c r="D758" s="1" t="s">
        <v>3231</v>
      </c>
      <c r="E758" t="s">
        <v>95</v>
      </c>
      <c r="F758" s="1" t="s">
        <v>952</v>
      </c>
      <c r="G758" s="1" t="s">
        <v>4402</v>
      </c>
      <c r="H758" s="1" t="s">
        <v>38</v>
      </c>
      <c r="I758" s="1" t="s">
        <v>566</v>
      </c>
      <c r="J758" s="1" t="s">
        <v>288</v>
      </c>
      <c r="K758" t="str">
        <f t="shared" si="169"/>
        <v>Rock, Fairy</v>
      </c>
      <c r="L758" s="1">
        <v>0.7</v>
      </c>
      <c r="M758" s="1">
        <v>8.8000000000000007</v>
      </c>
      <c r="N758" s="1" t="s">
        <v>33</v>
      </c>
      <c r="O758" s="1" t="s">
        <v>554</v>
      </c>
      <c r="R758" s="9" t="s">
        <v>524</v>
      </c>
      <c r="S758" s="9">
        <f t="shared" si="170"/>
        <v>600</v>
      </c>
      <c r="T758" s="9">
        <f t="shared" si="171"/>
        <v>50</v>
      </c>
      <c r="U758" s="9" t="s">
        <v>88</v>
      </c>
      <c r="V758" s="9">
        <f t="shared" si="172"/>
        <v>100</v>
      </c>
      <c r="W758" s="9" t="s">
        <v>68</v>
      </c>
      <c r="X758" s="9">
        <f t="shared" si="173"/>
        <v>150</v>
      </c>
      <c r="Y758" s="9" t="s">
        <v>200</v>
      </c>
      <c r="Z758" s="9">
        <f t="shared" si="174"/>
        <v>100</v>
      </c>
      <c r="AA758" s="9" t="s">
        <v>68</v>
      </c>
      <c r="AB758" s="9">
        <f t="shared" si="175"/>
        <v>150</v>
      </c>
      <c r="AC758" s="9" t="s">
        <v>200</v>
      </c>
      <c r="AD758" s="9">
        <f t="shared" si="176"/>
        <v>50</v>
      </c>
      <c r="AE758" s="9" t="s">
        <v>88</v>
      </c>
      <c r="AF758" s="9">
        <f t="shared" si="177"/>
        <v>3</v>
      </c>
      <c r="AG758" s="9" t="s">
        <v>61</v>
      </c>
      <c r="AH758" s="9" t="s">
        <v>47</v>
      </c>
      <c r="AI758" s="9">
        <f t="shared" si="178"/>
        <v>70</v>
      </c>
      <c r="AJ758" s="9">
        <f t="shared" si="179"/>
        <v>270</v>
      </c>
      <c r="AK758" s="9" t="s">
        <v>386</v>
      </c>
      <c r="AL758" s="1" t="s">
        <v>490</v>
      </c>
      <c r="AM758" s="1" t="s">
        <v>33</v>
      </c>
      <c r="AN758" s="1" t="s">
        <v>334</v>
      </c>
      <c r="AP758" t="str">
        <f t="shared" si="180"/>
        <v>Undiscovered</v>
      </c>
      <c r="AR758" s="9">
        <f t="shared" si="181"/>
        <v>100</v>
      </c>
      <c r="AU758" s="1" t="s">
        <v>170</v>
      </c>
      <c r="AV758" s="1">
        <v>0.5</v>
      </c>
      <c r="AW758" s="1">
        <v>0.5</v>
      </c>
      <c r="AX758" s="1" t="s">
        <v>38</v>
      </c>
      <c r="AY758" s="1" t="s">
        <v>33</v>
      </c>
      <c r="AZ758" s="1" t="s">
        <v>38</v>
      </c>
      <c r="BA758" s="1" t="s">
        <v>33</v>
      </c>
      <c r="BB758" s="1" t="s">
        <v>33</v>
      </c>
      <c r="BC758" s="1" t="s">
        <v>33</v>
      </c>
      <c r="BD758" s="1" t="s">
        <v>38</v>
      </c>
      <c r="BE758" s="1">
        <v>0.5</v>
      </c>
      <c r="BF758" s="1" t="s">
        <v>33</v>
      </c>
      <c r="BG758" s="1">
        <v>0.5</v>
      </c>
      <c r="BH758" s="1" t="s">
        <v>33</v>
      </c>
      <c r="BI758" s="1" t="s">
        <v>33</v>
      </c>
      <c r="BJ758" s="1" t="s">
        <v>32</v>
      </c>
      <c r="BK758" s="1">
        <v>0.5</v>
      </c>
      <c r="BL758" s="1" t="s">
        <v>77</v>
      </c>
      <c r="BM758" s="1" t="s">
        <v>33</v>
      </c>
    </row>
    <row r="759" spans="1:65" x14ac:dyDescent="0.35">
      <c r="A759" s="1" t="s">
        <v>3235</v>
      </c>
      <c r="B759" s="1" t="s">
        <v>2283</v>
      </c>
      <c r="C759" s="1" t="s">
        <v>3236</v>
      </c>
      <c r="D759" s="1" t="s">
        <v>3237</v>
      </c>
      <c r="E759" t="s">
        <v>95</v>
      </c>
      <c r="F759" s="1" t="s">
        <v>952</v>
      </c>
      <c r="G759" s="1" t="s">
        <v>4413</v>
      </c>
      <c r="H759" s="1" t="s">
        <v>38</v>
      </c>
      <c r="I759" s="1" t="s">
        <v>299</v>
      </c>
      <c r="J759" s="1" t="s">
        <v>679</v>
      </c>
      <c r="K759" t="str">
        <f t="shared" si="169"/>
        <v>Psychic, Ghost</v>
      </c>
      <c r="L759" s="1">
        <v>0.5</v>
      </c>
      <c r="M759" s="1">
        <v>9</v>
      </c>
      <c r="N759" s="1" t="s">
        <v>33</v>
      </c>
      <c r="O759" s="1" t="s">
        <v>2941</v>
      </c>
      <c r="R759" s="9" t="s">
        <v>524</v>
      </c>
      <c r="S759" s="9">
        <f t="shared" si="170"/>
        <v>600</v>
      </c>
      <c r="T759" s="9">
        <f t="shared" si="171"/>
        <v>80</v>
      </c>
      <c r="U759" s="9" t="s">
        <v>59</v>
      </c>
      <c r="V759" s="9">
        <f t="shared" si="172"/>
        <v>110</v>
      </c>
      <c r="W759" s="9" t="s">
        <v>296</v>
      </c>
      <c r="X759" s="9">
        <f t="shared" si="173"/>
        <v>60</v>
      </c>
      <c r="Y759" s="9" t="s">
        <v>56</v>
      </c>
      <c r="Z759" s="9">
        <f t="shared" si="174"/>
        <v>150</v>
      </c>
      <c r="AA759" s="9" t="s">
        <v>200</v>
      </c>
      <c r="AB759" s="9">
        <f t="shared" si="175"/>
        <v>130</v>
      </c>
      <c r="AC759" s="9" t="s">
        <v>110</v>
      </c>
      <c r="AD759" s="9">
        <f t="shared" si="176"/>
        <v>70</v>
      </c>
      <c r="AE759" s="9" t="s">
        <v>47</v>
      </c>
      <c r="AF759" s="9">
        <f t="shared" si="177"/>
        <v>3</v>
      </c>
      <c r="AG759" s="9" t="s">
        <v>61</v>
      </c>
      <c r="AH759" s="9" t="s">
        <v>68</v>
      </c>
      <c r="AI759" s="9">
        <f t="shared" si="178"/>
        <v>100</v>
      </c>
      <c r="AJ759" s="9">
        <f t="shared" si="179"/>
        <v>270</v>
      </c>
      <c r="AK759" s="9" t="s">
        <v>386</v>
      </c>
      <c r="AL759" s="1" t="s">
        <v>490</v>
      </c>
      <c r="AM759" s="1" t="s">
        <v>33</v>
      </c>
      <c r="AN759" s="1" t="s">
        <v>334</v>
      </c>
      <c r="AP759" t="str">
        <f t="shared" si="180"/>
        <v>Undiscovered</v>
      </c>
      <c r="AR759" s="9">
        <f t="shared" si="181"/>
        <v>100</v>
      </c>
      <c r="AU759" s="1" t="s">
        <v>75</v>
      </c>
      <c r="AV759" s="1" t="s">
        <v>32</v>
      </c>
      <c r="AW759" s="1" t="s">
        <v>33</v>
      </c>
      <c r="AX759" s="1" t="s">
        <v>33</v>
      </c>
      <c r="AY759" s="1" t="s">
        <v>33</v>
      </c>
      <c r="AZ759" s="1" t="s">
        <v>33</v>
      </c>
      <c r="BA759" s="1" t="s">
        <v>33</v>
      </c>
      <c r="BB759" s="1" t="s">
        <v>32</v>
      </c>
      <c r="BC759" s="1">
        <v>0.5</v>
      </c>
      <c r="BD759" s="1" t="s">
        <v>33</v>
      </c>
      <c r="BE759" s="1" t="s">
        <v>33</v>
      </c>
      <c r="BF759" s="1">
        <v>0.5</v>
      </c>
      <c r="BG759" s="1" t="s">
        <v>33</v>
      </c>
      <c r="BH759" s="1" t="s">
        <v>33</v>
      </c>
      <c r="BI759" s="1" t="s">
        <v>77</v>
      </c>
      <c r="BJ759" s="1" t="s">
        <v>33</v>
      </c>
      <c r="BK759" s="1" t="s">
        <v>77</v>
      </c>
      <c r="BL759" s="1" t="s">
        <v>33</v>
      </c>
      <c r="BM759" s="1" t="s">
        <v>33</v>
      </c>
    </row>
    <row r="760" spans="1:65" x14ac:dyDescent="0.35">
      <c r="A760" s="1" t="s">
        <v>3239</v>
      </c>
      <c r="B760" s="1" t="s">
        <v>2283</v>
      </c>
      <c r="C760" s="1" t="s">
        <v>3236</v>
      </c>
      <c r="D760" s="1" t="s">
        <v>3237</v>
      </c>
      <c r="E760" t="s">
        <v>95</v>
      </c>
      <c r="F760" s="1" t="s">
        <v>952</v>
      </c>
      <c r="G760" s="1" t="s">
        <v>4414</v>
      </c>
      <c r="H760" s="1" t="s">
        <v>38</v>
      </c>
      <c r="I760" s="1" t="s">
        <v>299</v>
      </c>
      <c r="J760" s="1" t="s">
        <v>240</v>
      </c>
      <c r="K760" t="str">
        <f t="shared" si="169"/>
        <v>Psychic, Dark</v>
      </c>
      <c r="L760" s="1">
        <v>6.5</v>
      </c>
      <c r="M760" s="1">
        <v>490</v>
      </c>
      <c r="N760" s="1" t="s">
        <v>33</v>
      </c>
      <c r="O760" s="1" t="s">
        <v>2941</v>
      </c>
      <c r="R760" s="9" t="s">
        <v>944</v>
      </c>
      <c r="S760" s="9">
        <f t="shared" si="170"/>
        <v>680</v>
      </c>
      <c r="T760" s="9">
        <f t="shared" si="171"/>
        <v>80</v>
      </c>
      <c r="U760" s="9" t="s">
        <v>59</v>
      </c>
      <c r="V760" s="9">
        <f t="shared" si="172"/>
        <v>160</v>
      </c>
      <c r="W760" s="9" t="s">
        <v>694</v>
      </c>
      <c r="X760" s="9">
        <f t="shared" si="173"/>
        <v>60</v>
      </c>
      <c r="Y760" s="9" t="s">
        <v>56</v>
      </c>
      <c r="Z760" s="9">
        <f t="shared" si="174"/>
        <v>170</v>
      </c>
      <c r="AA760" s="9" t="s">
        <v>387</v>
      </c>
      <c r="AB760" s="9">
        <f t="shared" si="175"/>
        <v>130</v>
      </c>
      <c r="AC760" s="9" t="s">
        <v>110</v>
      </c>
      <c r="AD760" s="9">
        <f t="shared" si="176"/>
        <v>80</v>
      </c>
      <c r="AE760" s="9" t="s">
        <v>59</v>
      </c>
      <c r="AF760" s="9">
        <f t="shared" si="177"/>
        <v>3</v>
      </c>
      <c r="AG760" s="9" t="s">
        <v>61</v>
      </c>
      <c r="AH760" s="9" t="s">
        <v>68</v>
      </c>
      <c r="AI760" s="9">
        <f t="shared" si="178"/>
        <v>100</v>
      </c>
      <c r="AJ760" s="9">
        <f t="shared" si="179"/>
        <v>306</v>
      </c>
      <c r="AK760" s="9" t="s">
        <v>945</v>
      </c>
      <c r="AL760" s="1" t="s">
        <v>490</v>
      </c>
      <c r="AM760" s="1" t="s">
        <v>33</v>
      </c>
      <c r="AN760" s="1" t="s">
        <v>334</v>
      </c>
      <c r="AP760" t="str">
        <f t="shared" si="180"/>
        <v>Undiscovered</v>
      </c>
      <c r="AR760" s="9">
        <f t="shared" si="181"/>
        <v>100</v>
      </c>
      <c r="AU760" s="1" t="s">
        <v>75</v>
      </c>
      <c r="AV760" s="1" t="s">
        <v>33</v>
      </c>
      <c r="AW760" s="1" t="s">
        <v>33</v>
      </c>
      <c r="AX760" s="1" t="s">
        <v>33</v>
      </c>
      <c r="AY760" s="1" t="s">
        <v>33</v>
      </c>
      <c r="AZ760" s="1" t="s">
        <v>33</v>
      </c>
      <c r="BA760" s="1" t="s">
        <v>33</v>
      </c>
      <c r="BB760" s="1" t="s">
        <v>33</v>
      </c>
      <c r="BC760" s="1" t="s">
        <v>33</v>
      </c>
      <c r="BD760" s="1" t="s">
        <v>33</v>
      </c>
      <c r="BE760" s="1" t="s">
        <v>33</v>
      </c>
      <c r="BF760" s="1" t="s">
        <v>32</v>
      </c>
      <c r="BG760" s="1" t="s">
        <v>77</v>
      </c>
      <c r="BH760" s="1" t="s">
        <v>33</v>
      </c>
      <c r="BI760" s="1" t="s">
        <v>33</v>
      </c>
      <c r="BJ760" s="1" t="s">
        <v>33</v>
      </c>
      <c r="BK760" s="1" t="s">
        <v>33</v>
      </c>
      <c r="BL760" s="1" t="s">
        <v>33</v>
      </c>
      <c r="BM760" s="1" t="s">
        <v>38</v>
      </c>
    </row>
    <row r="761" spans="1:65" x14ac:dyDescent="0.35">
      <c r="A761" s="1" t="s">
        <v>3241</v>
      </c>
      <c r="B761" s="1" t="s">
        <v>2778</v>
      </c>
      <c r="C761" s="1" t="s">
        <v>3241</v>
      </c>
      <c r="D761" s="1" t="s">
        <v>3242</v>
      </c>
      <c r="E761" t="s">
        <v>95</v>
      </c>
      <c r="F761" s="1" t="s">
        <v>952</v>
      </c>
      <c r="G761" s="1" t="s">
        <v>4415</v>
      </c>
      <c r="H761" s="1" t="s">
        <v>38</v>
      </c>
      <c r="I761" s="1" t="s">
        <v>81</v>
      </c>
      <c r="J761" s="1" t="s">
        <v>123</v>
      </c>
      <c r="K761" t="str">
        <f t="shared" si="169"/>
        <v>Fire, Water</v>
      </c>
      <c r="L761" s="1">
        <v>1.7</v>
      </c>
      <c r="M761" s="1">
        <v>195</v>
      </c>
      <c r="N761" s="1" t="s">
        <v>33</v>
      </c>
      <c r="O761" s="1" t="s">
        <v>499</v>
      </c>
      <c r="R761" s="9" t="s">
        <v>524</v>
      </c>
      <c r="S761" s="9">
        <f t="shared" si="170"/>
        <v>600</v>
      </c>
      <c r="T761" s="9">
        <f t="shared" si="171"/>
        <v>80</v>
      </c>
      <c r="U761" s="9" t="s">
        <v>59</v>
      </c>
      <c r="V761" s="9">
        <f t="shared" si="172"/>
        <v>110</v>
      </c>
      <c r="W761" s="9" t="s">
        <v>296</v>
      </c>
      <c r="X761" s="9">
        <f t="shared" si="173"/>
        <v>120</v>
      </c>
      <c r="Y761" s="9" t="s">
        <v>75</v>
      </c>
      <c r="Z761" s="9">
        <f t="shared" si="174"/>
        <v>130</v>
      </c>
      <c r="AA761" s="9" t="s">
        <v>110</v>
      </c>
      <c r="AB761" s="9">
        <f t="shared" si="175"/>
        <v>90</v>
      </c>
      <c r="AC761" s="9" t="s">
        <v>178</v>
      </c>
      <c r="AD761" s="9">
        <f t="shared" si="176"/>
        <v>70</v>
      </c>
      <c r="AE761" s="9" t="s">
        <v>47</v>
      </c>
      <c r="AF761" s="9">
        <f t="shared" si="177"/>
        <v>3</v>
      </c>
      <c r="AG761" s="9" t="s">
        <v>61</v>
      </c>
      <c r="AH761" s="9" t="s">
        <v>68</v>
      </c>
      <c r="AI761" s="9">
        <f t="shared" si="178"/>
        <v>100</v>
      </c>
      <c r="AJ761" s="9">
        <f t="shared" si="179"/>
        <v>270</v>
      </c>
      <c r="AK761" s="9" t="s">
        <v>386</v>
      </c>
      <c r="AL761" s="1" t="s">
        <v>490</v>
      </c>
      <c r="AM761" s="1" t="s">
        <v>33</v>
      </c>
      <c r="AN761" s="1" t="s">
        <v>334</v>
      </c>
      <c r="AP761" t="str">
        <f t="shared" si="180"/>
        <v>Undiscovered</v>
      </c>
      <c r="AR761" s="9">
        <f t="shared" si="181"/>
        <v>100</v>
      </c>
      <c r="AU761" s="1" t="s">
        <v>75</v>
      </c>
      <c r="AV761" s="1" t="s">
        <v>33</v>
      </c>
      <c r="AW761" s="1">
        <v>0.25</v>
      </c>
      <c r="AX761" s="1" t="s">
        <v>32</v>
      </c>
      <c r="AY761" s="1" t="s">
        <v>38</v>
      </c>
      <c r="AZ761" s="1" t="s">
        <v>33</v>
      </c>
      <c r="BA761" s="1">
        <v>0.25</v>
      </c>
      <c r="BB761" s="1" t="s">
        <v>33</v>
      </c>
      <c r="BC761" s="1" t="s">
        <v>33</v>
      </c>
      <c r="BD761" s="1" t="s">
        <v>38</v>
      </c>
      <c r="BE761" s="1" t="s">
        <v>33</v>
      </c>
      <c r="BF761" s="1" t="s">
        <v>33</v>
      </c>
      <c r="BG761" s="1">
        <v>0.5</v>
      </c>
      <c r="BH761" s="1" t="s">
        <v>38</v>
      </c>
      <c r="BI761" s="1" t="s">
        <v>33</v>
      </c>
      <c r="BJ761" s="1" t="s">
        <v>33</v>
      </c>
      <c r="BK761" s="1" t="s">
        <v>33</v>
      </c>
      <c r="BL761" s="1">
        <v>0.25</v>
      </c>
      <c r="BM761" s="1">
        <v>0.5</v>
      </c>
    </row>
    <row r="762" spans="1:65" x14ac:dyDescent="0.35">
      <c r="A762" s="1" t="s">
        <v>3244</v>
      </c>
      <c r="B762" s="1" t="s">
        <v>2782</v>
      </c>
      <c r="C762" s="1" t="s">
        <v>3245</v>
      </c>
      <c r="D762" s="1" t="s">
        <v>3246</v>
      </c>
      <c r="E762" t="s">
        <v>106</v>
      </c>
      <c r="F762" s="1" t="s">
        <v>37</v>
      </c>
      <c r="G762" s="1" t="s">
        <v>4416</v>
      </c>
      <c r="H762" s="1" t="s">
        <v>38</v>
      </c>
      <c r="I762" s="1" t="s">
        <v>39</v>
      </c>
      <c r="J762" s="1" t="s">
        <v>99</v>
      </c>
      <c r="K762" t="str">
        <f t="shared" si="169"/>
        <v>Grass, Flying</v>
      </c>
      <c r="L762" s="1">
        <v>0.3</v>
      </c>
      <c r="M762" s="1">
        <v>1.5</v>
      </c>
      <c r="N762" s="1" t="s">
        <v>38</v>
      </c>
      <c r="O762" s="1" t="s">
        <v>41</v>
      </c>
      <c r="Q762" s="1" t="s">
        <v>3247</v>
      </c>
      <c r="R762" s="9" t="s">
        <v>285</v>
      </c>
      <c r="S762" s="9">
        <f t="shared" si="170"/>
        <v>320</v>
      </c>
      <c r="T762" s="9">
        <f t="shared" si="171"/>
        <v>68</v>
      </c>
      <c r="U762" s="9" t="s">
        <v>452</v>
      </c>
      <c r="V762" s="9">
        <f t="shared" si="172"/>
        <v>55</v>
      </c>
      <c r="W762" s="9" t="s">
        <v>169</v>
      </c>
      <c r="X762" s="9">
        <f t="shared" si="173"/>
        <v>55</v>
      </c>
      <c r="Y762" s="9" t="s">
        <v>169</v>
      </c>
      <c r="Z762" s="9">
        <f t="shared" si="174"/>
        <v>50</v>
      </c>
      <c r="AA762" s="9" t="s">
        <v>88</v>
      </c>
      <c r="AB762" s="9">
        <f t="shared" si="175"/>
        <v>50</v>
      </c>
      <c r="AC762" s="9" t="s">
        <v>88</v>
      </c>
      <c r="AD762" s="9">
        <f t="shared" si="176"/>
        <v>42</v>
      </c>
      <c r="AE762" s="9" t="s">
        <v>335</v>
      </c>
      <c r="AF762" s="9">
        <f t="shared" si="177"/>
        <v>45</v>
      </c>
      <c r="AG762" s="9" t="s">
        <v>44</v>
      </c>
      <c r="AH762" s="9" t="s">
        <v>47</v>
      </c>
      <c r="AI762" s="9">
        <f t="shared" si="178"/>
        <v>70</v>
      </c>
      <c r="AJ762" s="9">
        <f t="shared" si="179"/>
        <v>64</v>
      </c>
      <c r="AK762" s="9" t="s">
        <v>48</v>
      </c>
      <c r="AL762" s="1" t="s">
        <v>49</v>
      </c>
      <c r="AM762" s="1" t="s">
        <v>33</v>
      </c>
      <c r="AN762" s="1" t="s">
        <v>99</v>
      </c>
      <c r="AP762" t="str">
        <f t="shared" si="180"/>
        <v>Flying</v>
      </c>
      <c r="AQ762" s="9">
        <v>87.5</v>
      </c>
      <c r="AR762" s="9">
        <f t="shared" si="181"/>
        <v>12.5</v>
      </c>
      <c r="AS762" s="10">
        <f>Table1[[#This Row],[percentage_male]]/100</f>
        <v>0.875</v>
      </c>
      <c r="AT762" s="11">
        <f>(100-Table1[[#This Row],[percentage_male]])/100</f>
        <v>0.125</v>
      </c>
      <c r="AU762" s="1" t="s">
        <v>162</v>
      </c>
      <c r="AV762" s="1" t="s">
        <v>33</v>
      </c>
      <c r="AW762" s="1" t="s">
        <v>38</v>
      </c>
      <c r="AX762" s="1">
        <v>0.5</v>
      </c>
      <c r="AY762" s="1" t="s">
        <v>33</v>
      </c>
      <c r="AZ762" s="1">
        <v>0.25</v>
      </c>
      <c r="BA762" s="1" t="s">
        <v>77</v>
      </c>
      <c r="BB762" s="1">
        <v>0.5</v>
      </c>
      <c r="BC762" s="1" t="s">
        <v>38</v>
      </c>
      <c r="BD762" s="1" t="s">
        <v>32</v>
      </c>
      <c r="BE762" s="1" t="s">
        <v>38</v>
      </c>
      <c r="BF762" s="1" t="s">
        <v>33</v>
      </c>
      <c r="BG762" s="1" t="s">
        <v>33</v>
      </c>
      <c r="BH762" s="1" t="s">
        <v>38</v>
      </c>
      <c r="BI762" s="1" t="s">
        <v>33</v>
      </c>
      <c r="BJ762" s="1" t="s">
        <v>33</v>
      </c>
      <c r="BK762" s="1" t="s">
        <v>33</v>
      </c>
      <c r="BL762" s="1" t="s">
        <v>33</v>
      </c>
      <c r="BM762" s="1" t="s">
        <v>33</v>
      </c>
    </row>
    <row r="763" spans="1:65" x14ac:dyDescent="0.35">
      <c r="A763" s="1" t="s">
        <v>3249</v>
      </c>
      <c r="B763" s="1" t="s">
        <v>2786</v>
      </c>
      <c r="C763" s="1" t="s">
        <v>3250</v>
      </c>
      <c r="D763" s="1" t="s">
        <v>3251</v>
      </c>
      <c r="E763" t="s">
        <v>106</v>
      </c>
      <c r="F763" s="1" t="s">
        <v>37</v>
      </c>
      <c r="G763" s="1" t="s">
        <v>4417</v>
      </c>
      <c r="H763" s="1" t="s">
        <v>38</v>
      </c>
      <c r="I763" s="1" t="s">
        <v>39</v>
      </c>
      <c r="J763" s="1" t="s">
        <v>99</v>
      </c>
      <c r="K763" t="str">
        <f t="shared" si="169"/>
        <v>Grass, Flying</v>
      </c>
      <c r="L763" s="1">
        <v>0.7</v>
      </c>
      <c r="M763" s="1">
        <v>16</v>
      </c>
      <c r="N763" s="1" t="s">
        <v>38</v>
      </c>
      <c r="O763" s="1" t="s">
        <v>41</v>
      </c>
      <c r="Q763" s="1" t="s">
        <v>3247</v>
      </c>
      <c r="R763" s="9" t="s">
        <v>933</v>
      </c>
      <c r="S763" s="9">
        <f t="shared" si="170"/>
        <v>420</v>
      </c>
      <c r="T763" s="9">
        <f t="shared" si="171"/>
        <v>78</v>
      </c>
      <c r="U763" s="9" t="s">
        <v>101</v>
      </c>
      <c r="V763" s="9">
        <f t="shared" si="172"/>
        <v>75</v>
      </c>
      <c r="W763" s="9" t="s">
        <v>195</v>
      </c>
      <c r="X763" s="9">
        <f t="shared" si="173"/>
        <v>75</v>
      </c>
      <c r="Y763" s="9" t="s">
        <v>195</v>
      </c>
      <c r="Z763" s="9">
        <f t="shared" si="174"/>
        <v>70</v>
      </c>
      <c r="AA763" s="9" t="s">
        <v>47</v>
      </c>
      <c r="AB763" s="9">
        <f t="shared" si="175"/>
        <v>70</v>
      </c>
      <c r="AC763" s="9" t="s">
        <v>47</v>
      </c>
      <c r="AD763" s="9">
        <f t="shared" si="176"/>
        <v>52</v>
      </c>
      <c r="AE763" s="9" t="s">
        <v>86</v>
      </c>
      <c r="AF763" s="9">
        <f t="shared" si="177"/>
        <v>45</v>
      </c>
      <c r="AG763" s="9" t="s">
        <v>44</v>
      </c>
      <c r="AH763" s="9" t="s">
        <v>47</v>
      </c>
      <c r="AI763" s="9">
        <f t="shared" si="178"/>
        <v>70</v>
      </c>
      <c r="AJ763" s="9">
        <f t="shared" si="179"/>
        <v>147</v>
      </c>
      <c r="AK763" s="9" t="s">
        <v>774</v>
      </c>
      <c r="AL763" s="1" t="s">
        <v>49</v>
      </c>
      <c r="AM763" s="1" t="s">
        <v>33</v>
      </c>
      <c r="AN763" s="1" t="s">
        <v>99</v>
      </c>
      <c r="AP763" t="str">
        <f t="shared" si="180"/>
        <v>Flying</v>
      </c>
      <c r="AQ763" s="9">
        <v>87.5</v>
      </c>
      <c r="AR763" s="9">
        <f t="shared" si="181"/>
        <v>12.5</v>
      </c>
      <c r="AS763" s="10">
        <f>Table1[[#This Row],[percentage_male]]/100</f>
        <v>0.875</v>
      </c>
      <c r="AT763" s="11">
        <f>(100-Table1[[#This Row],[percentage_male]])/100</f>
        <v>0.125</v>
      </c>
      <c r="AU763" s="1" t="s">
        <v>162</v>
      </c>
      <c r="AV763" s="1" t="s">
        <v>33</v>
      </c>
      <c r="AW763" s="1" t="s">
        <v>38</v>
      </c>
      <c r="AX763" s="1">
        <v>0.5</v>
      </c>
      <c r="AY763" s="1" t="s">
        <v>33</v>
      </c>
      <c r="AZ763" s="1">
        <v>0.25</v>
      </c>
      <c r="BA763" s="1" t="s">
        <v>77</v>
      </c>
      <c r="BB763" s="1">
        <v>0.5</v>
      </c>
      <c r="BC763" s="1" t="s">
        <v>38</v>
      </c>
      <c r="BD763" s="1" t="s">
        <v>32</v>
      </c>
      <c r="BE763" s="1" t="s">
        <v>38</v>
      </c>
      <c r="BF763" s="1" t="s">
        <v>33</v>
      </c>
      <c r="BG763" s="1" t="s">
        <v>33</v>
      </c>
      <c r="BH763" s="1" t="s">
        <v>38</v>
      </c>
      <c r="BI763" s="1" t="s">
        <v>33</v>
      </c>
      <c r="BJ763" s="1" t="s">
        <v>33</v>
      </c>
      <c r="BK763" s="1" t="s">
        <v>33</v>
      </c>
      <c r="BL763" s="1" t="s">
        <v>33</v>
      </c>
      <c r="BM763" s="1" t="s">
        <v>33</v>
      </c>
    </row>
    <row r="764" spans="1:65" x14ac:dyDescent="0.35">
      <c r="A764" s="1" t="s">
        <v>3253</v>
      </c>
      <c r="B764" s="1" t="s">
        <v>2788</v>
      </c>
      <c r="C764" s="1" t="s">
        <v>3254</v>
      </c>
      <c r="D764" s="1" t="s">
        <v>3255</v>
      </c>
      <c r="E764" t="s">
        <v>106</v>
      </c>
      <c r="F764" s="1" t="s">
        <v>37</v>
      </c>
      <c r="G764" s="1" t="s">
        <v>4418</v>
      </c>
      <c r="H764" s="1" t="s">
        <v>38</v>
      </c>
      <c r="I764" s="1" t="s">
        <v>39</v>
      </c>
      <c r="J764" s="1" t="s">
        <v>679</v>
      </c>
      <c r="K764" t="str">
        <f t="shared" si="169"/>
        <v>Grass, Ghost</v>
      </c>
      <c r="L764" s="1">
        <v>1.6</v>
      </c>
      <c r="M764" s="1">
        <v>36.6</v>
      </c>
      <c r="N764" s="1" t="s">
        <v>38</v>
      </c>
      <c r="O764" s="1" t="s">
        <v>41</v>
      </c>
      <c r="Q764" s="1" t="s">
        <v>3247</v>
      </c>
      <c r="R764" s="9" t="s">
        <v>139</v>
      </c>
      <c r="S764" s="9">
        <f t="shared" si="170"/>
        <v>530</v>
      </c>
      <c r="T764" s="9">
        <f t="shared" si="171"/>
        <v>78</v>
      </c>
      <c r="U764" s="9" t="s">
        <v>101</v>
      </c>
      <c r="V764" s="9">
        <f t="shared" si="172"/>
        <v>107</v>
      </c>
      <c r="W764" s="9" t="s">
        <v>612</v>
      </c>
      <c r="X764" s="9">
        <f t="shared" si="173"/>
        <v>75</v>
      </c>
      <c r="Y764" s="9" t="s">
        <v>195</v>
      </c>
      <c r="Z764" s="9">
        <f t="shared" si="174"/>
        <v>100</v>
      </c>
      <c r="AA764" s="9" t="s">
        <v>68</v>
      </c>
      <c r="AB764" s="9">
        <f t="shared" si="175"/>
        <v>100</v>
      </c>
      <c r="AC764" s="9" t="s">
        <v>68</v>
      </c>
      <c r="AD764" s="9">
        <f t="shared" si="176"/>
        <v>70</v>
      </c>
      <c r="AE764" s="9" t="s">
        <v>47</v>
      </c>
      <c r="AF764" s="9">
        <f t="shared" si="177"/>
        <v>45</v>
      </c>
      <c r="AG764" s="9" t="s">
        <v>44</v>
      </c>
      <c r="AH764" s="9" t="s">
        <v>47</v>
      </c>
      <c r="AI764" s="9">
        <f t="shared" si="178"/>
        <v>70</v>
      </c>
      <c r="AJ764" s="9">
        <f t="shared" si="179"/>
        <v>239</v>
      </c>
      <c r="AK764" s="9" t="s">
        <v>142</v>
      </c>
      <c r="AL764" s="1" t="s">
        <v>49</v>
      </c>
      <c r="AM764" s="1" t="s">
        <v>33</v>
      </c>
      <c r="AN764" s="1" t="s">
        <v>99</v>
      </c>
      <c r="AP764" t="str">
        <f t="shared" si="180"/>
        <v>Flying</v>
      </c>
      <c r="AQ764" s="9">
        <v>87.5</v>
      </c>
      <c r="AR764" s="9">
        <f t="shared" si="181"/>
        <v>12.5</v>
      </c>
      <c r="AS764" s="10">
        <f>Table1[[#This Row],[percentage_male]]/100</f>
        <v>0.875</v>
      </c>
      <c r="AT764" s="11">
        <f>(100-Table1[[#This Row],[percentage_male]])/100</f>
        <v>0.125</v>
      </c>
      <c r="AU764" s="1" t="s">
        <v>162</v>
      </c>
      <c r="AV764" s="1" t="s">
        <v>32</v>
      </c>
      <c r="AW764" s="1" t="s">
        <v>38</v>
      </c>
      <c r="AX764" s="1">
        <v>0.5</v>
      </c>
      <c r="AY764" s="1">
        <v>0.5</v>
      </c>
      <c r="AZ764" s="1">
        <v>0.5</v>
      </c>
      <c r="BA764" s="1" t="s">
        <v>38</v>
      </c>
      <c r="BB764" s="1" t="s">
        <v>32</v>
      </c>
      <c r="BC764" s="1" t="s">
        <v>33</v>
      </c>
      <c r="BD764" s="1">
        <v>0.5</v>
      </c>
      <c r="BE764" s="1" t="s">
        <v>38</v>
      </c>
      <c r="BF764" s="1" t="s">
        <v>33</v>
      </c>
      <c r="BG764" s="1" t="s">
        <v>33</v>
      </c>
      <c r="BH764" s="1" t="s">
        <v>33</v>
      </c>
      <c r="BI764" s="1" t="s">
        <v>38</v>
      </c>
      <c r="BJ764" s="1" t="s">
        <v>33</v>
      </c>
      <c r="BK764" s="1" t="s">
        <v>38</v>
      </c>
      <c r="BL764" s="1" t="s">
        <v>33</v>
      </c>
      <c r="BM764" s="1" t="s">
        <v>33</v>
      </c>
    </row>
    <row r="765" spans="1:65" x14ac:dyDescent="0.35">
      <c r="A765" s="1" t="s">
        <v>3257</v>
      </c>
      <c r="B765" s="1" t="s">
        <v>2792</v>
      </c>
      <c r="C765" s="1" t="s">
        <v>3258</v>
      </c>
      <c r="D765" s="1" t="s">
        <v>3259</v>
      </c>
      <c r="E765" t="s">
        <v>106</v>
      </c>
      <c r="F765" s="1" t="s">
        <v>37</v>
      </c>
      <c r="G765" s="1" t="s">
        <v>4419</v>
      </c>
      <c r="H765" s="1" t="s">
        <v>33</v>
      </c>
      <c r="I765" s="1" t="s">
        <v>81</v>
      </c>
      <c r="K765" t="str">
        <f t="shared" si="169"/>
        <v>Fire</v>
      </c>
      <c r="L765" s="1">
        <v>0.4</v>
      </c>
      <c r="M765" s="1">
        <v>4.3</v>
      </c>
      <c r="N765" s="1" t="s">
        <v>38</v>
      </c>
      <c r="O765" s="1" t="s">
        <v>82</v>
      </c>
      <c r="Q765" s="1" t="s">
        <v>269</v>
      </c>
      <c r="R765" s="9" t="s">
        <v>285</v>
      </c>
      <c r="S765" s="9">
        <f t="shared" si="170"/>
        <v>320</v>
      </c>
      <c r="T765" s="9">
        <f t="shared" si="171"/>
        <v>45</v>
      </c>
      <c r="U765" s="9" t="s">
        <v>44</v>
      </c>
      <c r="V765" s="9">
        <f t="shared" si="172"/>
        <v>65</v>
      </c>
      <c r="W765" s="9" t="s">
        <v>46</v>
      </c>
      <c r="X765" s="9">
        <f t="shared" si="173"/>
        <v>40</v>
      </c>
      <c r="Y765" s="9" t="s">
        <v>184</v>
      </c>
      <c r="Z765" s="9">
        <f t="shared" si="174"/>
        <v>60</v>
      </c>
      <c r="AA765" s="9" t="s">
        <v>56</v>
      </c>
      <c r="AB765" s="9">
        <f t="shared" si="175"/>
        <v>40</v>
      </c>
      <c r="AC765" s="9" t="s">
        <v>184</v>
      </c>
      <c r="AD765" s="9">
        <f t="shared" si="176"/>
        <v>70</v>
      </c>
      <c r="AE765" s="9" t="s">
        <v>47</v>
      </c>
      <c r="AF765" s="9">
        <f t="shared" si="177"/>
        <v>45</v>
      </c>
      <c r="AG765" s="9" t="s">
        <v>44</v>
      </c>
      <c r="AH765" s="9" t="s">
        <v>47</v>
      </c>
      <c r="AI765" s="9">
        <f t="shared" si="178"/>
        <v>70</v>
      </c>
      <c r="AJ765" s="9">
        <f t="shared" si="179"/>
        <v>64</v>
      </c>
      <c r="AK765" s="9" t="s">
        <v>48</v>
      </c>
      <c r="AL765" s="1" t="s">
        <v>49</v>
      </c>
      <c r="AM765" s="1" t="s">
        <v>33</v>
      </c>
      <c r="AN765" s="1" t="s">
        <v>238</v>
      </c>
      <c r="AP765" t="str">
        <f t="shared" si="180"/>
        <v>Field</v>
      </c>
      <c r="AQ765" s="9">
        <v>87.5</v>
      </c>
      <c r="AR765" s="9">
        <f t="shared" si="181"/>
        <v>12.5</v>
      </c>
      <c r="AS765" s="10">
        <f>Table1[[#This Row],[percentage_male]]/100</f>
        <v>0.875</v>
      </c>
      <c r="AT765" s="11">
        <f>(100-Table1[[#This Row],[percentage_male]])/100</f>
        <v>0.125</v>
      </c>
      <c r="AU765" s="1" t="s">
        <v>162</v>
      </c>
      <c r="AV765" s="1" t="s">
        <v>33</v>
      </c>
      <c r="AW765" s="1">
        <v>0.5</v>
      </c>
      <c r="AX765" s="1" t="s">
        <v>38</v>
      </c>
      <c r="AY765" s="1" t="s">
        <v>33</v>
      </c>
      <c r="AZ765" s="1">
        <v>0.5</v>
      </c>
      <c r="BA765" s="1">
        <v>0.5</v>
      </c>
      <c r="BB765" s="1" t="s">
        <v>33</v>
      </c>
      <c r="BC765" s="1" t="s">
        <v>33</v>
      </c>
      <c r="BD765" s="1" t="s">
        <v>38</v>
      </c>
      <c r="BE765" s="1" t="s">
        <v>33</v>
      </c>
      <c r="BF765" s="1" t="s">
        <v>33</v>
      </c>
      <c r="BG765" s="1">
        <v>0.5</v>
      </c>
      <c r="BH765" s="1" t="s">
        <v>38</v>
      </c>
      <c r="BI765" s="1" t="s">
        <v>33</v>
      </c>
      <c r="BJ765" s="1" t="s">
        <v>33</v>
      </c>
      <c r="BK765" s="1" t="s">
        <v>33</v>
      </c>
      <c r="BL765" s="1">
        <v>0.5</v>
      </c>
      <c r="BM765" s="1">
        <v>0.5</v>
      </c>
    </row>
    <row r="766" spans="1:65" x14ac:dyDescent="0.35">
      <c r="A766" s="1" t="s">
        <v>3261</v>
      </c>
      <c r="B766" s="1" t="s">
        <v>2796</v>
      </c>
      <c r="C766" s="1" t="s">
        <v>3262</v>
      </c>
      <c r="D766" s="1" t="s">
        <v>3263</v>
      </c>
      <c r="E766" t="s">
        <v>106</v>
      </c>
      <c r="F766" s="1" t="s">
        <v>37</v>
      </c>
      <c r="G766" s="1" t="s">
        <v>4419</v>
      </c>
      <c r="H766" s="1" t="s">
        <v>33</v>
      </c>
      <c r="I766" s="1" t="s">
        <v>81</v>
      </c>
      <c r="K766" t="str">
        <f t="shared" si="169"/>
        <v>Fire</v>
      </c>
      <c r="L766" s="1">
        <v>0.7</v>
      </c>
      <c r="M766" s="1">
        <v>25</v>
      </c>
      <c r="N766" s="1" t="s">
        <v>38</v>
      </c>
      <c r="O766" s="1" t="s">
        <v>82</v>
      </c>
      <c r="Q766" s="1" t="s">
        <v>269</v>
      </c>
      <c r="R766" s="9" t="s">
        <v>933</v>
      </c>
      <c r="S766" s="9">
        <f t="shared" si="170"/>
        <v>420</v>
      </c>
      <c r="T766" s="9">
        <f t="shared" si="171"/>
        <v>65</v>
      </c>
      <c r="U766" s="9" t="s">
        <v>46</v>
      </c>
      <c r="V766" s="9">
        <f t="shared" si="172"/>
        <v>85</v>
      </c>
      <c r="W766" s="9" t="s">
        <v>104</v>
      </c>
      <c r="X766" s="9">
        <f t="shared" si="173"/>
        <v>50</v>
      </c>
      <c r="Y766" s="9" t="s">
        <v>88</v>
      </c>
      <c r="Z766" s="9">
        <f t="shared" si="174"/>
        <v>80</v>
      </c>
      <c r="AA766" s="9" t="s">
        <v>59</v>
      </c>
      <c r="AB766" s="9">
        <f t="shared" si="175"/>
        <v>50</v>
      </c>
      <c r="AC766" s="9" t="s">
        <v>88</v>
      </c>
      <c r="AD766" s="9">
        <f t="shared" si="176"/>
        <v>90</v>
      </c>
      <c r="AE766" s="9" t="s">
        <v>178</v>
      </c>
      <c r="AF766" s="9">
        <f t="shared" si="177"/>
        <v>45</v>
      </c>
      <c r="AG766" s="9" t="s">
        <v>44</v>
      </c>
      <c r="AH766" s="9" t="s">
        <v>47</v>
      </c>
      <c r="AI766" s="9">
        <f t="shared" si="178"/>
        <v>70</v>
      </c>
      <c r="AJ766" s="9">
        <f t="shared" si="179"/>
        <v>147</v>
      </c>
      <c r="AK766" s="9" t="s">
        <v>774</v>
      </c>
      <c r="AL766" s="1" t="s">
        <v>49</v>
      </c>
      <c r="AM766" s="1" t="s">
        <v>33</v>
      </c>
      <c r="AN766" s="1" t="s">
        <v>238</v>
      </c>
      <c r="AP766" t="str">
        <f t="shared" si="180"/>
        <v>Field</v>
      </c>
      <c r="AQ766" s="9">
        <v>87.5</v>
      </c>
      <c r="AR766" s="9">
        <f t="shared" si="181"/>
        <v>12.5</v>
      </c>
      <c r="AS766" s="10">
        <f>Table1[[#This Row],[percentage_male]]/100</f>
        <v>0.875</v>
      </c>
      <c r="AT766" s="11">
        <f>(100-Table1[[#This Row],[percentage_male]])/100</f>
        <v>0.125</v>
      </c>
      <c r="AU766" s="1" t="s">
        <v>162</v>
      </c>
      <c r="AV766" s="1" t="s">
        <v>33</v>
      </c>
      <c r="AW766" s="1">
        <v>0.5</v>
      </c>
      <c r="AX766" s="1" t="s">
        <v>38</v>
      </c>
      <c r="AY766" s="1" t="s">
        <v>33</v>
      </c>
      <c r="AZ766" s="1">
        <v>0.5</v>
      </c>
      <c r="BA766" s="1">
        <v>0.5</v>
      </c>
      <c r="BB766" s="1" t="s">
        <v>33</v>
      </c>
      <c r="BC766" s="1" t="s">
        <v>33</v>
      </c>
      <c r="BD766" s="1" t="s">
        <v>38</v>
      </c>
      <c r="BE766" s="1" t="s">
        <v>33</v>
      </c>
      <c r="BF766" s="1" t="s">
        <v>33</v>
      </c>
      <c r="BG766" s="1">
        <v>0.5</v>
      </c>
      <c r="BH766" s="1" t="s">
        <v>38</v>
      </c>
      <c r="BI766" s="1" t="s">
        <v>33</v>
      </c>
      <c r="BJ766" s="1" t="s">
        <v>33</v>
      </c>
      <c r="BK766" s="1" t="s">
        <v>33</v>
      </c>
      <c r="BL766" s="1">
        <v>0.5</v>
      </c>
      <c r="BM766" s="1">
        <v>0.5</v>
      </c>
    </row>
    <row r="767" spans="1:65" x14ac:dyDescent="0.35">
      <c r="A767" s="1" t="s">
        <v>3265</v>
      </c>
      <c r="B767" s="1" t="s">
        <v>2800</v>
      </c>
      <c r="C767" s="1" t="s">
        <v>3266</v>
      </c>
      <c r="D767" s="1" t="s">
        <v>3267</v>
      </c>
      <c r="E767" t="s">
        <v>106</v>
      </c>
      <c r="F767" s="1" t="s">
        <v>37</v>
      </c>
      <c r="G767" s="1" t="s">
        <v>4420</v>
      </c>
      <c r="H767" s="1" t="s">
        <v>38</v>
      </c>
      <c r="I767" s="1" t="s">
        <v>81</v>
      </c>
      <c r="J767" s="1" t="s">
        <v>240</v>
      </c>
      <c r="K767" t="str">
        <f t="shared" si="169"/>
        <v>Fire, Dark</v>
      </c>
      <c r="L767" s="1">
        <v>1.8</v>
      </c>
      <c r="M767" s="1">
        <v>83</v>
      </c>
      <c r="N767" s="1" t="s">
        <v>38</v>
      </c>
      <c r="O767" s="1" t="s">
        <v>82</v>
      </c>
      <c r="Q767" s="1" t="s">
        <v>269</v>
      </c>
      <c r="R767" s="9" t="s">
        <v>139</v>
      </c>
      <c r="S767" s="9">
        <f t="shared" si="170"/>
        <v>530</v>
      </c>
      <c r="T767" s="9">
        <f t="shared" si="171"/>
        <v>95</v>
      </c>
      <c r="U767" s="9" t="s">
        <v>276</v>
      </c>
      <c r="V767" s="9">
        <f t="shared" si="172"/>
        <v>115</v>
      </c>
      <c r="W767" s="9" t="s">
        <v>118</v>
      </c>
      <c r="X767" s="9">
        <f t="shared" si="173"/>
        <v>90</v>
      </c>
      <c r="Y767" s="9" t="s">
        <v>178</v>
      </c>
      <c r="Z767" s="9">
        <f t="shared" si="174"/>
        <v>80</v>
      </c>
      <c r="AA767" s="9" t="s">
        <v>59</v>
      </c>
      <c r="AB767" s="9">
        <f t="shared" si="175"/>
        <v>90</v>
      </c>
      <c r="AC767" s="9" t="s">
        <v>178</v>
      </c>
      <c r="AD767" s="9">
        <f t="shared" si="176"/>
        <v>60</v>
      </c>
      <c r="AE767" s="9" t="s">
        <v>56</v>
      </c>
      <c r="AF767" s="9">
        <f t="shared" si="177"/>
        <v>45</v>
      </c>
      <c r="AG767" s="9" t="s">
        <v>44</v>
      </c>
      <c r="AH767" s="9" t="s">
        <v>47</v>
      </c>
      <c r="AI767" s="9">
        <f t="shared" si="178"/>
        <v>70</v>
      </c>
      <c r="AJ767" s="9">
        <f t="shared" si="179"/>
        <v>239</v>
      </c>
      <c r="AK767" s="9" t="s">
        <v>142</v>
      </c>
      <c r="AL767" s="1" t="s">
        <v>49</v>
      </c>
      <c r="AM767" s="1" t="s">
        <v>33</v>
      </c>
      <c r="AN767" s="1" t="s">
        <v>238</v>
      </c>
      <c r="AP767" t="str">
        <f t="shared" si="180"/>
        <v>Field</v>
      </c>
      <c r="AQ767" s="9">
        <v>87.5</v>
      </c>
      <c r="AR767" s="9">
        <f t="shared" si="181"/>
        <v>12.5</v>
      </c>
      <c r="AS767" s="10">
        <f>Table1[[#This Row],[percentage_male]]/100</f>
        <v>0.875</v>
      </c>
      <c r="AT767" s="11">
        <f>(100-Table1[[#This Row],[percentage_male]])/100</f>
        <v>0.125</v>
      </c>
      <c r="AU767" s="1" t="s">
        <v>162</v>
      </c>
      <c r="AV767" s="1" t="s">
        <v>33</v>
      </c>
      <c r="AW767" s="1">
        <v>0.5</v>
      </c>
      <c r="AX767" s="1" t="s">
        <v>38</v>
      </c>
      <c r="AY767" s="1" t="s">
        <v>33</v>
      </c>
      <c r="AZ767" s="1">
        <v>0.5</v>
      </c>
      <c r="BA767" s="1">
        <v>0.5</v>
      </c>
      <c r="BB767" s="1" t="s">
        <v>38</v>
      </c>
      <c r="BC767" s="1" t="s">
        <v>33</v>
      </c>
      <c r="BD767" s="1" t="s">
        <v>38</v>
      </c>
      <c r="BE767" s="1" t="s">
        <v>33</v>
      </c>
      <c r="BF767" s="1" t="s">
        <v>32</v>
      </c>
      <c r="BG767" s="1" t="s">
        <v>33</v>
      </c>
      <c r="BH767" s="1" t="s">
        <v>38</v>
      </c>
      <c r="BI767" s="1">
        <v>0.5</v>
      </c>
      <c r="BJ767" s="1" t="s">
        <v>33</v>
      </c>
      <c r="BK767" s="1">
        <v>0.5</v>
      </c>
      <c r="BL767" s="1">
        <v>0.5</v>
      </c>
      <c r="BM767" s="1" t="s">
        <v>33</v>
      </c>
    </row>
    <row r="768" spans="1:65" x14ac:dyDescent="0.35">
      <c r="A768" s="1" t="s">
        <v>3269</v>
      </c>
      <c r="B768" s="1" t="s">
        <v>2804</v>
      </c>
      <c r="C768" s="1" t="s">
        <v>3270</v>
      </c>
      <c r="D768" s="1" t="s">
        <v>3271</v>
      </c>
      <c r="E768" t="s">
        <v>106</v>
      </c>
      <c r="F768" s="1" t="s">
        <v>37</v>
      </c>
      <c r="G768" s="1" t="s">
        <v>3939</v>
      </c>
      <c r="H768" s="1" t="s">
        <v>33</v>
      </c>
      <c r="I768" s="1" t="s">
        <v>123</v>
      </c>
      <c r="K768" t="str">
        <f t="shared" si="169"/>
        <v>Water</v>
      </c>
      <c r="L768" s="1">
        <v>0.4</v>
      </c>
      <c r="M768" s="1">
        <v>7.5</v>
      </c>
      <c r="N768" s="1" t="s">
        <v>38</v>
      </c>
      <c r="O768" s="1" t="s">
        <v>124</v>
      </c>
      <c r="Q768" s="1" t="s">
        <v>3272</v>
      </c>
      <c r="R768" s="9" t="s">
        <v>285</v>
      </c>
      <c r="S768" s="9">
        <f t="shared" si="170"/>
        <v>320</v>
      </c>
      <c r="T768" s="9">
        <f t="shared" si="171"/>
        <v>50</v>
      </c>
      <c r="U768" s="9" t="s">
        <v>88</v>
      </c>
      <c r="V768" s="9">
        <f t="shared" si="172"/>
        <v>54</v>
      </c>
      <c r="W768" s="9" t="s">
        <v>272</v>
      </c>
      <c r="X768" s="9">
        <f t="shared" si="173"/>
        <v>54</v>
      </c>
      <c r="Y768" s="9" t="s">
        <v>272</v>
      </c>
      <c r="Z768" s="9">
        <f t="shared" si="174"/>
        <v>66</v>
      </c>
      <c r="AA768" s="9" t="s">
        <v>444</v>
      </c>
      <c r="AB768" s="9">
        <f t="shared" si="175"/>
        <v>56</v>
      </c>
      <c r="AC768" s="9" t="s">
        <v>210</v>
      </c>
      <c r="AD768" s="9">
        <f t="shared" si="176"/>
        <v>40</v>
      </c>
      <c r="AE768" s="9" t="s">
        <v>184</v>
      </c>
      <c r="AF768" s="9">
        <f t="shared" si="177"/>
        <v>45</v>
      </c>
      <c r="AG768" s="9" t="s">
        <v>44</v>
      </c>
      <c r="AH768" s="9" t="s">
        <v>47</v>
      </c>
      <c r="AI768" s="9">
        <f t="shared" si="178"/>
        <v>70</v>
      </c>
      <c r="AJ768" s="9">
        <f t="shared" si="179"/>
        <v>64</v>
      </c>
      <c r="AK768" s="9" t="s">
        <v>48</v>
      </c>
      <c r="AL768" s="1" t="s">
        <v>49</v>
      </c>
      <c r="AM768" s="1" t="s">
        <v>38</v>
      </c>
      <c r="AN768" s="1" t="s">
        <v>238</v>
      </c>
      <c r="AO768" s="1" t="s">
        <v>129</v>
      </c>
      <c r="AP768" t="str">
        <f t="shared" si="180"/>
        <v>Field, Water 1</v>
      </c>
      <c r="AQ768" s="9">
        <v>87.5</v>
      </c>
      <c r="AR768" s="9">
        <f t="shared" si="181"/>
        <v>12.5</v>
      </c>
      <c r="AS768" s="10">
        <f>Table1[[#This Row],[percentage_male]]/100</f>
        <v>0.875</v>
      </c>
      <c r="AT768" s="11">
        <f>(100-Table1[[#This Row],[percentage_male]])/100</f>
        <v>0.125</v>
      </c>
      <c r="AU768" s="1" t="s">
        <v>162</v>
      </c>
      <c r="AV768" s="1" t="s">
        <v>33</v>
      </c>
      <c r="AW768" s="1">
        <v>0.5</v>
      </c>
      <c r="AX768" s="1">
        <v>0.5</v>
      </c>
      <c r="AY768" s="1" t="s">
        <v>38</v>
      </c>
      <c r="AZ768" s="1" t="s">
        <v>38</v>
      </c>
      <c r="BA768" s="1">
        <v>0.5</v>
      </c>
      <c r="BB768" s="1" t="s">
        <v>33</v>
      </c>
      <c r="BC768" s="1" t="s">
        <v>33</v>
      </c>
      <c r="BD768" s="1" t="s">
        <v>33</v>
      </c>
      <c r="BE768" s="1" t="s">
        <v>33</v>
      </c>
      <c r="BF768" s="1" t="s">
        <v>33</v>
      </c>
      <c r="BG768" s="1" t="s">
        <v>33</v>
      </c>
      <c r="BH768" s="1" t="s">
        <v>33</v>
      </c>
      <c r="BI768" s="1" t="s">
        <v>33</v>
      </c>
      <c r="BJ768" s="1" t="s">
        <v>33</v>
      </c>
      <c r="BK768" s="1" t="s">
        <v>33</v>
      </c>
      <c r="BL768" s="1">
        <v>0.5</v>
      </c>
      <c r="BM768" s="1" t="s">
        <v>33</v>
      </c>
    </row>
    <row r="769" spans="1:65" x14ac:dyDescent="0.35">
      <c r="A769" s="1" t="s">
        <v>3274</v>
      </c>
      <c r="B769" s="1" t="s">
        <v>2808</v>
      </c>
      <c r="C769" s="1" t="s">
        <v>3275</v>
      </c>
      <c r="D769" s="1" t="s">
        <v>3276</v>
      </c>
      <c r="E769" t="s">
        <v>106</v>
      </c>
      <c r="F769" s="1" t="s">
        <v>37</v>
      </c>
      <c r="G769" s="1" t="s">
        <v>4421</v>
      </c>
      <c r="H769" s="1" t="s">
        <v>33</v>
      </c>
      <c r="I769" s="1" t="s">
        <v>123</v>
      </c>
      <c r="K769" t="str">
        <f t="shared" si="169"/>
        <v>Water</v>
      </c>
      <c r="L769" s="1">
        <v>0.6</v>
      </c>
      <c r="M769" s="1">
        <v>17.5</v>
      </c>
      <c r="N769" s="1" t="s">
        <v>38</v>
      </c>
      <c r="O769" s="1" t="s">
        <v>124</v>
      </c>
      <c r="Q769" s="1" t="s">
        <v>3272</v>
      </c>
      <c r="R769" s="9" t="s">
        <v>933</v>
      </c>
      <c r="S769" s="9">
        <f t="shared" si="170"/>
        <v>420</v>
      </c>
      <c r="T769" s="9">
        <f t="shared" si="171"/>
        <v>60</v>
      </c>
      <c r="U769" s="9" t="s">
        <v>56</v>
      </c>
      <c r="V769" s="9">
        <f t="shared" si="172"/>
        <v>69</v>
      </c>
      <c r="W769" s="9" t="s">
        <v>277</v>
      </c>
      <c r="X769" s="9">
        <f t="shared" si="173"/>
        <v>69</v>
      </c>
      <c r="Y769" s="9" t="s">
        <v>277</v>
      </c>
      <c r="Z769" s="9">
        <f t="shared" si="174"/>
        <v>91</v>
      </c>
      <c r="AA769" s="9" t="s">
        <v>550</v>
      </c>
      <c r="AB769" s="9">
        <f t="shared" si="175"/>
        <v>81</v>
      </c>
      <c r="AC769" s="9" t="s">
        <v>247</v>
      </c>
      <c r="AD769" s="9">
        <f t="shared" si="176"/>
        <v>50</v>
      </c>
      <c r="AE769" s="9" t="s">
        <v>88</v>
      </c>
      <c r="AF769" s="9">
        <f t="shared" si="177"/>
        <v>45</v>
      </c>
      <c r="AG769" s="9" t="s">
        <v>44</v>
      </c>
      <c r="AH769" s="9" t="s">
        <v>47</v>
      </c>
      <c r="AI769" s="9">
        <f t="shared" si="178"/>
        <v>70</v>
      </c>
      <c r="AJ769" s="9">
        <f t="shared" si="179"/>
        <v>147</v>
      </c>
      <c r="AK769" s="9" t="s">
        <v>774</v>
      </c>
      <c r="AL769" s="1" t="s">
        <v>49</v>
      </c>
      <c r="AM769" s="1" t="s">
        <v>38</v>
      </c>
      <c r="AN769" s="1" t="s">
        <v>238</v>
      </c>
      <c r="AO769" s="1" t="s">
        <v>129</v>
      </c>
      <c r="AP769" t="str">
        <f t="shared" si="180"/>
        <v>Field, Water 1</v>
      </c>
      <c r="AQ769" s="9">
        <v>87.5</v>
      </c>
      <c r="AR769" s="9">
        <f t="shared" si="181"/>
        <v>12.5</v>
      </c>
      <c r="AS769" s="10">
        <f>Table1[[#This Row],[percentage_male]]/100</f>
        <v>0.875</v>
      </c>
      <c r="AT769" s="11">
        <f>(100-Table1[[#This Row],[percentage_male]])/100</f>
        <v>0.125</v>
      </c>
      <c r="AU769" s="1" t="s">
        <v>162</v>
      </c>
      <c r="AV769" s="1" t="s">
        <v>33</v>
      </c>
      <c r="AW769" s="1">
        <v>0.5</v>
      </c>
      <c r="AX769" s="1">
        <v>0.5</v>
      </c>
      <c r="AY769" s="1" t="s">
        <v>38</v>
      </c>
      <c r="AZ769" s="1" t="s">
        <v>38</v>
      </c>
      <c r="BA769" s="1">
        <v>0.5</v>
      </c>
      <c r="BB769" s="1" t="s">
        <v>33</v>
      </c>
      <c r="BC769" s="1" t="s">
        <v>33</v>
      </c>
      <c r="BD769" s="1" t="s">
        <v>33</v>
      </c>
      <c r="BE769" s="1" t="s">
        <v>33</v>
      </c>
      <c r="BF769" s="1" t="s">
        <v>33</v>
      </c>
      <c r="BG769" s="1" t="s">
        <v>33</v>
      </c>
      <c r="BH769" s="1" t="s">
        <v>33</v>
      </c>
      <c r="BI769" s="1" t="s">
        <v>33</v>
      </c>
      <c r="BJ769" s="1" t="s">
        <v>33</v>
      </c>
      <c r="BK769" s="1" t="s">
        <v>33</v>
      </c>
      <c r="BL769" s="1">
        <v>0.5</v>
      </c>
      <c r="BM769" s="1" t="s">
        <v>33</v>
      </c>
    </row>
    <row r="770" spans="1:65" x14ac:dyDescent="0.35">
      <c r="A770" s="1" t="s">
        <v>3278</v>
      </c>
      <c r="B770" s="1" t="s">
        <v>2812</v>
      </c>
      <c r="C770" s="1" t="s">
        <v>3279</v>
      </c>
      <c r="D770" s="1" t="s">
        <v>3280</v>
      </c>
      <c r="E770" t="s">
        <v>106</v>
      </c>
      <c r="F770" s="1" t="s">
        <v>37</v>
      </c>
      <c r="G770" s="1" t="s">
        <v>4422</v>
      </c>
      <c r="H770" s="1" t="s">
        <v>38</v>
      </c>
      <c r="I770" s="1" t="s">
        <v>123</v>
      </c>
      <c r="J770" s="1" t="s">
        <v>288</v>
      </c>
      <c r="K770" t="str">
        <f t="shared" si="169"/>
        <v>Water, Fairy</v>
      </c>
      <c r="L770" s="1">
        <v>1.8</v>
      </c>
      <c r="M770" s="1">
        <v>44</v>
      </c>
      <c r="N770" s="1" t="s">
        <v>38</v>
      </c>
      <c r="O770" s="1" t="s">
        <v>124</v>
      </c>
      <c r="Q770" s="1" t="s">
        <v>3272</v>
      </c>
      <c r="R770" s="9" t="s">
        <v>139</v>
      </c>
      <c r="S770" s="9">
        <f t="shared" si="170"/>
        <v>530</v>
      </c>
      <c r="T770" s="9">
        <f t="shared" si="171"/>
        <v>80</v>
      </c>
      <c r="U770" s="9" t="s">
        <v>59</v>
      </c>
      <c r="V770" s="9">
        <f t="shared" si="172"/>
        <v>74</v>
      </c>
      <c r="W770" s="9" t="s">
        <v>474</v>
      </c>
      <c r="X770" s="9">
        <f t="shared" si="173"/>
        <v>74</v>
      </c>
      <c r="Y770" s="9" t="s">
        <v>474</v>
      </c>
      <c r="Z770" s="9">
        <f t="shared" si="174"/>
        <v>126</v>
      </c>
      <c r="AA770" s="9" t="s">
        <v>690</v>
      </c>
      <c r="AB770" s="9">
        <f t="shared" si="175"/>
        <v>116</v>
      </c>
      <c r="AC770" s="9" t="s">
        <v>652</v>
      </c>
      <c r="AD770" s="9">
        <f t="shared" si="176"/>
        <v>60</v>
      </c>
      <c r="AE770" s="9" t="s">
        <v>56</v>
      </c>
      <c r="AF770" s="9">
        <f t="shared" si="177"/>
        <v>45</v>
      </c>
      <c r="AG770" s="9" t="s">
        <v>44</v>
      </c>
      <c r="AH770" s="9" t="s">
        <v>47</v>
      </c>
      <c r="AI770" s="9">
        <f t="shared" si="178"/>
        <v>70</v>
      </c>
      <c r="AJ770" s="9">
        <f t="shared" si="179"/>
        <v>239</v>
      </c>
      <c r="AK770" s="9" t="s">
        <v>142</v>
      </c>
      <c r="AL770" s="1" t="s">
        <v>49</v>
      </c>
      <c r="AM770" s="1" t="s">
        <v>38</v>
      </c>
      <c r="AN770" s="1" t="s">
        <v>238</v>
      </c>
      <c r="AO770" s="1" t="s">
        <v>129</v>
      </c>
      <c r="AP770" t="str">
        <f t="shared" si="180"/>
        <v>Field, Water 1</v>
      </c>
      <c r="AQ770" s="9">
        <v>87.5</v>
      </c>
      <c r="AR770" s="9">
        <f t="shared" si="181"/>
        <v>12.5</v>
      </c>
      <c r="AS770" s="10">
        <f>Table1[[#This Row],[percentage_male]]/100</f>
        <v>0.875</v>
      </c>
      <c r="AT770" s="11">
        <f>(100-Table1[[#This Row],[percentage_male]])/100</f>
        <v>0.125</v>
      </c>
      <c r="AU770" s="1" t="s">
        <v>162</v>
      </c>
      <c r="AV770" s="1" t="s">
        <v>33</v>
      </c>
      <c r="AW770" s="1">
        <v>0.5</v>
      </c>
      <c r="AX770" s="1">
        <v>0.5</v>
      </c>
      <c r="AY770" s="1" t="s">
        <v>38</v>
      </c>
      <c r="AZ770" s="1" t="s">
        <v>38</v>
      </c>
      <c r="BA770" s="1">
        <v>0.5</v>
      </c>
      <c r="BB770" s="1">
        <v>0.5</v>
      </c>
      <c r="BC770" s="1" t="s">
        <v>38</v>
      </c>
      <c r="BD770" s="1" t="s">
        <v>33</v>
      </c>
      <c r="BE770" s="1" t="s">
        <v>33</v>
      </c>
      <c r="BF770" s="1" t="s">
        <v>33</v>
      </c>
      <c r="BG770" s="1">
        <v>0.5</v>
      </c>
      <c r="BH770" s="1" t="s">
        <v>33</v>
      </c>
      <c r="BI770" s="1" t="s">
        <v>33</v>
      </c>
      <c r="BJ770" s="1" t="s">
        <v>32</v>
      </c>
      <c r="BK770" s="1">
        <v>0.5</v>
      </c>
      <c r="BL770" s="1" t="s">
        <v>33</v>
      </c>
      <c r="BM770" s="1" t="s">
        <v>33</v>
      </c>
    </row>
    <row r="771" spans="1:65" x14ac:dyDescent="0.35">
      <c r="A771" s="1" t="s">
        <v>3282</v>
      </c>
      <c r="B771" s="1" t="s">
        <v>2816</v>
      </c>
      <c r="C771" s="1" t="s">
        <v>3283</v>
      </c>
      <c r="D771" s="1" t="s">
        <v>3284</v>
      </c>
      <c r="E771" t="s">
        <v>106</v>
      </c>
      <c r="F771" s="1" t="s">
        <v>37</v>
      </c>
      <c r="G771" s="1" t="s">
        <v>4423</v>
      </c>
      <c r="H771" s="1" t="s">
        <v>38</v>
      </c>
      <c r="I771" s="1" t="s">
        <v>37</v>
      </c>
      <c r="J771" s="1" t="s">
        <v>99</v>
      </c>
      <c r="K771" t="str">
        <f t="shared" si="169"/>
        <v>Normal, Flying</v>
      </c>
      <c r="L771" s="1">
        <v>0.3</v>
      </c>
      <c r="M771" s="1">
        <v>1.2</v>
      </c>
      <c r="N771" s="1" t="s">
        <v>61</v>
      </c>
      <c r="O771" s="1" t="s">
        <v>206</v>
      </c>
      <c r="P771" s="1" t="s">
        <v>670</v>
      </c>
      <c r="Q771" s="1" t="s">
        <v>449</v>
      </c>
      <c r="R771" s="9" t="s">
        <v>437</v>
      </c>
      <c r="S771" s="9">
        <f t="shared" si="170"/>
        <v>265</v>
      </c>
      <c r="T771" s="9">
        <f t="shared" si="171"/>
        <v>35</v>
      </c>
      <c r="U771" s="9" t="s">
        <v>159</v>
      </c>
      <c r="V771" s="9">
        <f t="shared" si="172"/>
        <v>75</v>
      </c>
      <c r="W771" s="9" t="s">
        <v>195</v>
      </c>
      <c r="X771" s="9">
        <f t="shared" si="173"/>
        <v>30</v>
      </c>
      <c r="Y771" s="9" t="s">
        <v>158</v>
      </c>
      <c r="Z771" s="9">
        <f t="shared" si="174"/>
        <v>30</v>
      </c>
      <c r="AA771" s="9" t="s">
        <v>158</v>
      </c>
      <c r="AB771" s="9">
        <f t="shared" si="175"/>
        <v>30</v>
      </c>
      <c r="AC771" s="9" t="s">
        <v>158</v>
      </c>
      <c r="AD771" s="9">
        <f t="shared" si="176"/>
        <v>65</v>
      </c>
      <c r="AE771" s="9" t="s">
        <v>46</v>
      </c>
      <c r="AF771" s="9">
        <f t="shared" si="177"/>
        <v>255</v>
      </c>
      <c r="AG771" s="9" t="s">
        <v>160</v>
      </c>
      <c r="AH771" s="9" t="s">
        <v>47</v>
      </c>
      <c r="AI771" s="9">
        <f t="shared" si="178"/>
        <v>70</v>
      </c>
      <c r="AJ771" s="9">
        <f t="shared" si="179"/>
        <v>53</v>
      </c>
      <c r="AK771" s="9" t="s">
        <v>388</v>
      </c>
      <c r="AL771" s="1" t="s">
        <v>161</v>
      </c>
      <c r="AM771" s="1" t="s">
        <v>33</v>
      </c>
      <c r="AN771" s="1" t="s">
        <v>99</v>
      </c>
      <c r="AP771" t="str">
        <f t="shared" si="180"/>
        <v>Flying</v>
      </c>
      <c r="AQ771" s="9">
        <v>50</v>
      </c>
      <c r="AR771" s="9">
        <f t="shared" si="181"/>
        <v>50</v>
      </c>
      <c r="AS771" s="10">
        <f>Table1[[#This Row],[percentage_male]]/100</f>
        <v>0.5</v>
      </c>
      <c r="AT771" s="11">
        <f>(100-Table1[[#This Row],[percentage_male]])/100</f>
        <v>0.5</v>
      </c>
      <c r="AU771" s="1" t="s">
        <v>162</v>
      </c>
      <c r="AV771" s="1" t="s">
        <v>33</v>
      </c>
      <c r="AW771" s="1" t="s">
        <v>33</v>
      </c>
      <c r="AX771" s="1" t="s">
        <v>33</v>
      </c>
      <c r="AY771" s="1" t="s">
        <v>38</v>
      </c>
      <c r="AZ771" s="1">
        <v>0.5</v>
      </c>
      <c r="BA771" s="1" t="s">
        <v>38</v>
      </c>
      <c r="BB771" s="1" t="s">
        <v>33</v>
      </c>
      <c r="BC771" s="1" t="s">
        <v>33</v>
      </c>
      <c r="BD771" s="1" t="s">
        <v>32</v>
      </c>
      <c r="BE771" s="1" t="s">
        <v>33</v>
      </c>
      <c r="BF771" s="1" t="s">
        <v>33</v>
      </c>
      <c r="BG771" s="1">
        <v>0.5</v>
      </c>
      <c r="BH771" s="1" t="s">
        <v>38</v>
      </c>
      <c r="BI771" s="1" t="s">
        <v>32</v>
      </c>
      <c r="BJ771" s="1" t="s">
        <v>33</v>
      </c>
      <c r="BK771" s="1" t="s">
        <v>33</v>
      </c>
      <c r="BL771" s="1" t="s">
        <v>33</v>
      </c>
      <c r="BM771" s="1" t="s">
        <v>33</v>
      </c>
    </row>
    <row r="772" spans="1:65" x14ac:dyDescent="0.35">
      <c r="A772" s="1" t="s">
        <v>3286</v>
      </c>
      <c r="B772" s="1" t="s">
        <v>2820</v>
      </c>
      <c r="C772" s="1" t="s">
        <v>3287</v>
      </c>
      <c r="D772" s="1" t="s">
        <v>3288</v>
      </c>
      <c r="E772" t="s">
        <v>106</v>
      </c>
      <c r="F772" s="1" t="s">
        <v>37</v>
      </c>
      <c r="G772" s="1" t="s">
        <v>4424</v>
      </c>
      <c r="H772" s="1" t="s">
        <v>38</v>
      </c>
      <c r="I772" s="1" t="s">
        <v>37</v>
      </c>
      <c r="J772" s="1" t="s">
        <v>99</v>
      </c>
      <c r="K772" t="str">
        <f t="shared" si="169"/>
        <v>Normal, Flying</v>
      </c>
      <c r="L772" s="1">
        <v>0.6</v>
      </c>
      <c r="M772" s="1">
        <v>14.8</v>
      </c>
      <c r="N772" s="1" t="s">
        <v>61</v>
      </c>
      <c r="O772" s="1" t="s">
        <v>206</v>
      </c>
      <c r="P772" s="1" t="s">
        <v>670</v>
      </c>
      <c r="Q772" s="1" t="s">
        <v>449</v>
      </c>
      <c r="R772" s="9" t="s">
        <v>889</v>
      </c>
      <c r="S772" s="9">
        <f t="shared" si="170"/>
        <v>355</v>
      </c>
      <c r="T772" s="9">
        <f t="shared" si="171"/>
        <v>55</v>
      </c>
      <c r="U772" s="9" t="s">
        <v>169</v>
      </c>
      <c r="V772" s="9">
        <f t="shared" si="172"/>
        <v>85</v>
      </c>
      <c r="W772" s="9" t="s">
        <v>104</v>
      </c>
      <c r="X772" s="9">
        <f t="shared" si="173"/>
        <v>50</v>
      </c>
      <c r="Y772" s="9" t="s">
        <v>88</v>
      </c>
      <c r="Z772" s="9">
        <f t="shared" si="174"/>
        <v>40</v>
      </c>
      <c r="AA772" s="9" t="s">
        <v>184</v>
      </c>
      <c r="AB772" s="9">
        <f t="shared" si="175"/>
        <v>50</v>
      </c>
      <c r="AC772" s="9" t="s">
        <v>88</v>
      </c>
      <c r="AD772" s="9">
        <f t="shared" si="176"/>
        <v>75</v>
      </c>
      <c r="AE772" s="9" t="s">
        <v>195</v>
      </c>
      <c r="AF772" s="9">
        <f t="shared" si="177"/>
        <v>120</v>
      </c>
      <c r="AG772" s="9" t="s">
        <v>75</v>
      </c>
      <c r="AH772" s="9" t="s">
        <v>47</v>
      </c>
      <c r="AI772" s="9">
        <f t="shared" si="178"/>
        <v>70</v>
      </c>
      <c r="AJ772" s="9">
        <f t="shared" si="179"/>
        <v>124</v>
      </c>
      <c r="AK772" s="9" t="s">
        <v>684</v>
      </c>
      <c r="AL772" s="1" t="s">
        <v>161</v>
      </c>
      <c r="AM772" s="1" t="s">
        <v>33</v>
      </c>
      <c r="AN772" s="1" t="s">
        <v>99</v>
      </c>
      <c r="AP772" t="str">
        <f t="shared" si="180"/>
        <v>Flying</v>
      </c>
      <c r="AQ772" s="9">
        <v>50</v>
      </c>
      <c r="AR772" s="9">
        <f t="shared" si="181"/>
        <v>50</v>
      </c>
      <c r="AS772" s="10">
        <f>Table1[[#This Row],[percentage_male]]/100</f>
        <v>0.5</v>
      </c>
      <c r="AT772" s="11">
        <f>(100-Table1[[#This Row],[percentage_male]])/100</f>
        <v>0.5</v>
      </c>
      <c r="AU772" s="1" t="s">
        <v>162</v>
      </c>
      <c r="AV772" s="1" t="s">
        <v>33</v>
      </c>
      <c r="AW772" s="1" t="s">
        <v>33</v>
      </c>
      <c r="AX772" s="1" t="s">
        <v>33</v>
      </c>
      <c r="AY772" s="1" t="s">
        <v>38</v>
      </c>
      <c r="AZ772" s="1">
        <v>0.5</v>
      </c>
      <c r="BA772" s="1" t="s">
        <v>38</v>
      </c>
      <c r="BB772" s="1" t="s">
        <v>33</v>
      </c>
      <c r="BC772" s="1" t="s">
        <v>33</v>
      </c>
      <c r="BD772" s="1" t="s">
        <v>32</v>
      </c>
      <c r="BE772" s="1" t="s">
        <v>33</v>
      </c>
      <c r="BF772" s="1" t="s">
        <v>33</v>
      </c>
      <c r="BG772" s="1">
        <v>0.5</v>
      </c>
      <c r="BH772" s="1" t="s">
        <v>38</v>
      </c>
      <c r="BI772" s="1" t="s">
        <v>32</v>
      </c>
      <c r="BJ772" s="1" t="s">
        <v>33</v>
      </c>
      <c r="BK772" s="1" t="s">
        <v>33</v>
      </c>
      <c r="BL772" s="1" t="s">
        <v>33</v>
      </c>
      <c r="BM772" s="1" t="s">
        <v>33</v>
      </c>
    </row>
    <row r="773" spans="1:65" x14ac:dyDescent="0.35">
      <c r="A773" s="1" t="s">
        <v>3290</v>
      </c>
      <c r="B773" s="1" t="s">
        <v>2824</v>
      </c>
      <c r="C773" s="1" t="s">
        <v>3291</v>
      </c>
      <c r="D773" s="1" t="s">
        <v>3292</v>
      </c>
      <c r="E773" t="s">
        <v>106</v>
      </c>
      <c r="F773" s="1" t="s">
        <v>37</v>
      </c>
      <c r="G773" s="1" t="s">
        <v>4425</v>
      </c>
      <c r="H773" s="1" t="s">
        <v>38</v>
      </c>
      <c r="I773" s="1" t="s">
        <v>37</v>
      </c>
      <c r="J773" s="1" t="s">
        <v>99</v>
      </c>
      <c r="K773" t="str">
        <f t="shared" si="169"/>
        <v>Normal, Flying</v>
      </c>
      <c r="L773" s="1">
        <v>1.1000000000000001</v>
      </c>
      <c r="M773" s="1">
        <v>26</v>
      </c>
      <c r="N773" s="1" t="s">
        <v>61</v>
      </c>
      <c r="O773" s="1" t="s">
        <v>206</v>
      </c>
      <c r="P773" s="1" t="s">
        <v>670</v>
      </c>
      <c r="Q773" s="1" t="s">
        <v>338</v>
      </c>
      <c r="R773" s="9" t="s">
        <v>295</v>
      </c>
      <c r="S773" s="9">
        <f t="shared" si="170"/>
        <v>485</v>
      </c>
      <c r="T773" s="9">
        <f t="shared" si="171"/>
        <v>80</v>
      </c>
      <c r="U773" s="9" t="s">
        <v>59</v>
      </c>
      <c r="V773" s="9">
        <f t="shared" si="172"/>
        <v>120</v>
      </c>
      <c r="W773" s="9" t="s">
        <v>75</v>
      </c>
      <c r="X773" s="9">
        <f t="shared" si="173"/>
        <v>75</v>
      </c>
      <c r="Y773" s="9" t="s">
        <v>195</v>
      </c>
      <c r="Z773" s="9">
        <f t="shared" si="174"/>
        <v>75</v>
      </c>
      <c r="AA773" s="9" t="s">
        <v>195</v>
      </c>
      <c r="AB773" s="9">
        <f t="shared" si="175"/>
        <v>75</v>
      </c>
      <c r="AC773" s="9" t="s">
        <v>195</v>
      </c>
      <c r="AD773" s="9">
        <f t="shared" si="176"/>
        <v>60</v>
      </c>
      <c r="AE773" s="9" t="s">
        <v>56</v>
      </c>
      <c r="AF773" s="9">
        <f t="shared" si="177"/>
        <v>45</v>
      </c>
      <c r="AG773" s="9" t="s">
        <v>44</v>
      </c>
      <c r="AH773" s="9" t="s">
        <v>47</v>
      </c>
      <c r="AI773" s="9">
        <f t="shared" si="178"/>
        <v>70</v>
      </c>
      <c r="AJ773" s="9">
        <f t="shared" si="179"/>
        <v>218</v>
      </c>
      <c r="AK773" s="9" t="s">
        <v>297</v>
      </c>
      <c r="AL773" s="1" t="s">
        <v>161</v>
      </c>
      <c r="AM773" s="1" t="s">
        <v>33</v>
      </c>
      <c r="AN773" s="1" t="s">
        <v>99</v>
      </c>
      <c r="AP773" t="str">
        <f t="shared" si="180"/>
        <v>Flying</v>
      </c>
      <c r="AQ773" s="9">
        <v>50</v>
      </c>
      <c r="AR773" s="9">
        <f t="shared" si="181"/>
        <v>50</v>
      </c>
      <c r="AS773" s="10">
        <f>Table1[[#This Row],[percentage_male]]/100</f>
        <v>0.5</v>
      </c>
      <c r="AT773" s="11">
        <f>(100-Table1[[#This Row],[percentage_male]])/100</f>
        <v>0.5</v>
      </c>
      <c r="AU773" s="1" t="s">
        <v>162</v>
      </c>
      <c r="AV773" s="1" t="s">
        <v>33</v>
      </c>
      <c r="AW773" s="1" t="s">
        <v>33</v>
      </c>
      <c r="AX773" s="1" t="s">
        <v>33</v>
      </c>
      <c r="AY773" s="1" t="s">
        <v>38</v>
      </c>
      <c r="AZ773" s="1">
        <v>0.5</v>
      </c>
      <c r="BA773" s="1" t="s">
        <v>38</v>
      </c>
      <c r="BB773" s="1" t="s">
        <v>33</v>
      </c>
      <c r="BC773" s="1" t="s">
        <v>33</v>
      </c>
      <c r="BD773" s="1" t="s">
        <v>32</v>
      </c>
      <c r="BE773" s="1" t="s">
        <v>33</v>
      </c>
      <c r="BF773" s="1" t="s">
        <v>33</v>
      </c>
      <c r="BG773" s="1">
        <v>0.5</v>
      </c>
      <c r="BH773" s="1" t="s">
        <v>38</v>
      </c>
      <c r="BI773" s="1" t="s">
        <v>32</v>
      </c>
      <c r="BJ773" s="1" t="s">
        <v>33</v>
      </c>
      <c r="BK773" s="1" t="s">
        <v>33</v>
      </c>
      <c r="BL773" s="1" t="s">
        <v>33</v>
      </c>
      <c r="BM773" s="1" t="s">
        <v>33</v>
      </c>
    </row>
    <row r="774" spans="1:65" x14ac:dyDescent="0.35">
      <c r="A774" s="1" t="s">
        <v>3294</v>
      </c>
      <c r="B774" s="1" t="s">
        <v>2828</v>
      </c>
      <c r="C774" s="1" t="s">
        <v>3295</v>
      </c>
      <c r="D774" s="1" t="s">
        <v>3296</v>
      </c>
      <c r="E774" t="s">
        <v>106</v>
      </c>
      <c r="F774" s="1" t="s">
        <v>37</v>
      </c>
      <c r="G774" s="1" t="s">
        <v>4426</v>
      </c>
      <c r="H774" s="1" t="s">
        <v>33</v>
      </c>
      <c r="I774" s="1" t="s">
        <v>37</v>
      </c>
      <c r="K774" t="str">
        <f t="shared" si="169"/>
        <v>Normal</v>
      </c>
      <c r="L774" s="1">
        <v>0.4</v>
      </c>
      <c r="M774" s="1">
        <v>6</v>
      </c>
      <c r="N774" s="1" t="s">
        <v>61</v>
      </c>
      <c r="O774" s="1" t="s">
        <v>1603</v>
      </c>
      <c r="P774" s="1" t="s">
        <v>3297</v>
      </c>
      <c r="Q774" s="1" t="s">
        <v>198</v>
      </c>
      <c r="R774" s="9" t="s">
        <v>236</v>
      </c>
      <c r="S774" s="9">
        <f t="shared" si="170"/>
        <v>253</v>
      </c>
      <c r="T774" s="9">
        <f t="shared" si="171"/>
        <v>48</v>
      </c>
      <c r="U774" s="9" t="s">
        <v>128</v>
      </c>
      <c r="V774" s="9">
        <f t="shared" si="172"/>
        <v>70</v>
      </c>
      <c r="W774" s="9" t="s">
        <v>47</v>
      </c>
      <c r="X774" s="9">
        <f t="shared" si="173"/>
        <v>30</v>
      </c>
      <c r="Y774" s="9" t="s">
        <v>158</v>
      </c>
      <c r="Z774" s="9">
        <f t="shared" si="174"/>
        <v>30</v>
      </c>
      <c r="AA774" s="9" t="s">
        <v>158</v>
      </c>
      <c r="AB774" s="9">
        <f t="shared" si="175"/>
        <v>30</v>
      </c>
      <c r="AC774" s="9" t="s">
        <v>158</v>
      </c>
      <c r="AD774" s="9">
        <f t="shared" si="176"/>
        <v>45</v>
      </c>
      <c r="AE774" s="9" t="s">
        <v>44</v>
      </c>
      <c r="AF774" s="9">
        <f t="shared" si="177"/>
        <v>255</v>
      </c>
      <c r="AG774" s="9" t="s">
        <v>160</v>
      </c>
      <c r="AH774" s="9" t="s">
        <v>47</v>
      </c>
      <c r="AI774" s="9">
        <f t="shared" si="178"/>
        <v>70</v>
      </c>
      <c r="AJ774" s="9">
        <f t="shared" si="179"/>
        <v>51</v>
      </c>
      <c r="AK774" s="9" t="s">
        <v>237</v>
      </c>
      <c r="AL774" s="1" t="s">
        <v>161</v>
      </c>
      <c r="AM774" s="1" t="s">
        <v>33</v>
      </c>
      <c r="AN774" s="1" t="s">
        <v>238</v>
      </c>
      <c r="AP774" t="str">
        <f t="shared" si="180"/>
        <v>Field</v>
      </c>
      <c r="AQ774" s="9">
        <v>50</v>
      </c>
      <c r="AR774" s="9">
        <f t="shared" si="181"/>
        <v>50</v>
      </c>
      <c r="AS774" s="10">
        <f>Table1[[#This Row],[percentage_male]]/100</f>
        <v>0.5</v>
      </c>
      <c r="AT774" s="11">
        <f>(100-Table1[[#This Row],[percentage_male]])/100</f>
        <v>0.5</v>
      </c>
      <c r="AU774" s="1" t="s">
        <v>162</v>
      </c>
      <c r="AV774" s="1" t="s">
        <v>33</v>
      </c>
      <c r="AW774" s="1" t="s">
        <v>33</v>
      </c>
      <c r="AX774" s="1" t="s">
        <v>33</v>
      </c>
      <c r="AY774" s="1" t="s">
        <v>33</v>
      </c>
      <c r="AZ774" s="1" t="s">
        <v>33</v>
      </c>
      <c r="BA774" s="1" t="s">
        <v>33</v>
      </c>
      <c r="BB774" s="1" t="s">
        <v>38</v>
      </c>
      <c r="BC774" s="1" t="s">
        <v>33</v>
      </c>
      <c r="BD774" s="1" t="s">
        <v>33</v>
      </c>
      <c r="BE774" s="1" t="s">
        <v>33</v>
      </c>
      <c r="BF774" s="1" t="s">
        <v>33</v>
      </c>
      <c r="BG774" s="1" t="s">
        <v>33</v>
      </c>
      <c r="BH774" s="1" t="s">
        <v>33</v>
      </c>
      <c r="BI774" s="1" t="s">
        <v>32</v>
      </c>
      <c r="BJ774" s="1" t="s">
        <v>33</v>
      </c>
      <c r="BK774" s="1" t="s">
        <v>33</v>
      </c>
      <c r="BL774" s="1" t="s">
        <v>33</v>
      </c>
      <c r="BM774" s="1" t="s">
        <v>33</v>
      </c>
    </row>
    <row r="775" spans="1:65" x14ac:dyDescent="0.35">
      <c r="A775" s="1" t="s">
        <v>3299</v>
      </c>
      <c r="B775" s="1" t="s">
        <v>2832</v>
      </c>
      <c r="C775" s="1" t="s">
        <v>3300</v>
      </c>
      <c r="D775" s="1" t="s">
        <v>3301</v>
      </c>
      <c r="E775" t="s">
        <v>106</v>
      </c>
      <c r="F775" s="1" t="s">
        <v>37</v>
      </c>
      <c r="G775" s="1" t="s">
        <v>4427</v>
      </c>
      <c r="H775" s="1" t="s">
        <v>33</v>
      </c>
      <c r="I775" s="1" t="s">
        <v>37</v>
      </c>
      <c r="K775" t="str">
        <f t="shared" si="169"/>
        <v>Normal</v>
      </c>
      <c r="L775" s="1">
        <v>0.7</v>
      </c>
      <c r="M775" s="1">
        <v>14.2</v>
      </c>
      <c r="N775" s="1" t="s">
        <v>61</v>
      </c>
      <c r="O775" s="1" t="s">
        <v>1603</v>
      </c>
      <c r="P775" s="1" t="s">
        <v>3297</v>
      </c>
      <c r="Q775" s="1" t="s">
        <v>198</v>
      </c>
      <c r="R775" s="9" t="s">
        <v>1723</v>
      </c>
      <c r="S775" s="9">
        <f t="shared" si="170"/>
        <v>418</v>
      </c>
      <c r="T775" s="9">
        <f t="shared" si="171"/>
        <v>88</v>
      </c>
      <c r="U775" s="9" t="s">
        <v>537</v>
      </c>
      <c r="V775" s="9">
        <f t="shared" si="172"/>
        <v>110</v>
      </c>
      <c r="W775" s="9" t="s">
        <v>296</v>
      </c>
      <c r="X775" s="9">
        <f t="shared" si="173"/>
        <v>60</v>
      </c>
      <c r="Y775" s="9" t="s">
        <v>56</v>
      </c>
      <c r="Z775" s="9">
        <f t="shared" si="174"/>
        <v>55</v>
      </c>
      <c r="AA775" s="9" t="s">
        <v>169</v>
      </c>
      <c r="AB775" s="9">
        <f t="shared" si="175"/>
        <v>60</v>
      </c>
      <c r="AC775" s="9" t="s">
        <v>56</v>
      </c>
      <c r="AD775" s="9">
        <f t="shared" si="176"/>
        <v>45</v>
      </c>
      <c r="AE775" s="9" t="s">
        <v>44</v>
      </c>
      <c r="AF775" s="9">
        <f t="shared" si="177"/>
        <v>127</v>
      </c>
      <c r="AG775" s="9" t="s">
        <v>249</v>
      </c>
      <c r="AH775" s="9" t="s">
        <v>47</v>
      </c>
      <c r="AI775" s="9">
        <f t="shared" si="178"/>
        <v>70</v>
      </c>
      <c r="AJ775" s="9">
        <f t="shared" si="179"/>
        <v>146</v>
      </c>
      <c r="AK775" s="9" t="s">
        <v>770</v>
      </c>
      <c r="AL775" s="1" t="s">
        <v>161</v>
      </c>
      <c r="AM775" s="1" t="s">
        <v>33</v>
      </c>
      <c r="AN775" s="1" t="s">
        <v>238</v>
      </c>
      <c r="AP775" t="str">
        <f t="shared" si="180"/>
        <v>Field</v>
      </c>
      <c r="AQ775" s="9">
        <v>50</v>
      </c>
      <c r="AR775" s="9">
        <f t="shared" si="181"/>
        <v>50</v>
      </c>
      <c r="AS775" s="10">
        <f>Table1[[#This Row],[percentage_male]]/100</f>
        <v>0.5</v>
      </c>
      <c r="AT775" s="11">
        <f>(100-Table1[[#This Row],[percentage_male]])/100</f>
        <v>0.5</v>
      </c>
      <c r="AU775" s="1" t="s">
        <v>162</v>
      </c>
      <c r="AV775" s="1" t="s">
        <v>33</v>
      </c>
      <c r="AW775" s="1" t="s">
        <v>33</v>
      </c>
      <c r="AX775" s="1" t="s">
        <v>33</v>
      </c>
      <c r="AY775" s="1" t="s">
        <v>33</v>
      </c>
      <c r="AZ775" s="1" t="s">
        <v>33</v>
      </c>
      <c r="BA775" s="1" t="s">
        <v>33</v>
      </c>
      <c r="BB775" s="1" t="s">
        <v>38</v>
      </c>
      <c r="BC775" s="1" t="s">
        <v>33</v>
      </c>
      <c r="BD775" s="1" t="s">
        <v>33</v>
      </c>
      <c r="BE775" s="1" t="s">
        <v>33</v>
      </c>
      <c r="BF775" s="1" t="s">
        <v>33</v>
      </c>
      <c r="BG775" s="1" t="s">
        <v>33</v>
      </c>
      <c r="BH775" s="1" t="s">
        <v>33</v>
      </c>
      <c r="BI775" s="1" t="s">
        <v>32</v>
      </c>
      <c r="BJ775" s="1" t="s">
        <v>33</v>
      </c>
      <c r="BK775" s="1" t="s">
        <v>33</v>
      </c>
      <c r="BL775" s="1" t="s">
        <v>33</v>
      </c>
      <c r="BM775" s="1" t="s">
        <v>33</v>
      </c>
    </row>
    <row r="776" spans="1:65" x14ac:dyDescent="0.35">
      <c r="A776" s="1" t="s">
        <v>3303</v>
      </c>
      <c r="B776" s="1" t="s">
        <v>2836</v>
      </c>
      <c r="C776" s="1" t="s">
        <v>3304</v>
      </c>
      <c r="D776" s="1" t="s">
        <v>3305</v>
      </c>
      <c r="E776" t="s">
        <v>106</v>
      </c>
      <c r="F776" s="1" t="s">
        <v>37</v>
      </c>
      <c r="G776" s="1" t="s">
        <v>4428</v>
      </c>
      <c r="H776" s="1" t="s">
        <v>33</v>
      </c>
      <c r="I776" s="1" t="s">
        <v>154</v>
      </c>
      <c r="K776" t="str">
        <f t="shared" si="169"/>
        <v>Bug</v>
      </c>
      <c r="L776" s="1">
        <v>0.4</v>
      </c>
      <c r="M776" s="1">
        <v>4.4000000000000004</v>
      </c>
      <c r="N776" s="1" t="s">
        <v>33</v>
      </c>
      <c r="O776" s="1" t="s">
        <v>193</v>
      </c>
      <c r="R776" s="9" t="s">
        <v>307</v>
      </c>
      <c r="S776" s="9">
        <f t="shared" si="170"/>
        <v>300</v>
      </c>
      <c r="T776" s="9">
        <f t="shared" si="171"/>
        <v>47</v>
      </c>
      <c r="U776" s="9" t="s">
        <v>326</v>
      </c>
      <c r="V776" s="9">
        <f t="shared" si="172"/>
        <v>62</v>
      </c>
      <c r="W776" s="9" t="s">
        <v>57</v>
      </c>
      <c r="X776" s="9">
        <f t="shared" si="173"/>
        <v>45</v>
      </c>
      <c r="Y776" s="9" t="s">
        <v>44</v>
      </c>
      <c r="Z776" s="9">
        <f t="shared" si="174"/>
        <v>55</v>
      </c>
      <c r="AA776" s="9" t="s">
        <v>169</v>
      </c>
      <c r="AB776" s="9">
        <f t="shared" si="175"/>
        <v>45</v>
      </c>
      <c r="AC776" s="9" t="s">
        <v>44</v>
      </c>
      <c r="AD776" s="9">
        <f t="shared" si="176"/>
        <v>46</v>
      </c>
      <c r="AE776" s="9" t="s">
        <v>347</v>
      </c>
      <c r="AF776" s="9">
        <f t="shared" si="177"/>
        <v>255</v>
      </c>
      <c r="AG776" s="9" t="s">
        <v>160</v>
      </c>
      <c r="AH776" s="9" t="s">
        <v>47</v>
      </c>
      <c r="AI776" s="9">
        <f t="shared" si="178"/>
        <v>70</v>
      </c>
      <c r="AJ776" s="9">
        <f t="shared" si="179"/>
        <v>60</v>
      </c>
      <c r="AK776" s="9" t="s">
        <v>56</v>
      </c>
      <c r="AL776" s="1" t="s">
        <v>161</v>
      </c>
      <c r="AM776" s="1" t="s">
        <v>33</v>
      </c>
      <c r="AN776" s="1" t="s">
        <v>154</v>
      </c>
      <c r="AP776" t="str">
        <f t="shared" si="180"/>
        <v>Bug</v>
      </c>
      <c r="AQ776" s="9">
        <v>50</v>
      </c>
      <c r="AR776" s="9">
        <f t="shared" si="181"/>
        <v>50</v>
      </c>
      <c r="AS776" s="10">
        <f>Table1[[#This Row],[percentage_male]]/100</f>
        <v>0.5</v>
      </c>
      <c r="AT776" s="11">
        <f>(100-Table1[[#This Row],[percentage_male]])/100</f>
        <v>0.5</v>
      </c>
      <c r="AU776" s="1" t="s">
        <v>162</v>
      </c>
      <c r="AV776" s="1" t="s">
        <v>33</v>
      </c>
      <c r="AW776" s="1" t="s">
        <v>38</v>
      </c>
      <c r="AX776" s="1" t="s">
        <v>33</v>
      </c>
      <c r="AY776" s="1" t="s">
        <v>33</v>
      </c>
      <c r="AZ776" s="1">
        <v>0.5</v>
      </c>
      <c r="BA776" s="1" t="s">
        <v>33</v>
      </c>
      <c r="BB776" s="1">
        <v>0.5</v>
      </c>
      <c r="BC776" s="1" t="s">
        <v>33</v>
      </c>
      <c r="BD776" s="1">
        <v>0.5</v>
      </c>
      <c r="BE776" s="1" t="s">
        <v>38</v>
      </c>
      <c r="BF776" s="1" t="s">
        <v>33</v>
      </c>
      <c r="BG776" s="1" t="s">
        <v>33</v>
      </c>
      <c r="BH776" s="1" t="s">
        <v>38</v>
      </c>
      <c r="BI776" s="1" t="s">
        <v>33</v>
      </c>
      <c r="BJ776" s="1" t="s">
        <v>33</v>
      </c>
      <c r="BK776" s="1" t="s">
        <v>33</v>
      </c>
      <c r="BL776" s="1" t="s">
        <v>33</v>
      </c>
      <c r="BM776" s="1" t="s">
        <v>33</v>
      </c>
    </row>
    <row r="777" spans="1:65" x14ac:dyDescent="0.35">
      <c r="A777" s="1" t="s">
        <v>3307</v>
      </c>
      <c r="B777" s="1" t="s">
        <v>2840</v>
      </c>
      <c r="C777" s="1" t="s">
        <v>3308</v>
      </c>
      <c r="D777" s="1" t="s">
        <v>3309</v>
      </c>
      <c r="E777" t="s">
        <v>106</v>
      </c>
      <c r="F777" s="1" t="s">
        <v>37</v>
      </c>
      <c r="G777" s="1" t="s">
        <v>4429</v>
      </c>
      <c r="H777" s="1" t="s">
        <v>38</v>
      </c>
      <c r="I777" s="1" t="s">
        <v>154</v>
      </c>
      <c r="J777" s="1" t="s">
        <v>282</v>
      </c>
      <c r="K777" t="str">
        <f t="shared" si="169"/>
        <v>Bug, Electric</v>
      </c>
      <c r="L777" s="1">
        <v>0.5</v>
      </c>
      <c r="M777" s="1">
        <v>10.5</v>
      </c>
      <c r="N777" s="1" t="s">
        <v>33</v>
      </c>
      <c r="O777" s="1" t="s">
        <v>3310</v>
      </c>
      <c r="R777" s="9" t="s">
        <v>517</v>
      </c>
      <c r="S777" s="9">
        <f t="shared" si="170"/>
        <v>400</v>
      </c>
      <c r="T777" s="9">
        <f t="shared" si="171"/>
        <v>57</v>
      </c>
      <c r="U777" s="9" t="s">
        <v>348</v>
      </c>
      <c r="V777" s="9">
        <f t="shared" si="172"/>
        <v>82</v>
      </c>
      <c r="W777" s="9" t="s">
        <v>66</v>
      </c>
      <c r="X777" s="9">
        <f t="shared" si="173"/>
        <v>95</v>
      </c>
      <c r="Y777" s="9" t="s">
        <v>276</v>
      </c>
      <c r="Z777" s="9">
        <f t="shared" si="174"/>
        <v>55</v>
      </c>
      <c r="AA777" s="9" t="s">
        <v>169</v>
      </c>
      <c r="AB777" s="9">
        <f t="shared" si="175"/>
        <v>75</v>
      </c>
      <c r="AC777" s="9" t="s">
        <v>195</v>
      </c>
      <c r="AD777" s="9">
        <f t="shared" si="176"/>
        <v>36</v>
      </c>
      <c r="AE777" s="9" t="s">
        <v>300</v>
      </c>
      <c r="AF777" s="9">
        <f t="shared" si="177"/>
        <v>120</v>
      </c>
      <c r="AG777" s="9" t="s">
        <v>75</v>
      </c>
      <c r="AH777" s="9" t="s">
        <v>47</v>
      </c>
      <c r="AI777" s="9">
        <f t="shared" si="178"/>
        <v>70</v>
      </c>
      <c r="AJ777" s="9">
        <f t="shared" si="179"/>
        <v>140</v>
      </c>
      <c r="AK777" s="9" t="s">
        <v>361</v>
      </c>
      <c r="AL777" s="1" t="s">
        <v>161</v>
      </c>
      <c r="AM777" s="1" t="s">
        <v>33</v>
      </c>
      <c r="AN777" s="1" t="s">
        <v>154</v>
      </c>
      <c r="AP777" t="str">
        <f t="shared" si="180"/>
        <v>Bug</v>
      </c>
      <c r="AQ777" s="9">
        <v>50</v>
      </c>
      <c r="AR777" s="9">
        <f t="shared" si="181"/>
        <v>50</v>
      </c>
      <c r="AS777" s="10">
        <f>Table1[[#This Row],[percentage_male]]/100</f>
        <v>0.5</v>
      </c>
      <c r="AT777" s="11">
        <f>(100-Table1[[#This Row],[percentage_male]])/100</f>
        <v>0.5</v>
      </c>
      <c r="AU777" s="1" t="s">
        <v>162</v>
      </c>
      <c r="AV777" s="1" t="s">
        <v>33</v>
      </c>
      <c r="AW777" s="1" t="s">
        <v>38</v>
      </c>
      <c r="AX777" s="1" t="s">
        <v>33</v>
      </c>
      <c r="AY777" s="1">
        <v>0.5</v>
      </c>
      <c r="AZ777" s="1">
        <v>0.5</v>
      </c>
      <c r="BA777" s="1" t="s">
        <v>33</v>
      </c>
      <c r="BB777" s="1">
        <v>0.5</v>
      </c>
      <c r="BC777" s="1" t="s">
        <v>33</v>
      </c>
      <c r="BD777" s="1" t="s">
        <v>33</v>
      </c>
      <c r="BE777" s="1" t="s">
        <v>33</v>
      </c>
      <c r="BF777" s="1" t="s">
        <v>33</v>
      </c>
      <c r="BG777" s="1" t="s">
        <v>33</v>
      </c>
      <c r="BH777" s="1" t="s">
        <v>38</v>
      </c>
      <c r="BI777" s="1" t="s">
        <v>33</v>
      </c>
      <c r="BJ777" s="1" t="s">
        <v>33</v>
      </c>
      <c r="BK777" s="1" t="s">
        <v>33</v>
      </c>
      <c r="BL777" s="1">
        <v>0.5</v>
      </c>
      <c r="BM777" s="1" t="s">
        <v>33</v>
      </c>
    </row>
    <row r="778" spans="1:65" x14ac:dyDescent="0.35">
      <c r="A778" s="1" t="s">
        <v>3312</v>
      </c>
      <c r="B778" s="1" t="s">
        <v>2844</v>
      </c>
      <c r="C778" s="1" t="s">
        <v>3313</v>
      </c>
      <c r="D778" s="1" t="s">
        <v>3314</v>
      </c>
      <c r="E778" t="s">
        <v>106</v>
      </c>
      <c r="F778" s="1" t="s">
        <v>37</v>
      </c>
      <c r="G778" s="1" t="s">
        <v>3970</v>
      </c>
      <c r="H778" s="1" t="s">
        <v>38</v>
      </c>
      <c r="I778" s="1" t="s">
        <v>154</v>
      </c>
      <c r="J778" s="1" t="s">
        <v>282</v>
      </c>
      <c r="K778" t="str">
        <f t="shared" si="169"/>
        <v>Bug, Electric</v>
      </c>
      <c r="L778" s="1">
        <v>1.5</v>
      </c>
      <c r="M778" s="1">
        <v>45</v>
      </c>
      <c r="N778" s="1" t="s">
        <v>33</v>
      </c>
      <c r="O778" s="1" t="s">
        <v>680</v>
      </c>
      <c r="R778" s="9" t="s">
        <v>472</v>
      </c>
      <c r="S778" s="9">
        <f t="shared" si="170"/>
        <v>500</v>
      </c>
      <c r="T778" s="9">
        <f t="shared" si="171"/>
        <v>77</v>
      </c>
      <c r="U778" s="9" t="s">
        <v>252</v>
      </c>
      <c r="V778" s="9">
        <f t="shared" si="172"/>
        <v>70</v>
      </c>
      <c r="W778" s="9" t="s">
        <v>47</v>
      </c>
      <c r="X778" s="9">
        <f t="shared" si="173"/>
        <v>90</v>
      </c>
      <c r="Y778" s="9" t="s">
        <v>178</v>
      </c>
      <c r="Z778" s="9">
        <f t="shared" si="174"/>
        <v>145</v>
      </c>
      <c r="AA778" s="9" t="s">
        <v>201</v>
      </c>
      <c r="AB778" s="9">
        <f t="shared" si="175"/>
        <v>75</v>
      </c>
      <c r="AC778" s="9" t="s">
        <v>195</v>
      </c>
      <c r="AD778" s="9">
        <f t="shared" si="176"/>
        <v>43</v>
      </c>
      <c r="AE778" s="9" t="s">
        <v>87</v>
      </c>
      <c r="AF778" s="9">
        <f t="shared" si="177"/>
        <v>45</v>
      </c>
      <c r="AG778" s="9" t="s">
        <v>44</v>
      </c>
      <c r="AH778" s="9" t="s">
        <v>47</v>
      </c>
      <c r="AI778" s="9">
        <f t="shared" si="178"/>
        <v>70</v>
      </c>
      <c r="AJ778" s="9">
        <f t="shared" si="179"/>
        <v>225</v>
      </c>
      <c r="AK778" s="9" t="s">
        <v>521</v>
      </c>
      <c r="AL778" s="1" t="s">
        <v>161</v>
      </c>
      <c r="AM778" s="1" t="s">
        <v>33</v>
      </c>
      <c r="AN778" s="1" t="s">
        <v>154</v>
      </c>
      <c r="AP778" t="str">
        <f t="shared" si="180"/>
        <v>Bug</v>
      </c>
      <c r="AQ778" s="9">
        <v>50</v>
      </c>
      <c r="AR778" s="9">
        <f t="shared" si="181"/>
        <v>50</v>
      </c>
      <c r="AS778" s="10">
        <f>Table1[[#This Row],[percentage_male]]/100</f>
        <v>0.5</v>
      </c>
      <c r="AT778" s="11">
        <f>(100-Table1[[#This Row],[percentage_male]])/100</f>
        <v>0.5</v>
      </c>
      <c r="AU778" s="1" t="s">
        <v>162</v>
      </c>
      <c r="AV778" s="1" t="s">
        <v>33</v>
      </c>
      <c r="AW778" s="1" t="s">
        <v>38</v>
      </c>
      <c r="AX778" s="1" t="s">
        <v>33</v>
      </c>
      <c r="AY778" s="1">
        <v>0.5</v>
      </c>
      <c r="AZ778" s="1">
        <v>0.5</v>
      </c>
      <c r="BA778" s="1" t="s">
        <v>33</v>
      </c>
      <c r="BB778" s="1">
        <v>0.5</v>
      </c>
      <c r="BC778" s="1" t="s">
        <v>33</v>
      </c>
      <c r="BD778" s="1" t="s">
        <v>32</v>
      </c>
      <c r="BE778" s="1" t="s">
        <v>33</v>
      </c>
      <c r="BF778" s="1" t="s">
        <v>33</v>
      </c>
      <c r="BG778" s="1" t="s">
        <v>33</v>
      </c>
      <c r="BH778" s="1" t="s">
        <v>38</v>
      </c>
      <c r="BI778" s="1" t="s">
        <v>33</v>
      </c>
      <c r="BJ778" s="1" t="s">
        <v>33</v>
      </c>
      <c r="BK778" s="1" t="s">
        <v>33</v>
      </c>
      <c r="BL778" s="1">
        <v>0.5</v>
      </c>
      <c r="BM778" s="1" t="s">
        <v>33</v>
      </c>
    </row>
    <row r="779" spans="1:65" x14ac:dyDescent="0.35">
      <c r="A779" s="1" t="s">
        <v>3316</v>
      </c>
      <c r="B779" s="1" t="s">
        <v>2848</v>
      </c>
      <c r="C779" s="1" t="s">
        <v>3317</v>
      </c>
      <c r="D779" s="1" t="s">
        <v>3318</v>
      </c>
      <c r="E779" t="s">
        <v>106</v>
      </c>
      <c r="F779" s="1" t="s">
        <v>37</v>
      </c>
      <c r="G779" s="1" t="s">
        <v>4430</v>
      </c>
      <c r="H779" s="1" t="s">
        <v>33</v>
      </c>
      <c r="I779" s="1" t="s">
        <v>478</v>
      </c>
      <c r="K779" t="str">
        <f t="shared" si="169"/>
        <v>Fighting</v>
      </c>
      <c r="L779" s="1">
        <v>0.6</v>
      </c>
      <c r="M779" s="1">
        <v>7</v>
      </c>
      <c r="N779" s="1" t="s">
        <v>61</v>
      </c>
      <c r="O779" s="1" t="s">
        <v>707</v>
      </c>
      <c r="P779" s="1" t="s">
        <v>749</v>
      </c>
      <c r="Q779" s="1" t="s">
        <v>480</v>
      </c>
      <c r="R779" s="9" t="s">
        <v>1429</v>
      </c>
      <c r="S779" s="9">
        <f t="shared" si="170"/>
        <v>338</v>
      </c>
      <c r="T779" s="9">
        <f t="shared" si="171"/>
        <v>47</v>
      </c>
      <c r="U779" s="9" t="s">
        <v>326</v>
      </c>
      <c r="V779" s="9">
        <f t="shared" si="172"/>
        <v>82</v>
      </c>
      <c r="W779" s="9" t="s">
        <v>66</v>
      </c>
      <c r="X779" s="9">
        <f t="shared" si="173"/>
        <v>57</v>
      </c>
      <c r="Y779" s="9" t="s">
        <v>348</v>
      </c>
      <c r="Z779" s="9">
        <f t="shared" si="174"/>
        <v>42</v>
      </c>
      <c r="AA779" s="9" t="s">
        <v>335</v>
      </c>
      <c r="AB779" s="9">
        <f t="shared" si="175"/>
        <v>47</v>
      </c>
      <c r="AC779" s="9" t="s">
        <v>326</v>
      </c>
      <c r="AD779" s="9">
        <f t="shared" si="176"/>
        <v>63</v>
      </c>
      <c r="AE779" s="9" t="s">
        <v>58</v>
      </c>
      <c r="AF779" s="9">
        <f t="shared" si="177"/>
        <v>225</v>
      </c>
      <c r="AG779" s="9" t="s">
        <v>521</v>
      </c>
      <c r="AH779" s="9" t="s">
        <v>47</v>
      </c>
      <c r="AI779" s="9">
        <f t="shared" si="178"/>
        <v>70</v>
      </c>
      <c r="AJ779" s="9">
        <f t="shared" si="179"/>
        <v>68</v>
      </c>
      <c r="AK779" s="9" t="s">
        <v>452</v>
      </c>
      <c r="AL779" s="1" t="s">
        <v>161</v>
      </c>
      <c r="AM779" s="1" t="s">
        <v>33</v>
      </c>
      <c r="AN779" s="1" t="s">
        <v>557</v>
      </c>
      <c r="AP779" t="str">
        <f t="shared" si="180"/>
        <v>Water 3</v>
      </c>
      <c r="AQ779" s="9">
        <v>50</v>
      </c>
      <c r="AR779" s="9">
        <f t="shared" si="181"/>
        <v>50</v>
      </c>
      <c r="AS779" s="10">
        <f>Table1[[#This Row],[percentage_male]]/100</f>
        <v>0.5</v>
      </c>
      <c r="AT779" s="11">
        <f>(100-Table1[[#This Row],[percentage_male]])/100</f>
        <v>0.5</v>
      </c>
      <c r="AU779" s="1" t="s">
        <v>51</v>
      </c>
      <c r="AV779" s="1" t="s">
        <v>33</v>
      </c>
      <c r="AW779" s="1" t="s">
        <v>33</v>
      </c>
      <c r="AX779" s="1" t="s">
        <v>33</v>
      </c>
      <c r="AY779" s="1" t="s">
        <v>33</v>
      </c>
      <c r="AZ779" s="1" t="s">
        <v>33</v>
      </c>
      <c r="BA779" s="1" t="s">
        <v>33</v>
      </c>
      <c r="BB779" s="1" t="s">
        <v>33</v>
      </c>
      <c r="BC779" s="1" t="s">
        <v>33</v>
      </c>
      <c r="BD779" s="1" t="s">
        <v>33</v>
      </c>
      <c r="BE779" s="1" t="s">
        <v>38</v>
      </c>
      <c r="BF779" s="1" t="s">
        <v>38</v>
      </c>
      <c r="BG779" s="1">
        <v>0.5</v>
      </c>
      <c r="BH779" s="1">
        <v>0.5</v>
      </c>
      <c r="BI779" s="1" t="s">
        <v>33</v>
      </c>
      <c r="BJ779" s="1" t="s">
        <v>33</v>
      </c>
      <c r="BK779" s="1">
        <v>0.5</v>
      </c>
      <c r="BL779" s="1" t="s">
        <v>33</v>
      </c>
      <c r="BM779" s="1" t="s">
        <v>38</v>
      </c>
    </row>
    <row r="780" spans="1:65" x14ac:dyDescent="0.35">
      <c r="A780" s="1" t="s">
        <v>3320</v>
      </c>
      <c r="B780" s="1" t="s">
        <v>2852</v>
      </c>
      <c r="C780" s="1" t="s">
        <v>3321</v>
      </c>
      <c r="D780" s="1" t="s">
        <v>3322</v>
      </c>
      <c r="E780" t="s">
        <v>106</v>
      </c>
      <c r="F780" s="1" t="s">
        <v>37</v>
      </c>
      <c r="G780" s="1" t="s">
        <v>4431</v>
      </c>
      <c r="H780" s="1" t="s">
        <v>38</v>
      </c>
      <c r="I780" s="1" t="s">
        <v>478</v>
      </c>
      <c r="J780" s="1" t="s">
        <v>310</v>
      </c>
      <c r="K780" t="str">
        <f t="shared" si="169"/>
        <v>Fighting, Ice</v>
      </c>
      <c r="L780" s="1">
        <v>1.7</v>
      </c>
      <c r="M780" s="1">
        <v>180</v>
      </c>
      <c r="N780" s="1" t="s">
        <v>61</v>
      </c>
      <c r="O780" s="1" t="s">
        <v>707</v>
      </c>
      <c r="P780" s="1" t="s">
        <v>749</v>
      </c>
      <c r="Q780" s="1" t="s">
        <v>480</v>
      </c>
      <c r="R780" s="9" t="s">
        <v>1903</v>
      </c>
      <c r="S780" s="9">
        <f t="shared" si="170"/>
        <v>478</v>
      </c>
      <c r="T780" s="9">
        <f t="shared" si="171"/>
        <v>97</v>
      </c>
      <c r="U780" s="9" t="s">
        <v>248</v>
      </c>
      <c r="V780" s="9">
        <f t="shared" si="172"/>
        <v>132</v>
      </c>
      <c r="W780" s="9" t="s">
        <v>628</v>
      </c>
      <c r="X780" s="9">
        <f t="shared" si="173"/>
        <v>77</v>
      </c>
      <c r="Y780" s="9" t="s">
        <v>252</v>
      </c>
      <c r="Z780" s="9">
        <f t="shared" si="174"/>
        <v>62</v>
      </c>
      <c r="AA780" s="9" t="s">
        <v>57</v>
      </c>
      <c r="AB780" s="9">
        <f t="shared" si="175"/>
        <v>67</v>
      </c>
      <c r="AC780" s="9" t="s">
        <v>332</v>
      </c>
      <c r="AD780" s="9">
        <f t="shared" si="176"/>
        <v>43</v>
      </c>
      <c r="AE780" s="9" t="s">
        <v>87</v>
      </c>
      <c r="AF780" s="9">
        <f t="shared" si="177"/>
        <v>60</v>
      </c>
      <c r="AG780" s="9" t="s">
        <v>56</v>
      </c>
      <c r="AH780" s="9" t="s">
        <v>47</v>
      </c>
      <c r="AI780" s="9">
        <f t="shared" si="178"/>
        <v>70</v>
      </c>
      <c r="AJ780" s="9">
        <f t="shared" si="179"/>
        <v>167</v>
      </c>
      <c r="AK780" s="9" t="s">
        <v>848</v>
      </c>
      <c r="AL780" s="1" t="s">
        <v>161</v>
      </c>
      <c r="AM780" s="1" t="s">
        <v>33</v>
      </c>
      <c r="AN780" s="1" t="s">
        <v>557</v>
      </c>
      <c r="AP780" t="str">
        <f t="shared" si="180"/>
        <v>Water 3</v>
      </c>
      <c r="AQ780" s="9">
        <v>50</v>
      </c>
      <c r="AR780" s="9">
        <f t="shared" si="181"/>
        <v>50</v>
      </c>
      <c r="AS780" s="10">
        <f>Table1[[#This Row],[percentage_male]]/100</f>
        <v>0.5</v>
      </c>
      <c r="AT780" s="11">
        <f>(100-Table1[[#This Row],[percentage_male]])/100</f>
        <v>0.5</v>
      </c>
      <c r="AU780" s="1" t="s">
        <v>51</v>
      </c>
      <c r="AV780" s="1" t="s">
        <v>33</v>
      </c>
      <c r="AW780" s="1" t="s">
        <v>38</v>
      </c>
      <c r="AX780" s="1" t="s">
        <v>33</v>
      </c>
      <c r="AY780" s="1" t="s">
        <v>33</v>
      </c>
      <c r="AZ780" s="1" t="s">
        <v>33</v>
      </c>
      <c r="BA780" s="1">
        <v>0.5</v>
      </c>
      <c r="BB780" s="1" t="s">
        <v>38</v>
      </c>
      <c r="BC780" s="1" t="s">
        <v>33</v>
      </c>
      <c r="BD780" s="1" t="s">
        <v>33</v>
      </c>
      <c r="BE780" s="1" t="s">
        <v>38</v>
      </c>
      <c r="BF780" s="1" t="s">
        <v>38</v>
      </c>
      <c r="BG780" s="1">
        <v>0.5</v>
      </c>
      <c r="BH780" s="1" t="s">
        <v>33</v>
      </c>
      <c r="BI780" s="1" t="s">
        <v>33</v>
      </c>
      <c r="BJ780" s="1" t="s">
        <v>33</v>
      </c>
      <c r="BK780" s="1">
        <v>0.5</v>
      </c>
      <c r="BL780" s="1" t="s">
        <v>38</v>
      </c>
      <c r="BM780" s="1" t="s">
        <v>38</v>
      </c>
    </row>
    <row r="781" spans="1:65" x14ac:dyDescent="0.35">
      <c r="A781" s="1" t="s">
        <v>3324</v>
      </c>
      <c r="B781" s="1" t="s">
        <v>2856</v>
      </c>
      <c r="C781" s="1" t="s">
        <v>3325</v>
      </c>
      <c r="D781" s="1" t="s">
        <v>3326</v>
      </c>
      <c r="E781" t="s">
        <v>106</v>
      </c>
      <c r="F781" s="1" t="s">
        <v>37</v>
      </c>
      <c r="G781" s="1" t="s">
        <v>3965</v>
      </c>
      <c r="H781" s="1" t="s">
        <v>38</v>
      </c>
      <c r="I781" s="1" t="s">
        <v>81</v>
      </c>
      <c r="J781" s="1" t="s">
        <v>99</v>
      </c>
      <c r="K781" t="str">
        <f t="shared" si="169"/>
        <v>Fire, Flying</v>
      </c>
      <c r="L781" s="1">
        <v>0.6</v>
      </c>
      <c r="M781" s="1">
        <v>3.4</v>
      </c>
      <c r="N781" s="1" t="s">
        <v>33</v>
      </c>
      <c r="O781" s="1" t="s">
        <v>3327</v>
      </c>
      <c r="R781" s="9" t="s">
        <v>1895</v>
      </c>
      <c r="S781" s="9">
        <f t="shared" si="170"/>
        <v>476</v>
      </c>
      <c r="T781" s="9">
        <f t="shared" si="171"/>
        <v>75</v>
      </c>
      <c r="U781" s="9" t="s">
        <v>195</v>
      </c>
      <c r="V781" s="9">
        <f t="shared" si="172"/>
        <v>70</v>
      </c>
      <c r="W781" s="9" t="s">
        <v>47</v>
      </c>
      <c r="X781" s="9">
        <f t="shared" si="173"/>
        <v>70</v>
      </c>
      <c r="Y781" s="9" t="s">
        <v>47</v>
      </c>
      <c r="Z781" s="9">
        <f t="shared" si="174"/>
        <v>98</v>
      </c>
      <c r="AA781" s="9" t="s">
        <v>581</v>
      </c>
      <c r="AB781" s="9">
        <f t="shared" si="175"/>
        <v>70</v>
      </c>
      <c r="AC781" s="9" t="s">
        <v>47</v>
      </c>
      <c r="AD781" s="9">
        <f t="shared" si="176"/>
        <v>93</v>
      </c>
      <c r="AE781" s="9" t="s">
        <v>562</v>
      </c>
      <c r="AF781" s="9">
        <f t="shared" si="177"/>
        <v>45</v>
      </c>
      <c r="AG781" s="9" t="s">
        <v>44</v>
      </c>
      <c r="AH781" s="9" t="s">
        <v>47</v>
      </c>
      <c r="AI781" s="9">
        <f t="shared" si="178"/>
        <v>70</v>
      </c>
      <c r="AJ781" s="9">
        <f t="shared" si="179"/>
        <v>167</v>
      </c>
      <c r="AK781" s="9" t="s">
        <v>848</v>
      </c>
      <c r="AL781" s="1" t="s">
        <v>161</v>
      </c>
      <c r="AM781" s="1" t="s">
        <v>33</v>
      </c>
      <c r="AN781" s="1" t="s">
        <v>99</v>
      </c>
      <c r="AP781" t="str">
        <f t="shared" si="180"/>
        <v>Flying</v>
      </c>
      <c r="AQ781" s="9">
        <v>25</v>
      </c>
      <c r="AR781" s="9">
        <f t="shared" si="181"/>
        <v>75</v>
      </c>
      <c r="AS781" s="10">
        <f>Table1[[#This Row],[percentage_male]]/100</f>
        <v>0.25</v>
      </c>
      <c r="AT781" s="11">
        <f>(100-Table1[[#This Row],[percentage_male]])/100</f>
        <v>0.75</v>
      </c>
      <c r="AU781" s="1" t="s">
        <v>51</v>
      </c>
      <c r="AV781" s="1" t="s">
        <v>33</v>
      </c>
      <c r="AW781" s="1">
        <v>0.5</v>
      </c>
      <c r="AX781" s="1" t="s">
        <v>38</v>
      </c>
      <c r="AY781" s="1" t="s">
        <v>38</v>
      </c>
      <c r="AZ781" s="1">
        <v>0.25</v>
      </c>
      <c r="BA781" s="1" t="s">
        <v>33</v>
      </c>
      <c r="BB781" s="1">
        <v>0.5</v>
      </c>
      <c r="BC781" s="1" t="s">
        <v>33</v>
      </c>
      <c r="BD781" s="1" t="s">
        <v>32</v>
      </c>
      <c r="BE781" s="1" t="s">
        <v>33</v>
      </c>
      <c r="BF781" s="1" t="s">
        <v>33</v>
      </c>
      <c r="BG781" s="1">
        <v>0.25</v>
      </c>
      <c r="BH781" s="1" t="s">
        <v>77</v>
      </c>
      <c r="BI781" s="1" t="s">
        <v>33</v>
      </c>
      <c r="BJ781" s="1" t="s">
        <v>33</v>
      </c>
      <c r="BK781" s="1" t="s">
        <v>33</v>
      </c>
      <c r="BL781" s="1">
        <v>0.5</v>
      </c>
      <c r="BM781" s="1">
        <v>0.5</v>
      </c>
    </row>
    <row r="782" spans="1:65" x14ac:dyDescent="0.35">
      <c r="A782" s="1" t="s">
        <v>3329</v>
      </c>
      <c r="B782" s="1" t="s">
        <v>2856</v>
      </c>
      <c r="C782" s="1" t="s">
        <v>3325</v>
      </c>
      <c r="D782" s="1" t="s">
        <v>3326</v>
      </c>
      <c r="E782" t="s">
        <v>106</v>
      </c>
      <c r="F782" s="1" t="s">
        <v>37</v>
      </c>
      <c r="G782" s="1" t="s">
        <v>3965</v>
      </c>
      <c r="H782" s="1" t="s">
        <v>38</v>
      </c>
      <c r="I782" s="1" t="s">
        <v>282</v>
      </c>
      <c r="J782" s="1" t="s">
        <v>99</v>
      </c>
      <c r="K782" t="str">
        <f t="shared" si="169"/>
        <v>Electric, Flying</v>
      </c>
      <c r="L782" s="1">
        <v>0.6</v>
      </c>
      <c r="M782" s="1">
        <v>3.4</v>
      </c>
      <c r="N782" s="1" t="s">
        <v>33</v>
      </c>
      <c r="O782" s="1" t="s">
        <v>3327</v>
      </c>
      <c r="R782" s="9" t="s">
        <v>1895</v>
      </c>
      <c r="S782" s="9">
        <f t="shared" si="170"/>
        <v>476</v>
      </c>
      <c r="T782" s="9">
        <f t="shared" si="171"/>
        <v>75</v>
      </c>
      <c r="U782" s="9" t="s">
        <v>195</v>
      </c>
      <c r="V782" s="9">
        <f t="shared" si="172"/>
        <v>70</v>
      </c>
      <c r="W782" s="9" t="s">
        <v>47</v>
      </c>
      <c r="X782" s="9">
        <f t="shared" si="173"/>
        <v>70</v>
      </c>
      <c r="Y782" s="9" t="s">
        <v>47</v>
      </c>
      <c r="Z782" s="9">
        <f t="shared" si="174"/>
        <v>98</v>
      </c>
      <c r="AA782" s="9" t="s">
        <v>581</v>
      </c>
      <c r="AB782" s="9">
        <f t="shared" si="175"/>
        <v>70</v>
      </c>
      <c r="AC782" s="9" t="s">
        <v>47</v>
      </c>
      <c r="AD782" s="9">
        <f t="shared" si="176"/>
        <v>93</v>
      </c>
      <c r="AE782" s="9" t="s">
        <v>562</v>
      </c>
      <c r="AF782" s="9">
        <f t="shared" si="177"/>
        <v>45</v>
      </c>
      <c r="AG782" s="9" t="s">
        <v>44</v>
      </c>
      <c r="AH782" s="9" t="s">
        <v>47</v>
      </c>
      <c r="AI782" s="9">
        <f t="shared" si="178"/>
        <v>70</v>
      </c>
      <c r="AJ782" s="9">
        <f t="shared" si="179"/>
        <v>167</v>
      </c>
      <c r="AK782" s="9" t="s">
        <v>848</v>
      </c>
      <c r="AL782" s="1" t="s">
        <v>161</v>
      </c>
      <c r="AM782" s="1" t="s">
        <v>33</v>
      </c>
      <c r="AN782" s="1" t="s">
        <v>99</v>
      </c>
      <c r="AP782" t="str">
        <f t="shared" si="180"/>
        <v>Flying</v>
      </c>
      <c r="AQ782" s="9">
        <v>25</v>
      </c>
      <c r="AR782" s="9">
        <f t="shared" si="181"/>
        <v>75</v>
      </c>
      <c r="AS782" s="10">
        <f>Table1[[#This Row],[percentage_male]]/100</f>
        <v>0.25</v>
      </c>
      <c r="AT782" s="11">
        <f>(100-Table1[[#This Row],[percentage_male]])/100</f>
        <v>0.75</v>
      </c>
      <c r="AU782" s="1" t="s">
        <v>51</v>
      </c>
      <c r="AV782" s="1" t="s">
        <v>33</v>
      </c>
      <c r="AW782" s="1" t="s">
        <v>33</v>
      </c>
      <c r="AX782" s="1" t="s">
        <v>33</v>
      </c>
      <c r="AY782" s="1" t="s">
        <v>33</v>
      </c>
      <c r="AZ782" s="1">
        <v>0.5</v>
      </c>
      <c r="BA782" s="1" t="s">
        <v>38</v>
      </c>
      <c r="BB782" s="1">
        <v>0.5</v>
      </c>
      <c r="BC782" s="1" t="s">
        <v>33</v>
      </c>
      <c r="BD782" s="1" t="s">
        <v>32</v>
      </c>
      <c r="BE782" s="1">
        <v>0.5</v>
      </c>
      <c r="BF782" s="1" t="s">
        <v>33</v>
      </c>
      <c r="BG782" s="1">
        <v>0.5</v>
      </c>
      <c r="BH782" s="1" t="s">
        <v>38</v>
      </c>
      <c r="BI782" s="1" t="s">
        <v>33</v>
      </c>
      <c r="BJ782" s="1" t="s">
        <v>33</v>
      </c>
      <c r="BK782" s="1" t="s">
        <v>33</v>
      </c>
      <c r="BL782" s="1">
        <v>0.5</v>
      </c>
      <c r="BM782" s="1" t="s">
        <v>33</v>
      </c>
    </row>
    <row r="783" spans="1:65" x14ac:dyDescent="0.35">
      <c r="A783" s="1" t="s">
        <v>3331</v>
      </c>
      <c r="B783" s="1" t="s">
        <v>2856</v>
      </c>
      <c r="C783" s="1" t="s">
        <v>3325</v>
      </c>
      <c r="D783" s="1" t="s">
        <v>3326</v>
      </c>
      <c r="E783" t="s">
        <v>106</v>
      </c>
      <c r="F783" s="1" t="s">
        <v>37</v>
      </c>
      <c r="G783" s="1" t="s">
        <v>3965</v>
      </c>
      <c r="H783" s="1" t="s">
        <v>38</v>
      </c>
      <c r="I783" s="1" t="s">
        <v>299</v>
      </c>
      <c r="J783" s="1" t="s">
        <v>99</v>
      </c>
      <c r="K783" t="str">
        <f t="shared" si="169"/>
        <v>Psychic, Flying</v>
      </c>
      <c r="L783" s="1">
        <v>0.6</v>
      </c>
      <c r="M783" s="1">
        <v>3.4</v>
      </c>
      <c r="N783" s="1" t="s">
        <v>33</v>
      </c>
      <c r="O783" s="1" t="s">
        <v>3327</v>
      </c>
      <c r="R783" s="9" t="s">
        <v>1895</v>
      </c>
      <c r="S783" s="9">
        <f t="shared" si="170"/>
        <v>476</v>
      </c>
      <c r="T783" s="9">
        <f t="shared" si="171"/>
        <v>75</v>
      </c>
      <c r="U783" s="9" t="s">
        <v>195</v>
      </c>
      <c r="V783" s="9">
        <f t="shared" si="172"/>
        <v>70</v>
      </c>
      <c r="W783" s="9" t="s">
        <v>47</v>
      </c>
      <c r="X783" s="9">
        <f t="shared" si="173"/>
        <v>70</v>
      </c>
      <c r="Y783" s="9" t="s">
        <v>47</v>
      </c>
      <c r="Z783" s="9">
        <f t="shared" si="174"/>
        <v>98</v>
      </c>
      <c r="AA783" s="9" t="s">
        <v>581</v>
      </c>
      <c r="AB783" s="9">
        <f t="shared" si="175"/>
        <v>70</v>
      </c>
      <c r="AC783" s="9" t="s">
        <v>47</v>
      </c>
      <c r="AD783" s="9">
        <f t="shared" si="176"/>
        <v>93</v>
      </c>
      <c r="AE783" s="9" t="s">
        <v>562</v>
      </c>
      <c r="AF783" s="9">
        <f t="shared" si="177"/>
        <v>45</v>
      </c>
      <c r="AG783" s="9" t="s">
        <v>44</v>
      </c>
      <c r="AH783" s="9" t="s">
        <v>47</v>
      </c>
      <c r="AI783" s="9">
        <f t="shared" si="178"/>
        <v>70</v>
      </c>
      <c r="AJ783" s="9">
        <f t="shared" si="179"/>
        <v>167</v>
      </c>
      <c r="AK783" s="9" t="s">
        <v>848</v>
      </c>
      <c r="AL783" s="1" t="s">
        <v>161</v>
      </c>
      <c r="AM783" s="1" t="s">
        <v>33</v>
      </c>
      <c r="AN783" s="1" t="s">
        <v>99</v>
      </c>
      <c r="AP783" t="str">
        <f t="shared" si="180"/>
        <v>Flying</v>
      </c>
      <c r="AQ783" s="9">
        <v>25</v>
      </c>
      <c r="AR783" s="9">
        <f t="shared" si="181"/>
        <v>75</v>
      </c>
      <c r="AS783" s="10">
        <f>Table1[[#This Row],[percentage_male]]/100</f>
        <v>0.25</v>
      </c>
      <c r="AT783" s="11">
        <f>(100-Table1[[#This Row],[percentage_male]])/100</f>
        <v>0.75</v>
      </c>
      <c r="AU783" s="1" t="s">
        <v>51</v>
      </c>
      <c r="AV783" s="1" t="s">
        <v>33</v>
      </c>
      <c r="AW783" s="1" t="s">
        <v>33</v>
      </c>
      <c r="AX783" s="1" t="s">
        <v>33</v>
      </c>
      <c r="AY783" s="1" t="s">
        <v>38</v>
      </c>
      <c r="AZ783" s="1">
        <v>0.5</v>
      </c>
      <c r="BA783" s="1" t="s">
        <v>38</v>
      </c>
      <c r="BB783" s="1">
        <v>0.25</v>
      </c>
      <c r="BC783" s="1" t="s">
        <v>33</v>
      </c>
      <c r="BD783" s="1" t="s">
        <v>32</v>
      </c>
      <c r="BE783" s="1" t="s">
        <v>33</v>
      </c>
      <c r="BF783" s="1">
        <v>0.5</v>
      </c>
      <c r="BG783" s="1" t="s">
        <v>33</v>
      </c>
      <c r="BH783" s="1" t="s">
        <v>38</v>
      </c>
      <c r="BI783" s="1" t="s">
        <v>38</v>
      </c>
      <c r="BJ783" s="1" t="s">
        <v>33</v>
      </c>
      <c r="BK783" s="1" t="s">
        <v>38</v>
      </c>
      <c r="BL783" s="1" t="s">
        <v>33</v>
      </c>
      <c r="BM783" s="1" t="s">
        <v>33</v>
      </c>
    </row>
    <row r="784" spans="1:65" x14ac:dyDescent="0.35">
      <c r="A784" s="1" t="s">
        <v>3333</v>
      </c>
      <c r="B784" s="1" t="s">
        <v>2856</v>
      </c>
      <c r="C784" s="1" t="s">
        <v>3325</v>
      </c>
      <c r="D784" s="1" t="s">
        <v>3326</v>
      </c>
      <c r="E784" t="s">
        <v>106</v>
      </c>
      <c r="F784" s="1" t="s">
        <v>37</v>
      </c>
      <c r="G784" s="1" t="s">
        <v>3965</v>
      </c>
      <c r="H784" s="1" t="s">
        <v>38</v>
      </c>
      <c r="I784" s="1" t="s">
        <v>679</v>
      </c>
      <c r="J784" s="1" t="s">
        <v>99</v>
      </c>
      <c r="K784" t="str">
        <f t="shared" si="169"/>
        <v>Ghost, Flying</v>
      </c>
      <c r="L784" s="1">
        <v>0.6</v>
      </c>
      <c r="M784" s="1">
        <v>3.4</v>
      </c>
      <c r="N784" s="1" t="s">
        <v>33</v>
      </c>
      <c r="O784" s="1" t="s">
        <v>3327</v>
      </c>
      <c r="R784" s="9" t="s">
        <v>1895</v>
      </c>
      <c r="S784" s="9">
        <f t="shared" si="170"/>
        <v>476</v>
      </c>
      <c r="T784" s="9">
        <f t="shared" si="171"/>
        <v>75</v>
      </c>
      <c r="U784" s="9" t="s">
        <v>195</v>
      </c>
      <c r="V784" s="9">
        <f t="shared" si="172"/>
        <v>70</v>
      </c>
      <c r="W784" s="9" t="s">
        <v>47</v>
      </c>
      <c r="X784" s="9">
        <f t="shared" si="173"/>
        <v>70</v>
      </c>
      <c r="Y784" s="9" t="s">
        <v>47</v>
      </c>
      <c r="Z784" s="9">
        <f t="shared" si="174"/>
        <v>98</v>
      </c>
      <c r="AA784" s="9" t="s">
        <v>581</v>
      </c>
      <c r="AB784" s="9">
        <f t="shared" si="175"/>
        <v>70</v>
      </c>
      <c r="AC784" s="9" t="s">
        <v>47</v>
      </c>
      <c r="AD784" s="9">
        <f t="shared" si="176"/>
        <v>93</v>
      </c>
      <c r="AE784" s="9" t="s">
        <v>562</v>
      </c>
      <c r="AF784" s="9">
        <f t="shared" si="177"/>
        <v>45</v>
      </c>
      <c r="AG784" s="9" t="s">
        <v>44</v>
      </c>
      <c r="AH784" s="9" t="s">
        <v>47</v>
      </c>
      <c r="AI784" s="9">
        <f t="shared" si="178"/>
        <v>70</v>
      </c>
      <c r="AJ784" s="9">
        <f t="shared" si="179"/>
        <v>167</v>
      </c>
      <c r="AK784" s="9" t="s">
        <v>848</v>
      </c>
      <c r="AL784" s="1" t="s">
        <v>161</v>
      </c>
      <c r="AM784" s="1" t="s">
        <v>33</v>
      </c>
      <c r="AN784" s="1" t="s">
        <v>99</v>
      </c>
      <c r="AP784" t="str">
        <f t="shared" si="180"/>
        <v>Flying</v>
      </c>
      <c r="AQ784" s="9">
        <v>25</v>
      </c>
      <c r="AR784" s="9">
        <f t="shared" si="181"/>
        <v>75</v>
      </c>
      <c r="AS784" s="10">
        <f>Table1[[#This Row],[percentage_male]]/100</f>
        <v>0.25</v>
      </c>
      <c r="AT784" s="11">
        <f>(100-Table1[[#This Row],[percentage_male]])/100</f>
        <v>0.75</v>
      </c>
      <c r="AU784" s="1" t="s">
        <v>51</v>
      </c>
      <c r="AV784" s="1" t="s">
        <v>32</v>
      </c>
      <c r="AW784" s="1" t="s">
        <v>33</v>
      </c>
      <c r="AX784" s="1" t="s">
        <v>33</v>
      </c>
      <c r="AY784" s="1" t="s">
        <v>38</v>
      </c>
      <c r="AZ784" s="1">
        <v>0.5</v>
      </c>
      <c r="BA784" s="1" t="s">
        <v>38</v>
      </c>
      <c r="BB784" s="1" t="s">
        <v>32</v>
      </c>
      <c r="BC784" s="1">
        <v>0.5</v>
      </c>
      <c r="BD784" s="1" t="s">
        <v>32</v>
      </c>
      <c r="BE784" s="1" t="s">
        <v>33</v>
      </c>
      <c r="BF784" s="1" t="s">
        <v>33</v>
      </c>
      <c r="BG784" s="1">
        <v>0.25</v>
      </c>
      <c r="BH784" s="1" t="s">
        <v>38</v>
      </c>
      <c r="BI784" s="1" t="s">
        <v>38</v>
      </c>
      <c r="BJ784" s="1" t="s">
        <v>33</v>
      </c>
      <c r="BK784" s="1" t="s">
        <v>38</v>
      </c>
      <c r="BL784" s="1" t="s">
        <v>33</v>
      </c>
      <c r="BM784" s="1" t="s">
        <v>33</v>
      </c>
    </row>
    <row r="785" spans="1:65" x14ac:dyDescent="0.35">
      <c r="A785" s="1" t="s">
        <v>3335</v>
      </c>
      <c r="B785" s="1" t="s">
        <v>2860</v>
      </c>
      <c r="C785" s="1" t="s">
        <v>3336</v>
      </c>
      <c r="D785" s="1" t="s">
        <v>3337</v>
      </c>
      <c r="E785" t="s">
        <v>106</v>
      </c>
      <c r="F785" s="1" t="s">
        <v>37</v>
      </c>
      <c r="G785" s="1" t="s">
        <v>4432</v>
      </c>
      <c r="H785" s="1" t="s">
        <v>38</v>
      </c>
      <c r="I785" s="1" t="s">
        <v>154</v>
      </c>
      <c r="J785" s="1" t="s">
        <v>288</v>
      </c>
      <c r="K785" t="str">
        <f t="shared" si="169"/>
        <v>Bug, Fairy</v>
      </c>
      <c r="L785" s="1">
        <v>0.1</v>
      </c>
      <c r="M785" s="1">
        <v>0.2</v>
      </c>
      <c r="N785" s="1" t="s">
        <v>61</v>
      </c>
      <c r="O785" s="1" t="s">
        <v>1197</v>
      </c>
      <c r="P785" s="1" t="s">
        <v>155</v>
      </c>
      <c r="Q785" s="1" t="s">
        <v>3074</v>
      </c>
      <c r="R785" s="9" t="s">
        <v>1319</v>
      </c>
      <c r="S785" s="9">
        <f t="shared" si="170"/>
        <v>304</v>
      </c>
      <c r="T785" s="9">
        <f t="shared" si="171"/>
        <v>40</v>
      </c>
      <c r="U785" s="9" t="s">
        <v>184</v>
      </c>
      <c r="V785" s="9">
        <f t="shared" si="172"/>
        <v>45</v>
      </c>
      <c r="W785" s="9" t="s">
        <v>44</v>
      </c>
      <c r="X785" s="9">
        <f t="shared" si="173"/>
        <v>40</v>
      </c>
      <c r="Y785" s="9" t="s">
        <v>184</v>
      </c>
      <c r="Z785" s="9">
        <f t="shared" si="174"/>
        <v>55</v>
      </c>
      <c r="AA785" s="9" t="s">
        <v>169</v>
      </c>
      <c r="AB785" s="9">
        <f t="shared" si="175"/>
        <v>40</v>
      </c>
      <c r="AC785" s="9" t="s">
        <v>184</v>
      </c>
      <c r="AD785" s="9">
        <f t="shared" si="176"/>
        <v>84</v>
      </c>
      <c r="AE785" s="9" t="s">
        <v>102</v>
      </c>
      <c r="AF785" s="9">
        <f t="shared" si="177"/>
        <v>190</v>
      </c>
      <c r="AG785" s="9" t="s">
        <v>286</v>
      </c>
      <c r="AH785" s="9" t="s">
        <v>47</v>
      </c>
      <c r="AI785" s="9">
        <f t="shared" si="178"/>
        <v>70</v>
      </c>
      <c r="AJ785" s="9">
        <f t="shared" si="179"/>
        <v>61</v>
      </c>
      <c r="AK785" s="9" t="s">
        <v>264</v>
      </c>
      <c r="AL785" s="1" t="s">
        <v>161</v>
      </c>
      <c r="AM785" s="1" t="s">
        <v>38</v>
      </c>
      <c r="AN785" s="1" t="s">
        <v>154</v>
      </c>
      <c r="AO785" s="1" t="s">
        <v>288</v>
      </c>
      <c r="AP785" t="str">
        <f t="shared" si="180"/>
        <v>Bug, Fairy</v>
      </c>
      <c r="AQ785" s="9">
        <v>50</v>
      </c>
      <c r="AR785" s="9">
        <f t="shared" si="181"/>
        <v>50</v>
      </c>
      <c r="AS785" s="10">
        <f>Table1[[#This Row],[percentage_male]]/100</f>
        <v>0.5</v>
      </c>
      <c r="AT785" s="11">
        <f>(100-Table1[[#This Row],[percentage_male]])/100</f>
        <v>0.5</v>
      </c>
      <c r="AU785" s="1" t="s">
        <v>51</v>
      </c>
      <c r="AV785" s="1" t="s">
        <v>33</v>
      </c>
      <c r="AW785" s="1" t="s">
        <v>38</v>
      </c>
      <c r="AX785" s="1" t="s">
        <v>33</v>
      </c>
      <c r="AY785" s="1" t="s">
        <v>33</v>
      </c>
      <c r="AZ785" s="1">
        <v>0.5</v>
      </c>
      <c r="BA785" s="1" t="s">
        <v>33</v>
      </c>
      <c r="BB785" s="1">
        <v>0.25</v>
      </c>
      <c r="BC785" s="1" t="s">
        <v>38</v>
      </c>
      <c r="BD785" s="1">
        <v>0.5</v>
      </c>
      <c r="BE785" s="1" t="s">
        <v>38</v>
      </c>
      <c r="BF785" s="1" t="s">
        <v>33</v>
      </c>
      <c r="BG785" s="1">
        <v>0.5</v>
      </c>
      <c r="BH785" s="1" t="s">
        <v>38</v>
      </c>
      <c r="BI785" s="1" t="s">
        <v>33</v>
      </c>
      <c r="BJ785" s="1" t="s">
        <v>32</v>
      </c>
      <c r="BK785" s="1">
        <v>0.5</v>
      </c>
      <c r="BL785" s="1" t="s">
        <v>38</v>
      </c>
      <c r="BM785" s="1" t="s">
        <v>33</v>
      </c>
    </row>
    <row r="786" spans="1:65" x14ac:dyDescent="0.35">
      <c r="A786" s="1" t="s">
        <v>3339</v>
      </c>
      <c r="B786" s="1" t="s">
        <v>2864</v>
      </c>
      <c r="C786" s="1" t="s">
        <v>3340</v>
      </c>
      <c r="D786" s="1" t="s">
        <v>3341</v>
      </c>
      <c r="E786" t="s">
        <v>106</v>
      </c>
      <c r="F786" s="1" t="s">
        <v>37</v>
      </c>
      <c r="G786" s="1" t="s">
        <v>4432</v>
      </c>
      <c r="H786" s="1" t="s">
        <v>38</v>
      </c>
      <c r="I786" s="1" t="s">
        <v>154</v>
      </c>
      <c r="J786" s="1" t="s">
        <v>288</v>
      </c>
      <c r="K786" t="str">
        <f t="shared" si="169"/>
        <v>Bug, Fairy</v>
      </c>
      <c r="L786" s="1">
        <v>0.2</v>
      </c>
      <c r="M786" s="1">
        <v>0.5</v>
      </c>
      <c r="N786" s="1" t="s">
        <v>61</v>
      </c>
      <c r="O786" s="1" t="s">
        <v>1197</v>
      </c>
      <c r="P786" s="1" t="s">
        <v>155</v>
      </c>
      <c r="Q786" s="1" t="s">
        <v>3074</v>
      </c>
      <c r="R786" s="9" t="s">
        <v>1862</v>
      </c>
      <c r="S786" s="9">
        <f t="shared" si="170"/>
        <v>464</v>
      </c>
      <c r="T786" s="9">
        <f t="shared" si="171"/>
        <v>60</v>
      </c>
      <c r="U786" s="9" t="s">
        <v>56</v>
      </c>
      <c r="V786" s="9">
        <f t="shared" si="172"/>
        <v>55</v>
      </c>
      <c r="W786" s="9" t="s">
        <v>169</v>
      </c>
      <c r="X786" s="9">
        <f t="shared" si="173"/>
        <v>60</v>
      </c>
      <c r="Y786" s="9" t="s">
        <v>56</v>
      </c>
      <c r="Z786" s="9">
        <f t="shared" si="174"/>
        <v>95</v>
      </c>
      <c r="AA786" s="9" t="s">
        <v>276</v>
      </c>
      <c r="AB786" s="9">
        <f t="shared" si="175"/>
        <v>70</v>
      </c>
      <c r="AC786" s="9" t="s">
        <v>47</v>
      </c>
      <c r="AD786" s="9">
        <f t="shared" si="176"/>
        <v>124</v>
      </c>
      <c r="AE786" s="9" t="s">
        <v>684</v>
      </c>
      <c r="AF786" s="9">
        <f t="shared" si="177"/>
        <v>75</v>
      </c>
      <c r="AG786" s="9" t="s">
        <v>195</v>
      </c>
      <c r="AH786" s="9" t="s">
        <v>47</v>
      </c>
      <c r="AI786" s="9">
        <f t="shared" si="178"/>
        <v>70</v>
      </c>
      <c r="AJ786" s="9">
        <f t="shared" si="179"/>
        <v>162</v>
      </c>
      <c r="AK786" s="9" t="s">
        <v>832</v>
      </c>
      <c r="AL786" s="1" t="s">
        <v>161</v>
      </c>
      <c r="AM786" s="1" t="s">
        <v>38</v>
      </c>
      <c r="AN786" s="1" t="s">
        <v>154</v>
      </c>
      <c r="AO786" s="1" t="s">
        <v>288</v>
      </c>
      <c r="AP786" t="str">
        <f t="shared" si="180"/>
        <v>Bug, Fairy</v>
      </c>
      <c r="AQ786" s="9">
        <v>50</v>
      </c>
      <c r="AR786" s="9">
        <f t="shared" si="181"/>
        <v>50</v>
      </c>
      <c r="AS786" s="10">
        <f>Table1[[#This Row],[percentage_male]]/100</f>
        <v>0.5</v>
      </c>
      <c r="AT786" s="11">
        <f>(100-Table1[[#This Row],[percentage_male]])/100</f>
        <v>0.5</v>
      </c>
      <c r="AU786" s="1" t="s">
        <v>51</v>
      </c>
      <c r="AV786" s="1" t="s">
        <v>33</v>
      </c>
      <c r="AW786" s="1" t="s">
        <v>38</v>
      </c>
      <c r="AX786" s="1" t="s">
        <v>33</v>
      </c>
      <c r="AY786" s="1" t="s">
        <v>33</v>
      </c>
      <c r="AZ786" s="1">
        <v>0.5</v>
      </c>
      <c r="BA786" s="1" t="s">
        <v>33</v>
      </c>
      <c r="BB786" s="1">
        <v>0.25</v>
      </c>
      <c r="BC786" s="1" t="s">
        <v>38</v>
      </c>
      <c r="BD786" s="1">
        <v>0.5</v>
      </c>
      <c r="BE786" s="1" t="s">
        <v>38</v>
      </c>
      <c r="BF786" s="1" t="s">
        <v>33</v>
      </c>
      <c r="BG786" s="1">
        <v>0.5</v>
      </c>
      <c r="BH786" s="1" t="s">
        <v>38</v>
      </c>
      <c r="BI786" s="1" t="s">
        <v>33</v>
      </c>
      <c r="BJ786" s="1" t="s">
        <v>32</v>
      </c>
      <c r="BK786" s="1">
        <v>0.5</v>
      </c>
      <c r="BL786" s="1" t="s">
        <v>38</v>
      </c>
      <c r="BM786" s="1" t="s">
        <v>33</v>
      </c>
    </row>
    <row r="787" spans="1:65" x14ac:dyDescent="0.35">
      <c r="A787" s="1" t="s">
        <v>3343</v>
      </c>
      <c r="B787" s="1" t="s">
        <v>2868</v>
      </c>
      <c r="C787" s="1" t="s">
        <v>3344</v>
      </c>
      <c r="D787" s="1" t="s">
        <v>3345</v>
      </c>
      <c r="E787" t="s">
        <v>106</v>
      </c>
      <c r="F787" s="1" t="s">
        <v>37</v>
      </c>
      <c r="G787" s="1" t="s">
        <v>3923</v>
      </c>
      <c r="H787" s="1" t="s">
        <v>33</v>
      </c>
      <c r="I787" s="1" t="s">
        <v>566</v>
      </c>
      <c r="K787" t="str">
        <f t="shared" si="169"/>
        <v>Rock</v>
      </c>
      <c r="L787" s="1">
        <v>0.5</v>
      </c>
      <c r="M787" s="1">
        <v>9.1999999999999993</v>
      </c>
      <c r="N787" s="1" t="s">
        <v>61</v>
      </c>
      <c r="O787" s="1" t="s">
        <v>206</v>
      </c>
      <c r="P787" s="1" t="s">
        <v>479</v>
      </c>
      <c r="Q787" s="1" t="s">
        <v>528</v>
      </c>
      <c r="R787" s="9" t="s">
        <v>1050</v>
      </c>
      <c r="S787" s="9">
        <f t="shared" si="170"/>
        <v>280</v>
      </c>
      <c r="T787" s="9">
        <f t="shared" si="171"/>
        <v>45</v>
      </c>
      <c r="U787" s="9" t="s">
        <v>44</v>
      </c>
      <c r="V787" s="9">
        <f t="shared" si="172"/>
        <v>65</v>
      </c>
      <c r="W787" s="9" t="s">
        <v>46</v>
      </c>
      <c r="X787" s="9">
        <f t="shared" si="173"/>
        <v>40</v>
      </c>
      <c r="Y787" s="9" t="s">
        <v>184</v>
      </c>
      <c r="Z787" s="9">
        <f t="shared" si="174"/>
        <v>30</v>
      </c>
      <c r="AA787" s="9" t="s">
        <v>158</v>
      </c>
      <c r="AB787" s="9">
        <f t="shared" si="175"/>
        <v>40</v>
      </c>
      <c r="AC787" s="9" t="s">
        <v>184</v>
      </c>
      <c r="AD787" s="9">
        <f t="shared" si="176"/>
        <v>60</v>
      </c>
      <c r="AE787" s="9" t="s">
        <v>56</v>
      </c>
      <c r="AF787" s="9">
        <f t="shared" si="177"/>
        <v>190</v>
      </c>
      <c r="AG787" s="9" t="s">
        <v>286</v>
      </c>
      <c r="AH787" s="9" t="s">
        <v>47</v>
      </c>
      <c r="AI787" s="9">
        <f t="shared" si="178"/>
        <v>70</v>
      </c>
      <c r="AJ787" s="9">
        <f t="shared" si="179"/>
        <v>56</v>
      </c>
      <c r="AK787" s="9" t="s">
        <v>210</v>
      </c>
      <c r="AL787" s="1" t="s">
        <v>161</v>
      </c>
      <c r="AM787" s="1" t="s">
        <v>33</v>
      </c>
      <c r="AN787" s="1" t="s">
        <v>238</v>
      </c>
      <c r="AP787" t="str">
        <f t="shared" si="180"/>
        <v>Field</v>
      </c>
      <c r="AQ787" s="9">
        <v>50</v>
      </c>
      <c r="AR787" s="9">
        <f t="shared" si="181"/>
        <v>50</v>
      </c>
      <c r="AS787" s="10">
        <f>Table1[[#This Row],[percentage_male]]/100</f>
        <v>0.5</v>
      </c>
      <c r="AT787" s="11">
        <f>(100-Table1[[#This Row],[percentage_male]])/100</f>
        <v>0.5</v>
      </c>
      <c r="AU787" s="1" t="s">
        <v>162</v>
      </c>
      <c r="AV787" s="1">
        <v>0.5</v>
      </c>
      <c r="AW787" s="1">
        <v>0.5</v>
      </c>
      <c r="AX787" s="1" t="s">
        <v>38</v>
      </c>
      <c r="AY787" s="1" t="s">
        <v>33</v>
      </c>
      <c r="AZ787" s="1" t="s">
        <v>38</v>
      </c>
      <c r="BA787" s="1" t="s">
        <v>33</v>
      </c>
      <c r="BB787" s="1" t="s">
        <v>38</v>
      </c>
      <c r="BC787" s="1">
        <v>0.5</v>
      </c>
      <c r="BD787" s="1" t="s">
        <v>38</v>
      </c>
      <c r="BE787" s="1">
        <v>0.5</v>
      </c>
      <c r="BF787" s="1" t="s">
        <v>33</v>
      </c>
      <c r="BG787" s="1" t="s">
        <v>33</v>
      </c>
      <c r="BH787" s="1" t="s">
        <v>33</v>
      </c>
      <c r="BI787" s="1" t="s">
        <v>33</v>
      </c>
      <c r="BJ787" s="1" t="s">
        <v>33</v>
      </c>
      <c r="BK787" s="1" t="s">
        <v>33</v>
      </c>
      <c r="BL787" s="1" t="s">
        <v>38</v>
      </c>
      <c r="BM787" s="1" t="s">
        <v>33</v>
      </c>
    </row>
    <row r="788" spans="1:65" x14ac:dyDescent="0.35">
      <c r="A788" s="1" t="s">
        <v>3347</v>
      </c>
      <c r="B788" s="1" t="s">
        <v>2868</v>
      </c>
      <c r="C788" s="1" t="s">
        <v>3344</v>
      </c>
      <c r="D788" s="1" t="s">
        <v>3345</v>
      </c>
      <c r="E788" t="s">
        <v>106</v>
      </c>
      <c r="F788" s="1" t="s">
        <v>37</v>
      </c>
      <c r="G788" s="1" t="s">
        <v>3923</v>
      </c>
      <c r="H788" s="1" t="s">
        <v>33</v>
      </c>
      <c r="I788" s="1" t="s">
        <v>566</v>
      </c>
      <c r="K788" t="str">
        <f t="shared" si="169"/>
        <v>Rock</v>
      </c>
      <c r="L788" s="1">
        <v>0.5</v>
      </c>
      <c r="M788" s="1">
        <v>9.1999999999999993</v>
      </c>
      <c r="N788" s="1" t="s">
        <v>33</v>
      </c>
      <c r="O788" s="1" t="s">
        <v>599</v>
      </c>
      <c r="R788" s="9" t="s">
        <v>1050</v>
      </c>
      <c r="S788" s="9">
        <f t="shared" si="170"/>
        <v>280</v>
      </c>
      <c r="T788" s="9">
        <f t="shared" si="171"/>
        <v>45</v>
      </c>
      <c r="U788" s="9" t="s">
        <v>44</v>
      </c>
      <c r="V788" s="9">
        <f t="shared" si="172"/>
        <v>65</v>
      </c>
      <c r="W788" s="9" t="s">
        <v>46</v>
      </c>
      <c r="X788" s="9">
        <f t="shared" si="173"/>
        <v>40</v>
      </c>
      <c r="Y788" s="9" t="s">
        <v>184</v>
      </c>
      <c r="Z788" s="9">
        <f t="shared" si="174"/>
        <v>30</v>
      </c>
      <c r="AA788" s="9" t="s">
        <v>158</v>
      </c>
      <c r="AB788" s="9">
        <f t="shared" si="175"/>
        <v>40</v>
      </c>
      <c r="AC788" s="9" t="s">
        <v>184</v>
      </c>
      <c r="AD788" s="9">
        <f t="shared" si="176"/>
        <v>60</v>
      </c>
      <c r="AE788" s="9" t="s">
        <v>56</v>
      </c>
      <c r="AF788" s="9">
        <f t="shared" si="177"/>
        <v>190</v>
      </c>
      <c r="AG788" s="9" t="s">
        <v>286</v>
      </c>
      <c r="AH788" s="9" t="s">
        <v>47</v>
      </c>
      <c r="AI788" s="9">
        <f t="shared" si="178"/>
        <v>70</v>
      </c>
      <c r="AJ788" s="9">
        <f t="shared" si="179"/>
        <v>56</v>
      </c>
      <c r="AK788" s="9" t="s">
        <v>210</v>
      </c>
      <c r="AL788" s="1" t="s">
        <v>161</v>
      </c>
      <c r="AM788" s="1" t="s">
        <v>33</v>
      </c>
      <c r="AN788" s="1" t="s">
        <v>238</v>
      </c>
      <c r="AP788" t="str">
        <f t="shared" si="180"/>
        <v>Field</v>
      </c>
      <c r="AQ788" s="9">
        <v>50</v>
      </c>
      <c r="AR788" s="9">
        <f t="shared" si="181"/>
        <v>50</v>
      </c>
      <c r="AS788" s="10">
        <f>Table1[[#This Row],[percentage_male]]/100</f>
        <v>0.5</v>
      </c>
      <c r="AT788" s="11">
        <f>(100-Table1[[#This Row],[percentage_male]])/100</f>
        <v>0.5</v>
      </c>
      <c r="AU788" s="1" t="s">
        <v>162</v>
      </c>
      <c r="AV788" s="1">
        <v>0.5</v>
      </c>
      <c r="AW788" s="1">
        <v>0.5</v>
      </c>
      <c r="AX788" s="1" t="s">
        <v>38</v>
      </c>
      <c r="AY788" s="1" t="s">
        <v>33</v>
      </c>
      <c r="AZ788" s="1" t="s">
        <v>38</v>
      </c>
      <c r="BA788" s="1" t="s">
        <v>33</v>
      </c>
      <c r="BB788" s="1" t="s">
        <v>38</v>
      </c>
      <c r="BC788" s="1">
        <v>0.5</v>
      </c>
      <c r="BD788" s="1" t="s">
        <v>38</v>
      </c>
      <c r="BE788" s="1">
        <v>0.5</v>
      </c>
      <c r="BF788" s="1" t="s">
        <v>33</v>
      </c>
      <c r="BG788" s="1" t="s">
        <v>33</v>
      </c>
      <c r="BH788" s="1" t="s">
        <v>33</v>
      </c>
      <c r="BI788" s="1" t="s">
        <v>33</v>
      </c>
      <c r="BJ788" s="1" t="s">
        <v>33</v>
      </c>
      <c r="BK788" s="1" t="s">
        <v>33</v>
      </c>
      <c r="BL788" s="1" t="s">
        <v>38</v>
      </c>
      <c r="BM788" s="1" t="s">
        <v>33</v>
      </c>
    </row>
    <row r="789" spans="1:65" x14ac:dyDescent="0.35">
      <c r="A789" s="1" t="s">
        <v>3349</v>
      </c>
      <c r="B789" s="1" t="s">
        <v>2872</v>
      </c>
      <c r="C789" s="1" t="s">
        <v>3350</v>
      </c>
      <c r="D789" s="1" t="s">
        <v>3351</v>
      </c>
      <c r="E789" t="s">
        <v>106</v>
      </c>
      <c r="F789" s="1" t="s">
        <v>37</v>
      </c>
      <c r="G789" s="1" t="s">
        <v>4433</v>
      </c>
      <c r="H789" s="1" t="s">
        <v>33</v>
      </c>
      <c r="I789" s="1" t="s">
        <v>566</v>
      </c>
      <c r="K789" t="str">
        <f t="shared" si="169"/>
        <v>Rock</v>
      </c>
      <c r="L789" s="1">
        <v>0.8</v>
      </c>
      <c r="M789" s="1">
        <v>25</v>
      </c>
      <c r="N789" s="1" t="s">
        <v>61</v>
      </c>
      <c r="O789" s="1" t="s">
        <v>206</v>
      </c>
      <c r="P789" s="1" t="s">
        <v>306</v>
      </c>
      <c r="Q789" s="1" t="s">
        <v>528</v>
      </c>
      <c r="R789" s="9" t="s">
        <v>1933</v>
      </c>
      <c r="S789" s="9">
        <f t="shared" si="170"/>
        <v>487</v>
      </c>
      <c r="T789" s="9">
        <f t="shared" si="171"/>
        <v>75</v>
      </c>
      <c r="U789" s="9" t="s">
        <v>195</v>
      </c>
      <c r="V789" s="9">
        <f t="shared" si="172"/>
        <v>115</v>
      </c>
      <c r="W789" s="9" t="s">
        <v>118</v>
      </c>
      <c r="X789" s="9">
        <f t="shared" si="173"/>
        <v>65</v>
      </c>
      <c r="Y789" s="9" t="s">
        <v>46</v>
      </c>
      <c r="Z789" s="9">
        <f t="shared" si="174"/>
        <v>55</v>
      </c>
      <c r="AA789" s="9" t="s">
        <v>169</v>
      </c>
      <c r="AB789" s="9">
        <f t="shared" si="175"/>
        <v>65</v>
      </c>
      <c r="AC789" s="9" t="s">
        <v>46</v>
      </c>
      <c r="AD789" s="9">
        <f t="shared" si="176"/>
        <v>112</v>
      </c>
      <c r="AE789" s="9" t="s">
        <v>287</v>
      </c>
      <c r="AF789" s="9">
        <f t="shared" si="177"/>
        <v>90</v>
      </c>
      <c r="AG789" s="9" t="s">
        <v>178</v>
      </c>
      <c r="AH789" s="9" t="s">
        <v>47</v>
      </c>
      <c r="AI789" s="9">
        <f t="shared" si="178"/>
        <v>70</v>
      </c>
      <c r="AJ789" s="9">
        <f t="shared" si="179"/>
        <v>170</v>
      </c>
      <c r="AK789" s="9" t="s">
        <v>387</v>
      </c>
      <c r="AL789" s="1" t="s">
        <v>161</v>
      </c>
      <c r="AM789" s="1" t="s">
        <v>33</v>
      </c>
      <c r="AN789" s="1" t="s">
        <v>238</v>
      </c>
      <c r="AP789" t="str">
        <f t="shared" si="180"/>
        <v>Field</v>
      </c>
      <c r="AQ789" s="9">
        <v>50</v>
      </c>
      <c r="AR789" s="9">
        <f t="shared" si="181"/>
        <v>50</v>
      </c>
      <c r="AS789" s="10">
        <f>Table1[[#This Row],[percentage_male]]/100</f>
        <v>0.5</v>
      </c>
      <c r="AT789" s="11">
        <f>(100-Table1[[#This Row],[percentage_male]])/100</f>
        <v>0.5</v>
      </c>
      <c r="AU789" s="1" t="s">
        <v>162</v>
      </c>
      <c r="AV789" s="1">
        <v>0.5</v>
      </c>
      <c r="AW789" s="1">
        <v>0.5</v>
      </c>
      <c r="AX789" s="1" t="s">
        <v>38</v>
      </c>
      <c r="AY789" s="1" t="s">
        <v>33</v>
      </c>
      <c r="AZ789" s="1" t="s">
        <v>38</v>
      </c>
      <c r="BA789" s="1" t="s">
        <v>33</v>
      </c>
      <c r="BB789" s="1" t="s">
        <v>38</v>
      </c>
      <c r="BC789" s="1">
        <v>0.5</v>
      </c>
      <c r="BD789" s="1" t="s">
        <v>38</v>
      </c>
      <c r="BE789" s="1">
        <v>0.5</v>
      </c>
      <c r="BF789" s="1" t="s">
        <v>33</v>
      </c>
      <c r="BG789" s="1" t="s">
        <v>33</v>
      </c>
      <c r="BH789" s="1" t="s">
        <v>33</v>
      </c>
      <c r="BI789" s="1" t="s">
        <v>33</v>
      </c>
      <c r="BJ789" s="1" t="s">
        <v>33</v>
      </c>
      <c r="BK789" s="1" t="s">
        <v>33</v>
      </c>
      <c r="BL789" s="1" t="s">
        <v>38</v>
      </c>
      <c r="BM789" s="1" t="s">
        <v>33</v>
      </c>
    </row>
    <row r="790" spans="1:65" x14ac:dyDescent="0.35">
      <c r="A790" s="1" t="s">
        <v>3353</v>
      </c>
      <c r="B790" s="1" t="s">
        <v>2872</v>
      </c>
      <c r="C790" s="1" t="s">
        <v>3350</v>
      </c>
      <c r="D790" s="1" t="s">
        <v>3351</v>
      </c>
      <c r="E790" t="s">
        <v>106</v>
      </c>
      <c r="F790" s="1" t="s">
        <v>37</v>
      </c>
      <c r="G790" s="1" t="s">
        <v>4433</v>
      </c>
      <c r="H790" s="1" t="s">
        <v>33</v>
      </c>
      <c r="I790" s="1" t="s">
        <v>566</v>
      </c>
      <c r="K790" t="str">
        <f t="shared" si="169"/>
        <v>Rock</v>
      </c>
      <c r="L790" s="1">
        <v>1.1000000000000001</v>
      </c>
      <c r="M790" s="1">
        <v>25</v>
      </c>
      <c r="N790" s="1" t="s">
        <v>61</v>
      </c>
      <c r="O790" s="1" t="s">
        <v>206</v>
      </c>
      <c r="P790" s="1" t="s">
        <v>479</v>
      </c>
      <c r="Q790" s="1" t="s">
        <v>226</v>
      </c>
      <c r="R790" s="9" t="s">
        <v>1933</v>
      </c>
      <c r="S790" s="9">
        <f t="shared" si="170"/>
        <v>487</v>
      </c>
      <c r="T790" s="9">
        <f t="shared" si="171"/>
        <v>85</v>
      </c>
      <c r="U790" s="9" t="s">
        <v>104</v>
      </c>
      <c r="V790" s="9">
        <f t="shared" si="172"/>
        <v>115</v>
      </c>
      <c r="W790" s="9" t="s">
        <v>118</v>
      </c>
      <c r="X790" s="9">
        <f t="shared" si="173"/>
        <v>75</v>
      </c>
      <c r="Y790" s="9" t="s">
        <v>195</v>
      </c>
      <c r="Z790" s="9">
        <f t="shared" si="174"/>
        <v>55</v>
      </c>
      <c r="AA790" s="9" t="s">
        <v>169</v>
      </c>
      <c r="AB790" s="9">
        <f t="shared" si="175"/>
        <v>75</v>
      </c>
      <c r="AC790" s="9" t="s">
        <v>195</v>
      </c>
      <c r="AD790" s="9">
        <f t="shared" si="176"/>
        <v>82</v>
      </c>
      <c r="AE790" s="9" t="s">
        <v>66</v>
      </c>
      <c r="AF790" s="9">
        <f t="shared" si="177"/>
        <v>90</v>
      </c>
      <c r="AG790" s="9" t="s">
        <v>178</v>
      </c>
      <c r="AH790" s="9" t="s">
        <v>47</v>
      </c>
      <c r="AI790" s="9">
        <f t="shared" si="178"/>
        <v>70</v>
      </c>
      <c r="AJ790" s="9">
        <f t="shared" si="179"/>
        <v>170</v>
      </c>
      <c r="AK790" s="9" t="s">
        <v>387</v>
      </c>
      <c r="AL790" s="1" t="s">
        <v>161</v>
      </c>
      <c r="AM790" s="1" t="s">
        <v>33</v>
      </c>
      <c r="AN790" s="1" t="s">
        <v>238</v>
      </c>
      <c r="AP790" t="str">
        <f t="shared" si="180"/>
        <v>Field</v>
      </c>
      <c r="AQ790" s="9">
        <v>50</v>
      </c>
      <c r="AR790" s="9">
        <f t="shared" si="181"/>
        <v>50</v>
      </c>
      <c r="AS790" s="10">
        <f>Table1[[#This Row],[percentage_male]]/100</f>
        <v>0.5</v>
      </c>
      <c r="AT790" s="11">
        <f>(100-Table1[[#This Row],[percentage_male]])/100</f>
        <v>0.5</v>
      </c>
      <c r="AU790" s="1" t="s">
        <v>162</v>
      </c>
      <c r="AV790" s="1">
        <v>0.5</v>
      </c>
      <c r="AW790" s="1">
        <v>0.5</v>
      </c>
      <c r="AX790" s="1" t="s">
        <v>38</v>
      </c>
      <c r="AY790" s="1" t="s">
        <v>33</v>
      </c>
      <c r="AZ790" s="1" t="s">
        <v>38</v>
      </c>
      <c r="BA790" s="1" t="s">
        <v>33</v>
      </c>
      <c r="BB790" s="1" t="s">
        <v>38</v>
      </c>
      <c r="BC790" s="1">
        <v>0.5</v>
      </c>
      <c r="BD790" s="1" t="s">
        <v>38</v>
      </c>
      <c r="BE790" s="1">
        <v>0.5</v>
      </c>
      <c r="BF790" s="1" t="s">
        <v>33</v>
      </c>
      <c r="BG790" s="1" t="s">
        <v>33</v>
      </c>
      <c r="BH790" s="1" t="s">
        <v>33</v>
      </c>
      <c r="BI790" s="1" t="s">
        <v>33</v>
      </c>
      <c r="BJ790" s="1" t="s">
        <v>33</v>
      </c>
      <c r="BK790" s="1" t="s">
        <v>33</v>
      </c>
      <c r="BL790" s="1" t="s">
        <v>38</v>
      </c>
      <c r="BM790" s="1" t="s">
        <v>33</v>
      </c>
    </row>
    <row r="791" spans="1:65" x14ac:dyDescent="0.35">
      <c r="A791" s="1" t="s">
        <v>3355</v>
      </c>
      <c r="B791" s="1" t="s">
        <v>2872</v>
      </c>
      <c r="C791" s="1" t="s">
        <v>3350</v>
      </c>
      <c r="D791" s="1" t="s">
        <v>3351</v>
      </c>
      <c r="E791" t="s">
        <v>106</v>
      </c>
      <c r="F791" s="1" t="s">
        <v>37</v>
      </c>
      <c r="G791" s="1" t="s">
        <v>4433</v>
      </c>
      <c r="H791" s="1" t="s">
        <v>33</v>
      </c>
      <c r="I791" s="1" t="s">
        <v>566</v>
      </c>
      <c r="K791" t="str">
        <f t="shared" si="169"/>
        <v>Rock</v>
      </c>
      <c r="L791" s="1">
        <v>0.8</v>
      </c>
      <c r="M791" s="1">
        <v>25</v>
      </c>
      <c r="N791" s="1" t="s">
        <v>33</v>
      </c>
      <c r="O791" s="1" t="s">
        <v>108</v>
      </c>
      <c r="R791" s="9" t="s">
        <v>1933</v>
      </c>
      <c r="S791" s="9">
        <f t="shared" si="170"/>
        <v>487</v>
      </c>
      <c r="T791" s="9">
        <f t="shared" si="171"/>
        <v>75</v>
      </c>
      <c r="U791" s="9" t="s">
        <v>195</v>
      </c>
      <c r="V791" s="9">
        <f t="shared" si="172"/>
        <v>117</v>
      </c>
      <c r="W791" s="9" t="s">
        <v>659</v>
      </c>
      <c r="X791" s="9">
        <f t="shared" si="173"/>
        <v>65</v>
      </c>
      <c r="Y791" s="9" t="s">
        <v>46</v>
      </c>
      <c r="Z791" s="9">
        <f t="shared" si="174"/>
        <v>55</v>
      </c>
      <c r="AA791" s="9" t="s">
        <v>169</v>
      </c>
      <c r="AB791" s="9">
        <f t="shared" si="175"/>
        <v>65</v>
      </c>
      <c r="AC791" s="9" t="s">
        <v>46</v>
      </c>
      <c r="AD791" s="9">
        <f t="shared" si="176"/>
        <v>110</v>
      </c>
      <c r="AE791" s="9" t="s">
        <v>296</v>
      </c>
      <c r="AF791" s="9">
        <f t="shared" si="177"/>
        <v>90</v>
      </c>
      <c r="AG791" s="9" t="s">
        <v>178</v>
      </c>
      <c r="AH791" s="9" t="s">
        <v>47</v>
      </c>
      <c r="AI791" s="9">
        <f t="shared" si="178"/>
        <v>70</v>
      </c>
      <c r="AJ791" s="9">
        <f t="shared" si="179"/>
        <v>170</v>
      </c>
      <c r="AK791" s="9" t="s">
        <v>387</v>
      </c>
      <c r="AL791" s="1" t="s">
        <v>161</v>
      </c>
      <c r="AM791" s="1" t="s">
        <v>33</v>
      </c>
      <c r="AN791" s="1" t="s">
        <v>238</v>
      </c>
      <c r="AP791" t="str">
        <f t="shared" si="180"/>
        <v>Field</v>
      </c>
      <c r="AQ791" s="9">
        <v>50</v>
      </c>
      <c r="AR791" s="9">
        <f t="shared" si="181"/>
        <v>50</v>
      </c>
      <c r="AS791" s="10">
        <f>Table1[[#This Row],[percentage_male]]/100</f>
        <v>0.5</v>
      </c>
      <c r="AT791" s="11">
        <f>(100-Table1[[#This Row],[percentage_male]])/100</f>
        <v>0.5</v>
      </c>
      <c r="AU791" s="1" t="s">
        <v>162</v>
      </c>
      <c r="AV791" s="1">
        <v>0.5</v>
      </c>
      <c r="AW791" s="1">
        <v>0.5</v>
      </c>
      <c r="AX791" s="1" t="s">
        <v>38</v>
      </c>
      <c r="AY791" s="1" t="s">
        <v>33</v>
      </c>
      <c r="AZ791" s="1" t="s">
        <v>38</v>
      </c>
      <c r="BA791" s="1" t="s">
        <v>33</v>
      </c>
      <c r="BB791" s="1" t="s">
        <v>38</v>
      </c>
      <c r="BC791" s="1">
        <v>0.5</v>
      </c>
      <c r="BD791" s="1" t="s">
        <v>38</v>
      </c>
      <c r="BE791" s="1">
        <v>0.5</v>
      </c>
      <c r="BF791" s="1" t="s">
        <v>33</v>
      </c>
      <c r="BG791" s="1" t="s">
        <v>33</v>
      </c>
      <c r="BH791" s="1" t="s">
        <v>33</v>
      </c>
      <c r="BI791" s="1" t="s">
        <v>33</v>
      </c>
      <c r="BJ791" s="1" t="s">
        <v>33</v>
      </c>
      <c r="BK791" s="1" t="s">
        <v>33</v>
      </c>
      <c r="BL791" s="1" t="s">
        <v>38</v>
      </c>
      <c r="BM791" s="1" t="s">
        <v>33</v>
      </c>
    </row>
    <row r="792" spans="1:65" x14ac:dyDescent="0.35">
      <c r="A792" s="1" t="s">
        <v>3357</v>
      </c>
      <c r="B792" s="1" t="s">
        <v>2876</v>
      </c>
      <c r="C792" s="1" t="s">
        <v>3358</v>
      </c>
      <c r="D792" s="1" t="s">
        <v>3359</v>
      </c>
      <c r="E792" t="s">
        <v>106</v>
      </c>
      <c r="F792" s="1" t="s">
        <v>37</v>
      </c>
      <c r="G792" s="1" t="s">
        <v>4434</v>
      </c>
      <c r="H792" s="1" t="s">
        <v>33</v>
      </c>
      <c r="I792" s="1" t="s">
        <v>123</v>
      </c>
      <c r="K792" t="str">
        <f t="shared" si="169"/>
        <v>Water</v>
      </c>
      <c r="L792" s="1">
        <v>0.2</v>
      </c>
      <c r="M792" s="1">
        <v>0.3</v>
      </c>
      <c r="N792" s="1" t="s">
        <v>33</v>
      </c>
      <c r="O792" s="1" t="s">
        <v>3360</v>
      </c>
      <c r="R792" s="9" t="s">
        <v>473</v>
      </c>
      <c r="S792" s="9">
        <f t="shared" si="170"/>
        <v>175</v>
      </c>
      <c r="T792" s="9">
        <f t="shared" si="171"/>
        <v>45</v>
      </c>
      <c r="U792" s="9" t="s">
        <v>44</v>
      </c>
      <c r="V792" s="9">
        <f t="shared" si="172"/>
        <v>20</v>
      </c>
      <c r="W792" s="9" t="s">
        <v>51</v>
      </c>
      <c r="X792" s="9">
        <f t="shared" si="173"/>
        <v>20</v>
      </c>
      <c r="Y792" s="9" t="s">
        <v>51</v>
      </c>
      <c r="Z792" s="9">
        <f t="shared" si="174"/>
        <v>25</v>
      </c>
      <c r="AA792" s="9" t="s">
        <v>170</v>
      </c>
      <c r="AB792" s="9">
        <f t="shared" si="175"/>
        <v>25</v>
      </c>
      <c r="AC792" s="9" t="s">
        <v>170</v>
      </c>
      <c r="AD792" s="9">
        <f t="shared" si="176"/>
        <v>40</v>
      </c>
      <c r="AE792" s="9" t="s">
        <v>184</v>
      </c>
      <c r="AF792" s="9">
        <f t="shared" si="177"/>
        <v>60</v>
      </c>
      <c r="AG792" s="9" t="s">
        <v>56</v>
      </c>
      <c r="AH792" s="9" t="s">
        <v>47</v>
      </c>
      <c r="AI792" s="9">
        <f t="shared" si="178"/>
        <v>70</v>
      </c>
      <c r="AJ792" s="9">
        <f t="shared" si="179"/>
        <v>61</v>
      </c>
      <c r="AK792" s="9" t="s">
        <v>264</v>
      </c>
      <c r="AL792" s="1" t="s">
        <v>363</v>
      </c>
      <c r="AM792" s="1" t="s">
        <v>33</v>
      </c>
      <c r="AN792" s="1" t="s">
        <v>804</v>
      </c>
      <c r="AP792" t="str">
        <f t="shared" si="180"/>
        <v>Water 2</v>
      </c>
      <c r="AQ792" s="9">
        <v>50</v>
      </c>
      <c r="AR792" s="9">
        <f t="shared" si="181"/>
        <v>50</v>
      </c>
      <c r="AS792" s="10">
        <f>Table1[[#This Row],[percentage_male]]/100</f>
        <v>0.5</v>
      </c>
      <c r="AT792" s="11">
        <f>(100-Table1[[#This Row],[percentage_male]])/100</f>
        <v>0.5</v>
      </c>
      <c r="AU792" s="1" t="s">
        <v>162</v>
      </c>
      <c r="AV792" s="1" t="s">
        <v>33</v>
      </c>
      <c r="AW792" s="1">
        <v>0.5</v>
      </c>
      <c r="AX792" s="1">
        <v>0.5</v>
      </c>
      <c r="AY792" s="1" t="s">
        <v>38</v>
      </c>
      <c r="AZ792" s="1" t="s">
        <v>38</v>
      </c>
      <c r="BA792" s="1">
        <v>0.5</v>
      </c>
      <c r="BB792" s="1" t="s">
        <v>33</v>
      </c>
      <c r="BC792" s="1" t="s">
        <v>33</v>
      </c>
      <c r="BD792" s="1" t="s">
        <v>33</v>
      </c>
      <c r="BE792" s="1" t="s">
        <v>33</v>
      </c>
      <c r="BF792" s="1" t="s">
        <v>33</v>
      </c>
      <c r="BG792" s="1" t="s">
        <v>33</v>
      </c>
      <c r="BH792" s="1" t="s">
        <v>33</v>
      </c>
      <c r="BI792" s="1" t="s">
        <v>33</v>
      </c>
      <c r="BJ792" s="1" t="s">
        <v>33</v>
      </c>
      <c r="BK792" s="1" t="s">
        <v>33</v>
      </c>
      <c r="BL792" s="1">
        <v>0.5</v>
      </c>
      <c r="BM792" s="1" t="s">
        <v>33</v>
      </c>
    </row>
    <row r="793" spans="1:65" x14ac:dyDescent="0.35">
      <c r="A793" s="1" t="s">
        <v>3362</v>
      </c>
      <c r="B793" s="1" t="s">
        <v>2876</v>
      </c>
      <c r="C793" s="1" t="s">
        <v>3358</v>
      </c>
      <c r="D793" s="1" t="s">
        <v>3359</v>
      </c>
      <c r="E793" t="s">
        <v>106</v>
      </c>
      <c r="F793" s="1" t="s">
        <v>37</v>
      </c>
      <c r="G793" s="1" t="s">
        <v>4434</v>
      </c>
      <c r="H793" s="1" t="s">
        <v>33</v>
      </c>
      <c r="I793" s="1" t="s">
        <v>123</v>
      </c>
      <c r="K793" t="str">
        <f t="shared" si="169"/>
        <v>Water</v>
      </c>
      <c r="L793" s="1">
        <v>8.1999999999999993</v>
      </c>
      <c r="M793" s="1">
        <v>78.599999999999994</v>
      </c>
      <c r="N793" s="1" t="s">
        <v>33</v>
      </c>
      <c r="O793" s="1" t="s">
        <v>3360</v>
      </c>
      <c r="R793" s="9" t="s">
        <v>2394</v>
      </c>
      <c r="S793" s="9">
        <f t="shared" si="170"/>
        <v>620</v>
      </c>
      <c r="T793" s="9">
        <f t="shared" si="171"/>
        <v>45</v>
      </c>
      <c r="U793" s="9" t="s">
        <v>44</v>
      </c>
      <c r="V793" s="9">
        <f t="shared" si="172"/>
        <v>140</v>
      </c>
      <c r="W793" s="9" t="s">
        <v>361</v>
      </c>
      <c r="X793" s="9">
        <f t="shared" si="173"/>
        <v>130</v>
      </c>
      <c r="Y793" s="9" t="s">
        <v>110</v>
      </c>
      <c r="Z793" s="9">
        <f t="shared" si="174"/>
        <v>140</v>
      </c>
      <c r="AA793" s="9" t="s">
        <v>361</v>
      </c>
      <c r="AB793" s="9">
        <f t="shared" si="175"/>
        <v>135</v>
      </c>
      <c r="AC793" s="9" t="s">
        <v>148</v>
      </c>
      <c r="AD793" s="9">
        <f t="shared" si="176"/>
        <v>30</v>
      </c>
      <c r="AE793" s="9" t="s">
        <v>158</v>
      </c>
      <c r="AF793" s="9">
        <f t="shared" si="177"/>
        <v>60</v>
      </c>
      <c r="AG793" s="9" t="s">
        <v>56</v>
      </c>
      <c r="AH793" s="9" t="s">
        <v>47</v>
      </c>
      <c r="AI793" s="9">
        <f t="shared" si="178"/>
        <v>70</v>
      </c>
      <c r="AJ793" s="9">
        <f t="shared" si="179"/>
        <v>217</v>
      </c>
      <c r="AK793" s="9" t="s">
        <v>370</v>
      </c>
      <c r="AL793" s="1" t="s">
        <v>363</v>
      </c>
      <c r="AM793" s="1" t="s">
        <v>33</v>
      </c>
      <c r="AN793" s="1" t="s">
        <v>804</v>
      </c>
      <c r="AP793" t="str">
        <f t="shared" si="180"/>
        <v>Water 2</v>
      </c>
      <c r="AQ793" s="9">
        <v>50</v>
      </c>
      <c r="AR793" s="9">
        <f t="shared" si="181"/>
        <v>50</v>
      </c>
      <c r="AS793" s="10">
        <f>Table1[[#This Row],[percentage_male]]/100</f>
        <v>0.5</v>
      </c>
      <c r="AT793" s="11">
        <f>(100-Table1[[#This Row],[percentage_male]])/100</f>
        <v>0.5</v>
      </c>
      <c r="AU793" s="1" t="s">
        <v>162</v>
      </c>
      <c r="AV793" s="1" t="s">
        <v>33</v>
      </c>
      <c r="AW793" s="1">
        <v>0.5</v>
      </c>
      <c r="AX793" s="1">
        <v>0.5</v>
      </c>
      <c r="AY793" s="1" t="s">
        <v>38</v>
      </c>
      <c r="AZ793" s="1" t="s">
        <v>38</v>
      </c>
      <c r="BA793" s="1">
        <v>0.5</v>
      </c>
      <c r="BB793" s="1" t="s">
        <v>33</v>
      </c>
      <c r="BC793" s="1" t="s">
        <v>33</v>
      </c>
      <c r="BD793" s="1" t="s">
        <v>33</v>
      </c>
      <c r="BE793" s="1" t="s">
        <v>33</v>
      </c>
      <c r="BF793" s="1" t="s">
        <v>33</v>
      </c>
      <c r="BG793" s="1" t="s">
        <v>33</v>
      </c>
      <c r="BH793" s="1" t="s">
        <v>33</v>
      </c>
      <c r="BI793" s="1" t="s">
        <v>33</v>
      </c>
      <c r="BJ793" s="1" t="s">
        <v>33</v>
      </c>
      <c r="BK793" s="1" t="s">
        <v>33</v>
      </c>
      <c r="BL793" s="1">
        <v>0.5</v>
      </c>
      <c r="BM793" s="1" t="s">
        <v>33</v>
      </c>
    </row>
    <row r="794" spans="1:65" x14ac:dyDescent="0.35">
      <c r="A794" s="1" t="s">
        <v>3364</v>
      </c>
      <c r="B794" s="1" t="s">
        <v>2880</v>
      </c>
      <c r="C794" s="1" t="s">
        <v>3365</v>
      </c>
      <c r="D794" s="1" t="s">
        <v>3366</v>
      </c>
      <c r="E794" t="s">
        <v>106</v>
      </c>
      <c r="F794" s="1" t="s">
        <v>37</v>
      </c>
      <c r="G794" s="1" t="s">
        <v>4435</v>
      </c>
      <c r="H794" s="1" t="s">
        <v>38</v>
      </c>
      <c r="I794" s="1" t="s">
        <v>40</v>
      </c>
      <c r="J794" s="1" t="s">
        <v>123</v>
      </c>
      <c r="K794" t="str">
        <f t="shared" si="169"/>
        <v>Poison, Water</v>
      </c>
      <c r="L794" s="1">
        <v>0.4</v>
      </c>
      <c r="M794" s="1">
        <v>8</v>
      </c>
      <c r="N794" s="1" t="s">
        <v>61</v>
      </c>
      <c r="O794" s="1" t="s">
        <v>3367</v>
      </c>
      <c r="P794" s="1" t="s">
        <v>459</v>
      </c>
      <c r="Q794" s="1" t="s">
        <v>600</v>
      </c>
      <c r="R794" s="9" t="s">
        <v>427</v>
      </c>
      <c r="S794" s="9">
        <f t="shared" si="170"/>
        <v>305</v>
      </c>
      <c r="T794" s="9">
        <f t="shared" si="171"/>
        <v>50</v>
      </c>
      <c r="U794" s="9" t="s">
        <v>88</v>
      </c>
      <c r="V794" s="9">
        <f t="shared" si="172"/>
        <v>53</v>
      </c>
      <c r="W794" s="9" t="s">
        <v>388</v>
      </c>
      <c r="X794" s="9">
        <f t="shared" si="173"/>
        <v>62</v>
      </c>
      <c r="Y794" s="9" t="s">
        <v>57</v>
      </c>
      <c r="Z794" s="9">
        <f t="shared" si="174"/>
        <v>43</v>
      </c>
      <c r="AA794" s="9" t="s">
        <v>87</v>
      </c>
      <c r="AB794" s="9">
        <f t="shared" si="175"/>
        <v>52</v>
      </c>
      <c r="AC794" s="9" t="s">
        <v>86</v>
      </c>
      <c r="AD794" s="9">
        <f t="shared" si="176"/>
        <v>45</v>
      </c>
      <c r="AE794" s="9" t="s">
        <v>44</v>
      </c>
      <c r="AF794" s="9">
        <f t="shared" si="177"/>
        <v>190</v>
      </c>
      <c r="AG794" s="9" t="s">
        <v>286</v>
      </c>
      <c r="AH794" s="9" t="s">
        <v>47</v>
      </c>
      <c r="AI794" s="9">
        <f t="shared" si="178"/>
        <v>70</v>
      </c>
      <c r="AJ794" s="9">
        <f t="shared" si="179"/>
        <v>61</v>
      </c>
      <c r="AK794" s="9" t="s">
        <v>264</v>
      </c>
      <c r="AL794" s="1" t="s">
        <v>161</v>
      </c>
      <c r="AM794" s="1" t="s">
        <v>33</v>
      </c>
      <c r="AN794" s="1" t="s">
        <v>129</v>
      </c>
      <c r="AP794" t="str">
        <f t="shared" si="180"/>
        <v>Water 1</v>
      </c>
      <c r="AQ794" s="9">
        <v>50</v>
      </c>
      <c r="AR794" s="9">
        <f t="shared" si="181"/>
        <v>50</v>
      </c>
      <c r="AS794" s="10">
        <f>Table1[[#This Row],[percentage_male]]/100</f>
        <v>0.5</v>
      </c>
      <c r="AT794" s="11">
        <f>(100-Table1[[#This Row],[percentage_male]])/100</f>
        <v>0.5</v>
      </c>
      <c r="AU794" s="1" t="s">
        <v>51</v>
      </c>
      <c r="AV794" s="1" t="s">
        <v>33</v>
      </c>
      <c r="AW794" s="1">
        <v>0.5</v>
      </c>
      <c r="AX794" s="1">
        <v>0.5</v>
      </c>
      <c r="AY794" s="1" t="s">
        <v>38</v>
      </c>
      <c r="AZ794" s="1" t="s">
        <v>33</v>
      </c>
      <c r="BA794" s="1">
        <v>0.5</v>
      </c>
      <c r="BB794" s="1">
        <v>0.5</v>
      </c>
      <c r="BC794" s="1">
        <v>0.5</v>
      </c>
      <c r="BD794" s="1" t="s">
        <v>38</v>
      </c>
      <c r="BE794" s="1" t="s">
        <v>33</v>
      </c>
      <c r="BF794" s="1" t="s">
        <v>38</v>
      </c>
      <c r="BG794" s="1">
        <v>0.5</v>
      </c>
      <c r="BH794" s="1" t="s">
        <v>33</v>
      </c>
      <c r="BI794" s="1" t="s">
        <v>33</v>
      </c>
      <c r="BJ794" s="1" t="s">
        <v>33</v>
      </c>
      <c r="BK794" s="1" t="s">
        <v>33</v>
      </c>
      <c r="BL794" s="1">
        <v>0.5</v>
      </c>
      <c r="BM794" s="1">
        <v>0.5</v>
      </c>
    </row>
    <row r="795" spans="1:65" x14ac:dyDescent="0.35">
      <c r="A795" s="1" t="s">
        <v>3369</v>
      </c>
      <c r="B795" s="1" t="s">
        <v>2882</v>
      </c>
      <c r="C795" s="1" t="s">
        <v>3370</v>
      </c>
      <c r="D795" s="1" t="s">
        <v>3371</v>
      </c>
      <c r="E795" t="s">
        <v>106</v>
      </c>
      <c r="F795" s="1" t="s">
        <v>37</v>
      </c>
      <c r="G795" s="1" t="s">
        <v>4435</v>
      </c>
      <c r="H795" s="1" t="s">
        <v>38</v>
      </c>
      <c r="I795" s="1" t="s">
        <v>40</v>
      </c>
      <c r="J795" s="1" t="s">
        <v>123</v>
      </c>
      <c r="K795" t="str">
        <f t="shared" si="169"/>
        <v>Poison, Water</v>
      </c>
      <c r="L795" s="1">
        <v>0.7</v>
      </c>
      <c r="M795" s="1">
        <v>14.5</v>
      </c>
      <c r="N795" s="1" t="s">
        <v>61</v>
      </c>
      <c r="O795" s="1" t="s">
        <v>3367</v>
      </c>
      <c r="P795" s="1" t="s">
        <v>459</v>
      </c>
      <c r="Q795" s="1" t="s">
        <v>600</v>
      </c>
      <c r="R795" s="9" t="s">
        <v>199</v>
      </c>
      <c r="S795" s="9">
        <f t="shared" si="170"/>
        <v>495</v>
      </c>
      <c r="T795" s="9">
        <f t="shared" si="171"/>
        <v>50</v>
      </c>
      <c r="U795" s="9" t="s">
        <v>88</v>
      </c>
      <c r="V795" s="9">
        <f t="shared" si="172"/>
        <v>63</v>
      </c>
      <c r="W795" s="9" t="s">
        <v>58</v>
      </c>
      <c r="X795" s="9">
        <f t="shared" si="173"/>
        <v>152</v>
      </c>
      <c r="Y795" s="9" t="s">
        <v>795</v>
      </c>
      <c r="Z795" s="9">
        <f t="shared" si="174"/>
        <v>53</v>
      </c>
      <c r="AA795" s="9" t="s">
        <v>388</v>
      </c>
      <c r="AB795" s="9">
        <f t="shared" si="175"/>
        <v>142</v>
      </c>
      <c r="AC795" s="9" t="s">
        <v>60</v>
      </c>
      <c r="AD795" s="9">
        <f t="shared" si="176"/>
        <v>35</v>
      </c>
      <c r="AE795" s="9" t="s">
        <v>159</v>
      </c>
      <c r="AF795" s="9">
        <f t="shared" si="177"/>
        <v>75</v>
      </c>
      <c r="AG795" s="9" t="s">
        <v>195</v>
      </c>
      <c r="AH795" s="9" t="s">
        <v>47</v>
      </c>
      <c r="AI795" s="9">
        <f t="shared" si="178"/>
        <v>70</v>
      </c>
      <c r="AJ795" s="9">
        <f t="shared" si="179"/>
        <v>173</v>
      </c>
      <c r="AK795" s="9" t="s">
        <v>835</v>
      </c>
      <c r="AL795" s="1" t="s">
        <v>161</v>
      </c>
      <c r="AM795" s="1" t="s">
        <v>33</v>
      </c>
      <c r="AN795" s="1" t="s">
        <v>129</v>
      </c>
      <c r="AP795" t="str">
        <f t="shared" si="180"/>
        <v>Water 1</v>
      </c>
      <c r="AQ795" s="9">
        <v>50</v>
      </c>
      <c r="AR795" s="9">
        <f t="shared" si="181"/>
        <v>50</v>
      </c>
      <c r="AS795" s="10">
        <f>Table1[[#This Row],[percentage_male]]/100</f>
        <v>0.5</v>
      </c>
      <c r="AT795" s="11">
        <f>(100-Table1[[#This Row],[percentage_male]])/100</f>
        <v>0.5</v>
      </c>
      <c r="AU795" s="1" t="s">
        <v>51</v>
      </c>
      <c r="AV795" s="1" t="s">
        <v>33</v>
      </c>
      <c r="AW795" s="1">
        <v>0.5</v>
      </c>
      <c r="AX795" s="1">
        <v>0.5</v>
      </c>
      <c r="AY795" s="1" t="s">
        <v>38</v>
      </c>
      <c r="AZ795" s="1" t="s">
        <v>33</v>
      </c>
      <c r="BA795" s="1">
        <v>0.5</v>
      </c>
      <c r="BB795" s="1">
        <v>0.5</v>
      </c>
      <c r="BC795" s="1">
        <v>0.5</v>
      </c>
      <c r="BD795" s="1" t="s">
        <v>38</v>
      </c>
      <c r="BE795" s="1" t="s">
        <v>33</v>
      </c>
      <c r="BF795" s="1" t="s">
        <v>38</v>
      </c>
      <c r="BG795" s="1">
        <v>0.5</v>
      </c>
      <c r="BH795" s="1" t="s">
        <v>33</v>
      </c>
      <c r="BI795" s="1" t="s">
        <v>33</v>
      </c>
      <c r="BJ795" s="1" t="s">
        <v>33</v>
      </c>
      <c r="BK795" s="1" t="s">
        <v>33</v>
      </c>
      <c r="BL795" s="1">
        <v>0.5</v>
      </c>
      <c r="BM795" s="1">
        <v>0.5</v>
      </c>
    </row>
    <row r="796" spans="1:65" x14ac:dyDescent="0.35">
      <c r="A796" s="1" t="s">
        <v>3373</v>
      </c>
      <c r="B796" s="1" t="s">
        <v>2886</v>
      </c>
      <c r="C796" s="1" t="s">
        <v>3374</v>
      </c>
      <c r="D796" s="1" t="s">
        <v>3375</v>
      </c>
      <c r="E796" t="s">
        <v>106</v>
      </c>
      <c r="F796" s="1" t="s">
        <v>37</v>
      </c>
      <c r="G796" s="1" t="s">
        <v>4436</v>
      </c>
      <c r="H796" s="1" t="s">
        <v>33</v>
      </c>
      <c r="I796" s="1" t="s">
        <v>304</v>
      </c>
      <c r="K796" t="str">
        <f t="shared" si="169"/>
        <v>Ground</v>
      </c>
      <c r="L796" s="1">
        <v>1</v>
      </c>
      <c r="M796" s="1">
        <v>110</v>
      </c>
      <c r="N796" s="1" t="s">
        <v>61</v>
      </c>
      <c r="O796" s="1" t="s">
        <v>599</v>
      </c>
      <c r="P796" s="1" t="s">
        <v>3376</v>
      </c>
      <c r="Q796" s="1" t="s">
        <v>397</v>
      </c>
      <c r="R796" s="9" t="s">
        <v>503</v>
      </c>
      <c r="S796" s="9">
        <f t="shared" si="170"/>
        <v>385</v>
      </c>
      <c r="T796" s="9">
        <f t="shared" si="171"/>
        <v>70</v>
      </c>
      <c r="U796" s="9" t="s">
        <v>47</v>
      </c>
      <c r="V796" s="9">
        <f t="shared" si="172"/>
        <v>100</v>
      </c>
      <c r="W796" s="9" t="s">
        <v>68</v>
      </c>
      <c r="X796" s="9">
        <f t="shared" si="173"/>
        <v>70</v>
      </c>
      <c r="Y796" s="9" t="s">
        <v>47</v>
      </c>
      <c r="Z796" s="9">
        <f t="shared" si="174"/>
        <v>45</v>
      </c>
      <c r="AA796" s="9" t="s">
        <v>44</v>
      </c>
      <c r="AB796" s="9">
        <f t="shared" si="175"/>
        <v>55</v>
      </c>
      <c r="AC796" s="9" t="s">
        <v>169</v>
      </c>
      <c r="AD796" s="9">
        <f t="shared" si="176"/>
        <v>45</v>
      </c>
      <c r="AE796" s="9" t="s">
        <v>44</v>
      </c>
      <c r="AF796" s="9">
        <f t="shared" si="177"/>
        <v>190</v>
      </c>
      <c r="AG796" s="9" t="s">
        <v>286</v>
      </c>
      <c r="AH796" s="9" t="s">
        <v>47</v>
      </c>
      <c r="AI796" s="9">
        <f t="shared" si="178"/>
        <v>70</v>
      </c>
      <c r="AJ796" s="9">
        <f t="shared" si="179"/>
        <v>77</v>
      </c>
      <c r="AK796" s="9" t="s">
        <v>252</v>
      </c>
      <c r="AL796" s="1" t="s">
        <v>161</v>
      </c>
      <c r="AM796" s="1" t="s">
        <v>33</v>
      </c>
      <c r="AN796" s="1" t="s">
        <v>238</v>
      </c>
      <c r="AP796" t="str">
        <f t="shared" si="180"/>
        <v>Field</v>
      </c>
      <c r="AQ796" s="9">
        <v>50</v>
      </c>
      <c r="AR796" s="9">
        <f t="shared" si="181"/>
        <v>50</v>
      </c>
      <c r="AS796" s="10">
        <f>Table1[[#This Row],[percentage_male]]/100</f>
        <v>0.5</v>
      </c>
      <c r="AT796" s="11">
        <f>(100-Table1[[#This Row],[percentage_male]])/100</f>
        <v>0.5</v>
      </c>
      <c r="AU796" s="1" t="s">
        <v>51</v>
      </c>
      <c r="AV796" s="1" t="s">
        <v>33</v>
      </c>
      <c r="AW796" s="1" t="s">
        <v>33</v>
      </c>
      <c r="AX796" s="1" t="s">
        <v>38</v>
      </c>
      <c r="AY796" s="1" t="s">
        <v>32</v>
      </c>
      <c r="AZ796" s="1" t="s">
        <v>38</v>
      </c>
      <c r="BA796" s="1" t="s">
        <v>38</v>
      </c>
      <c r="BB796" s="1" t="s">
        <v>33</v>
      </c>
      <c r="BC796" s="1">
        <v>0.5</v>
      </c>
      <c r="BD796" s="1" t="s">
        <v>33</v>
      </c>
      <c r="BE796" s="1" t="s">
        <v>33</v>
      </c>
      <c r="BF796" s="1" t="s">
        <v>33</v>
      </c>
      <c r="BG796" s="1" t="s">
        <v>33</v>
      </c>
      <c r="BH796" s="1">
        <v>0.5</v>
      </c>
      <c r="BI796" s="1" t="s">
        <v>33</v>
      </c>
      <c r="BJ796" s="1" t="s">
        <v>33</v>
      </c>
      <c r="BK796" s="1" t="s">
        <v>33</v>
      </c>
      <c r="BL796" s="1" t="s">
        <v>33</v>
      </c>
      <c r="BM796" s="1" t="s">
        <v>33</v>
      </c>
    </row>
    <row r="797" spans="1:65" x14ac:dyDescent="0.35">
      <c r="A797" s="1" t="s">
        <v>3378</v>
      </c>
      <c r="B797" s="1" t="s">
        <v>2888</v>
      </c>
      <c r="C797" s="1" t="s">
        <v>3379</v>
      </c>
      <c r="D797" s="1" t="s">
        <v>3380</v>
      </c>
      <c r="E797" t="s">
        <v>106</v>
      </c>
      <c r="F797" s="1" t="s">
        <v>37</v>
      </c>
      <c r="G797" s="1" t="s">
        <v>4437</v>
      </c>
      <c r="H797" s="1" t="s">
        <v>33</v>
      </c>
      <c r="I797" s="1" t="s">
        <v>304</v>
      </c>
      <c r="K797" t="str">
        <f t="shared" si="169"/>
        <v>Ground</v>
      </c>
      <c r="L797" s="1">
        <v>2.5</v>
      </c>
      <c r="M797" s="1">
        <v>920</v>
      </c>
      <c r="N797" s="1" t="s">
        <v>61</v>
      </c>
      <c r="O797" s="1" t="s">
        <v>599</v>
      </c>
      <c r="P797" s="1" t="s">
        <v>3376</v>
      </c>
      <c r="Q797" s="1" t="s">
        <v>397</v>
      </c>
      <c r="R797" s="9" t="s">
        <v>472</v>
      </c>
      <c r="S797" s="9">
        <f t="shared" si="170"/>
        <v>500</v>
      </c>
      <c r="T797" s="9">
        <f t="shared" si="171"/>
        <v>100</v>
      </c>
      <c r="U797" s="9" t="s">
        <v>68</v>
      </c>
      <c r="V797" s="9">
        <f t="shared" si="172"/>
        <v>125</v>
      </c>
      <c r="W797" s="9" t="s">
        <v>651</v>
      </c>
      <c r="X797" s="9">
        <f t="shared" si="173"/>
        <v>100</v>
      </c>
      <c r="Y797" s="9" t="s">
        <v>68</v>
      </c>
      <c r="Z797" s="9">
        <f t="shared" si="174"/>
        <v>55</v>
      </c>
      <c r="AA797" s="9" t="s">
        <v>169</v>
      </c>
      <c r="AB797" s="9">
        <f t="shared" si="175"/>
        <v>85</v>
      </c>
      <c r="AC797" s="9" t="s">
        <v>104</v>
      </c>
      <c r="AD797" s="9">
        <f t="shared" si="176"/>
        <v>35</v>
      </c>
      <c r="AE797" s="9" t="s">
        <v>159</v>
      </c>
      <c r="AF797" s="9">
        <f t="shared" si="177"/>
        <v>60</v>
      </c>
      <c r="AG797" s="9" t="s">
        <v>56</v>
      </c>
      <c r="AH797" s="9" t="s">
        <v>47</v>
      </c>
      <c r="AI797" s="9">
        <f t="shared" si="178"/>
        <v>70</v>
      </c>
      <c r="AJ797" s="9">
        <f t="shared" si="179"/>
        <v>175</v>
      </c>
      <c r="AK797" s="9" t="s">
        <v>473</v>
      </c>
      <c r="AL797" s="1" t="s">
        <v>161</v>
      </c>
      <c r="AM797" s="1" t="s">
        <v>33</v>
      </c>
      <c r="AN797" s="1" t="s">
        <v>238</v>
      </c>
      <c r="AP797" t="str">
        <f t="shared" si="180"/>
        <v>Field</v>
      </c>
      <c r="AQ797" s="9">
        <v>50</v>
      </c>
      <c r="AR797" s="9">
        <f t="shared" si="181"/>
        <v>50</v>
      </c>
      <c r="AS797" s="10">
        <f>Table1[[#This Row],[percentage_male]]/100</f>
        <v>0.5</v>
      </c>
      <c r="AT797" s="11">
        <f>(100-Table1[[#This Row],[percentage_male]])/100</f>
        <v>0.5</v>
      </c>
      <c r="AU797" s="1" t="s">
        <v>51</v>
      </c>
      <c r="AV797" s="1" t="s">
        <v>33</v>
      </c>
      <c r="AW797" s="1" t="s">
        <v>33</v>
      </c>
      <c r="AX797" s="1" t="s">
        <v>38</v>
      </c>
      <c r="AY797" s="1" t="s">
        <v>32</v>
      </c>
      <c r="AZ797" s="1" t="s">
        <v>38</v>
      </c>
      <c r="BA797" s="1" t="s">
        <v>38</v>
      </c>
      <c r="BB797" s="1" t="s">
        <v>33</v>
      </c>
      <c r="BC797" s="1">
        <v>0.5</v>
      </c>
      <c r="BD797" s="1" t="s">
        <v>33</v>
      </c>
      <c r="BE797" s="1" t="s">
        <v>33</v>
      </c>
      <c r="BF797" s="1" t="s">
        <v>33</v>
      </c>
      <c r="BG797" s="1" t="s">
        <v>33</v>
      </c>
      <c r="BH797" s="1">
        <v>0.5</v>
      </c>
      <c r="BI797" s="1" t="s">
        <v>33</v>
      </c>
      <c r="BJ797" s="1" t="s">
        <v>33</v>
      </c>
      <c r="BK797" s="1" t="s">
        <v>33</v>
      </c>
      <c r="BL797" s="1" t="s">
        <v>33</v>
      </c>
      <c r="BM797" s="1" t="s">
        <v>33</v>
      </c>
    </row>
    <row r="798" spans="1:65" x14ac:dyDescent="0.35">
      <c r="A798" s="1" t="s">
        <v>3382</v>
      </c>
      <c r="B798" s="1" t="s">
        <v>2892</v>
      </c>
      <c r="C798" s="1" t="s">
        <v>3383</v>
      </c>
      <c r="D798" s="1" t="s">
        <v>3384</v>
      </c>
      <c r="E798" t="s">
        <v>106</v>
      </c>
      <c r="F798" s="1" t="s">
        <v>37</v>
      </c>
      <c r="G798" s="1" t="s">
        <v>4438</v>
      </c>
      <c r="H798" s="1" t="s">
        <v>38</v>
      </c>
      <c r="I798" s="1" t="s">
        <v>123</v>
      </c>
      <c r="J798" s="1" t="s">
        <v>154</v>
      </c>
      <c r="K798" t="str">
        <f t="shared" si="169"/>
        <v>Water, Bug</v>
      </c>
      <c r="L798" s="1">
        <v>0.3</v>
      </c>
      <c r="M798" s="1">
        <v>4</v>
      </c>
      <c r="N798" s="1" t="s">
        <v>38</v>
      </c>
      <c r="O798" s="1" t="s">
        <v>3385</v>
      </c>
      <c r="Q798" s="1" t="s">
        <v>499</v>
      </c>
      <c r="R798" s="9" t="s">
        <v>1206</v>
      </c>
      <c r="S798" s="9">
        <f t="shared" si="170"/>
        <v>269</v>
      </c>
      <c r="T798" s="9">
        <f t="shared" si="171"/>
        <v>38</v>
      </c>
      <c r="U798" s="9" t="s">
        <v>314</v>
      </c>
      <c r="V798" s="9">
        <f t="shared" si="172"/>
        <v>40</v>
      </c>
      <c r="W798" s="9" t="s">
        <v>184</v>
      </c>
      <c r="X798" s="9">
        <f t="shared" si="173"/>
        <v>52</v>
      </c>
      <c r="Y798" s="9" t="s">
        <v>86</v>
      </c>
      <c r="Z798" s="9">
        <f t="shared" si="174"/>
        <v>40</v>
      </c>
      <c r="AA798" s="9" t="s">
        <v>184</v>
      </c>
      <c r="AB798" s="9">
        <f t="shared" si="175"/>
        <v>72</v>
      </c>
      <c r="AC798" s="9" t="s">
        <v>171</v>
      </c>
      <c r="AD798" s="9">
        <f t="shared" si="176"/>
        <v>27</v>
      </c>
      <c r="AE798" s="9" t="s">
        <v>250</v>
      </c>
      <c r="AF798" s="9">
        <f t="shared" si="177"/>
        <v>200</v>
      </c>
      <c r="AG798" s="9" t="s">
        <v>513</v>
      </c>
      <c r="AH798" s="9" t="s">
        <v>47</v>
      </c>
      <c r="AI798" s="9">
        <f t="shared" si="178"/>
        <v>70</v>
      </c>
      <c r="AJ798" s="9">
        <f t="shared" si="179"/>
        <v>54</v>
      </c>
      <c r="AK798" s="9" t="s">
        <v>272</v>
      </c>
      <c r="AL798" s="1" t="s">
        <v>161</v>
      </c>
      <c r="AM798" s="1" t="s">
        <v>38</v>
      </c>
      <c r="AN798" s="1" t="s">
        <v>154</v>
      </c>
      <c r="AO798" s="1" t="s">
        <v>129</v>
      </c>
      <c r="AP798" t="str">
        <f t="shared" si="180"/>
        <v>Bug, Water 1</v>
      </c>
      <c r="AQ798" s="9">
        <v>50</v>
      </c>
      <c r="AR798" s="9">
        <f t="shared" si="181"/>
        <v>50</v>
      </c>
      <c r="AS798" s="10">
        <f>Table1[[#This Row],[percentage_male]]/100</f>
        <v>0.5</v>
      </c>
      <c r="AT798" s="11">
        <f>(100-Table1[[#This Row],[percentage_male]])/100</f>
        <v>0.5</v>
      </c>
      <c r="AU798" s="1" t="s">
        <v>162</v>
      </c>
      <c r="AV798" s="1" t="s">
        <v>33</v>
      </c>
      <c r="AW798" s="1">
        <v>0.5</v>
      </c>
      <c r="AX798" s="1">
        <v>0.5</v>
      </c>
      <c r="AY798" s="1" t="s">
        <v>38</v>
      </c>
      <c r="AZ798" s="1" t="s">
        <v>33</v>
      </c>
      <c r="BA798" s="1">
        <v>0.5</v>
      </c>
      <c r="BB798" s="1">
        <v>0.5</v>
      </c>
      <c r="BC798" s="1" t="s">
        <v>33</v>
      </c>
      <c r="BD798" s="1">
        <v>0.5</v>
      </c>
      <c r="BE798" s="1" t="s">
        <v>38</v>
      </c>
      <c r="BF798" s="1" t="s">
        <v>33</v>
      </c>
      <c r="BG798" s="1" t="s">
        <v>33</v>
      </c>
      <c r="BH798" s="1" t="s">
        <v>38</v>
      </c>
      <c r="BI798" s="1" t="s">
        <v>33</v>
      </c>
      <c r="BJ798" s="1" t="s">
        <v>33</v>
      </c>
      <c r="BK798" s="1" t="s">
        <v>33</v>
      </c>
      <c r="BL798" s="1">
        <v>0.5</v>
      </c>
      <c r="BM798" s="1" t="s">
        <v>33</v>
      </c>
    </row>
    <row r="799" spans="1:65" x14ac:dyDescent="0.35">
      <c r="A799" s="1" t="s">
        <v>3387</v>
      </c>
      <c r="B799" s="1" t="s">
        <v>2896</v>
      </c>
      <c r="C799" s="1" t="s">
        <v>3388</v>
      </c>
      <c r="D799" s="1" t="s">
        <v>3389</v>
      </c>
      <c r="E799" t="s">
        <v>106</v>
      </c>
      <c r="F799" s="1" t="s">
        <v>37</v>
      </c>
      <c r="G799" s="1" t="s">
        <v>4438</v>
      </c>
      <c r="H799" s="1" t="s">
        <v>38</v>
      </c>
      <c r="I799" s="1" t="s">
        <v>123</v>
      </c>
      <c r="J799" s="1" t="s">
        <v>154</v>
      </c>
      <c r="K799" t="str">
        <f t="shared" si="169"/>
        <v>Water, Bug</v>
      </c>
      <c r="L799" s="1">
        <v>1.8</v>
      </c>
      <c r="M799" s="1">
        <v>82</v>
      </c>
      <c r="N799" s="1" t="s">
        <v>38</v>
      </c>
      <c r="O799" s="1" t="s">
        <v>3385</v>
      </c>
      <c r="Q799" s="1" t="s">
        <v>499</v>
      </c>
      <c r="R799" s="9" t="s">
        <v>1452</v>
      </c>
      <c r="S799" s="9">
        <f t="shared" si="170"/>
        <v>454</v>
      </c>
      <c r="T799" s="9">
        <f t="shared" si="171"/>
        <v>68</v>
      </c>
      <c r="U799" s="9" t="s">
        <v>452</v>
      </c>
      <c r="V799" s="9">
        <f t="shared" si="172"/>
        <v>70</v>
      </c>
      <c r="W799" s="9" t="s">
        <v>47</v>
      </c>
      <c r="X799" s="9">
        <f t="shared" si="173"/>
        <v>92</v>
      </c>
      <c r="Y799" s="9" t="s">
        <v>340</v>
      </c>
      <c r="Z799" s="9">
        <f t="shared" si="174"/>
        <v>50</v>
      </c>
      <c r="AA799" s="9" t="s">
        <v>88</v>
      </c>
      <c r="AB799" s="9">
        <f t="shared" si="175"/>
        <v>132</v>
      </c>
      <c r="AC799" s="9" t="s">
        <v>628</v>
      </c>
      <c r="AD799" s="9">
        <f t="shared" si="176"/>
        <v>42</v>
      </c>
      <c r="AE799" s="9" t="s">
        <v>335</v>
      </c>
      <c r="AF799" s="9">
        <f t="shared" si="177"/>
        <v>100</v>
      </c>
      <c r="AG799" s="9" t="s">
        <v>68</v>
      </c>
      <c r="AH799" s="9" t="s">
        <v>47</v>
      </c>
      <c r="AI799" s="9">
        <f t="shared" si="178"/>
        <v>70</v>
      </c>
      <c r="AJ799" s="9">
        <f t="shared" si="179"/>
        <v>159</v>
      </c>
      <c r="AK799" s="9" t="s">
        <v>117</v>
      </c>
      <c r="AL799" s="1" t="s">
        <v>161</v>
      </c>
      <c r="AM799" s="1" t="s">
        <v>38</v>
      </c>
      <c r="AN799" s="1" t="s">
        <v>154</v>
      </c>
      <c r="AO799" s="1" t="s">
        <v>129</v>
      </c>
      <c r="AP799" t="str">
        <f t="shared" si="180"/>
        <v>Bug, Water 1</v>
      </c>
      <c r="AQ799" s="9">
        <v>50</v>
      </c>
      <c r="AR799" s="9">
        <f t="shared" si="181"/>
        <v>50</v>
      </c>
      <c r="AS799" s="10">
        <f>Table1[[#This Row],[percentage_male]]/100</f>
        <v>0.5</v>
      </c>
      <c r="AT799" s="11">
        <f>(100-Table1[[#This Row],[percentage_male]])/100</f>
        <v>0.5</v>
      </c>
      <c r="AU799" s="1" t="s">
        <v>162</v>
      </c>
      <c r="AV799" s="1" t="s">
        <v>33</v>
      </c>
      <c r="AW799" s="1">
        <v>0.5</v>
      </c>
      <c r="AX799" s="1">
        <v>0.5</v>
      </c>
      <c r="AY799" s="1" t="s">
        <v>38</v>
      </c>
      <c r="AZ799" s="1" t="s">
        <v>33</v>
      </c>
      <c r="BA799" s="1">
        <v>0.5</v>
      </c>
      <c r="BB799" s="1">
        <v>0.5</v>
      </c>
      <c r="BC799" s="1" t="s">
        <v>33</v>
      </c>
      <c r="BD799" s="1">
        <v>0.5</v>
      </c>
      <c r="BE799" s="1" t="s">
        <v>38</v>
      </c>
      <c r="BF799" s="1" t="s">
        <v>33</v>
      </c>
      <c r="BG799" s="1" t="s">
        <v>33</v>
      </c>
      <c r="BH799" s="1" t="s">
        <v>38</v>
      </c>
      <c r="BI799" s="1" t="s">
        <v>33</v>
      </c>
      <c r="BJ799" s="1" t="s">
        <v>33</v>
      </c>
      <c r="BK799" s="1" t="s">
        <v>33</v>
      </c>
      <c r="BL799" s="1">
        <v>0.5</v>
      </c>
      <c r="BM799" s="1" t="s">
        <v>33</v>
      </c>
    </row>
    <row r="800" spans="1:65" x14ac:dyDescent="0.35">
      <c r="A800" s="1" t="s">
        <v>3391</v>
      </c>
      <c r="B800" s="1" t="s">
        <v>2900</v>
      </c>
      <c r="C800" s="1" t="s">
        <v>3392</v>
      </c>
      <c r="D800" s="1" t="s">
        <v>3393</v>
      </c>
      <c r="E800" t="s">
        <v>106</v>
      </c>
      <c r="F800" s="1" t="s">
        <v>37</v>
      </c>
      <c r="G800" s="1" t="s">
        <v>4439</v>
      </c>
      <c r="H800" s="1" t="s">
        <v>33</v>
      </c>
      <c r="I800" s="1" t="s">
        <v>39</v>
      </c>
      <c r="K800" t="str">
        <f t="shared" si="169"/>
        <v>Grass</v>
      </c>
      <c r="L800" s="1">
        <v>0.3</v>
      </c>
      <c r="M800" s="1">
        <v>1.5</v>
      </c>
      <c r="N800" s="1" t="s">
        <v>38</v>
      </c>
      <c r="O800" s="1" t="s">
        <v>785</v>
      </c>
      <c r="Q800" s="1" t="s">
        <v>1183</v>
      </c>
      <c r="R800" s="9" t="s">
        <v>781</v>
      </c>
      <c r="S800" s="9">
        <f t="shared" si="170"/>
        <v>250</v>
      </c>
      <c r="T800" s="9">
        <f t="shared" si="171"/>
        <v>40</v>
      </c>
      <c r="U800" s="9" t="s">
        <v>184</v>
      </c>
      <c r="V800" s="9">
        <f t="shared" si="172"/>
        <v>55</v>
      </c>
      <c r="W800" s="9" t="s">
        <v>169</v>
      </c>
      <c r="X800" s="9">
        <f t="shared" si="173"/>
        <v>35</v>
      </c>
      <c r="Y800" s="9" t="s">
        <v>159</v>
      </c>
      <c r="Z800" s="9">
        <f t="shared" si="174"/>
        <v>50</v>
      </c>
      <c r="AA800" s="9" t="s">
        <v>88</v>
      </c>
      <c r="AB800" s="9">
        <f t="shared" si="175"/>
        <v>35</v>
      </c>
      <c r="AC800" s="9" t="s">
        <v>159</v>
      </c>
      <c r="AD800" s="9">
        <f t="shared" si="176"/>
        <v>35</v>
      </c>
      <c r="AE800" s="9" t="s">
        <v>159</v>
      </c>
      <c r="AF800" s="9">
        <f t="shared" si="177"/>
        <v>190</v>
      </c>
      <c r="AG800" s="9" t="s">
        <v>286</v>
      </c>
      <c r="AH800" s="9" t="s">
        <v>47</v>
      </c>
      <c r="AI800" s="9">
        <f t="shared" si="178"/>
        <v>70</v>
      </c>
      <c r="AJ800" s="9">
        <f t="shared" si="179"/>
        <v>50</v>
      </c>
      <c r="AK800" s="9" t="s">
        <v>88</v>
      </c>
      <c r="AL800" s="1" t="s">
        <v>161</v>
      </c>
      <c r="AM800" s="1" t="s">
        <v>33</v>
      </c>
      <c r="AN800" s="1" t="s">
        <v>39</v>
      </c>
      <c r="AP800" t="str">
        <f t="shared" si="180"/>
        <v>Grass</v>
      </c>
      <c r="AQ800" s="9">
        <v>50</v>
      </c>
      <c r="AR800" s="9">
        <f t="shared" si="181"/>
        <v>50</v>
      </c>
      <c r="AS800" s="10">
        <f>Table1[[#This Row],[percentage_male]]/100</f>
        <v>0.5</v>
      </c>
      <c r="AT800" s="11">
        <f>(100-Table1[[#This Row],[percentage_male]])/100</f>
        <v>0.5</v>
      </c>
      <c r="AU800" s="1" t="s">
        <v>51</v>
      </c>
      <c r="AV800" s="1" t="s">
        <v>33</v>
      </c>
      <c r="AW800" s="1" t="s">
        <v>38</v>
      </c>
      <c r="AX800" s="1">
        <v>0.5</v>
      </c>
      <c r="AY800" s="1">
        <v>0.5</v>
      </c>
      <c r="AZ800" s="1">
        <v>0.5</v>
      </c>
      <c r="BA800" s="1" t="s">
        <v>38</v>
      </c>
      <c r="BB800" s="1" t="s">
        <v>33</v>
      </c>
      <c r="BC800" s="1" t="s">
        <v>38</v>
      </c>
      <c r="BD800" s="1">
        <v>0.5</v>
      </c>
      <c r="BE800" s="1" t="s">
        <v>38</v>
      </c>
      <c r="BF800" s="1" t="s">
        <v>33</v>
      </c>
      <c r="BG800" s="1" t="s">
        <v>38</v>
      </c>
      <c r="BH800" s="1" t="s">
        <v>33</v>
      </c>
      <c r="BI800" s="1" t="s">
        <v>33</v>
      </c>
      <c r="BJ800" s="1" t="s">
        <v>33</v>
      </c>
      <c r="BK800" s="1" t="s">
        <v>33</v>
      </c>
      <c r="BL800" s="1" t="s">
        <v>33</v>
      </c>
      <c r="BM800" s="1" t="s">
        <v>33</v>
      </c>
    </row>
    <row r="801" spans="1:65" x14ac:dyDescent="0.35">
      <c r="A801" s="1" t="s">
        <v>3395</v>
      </c>
      <c r="B801" s="1" t="s">
        <v>2902</v>
      </c>
      <c r="C801" s="1" t="s">
        <v>3396</v>
      </c>
      <c r="D801" s="1" t="s">
        <v>3397</v>
      </c>
      <c r="E801" t="s">
        <v>106</v>
      </c>
      <c r="F801" s="1" t="s">
        <v>37</v>
      </c>
      <c r="G801" s="1" t="s">
        <v>4440</v>
      </c>
      <c r="H801" s="1" t="s">
        <v>33</v>
      </c>
      <c r="I801" s="1" t="s">
        <v>39</v>
      </c>
      <c r="K801" t="str">
        <f t="shared" si="169"/>
        <v>Grass</v>
      </c>
      <c r="L801" s="1">
        <v>0.9</v>
      </c>
      <c r="M801" s="1">
        <v>18.5</v>
      </c>
      <c r="N801" s="1" t="s">
        <v>38</v>
      </c>
      <c r="O801" s="1" t="s">
        <v>785</v>
      </c>
      <c r="Q801" s="1" t="s">
        <v>1183</v>
      </c>
      <c r="R801" s="9" t="s">
        <v>1228</v>
      </c>
      <c r="S801" s="9">
        <f t="shared" si="170"/>
        <v>480</v>
      </c>
      <c r="T801" s="9">
        <f t="shared" si="171"/>
        <v>70</v>
      </c>
      <c r="U801" s="9" t="s">
        <v>47</v>
      </c>
      <c r="V801" s="9">
        <f t="shared" si="172"/>
        <v>105</v>
      </c>
      <c r="W801" s="9" t="s">
        <v>141</v>
      </c>
      <c r="X801" s="9">
        <f t="shared" si="173"/>
        <v>90</v>
      </c>
      <c r="Y801" s="9" t="s">
        <v>178</v>
      </c>
      <c r="Z801" s="9">
        <f t="shared" si="174"/>
        <v>80</v>
      </c>
      <c r="AA801" s="9" t="s">
        <v>59</v>
      </c>
      <c r="AB801" s="9">
        <f t="shared" si="175"/>
        <v>90</v>
      </c>
      <c r="AC801" s="9" t="s">
        <v>178</v>
      </c>
      <c r="AD801" s="9">
        <f t="shared" si="176"/>
        <v>45</v>
      </c>
      <c r="AE801" s="9" t="s">
        <v>44</v>
      </c>
      <c r="AF801" s="9">
        <f t="shared" si="177"/>
        <v>75</v>
      </c>
      <c r="AG801" s="9" t="s">
        <v>195</v>
      </c>
      <c r="AH801" s="9" t="s">
        <v>47</v>
      </c>
      <c r="AI801" s="9">
        <f t="shared" si="178"/>
        <v>70</v>
      </c>
      <c r="AJ801" s="9">
        <f t="shared" si="179"/>
        <v>168</v>
      </c>
      <c r="AK801" s="9" t="s">
        <v>854</v>
      </c>
      <c r="AL801" s="1" t="s">
        <v>161</v>
      </c>
      <c r="AM801" s="1" t="s">
        <v>33</v>
      </c>
      <c r="AN801" s="1" t="s">
        <v>39</v>
      </c>
      <c r="AP801" t="str">
        <f t="shared" si="180"/>
        <v>Grass</v>
      </c>
      <c r="AQ801" s="9">
        <v>50</v>
      </c>
      <c r="AR801" s="9">
        <f t="shared" si="181"/>
        <v>50</v>
      </c>
      <c r="AS801" s="10">
        <f>Table1[[#This Row],[percentage_male]]/100</f>
        <v>0.5</v>
      </c>
      <c r="AT801" s="11">
        <f>(100-Table1[[#This Row],[percentage_male]])/100</f>
        <v>0.5</v>
      </c>
      <c r="AU801" s="1" t="s">
        <v>51</v>
      </c>
      <c r="AV801" s="1" t="s">
        <v>33</v>
      </c>
      <c r="AW801" s="1" t="s">
        <v>38</v>
      </c>
      <c r="AX801" s="1">
        <v>0.5</v>
      </c>
      <c r="AY801" s="1">
        <v>0.5</v>
      </c>
      <c r="AZ801" s="1">
        <v>0.5</v>
      </c>
      <c r="BA801" s="1" t="s">
        <v>38</v>
      </c>
      <c r="BB801" s="1" t="s">
        <v>33</v>
      </c>
      <c r="BC801" s="1" t="s">
        <v>38</v>
      </c>
      <c r="BD801" s="1">
        <v>0.5</v>
      </c>
      <c r="BE801" s="1" t="s">
        <v>38</v>
      </c>
      <c r="BF801" s="1" t="s">
        <v>33</v>
      </c>
      <c r="BG801" s="1" t="s">
        <v>38</v>
      </c>
      <c r="BH801" s="1" t="s">
        <v>33</v>
      </c>
      <c r="BI801" s="1" t="s">
        <v>33</v>
      </c>
      <c r="BJ801" s="1" t="s">
        <v>33</v>
      </c>
      <c r="BK801" s="1" t="s">
        <v>33</v>
      </c>
      <c r="BL801" s="1" t="s">
        <v>33</v>
      </c>
      <c r="BM801" s="1" t="s">
        <v>33</v>
      </c>
    </row>
    <row r="802" spans="1:65" x14ac:dyDescent="0.35">
      <c r="A802" s="1" t="s">
        <v>3399</v>
      </c>
      <c r="B802" s="1" t="s">
        <v>2905</v>
      </c>
      <c r="C802" s="1" t="s">
        <v>3400</v>
      </c>
      <c r="D802" s="1" t="s">
        <v>3401</v>
      </c>
      <c r="E802" t="s">
        <v>106</v>
      </c>
      <c r="F802" s="1" t="s">
        <v>37</v>
      </c>
      <c r="G802" s="1" t="s">
        <v>4441</v>
      </c>
      <c r="H802" s="1" t="s">
        <v>38</v>
      </c>
      <c r="I802" s="1" t="s">
        <v>39</v>
      </c>
      <c r="J802" s="1" t="s">
        <v>288</v>
      </c>
      <c r="K802" t="str">
        <f t="shared" si="169"/>
        <v>Grass, Fairy</v>
      </c>
      <c r="L802" s="1">
        <v>0.2</v>
      </c>
      <c r="M802" s="1">
        <v>1.5</v>
      </c>
      <c r="N802" s="1" t="s">
        <v>61</v>
      </c>
      <c r="O802" s="1" t="s">
        <v>811</v>
      </c>
      <c r="P802" s="1" t="s">
        <v>414</v>
      </c>
      <c r="Q802" s="1" t="s">
        <v>125</v>
      </c>
      <c r="R802" s="9" t="s">
        <v>112</v>
      </c>
      <c r="S802" s="9">
        <f t="shared" si="170"/>
        <v>285</v>
      </c>
      <c r="T802" s="9">
        <f t="shared" si="171"/>
        <v>40</v>
      </c>
      <c r="U802" s="9" t="s">
        <v>184</v>
      </c>
      <c r="V802" s="9">
        <f t="shared" si="172"/>
        <v>35</v>
      </c>
      <c r="W802" s="9" t="s">
        <v>159</v>
      </c>
      <c r="X802" s="9">
        <f t="shared" si="173"/>
        <v>55</v>
      </c>
      <c r="Y802" s="9" t="s">
        <v>169</v>
      </c>
      <c r="Z802" s="9">
        <f t="shared" si="174"/>
        <v>65</v>
      </c>
      <c r="AA802" s="9" t="s">
        <v>46</v>
      </c>
      <c r="AB802" s="9">
        <f t="shared" si="175"/>
        <v>75</v>
      </c>
      <c r="AC802" s="9" t="s">
        <v>195</v>
      </c>
      <c r="AD802" s="9">
        <f t="shared" si="176"/>
        <v>15</v>
      </c>
      <c r="AE802" s="9" t="s">
        <v>162</v>
      </c>
      <c r="AF802" s="9">
        <f t="shared" si="177"/>
        <v>190</v>
      </c>
      <c r="AG802" s="9" t="s">
        <v>286</v>
      </c>
      <c r="AH802" s="9" t="s">
        <v>47</v>
      </c>
      <c r="AI802" s="9">
        <f t="shared" si="178"/>
        <v>70</v>
      </c>
      <c r="AJ802" s="9">
        <f t="shared" si="179"/>
        <v>57</v>
      </c>
      <c r="AK802" s="9" t="s">
        <v>348</v>
      </c>
      <c r="AL802" s="1" t="s">
        <v>161</v>
      </c>
      <c r="AM802" s="1" t="s">
        <v>33</v>
      </c>
      <c r="AN802" s="1" t="s">
        <v>39</v>
      </c>
      <c r="AP802" t="str">
        <f t="shared" si="180"/>
        <v>Grass</v>
      </c>
      <c r="AQ802" s="9">
        <v>50</v>
      </c>
      <c r="AR802" s="9">
        <f t="shared" si="181"/>
        <v>50</v>
      </c>
      <c r="AS802" s="10">
        <f>Table1[[#This Row],[percentage_male]]/100</f>
        <v>0.5</v>
      </c>
      <c r="AT802" s="11">
        <f>(100-Table1[[#This Row],[percentage_male]])/100</f>
        <v>0.5</v>
      </c>
      <c r="AU802" s="1" t="s">
        <v>51</v>
      </c>
      <c r="AV802" s="1" t="s">
        <v>33</v>
      </c>
      <c r="AW802" s="1" t="s">
        <v>38</v>
      </c>
      <c r="AX802" s="1">
        <v>0.5</v>
      </c>
      <c r="AY802" s="1">
        <v>0.5</v>
      </c>
      <c r="AZ802" s="1">
        <v>0.5</v>
      </c>
      <c r="BA802" s="1" t="s">
        <v>38</v>
      </c>
      <c r="BB802" s="1">
        <v>0.5</v>
      </c>
      <c r="BC802" s="1" t="s">
        <v>77</v>
      </c>
      <c r="BD802" s="1">
        <v>0.5</v>
      </c>
      <c r="BE802" s="1" t="s">
        <v>38</v>
      </c>
      <c r="BF802" s="1" t="s">
        <v>33</v>
      </c>
      <c r="BG802" s="1" t="s">
        <v>33</v>
      </c>
      <c r="BH802" s="1" t="s">
        <v>33</v>
      </c>
      <c r="BI802" s="1" t="s">
        <v>33</v>
      </c>
      <c r="BJ802" s="1" t="s">
        <v>32</v>
      </c>
      <c r="BK802" s="1">
        <v>0.5</v>
      </c>
      <c r="BL802" s="1" t="s">
        <v>38</v>
      </c>
      <c r="BM802" s="1" t="s">
        <v>33</v>
      </c>
    </row>
    <row r="803" spans="1:65" x14ac:dyDescent="0.35">
      <c r="A803" s="1" t="s">
        <v>3403</v>
      </c>
      <c r="B803" s="1" t="s">
        <v>2907</v>
      </c>
      <c r="C803" s="1" t="s">
        <v>3404</v>
      </c>
      <c r="D803" s="1" t="s">
        <v>3405</v>
      </c>
      <c r="E803" t="s">
        <v>106</v>
      </c>
      <c r="F803" s="1" t="s">
        <v>37</v>
      </c>
      <c r="G803" s="1" t="s">
        <v>4441</v>
      </c>
      <c r="H803" s="1" t="s">
        <v>38</v>
      </c>
      <c r="I803" s="1" t="s">
        <v>39</v>
      </c>
      <c r="J803" s="1" t="s">
        <v>288</v>
      </c>
      <c r="K803" t="str">
        <f t="shared" si="169"/>
        <v>Grass, Fairy</v>
      </c>
      <c r="L803" s="1">
        <v>1</v>
      </c>
      <c r="M803" s="1">
        <v>11.5</v>
      </c>
      <c r="N803" s="1" t="s">
        <v>61</v>
      </c>
      <c r="O803" s="1" t="s">
        <v>811</v>
      </c>
      <c r="P803" s="1" t="s">
        <v>414</v>
      </c>
      <c r="Q803" s="1" t="s">
        <v>125</v>
      </c>
      <c r="R803" s="9" t="s">
        <v>55</v>
      </c>
      <c r="S803" s="9">
        <f t="shared" si="170"/>
        <v>405</v>
      </c>
      <c r="T803" s="9">
        <f t="shared" si="171"/>
        <v>60</v>
      </c>
      <c r="U803" s="9" t="s">
        <v>56</v>
      </c>
      <c r="V803" s="9">
        <f t="shared" si="172"/>
        <v>45</v>
      </c>
      <c r="W803" s="9" t="s">
        <v>44</v>
      </c>
      <c r="X803" s="9">
        <f t="shared" si="173"/>
        <v>80</v>
      </c>
      <c r="Y803" s="9" t="s">
        <v>59</v>
      </c>
      <c r="Z803" s="9">
        <f t="shared" si="174"/>
        <v>90</v>
      </c>
      <c r="AA803" s="9" t="s">
        <v>178</v>
      </c>
      <c r="AB803" s="9">
        <f t="shared" si="175"/>
        <v>100</v>
      </c>
      <c r="AC803" s="9" t="s">
        <v>68</v>
      </c>
      <c r="AD803" s="9">
        <f t="shared" si="176"/>
        <v>30</v>
      </c>
      <c r="AE803" s="9" t="s">
        <v>158</v>
      </c>
      <c r="AF803" s="9">
        <f t="shared" si="177"/>
        <v>75</v>
      </c>
      <c r="AG803" s="9" t="s">
        <v>195</v>
      </c>
      <c r="AH803" s="9" t="s">
        <v>47</v>
      </c>
      <c r="AI803" s="9">
        <f t="shared" si="178"/>
        <v>70</v>
      </c>
      <c r="AJ803" s="9">
        <f t="shared" si="179"/>
        <v>142</v>
      </c>
      <c r="AK803" s="9" t="s">
        <v>60</v>
      </c>
      <c r="AL803" s="1" t="s">
        <v>161</v>
      </c>
      <c r="AM803" s="1" t="s">
        <v>33</v>
      </c>
      <c r="AN803" s="1" t="s">
        <v>39</v>
      </c>
      <c r="AP803" t="str">
        <f t="shared" si="180"/>
        <v>Grass</v>
      </c>
      <c r="AQ803" s="9">
        <v>50</v>
      </c>
      <c r="AR803" s="9">
        <f t="shared" si="181"/>
        <v>50</v>
      </c>
      <c r="AS803" s="10">
        <f>Table1[[#This Row],[percentage_male]]/100</f>
        <v>0.5</v>
      </c>
      <c r="AT803" s="11">
        <f>(100-Table1[[#This Row],[percentage_male]])/100</f>
        <v>0.5</v>
      </c>
      <c r="AU803" s="1" t="s">
        <v>51</v>
      </c>
      <c r="AV803" s="1" t="s">
        <v>33</v>
      </c>
      <c r="AW803" s="1" t="s">
        <v>38</v>
      </c>
      <c r="AX803" s="1">
        <v>0.5</v>
      </c>
      <c r="AY803" s="1">
        <v>0.5</v>
      </c>
      <c r="AZ803" s="1">
        <v>0.5</v>
      </c>
      <c r="BA803" s="1" t="s">
        <v>38</v>
      </c>
      <c r="BB803" s="1">
        <v>0.5</v>
      </c>
      <c r="BC803" s="1" t="s">
        <v>77</v>
      </c>
      <c r="BD803" s="1">
        <v>0.5</v>
      </c>
      <c r="BE803" s="1" t="s">
        <v>38</v>
      </c>
      <c r="BF803" s="1" t="s">
        <v>33</v>
      </c>
      <c r="BG803" s="1" t="s">
        <v>33</v>
      </c>
      <c r="BH803" s="1" t="s">
        <v>33</v>
      </c>
      <c r="BI803" s="1" t="s">
        <v>33</v>
      </c>
      <c r="BJ803" s="1" t="s">
        <v>32</v>
      </c>
      <c r="BK803" s="1">
        <v>0.5</v>
      </c>
      <c r="BL803" s="1" t="s">
        <v>38</v>
      </c>
      <c r="BM803" s="1" t="s">
        <v>33</v>
      </c>
    </row>
    <row r="804" spans="1:65" x14ac:dyDescent="0.35">
      <c r="A804" s="1" t="s">
        <v>3407</v>
      </c>
      <c r="B804" s="1" t="s">
        <v>2909</v>
      </c>
      <c r="C804" s="1" t="s">
        <v>3408</v>
      </c>
      <c r="D804" s="1" t="s">
        <v>3409</v>
      </c>
      <c r="E804" t="s">
        <v>106</v>
      </c>
      <c r="F804" s="1" t="s">
        <v>37</v>
      </c>
      <c r="G804" s="1" t="s">
        <v>4442</v>
      </c>
      <c r="H804" s="1" t="s">
        <v>38</v>
      </c>
      <c r="I804" s="1" t="s">
        <v>40</v>
      </c>
      <c r="J804" s="1" t="s">
        <v>81</v>
      </c>
      <c r="K804" t="str">
        <f t="shared" si="169"/>
        <v>Poison, Fire</v>
      </c>
      <c r="L804" s="1">
        <v>0.6</v>
      </c>
      <c r="M804" s="1">
        <v>4.8</v>
      </c>
      <c r="N804" s="1" t="s">
        <v>38</v>
      </c>
      <c r="O804" s="1" t="s">
        <v>3410</v>
      </c>
      <c r="Q804" s="1" t="s">
        <v>598</v>
      </c>
      <c r="R804" s="9" t="s">
        <v>285</v>
      </c>
      <c r="S804" s="9">
        <f t="shared" si="170"/>
        <v>320</v>
      </c>
      <c r="T804" s="9">
        <f t="shared" si="171"/>
        <v>48</v>
      </c>
      <c r="U804" s="9" t="s">
        <v>128</v>
      </c>
      <c r="V804" s="9">
        <f t="shared" si="172"/>
        <v>44</v>
      </c>
      <c r="W804" s="9" t="s">
        <v>127</v>
      </c>
      <c r="X804" s="9">
        <f t="shared" si="173"/>
        <v>40</v>
      </c>
      <c r="Y804" s="9" t="s">
        <v>184</v>
      </c>
      <c r="Z804" s="9">
        <f t="shared" si="174"/>
        <v>71</v>
      </c>
      <c r="AA804" s="9" t="s">
        <v>216</v>
      </c>
      <c r="AB804" s="9">
        <f t="shared" si="175"/>
        <v>40</v>
      </c>
      <c r="AC804" s="9" t="s">
        <v>184</v>
      </c>
      <c r="AD804" s="9">
        <f t="shared" si="176"/>
        <v>77</v>
      </c>
      <c r="AE804" s="9" t="s">
        <v>252</v>
      </c>
      <c r="AF804" s="9">
        <f t="shared" si="177"/>
        <v>120</v>
      </c>
      <c r="AG804" s="9" t="s">
        <v>75</v>
      </c>
      <c r="AH804" s="9" t="s">
        <v>47</v>
      </c>
      <c r="AI804" s="9">
        <f t="shared" si="178"/>
        <v>70</v>
      </c>
      <c r="AJ804" s="9">
        <f t="shared" si="179"/>
        <v>64</v>
      </c>
      <c r="AK804" s="9" t="s">
        <v>48</v>
      </c>
      <c r="AL804" s="1" t="s">
        <v>161</v>
      </c>
      <c r="AM804" s="1" t="s">
        <v>38</v>
      </c>
      <c r="AN804" s="1" t="s">
        <v>89</v>
      </c>
      <c r="AO804" s="1" t="s">
        <v>50</v>
      </c>
      <c r="AP804" t="str">
        <f t="shared" si="180"/>
        <v>Dragon, Monster</v>
      </c>
      <c r="AQ804" s="9">
        <v>87.5</v>
      </c>
      <c r="AR804" s="9">
        <f t="shared" si="181"/>
        <v>12.5</v>
      </c>
      <c r="AS804" s="10">
        <f>Table1[[#This Row],[percentage_male]]/100</f>
        <v>0.875</v>
      </c>
      <c r="AT804" s="11">
        <f>(100-Table1[[#This Row],[percentage_male]])/100</f>
        <v>0.125</v>
      </c>
      <c r="AU804" s="1" t="s">
        <v>51</v>
      </c>
      <c r="AV804" s="1" t="s">
        <v>33</v>
      </c>
      <c r="AW804" s="1">
        <v>0.5</v>
      </c>
      <c r="AX804" s="1" t="s">
        <v>38</v>
      </c>
      <c r="AY804" s="1" t="s">
        <v>33</v>
      </c>
      <c r="AZ804" s="1">
        <v>0.25</v>
      </c>
      <c r="BA804" s="1">
        <v>0.5</v>
      </c>
      <c r="BB804" s="1">
        <v>0.5</v>
      </c>
      <c r="BC804" s="1">
        <v>0.5</v>
      </c>
      <c r="BD804" s="1" t="s">
        <v>77</v>
      </c>
      <c r="BE804" s="1" t="s">
        <v>33</v>
      </c>
      <c r="BF804" s="1" t="s">
        <v>38</v>
      </c>
      <c r="BG804" s="1">
        <v>0.25</v>
      </c>
      <c r="BH804" s="1" t="s">
        <v>38</v>
      </c>
      <c r="BI804" s="1" t="s">
        <v>33</v>
      </c>
      <c r="BJ804" s="1" t="s">
        <v>33</v>
      </c>
      <c r="BK804" s="1" t="s">
        <v>33</v>
      </c>
      <c r="BL804" s="1">
        <v>0.5</v>
      </c>
      <c r="BM804" s="1">
        <v>0.25</v>
      </c>
    </row>
    <row r="805" spans="1:65" x14ac:dyDescent="0.35">
      <c r="A805" s="1" t="s">
        <v>3412</v>
      </c>
      <c r="B805" s="1" t="s">
        <v>2913</v>
      </c>
      <c r="C805" s="1" t="s">
        <v>3413</v>
      </c>
      <c r="D805" s="1" t="s">
        <v>3414</v>
      </c>
      <c r="E805" t="s">
        <v>106</v>
      </c>
      <c r="F805" s="1" t="s">
        <v>37</v>
      </c>
      <c r="G805" s="1" t="s">
        <v>4442</v>
      </c>
      <c r="H805" s="1" t="s">
        <v>38</v>
      </c>
      <c r="I805" s="1" t="s">
        <v>40</v>
      </c>
      <c r="J805" s="1" t="s">
        <v>81</v>
      </c>
      <c r="K805" t="str">
        <f t="shared" si="169"/>
        <v>Poison, Fire</v>
      </c>
      <c r="L805" s="1">
        <v>1.2</v>
      </c>
      <c r="M805" s="1">
        <v>22.2</v>
      </c>
      <c r="N805" s="1" t="s">
        <v>38</v>
      </c>
      <c r="O805" s="1" t="s">
        <v>3410</v>
      </c>
      <c r="Q805" s="1" t="s">
        <v>598</v>
      </c>
      <c r="R805" s="9" t="s">
        <v>1228</v>
      </c>
      <c r="S805" s="9">
        <f t="shared" si="170"/>
        <v>480</v>
      </c>
      <c r="T805" s="9">
        <f t="shared" si="171"/>
        <v>68</v>
      </c>
      <c r="U805" s="9" t="s">
        <v>452</v>
      </c>
      <c r="V805" s="9">
        <f t="shared" si="172"/>
        <v>64</v>
      </c>
      <c r="W805" s="9" t="s">
        <v>48</v>
      </c>
      <c r="X805" s="9">
        <f t="shared" si="173"/>
        <v>60</v>
      </c>
      <c r="Y805" s="9" t="s">
        <v>56</v>
      </c>
      <c r="Z805" s="9">
        <f t="shared" si="174"/>
        <v>111</v>
      </c>
      <c r="AA805" s="9" t="s">
        <v>111</v>
      </c>
      <c r="AB805" s="9">
        <f t="shared" si="175"/>
        <v>60</v>
      </c>
      <c r="AC805" s="9" t="s">
        <v>56</v>
      </c>
      <c r="AD805" s="9">
        <f t="shared" si="176"/>
        <v>117</v>
      </c>
      <c r="AE805" s="9" t="s">
        <v>659</v>
      </c>
      <c r="AF805" s="9">
        <f t="shared" si="177"/>
        <v>45</v>
      </c>
      <c r="AG805" s="9" t="s">
        <v>44</v>
      </c>
      <c r="AH805" s="9" t="s">
        <v>47</v>
      </c>
      <c r="AI805" s="9">
        <f t="shared" si="178"/>
        <v>70</v>
      </c>
      <c r="AJ805" s="9">
        <f t="shared" si="179"/>
        <v>168</v>
      </c>
      <c r="AK805" s="9" t="s">
        <v>854</v>
      </c>
      <c r="AL805" s="1" t="s">
        <v>161</v>
      </c>
      <c r="AM805" s="1" t="s">
        <v>38</v>
      </c>
      <c r="AN805" s="1" t="s">
        <v>89</v>
      </c>
      <c r="AO805" s="1" t="s">
        <v>50</v>
      </c>
      <c r="AP805" t="str">
        <f t="shared" si="180"/>
        <v>Dragon, Monster</v>
      </c>
      <c r="AQ805" s="9">
        <v>0</v>
      </c>
      <c r="AR805" s="9">
        <f t="shared" si="181"/>
        <v>100</v>
      </c>
      <c r="AS805" s="10">
        <f>Table1[[#This Row],[percentage_male]]/100</f>
        <v>0</v>
      </c>
      <c r="AT805" s="11">
        <f>(100-Table1[[#This Row],[percentage_male]])/100</f>
        <v>1</v>
      </c>
      <c r="AU805" s="1" t="s">
        <v>51</v>
      </c>
      <c r="AV805" s="1" t="s">
        <v>33</v>
      </c>
      <c r="AW805" s="1">
        <v>0.5</v>
      </c>
      <c r="AX805" s="1" t="s">
        <v>38</v>
      </c>
      <c r="AY805" s="1" t="s">
        <v>33</v>
      </c>
      <c r="AZ805" s="1">
        <v>0.25</v>
      </c>
      <c r="BA805" s="1">
        <v>0.5</v>
      </c>
      <c r="BB805" s="1">
        <v>0.5</v>
      </c>
      <c r="BC805" s="1">
        <v>0.5</v>
      </c>
      <c r="BD805" s="1" t="s">
        <v>77</v>
      </c>
      <c r="BE805" s="1" t="s">
        <v>33</v>
      </c>
      <c r="BF805" s="1" t="s">
        <v>38</v>
      </c>
      <c r="BG805" s="1">
        <v>0.25</v>
      </c>
      <c r="BH805" s="1" t="s">
        <v>38</v>
      </c>
      <c r="BI805" s="1" t="s">
        <v>33</v>
      </c>
      <c r="BJ805" s="1" t="s">
        <v>33</v>
      </c>
      <c r="BK805" s="1" t="s">
        <v>33</v>
      </c>
      <c r="BL805" s="1">
        <v>0.5</v>
      </c>
      <c r="BM805" s="1">
        <v>0.25</v>
      </c>
    </row>
    <row r="806" spans="1:65" x14ac:dyDescent="0.35">
      <c r="A806" s="1" t="s">
        <v>3416</v>
      </c>
      <c r="B806" s="1" t="s">
        <v>2915</v>
      </c>
      <c r="C806" s="1" t="s">
        <v>3417</v>
      </c>
      <c r="D806" s="1" t="s">
        <v>3418</v>
      </c>
      <c r="E806" t="s">
        <v>106</v>
      </c>
      <c r="F806" s="1" t="s">
        <v>37</v>
      </c>
      <c r="G806" s="1" t="s">
        <v>4443</v>
      </c>
      <c r="H806" s="1" t="s">
        <v>38</v>
      </c>
      <c r="I806" s="1" t="s">
        <v>37</v>
      </c>
      <c r="J806" s="1" t="s">
        <v>478</v>
      </c>
      <c r="K806" t="str">
        <f t="shared" si="169"/>
        <v>Normal, Fighting</v>
      </c>
      <c r="L806" s="1">
        <v>0.5</v>
      </c>
      <c r="M806" s="1">
        <v>6.8</v>
      </c>
      <c r="N806" s="1" t="s">
        <v>61</v>
      </c>
      <c r="O806" s="1" t="s">
        <v>3419</v>
      </c>
      <c r="P806" s="1" t="s">
        <v>2026</v>
      </c>
      <c r="Q806" s="1" t="s">
        <v>357</v>
      </c>
      <c r="R806" s="9" t="s">
        <v>758</v>
      </c>
      <c r="S806" s="9">
        <f t="shared" si="170"/>
        <v>340</v>
      </c>
      <c r="T806" s="9">
        <f t="shared" si="171"/>
        <v>70</v>
      </c>
      <c r="U806" s="9" t="s">
        <v>47</v>
      </c>
      <c r="V806" s="9">
        <f t="shared" si="172"/>
        <v>75</v>
      </c>
      <c r="W806" s="9" t="s">
        <v>195</v>
      </c>
      <c r="X806" s="9">
        <f t="shared" si="173"/>
        <v>50</v>
      </c>
      <c r="Y806" s="9" t="s">
        <v>88</v>
      </c>
      <c r="Z806" s="9">
        <f t="shared" si="174"/>
        <v>45</v>
      </c>
      <c r="AA806" s="9" t="s">
        <v>44</v>
      </c>
      <c r="AB806" s="9">
        <f t="shared" si="175"/>
        <v>50</v>
      </c>
      <c r="AC806" s="9" t="s">
        <v>88</v>
      </c>
      <c r="AD806" s="9">
        <f t="shared" si="176"/>
        <v>50</v>
      </c>
      <c r="AE806" s="9" t="s">
        <v>88</v>
      </c>
      <c r="AF806" s="9">
        <f t="shared" si="177"/>
        <v>140</v>
      </c>
      <c r="AG806" s="9" t="s">
        <v>361</v>
      </c>
      <c r="AH806" s="9" t="s">
        <v>47</v>
      </c>
      <c r="AI806" s="9">
        <f t="shared" si="178"/>
        <v>70</v>
      </c>
      <c r="AJ806" s="9">
        <f t="shared" si="179"/>
        <v>68</v>
      </c>
      <c r="AK806" s="9" t="s">
        <v>452</v>
      </c>
      <c r="AL806" s="1" t="s">
        <v>161</v>
      </c>
      <c r="AM806" s="1" t="s">
        <v>33</v>
      </c>
      <c r="AN806" s="1" t="s">
        <v>238</v>
      </c>
      <c r="AP806" t="str">
        <f t="shared" si="180"/>
        <v>Field</v>
      </c>
      <c r="AQ806" s="9">
        <v>50</v>
      </c>
      <c r="AR806" s="9">
        <f t="shared" si="181"/>
        <v>50</v>
      </c>
      <c r="AS806" s="10">
        <f>Table1[[#This Row],[percentage_male]]/100</f>
        <v>0.5</v>
      </c>
      <c r="AT806" s="11">
        <f>(100-Table1[[#This Row],[percentage_male]])/100</f>
        <v>0.5</v>
      </c>
      <c r="AU806" s="1" t="s">
        <v>162</v>
      </c>
      <c r="AV806" s="1" t="s">
        <v>33</v>
      </c>
      <c r="AW806" s="1" t="s">
        <v>38</v>
      </c>
      <c r="AX806" s="1" t="s">
        <v>33</v>
      </c>
      <c r="AY806" s="1" t="s">
        <v>33</v>
      </c>
      <c r="AZ806" s="1" t="s">
        <v>33</v>
      </c>
      <c r="BA806" s="1" t="s">
        <v>33</v>
      </c>
      <c r="BB806" s="1" t="s">
        <v>38</v>
      </c>
      <c r="BC806" s="1" t="s">
        <v>33</v>
      </c>
      <c r="BD806" s="1" t="s">
        <v>33</v>
      </c>
      <c r="BE806" s="1" t="s">
        <v>38</v>
      </c>
      <c r="BF806" s="1" t="s">
        <v>38</v>
      </c>
      <c r="BG806" s="1">
        <v>0.5</v>
      </c>
      <c r="BH806" s="1">
        <v>0.5</v>
      </c>
      <c r="BI806" s="1" t="s">
        <v>32</v>
      </c>
      <c r="BJ806" s="1" t="s">
        <v>33</v>
      </c>
      <c r="BK806" s="1">
        <v>0.5</v>
      </c>
      <c r="BL806" s="1" t="s">
        <v>33</v>
      </c>
      <c r="BM806" s="1" t="s">
        <v>38</v>
      </c>
    </row>
    <row r="807" spans="1:65" x14ac:dyDescent="0.35">
      <c r="A807" s="1" t="s">
        <v>3421</v>
      </c>
      <c r="B807" s="1" t="s">
        <v>2919</v>
      </c>
      <c r="C807" s="1" t="s">
        <v>3422</v>
      </c>
      <c r="D807" s="1" t="s">
        <v>3423</v>
      </c>
      <c r="E807" t="s">
        <v>106</v>
      </c>
      <c r="F807" s="1" t="s">
        <v>37</v>
      </c>
      <c r="G807" s="1" t="s">
        <v>4444</v>
      </c>
      <c r="H807" s="1" t="s">
        <v>38</v>
      </c>
      <c r="I807" s="1" t="s">
        <v>37</v>
      </c>
      <c r="J807" s="1" t="s">
        <v>478</v>
      </c>
      <c r="K807" t="str">
        <f t="shared" si="169"/>
        <v>Normal, Fighting</v>
      </c>
      <c r="L807" s="1">
        <v>2.1</v>
      </c>
      <c r="M807" s="1">
        <v>135</v>
      </c>
      <c r="N807" s="1" t="s">
        <v>61</v>
      </c>
      <c r="O807" s="1" t="s">
        <v>3419</v>
      </c>
      <c r="P807" s="1" t="s">
        <v>2026</v>
      </c>
      <c r="Q807" s="1" t="s">
        <v>270</v>
      </c>
      <c r="R807" s="9" t="s">
        <v>472</v>
      </c>
      <c r="S807" s="9">
        <f t="shared" si="170"/>
        <v>500</v>
      </c>
      <c r="T807" s="9">
        <f t="shared" si="171"/>
        <v>120</v>
      </c>
      <c r="U807" s="9" t="s">
        <v>75</v>
      </c>
      <c r="V807" s="9">
        <f t="shared" si="172"/>
        <v>125</v>
      </c>
      <c r="W807" s="9" t="s">
        <v>651</v>
      </c>
      <c r="X807" s="9">
        <f t="shared" si="173"/>
        <v>80</v>
      </c>
      <c r="Y807" s="9" t="s">
        <v>59</v>
      </c>
      <c r="Z807" s="9">
        <f t="shared" si="174"/>
        <v>55</v>
      </c>
      <c r="AA807" s="9" t="s">
        <v>169</v>
      </c>
      <c r="AB807" s="9">
        <f t="shared" si="175"/>
        <v>60</v>
      </c>
      <c r="AC807" s="9" t="s">
        <v>56</v>
      </c>
      <c r="AD807" s="9">
        <f t="shared" si="176"/>
        <v>60</v>
      </c>
      <c r="AE807" s="9" t="s">
        <v>56</v>
      </c>
      <c r="AF807" s="9">
        <f t="shared" si="177"/>
        <v>70</v>
      </c>
      <c r="AG807" s="9" t="s">
        <v>47</v>
      </c>
      <c r="AH807" s="9" t="s">
        <v>47</v>
      </c>
      <c r="AI807" s="9">
        <f t="shared" si="178"/>
        <v>70</v>
      </c>
      <c r="AJ807" s="9">
        <f t="shared" si="179"/>
        <v>175</v>
      </c>
      <c r="AK807" s="9" t="s">
        <v>473</v>
      </c>
      <c r="AL807" s="1" t="s">
        <v>161</v>
      </c>
      <c r="AM807" s="1" t="s">
        <v>33</v>
      </c>
      <c r="AN807" s="1" t="s">
        <v>238</v>
      </c>
      <c r="AP807" t="str">
        <f t="shared" si="180"/>
        <v>Field</v>
      </c>
      <c r="AQ807" s="9">
        <v>50</v>
      </c>
      <c r="AR807" s="9">
        <f t="shared" si="181"/>
        <v>50</v>
      </c>
      <c r="AS807" s="10">
        <f>Table1[[#This Row],[percentage_male]]/100</f>
        <v>0.5</v>
      </c>
      <c r="AT807" s="11">
        <f>(100-Table1[[#This Row],[percentage_male]])/100</f>
        <v>0.5</v>
      </c>
      <c r="AU807" s="1" t="s">
        <v>162</v>
      </c>
      <c r="AV807" s="1" t="s">
        <v>33</v>
      </c>
      <c r="AW807" s="1" t="s">
        <v>38</v>
      </c>
      <c r="AX807" s="1" t="s">
        <v>33</v>
      </c>
      <c r="AY807" s="1" t="s">
        <v>33</v>
      </c>
      <c r="AZ807" s="1" t="s">
        <v>33</v>
      </c>
      <c r="BA807" s="1" t="s">
        <v>33</v>
      </c>
      <c r="BB807" s="1" t="s">
        <v>38</v>
      </c>
      <c r="BC807" s="1" t="s">
        <v>33</v>
      </c>
      <c r="BD807" s="1" t="s">
        <v>33</v>
      </c>
      <c r="BE807" s="1" t="s">
        <v>38</v>
      </c>
      <c r="BF807" s="1" t="s">
        <v>38</v>
      </c>
      <c r="BG807" s="1">
        <v>0.5</v>
      </c>
      <c r="BH807" s="1">
        <v>0.5</v>
      </c>
      <c r="BI807" s="1" t="s">
        <v>32</v>
      </c>
      <c r="BJ807" s="1" t="s">
        <v>33</v>
      </c>
      <c r="BK807" s="1">
        <v>0.5</v>
      </c>
      <c r="BL807" s="1" t="s">
        <v>33</v>
      </c>
      <c r="BM807" s="1" t="s">
        <v>38</v>
      </c>
    </row>
    <row r="808" spans="1:65" x14ac:dyDescent="0.35">
      <c r="A808" s="1" t="s">
        <v>3425</v>
      </c>
      <c r="B808" s="1" t="s">
        <v>2921</v>
      </c>
      <c r="C808" s="1" t="s">
        <v>3426</v>
      </c>
      <c r="D808" s="1" t="s">
        <v>3427</v>
      </c>
      <c r="E808" t="s">
        <v>106</v>
      </c>
      <c r="F808" s="1" t="s">
        <v>37</v>
      </c>
      <c r="G808" s="1" t="s">
        <v>4137</v>
      </c>
      <c r="H808" s="1" t="s">
        <v>33</v>
      </c>
      <c r="I808" s="1" t="s">
        <v>39</v>
      </c>
      <c r="K808" t="str">
        <f t="shared" si="169"/>
        <v>Grass</v>
      </c>
      <c r="L808" s="1">
        <v>0.3</v>
      </c>
      <c r="M808" s="1">
        <v>3.2</v>
      </c>
      <c r="N808" s="1" t="s">
        <v>61</v>
      </c>
      <c r="O808" s="1" t="s">
        <v>785</v>
      </c>
      <c r="P808" s="1" t="s">
        <v>598</v>
      </c>
      <c r="Q808" s="1" t="s">
        <v>3074</v>
      </c>
      <c r="R808" s="9" t="s">
        <v>842</v>
      </c>
      <c r="S808" s="9">
        <f t="shared" si="170"/>
        <v>210</v>
      </c>
      <c r="T808" s="9">
        <f t="shared" si="171"/>
        <v>42</v>
      </c>
      <c r="U808" s="9" t="s">
        <v>335</v>
      </c>
      <c r="V808" s="9">
        <f t="shared" si="172"/>
        <v>30</v>
      </c>
      <c r="W808" s="9" t="s">
        <v>158</v>
      </c>
      <c r="X808" s="9">
        <f t="shared" si="173"/>
        <v>38</v>
      </c>
      <c r="Y808" s="9" t="s">
        <v>314</v>
      </c>
      <c r="Z808" s="9">
        <f t="shared" si="174"/>
        <v>30</v>
      </c>
      <c r="AA808" s="9" t="s">
        <v>158</v>
      </c>
      <c r="AB808" s="9">
        <f t="shared" si="175"/>
        <v>38</v>
      </c>
      <c r="AC808" s="9" t="s">
        <v>314</v>
      </c>
      <c r="AD808" s="9">
        <f t="shared" si="176"/>
        <v>32</v>
      </c>
      <c r="AE808" s="9" t="s">
        <v>279</v>
      </c>
      <c r="AF808" s="9">
        <f t="shared" si="177"/>
        <v>235</v>
      </c>
      <c r="AG808" s="9" t="s">
        <v>328</v>
      </c>
      <c r="AH808" s="9" t="s">
        <v>47</v>
      </c>
      <c r="AI808" s="9">
        <f t="shared" si="178"/>
        <v>70</v>
      </c>
      <c r="AJ808" s="9">
        <f t="shared" si="179"/>
        <v>42</v>
      </c>
      <c r="AK808" s="9" t="s">
        <v>335</v>
      </c>
      <c r="AL808" s="1" t="s">
        <v>49</v>
      </c>
      <c r="AM808" s="1" t="s">
        <v>33</v>
      </c>
      <c r="AN808" s="1" t="s">
        <v>39</v>
      </c>
      <c r="AP808" t="str">
        <f t="shared" si="180"/>
        <v>Grass</v>
      </c>
      <c r="AQ808" s="9">
        <v>0</v>
      </c>
      <c r="AR808" s="9">
        <f t="shared" si="181"/>
        <v>100</v>
      </c>
      <c r="AS808" s="10">
        <f>Table1[[#This Row],[percentage_male]]/100</f>
        <v>0</v>
      </c>
      <c r="AT808" s="11">
        <f>(100-Table1[[#This Row],[percentage_male]])/100</f>
        <v>1</v>
      </c>
      <c r="AU808" s="1" t="s">
        <v>51</v>
      </c>
      <c r="AV808" s="1" t="s">
        <v>33</v>
      </c>
      <c r="AW808" s="1" t="s">
        <v>38</v>
      </c>
      <c r="AX808" s="1">
        <v>0.5</v>
      </c>
      <c r="AY808" s="1">
        <v>0.5</v>
      </c>
      <c r="AZ808" s="1">
        <v>0.5</v>
      </c>
      <c r="BA808" s="1" t="s">
        <v>38</v>
      </c>
      <c r="BB808" s="1" t="s">
        <v>33</v>
      </c>
      <c r="BC808" s="1" t="s">
        <v>38</v>
      </c>
      <c r="BD808" s="1">
        <v>0.5</v>
      </c>
      <c r="BE808" s="1" t="s">
        <v>38</v>
      </c>
      <c r="BF808" s="1" t="s">
        <v>33</v>
      </c>
      <c r="BG808" s="1" t="s">
        <v>38</v>
      </c>
      <c r="BH808" s="1" t="s">
        <v>33</v>
      </c>
      <c r="BI808" s="1" t="s">
        <v>33</v>
      </c>
      <c r="BJ808" s="1" t="s">
        <v>33</v>
      </c>
      <c r="BK808" s="1" t="s">
        <v>33</v>
      </c>
      <c r="BL808" s="1" t="s">
        <v>33</v>
      </c>
      <c r="BM808" s="1" t="s">
        <v>33</v>
      </c>
    </row>
    <row r="809" spans="1:65" x14ac:dyDescent="0.35">
      <c r="A809" s="1" t="s">
        <v>3429</v>
      </c>
      <c r="B809" s="1" t="s">
        <v>2924</v>
      </c>
      <c r="C809" s="1" t="s">
        <v>3430</v>
      </c>
      <c r="D809" s="1" t="s">
        <v>3431</v>
      </c>
      <c r="E809" t="s">
        <v>106</v>
      </c>
      <c r="F809" s="1" t="s">
        <v>37</v>
      </c>
      <c r="G809" s="1" t="s">
        <v>4137</v>
      </c>
      <c r="H809" s="1" t="s">
        <v>33</v>
      </c>
      <c r="I809" s="1" t="s">
        <v>39</v>
      </c>
      <c r="K809" t="str">
        <f t="shared" si="169"/>
        <v>Grass</v>
      </c>
      <c r="L809" s="1">
        <v>0.7</v>
      </c>
      <c r="M809" s="1">
        <v>8.1999999999999993</v>
      </c>
      <c r="N809" s="1" t="s">
        <v>61</v>
      </c>
      <c r="O809" s="1" t="s">
        <v>785</v>
      </c>
      <c r="P809" s="1" t="s">
        <v>598</v>
      </c>
      <c r="Q809" s="1" t="s">
        <v>3074</v>
      </c>
      <c r="R809" s="9" t="s">
        <v>451</v>
      </c>
      <c r="S809" s="9">
        <f t="shared" si="170"/>
        <v>290</v>
      </c>
      <c r="T809" s="9">
        <f t="shared" si="171"/>
        <v>52</v>
      </c>
      <c r="U809" s="9" t="s">
        <v>86</v>
      </c>
      <c r="V809" s="9">
        <f t="shared" si="172"/>
        <v>40</v>
      </c>
      <c r="W809" s="9" t="s">
        <v>184</v>
      </c>
      <c r="X809" s="9">
        <f t="shared" si="173"/>
        <v>48</v>
      </c>
      <c r="Y809" s="9" t="s">
        <v>128</v>
      </c>
      <c r="Z809" s="9">
        <f t="shared" si="174"/>
        <v>40</v>
      </c>
      <c r="AA809" s="9" t="s">
        <v>184</v>
      </c>
      <c r="AB809" s="9">
        <f t="shared" si="175"/>
        <v>48</v>
      </c>
      <c r="AC809" s="9" t="s">
        <v>128</v>
      </c>
      <c r="AD809" s="9">
        <f t="shared" si="176"/>
        <v>62</v>
      </c>
      <c r="AE809" s="9" t="s">
        <v>57</v>
      </c>
      <c r="AF809" s="9">
        <f t="shared" si="177"/>
        <v>120</v>
      </c>
      <c r="AG809" s="9" t="s">
        <v>75</v>
      </c>
      <c r="AH809" s="9" t="s">
        <v>47</v>
      </c>
      <c r="AI809" s="9">
        <f t="shared" si="178"/>
        <v>70</v>
      </c>
      <c r="AJ809" s="9">
        <f t="shared" si="179"/>
        <v>102</v>
      </c>
      <c r="AK809" s="9" t="s">
        <v>353</v>
      </c>
      <c r="AL809" s="1" t="s">
        <v>49</v>
      </c>
      <c r="AM809" s="1" t="s">
        <v>33</v>
      </c>
      <c r="AN809" s="1" t="s">
        <v>39</v>
      </c>
      <c r="AP809" t="str">
        <f t="shared" si="180"/>
        <v>Grass</v>
      </c>
      <c r="AQ809" s="9">
        <v>0</v>
      </c>
      <c r="AR809" s="9">
        <f t="shared" si="181"/>
        <v>100</v>
      </c>
      <c r="AS809" s="10">
        <f>Table1[[#This Row],[percentage_male]]/100</f>
        <v>0</v>
      </c>
      <c r="AT809" s="11">
        <f>(100-Table1[[#This Row],[percentage_male]])/100</f>
        <v>1</v>
      </c>
      <c r="AU809" s="1" t="s">
        <v>51</v>
      </c>
      <c r="AV809" s="1" t="s">
        <v>33</v>
      </c>
      <c r="AW809" s="1" t="s">
        <v>38</v>
      </c>
      <c r="AX809" s="1">
        <v>0.5</v>
      </c>
      <c r="AY809" s="1">
        <v>0.5</v>
      </c>
      <c r="AZ809" s="1">
        <v>0.5</v>
      </c>
      <c r="BA809" s="1" t="s">
        <v>38</v>
      </c>
      <c r="BB809" s="1" t="s">
        <v>33</v>
      </c>
      <c r="BC809" s="1" t="s">
        <v>38</v>
      </c>
      <c r="BD809" s="1">
        <v>0.5</v>
      </c>
      <c r="BE809" s="1" t="s">
        <v>38</v>
      </c>
      <c r="BF809" s="1" t="s">
        <v>33</v>
      </c>
      <c r="BG809" s="1" t="s">
        <v>38</v>
      </c>
      <c r="BH809" s="1" t="s">
        <v>33</v>
      </c>
      <c r="BI809" s="1" t="s">
        <v>33</v>
      </c>
      <c r="BJ809" s="1" t="s">
        <v>33</v>
      </c>
      <c r="BK809" s="1" t="s">
        <v>33</v>
      </c>
      <c r="BL809" s="1" t="s">
        <v>33</v>
      </c>
      <c r="BM809" s="1" t="s">
        <v>33</v>
      </c>
    </row>
    <row r="810" spans="1:65" x14ac:dyDescent="0.35">
      <c r="A810" s="1" t="s">
        <v>3433</v>
      </c>
      <c r="B810" s="1" t="s">
        <v>2929</v>
      </c>
      <c r="C810" s="1" t="s">
        <v>3434</v>
      </c>
      <c r="D810" s="1" t="s">
        <v>3435</v>
      </c>
      <c r="E810" t="s">
        <v>106</v>
      </c>
      <c r="F810" s="1" t="s">
        <v>37</v>
      </c>
      <c r="G810" s="1" t="s">
        <v>4137</v>
      </c>
      <c r="H810" s="1" t="s">
        <v>33</v>
      </c>
      <c r="I810" s="1" t="s">
        <v>39</v>
      </c>
      <c r="K810" t="str">
        <f t="shared" si="169"/>
        <v>Grass</v>
      </c>
      <c r="L810" s="1">
        <v>1.2</v>
      </c>
      <c r="M810" s="1">
        <v>21.4</v>
      </c>
      <c r="N810" s="1" t="s">
        <v>61</v>
      </c>
      <c r="O810" s="1" t="s">
        <v>785</v>
      </c>
      <c r="P810" s="1" t="s">
        <v>3436</v>
      </c>
      <c r="Q810" s="1" t="s">
        <v>3074</v>
      </c>
      <c r="R810" s="9" t="s">
        <v>507</v>
      </c>
      <c r="S810" s="9">
        <f t="shared" si="170"/>
        <v>510</v>
      </c>
      <c r="T810" s="9">
        <f t="shared" si="171"/>
        <v>72</v>
      </c>
      <c r="U810" s="9" t="s">
        <v>171</v>
      </c>
      <c r="V810" s="9">
        <f t="shared" si="172"/>
        <v>120</v>
      </c>
      <c r="W810" s="9" t="s">
        <v>75</v>
      </c>
      <c r="X810" s="9">
        <f t="shared" si="173"/>
        <v>98</v>
      </c>
      <c r="Y810" s="9" t="s">
        <v>581</v>
      </c>
      <c r="Z810" s="9">
        <f t="shared" si="174"/>
        <v>50</v>
      </c>
      <c r="AA810" s="9" t="s">
        <v>88</v>
      </c>
      <c r="AB810" s="9">
        <f t="shared" si="175"/>
        <v>98</v>
      </c>
      <c r="AC810" s="9" t="s">
        <v>581</v>
      </c>
      <c r="AD810" s="9">
        <f t="shared" si="176"/>
        <v>72</v>
      </c>
      <c r="AE810" s="9" t="s">
        <v>171</v>
      </c>
      <c r="AF810" s="9">
        <f t="shared" si="177"/>
        <v>45</v>
      </c>
      <c r="AG810" s="9" t="s">
        <v>44</v>
      </c>
      <c r="AH810" s="9" t="s">
        <v>47</v>
      </c>
      <c r="AI810" s="9">
        <f t="shared" si="178"/>
        <v>70</v>
      </c>
      <c r="AJ810" s="9">
        <f t="shared" si="179"/>
        <v>230</v>
      </c>
      <c r="AK810" s="9" t="s">
        <v>508</v>
      </c>
      <c r="AL810" s="1" t="s">
        <v>49</v>
      </c>
      <c r="AM810" s="1" t="s">
        <v>33</v>
      </c>
      <c r="AN810" s="1" t="s">
        <v>39</v>
      </c>
      <c r="AP810" t="str">
        <f t="shared" si="180"/>
        <v>Grass</v>
      </c>
      <c r="AQ810" s="9">
        <v>0</v>
      </c>
      <c r="AR810" s="9">
        <f t="shared" si="181"/>
        <v>100</v>
      </c>
      <c r="AS810" s="10">
        <f>Table1[[#This Row],[percentage_male]]/100</f>
        <v>0</v>
      </c>
      <c r="AT810" s="11">
        <f>(100-Table1[[#This Row],[percentage_male]])/100</f>
        <v>1</v>
      </c>
      <c r="AU810" s="1" t="s">
        <v>51</v>
      </c>
      <c r="AV810" s="1" t="s">
        <v>33</v>
      </c>
      <c r="AW810" s="1" t="s">
        <v>38</v>
      </c>
      <c r="AX810" s="1">
        <v>0.5</v>
      </c>
      <c r="AY810" s="1">
        <v>0.5</v>
      </c>
      <c r="AZ810" s="1">
        <v>0.5</v>
      </c>
      <c r="BA810" s="1" t="s">
        <v>38</v>
      </c>
      <c r="BB810" s="1" t="s">
        <v>33</v>
      </c>
      <c r="BC810" s="1" t="s">
        <v>38</v>
      </c>
      <c r="BD810" s="1">
        <v>0.5</v>
      </c>
      <c r="BE810" s="1" t="s">
        <v>38</v>
      </c>
      <c r="BF810" s="1" t="s">
        <v>33</v>
      </c>
      <c r="BG810" s="1" t="s">
        <v>38</v>
      </c>
      <c r="BH810" s="1" t="s">
        <v>33</v>
      </c>
      <c r="BI810" s="1" t="s">
        <v>33</v>
      </c>
      <c r="BJ810" s="1" t="s">
        <v>33</v>
      </c>
      <c r="BK810" s="1" t="s">
        <v>33</v>
      </c>
      <c r="BL810" s="1" t="s">
        <v>33</v>
      </c>
      <c r="BM810" s="1" t="s">
        <v>33</v>
      </c>
    </row>
    <row r="811" spans="1:65" x14ac:dyDescent="0.35">
      <c r="A811" s="1" t="s">
        <v>3438</v>
      </c>
      <c r="B811" s="1" t="s">
        <v>2933</v>
      </c>
      <c r="C811" s="1" t="s">
        <v>3439</v>
      </c>
      <c r="D811" s="1" t="s">
        <v>3440</v>
      </c>
      <c r="E811" t="s">
        <v>106</v>
      </c>
      <c r="F811" s="1" t="s">
        <v>37</v>
      </c>
      <c r="G811" s="1" t="s">
        <v>4445</v>
      </c>
      <c r="H811" s="1" t="s">
        <v>33</v>
      </c>
      <c r="I811" s="1" t="s">
        <v>288</v>
      </c>
      <c r="K811" t="str">
        <f t="shared" si="169"/>
        <v>Fairy</v>
      </c>
      <c r="L811" s="1">
        <v>0.1</v>
      </c>
      <c r="M811" s="1">
        <v>0.3</v>
      </c>
      <c r="N811" s="1" t="s">
        <v>61</v>
      </c>
      <c r="O811" s="1" t="s">
        <v>3007</v>
      </c>
      <c r="P811" s="1" t="s">
        <v>3441</v>
      </c>
      <c r="Q811" s="1" t="s">
        <v>778</v>
      </c>
      <c r="R811" s="9" t="s">
        <v>295</v>
      </c>
      <c r="S811" s="9">
        <f t="shared" si="170"/>
        <v>485</v>
      </c>
      <c r="T811" s="9">
        <f t="shared" si="171"/>
        <v>51</v>
      </c>
      <c r="U811" s="9" t="s">
        <v>237</v>
      </c>
      <c r="V811" s="9">
        <f t="shared" si="172"/>
        <v>52</v>
      </c>
      <c r="W811" s="9" t="s">
        <v>86</v>
      </c>
      <c r="X811" s="9">
        <f t="shared" si="173"/>
        <v>90</v>
      </c>
      <c r="Y811" s="9" t="s">
        <v>178</v>
      </c>
      <c r="Z811" s="9">
        <f t="shared" si="174"/>
        <v>82</v>
      </c>
      <c r="AA811" s="9" t="s">
        <v>66</v>
      </c>
      <c r="AB811" s="9">
        <f t="shared" si="175"/>
        <v>110</v>
      </c>
      <c r="AC811" s="9" t="s">
        <v>296</v>
      </c>
      <c r="AD811" s="9">
        <f t="shared" si="176"/>
        <v>100</v>
      </c>
      <c r="AE811" s="9" t="s">
        <v>68</v>
      </c>
      <c r="AF811" s="9">
        <f t="shared" si="177"/>
        <v>60</v>
      </c>
      <c r="AG811" s="9" t="s">
        <v>56</v>
      </c>
      <c r="AH811" s="9" t="s">
        <v>47</v>
      </c>
      <c r="AI811" s="9">
        <f t="shared" si="178"/>
        <v>70</v>
      </c>
      <c r="AJ811" s="9">
        <f t="shared" si="179"/>
        <v>170</v>
      </c>
      <c r="AK811" s="9" t="s">
        <v>387</v>
      </c>
      <c r="AL811" s="1" t="s">
        <v>363</v>
      </c>
      <c r="AM811" s="1" t="s">
        <v>33</v>
      </c>
      <c r="AN811" s="1" t="s">
        <v>39</v>
      </c>
      <c r="AP811" t="str">
        <f t="shared" si="180"/>
        <v>Grass</v>
      </c>
      <c r="AQ811" s="9">
        <v>25</v>
      </c>
      <c r="AR811" s="9">
        <f t="shared" si="181"/>
        <v>75</v>
      </c>
      <c r="AS811" s="10">
        <f>Table1[[#This Row],[percentage_male]]/100</f>
        <v>0.25</v>
      </c>
      <c r="AT811" s="11">
        <f>(100-Table1[[#This Row],[percentage_male]])/100</f>
        <v>0.75</v>
      </c>
      <c r="AU811" s="1" t="s">
        <v>51</v>
      </c>
      <c r="AV811" s="1" t="s">
        <v>33</v>
      </c>
      <c r="AW811" s="1" t="s">
        <v>33</v>
      </c>
      <c r="AX811" s="1" t="s">
        <v>33</v>
      </c>
      <c r="AY811" s="1" t="s">
        <v>33</v>
      </c>
      <c r="AZ811" s="1" t="s">
        <v>33</v>
      </c>
      <c r="BA811" s="1" t="s">
        <v>33</v>
      </c>
      <c r="BB811" s="1">
        <v>0.5</v>
      </c>
      <c r="BC811" s="1" t="s">
        <v>38</v>
      </c>
      <c r="BD811" s="1" t="s">
        <v>33</v>
      </c>
      <c r="BE811" s="1" t="s">
        <v>33</v>
      </c>
      <c r="BF811" s="1" t="s">
        <v>33</v>
      </c>
      <c r="BG811" s="1">
        <v>0.5</v>
      </c>
      <c r="BH811" s="1" t="s">
        <v>33</v>
      </c>
      <c r="BI811" s="1" t="s">
        <v>33</v>
      </c>
      <c r="BJ811" s="1" t="s">
        <v>32</v>
      </c>
      <c r="BK811" s="1">
        <v>0.5</v>
      </c>
      <c r="BL811" s="1" t="s">
        <v>38</v>
      </c>
      <c r="BM811" s="1" t="s">
        <v>33</v>
      </c>
    </row>
    <row r="812" spans="1:65" x14ac:dyDescent="0.35">
      <c r="A812" s="1" t="s">
        <v>3443</v>
      </c>
      <c r="B812" s="1" t="s">
        <v>2937</v>
      </c>
      <c r="C812" s="1" t="s">
        <v>3444</v>
      </c>
      <c r="D812" s="1" t="s">
        <v>3445</v>
      </c>
      <c r="E812" t="s">
        <v>106</v>
      </c>
      <c r="F812" s="1" t="s">
        <v>37</v>
      </c>
      <c r="G812" s="1" t="s">
        <v>4446</v>
      </c>
      <c r="H812" s="1" t="s">
        <v>38</v>
      </c>
      <c r="I812" s="1" t="s">
        <v>37</v>
      </c>
      <c r="J812" s="1" t="s">
        <v>299</v>
      </c>
      <c r="K812" t="str">
        <f t="shared" ref="K812:K875" si="182">_xlfn.TEXTJOIN(", ",TRUE,I812,J812)</f>
        <v>Normal, Psychic</v>
      </c>
      <c r="L812" s="1">
        <v>1.5</v>
      </c>
      <c r="M812" s="1">
        <v>76</v>
      </c>
      <c r="N812" s="1" t="s">
        <v>61</v>
      </c>
      <c r="O812" s="1" t="s">
        <v>397</v>
      </c>
      <c r="P812" s="1" t="s">
        <v>1142</v>
      </c>
      <c r="Q812" s="1" t="s">
        <v>3008</v>
      </c>
      <c r="R812" s="9" t="s">
        <v>415</v>
      </c>
      <c r="S812" s="9">
        <f t="shared" ref="S812:S875" si="183">IF(ISBLANK(R812),"",_xlfn.NUMBERVALUE(R812))</f>
        <v>490</v>
      </c>
      <c r="T812" s="9">
        <f t="shared" ref="T812:T875" si="184">IF(ISBLANK(U812),"",_xlfn.NUMBERVALUE(U812))</f>
        <v>90</v>
      </c>
      <c r="U812" s="9" t="s">
        <v>178</v>
      </c>
      <c r="V812" s="9">
        <f t="shared" ref="V812:V875" si="185">IF(ISBLANK(W812),"",_xlfn.NUMBERVALUE(W812))</f>
        <v>60</v>
      </c>
      <c r="W812" s="9" t="s">
        <v>56</v>
      </c>
      <c r="X812" s="9">
        <f t="shared" ref="X812:X875" si="186">IF(ISBLANK(Y812),"",_xlfn.NUMBERVALUE(Y812))</f>
        <v>80</v>
      </c>
      <c r="Y812" s="9" t="s">
        <v>59</v>
      </c>
      <c r="Z812" s="9">
        <f t="shared" ref="Z812:Z875" si="187">IF(ISBLANK(AA812),"",_xlfn.NUMBERVALUE(AA812))</f>
        <v>90</v>
      </c>
      <c r="AA812" s="9" t="s">
        <v>178</v>
      </c>
      <c r="AB812" s="9">
        <f t="shared" ref="AB812:AB875" si="188">IF(ISBLANK(AC812),"",_xlfn.NUMBERVALUE(AC812))</f>
        <v>110</v>
      </c>
      <c r="AC812" s="9" t="s">
        <v>296</v>
      </c>
      <c r="AD812" s="9">
        <f t="shared" ref="AD812:AD875" si="189">IF(ISBLANK(AE812),"",_xlfn.NUMBERVALUE(AE812))</f>
        <v>60</v>
      </c>
      <c r="AE812" s="9" t="s">
        <v>56</v>
      </c>
      <c r="AF812" s="9">
        <f t="shared" ref="AF812:AF875" si="190">IF(ISBLANK(AG812),"",_xlfn.NUMBERVALUE(AG812))</f>
        <v>45</v>
      </c>
      <c r="AG812" s="9" t="s">
        <v>44</v>
      </c>
      <c r="AH812" s="9" t="s">
        <v>47</v>
      </c>
      <c r="AI812" s="9">
        <f t="shared" ref="AI812:AI875" si="191">IF(ISBLANK(AH812),"",_xlfn.NUMBERVALUE(AH812))</f>
        <v>70</v>
      </c>
      <c r="AJ812" s="9">
        <f t="shared" ref="AJ812:AJ875" si="192">IF(ISBLANK(AK812),"",_xlfn.NUMBERVALUE(AK812))</f>
        <v>172</v>
      </c>
      <c r="AK812" s="9" t="s">
        <v>606</v>
      </c>
      <c r="AL812" s="1" t="s">
        <v>490</v>
      </c>
      <c r="AM812" s="1" t="s">
        <v>33</v>
      </c>
      <c r="AN812" s="1" t="s">
        <v>238</v>
      </c>
      <c r="AP812" t="str">
        <f t="shared" ref="AP812:AP875" si="193">_xlfn.TEXTJOIN(", ",TRUE,AN812,AO812)</f>
        <v>Field</v>
      </c>
      <c r="AQ812" s="9">
        <v>50</v>
      </c>
      <c r="AR812" s="9">
        <f t="shared" ref="AR812:AR875" si="194">100-AQ812</f>
        <v>50</v>
      </c>
      <c r="AS812" s="10">
        <f>Table1[[#This Row],[percentage_male]]/100</f>
        <v>0.5</v>
      </c>
      <c r="AT812" s="11">
        <f>(100-Table1[[#This Row],[percentage_male]])/100</f>
        <v>0.5</v>
      </c>
      <c r="AU812" s="1" t="s">
        <v>51</v>
      </c>
      <c r="AV812" s="1" t="s">
        <v>33</v>
      </c>
      <c r="AW812" s="1" t="s">
        <v>33</v>
      </c>
      <c r="AX812" s="1" t="s">
        <v>33</v>
      </c>
      <c r="AY812" s="1" t="s">
        <v>33</v>
      </c>
      <c r="AZ812" s="1" t="s">
        <v>33</v>
      </c>
      <c r="BA812" s="1" t="s">
        <v>33</v>
      </c>
      <c r="BB812" s="1" t="s">
        <v>33</v>
      </c>
      <c r="BC812" s="1" t="s">
        <v>33</v>
      </c>
      <c r="BD812" s="1" t="s">
        <v>33</v>
      </c>
      <c r="BE812" s="1" t="s">
        <v>33</v>
      </c>
      <c r="BF812" s="1">
        <v>0.5</v>
      </c>
      <c r="BG812" s="1" t="s">
        <v>38</v>
      </c>
      <c r="BH812" s="1" t="s">
        <v>33</v>
      </c>
      <c r="BI812" s="1" t="s">
        <v>32</v>
      </c>
      <c r="BJ812" s="1" t="s">
        <v>33</v>
      </c>
      <c r="BK812" s="1" t="s">
        <v>38</v>
      </c>
      <c r="BL812" s="1" t="s">
        <v>33</v>
      </c>
      <c r="BM812" s="1" t="s">
        <v>33</v>
      </c>
    </row>
    <row r="813" spans="1:65" x14ac:dyDescent="0.35">
      <c r="A813" s="1" t="s">
        <v>3447</v>
      </c>
      <c r="B813" s="1" t="s">
        <v>2942</v>
      </c>
      <c r="C813" s="1" t="s">
        <v>3448</v>
      </c>
      <c r="D813" s="1" t="s">
        <v>3449</v>
      </c>
      <c r="E813" t="s">
        <v>106</v>
      </c>
      <c r="F813" s="1" t="s">
        <v>37</v>
      </c>
      <c r="G813" s="1" t="s">
        <v>4447</v>
      </c>
      <c r="H813" s="1" t="s">
        <v>33</v>
      </c>
      <c r="I813" s="1" t="s">
        <v>478</v>
      </c>
      <c r="K813" t="str">
        <f t="shared" si="182"/>
        <v>Fighting</v>
      </c>
      <c r="L813" s="1">
        <v>2</v>
      </c>
      <c r="M813" s="1">
        <v>82.8</v>
      </c>
      <c r="N813" s="1" t="s">
        <v>38</v>
      </c>
      <c r="O813" s="1" t="s">
        <v>3450</v>
      </c>
      <c r="Q813" s="1" t="s">
        <v>481</v>
      </c>
      <c r="R813" s="9" t="s">
        <v>415</v>
      </c>
      <c r="S813" s="9">
        <f t="shared" si="183"/>
        <v>490</v>
      </c>
      <c r="T813" s="9">
        <f t="shared" si="184"/>
        <v>100</v>
      </c>
      <c r="U813" s="9" t="s">
        <v>68</v>
      </c>
      <c r="V813" s="9">
        <f t="shared" si="185"/>
        <v>120</v>
      </c>
      <c r="W813" s="9" t="s">
        <v>75</v>
      </c>
      <c r="X813" s="9">
        <f t="shared" si="186"/>
        <v>90</v>
      </c>
      <c r="Y813" s="9" t="s">
        <v>178</v>
      </c>
      <c r="Z813" s="9">
        <f t="shared" si="187"/>
        <v>40</v>
      </c>
      <c r="AA813" s="9" t="s">
        <v>184</v>
      </c>
      <c r="AB813" s="9">
        <f t="shared" si="188"/>
        <v>60</v>
      </c>
      <c r="AC813" s="9" t="s">
        <v>56</v>
      </c>
      <c r="AD813" s="9">
        <f t="shared" si="189"/>
        <v>80</v>
      </c>
      <c r="AE813" s="9" t="s">
        <v>59</v>
      </c>
      <c r="AF813" s="9">
        <f t="shared" si="190"/>
        <v>45</v>
      </c>
      <c r="AG813" s="9" t="s">
        <v>44</v>
      </c>
      <c r="AH813" s="9" t="s">
        <v>47</v>
      </c>
      <c r="AI813" s="9">
        <f t="shared" si="191"/>
        <v>70</v>
      </c>
      <c r="AJ813" s="9">
        <f t="shared" si="192"/>
        <v>172</v>
      </c>
      <c r="AK813" s="9" t="s">
        <v>606</v>
      </c>
      <c r="AL813" s="1" t="s">
        <v>490</v>
      </c>
      <c r="AM813" s="1" t="s">
        <v>33</v>
      </c>
      <c r="AN813" s="1" t="s">
        <v>238</v>
      </c>
      <c r="AP813" t="str">
        <f t="shared" si="193"/>
        <v>Field</v>
      </c>
      <c r="AQ813" s="9">
        <v>50</v>
      </c>
      <c r="AR813" s="9">
        <f t="shared" si="194"/>
        <v>50</v>
      </c>
      <c r="AS813" s="10">
        <f>Table1[[#This Row],[percentage_male]]/100</f>
        <v>0.5</v>
      </c>
      <c r="AT813" s="11">
        <f>(100-Table1[[#This Row],[percentage_male]])/100</f>
        <v>0.5</v>
      </c>
      <c r="AU813" s="1" t="s">
        <v>51</v>
      </c>
      <c r="AV813" s="1" t="s">
        <v>33</v>
      </c>
      <c r="AW813" s="1" t="s">
        <v>33</v>
      </c>
      <c r="AX813" s="1" t="s">
        <v>33</v>
      </c>
      <c r="AY813" s="1" t="s">
        <v>33</v>
      </c>
      <c r="AZ813" s="1" t="s">
        <v>33</v>
      </c>
      <c r="BA813" s="1" t="s">
        <v>33</v>
      </c>
      <c r="BB813" s="1" t="s">
        <v>33</v>
      </c>
      <c r="BC813" s="1" t="s">
        <v>33</v>
      </c>
      <c r="BD813" s="1" t="s">
        <v>33</v>
      </c>
      <c r="BE813" s="1" t="s">
        <v>38</v>
      </c>
      <c r="BF813" s="1" t="s">
        <v>38</v>
      </c>
      <c r="BG813" s="1">
        <v>0.5</v>
      </c>
      <c r="BH813" s="1">
        <v>0.5</v>
      </c>
      <c r="BI813" s="1" t="s">
        <v>33</v>
      </c>
      <c r="BJ813" s="1" t="s">
        <v>33</v>
      </c>
      <c r="BK813" s="1">
        <v>0.5</v>
      </c>
      <c r="BL813" s="1" t="s">
        <v>33</v>
      </c>
      <c r="BM813" s="1" t="s">
        <v>38</v>
      </c>
    </row>
    <row r="814" spans="1:65" x14ac:dyDescent="0.35">
      <c r="A814" s="1" t="s">
        <v>3451</v>
      </c>
      <c r="B814" s="1" t="s">
        <v>2946</v>
      </c>
      <c r="C814" s="1" t="s">
        <v>3452</v>
      </c>
      <c r="D814" s="1" t="s">
        <v>3453</v>
      </c>
      <c r="E814" t="s">
        <v>106</v>
      </c>
      <c r="F814" s="1" t="s">
        <v>37</v>
      </c>
      <c r="G814" s="1" t="s">
        <v>4448</v>
      </c>
      <c r="H814" s="1" t="s">
        <v>38</v>
      </c>
      <c r="I814" s="1" t="s">
        <v>154</v>
      </c>
      <c r="J814" s="1" t="s">
        <v>123</v>
      </c>
      <c r="K814" t="str">
        <f t="shared" si="182"/>
        <v>Bug, Water</v>
      </c>
      <c r="L814" s="1">
        <v>0.5</v>
      </c>
      <c r="M814" s="1">
        <v>12</v>
      </c>
      <c r="N814" s="1" t="s">
        <v>33</v>
      </c>
      <c r="O814" s="1" t="s">
        <v>3454</v>
      </c>
      <c r="R814" s="9" t="s">
        <v>508</v>
      </c>
      <c r="S814" s="9">
        <f t="shared" si="183"/>
        <v>230</v>
      </c>
      <c r="T814" s="9">
        <f t="shared" si="184"/>
        <v>25</v>
      </c>
      <c r="U814" s="9" t="s">
        <v>170</v>
      </c>
      <c r="V814" s="9">
        <f t="shared" si="185"/>
        <v>35</v>
      </c>
      <c r="W814" s="9" t="s">
        <v>159</v>
      </c>
      <c r="X814" s="9">
        <f t="shared" si="186"/>
        <v>40</v>
      </c>
      <c r="Y814" s="9" t="s">
        <v>184</v>
      </c>
      <c r="Z814" s="9">
        <f t="shared" si="187"/>
        <v>20</v>
      </c>
      <c r="AA814" s="9" t="s">
        <v>51</v>
      </c>
      <c r="AB814" s="9">
        <f t="shared" si="188"/>
        <v>30</v>
      </c>
      <c r="AC814" s="9" t="s">
        <v>158</v>
      </c>
      <c r="AD814" s="9">
        <f t="shared" si="189"/>
        <v>80</v>
      </c>
      <c r="AE814" s="9" t="s">
        <v>59</v>
      </c>
      <c r="AF814" s="9">
        <f t="shared" si="190"/>
        <v>90</v>
      </c>
      <c r="AG814" s="9" t="s">
        <v>178</v>
      </c>
      <c r="AH814" s="9" t="s">
        <v>47</v>
      </c>
      <c r="AI814" s="9">
        <f t="shared" si="191"/>
        <v>70</v>
      </c>
      <c r="AJ814" s="9">
        <f t="shared" si="192"/>
        <v>46</v>
      </c>
      <c r="AK814" s="9" t="s">
        <v>347</v>
      </c>
      <c r="AL814" s="1" t="s">
        <v>161</v>
      </c>
      <c r="AM814" s="1" t="s">
        <v>38</v>
      </c>
      <c r="AN814" s="1" t="s">
        <v>154</v>
      </c>
      <c r="AO814" s="1" t="s">
        <v>557</v>
      </c>
      <c r="AP814" t="str">
        <f t="shared" si="193"/>
        <v>Bug, Water 3</v>
      </c>
      <c r="AQ814" s="9">
        <v>50</v>
      </c>
      <c r="AR814" s="9">
        <f t="shared" si="194"/>
        <v>50</v>
      </c>
      <c r="AS814" s="10">
        <f>Table1[[#This Row],[percentage_male]]/100</f>
        <v>0.5</v>
      </c>
      <c r="AT814" s="11">
        <f>(100-Table1[[#This Row],[percentage_male]])/100</f>
        <v>0.5</v>
      </c>
      <c r="AU814" s="1" t="s">
        <v>51</v>
      </c>
      <c r="AV814" s="1" t="s">
        <v>33</v>
      </c>
      <c r="AW814" s="1" t="s">
        <v>33</v>
      </c>
      <c r="AX814" s="1">
        <v>0.5</v>
      </c>
      <c r="AY814" s="1" t="s">
        <v>38</v>
      </c>
      <c r="AZ814" s="1" t="s">
        <v>33</v>
      </c>
      <c r="BA814" s="1">
        <v>0.5</v>
      </c>
      <c r="BB814" s="1">
        <v>0.5</v>
      </c>
      <c r="BC814" s="1" t="s">
        <v>33</v>
      </c>
      <c r="BD814" s="1">
        <v>0.5</v>
      </c>
      <c r="BE814" s="1" t="s">
        <v>38</v>
      </c>
      <c r="BF814" s="1" t="s">
        <v>33</v>
      </c>
      <c r="BG814" s="1" t="s">
        <v>33</v>
      </c>
      <c r="BH814" s="1" t="s">
        <v>38</v>
      </c>
      <c r="BI814" s="1" t="s">
        <v>33</v>
      </c>
      <c r="BJ814" s="1" t="s">
        <v>33</v>
      </c>
      <c r="BK814" s="1" t="s">
        <v>33</v>
      </c>
      <c r="BL814" s="1">
        <v>0.5</v>
      </c>
      <c r="BM814" s="1" t="s">
        <v>33</v>
      </c>
    </row>
    <row r="815" spans="1:65" x14ac:dyDescent="0.35">
      <c r="A815" s="1" t="s">
        <v>3455</v>
      </c>
      <c r="B815" s="1" t="s">
        <v>2950</v>
      </c>
      <c r="C815" s="1" t="s">
        <v>3456</v>
      </c>
      <c r="D815" s="1" t="s">
        <v>3457</v>
      </c>
      <c r="E815" t="s">
        <v>106</v>
      </c>
      <c r="F815" s="1" t="s">
        <v>37</v>
      </c>
      <c r="G815" s="1" t="s">
        <v>4449</v>
      </c>
      <c r="H815" s="1" t="s">
        <v>38</v>
      </c>
      <c r="I815" s="1" t="s">
        <v>154</v>
      </c>
      <c r="J815" s="1" t="s">
        <v>123</v>
      </c>
      <c r="K815" t="str">
        <f t="shared" si="182"/>
        <v>Bug, Water</v>
      </c>
      <c r="L815" s="1">
        <v>2</v>
      </c>
      <c r="M815" s="1">
        <v>108</v>
      </c>
      <c r="N815" s="1" t="s">
        <v>33</v>
      </c>
      <c r="O815" s="1" t="s">
        <v>3458</v>
      </c>
      <c r="R815" s="9" t="s">
        <v>139</v>
      </c>
      <c r="S815" s="9">
        <f t="shared" si="183"/>
        <v>530</v>
      </c>
      <c r="T815" s="9">
        <f t="shared" si="184"/>
        <v>75</v>
      </c>
      <c r="U815" s="9" t="s">
        <v>195</v>
      </c>
      <c r="V815" s="9">
        <f t="shared" si="185"/>
        <v>125</v>
      </c>
      <c r="W815" s="9" t="s">
        <v>651</v>
      </c>
      <c r="X815" s="9">
        <f t="shared" si="186"/>
        <v>140</v>
      </c>
      <c r="Y815" s="9" t="s">
        <v>361</v>
      </c>
      <c r="Z815" s="9">
        <f t="shared" si="187"/>
        <v>60</v>
      </c>
      <c r="AA815" s="9" t="s">
        <v>56</v>
      </c>
      <c r="AB815" s="9">
        <f t="shared" si="188"/>
        <v>90</v>
      </c>
      <c r="AC815" s="9" t="s">
        <v>178</v>
      </c>
      <c r="AD815" s="9">
        <f t="shared" si="189"/>
        <v>40</v>
      </c>
      <c r="AE815" s="9" t="s">
        <v>184</v>
      </c>
      <c r="AF815" s="9">
        <f t="shared" si="190"/>
        <v>45</v>
      </c>
      <c r="AG815" s="9" t="s">
        <v>44</v>
      </c>
      <c r="AH815" s="9" t="s">
        <v>47</v>
      </c>
      <c r="AI815" s="9">
        <f t="shared" si="191"/>
        <v>70</v>
      </c>
      <c r="AJ815" s="9">
        <f t="shared" si="192"/>
        <v>186</v>
      </c>
      <c r="AK815" s="9" t="s">
        <v>729</v>
      </c>
      <c r="AL815" s="1" t="s">
        <v>161</v>
      </c>
      <c r="AM815" s="1" t="s">
        <v>38</v>
      </c>
      <c r="AN815" s="1" t="s">
        <v>154</v>
      </c>
      <c r="AO815" s="1" t="s">
        <v>557</v>
      </c>
      <c r="AP815" t="str">
        <f t="shared" si="193"/>
        <v>Bug, Water 3</v>
      </c>
      <c r="AQ815" s="9">
        <v>50</v>
      </c>
      <c r="AR815" s="9">
        <f t="shared" si="194"/>
        <v>50</v>
      </c>
      <c r="AS815" s="10">
        <f>Table1[[#This Row],[percentage_male]]/100</f>
        <v>0.5</v>
      </c>
      <c r="AT815" s="11">
        <f>(100-Table1[[#This Row],[percentage_male]])/100</f>
        <v>0.5</v>
      </c>
      <c r="AU815" s="1" t="s">
        <v>51</v>
      </c>
      <c r="AV815" s="1" t="s">
        <v>33</v>
      </c>
      <c r="AW815" s="1" t="s">
        <v>33</v>
      </c>
      <c r="AX815" s="1">
        <v>0.5</v>
      </c>
      <c r="AY815" s="1" t="s">
        <v>38</v>
      </c>
      <c r="AZ815" s="1" t="s">
        <v>33</v>
      </c>
      <c r="BA815" s="1">
        <v>0.5</v>
      </c>
      <c r="BB815" s="1">
        <v>0.5</v>
      </c>
      <c r="BC815" s="1" t="s">
        <v>33</v>
      </c>
      <c r="BD815" s="1">
        <v>0.5</v>
      </c>
      <c r="BE815" s="1" t="s">
        <v>38</v>
      </c>
      <c r="BF815" s="1" t="s">
        <v>33</v>
      </c>
      <c r="BG815" s="1" t="s">
        <v>33</v>
      </c>
      <c r="BH815" s="1" t="s">
        <v>38</v>
      </c>
      <c r="BI815" s="1" t="s">
        <v>33</v>
      </c>
      <c r="BJ815" s="1" t="s">
        <v>33</v>
      </c>
      <c r="BK815" s="1" t="s">
        <v>33</v>
      </c>
      <c r="BL815" s="1">
        <v>0.5</v>
      </c>
      <c r="BM815" s="1" t="s">
        <v>33</v>
      </c>
    </row>
    <row r="816" spans="1:65" x14ac:dyDescent="0.35">
      <c r="A816" s="1" t="s">
        <v>3459</v>
      </c>
      <c r="B816" s="1" t="s">
        <v>2954</v>
      </c>
      <c r="C816" s="1" t="s">
        <v>3460</v>
      </c>
      <c r="D816" s="1" t="s">
        <v>3461</v>
      </c>
      <c r="E816" t="s">
        <v>106</v>
      </c>
      <c r="F816" s="1" t="s">
        <v>37</v>
      </c>
      <c r="G816" s="1" t="s">
        <v>4450</v>
      </c>
      <c r="H816" s="1" t="s">
        <v>38</v>
      </c>
      <c r="I816" s="1" t="s">
        <v>679</v>
      </c>
      <c r="J816" s="1" t="s">
        <v>304</v>
      </c>
      <c r="K816" t="str">
        <f t="shared" si="182"/>
        <v>Ghost, Ground</v>
      </c>
      <c r="L816" s="1">
        <v>0.5</v>
      </c>
      <c r="M816" s="1">
        <v>70</v>
      </c>
      <c r="N816" s="1" t="s">
        <v>38</v>
      </c>
      <c r="O816" s="1" t="s">
        <v>3462</v>
      </c>
      <c r="Q816" s="1" t="s">
        <v>305</v>
      </c>
      <c r="R816" s="9" t="s">
        <v>285</v>
      </c>
      <c r="S816" s="9">
        <f t="shared" si="183"/>
        <v>320</v>
      </c>
      <c r="T816" s="9">
        <f t="shared" si="184"/>
        <v>55</v>
      </c>
      <c r="U816" s="9" t="s">
        <v>169</v>
      </c>
      <c r="V816" s="9">
        <f t="shared" si="185"/>
        <v>55</v>
      </c>
      <c r="W816" s="9" t="s">
        <v>169</v>
      </c>
      <c r="X816" s="9">
        <f t="shared" si="186"/>
        <v>80</v>
      </c>
      <c r="Y816" s="9" t="s">
        <v>59</v>
      </c>
      <c r="Z816" s="9">
        <f t="shared" si="187"/>
        <v>70</v>
      </c>
      <c r="AA816" s="9" t="s">
        <v>47</v>
      </c>
      <c r="AB816" s="9">
        <f t="shared" si="188"/>
        <v>45</v>
      </c>
      <c r="AC816" s="9" t="s">
        <v>44</v>
      </c>
      <c r="AD816" s="9">
        <f t="shared" si="189"/>
        <v>15</v>
      </c>
      <c r="AE816" s="9" t="s">
        <v>162</v>
      </c>
      <c r="AF816" s="9">
        <f t="shared" si="190"/>
        <v>140</v>
      </c>
      <c r="AG816" s="9" t="s">
        <v>361</v>
      </c>
      <c r="AH816" s="9" t="s">
        <v>47</v>
      </c>
      <c r="AI816" s="9">
        <f t="shared" si="191"/>
        <v>70</v>
      </c>
      <c r="AJ816" s="9">
        <f t="shared" si="192"/>
        <v>64</v>
      </c>
      <c r="AK816" s="9" t="s">
        <v>48</v>
      </c>
      <c r="AL816" s="1" t="s">
        <v>161</v>
      </c>
      <c r="AM816" s="1" t="s">
        <v>33</v>
      </c>
      <c r="AN816" s="1" t="s">
        <v>658</v>
      </c>
      <c r="AP816" t="str">
        <f t="shared" si="193"/>
        <v>Amorphous</v>
      </c>
      <c r="AQ816" s="9">
        <v>50</v>
      </c>
      <c r="AR816" s="9">
        <f t="shared" si="194"/>
        <v>50</v>
      </c>
      <c r="AS816" s="10">
        <f>Table1[[#This Row],[percentage_male]]/100</f>
        <v>0.5</v>
      </c>
      <c r="AT816" s="11">
        <f>(100-Table1[[#This Row],[percentage_male]])/100</f>
        <v>0.5</v>
      </c>
      <c r="AU816" s="1" t="s">
        <v>162</v>
      </c>
      <c r="AV816" s="1" t="s">
        <v>32</v>
      </c>
      <c r="AW816" s="1" t="s">
        <v>33</v>
      </c>
      <c r="AX816" s="1" t="s">
        <v>38</v>
      </c>
      <c r="AY816" s="1" t="s">
        <v>32</v>
      </c>
      <c r="AZ816" s="1" t="s">
        <v>38</v>
      </c>
      <c r="BA816" s="1" t="s">
        <v>38</v>
      </c>
      <c r="BB816" s="1" t="s">
        <v>32</v>
      </c>
      <c r="BC816" s="1">
        <v>0.25</v>
      </c>
      <c r="BD816" s="1" t="s">
        <v>33</v>
      </c>
      <c r="BE816" s="1" t="s">
        <v>33</v>
      </c>
      <c r="BF816" s="1" t="s">
        <v>33</v>
      </c>
      <c r="BG816" s="1">
        <v>0.5</v>
      </c>
      <c r="BH816" s="1">
        <v>0.5</v>
      </c>
      <c r="BI816" s="1" t="s">
        <v>38</v>
      </c>
      <c r="BJ816" s="1" t="s">
        <v>33</v>
      </c>
      <c r="BK816" s="1" t="s">
        <v>38</v>
      </c>
      <c r="BL816" s="1" t="s">
        <v>33</v>
      </c>
      <c r="BM816" s="1" t="s">
        <v>33</v>
      </c>
    </row>
    <row r="817" spans="1:65" x14ac:dyDescent="0.35">
      <c r="A817" s="1" t="s">
        <v>3463</v>
      </c>
      <c r="B817" s="1" t="s">
        <v>1851</v>
      </c>
      <c r="C817" s="1" t="s">
        <v>3464</v>
      </c>
      <c r="D817" s="1" t="s">
        <v>3465</v>
      </c>
      <c r="E817" t="s">
        <v>106</v>
      </c>
      <c r="F817" s="1" t="s">
        <v>37</v>
      </c>
      <c r="G817" s="1" t="s">
        <v>4451</v>
      </c>
      <c r="H817" s="1" t="s">
        <v>38</v>
      </c>
      <c r="I817" s="1" t="s">
        <v>679</v>
      </c>
      <c r="J817" s="1" t="s">
        <v>304</v>
      </c>
      <c r="K817" t="str">
        <f t="shared" si="182"/>
        <v>Ghost, Ground</v>
      </c>
      <c r="L817" s="1">
        <v>1.3</v>
      </c>
      <c r="M817" s="1">
        <v>250</v>
      </c>
      <c r="N817" s="1" t="s">
        <v>38</v>
      </c>
      <c r="O817" s="1" t="s">
        <v>3462</v>
      </c>
      <c r="Q817" s="1" t="s">
        <v>305</v>
      </c>
      <c r="R817" s="9" t="s">
        <v>1228</v>
      </c>
      <c r="S817" s="9">
        <f t="shared" si="183"/>
        <v>480</v>
      </c>
      <c r="T817" s="9">
        <f t="shared" si="184"/>
        <v>85</v>
      </c>
      <c r="U817" s="9" t="s">
        <v>104</v>
      </c>
      <c r="V817" s="9">
        <f t="shared" si="185"/>
        <v>75</v>
      </c>
      <c r="W817" s="9" t="s">
        <v>195</v>
      </c>
      <c r="X817" s="9">
        <f t="shared" si="186"/>
        <v>110</v>
      </c>
      <c r="Y817" s="9" t="s">
        <v>296</v>
      </c>
      <c r="Z817" s="9">
        <f t="shared" si="187"/>
        <v>100</v>
      </c>
      <c r="AA817" s="9" t="s">
        <v>68</v>
      </c>
      <c r="AB817" s="9">
        <f t="shared" si="188"/>
        <v>75</v>
      </c>
      <c r="AC817" s="9" t="s">
        <v>195</v>
      </c>
      <c r="AD817" s="9">
        <f t="shared" si="189"/>
        <v>35</v>
      </c>
      <c r="AE817" s="9" t="s">
        <v>159</v>
      </c>
      <c r="AF817" s="9">
        <f t="shared" si="190"/>
        <v>60</v>
      </c>
      <c r="AG817" s="9" t="s">
        <v>56</v>
      </c>
      <c r="AH817" s="9" t="s">
        <v>47</v>
      </c>
      <c r="AI817" s="9">
        <f t="shared" si="191"/>
        <v>70</v>
      </c>
      <c r="AJ817" s="9">
        <f t="shared" si="192"/>
        <v>168</v>
      </c>
      <c r="AK817" s="9" t="s">
        <v>854</v>
      </c>
      <c r="AL817" s="1" t="s">
        <v>161</v>
      </c>
      <c r="AM817" s="1" t="s">
        <v>33</v>
      </c>
      <c r="AN817" s="1" t="s">
        <v>658</v>
      </c>
      <c r="AP817" t="str">
        <f t="shared" si="193"/>
        <v>Amorphous</v>
      </c>
      <c r="AQ817" s="9">
        <v>50</v>
      </c>
      <c r="AR817" s="9">
        <f t="shared" si="194"/>
        <v>50</v>
      </c>
      <c r="AS817" s="10">
        <f>Table1[[#This Row],[percentage_male]]/100</f>
        <v>0.5</v>
      </c>
      <c r="AT817" s="11">
        <f>(100-Table1[[#This Row],[percentage_male]])/100</f>
        <v>0.5</v>
      </c>
      <c r="AU817" s="1" t="s">
        <v>162</v>
      </c>
      <c r="AV817" s="1" t="s">
        <v>32</v>
      </c>
      <c r="AW817" s="1" t="s">
        <v>33</v>
      </c>
      <c r="AX817" s="1" t="s">
        <v>38</v>
      </c>
      <c r="AY817" s="1" t="s">
        <v>32</v>
      </c>
      <c r="AZ817" s="1" t="s">
        <v>38</v>
      </c>
      <c r="BA817" s="1" t="s">
        <v>38</v>
      </c>
      <c r="BB817" s="1" t="s">
        <v>32</v>
      </c>
      <c r="BC817" s="1">
        <v>0.25</v>
      </c>
      <c r="BD817" s="1" t="s">
        <v>33</v>
      </c>
      <c r="BE817" s="1" t="s">
        <v>33</v>
      </c>
      <c r="BF817" s="1" t="s">
        <v>33</v>
      </c>
      <c r="BG817" s="1">
        <v>0.5</v>
      </c>
      <c r="BH817" s="1">
        <v>0.5</v>
      </c>
      <c r="BI817" s="1" t="s">
        <v>38</v>
      </c>
      <c r="BJ817" s="1" t="s">
        <v>33</v>
      </c>
      <c r="BK817" s="1" t="s">
        <v>38</v>
      </c>
      <c r="BL817" s="1" t="s">
        <v>33</v>
      </c>
      <c r="BM817" s="1" t="s">
        <v>33</v>
      </c>
    </row>
    <row r="818" spans="1:65" x14ac:dyDescent="0.35">
      <c r="A818" s="1" t="s">
        <v>3466</v>
      </c>
      <c r="B818" s="1" t="s">
        <v>2961</v>
      </c>
      <c r="C818" s="1" t="s">
        <v>3467</v>
      </c>
      <c r="D818" s="1" t="s">
        <v>3468</v>
      </c>
      <c r="E818" t="s">
        <v>106</v>
      </c>
      <c r="F818" s="1" t="s">
        <v>37</v>
      </c>
      <c r="G818" s="1" t="s">
        <v>4452</v>
      </c>
      <c r="H818" s="1" t="s">
        <v>33</v>
      </c>
      <c r="I818" s="1" t="s">
        <v>123</v>
      </c>
      <c r="K818" t="str">
        <f t="shared" si="182"/>
        <v>Water</v>
      </c>
      <c r="L818" s="1">
        <v>0.3</v>
      </c>
      <c r="M818" s="1">
        <v>1.2</v>
      </c>
      <c r="N818" s="1" t="s">
        <v>38</v>
      </c>
      <c r="O818" s="1" t="s">
        <v>3469</v>
      </c>
      <c r="Q818" s="1" t="s">
        <v>367</v>
      </c>
      <c r="R818" s="9" t="s">
        <v>588</v>
      </c>
      <c r="S818" s="9">
        <f t="shared" si="183"/>
        <v>410</v>
      </c>
      <c r="T818" s="9">
        <f t="shared" si="184"/>
        <v>55</v>
      </c>
      <c r="U818" s="9" t="s">
        <v>169</v>
      </c>
      <c r="V818" s="9">
        <f t="shared" si="185"/>
        <v>60</v>
      </c>
      <c r="W818" s="9" t="s">
        <v>56</v>
      </c>
      <c r="X818" s="9">
        <f t="shared" si="186"/>
        <v>130</v>
      </c>
      <c r="Y818" s="9" t="s">
        <v>110</v>
      </c>
      <c r="Z818" s="9">
        <f t="shared" si="187"/>
        <v>30</v>
      </c>
      <c r="AA818" s="9" t="s">
        <v>158</v>
      </c>
      <c r="AB818" s="9">
        <f t="shared" si="188"/>
        <v>130</v>
      </c>
      <c r="AC818" s="9" t="s">
        <v>110</v>
      </c>
      <c r="AD818" s="9">
        <f t="shared" si="189"/>
        <v>5</v>
      </c>
      <c r="AE818" s="9" t="s">
        <v>90</v>
      </c>
      <c r="AF818" s="9">
        <f t="shared" si="190"/>
        <v>60</v>
      </c>
      <c r="AG818" s="9" t="s">
        <v>56</v>
      </c>
      <c r="AH818" s="9" t="s">
        <v>47</v>
      </c>
      <c r="AI818" s="9">
        <f t="shared" si="191"/>
        <v>70</v>
      </c>
      <c r="AJ818" s="9">
        <f t="shared" si="192"/>
        <v>144</v>
      </c>
      <c r="AK818" s="9" t="s">
        <v>763</v>
      </c>
      <c r="AL818" s="1" t="s">
        <v>363</v>
      </c>
      <c r="AM818" s="1" t="s">
        <v>33</v>
      </c>
      <c r="AN818" s="1" t="s">
        <v>129</v>
      </c>
      <c r="AP818" t="str">
        <f t="shared" si="193"/>
        <v>Water 1</v>
      </c>
      <c r="AQ818" s="9">
        <v>50</v>
      </c>
      <c r="AR818" s="9">
        <f t="shared" si="194"/>
        <v>50</v>
      </c>
      <c r="AS818" s="10">
        <f>Table1[[#This Row],[percentage_male]]/100</f>
        <v>0.5</v>
      </c>
      <c r="AT818" s="11">
        <f>(100-Table1[[#This Row],[percentage_male]])/100</f>
        <v>0.5</v>
      </c>
      <c r="AU818" s="1" t="s">
        <v>162</v>
      </c>
      <c r="AV818" s="1" t="s">
        <v>33</v>
      </c>
      <c r="AW818" s="1">
        <v>0.5</v>
      </c>
      <c r="AX818" s="1">
        <v>0.5</v>
      </c>
      <c r="AY818" s="1" t="s">
        <v>38</v>
      </c>
      <c r="AZ818" s="1" t="s">
        <v>38</v>
      </c>
      <c r="BA818" s="1">
        <v>0.5</v>
      </c>
      <c r="BB818" s="1" t="s">
        <v>33</v>
      </c>
      <c r="BC818" s="1" t="s">
        <v>33</v>
      </c>
      <c r="BD818" s="1" t="s">
        <v>33</v>
      </c>
      <c r="BE818" s="1" t="s">
        <v>33</v>
      </c>
      <c r="BF818" s="1" t="s">
        <v>33</v>
      </c>
      <c r="BG818" s="1" t="s">
        <v>33</v>
      </c>
      <c r="BH818" s="1" t="s">
        <v>33</v>
      </c>
      <c r="BI818" s="1" t="s">
        <v>33</v>
      </c>
      <c r="BJ818" s="1" t="s">
        <v>33</v>
      </c>
      <c r="BK818" s="1" t="s">
        <v>33</v>
      </c>
      <c r="BL818" s="1">
        <v>0.5</v>
      </c>
      <c r="BM818" s="1" t="s">
        <v>33</v>
      </c>
    </row>
    <row r="819" spans="1:65" x14ac:dyDescent="0.35">
      <c r="A819" s="1" t="s">
        <v>3470</v>
      </c>
      <c r="B819" s="1" t="s">
        <v>2964</v>
      </c>
      <c r="C819" s="1" t="s">
        <v>3471</v>
      </c>
      <c r="D819" s="1" t="s">
        <v>3472</v>
      </c>
      <c r="E819" t="s">
        <v>106</v>
      </c>
      <c r="F819" s="1" t="s">
        <v>913</v>
      </c>
      <c r="G819" s="1" t="s">
        <v>4453</v>
      </c>
      <c r="H819" s="1" t="s">
        <v>33</v>
      </c>
      <c r="I819" s="1" t="s">
        <v>37</v>
      </c>
      <c r="K819" t="str">
        <f t="shared" si="182"/>
        <v>Normal</v>
      </c>
      <c r="L819" s="1">
        <v>1.9</v>
      </c>
      <c r="M819" s="1">
        <v>120.5</v>
      </c>
      <c r="N819" s="1" t="s">
        <v>33</v>
      </c>
      <c r="O819" s="1" t="s">
        <v>735</v>
      </c>
      <c r="R819" s="9" t="s">
        <v>100</v>
      </c>
      <c r="S819" s="9">
        <f t="shared" si="183"/>
        <v>534</v>
      </c>
      <c r="T819" s="9">
        <f t="shared" si="184"/>
        <v>95</v>
      </c>
      <c r="U819" s="9" t="s">
        <v>276</v>
      </c>
      <c r="V819" s="9">
        <f t="shared" si="185"/>
        <v>95</v>
      </c>
      <c r="W819" s="9" t="s">
        <v>276</v>
      </c>
      <c r="X819" s="9">
        <f t="shared" si="186"/>
        <v>95</v>
      </c>
      <c r="Y819" s="9" t="s">
        <v>276</v>
      </c>
      <c r="Z819" s="9">
        <f t="shared" si="187"/>
        <v>95</v>
      </c>
      <c r="AA819" s="9" t="s">
        <v>276</v>
      </c>
      <c r="AB819" s="9">
        <f t="shared" si="188"/>
        <v>95</v>
      </c>
      <c r="AC819" s="9" t="s">
        <v>276</v>
      </c>
      <c r="AD819" s="9">
        <f t="shared" si="189"/>
        <v>59</v>
      </c>
      <c r="AE819" s="9" t="s">
        <v>134</v>
      </c>
      <c r="AF819" s="9">
        <f t="shared" si="190"/>
        <v>3</v>
      </c>
      <c r="AG819" s="9" t="s">
        <v>61</v>
      </c>
      <c r="AH819" s="9" t="s">
        <v>32</v>
      </c>
      <c r="AI819" s="9">
        <f t="shared" si="191"/>
        <v>0</v>
      </c>
      <c r="AJ819" s="9">
        <f t="shared" si="192"/>
        <v>107</v>
      </c>
      <c r="AK819" s="9" t="s">
        <v>612</v>
      </c>
      <c r="AL819" s="1" t="s">
        <v>490</v>
      </c>
      <c r="AM819" s="1" t="s">
        <v>33</v>
      </c>
      <c r="AN819" s="1" t="s">
        <v>334</v>
      </c>
      <c r="AP819" t="str">
        <f t="shared" si="193"/>
        <v>Undiscovered</v>
      </c>
      <c r="AR819" s="9">
        <f t="shared" si="194"/>
        <v>100</v>
      </c>
      <c r="AU819" s="1" t="s">
        <v>75</v>
      </c>
      <c r="AV819" s="1" t="s">
        <v>33</v>
      </c>
      <c r="AW819" s="1" t="s">
        <v>33</v>
      </c>
      <c r="AX819" s="1" t="s">
        <v>33</v>
      </c>
      <c r="AY819" s="1" t="s">
        <v>33</v>
      </c>
      <c r="AZ819" s="1" t="s">
        <v>33</v>
      </c>
      <c r="BA819" s="1" t="s">
        <v>33</v>
      </c>
      <c r="BB819" s="1" t="s">
        <v>38</v>
      </c>
      <c r="BC819" s="1" t="s">
        <v>33</v>
      </c>
      <c r="BD819" s="1" t="s">
        <v>33</v>
      </c>
      <c r="BE819" s="1" t="s">
        <v>33</v>
      </c>
      <c r="BF819" s="1" t="s">
        <v>33</v>
      </c>
      <c r="BG819" s="1" t="s">
        <v>33</v>
      </c>
      <c r="BH819" s="1" t="s">
        <v>33</v>
      </c>
      <c r="BI819" s="1" t="s">
        <v>32</v>
      </c>
      <c r="BJ819" s="1" t="s">
        <v>33</v>
      </c>
      <c r="BK819" s="1" t="s">
        <v>33</v>
      </c>
      <c r="BL819" s="1" t="s">
        <v>33</v>
      </c>
      <c r="BM819" s="1" t="s">
        <v>33</v>
      </c>
    </row>
    <row r="820" spans="1:65" x14ac:dyDescent="0.35">
      <c r="A820" s="1" t="s">
        <v>3473</v>
      </c>
      <c r="B820" s="1" t="s">
        <v>2969</v>
      </c>
      <c r="C820" s="1" t="s">
        <v>3474</v>
      </c>
      <c r="D820" s="1" t="s">
        <v>3475</v>
      </c>
      <c r="E820" t="s">
        <v>106</v>
      </c>
      <c r="F820" s="1" t="s">
        <v>913</v>
      </c>
      <c r="G820" s="1" t="s">
        <v>4453</v>
      </c>
      <c r="H820" s="1" t="s">
        <v>33</v>
      </c>
      <c r="I820" s="1" t="s">
        <v>37</v>
      </c>
      <c r="K820" t="str">
        <f t="shared" si="182"/>
        <v>Normal</v>
      </c>
      <c r="L820" s="1">
        <v>2.2999999999999998</v>
      </c>
      <c r="M820" s="1">
        <v>100.5</v>
      </c>
      <c r="N820" s="1" t="s">
        <v>33</v>
      </c>
      <c r="O820" s="1" t="s">
        <v>3476</v>
      </c>
      <c r="R820" s="9" t="s">
        <v>2223</v>
      </c>
      <c r="S820" s="9">
        <f t="shared" si="183"/>
        <v>570</v>
      </c>
      <c r="T820" s="9">
        <f t="shared" si="184"/>
        <v>95</v>
      </c>
      <c r="U820" s="9" t="s">
        <v>276</v>
      </c>
      <c r="V820" s="9">
        <f t="shared" si="185"/>
        <v>95</v>
      </c>
      <c r="W820" s="9" t="s">
        <v>276</v>
      </c>
      <c r="X820" s="9">
        <f t="shared" si="186"/>
        <v>95</v>
      </c>
      <c r="Y820" s="9" t="s">
        <v>276</v>
      </c>
      <c r="Z820" s="9">
        <f t="shared" si="187"/>
        <v>95</v>
      </c>
      <c r="AA820" s="9" t="s">
        <v>276</v>
      </c>
      <c r="AB820" s="9">
        <f t="shared" si="188"/>
        <v>95</v>
      </c>
      <c r="AC820" s="9" t="s">
        <v>276</v>
      </c>
      <c r="AD820" s="9">
        <f t="shared" si="189"/>
        <v>95</v>
      </c>
      <c r="AE820" s="9" t="s">
        <v>276</v>
      </c>
      <c r="AF820" s="9">
        <f t="shared" si="190"/>
        <v>3</v>
      </c>
      <c r="AG820" s="9" t="s">
        <v>61</v>
      </c>
      <c r="AH820" s="9" t="s">
        <v>32</v>
      </c>
      <c r="AI820" s="9">
        <f t="shared" si="191"/>
        <v>0</v>
      </c>
      <c r="AJ820" s="9">
        <f t="shared" si="192"/>
        <v>257</v>
      </c>
      <c r="AK820" s="9" t="s">
        <v>1164</v>
      </c>
      <c r="AL820" s="1" t="s">
        <v>490</v>
      </c>
      <c r="AM820" s="1" t="s">
        <v>33</v>
      </c>
      <c r="AN820" s="1" t="s">
        <v>334</v>
      </c>
      <c r="AP820" t="str">
        <f t="shared" si="193"/>
        <v>Undiscovered</v>
      </c>
      <c r="AR820" s="9">
        <f t="shared" si="194"/>
        <v>100</v>
      </c>
      <c r="AU820" s="1" t="s">
        <v>75</v>
      </c>
      <c r="AV820" s="1" t="s">
        <v>33</v>
      </c>
      <c r="AW820" s="1" t="s">
        <v>33</v>
      </c>
      <c r="AX820" s="1" t="s">
        <v>33</v>
      </c>
      <c r="AY820" s="1" t="s">
        <v>33</v>
      </c>
      <c r="AZ820" s="1" t="s">
        <v>33</v>
      </c>
      <c r="BA820" s="1" t="s">
        <v>33</v>
      </c>
      <c r="BB820" s="1" t="s">
        <v>38</v>
      </c>
      <c r="BC820" s="1" t="s">
        <v>33</v>
      </c>
      <c r="BD820" s="1" t="s">
        <v>33</v>
      </c>
      <c r="BE820" s="1" t="s">
        <v>33</v>
      </c>
      <c r="BF820" s="1" t="s">
        <v>33</v>
      </c>
      <c r="BG820" s="1" t="s">
        <v>33</v>
      </c>
      <c r="BH820" s="1" t="s">
        <v>33</v>
      </c>
      <c r="BI820" s="1" t="s">
        <v>32</v>
      </c>
      <c r="BJ820" s="1" t="s">
        <v>33</v>
      </c>
      <c r="BK820" s="1" t="s">
        <v>33</v>
      </c>
      <c r="BL820" s="1" t="s">
        <v>33</v>
      </c>
      <c r="BM820" s="1" t="s">
        <v>33</v>
      </c>
    </row>
    <row r="821" spans="1:65" x14ac:dyDescent="0.35">
      <c r="A821" s="1" t="s">
        <v>3477</v>
      </c>
      <c r="B821" s="1" t="s">
        <v>2973</v>
      </c>
      <c r="C821" s="1" t="s">
        <v>3478</v>
      </c>
      <c r="D821" s="1" t="s">
        <v>3479</v>
      </c>
      <c r="E821" t="s">
        <v>106</v>
      </c>
      <c r="F821" s="1" t="s">
        <v>37</v>
      </c>
      <c r="G821" s="1" t="s">
        <v>4454</v>
      </c>
      <c r="H821" s="1" t="s">
        <v>38</v>
      </c>
      <c r="I821" s="1" t="s">
        <v>566</v>
      </c>
      <c r="J821" s="1" t="s">
        <v>99</v>
      </c>
      <c r="K821" t="str">
        <f t="shared" si="182"/>
        <v>Rock, Flying</v>
      </c>
      <c r="L821" s="1">
        <v>0.3</v>
      </c>
      <c r="M821" s="1">
        <v>40</v>
      </c>
      <c r="N821" s="1" t="s">
        <v>33</v>
      </c>
      <c r="O821" s="1" t="s">
        <v>3480</v>
      </c>
      <c r="R821" s="9" t="s">
        <v>460</v>
      </c>
      <c r="S821" s="9">
        <f t="shared" si="183"/>
        <v>440</v>
      </c>
      <c r="T821" s="9">
        <f t="shared" si="184"/>
        <v>60</v>
      </c>
      <c r="U821" s="9" t="s">
        <v>56</v>
      </c>
      <c r="V821" s="9">
        <f t="shared" si="185"/>
        <v>60</v>
      </c>
      <c r="W821" s="9" t="s">
        <v>56</v>
      </c>
      <c r="X821" s="9">
        <f t="shared" si="186"/>
        <v>100</v>
      </c>
      <c r="Y821" s="9" t="s">
        <v>68</v>
      </c>
      <c r="Z821" s="9">
        <f t="shared" si="187"/>
        <v>60</v>
      </c>
      <c r="AA821" s="9" t="s">
        <v>56</v>
      </c>
      <c r="AB821" s="9">
        <f t="shared" si="188"/>
        <v>100</v>
      </c>
      <c r="AC821" s="9" t="s">
        <v>68</v>
      </c>
      <c r="AD821" s="9">
        <f t="shared" si="189"/>
        <v>60</v>
      </c>
      <c r="AE821" s="9" t="s">
        <v>56</v>
      </c>
      <c r="AF821" s="9">
        <f t="shared" si="190"/>
        <v>30</v>
      </c>
      <c r="AG821" s="9" t="s">
        <v>158</v>
      </c>
      <c r="AH821" s="9" t="s">
        <v>47</v>
      </c>
      <c r="AI821" s="9">
        <f t="shared" si="191"/>
        <v>70</v>
      </c>
      <c r="AJ821" s="9">
        <f t="shared" si="192"/>
        <v>154</v>
      </c>
      <c r="AK821" s="9" t="s">
        <v>461</v>
      </c>
      <c r="AL821" s="1" t="s">
        <v>49</v>
      </c>
      <c r="AM821" s="1" t="s">
        <v>33</v>
      </c>
      <c r="AN821" s="1" t="s">
        <v>569</v>
      </c>
      <c r="AP821" t="str">
        <f t="shared" si="193"/>
        <v>Mineral</v>
      </c>
      <c r="AR821" s="9">
        <f t="shared" si="194"/>
        <v>100</v>
      </c>
      <c r="AU821" s="1" t="s">
        <v>170</v>
      </c>
      <c r="AV821" s="1">
        <v>0.5</v>
      </c>
      <c r="AW821" s="1">
        <v>0.5</v>
      </c>
      <c r="AX821" s="1" t="s">
        <v>38</v>
      </c>
      <c r="AY821" s="1" t="s">
        <v>38</v>
      </c>
      <c r="AZ821" s="1" t="s">
        <v>33</v>
      </c>
      <c r="BA821" s="1" t="s">
        <v>38</v>
      </c>
      <c r="BB821" s="1" t="s">
        <v>33</v>
      </c>
      <c r="BC821" s="1">
        <v>0.5</v>
      </c>
      <c r="BD821" s="1" t="s">
        <v>32</v>
      </c>
      <c r="BE821" s="1">
        <v>0.5</v>
      </c>
      <c r="BF821" s="1" t="s">
        <v>33</v>
      </c>
      <c r="BG821" s="1">
        <v>0.5</v>
      </c>
      <c r="BH821" s="1" t="s">
        <v>38</v>
      </c>
      <c r="BI821" s="1" t="s">
        <v>33</v>
      </c>
      <c r="BJ821" s="1" t="s">
        <v>33</v>
      </c>
      <c r="BK821" s="1" t="s">
        <v>33</v>
      </c>
      <c r="BL821" s="1" t="s">
        <v>38</v>
      </c>
      <c r="BM821" s="1" t="s">
        <v>33</v>
      </c>
    </row>
    <row r="822" spans="1:65" x14ac:dyDescent="0.35">
      <c r="A822" s="1" t="s">
        <v>3481</v>
      </c>
      <c r="B822" s="1" t="s">
        <v>2973</v>
      </c>
      <c r="C822" s="1" t="s">
        <v>3478</v>
      </c>
      <c r="D822" s="1" t="s">
        <v>3479</v>
      </c>
      <c r="E822" t="s">
        <v>106</v>
      </c>
      <c r="F822" s="1" t="s">
        <v>37</v>
      </c>
      <c r="G822" s="1" t="s">
        <v>4454</v>
      </c>
      <c r="H822" s="1" t="s">
        <v>38</v>
      </c>
      <c r="I822" s="1" t="s">
        <v>566</v>
      </c>
      <c r="J822" s="1" t="s">
        <v>99</v>
      </c>
      <c r="K822" t="str">
        <f t="shared" si="182"/>
        <v>Rock, Flying</v>
      </c>
      <c r="L822" s="1">
        <v>0.3</v>
      </c>
      <c r="M822" s="1">
        <v>0.3</v>
      </c>
      <c r="N822" s="1" t="s">
        <v>33</v>
      </c>
      <c r="O822" s="1" t="s">
        <v>3480</v>
      </c>
      <c r="R822" s="9" t="s">
        <v>472</v>
      </c>
      <c r="S822" s="9">
        <f t="shared" si="183"/>
        <v>500</v>
      </c>
      <c r="T822" s="9">
        <f t="shared" si="184"/>
        <v>60</v>
      </c>
      <c r="U822" s="9" t="s">
        <v>56</v>
      </c>
      <c r="V822" s="9">
        <f t="shared" si="185"/>
        <v>100</v>
      </c>
      <c r="W822" s="9" t="s">
        <v>68</v>
      </c>
      <c r="X822" s="9">
        <f t="shared" si="186"/>
        <v>60</v>
      </c>
      <c r="Y822" s="9" t="s">
        <v>56</v>
      </c>
      <c r="Z822" s="9">
        <f t="shared" si="187"/>
        <v>100</v>
      </c>
      <c r="AA822" s="9" t="s">
        <v>68</v>
      </c>
      <c r="AB822" s="9">
        <f t="shared" si="188"/>
        <v>60</v>
      </c>
      <c r="AC822" s="9" t="s">
        <v>56</v>
      </c>
      <c r="AD822" s="9">
        <f t="shared" si="189"/>
        <v>120</v>
      </c>
      <c r="AE822" s="9" t="s">
        <v>75</v>
      </c>
      <c r="AF822" s="9">
        <f t="shared" si="190"/>
        <v>30</v>
      </c>
      <c r="AG822" s="9" t="s">
        <v>158</v>
      </c>
      <c r="AH822" s="9" t="s">
        <v>47</v>
      </c>
      <c r="AI822" s="9">
        <f t="shared" si="191"/>
        <v>70</v>
      </c>
      <c r="AJ822" s="9">
        <f t="shared" si="192"/>
        <v>175</v>
      </c>
      <c r="AK822" s="9" t="s">
        <v>473</v>
      </c>
      <c r="AL822" s="1" t="s">
        <v>49</v>
      </c>
      <c r="AM822" s="1" t="s">
        <v>33</v>
      </c>
      <c r="AN822" s="1" t="s">
        <v>569</v>
      </c>
      <c r="AP822" t="str">
        <f t="shared" si="193"/>
        <v>Mineral</v>
      </c>
      <c r="AR822" s="9">
        <f t="shared" si="194"/>
        <v>100</v>
      </c>
      <c r="AU822" s="1" t="s">
        <v>170</v>
      </c>
      <c r="AV822" s="1">
        <v>0.5</v>
      </c>
      <c r="AW822" s="1">
        <v>0.5</v>
      </c>
      <c r="AX822" s="1" t="s">
        <v>38</v>
      </c>
      <c r="AY822" s="1" t="s">
        <v>38</v>
      </c>
      <c r="AZ822" s="1" t="s">
        <v>33</v>
      </c>
      <c r="BA822" s="1" t="s">
        <v>38</v>
      </c>
      <c r="BB822" s="1" t="s">
        <v>33</v>
      </c>
      <c r="BC822" s="1">
        <v>0.5</v>
      </c>
      <c r="BD822" s="1" t="s">
        <v>32</v>
      </c>
      <c r="BE822" s="1">
        <v>0.5</v>
      </c>
      <c r="BF822" s="1" t="s">
        <v>33</v>
      </c>
      <c r="BG822" s="1">
        <v>0.5</v>
      </c>
      <c r="BH822" s="1" t="s">
        <v>38</v>
      </c>
      <c r="BI822" s="1" t="s">
        <v>33</v>
      </c>
      <c r="BJ822" s="1" t="s">
        <v>33</v>
      </c>
      <c r="BK822" s="1" t="s">
        <v>33</v>
      </c>
      <c r="BL822" s="1" t="s">
        <v>38</v>
      </c>
      <c r="BM822" s="1" t="s">
        <v>33</v>
      </c>
    </row>
    <row r="823" spans="1:65" x14ac:dyDescent="0.35">
      <c r="A823" s="1" t="s">
        <v>3482</v>
      </c>
      <c r="B823" s="1" t="s">
        <v>2978</v>
      </c>
      <c r="C823" s="1" t="s">
        <v>3483</v>
      </c>
      <c r="D823" s="1" t="s">
        <v>3484</v>
      </c>
      <c r="E823" t="s">
        <v>106</v>
      </c>
      <c r="F823" s="1" t="s">
        <v>37</v>
      </c>
      <c r="G823" s="1" t="s">
        <v>4265</v>
      </c>
      <c r="H823" s="1" t="s">
        <v>33</v>
      </c>
      <c r="I823" s="1" t="s">
        <v>37</v>
      </c>
      <c r="K823" t="str">
        <f t="shared" si="182"/>
        <v>Normal</v>
      </c>
      <c r="L823" s="1">
        <v>0.4</v>
      </c>
      <c r="M823" s="1">
        <v>19.899999999999999</v>
      </c>
      <c r="N823" s="1" t="s">
        <v>33</v>
      </c>
      <c r="O823" s="1" t="s">
        <v>3485</v>
      </c>
      <c r="R823" s="9" t="s">
        <v>1228</v>
      </c>
      <c r="S823" s="9">
        <f t="shared" si="183"/>
        <v>480</v>
      </c>
      <c r="T823" s="9">
        <f t="shared" si="184"/>
        <v>65</v>
      </c>
      <c r="U823" s="9" t="s">
        <v>46</v>
      </c>
      <c r="V823" s="9">
        <f t="shared" si="185"/>
        <v>115</v>
      </c>
      <c r="W823" s="9" t="s">
        <v>118</v>
      </c>
      <c r="X823" s="9">
        <f t="shared" si="186"/>
        <v>65</v>
      </c>
      <c r="Y823" s="9" t="s">
        <v>46</v>
      </c>
      <c r="Z823" s="9">
        <f t="shared" si="187"/>
        <v>75</v>
      </c>
      <c r="AA823" s="9" t="s">
        <v>195</v>
      </c>
      <c r="AB823" s="9">
        <f t="shared" si="188"/>
        <v>95</v>
      </c>
      <c r="AC823" s="9" t="s">
        <v>276</v>
      </c>
      <c r="AD823" s="9">
        <f t="shared" si="189"/>
        <v>65</v>
      </c>
      <c r="AE823" s="9" t="s">
        <v>46</v>
      </c>
      <c r="AF823" s="9">
        <f t="shared" si="190"/>
        <v>45</v>
      </c>
      <c r="AG823" s="9" t="s">
        <v>44</v>
      </c>
      <c r="AH823" s="9" t="s">
        <v>47</v>
      </c>
      <c r="AI823" s="9">
        <f t="shared" si="191"/>
        <v>70</v>
      </c>
      <c r="AJ823" s="9">
        <f t="shared" si="192"/>
        <v>168</v>
      </c>
      <c r="AK823" s="9" t="s">
        <v>854</v>
      </c>
      <c r="AL823" s="1" t="s">
        <v>490</v>
      </c>
      <c r="AM823" s="1" t="s">
        <v>33</v>
      </c>
      <c r="AN823" s="1" t="s">
        <v>238</v>
      </c>
      <c r="AP823" t="str">
        <f t="shared" si="193"/>
        <v>Field</v>
      </c>
      <c r="AQ823" s="9">
        <v>50</v>
      </c>
      <c r="AR823" s="9">
        <f t="shared" si="194"/>
        <v>50</v>
      </c>
      <c r="AS823" s="10">
        <f>Table1[[#This Row],[percentage_male]]/100</f>
        <v>0.5</v>
      </c>
      <c r="AT823" s="11">
        <f>(100-Table1[[#This Row],[percentage_male]])/100</f>
        <v>0.5</v>
      </c>
      <c r="AU823" s="1" t="s">
        <v>51</v>
      </c>
      <c r="AV823" s="1" t="s">
        <v>33</v>
      </c>
      <c r="AW823" s="1" t="s">
        <v>33</v>
      </c>
      <c r="AX823" s="1" t="s">
        <v>33</v>
      </c>
      <c r="AY823" s="1" t="s">
        <v>33</v>
      </c>
      <c r="AZ823" s="1" t="s">
        <v>33</v>
      </c>
      <c r="BA823" s="1" t="s">
        <v>33</v>
      </c>
      <c r="BB823" s="1" t="s">
        <v>38</v>
      </c>
      <c r="BC823" s="1" t="s">
        <v>33</v>
      </c>
      <c r="BD823" s="1" t="s">
        <v>33</v>
      </c>
      <c r="BE823" s="1" t="s">
        <v>33</v>
      </c>
      <c r="BF823" s="1" t="s">
        <v>33</v>
      </c>
      <c r="BG823" s="1" t="s">
        <v>33</v>
      </c>
      <c r="BH823" s="1" t="s">
        <v>33</v>
      </c>
      <c r="BI823" s="1" t="s">
        <v>32</v>
      </c>
      <c r="BJ823" s="1" t="s">
        <v>33</v>
      </c>
      <c r="BK823" s="1" t="s">
        <v>33</v>
      </c>
      <c r="BL823" s="1" t="s">
        <v>33</v>
      </c>
      <c r="BM823" s="1" t="s">
        <v>33</v>
      </c>
    </row>
    <row r="824" spans="1:65" x14ac:dyDescent="0.35">
      <c r="A824" s="1" t="s">
        <v>3486</v>
      </c>
      <c r="B824" s="1" t="s">
        <v>2982</v>
      </c>
      <c r="C824" s="1" t="s">
        <v>3487</v>
      </c>
      <c r="D824" s="1" t="s">
        <v>3488</v>
      </c>
      <c r="E824" t="s">
        <v>106</v>
      </c>
      <c r="F824" s="1" t="s">
        <v>37</v>
      </c>
      <c r="G824" s="1" t="s">
        <v>4455</v>
      </c>
      <c r="H824" s="1" t="s">
        <v>38</v>
      </c>
      <c r="I824" s="1" t="s">
        <v>81</v>
      </c>
      <c r="J824" s="1" t="s">
        <v>89</v>
      </c>
      <c r="K824" t="str">
        <f t="shared" si="182"/>
        <v>Fire, Dragon</v>
      </c>
      <c r="L824" s="1">
        <v>2</v>
      </c>
      <c r="M824" s="1">
        <v>212</v>
      </c>
      <c r="N824" s="1" t="s">
        <v>33</v>
      </c>
      <c r="O824" s="1" t="s">
        <v>609</v>
      </c>
      <c r="R824" s="9" t="s">
        <v>295</v>
      </c>
      <c r="S824" s="9">
        <f t="shared" si="183"/>
        <v>485</v>
      </c>
      <c r="T824" s="9">
        <f t="shared" si="184"/>
        <v>60</v>
      </c>
      <c r="U824" s="9" t="s">
        <v>56</v>
      </c>
      <c r="V824" s="9">
        <f t="shared" si="185"/>
        <v>78</v>
      </c>
      <c r="W824" s="9" t="s">
        <v>101</v>
      </c>
      <c r="X824" s="9">
        <f t="shared" si="186"/>
        <v>135</v>
      </c>
      <c r="Y824" s="9" t="s">
        <v>148</v>
      </c>
      <c r="Z824" s="9">
        <f t="shared" si="187"/>
        <v>91</v>
      </c>
      <c r="AA824" s="9" t="s">
        <v>550</v>
      </c>
      <c r="AB824" s="9">
        <f t="shared" si="188"/>
        <v>85</v>
      </c>
      <c r="AC824" s="9" t="s">
        <v>104</v>
      </c>
      <c r="AD824" s="9">
        <f t="shared" si="189"/>
        <v>36</v>
      </c>
      <c r="AE824" s="9" t="s">
        <v>300</v>
      </c>
      <c r="AF824" s="9">
        <f t="shared" si="190"/>
        <v>70</v>
      </c>
      <c r="AG824" s="9" t="s">
        <v>47</v>
      </c>
      <c r="AH824" s="9" t="s">
        <v>47</v>
      </c>
      <c r="AI824" s="9">
        <f t="shared" si="191"/>
        <v>70</v>
      </c>
      <c r="AJ824" s="9">
        <f t="shared" si="192"/>
        <v>170</v>
      </c>
      <c r="AK824" s="9" t="s">
        <v>387</v>
      </c>
      <c r="AL824" s="1" t="s">
        <v>161</v>
      </c>
      <c r="AM824" s="1" t="s">
        <v>38</v>
      </c>
      <c r="AN824" s="1" t="s">
        <v>89</v>
      </c>
      <c r="AO824" s="1" t="s">
        <v>50</v>
      </c>
      <c r="AP824" t="str">
        <f t="shared" si="193"/>
        <v>Dragon, Monster</v>
      </c>
      <c r="AQ824" s="9">
        <v>50</v>
      </c>
      <c r="AR824" s="9">
        <f t="shared" si="194"/>
        <v>50</v>
      </c>
      <c r="AS824" s="10">
        <f>Table1[[#This Row],[percentage_male]]/100</f>
        <v>0.5</v>
      </c>
      <c r="AT824" s="11">
        <f>(100-Table1[[#This Row],[percentage_male]])/100</f>
        <v>0.5</v>
      </c>
      <c r="AU824" s="1" t="s">
        <v>51</v>
      </c>
      <c r="AV824" s="1" t="s">
        <v>33</v>
      </c>
      <c r="AW824" s="1">
        <v>0.25</v>
      </c>
      <c r="AX824" s="1" t="s">
        <v>33</v>
      </c>
      <c r="AY824" s="1">
        <v>0.5</v>
      </c>
      <c r="AZ824" s="1">
        <v>0.25</v>
      </c>
      <c r="BA824" s="1" t="s">
        <v>33</v>
      </c>
      <c r="BB824" s="1" t="s">
        <v>33</v>
      </c>
      <c r="BC824" s="1" t="s">
        <v>33</v>
      </c>
      <c r="BD824" s="1" t="s">
        <v>38</v>
      </c>
      <c r="BE824" s="1" t="s">
        <v>33</v>
      </c>
      <c r="BF824" s="1" t="s">
        <v>33</v>
      </c>
      <c r="BG824" s="1">
        <v>0.5</v>
      </c>
      <c r="BH824" s="1" t="s">
        <v>38</v>
      </c>
      <c r="BI824" s="1" t="s">
        <v>33</v>
      </c>
      <c r="BJ824" s="1" t="s">
        <v>38</v>
      </c>
      <c r="BK824" s="1" t="s">
        <v>33</v>
      </c>
      <c r="BL824" s="1">
        <v>0.5</v>
      </c>
      <c r="BM824" s="1" t="s">
        <v>33</v>
      </c>
    </row>
    <row r="825" spans="1:65" x14ac:dyDescent="0.35">
      <c r="A825" s="1" t="s">
        <v>3489</v>
      </c>
      <c r="B825" s="1" t="s">
        <v>2986</v>
      </c>
      <c r="C825" s="1" t="s">
        <v>3489</v>
      </c>
      <c r="D825" s="1" t="s">
        <v>3490</v>
      </c>
      <c r="E825" t="s">
        <v>106</v>
      </c>
      <c r="F825" s="1" t="s">
        <v>37</v>
      </c>
      <c r="G825" s="1" t="s">
        <v>4456</v>
      </c>
      <c r="H825" s="1" t="s">
        <v>38</v>
      </c>
      <c r="I825" s="1" t="s">
        <v>282</v>
      </c>
      <c r="J825" s="1" t="s">
        <v>311</v>
      </c>
      <c r="K825" t="str">
        <f t="shared" si="182"/>
        <v>Electric, Steel</v>
      </c>
      <c r="L825" s="1">
        <v>0.3</v>
      </c>
      <c r="M825" s="1">
        <v>3.3</v>
      </c>
      <c r="N825" s="1" t="s">
        <v>61</v>
      </c>
      <c r="O825" s="1" t="s">
        <v>2702</v>
      </c>
      <c r="P825" s="1" t="s">
        <v>284</v>
      </c>
      <c r="Q825" s="1" t="s">
        <v>568</v>
      </c>
      <c r="R825" s="9" t="s">
        <v>393</v>
      </c>
      <c r="S825" s="9">
        <f t="shared" si="183"/>
        <v>435</v>
      </c>
      <c r="T825" s="9">
        <f t="shared" si="184"/>
        <v>65</v>
      </c>
      <c r="U825" s="9" t="s">
        <v>46</v>
      </c>
      <c r="V825" s="9">
        <f t="shared" si="185"/>
        <v>98</v>
      </c>
      <c r="W825" s="9" t="s">
        <v>581</v>
      </c>
      <c r="X825" s="9">
        <f t="shared" si="186"/>
        <v>63</v>
      </c>
      <c r="Y825" s="9" t="s">
        <v>58</v>
      </c>
      <c r="Z825" s="9">
        <f t="shared" si="187"/>
        <v>40</v>
      </c>
      <c r="AA825" s="9" t="s">
        <v>184</v>
      </c>
      <c r="AB825" s="9">
        <f t="shared" si="188"/>
        <v>73</v>
      </c>
      <c r="AC825" s="9" t="s">
        <v>369</v>
      </c>
      <c r="AD825" s="9">
        <f t="shared" si="189"/>
        <v>96</v>
      </c>
      <c r="AE825" s="9" t="s">
        <v>576</v>
      </c>
      <c r="AF825" s="9">
        <f t="shared" si="190"/>
        <v>180</v>
      </c>
      <c r="AG825" s="9" t="s">
        <v>529</v>
      </c>
      <c r="AH825" s="9" t="s">
        <v>47</v>
      </c>
      <c r="AI825" s="9">
        <f t="shared" si="191"/>
        <v>70</v>
      </c>
      <c r="AJ825" s="9">
        <f t="shared" si="192"/>
        <v>152</v>
      </c>
      <c r="AK825" s="9" t="s">
        <v>795</v>
      </c>
      <c r="AL825" s="1" t="s">
        <v>161</v>
      </c>
      <c r="AM825" s="1" t="s">
        <v>38</v>
      </c>
      <c r="AN825" s="1" t="s">
        <v>288</v>
      </c>
      <c r="AO825" s="1" t="s">
        <v>238</v>
      </c>
      <c r="AP825" t="str">
        <f t="shared" si="193"/>
        <v>Fairy, Field</v>
      </c>
      <c r="AQ825" s="9">
        <v>50</v>
      </c>
      <c r="AR825" s="9">
        <f t="shared" si="194"/>
        <v>50</v>
      </c>
      <c r="AS825" s="10">
        <f>Table1[[#This Row],[percentage_male]]/100</f>
        <v>0.5</v>
      </c>
      <c r="AT825" s="11">
        <f>(100-Table1[[#This Row],[percentage_male]])/100</f>
        <v>0.5</v>
      </c>
      <c r="AU825" s="1" t="s">
        <v>130</v>
      </c>
      <c r="AV825" s="1">
        <v>0.5</v>
      </c>
      <c r="AW825" s="1" t="s">
        <v>38</v>
      </c>
      <c r="AX825" s="1" t="s">
        <v>33</v>
      </c>
      <c r="AY825" s="1">
        <v>0.5</v>
      </c>
      <c r="AZ825" s="1">
        <v>0.5</v>
      </c>
      <c r="BA825" s="1">
        <v>0.5</v>
      </c>
      <c r="BB825" s="1" t="s">
        <v>38</v>
      </c>
      <c r="BC825" s="1" t="s">
        <v>32</v>
      </c>
      <c r="BD825" s="1" t="s">
        <v>77</v>
      </c>
      <c r="BE825" s="1">
        <v>0.25</v>
      </c>
      <c r="BF825" s="1">
        <v>0.5</v>
      </c>
      <c r="BG825" s="1">
        <v>0.5</v>
      </c>
      <c r="BH825" s="1">
        <v>0.5</v>
      </c>
      <c r="BI825" s="1" t="s">
        <v>33</v>
      </c>
      <c r="BJ825" s="1">
        <v>0.5</v>
      </c>
      <c r="BK825" s="1" t="s">
        <v>33</v>
      </c>
      <c r="BL825" s="1">
        <v>0.25</v>
      </c>
      <c r="BM825" s="1">
        <v>0.5</v>
      </c>
    </row>
    <row r="826" spans="1:65" x14ac:dyDescent="0.35">
      <c r="A826" s="1" t="s">
        <v>3491</v>
      </c>
      <c r="B826" s="1" t="s">
        <v>2990</v>
      </c>
      <c r="C826" s="1" t="s">
        <v>3492</v>
      </c>
      <c r="D826" s="1" t="s">
        <v>3493</v>
      </c>
      <c r="E826" t="s">
        <v>106</v>
      </c>
      <c r="F826" s="1" t="s">
        <v>37</v>
      </c>
      <c r="G826" s="1" t="s">
        <v>4457</v>
      </c>
      <c r="H826" s="1" t="s">
        <v>38</v>
      </c>
      <c r="I826" s="1" t="s">
        <v>679</v>
      </c>
      <c r="J826" s="1" t="s">
        <v>288</v>
      </c>
      <c r="K826" t="str">
        <f t="shared" si="182"/>
        <v>Ghost, Fairy</v>
      </c>
      <c r="L826" s="1">
        <v>0.2</v>
      </c>
      <c r="M826" s="1">
        <v>0.7</v>
      </c>
      <c r="N826" s="1" t="s">
        <v>33</v>
      </c>
      <c r="O826" s="1" t="s">
        <v>3494</v>
      </c>
      <c r="R826" s="9" t="s">
        <v>1895</v>
      </c>
      <c r="S826" s="9">
        <f t="shared" si="183"/>
        <v>476</v>
      </c>
      <c r="T826" s="9">
        <f t="shared" si="184"/>
        <v>55</v>
      </c>
      <c r="U826" s="9" t="s">
        <v>169</v>
      </c>
      <c r="V826" s="9">
        <f t="shared" si="185"/>
        <v>90</v>
      </c>
      <c r="W826" s="9" t="s">
        <v>178</v>
      </c>
      <c r="X826" s="9">
        <f t="shared" si="186"/>
        <v>80</v>
      </c>
      <c r="Y826" s="9" t="s">
        <v>59</v>
      </c>
      <c r="Z826" s="9">
        <f t="shared" si="187"/>
        <v>50</v>
      </c>
      <c r="AA826" s="9" t="s">
        <v>88</v>
      </c>
      <c r="AB826" s="9">
        <f t="shared" si="188"/>
        <v>105</v>
      </c>
      <c r="AC826" s="9" t="s">
        <v>141</v>
      </c>
      <c r="AD826" s="9">
        <f t="shared" si="189"/>
        <v>96</v>
      </c>
      <c r="AE826" s="9" t="s">
        <v>576</v>
      </c>
      <c r="AF826" s="9">
        <f t="shared" si="190"/>
        <v>45</v>
      </c>
      <c r="AG826" s="9" t="s">
        <v>44</v>
      </c>
      <c r="AH826" s="9" t="s">
        <v>47</v>
      </c>
      <c r="AI826" s="9">
        <f t="shared" si="191"/>
        <v>70</v>
      </c>
      <c r="AJ826" s="9">
        <f t="shared" si="192"/>
        <v>167</v>
      </c>
      <c r="AK826" s="9" t="s">
        <v>848</v>
      </c>
      <c r="AL826" s="1" t="s">
        <v>161</v>
      </c>
      <c r="AM826" s="1" t="s">
        <v>33</v>
      </c>
      <c r="AN826" s="1" t="s">
        <v>658</v>
      </c>
      <c r="AP826" t="str">
        <f t="shared" si="193"/>
        <v>Amorphous</v>
      </c>
      <c r="AQ826" s="9">
        <v>50</v>
      </c>
      <c r="AR826" s="9">
        <f t="shared" si="194"/>
        <v>50</v>
      </c>
      <c r="AS826" s="10">
        <f>Table1[[#This Row],[percentage_male]]/100</f>
        <v>0.5</v>
      </c>
      <c r="AT826" s="11">
        <f>(100-Table1[[#This Row],[percentage_male]])/100</f>
        <v>0.5</v>
      </c>
      <c r="AU826" s="1" t="s">
        <v>51</v>
      </c>
      <c r="AV826" s="1" t="s">
        <v>32</v>
      </c>
      <c r="AW826" s="1" t="s">
        <v>33</v>
      </c>
      <c r="AX826" s="1" t="s">
        <v>33</v>
      </c>
      <c r="AY826" s="1" t="s">
        <v>33</v>
      </c>
      <c r="AZ826" s="1" t="s">
        <v>33</v>
      </c>
      <c r="BA826" s="1" t="s">
        <v>33</v>
      </c>
      <c r="BB826" s="1" t="s">
        <v>32</v>
      </c>
      <c r="BC826" s="1" t="s">
        <v>33</v>
      </c>
      <c r="BD826" s="1" t="s">
        <v>33</v>
      </c>
      <c r="BE826" s="1" t="s">
        <v>33</v>
      </c>
      <c r="BF826" s="1" t="s">
        <v>33</v>
      </c>
      <c r="BG826" s="1">
        <v>0.25</v>
      </c>
      <c r="BH826" s="1" t="s">
        <v>33</v>
      </c>
      <c r="BI826" s="1" t="s">
        <v>38</v>
      </c>
      <c r="BJ826" s="1" t="s">
        <v>32</v>
      </c>
      <c r="BK826" s="1" t="s">
        <v>33</v>
      </c>
      <c r="BL826" s="1" t="s">
        <v>38</v>
      </c>
      <c r="BM826" s="1" t="s">
        <v>33</v>
      </c>
    </row>
    <row r="827" spans="1:65" x14ac:dyDescent="0.35">
      <c r="A827" s="1" t="s">
        <v>3495</v>
      </c>
      <c r="B827" s="1" t="s">
        <v>2994</v>
      </c>
      <c r="C827" s="1" t="s">
        <v>3496</v>
      </c>
      <c r="D827" s="1" t="s">
        <v>3497</v>
      </c>
      <c r="E827" t="s">
        <v>106</v>
      </c>
      <c r="F827" s="1" t="s">
        <v>37</v>
      </c>
      <c r="G827" s="1" t="s">
        <v>4458</v>
      </c>
      <c r="H827" s="1" t="s">
        <v>38</v>
      </c>
      <c r="I827" s="1" t="s">
        <v>123</v>
      </c>
      <c r="J827" s="1" t="s">
        <v>299</v>
      </c>
      <c r="K827" t="str">
        <f t="shared" si="182"/>
        <v>Water, Psychic</v>
      </c>
      <c r="L827" s="1">
        <v>0.9</v>
      </c>
      <c r="M827" s="1">
        <v>19</v>
      </c>
      <c r="N827" s="1" t="s">
        <v>61</v>
      </c>
      <c r="O827" s="1" t="s">
        <v>3498</v>
      </c>
      <c r="P827" s="1" t="s">
        <v>1603</v>
      </c>
      <c r="Q827" s="1" t="s">
        <v>431</v>
      </c>
      <c r="R827" s="9" t="s">
        <v>649</v>
      </c>
      <c r="S827" s="9">
        <f t="shared" si="183"/>
        <v>475</v>
      </c>
      <c r="T827" s="9">
        <f t="shared" si="184"/>
        <v>68</v>
      </c>
      <c r="U827" s="9" t="s">
        <v>452</v>
      </c>
      <c r="V827" s="9">
        <f t="shared" si="185"/>
        <v>105</v>
      </c>
      <c r="W827" s="9" t="s">
        <v>141</v>
      </c>
      <c r="X827" s="9">
        <f t="shared" si="186"/>
        <v>70</v>
      </c>
      <c r="Y827" s="9" t="s">
        <v>47</v>
      </c>
      <c r="Z827" s="9">
        <f t="shared" si="187"/>
        <v>70</v>
      </c>
      <c r="AA827" s="9" t="s">
        <v>47</v>
      </c>
      <c r="AB827" s="9">
        <f t="shared" si="188"/>
        <v>70</v>
      </c>
      <c r="AC827" s="9" t="s">
        <v>47</v>
      </c>
      <c r="AD827" s="9">
        <f t="shared" si="189"/>
        <v>92</v>
      </c>
      <c r="AE827" s="9" t="s">
        <v>340</v>
      </c>
      <c r="AF827" s="9">
        <f t="shared" si="190"/>
        <v>80</v>
      </c>
      <c r="AG827" s="9" t="s">
        <v>59</v>
      </c>
      <c r="AH827" s="9" t="s">
        <v>47</v>
      </c>
      <c r="AI827" s="9">
        <f t="shared" si="191"/>
        <v>70</v>
      </c>
      <c r="AJ827" s="9">
        <f t="shared" si="192"/>
        <v>166</v>
      </c>
      <c r="AK827" s="9" t="s">
        <v>650</v>
      </c>
      <c r="AL827" s="1" t="s">
        <v>161</v>
      </c>
      <c r="AM827" s="1" t="s">
        <v>33</v>
      </c>
      <c r="AN827" s="1" t="s">
        <v>804</v>
      </c>
      <c r="AP827" t="str">
        <f t="shared" si="193"/>
        <v>Water 2</v>
      </c>
      <c r="AQ827" s="9">
        <v>50</v>
      </c>
      <c r="AR827" s="9">
        <f t="shared" si="194"/>
        <v>50</v>
      </c>
      <c r="AS827" s="10">
        <f>Table1[[#This Row],[percentage_male]]/100</f>
        <v>0.5</v>
      </c>
      <c r="AT827" s="11">
        <f>(100-Table1[[#This Row],[percentage_male]])/100</f>
        <v>0.5</v>
      </c>
      <c r="AU827" s="1" t="s">
        <v>162</v>
      </c>
      <c r="AV827" s="1" t="s">
        <v>33</v>
      </c>
      <c r="AW827" s="1">
        <v>0.5</v>
      </c>
      <c r="AX827" s="1">
        <v>0.5</v>
      </c>
      <c r="AY827" s="1" t="s">
        <v>38</v>
      </c>
      <c r="AZ827" s="1" t="s">
        <v>38</v>
      </c>
      <c r="BA827" s="1">
        <v>0.5</v>
      </c>
      <c r="BB827" s="1">
        <v>0.5</v>
      </c>
      <c r="BC827" s="1" t="s">
        <v>33</v>
      </c>
      <c r="BD827" s="1" t="s">
        <v>33</v>
      </c>
      <c r="BE827" s="1" t="s">
        <v>33</v>
      </c>
      <c r="BF827" s="1">
        <v>0.5</v>
      </c>
      <c r="BG827" s="1" t="s">
        <v>38</v>
      </c>
      <c r="BH827" s="1" t="s">
        <v>33</v>
      </c>
      <c r="BI827" s="1" t="s">
        <v>38</v>
      </c>
      <c r="BJ827" s="1" t="s">
        <v>33</v>
      </c>
      <c r="BK827" s="1" t="s">
        <v>38</v>
      </c>
      <c r="BL827" s="1">
        <v>0.5</v>
      </c>
      <c r="BM827" s="1" t="s">
        <v>33</v>
      </c>
    </row>
    <row r="828" spans="1:65" x14ac:dyDescent="0.35">
      <c r="A828" s="1" t="s">
        <v>3499</v>
      </c>
      <c r="B828" s="1" t="s">
        <v>947</v>
      </c>
      <c r="C828" s="1" t="s">
        <v>3500</v>
      </c>
      <c r="D828" s="1" t="s">
        <v>3501</v>
      </c>
      <c r="E828" t="s">
        <v>106</v>
      </c>
      <c r="F828" s="1" t="s">
        <v>37</v>
      </c>
      <c r="G828" s="1" t="s">
        <v>4459</v>
      </c>
      <c r="H828" s="1" t="s">
        <v>38</v>
      </c>
      <c r="I828" s="1" t="s">
        <v>37</v>
      </c>
      <c r="J828" s="1" t="s">
        <v>89</v>
      </c>
      <c r="K828" t="str">
        <f t="shared" si="182"/>
        <v>Normal, Dragon</v>
      </c>
      <c r="L828" s="1">
        <v>3</v>
      </c>
      <c r="M828" s="1">
        <v>185</v>
      </c>
      <c r="N828" s="1" t="s">
        <v>61</v>
      </c>
      <c r="O828" s="1" t="s">
        <v>925</v>
      </c>
      <c r="P828" s="1" t="s">
        <v>1067</v>
      </c>
      <c r="Q828" s="1" t="s">
        <v>467</v>
      </c>
      <c r="R828" s="9" t="s">
        <v>295</v>
      </c>
      <c r="S828" s="9">
        <f t="shared" si="183"/>
        <v>485</v>
      </c>
      <c r="T828" s="9">
        <f t="shared" si="184"/>
        <v>78</v>
      </c>
      <c r="U828" s="9" t="s">
        <v>101</v>
      </c>
      <c r="V828" s="9">
        <f t="shared" si="185"/>
        <v>60</v>
      </c>
      <c r="W828" s="9" t="s">
        <v>56</v>
      </c>
      <c r="X828" s="9">
        <f t="shared" si="186"/>
        <v>85</v>
      </c>
      <c r="Y828" s="9" t="s">
        <v>104</v>
      </c>
      <c r="Z828" s="9">
        <f t="shared" si="187"/>
        <v>135</v>
      </c>
      <c r="AA828" s="9" t="s">
        <v>148</v>
      </c>
      <c r="AB828" s="9">
        <f t="shared" si="188"/>
        <v>91</v>
      </c>
      <c r="AC828" s="9" t="s">
        <v>550</v>
      </c>
      <c r="AD828" s="9">
        <f t="shared" si="189"/>
        <v>36</v>
      </c>
      <c r="AE828" s="9" t="s">
        <v>300</v>
      </c>
      <c r="AF828" s="9">
        <f t="shared" si="190"/>
        <v>70</v>
      </c>
      <c r="AG828" s="9" t="s">
        <v>47</v>
      </c>
      <c r="AH828" s="9" t="s">
        <v>47</v>
      </c>
      <c r="AI828" s="9">
        <f t="shared" si="191"/>
        <v>70</v>
      </c>
      <c r="AJ828" s="9">
        <f t="shared" si="192"/>
        <v>170</v>
      </c>
      <c r="AK828" s="9" t="s">
        <v>387</v>
      </c>
      <c r="AL828" s="1" t="s">
        <v>161</v>
      </c>
      <c r="AM828" s="1" t="s">
        <v>38</v>
      </c>
      <c r="AN828" s="1" t="s">
        <v>89</v>
      </c>
      <c r="AO828" s="1" t="s">
        <v>50</v>
      </c>
      <c r="AP828" t="str">
        <f t="shared" si="193"/>
        <v>Dragon, Monster</v>
      </c>
      <c r="AQ828" s="9">
        <v>50</v>
      </c>
      <c r="AR828" s="9">
        <f t="shared" si="194"/>
        <v>50</v>
      </c>
      <c r="AS828" s="10">
        <f>Table1[[#This Row],[percentage_male]]/100</f>
        <v>0.5</v>
      </c>
      <c r="AT828" s="11">
        <f>(100-Table1[[#This Row],[percentage_male]])/100</f>
        <v>0.5</v>
      </c>
      <c r="AU828" s="1" t="s">
        <v>51</v>
      </c>
      <c r="AV828" s="1" t="s">
        <v>33</v>
      </c>
      <c r="AW828" s="1">
        <v>0.5</v>
      </c>
      <c r="AX828" s="1">
        <v>0.5</v>
      </c>
      <c r="AY828" s="1">
        <v>0.5</v>
      </c>
      <c r="AZ828" s="1">
        <v>0.5</v>
      </c>
      <c r="BA828" s="1" t="s">
        <v>38</v>
      </c>
      <c r="BB828" s="1" t="s">
        <v>38</v>
      </c>
      <c r="BC828" s="1" t="s">
        <v>33</v>
      </c>
      <c r="BD828" s="1" t="s">
        <v>33</v>
      </c>
      <c r="BE828" s="1" t="s">
        <v>33</v>
      </c>
      <c r="BF828" s="1" t="s">
        <v>33</v>
      </c>
      <c r="BG828" s="1" t="s">
        <v>33</v>
      </c>
      <c r="BH828" s="1" t="s">
        <v>33</v>
      </c>
      <c r="BI828" s="1" t="s">
        <v>32</v>
      </c>
      <c r="BJ828" s="1" t="s">
        <v>38</v>
      </c>
      <c r="BK828" s="1" t="s">
        <v>33</v>
      </c>
      <c r="BL828" s="1" t="s">
        <v>33</v>
      </c>
      <c r="BM828" s="1" t="s">
        <v>38</v>
      </c>
    </row>
    <row r="829" spans="1:65" x14ac:dyDescent="0.35">
      <c r="A829" s="1" t="s">
        <v>3502</v>
      </c>
      <c r="B829" s="1" t="s">
        <v>3000</v>
      </c>
      <c r="C829" s="1" t="s">
        <v>3503</v>
      </c>
      <c r="D829" s="1" t="s">
        <v>3504</v>
      </c>
      <c r="E829" t="s">
        <v>106</v>
      </c>
      <c r="F829" s="1" t="s">
        <v>37</v>
      </c>
      <c r="G829" s="1" t="s">
        <v>4460</v>
      </c>
      <c r="H829" s="1" t="s">
        <v>38</v>
      </c>
      <c r="I829" s="1" t="s">
        <v>679</v>
      </c>
      <c r="J829" s="1" t="s">
        <v>39</v>
      </c>
      <c r="K829" t="str">
        <f t="shared" si="182"/>
        <v>Ghost, Grass</v>
      </c>
      <c r="L829" s="1">
        <v>3.9</v>
      </c>
      <c r="M829" s="1">
        <v>210</v>
      </c>
      <c r="N829" s="1" t="s">
        <v>33</v>
      </c>
      <c r="O829" s="1" t="s">
        <v>3505</v>
      </c>
      <c r="R829" s="9" t="s">
        <v>2040</v>
      </c>
      <c r="S829" s="9">
        <f t="shared" si="183"/>
        <v>517</v>
      </c>
      <c r="T829" s="9">
        <f t="shared" si="184"/>
        <v>70</v>
      </c>
      <c r="U829" s="9" t="s">
        <v>47</v>
      </c>
      <c r="V829" s="9">
        <f t="shared" si="185"/>
        <v>131</v>
      </c>
      <c r="W829" s="9" t="s">
        <v>710</v>
      </c>
      <c r="X829" s="9">
        <f t="shared" si="186"/>
        <v>100</v>
      </c>
      <c r="Y829" s="9" t="s">
        <v>68</v>
      </c>
      <c r="Z829" s="9">
        <f t="shared" si="187"/>
        <v>86</v>
      </c>
      <c r="AA829" s="9" t="s">
        <v>530</v>
      </c>
      <c r="AB829" s="9">
        <f t="shared" si="188"/>
        <v>90</v>
      </c>
      <c r="AC829" s="9" t="s">
        <v>178</v>
      </c>
      <c r="AD829" s="9">
        <f t="shared" si="189"/>
        <v>40</v>
      </c>
      <c r="AE829" s="9" t="s">
        <v>184</v>
      </c>
      <c r="AF829" s="9">
        <f t="shared" si="190"/>
        <v>25</v>
      </c>
      <c r="AG829" s="9" t="s">
        <v>170</v>
      </c>
      <c r="AH829" s="9" t="s">
        <v>47</v>
      </c>
      <c r="AI829" s="9">
        <f t="shared" si="191"/>
        <v>70</v>
      </c>
      <c r="AJ829" s="9">
        <f t="shared" si="192"/>
        <v>181</v>
      </c>
      <c r="AK829" s="9" t="s">
        <v>898</v>
      </c>
      <c r="AL829" s="1" t="s">
        <v>161</v>
      </c>
      <c r="AM829" s="1" t="s">
        <v>33</v>
      </c>
      <c r="AN829" s="1" t="s">
        <v>569</v>
      </c>
      <c r="AP829" t="str">
        <f t="shared" si="193"/>
        <v>Mineral</v>
      </c>
      <c r="AR829" s="9">
        <f t="shared" si="194"/>
        <v>100</v>
      </c>
      <c r="AU829" s="1" t="s">
        <v>170</v>
      </c>
      <c r="AV829" s="1" t="s">
        <v>32</v>
      </c>
      <c r="AW829" s="1" t="s">
        <v>38</v>
      </c>
      <c r="AX829" s="1">
        <v>0.5</v>
      </c>
      <c r="AY829" s="1">
        <v>0.5</v>
      </c>
      <c r="AZ829" s="1">
        <v>0.5</v>
      </c>
      <c r="BA829" s="1" t="s">
        <v>38</v>
      </c>
      <c r="BB829" s="1" t="s">
        <v>32</v>
      </c>
      <c r="BC829" s="1" t="s">
        <v>33</v>
      </c>
      <c r="BD829" s="1">
        <v>0.5</v>
      </c>
      <c r="BE829" s="1" t="s">
        <v>38</v>
      </c>
      <c r="BF829" s="1" t="s">
        <v>33</v>
      </c>
      <c r="BG829" s="1" t="s">
        <v>33</v>
      </c>
      <c r="BH829" s="1" t="s">
        <v>33</v>
      </c>
      <c r="BI829" s="1" t="s">
        <v>38</v>
      </c>
      <c r="BJ829" s="1" t="s">
        <v>33</v>
      </c>
      <c r="BK829" s="1" t="s">
        <v>38</v>
      </c>
      <c r="BL829" s="1" t="s">
        <v>33</v>
      </c>
      <c r="BM829" s="1" t="s">
        <v>33</v>
      </c>
    </row>
    <row r="830" spans="1:65" x14ac:dyDescent="0.35">
      <c r="A830" s="1" t="s">
        <v>3506</v>
      </c>
      <c r="B830" s="1" t="s">
        <v>3004</v>
      </c>
      <c r="C830" s="1" t="s">
        <v>3507</v>
      </c>
      <c r="D830" s="1" t="s">
        <v>3508</v>
      </c>
      <c r="E830" t="s">
        <v>106</v>
      </c>
      <c r="F830" s="1" t="s">
        <v>37</v>
      </c>
      <c r="G830" s="1" t="s">
        <v>4461</v>
      </c>
      <c r="H830" s="1" t="s">
        <v>33</v>
      </c>
      <c r="I830" s="1" t="s">
        <v>89</v>
      </c>
      <c r="K830" t="str">
        <f t="shared" si="182"/>
        <v>Dragon</v>
      </c>
      <c r="L830" s="1">
        <v>0.6</v>
      </c>
      <c r="M830" s="1">
        <v>29.7</v>
      </c>
      <c r="N830" s="1" t="s">
        <v>61</v>
      </c>
      <c r="O830" s="1" t="s">
        <v>2928</v>
      </c>
      <c r="P830" s="1" t="s">
        <v>714</v>
      </c>
      <c r="Q830" s="1" t="s">
        <v>671</v>
      </c>
      <c r="R830" s="9" t="s">
        <v>307</v>
      </c>
      <c r="S830" s="9">
        <f t="shared" si="183"/>
        <v>300</v>
      </c>
      <c r="T830" s="9">
        <f t="shared" si="184"/>
        <v>45</v>
      </c>
      <c r="U830" s="9" t="s">
        <v>44</v>
      </c>
      <c r="V830" s="9">
        <f t="shared" si="185"/>
        <v>55</v>
      </c>
      <c r="W830" s="9" t="s">
        <v>169</v>
      </c>
      <c r="X830" s="9">
        <f t="shared" si="186"/>
        <v>65</v>
      </c>
      <c r="Y830" s="9" t="s">
        <v>46</v>
      </c>
      <c r="Z830" s="9">
        <f t="shared" si="187"/>
        <v>45</v>
      </c>
      <c r="AA830" s="9" t="s">
        <v>44</v>
      </c>
      <c r="AB830" s="9">
        <f t="shared" si="188"/>
        <v>45</v>
      </c>
      <c r="AC830" s="9" t="s">
        <v>44</v>
      </c>
      <c r="AD830" s="9">
        <f t="shared" si="189"/>
        <v>45</v>
      </c>
      <c r="AE830" s="9" t="s">
        <v>44</v>
      </c>
      <c r="AF830" s="9">
        <f t="shared" si="190"/>
        <v>45</v>
      </c>
      <c r="AG830" s="9" t="s">
        <v>44</v>
      </c>
      <c r="AH830" s="9" t="s">
        <v>47</v>
      </c>
      <c r="AI830" s="9">
        <f t="shared" si="191"/>
        <v>70</v>
      </c>
      <c r="AJ830" s="9">
        <f t="shared" si="192"/>
        <v>60</v>
      </c>
      <c r="AK830" s="9" t="s">
        <v>56</v>
      </c>
      <c r="AL830" s="1" t="s">
        <v>490</v>
      </c>
      <c r="AM830" s="1" t="s">
        <v>33</v>
      </c>
      <c r="AN830" s="1" t="s">
        <v>89</v>
      </c>
      <c r="AP830" t="str">
        <f t="shared" si="193"/>
        <v>Dragon</v>
      </c>
      <c r="AQ830" s="9">
        <v>50</v>
      </c>
      <c r="AR830" s="9">
        <f t="shared" si="194"/>
        <v>50</v>
      </c>
      <c r="AS830" s="10">
        <f>Table1[[#This Row],[percentage_male]]/100</f>
        <v>0.5</v>
      </c>
      <c r="AT830" s="11">
        <f>(100-Table1[[#This Row],[percentage_male]])/100</f>
        <v>0.5</v>
      </c>
      <c r="AU830" s="1" t="s">
        <v>184</v>
      </c>
      <c r="AV830" s="1" t="s">
        <v>33</v>
      </c>
      <c r="AW830" s="1">
        <v>0.5</v>
      </c>
      <c r="AX830" s="1">
        <v>0.5</v>
      </c>
      <c r="AY830" s="1">
        <v>0.5</v>
      </c>
      <c r="AZ830" s="1">
        <v>0.5</v>
      </c>
      <c r="BA830" s="1" t="s">
        <v>38</v>
      </c>
      <c r="BB830" s="1" t="s">
        <v>33</v>
      </c>
      <c r="BC830" s="1" t="s">
        <v>33</v>
      </c>
      <c r="BD830" s="1" t="s">
        <v>33</v>
      </c>
      <c r="BE830" s="1" t="s">
        <v>33</v>
      </c>
      <c r="BF830" s="1" t="s">
        <v>33</v>
      </c>
      <c r="BG830" s="1" t="s">
        <v>33</v>
      </c>
      <c r="BH830" s="1" t="s">
        <v>33</v>
      </c>
      <c r="BI830" s="1" t="s">
        <v>33</v>
      </c>
      <c r="BJ830" s="1" t="s">
        <v>38</v>
      </c>
      <c r="BK830" s="1" t="s">
        <v>33</v>
      </c>
      <c r="BL830" s="1" t="s">
        <v>33</v>
      </c>
      <c r="BM830" s="1" t="s">
        <v>38</v>
      </c>
    </row>
    <row r="831" spans="1:65" x14ac:dyDescent="0.35">
      <c r="A831" s="1" t="s">
        <v>3509</v>
      </c>
      <c r="B831" s="1" t="s">
        <v>3009</v>
      </c>
      <c r="C831" s="1" t="s">
        <v>3510</v>
      </c>
      <c r="D831" s="1" t="s">
        <v>3511</v>
      </c>
      <c r="E831" t="s">
        <v>106</v>
      </c>
      <c r="F831" s="1" t="s">
        <v>37</v>
      </c>
      <c r="G831" s="1" t="s">
        <v>4461</v>
      </c>
      <c r="H831" s="1" t="s">
        <v>38</v>
      </c>
      <c r="I831" s="1" t="s">
        <v>89</v>
      </c>
      <c r="J831" s="1" t="s">
        <v>478</v>
      </c>
      <c r="K831" t="str">
        <f t="shared" si="182"/>
        <v>Dragon, Fighting</v>
      </c>
      <c r="L831" s="1">
        <v>1.2</v>
      </c>
      <c r="M831" s="1">
        <v>47</v>
      </c>
      <c r="N831" s="1" t="s">
        <v>61</v>
      </c>
      <c r="O831" s="1" t="s">
        <v>2928</v>
      </c>
      <c r="P831" s="1" t="s">
        <v>714</v>
      </c>
      <c r="Q831" s="1" t="s">
        <v>671</v>
      </c>
      <c r="R831" s="9" t="s">
        <v>933</v>
      </c>
      <c r="S831" s="9">
        <f t="shared" si="183"/>
        <v>420</v>
      </c>
      <c r="T831" s="9">
        <f t="shared" si="184"/>
        <v>55</v>
      </c>
      <c r="U831" s="9" t="s">
        <v>169</v>
      </c>
      <c r="V831" s="9">
        <f t="shared" si="185"/>
        <v>75</v>
      </c>
      <c r="W831" s="9" t="s">
        <v>195</v>
      </c>
      <c r="X831" s="9">
        <f t="shared" si="186"/>
        <v>90</v>
      </c>
      <c r="Y831" s="9" t="s">
        <v>178</v>
      </c>
      <c r="Z831" s="9">
        <f t="shared" si="187"/>
        <v>65</v>
      </c>
      <c r="AA831" s="9" t="s">
        <v>46</v>
      </c>
      <c r="AB831" s="9">
        <f t="shared" si="188"/>
        <v>70</v>
      </c>
      <c r="AC831" s="9" t="s">
        <v>47</v>
      </c>
      <c r="AD831" s="9">
        <f t="shared" si="189"/>
        <v>65</v>
      </c>
      <c r="AE831" s="9" t="s">
        <v>46</v>
      </c>
      <c r="AF831" s="9">
        <f t="shared" si="190"/>
        <v>45</v>
      </c>
      <c r="AG831" s="9" t="s">
        <v>44</v>
      </c>
      <c r="AH831" s="9" t="s">
        <v>47</v>
      </c>
      <c r="AI831" s="9">
        <f t="shared" si="191"/>
        <v>70</v>
      </c>
      <c r="AJ831" s="9">
        <f t="shared" si="192"/>
        <v>147</v>
      </c>
      <c r="AK831" s="9" t="s">
        <v>774</v>
      </c>
      <c r="AL831" s="1" t="s">
        <v>490</v>
      </c>
      <c r="AM831" s="1" t="s">
        <v>33</v>
      </c>
      <c r="AN831" s="1" t="s">
        <v>89</v>
      </c>
      <c r="AP831" t="str">
        <f t="shared" si="193"/>
        <v>Dragon</v>
      </c>
      <c r="AQ831" s="9">
        <v>50</v>
      </c>
      <c r="AR831" s="9">
        <f t="shared" si="194"/>
        <v>50</v>
      </c>
      <c r="AS831" s="10">
        <f>Table1[[#This Row],[percentage_male]]/100</f>
        <v>0.5</v>
      </c>
      <c r="AT831" s="11">
        <f>(100-Table1[[#This Row],[percentage_male]])/100</f>
        <v>0.5</v>
      </c>
      <c r="AU831" s="1" t="s">
        <v>184</v>
      </c>
      <c r="AV831" s="1" t="s">
        <v>33</v>
      </c>
      <c r="AW831" s="1">
        <v>0.5</v>
      </c>
      <c r="AX831" s="1">
        <v>0.5</v>
      </c>
      <c r="AY831" s="1">
        <v>0.5</v>
      </c>
      <c r="AZ831" s="1">
        <v>0.5</v>
      </c>
      <c r="BA831" s="1" t="s">
        <v>38</v>
      </c>
      <c r="BB831" s="1" t="s">
        <v>33</v>
      </c>
      <c r="BC831" s="1" t="s">
        <v>33</v>
      </c>
      <c r="BD831" s="1" t="s">
        <v>33</v>
      </c>
      <c r="BE831" s="1" t="s">
        <v>38</v>
      </c>
      <c r="BF831" s="1" t="s">
        <v>38</v>
      </c>
      <c r="BG831" s="1">
        <v>0.5</v>
      </c>
      <c r="BH831" s="1">
        <v>0.5</v>
      </c>
      <c r="BI831" s="1" t="s">
        <v>33</v>
      </c>
      <c r="BJ831" s="1" t="s">
        <v>38</v>
      </c>
      <c r="BK831" s="1">
        <v>0.5</v>
      </c>
      <c r="BL831" s="1" t="s">
        <v>33</v>
      </c>
      <c r="BM831" s="1" t="s">
        <v>77</v>
      </c>
    </row>
    <row r="832" spans="1:65" x14ac:dyDescent="0.35">
      <c r="A832" s="1" t="s">
        <v>3512</v>
      </c>
      <c r="B832" s="1" t="s">
        <v>3012</v>
      </c>
      <c r="C832" s="1" t="s">
        <v>3513</v>
      </c>
      <c r="D832" s="1" t="s">
        <v>3514</v>
      </c>
      <c r="E832" t="s">
        <v>106</v>
      </c>
      <c r="F832" s="1" t="s">
        <v>37</v>
      </c>
      <c r="G832" s="1" t="s">
        <v>4461</v>
      </c>
      <c r="H832" s="1" t="s">
        <v>38</v>
      </c>
      <c r="I832" s="1" t="s">
        <v>89</v>
      </c>
      <c r="J832" s="1" t="s">
        <v>478</v>
      </c>
      <c r="K832" t="str">
        <f t="shared" si="182"/>
        <v>Dragon, Fighting</v>
      </c>
      <c r="L832" s="1">
        <v>1.6</v>
      </c>
      <c r="M832" s="1">
        <v>78.2</v>
      </c>
      <c r="N832" s="1" t="s">
        <v>61</v>
      </c>
      <c r="O832" s="1" t="s">
        <v>2928</v>
      </c>
      <c r="P832" s="1" t="s">
        <v>714</v>
      </c>
      <c r="Q832" s="1" t="s">
        <v>671</v>
      </c>
      <c r="R832" s="9" t="s">
        <v>524</v>
      </c>
      <c r="S832" s="9">
        <f t="shared" si="183"/>
        <v>600</v>
      </c>
      <c r="T832" s="9">
        <f t="shared" si="184"/>
        <v>75</v>
      </c>
      <c r="U832" s="9" t="s">
        <v>195</v>
      </c>
      <c r="V832" s="9">
        <f t="shared" si="185"/>
        <v>110</v>
      </c>
      <c r="W832" s="9" t="s">
        <v>296</v>
      </c>
      <c r="X832" s="9">
        <f t="shared" si="186"/>
        <v>125</v>
      </c>
      <c r="Y832" s="9" t="s">
        <v>651</v>
      </c>
      <c r="Z832" s="9">
        <f t="shared" si="187"/>
        <v>100</v>
      </c>
      <c r="AA832" s="9" t="s">
        <v>68</v>
      </c>
      <c r="AB832" s="9">
        <f t="shared" si="188"/>
        <v>105</v>
      </c>
      <c r="AC832" s="9" t="s">
        <v>141</v>
      </c>
      <c r="AD832" s="9">
        <f t="shared" si="189"/>
        <v>85</v>
      </c>
      <c r="AE832" s="9" t="s">
        <v>104</v>
      </c>
      <c r="AF832" s="9">
        <f t="shared" si="190"/>
        <v>45</v>
      </c>
      <c r="AG832" s="9" t="s">
        <v>44</v>
      </c>
      <c r="AH832" s="9" t="s">
        <v>47</v>
      </c>
      <c r="AI832" s="9">
        <f t="shared" si="191"/>
        <v>70</v>
      </c>
      <c r="AJ832" s="9">
        <f t="shared" si="192"/>
        <v>270</v>
      </c>
      <c r="AK832" s="9" t="s">
        <v>386</v>
      </c>
      <c r="AL832" s="1" t="s">
        <v>490</v>
      </c>
      <c r="AM832" s="1" t="s">
        <v>33</v>
      </c>
      <c r="AN832" s="1" t="s">
        <v>89</v>
      </c>
      <c r="AP832" t="str">
        <f t="shared" si="193"/>
        <v>Dragon</v>
      </c>
      <c r="AQ832" s="9">
        <v>50</v>
      </c>
      <c r="AR832" s="9">
        <f t="shared" si="194"/>
        <v>50</v>
      </c>
      <c r="AS832" s="10">
        <f>Table1[[#This Row],[percentage_male]]/100</f>
        <v>0.5</v>
      </c>
      <c r="AT832" s="11">
        <f>(100-Table1[[#This Row],[percentage_male]])/100</f>
        <v>0.5</v>
      </c>
      <c r="AU832" s="1" t="s">
        <v>184</v>
      </c>
      <c r="AV832" s="1" t="s">
        <v>33</v>
      </c>
      <c r="AW832" s="1">
        <v>0.5</v>
      </c>
      <c r="AX832" s="1">
        <v>0.5</v>
      </c>
      <c r="AY832" s="1">
        <v>0.5</v>
      </c>
      <c r="AZ832" s="1">
        <v>0.5</v>
      </c>
      <c r="BA832" s="1" t="s">
        <v>38</v>
      </c>
      <c r="BB832" s="1" t="s">
        <v>33</v>
      </c>
      <c r="BC832" s="1" t="s">
        <v>33</v>
      </c>
      <c r="BD832" s="1" t="s">
        <v>33</v>
      </c>
      <c r="BE832" s="1" t="s">
        <v>38</v>
      </c>
      <c r="BF832" s="1" t="s">
        <v>38</v>
      </c>
      <c r="BG832" s="1">
        <v>0.5</v>
      </c>
      <c r="BH832" s="1">
        <v>0.5</v>
      </c>
      <c r="BI832" s="1" t="s">
        <v>33</v>
      </c>
      <c r="BJ832" s="1" t="s">
        <v>38</v>
      </c>
      <c r="BK832" s="1">
        <v>0.5</v>
      </c>
      <c r="BL832" s="1" t="s">
        <v>33</v>
      </c>
      <c r="BM832" s="1" t="s">
        <v>77</v>
      </c>
    </row>
    <row r="833" spans="1:65" x14ac:dyDescent="0.35">
      <c r="A833" s="1" t="s">
        <v>3515</v>
      </c>
      <c r="B833" s="1" t="s">
        <v>3015</v>
      </c>
      <c r="C833" s="1" t="s">
        <v>3516</v>
      </c>
      <c r="D833" s="1" t="s">
        <v>3517</v>
      </c>
      <c r="E833" t="s">
        <v>106</v>
      </c>
      <c r="F833" s="1" t="s">
        <v>913</v>
      </c>
      <c r="G833" s="1" t="s">
        <v>4462</v>
      </c>
      <c r="H833" s="1" t="s">
        <v>38</v>
      </c>
      <c r="I833" s="1" t="s">
        <v>282</v>
      </c>
      <c r="J833" s="1" t="s">
        <v>288</v>
      </c>
      <c r="K833" t="str">
        <f t="shared" si="182"/>
        <v>Electric, Fairy</v>
      </c>
      <c r="L833" s="1">
        <v>1.8</v>
      </c>
      <c r="M833" s="1">
        <v>20.5</v>
      </c>
      <c r="N833" s="1" t="s">
        <v>38</v>
      </c>
      <c r="O833" s="1" t="s">
        <v>3518</v>
      </c>
      <c r="Q833" s="1" t="s">
        <v>1142</v>
      </c>
      <c r="R833" s="9" t="s">
        <v>2223</v>
      </c>
      <c r="S833" s="9">
        <f t="shared" si="183"/>
        <v>570</v>
      </c>
      <c r="T833" s="9">
        <f t="shared" si="184"/>
        <v>70</v>
      </c>
      <c r="U833" s="9" t="s">
        <v>47</v>
      </c>
      <c r="V833" s="9">
        <f t="shared" si="185"/>
        <v>115</v>
      </c>
      <c r="W833" s="9" t="s">
        <v>118</v>
      </c>
      <c r="X833" s="9">
        <f t="shared" si="186"/>
        <v>85</v>
      </c>
      <c r="Y833" s="9" t="s">
        <v>104</v>
      </c>
      <c r="Z833" s="9">
        <f t="shared" si="187"/>
        <v>95</v>
      </c>
      <c r="AA833" s="9" t="s">
        <v>276</v>
      </c>
      <c r="AB833" s="9">
        <f t="shared" si="188"/>
        <v>75</v>
      </c>
      <c r="AC833" s="9" t="s">
        <v>195</v>
      </c>
      <c r="AD833" s="9">
        <f t="shared" si="189"/>
        <v>130</v>
      </c>
      <c r="AE833" s="9" t="s">
        <v>110</v>
      </c>
      <c r="AF833" s="9">
        <f t="shared" si="190"/>
        <v>3</v>
      </c>
      <c r="AG833" s="9" t="s">
        <v>61</v>
      </c>
      <c r="AH833" s="9" t="s">
        <v>47</v>
      </c>
      <c r="AI833" s="9">
        <f t="shared" si="191"/>
        <v>70</v>
      </c>
      <c r="AJ833" s="9">
        <f t="shared" si="192"/>
        <v>257</v>
      </c>
      <c r="AK833" s="9" t="s">
        <v>1164</v>
      </c>
      <c r="AL833" s="1" t="s">
        <v>490</v>
      </c>
      <c r="AM833" s="1" t="s">
        <v>33</v>
      </c>
      <c r="AN833" s="1" t="s">
        <v>334</v>
      </c>
      <c r="AP833" t="str">
        <f t="shared" si="193"/>
        <v>Undiscovered</v>
      </c>
      <c r="AR833" s="9">
        <f t="shared" si="194"/>
        <v>100</v>
      </c>
      <c r="AU833" s="1" t="s">
        <v>162</v>
      </c>
      <c r="AV833" s="1" t="s">
        <v>33</v>
      </c>
      <c r="AW833" s="1" t="s">
        <v>33</v>
      </c>
      <c r="AX833" s="1" t="s">
        <v>33</v>
      </c>
      <c r="AY833" s="1">
        <v>0.5</v>
      </c>
      <c r="AZ833" s="1" t="s">
        <v>33</v>
      </c>
      <c r="BA833" s="1" t="s">
        <v>33</v>
      </c>
      <c r="BB833" s="1">
        <v>0.5</v>
      </c>
      <c r="BC833" s="1" t="s">
        <v>38</v>
      </c>
      <c r="BD833" s="1" t="s">
        <v>38</v>
      </c>
      <c r="BE833" s="1">
        <v>0.5</v>
      </c>
      <c r="BF833" s="1" t="s">
        <v>33</v>
      </c>
      <c r="BG833" s="1">
        <v>0.5</v>
      </c>
      <c r="BH833" s="1" t="s">
        <v>33</v>
      </c>
      <c r="BI833" s="1" t="s">
        <v>33</v>
      </c>
      <c r="BJ833" s="1" t="s">
        <v>32</v>
      </c>
      <c r="BK833" s="1">
        <v>0.5</v>
      </c>
      <c r="BL833" s="1" t="s">
        <v>33</v>
      </c>
      <c r="BM833" s="1" t="s">
        <v>33</v>
      </c>
    </row>
    <row r="834" spans="1:65" x14ac:dyDescent="0.35">
      <c r="A834" s="1" t="s">
        <v>3519</v>
      </c>
      <c r="B834" s="1" t="s">
        <v>3020</v>
      </c>
      <c r="C834" s="1" t="s">
        <v>3520</v>
      </c>
      <c r="D834" s="1" t="s">
        <v>3521</v>
      </c>
      <c r="E834" t="s">
        <v>106</v>
      </c>
      <c r="F834" s="1" t="s">
        <v>913</v>
      </c>
      <c r="G834" s="1" t="s">
        <v>4462</v>
      </c>
      <c r="H834" s="1" t="s">
        <v>38</v>
      </c>
      <c r="I834" s="1" t="s">
        <v>299</v>
      </c>
      <c r="J834" s="1" t="s">
        <v>288</v>
      </c>
      <c r="K834" t="str">
        <f t="shared" si="182"/>
        <v>Psychic, Fairy</v>
      </c>
      <c r="L834" s="1">
        <v>1.2</v>
      </c>
      <c r="M834" s="1">
        <v>18.600000000000001</v>
      </c>
      <c r="N834" s="1" t="s">
        <v>38</v>
      </c>
      <c r="O834" s="1" t="s">
        <v>3522</v>
      </c>
      <c r="Q834" s="1" t="s">
        <v>1142</v>
      </c>
      <c r="R834" s="9" t="s">
        <v>2223</v>
      </c>
      <c r="S834" s="9">
        <f t="shared" si="183"/>
        <v>570</v>
      </c>
      <c r="T834" s="9">
        <f t="shared" si="184"/>
        <v>70</v>
      </c>
      <c r="U834" s="9" t="s">
        <v>47</v>
      </c>
      <c r="V834" s="9">
        <f t="shared" si="185"/>
        <v>85</v>
      </c>
      <c r="W834" s="9" t="s">
        <v>104</v>
      </c>
      <c r="X834" s="9">
        <f t="shared" si="186"/>
        <v>75</v>
      </c>
      <c r="Y834" s="9" t="s">
        <v>195</v>
      </c>
      <c r="Z834" s="9">
        <f t="shared" si="187"/>
        <v>130</v>
      </c>
      <c r="AA834" s="9" t="s">
        <v>110</v>
      </c>
      <c r="AB834" s="9">
        <f t="shared" si="188"/>
        <v>115</v>
      </c>
      <c r="AC834" s="9" t="s">
        <v>118</v>
      </c>
      <c r="AD834" s="9">
        <f t="shared" si="189"/>
        <v>95</v>
      </c>
      <c r="AE834" s="9" t="s">
        <v>276</v>
      </c>
      <c r="AF834" s="9">
        <f t="shared" si="190"/>
        <v>3</v>
      </c>
      <c r="AG834" s="9" t="s">
        <v>61</v>
      </c>
      <c r="AH834" s="9" t="s">
        <v>47</v>
      </c>
      <c r="AI834" s="9">
        <f t="shared" si="191"/>
        <v>70</v>
      </c>
      <c r="AJ834" s="9">
        <f t="shared" si="192"/>
        <v>257</v>
      </c>
      <c r="AK834" s="9" t="s">
        <v>1164</v>
      </c>
      <c r="AL834" s="1" t="s">
        <v>490</v>
      </c>
      <c r="AM834" s="1" t="s">
        <v>33</v>
      </c>
      <c r="AN834" s="1" t="s">
        <v>334</v>
      </c>
      <c r="AP834" t="str">
        <f t="shared" si="193"/>
        <v>Undiscovered</v>
      </c>
      <c r="AR834" s="9">
        <f t="shared" si="194"/>
        <v>100</v>
      </c>
      <c r="AU834" s="1" t="s">
        <v>162</v>
      </c>
      <c r="AV834" s="1" t="s">
        <v>33</v>
      </c>
      <c r="AW834" s="1" t="s">
        <v>33</v>
      </c>
      <c r="AX834" s="1" t="s">
        <v>33</v>
      </c>
      <c r="AY834" s="1" t="s">
        <v>33</v>
      </c>
      <c r="AZ834" s="1" t="s">
        <v>33</v>
      </c>
      <c r="BA834" s="1" t="s">
        <v>33</v>
      </c>
      <c r="BB834" s="1">
        <v>0.25</v>
      </c>
      <c r="BC834" s="1" t="s">
        <v>38</v>
      </c>
      <c r="BD834" s="1" t="s">
        <v>33</v>
      </c>
      <c r="BE834" s="1" t="s">
        <v>33</v>
      </c>
      <c r="BF834" s="1">
        <v>0.5</v>
      </c>
      <c r="BG834" s="1" t="s">
        <v>33</v>
      </c>
      <c r="BH834" s="1" t="s">
        <v>33</v>
      </c>
      <c r="BI834" s="1" t="s">
        <v>38</v>
      </c>
      <c r="BJ834" s="1" t="s">
        <v>32</v>
      </c>
      <c r="BK834" s="1" t="s">
        <v>33</v>
      </c>
      <c r="BL834" s="1" t="s">
        <v>38</v>
      </c>
      <c r="BM834" s="1" t="s">
        <v>33</v>
      </c>
    </row>
    <row r="835" spans="1:65" x14ac:dyDescent="0.35">
      <c r="A835" s="1" t="s">
        <v>3523</v>
      </c>
      <c r="B835" s="1" t="s">
        <v>3024</v>
      </c>
      <c r="C835" s="1" t="s">
        <v>3524</v>
      </c>
      <c r="D835" s="1" t="s">
        <v>3525</v>
      </c>
      <c r="E835" t="s">
        <v>106</v>
      </c>
      <c r="F835" s="1" t="s">
        <v>913</v>
      </c>
      <c r="G835" s="1" t="s">
        <v>4462</v>
      </c>
      <c r="H835" s="1" t="s">
        <v>38</v>
      </c>
      <c r="I835" s="1" t="s">
        <v>39</v>
      </c>
      <c r="J835" s="1" t="s">
        <v>288</v>
      </c>
      <c r="K835" t="str">
        <f t="shared" si="182"/>
        <v>Grass, Fairy</v>
      </c>
      <c r="L835" s="1">
        <v>1.9</v>
      </c>
      <c r="M835" s="1">
        <v>45.5</v>
      </c>
      <c r="N835" s="1" t="s">
        <v>38</v>
      </c>
      <c r="O835" s="1" t="s">
        <v>3526</v>
      </c>
      <c r="Q835" s="1" t="s">
        <v>1142</v>
      </c>
      <c r="R835" s="9" t="s">
        <v>2223</v>
      </c>
      <c r="S835" s="9">
        <f t="shared" si="183"/>
        <v>570</v>
      </c>
      <c r="T835" s="9">
        <f t="shared" si="184"/>
        <v>70</v>
      </c>
      <c r="U835" s="9" t="s">
        <v>47</v>
      </c>
      <c r="V835" s="9">
        <f t="shared" si="185"/>
        <v>130</v>
      </c>
      <c r="W835" s="9" t="s">
        <v>110</v>
      </c>
      <c r="X835" s="9">
        <f t="shared" si="186"/>
        <v>115</v>
      </c>
      <c r="Y835" s="9" t="s">
        <v>118</v>
      </c>
      <c r="Z835" s="9">
        <f t="shared" si="187"/>
        <v>85</v>
      </c>
      <c r="AA835" s="9" t="s">
        <v>104</v>
      </c>
      <c r="AB835" s="9">
        <f t="shared" si="188"/>
        <v>95</v>
      </c>
      <c r="AC835" s="9" t="s">
        <v>276</v>
      </c>
      <c r="AD835" s="9">
        <f t="shared" si="189"/>
        <v>75</v>
      </c>
      <c r="AE835" s="9" t="s">
        <v>195</v>
      </c>
      <c r="AF835" s="9">
        <f t="shared" si="190"/>
        <v>3</v>
      </c>
      <c r="AG835" s="9" t="s">
        <v>61</v>
      </c>
      <c r="AH835" s="9" t="s">
        <v>47</v>
      </c>
      <c r="AI835" s="9">
        <f t="shared" si="191"/>
        <v>70</v>
      </c>
      <c r="AJ835" s="9">
        <f t="shared" si="192"/>
        <v>257</v>
      </c>
      <c r="AK835" s="9" t="s">
        <v>1164</v>
      </c>
      <c r="AL835" s="1" t="s">
        <v>490</v>
      </c>
      <c r="AM835" s="1" t="s">
        <v>33</v>
      </c>
      <c r="AN835" s="1" t="s">
        <v>334</v>
      </c>
      <c r="AP835" t="str">
        <f t="shared" si="193"/>
        <v>Undiscovered</v>
      </c>
      <c r="AR835" s="9">
        <f t="shared" si="194"/>
        <v>100</v>
      </c>
      <c r="AU835" s="1" t="s">
        <v>162</v>
      </c>
      <c r="AV835" s="1" t="s">
        <v>33</v>
      </c>
      <c r="AW835" s="1" t="s">
        <v>38</v>
      </c>
      <c r="AX835" s="1">
        <v>0.5</v>
      </c>
      <c r="AY835" s="1">
        <v>0.5</v>
      </c>
      <c r="AZ835" s="1">
        <v>0.5</v>
      </c>
      <c r="BA835" s="1" t="s">
        <v>38</v>
      </c>
      <c r="BB835" s="1">
        <v>0.5</v>
      </c>
      <c r="BC835" s="1" t="s">
        <v>77</v>
      </c>
      <c r="BD835" s="1">
        <v>0.5</v>
      </c>
      <c r="BE835" s="1" t="s">
        <v>38</v>
      </c>
      <c r="BF835" s="1" t="s">
        <v>33</v>
      </c>
      <c r="BG835" s="1" t="s">
        <v>33</v>
      </c>
      <c r="BH835" s="1" t="s">
        <v>33</v>
      </c>
      <c r="BI835" s="1" t="s">
        <v>33</v>
      </c>
      <c r="BJ835" s="1" t="s">
        <v>32</v>
      </c>
      <c r="BK835" s="1">
        <v>0.5</v>
      </c>
      <c r="BL835" s="1" t="s">
        <v>38</v>
      </c>
      <c r="BM835" s="1" t="s">
        <v>33</v>
      </c>
    </row>
    <row r="836" spans="1:65" x14ac:dyDescent="0.35">
      <c r="A836" s="1" t="s">
        <v>3527</v>
      </c>
      <c r="B836" s="1" t="s">
        <v>3028</v>
      </c>
      <c r="C836" s="1" t="s">
        <v>3528</v>
      </c>
      <c r="D836" s="1" t="s">
        <v>3529</v>
      </c>
      <c r="E836" t="s">
        <v>106</v>
      </c>
      <c r="F836" s="1" t="s">
        <v>913</v>
      </c>
      <c r="G836" s="1" t="s">
        <v>4462</v>
      </c>
      <c r="H836" s="1" t="s">
        <v>38</v>
      </c>
      <c r="I836" s="1" t="s">
        <v>123</v>
      </c>
      <c r="J836" s="1" t="s">
        <v>288</v>
      </c>
      <c r="K836" t="str">
        <f t="shared" si="182"/>
        <v>Water, Fairy</v>
      </c>
      <c r="L836" s="1">
        <v>1.3</v>
      </c>
      <c r="M836" s="1">
        <v>21.2</v>
      </c>
      <c r="N836" s="1" t="s">
        <v>38</v>
      </c>
      <c r="O836" s="1" t="s">
        <v>765</v>
      </c>
      <c r="Q836" s="1" t="s">
        <v>1142</v>
      </c>
      <c r="R836" s="9" t="s">
        <v>2223</v>
      </c>
      <c r="S836" s="9">
        <f t="shared" si="183"/>
        <v>570</v>
      </c>
      <c r="T836" s="9">
        <f t="shared" si="184"/>
        <v>70</v>
      </c>
      <c r="U836" s="9" t="s">
        <v>47</v>
      </c>
      <c r="V836" s="9">
        <f t="shared" si="185"/>
        <v>75</v>
      </c>
      <c r="W836" s="9" t="s">
        <v>195</v>
      </c>
      <c r="X836" s="9">
        <f t="shared" si="186"/>
        <v>115</v>
      </c>
      <c r="Y836" s="9" t="s">
        <v>118</v>
      </c>
      <c r="Z836" s="9">
        <f t="shared" si="187"/>
        <v>95</v>
      </c>
      <c r="AA836" s="9" t="s">
        <v>276</v>
      </c>
      <c r="AB836" s="9">
        <f t="shared" si="188"/>
        <v>130</v>
      </c>
      <c r="AC836" s="9" t="s">
        <v>110</v>
      </c>
      <c r="AD836" s="9">
        <f t="shared" si="189"/>
        <v>85</v>
      </c>
      <c r="AE836" s="9" t="s">
        <v>104</v>
      </c>
      <c r="AF836" s="9">
        <f t="shared" si="190"/>
        <v>3</v>
      </c>
      <c r="AG836" s="9" t="s">
        <v>61</v>
      </c>
      <c r="AH836" s="9" t="s">
        <v>47</v>
      </c>
      <c r="AI836" s="9">
        <f t="shared" si="191"/>
        <v>70</v>
      </c>
      <c r="AJ836" s="9">
        <f t="shared" si="192"/>
        <v>257</v>
      </c>
      <c r="AK836" s="9" t="s">
        <v>1164</v>
      </c>
      <c r="AL836" s="1" t="s">
        <v>490</v>
      </c>
      <c r="AM836" s="1" t="s">
        <v>33</v>
      </c>
      <c r="AN836" s="1" t="s">
        <v>334</v>
      </c>
      <c r="AP836" t="str">
        <f t="shared" si="193"/>
        <v>Undiscovered</v>
      </c>
      <c r="AR836" s="9">
        <f t="shared" si="194"/>
        <v>100</v>
      </c>
      <c r="AU836" s="1" t="s">
        <v>162</v>
      </c>
      <c r="AV836" s="1" t="s">
        <v>33</v>
      </c>
      <c r="AW836" s="1">
        <v>0.5</v>
      </c>
      <c r="AX836" s="1">
        <v>0.5</v>
      </c>
      <c r="AY836" s="1" t="s">
        <v>38</v>
      </c>
      <c r="AZ836" s="1" t="s">
        <v>38</v>
      </c>
      <c r="BA836" s="1">
        <v>0.5</v>
      </c>
      <c r="BB836" s="1">
        <v>0.5</v>
      </c>
      <c r="BC836" s="1" t="s">
        <v>38</v>
      </c>
      <c r="BD836" s="1" t="s">
        <v>33</v>
      </c>
      <c r="BE836" s="1" t="s">
        <v>33</v>
      </c>
      <c r="BF836" s="1" t="s">
        <v>33</v>
      </c>
      <c r="BG836" s="1">
        <v>0.5</v>
      </c>
      <c r="BH836" s="1" t="s">
        <v>33</v>
      </c>
      <c r="BI836" s="1" t="s">
        <v>33</v>
      </c>
      <c r="BJ836" s="1" t="s">
        <v>32</v>
      </c>
      <c r="BK836" s="1">
        <v>0.5</v>
      </c>
      <c r="BL836" s="1" t="s">
        <v>33</v>
      </c>
      <c r="BM836" s="1" t="s">
        <v>33</v>
      </c>
    </row>
    <row r="837" spans="1:65" x14ac:dyDescent="0.35">
      <c r="A837" s="1" t="s">
        <v>3530</v>
      </c>
      <c r="B837" s="1" t="s">
        <v>3032</v>
      </c>
      <c r="C837" s="1" t="s">
        <v>3530</v>
      </c>
      <c r="D837" s="1" t="s">
        <v>3531</v>
      </c>
      <c r="E837" t="s">
        <v>106</v>
      </c>
      <c r="F837" s="1" t="s">
        <v>943</v>
      </c>
      <c r="G837" s="1" t="s">
        <v>4463</v>
      </c>
      <c r="H837" s="1" t="s">
        <v>33</v>
      </c>
      <c r="I837" s="1" t="s">
        <v>299</v>
      </c>
      <c r="K837" t="str">
        <f t="shared" si="182"/>
        <v>Psychic</v>
      </c>
      <c r="L837" s="1">
        <v>0.2</v>
      </c>
      <c r="M837" s="1">
        <v>0.1</v>
      </c>
      <c r="N837" s="1" t="s">
        <v>33</v>
      </c>
      <c r="O837" s="1" t="s">
        <v>367</v>
      </c>
      <c r="R837" s="9" t="s">
        <v>513</v>
      </c>
      <c r="S837" s="9">
        <f t="shared" si="183"/>
        <v>200</v>
      </c>
      <c r="T837" s="9">
        <f t="shared" si="184"/>
        <v>43</v>
      </c>
      <c r="U837" s="9" t="s">
        <v>87</v>
      </c>
      <c r="V837" s="9">
        <f t="shared" si="185"/>
        <v>29</v>
      </c>
      <c r="W837" s="9" t="s">
        <v>259</v>
      </c>
      <c r="X837" s="9">
        <f t="shared" si="186"/>
        <v>31</v>
      </c>
      <c r="Y837" s="9" t="s">
        <v>258</v>
      </c>
      <c r="Z837" s="9">
        <f t="shared" si="187"/>
        <v>29</v>
      </c>
      <c r="AA837" s="9" t="s">
        <v>259</v>
      </c>
      <c r="AB837" s="9">
        <f t="shared" si="188"/>
        <v>31</v>
      </c>
      <c r="AC837" s="9" t="s">
        <v>258</v>
      </c>
      <c r="AD837" s="9">
        <f t="shared" si="189"/>
        <v>37</v>
      </c>
      <c r="AE837" s="9" t="s">
        <v>308</v>
      </c>
      <c r="AF837" s="9">
        <f t="shared" si="190"/>
        <v>45</v>
      </c>
      <c r="AG837" s="9" t="s">
        <v>44</v>
      </c>
      <c r="AH837" s="9" t="s">
        <v>32</v>
      </c>
      <c r="AI837" s="9">
        <f t="shared" si="191"/>
        <v>0</v>
      </c>
      <c r="AJ837" s="9">
        <f t="shared" si="192"/>
        <v>40</v>
      </c>
      <c r="AK837" s="9" t="s">
        <v>184</v>
      </c>
      <c r="AL837" s="1" t="s">
        <v>490</v>
      </c>
      <c r="AM837" s="1" t="s">
        <v>33</v>
      </c>
      <c r="AN837" s="1" t="s">
        <v>334</v>
      </c>
      <c r="AP837" t="str">
        <f t="shared" si="193"/>
        <v>Undiscovered</v>
      </c>
      <c r="AR837" s="9">
        <f t="shared" si="194"/>
        <v>100</v>
      </c>
      <c r="AU837" s="1" t="s">
        <v>75</v>
      </c>
      <c r="AV837" s="1" t="s">
        <v>33</v>
      </c>
      <c r="AW837" s="1" t="s">
        <v>33</v>
      </c>
      <c r="AX837" s="1" t="s">
        <v>33</v>
      </c>
      <c r="AY837" s="1" t="s">
        <v>33</v>
      </c>
      <c r="AZ837" s="1" t="s">
        <v>33</v>
      </c>
      <c r="BA837" s="1" t="s">
        <v>33</v>
      </c>
      <c r="BB837" s="1">
        <v>0.5</v>
      </c>
      <c r="BC837" s="1" t="s">
        <v>33</v>
      </c>
      <c r="BD837" s="1" t="s">
        <v>33</v>
      </c>
      <c r="BE837" s="1" t="s">
        <v>33</v>
      </c>
      <c r="BF837" s="1">
        <v>0.5</v>
      </c>
      <c r="BG837" s="1" t="s">
        <v>38</v>
      </c>
      <c r="BH837" s="1" t="s">
        <v>33</v>
      </c>
      <c r="BI837" s="1" t="s">
        <v>38</v>
      </c>
      <c r="BJ837" s="1" t="s">
        <v>33</v>
      </c>
      <c r="BK837" s="1" t="s">
        <v>38</v>
      </c>
      <c r="BL837" s="1" t="s">
        <v>33</v>
      </c>
      <c r="BM837" s="1" t="s">
        <v>33</v>
      </c>
    </row>
    <row r="838" spans="1:65" x14ac:dyDescent="0.35">
      <c r="A838" s="1" t="s">
        <v>3532</v>
      </c>
      <c r="B838" s="1" t="s">
        <v>3036</v>
      </c>
      <c r="C838" s="1" t="s">
        <v>3533</v>
      </c>
      <c r="D838" s="1" t="s">
        <v>3534</v>
      </c>
      <c r="E838" t="s">
        <v>106</v>
      </c>
      <c r="F838" s="1" t="s">
        <v>943</v>
      </c>
      <c r="G838" s="1" t="s">
        <v>4464</v>
      </c>
      <c r="H838" s="1" t="s">
        <v>33</v>
      </c>
      <c r="I838" s="1" t="s">
        <v>299</v>
      </c>
      <c r="K838" t="str">
        <f t="shared" si="182"/>
        <v>Psychic</v>
      </c>
      <c r="L838" s="1">
        <v>0.1</v>
      </c>
      <c r="M838" s="1">
        <v>999.9</v>
      </c>
      <c r="N838" s="1" t="s">
        <v>33</v>
      </c>
      <c r="O838" s="1" t="s">
        <v>568</v>
      </c>
      <c r="R838" s="9" t="s">
        <v>517</v>
      </c>
      <c r="S838" s="9">
        <f t="shared" si="183"/>
        <v>400</v>
      </c>
      <c r="T838" s="9">
        <f t="shared" si="184"/>
        <v>43</v>
      </c>
      <c r="U838" s="9" t="s">
        <v>87</v>
      </c>
      <c r="V838" s="9">
        <f t="shared" si="185"/>
        <v>29</v>
      </c>
      <c r="W838" s="9" t="s">
        <v>259</v>
      </c>
      <c r="X838" s="9">
        <f t="shared" si="186"/>
        <v>131</v>
      </c>
      <c r="Y838" s="9" t="s">
        <v>710</v>
      </c>
      <c r="Z838" s="9">
        <f t="shared" si="187"/>
        <v>29</v>
      </c>
      <c r="AA838" s="9" t="s">
        <v>259</v>
      </c>
      <c r="AB838" s="9">
        <f t="shared" si="188"/>
        <v>131</v>
      </c>
      <c r="AC838" s="9" t="s">
        <v>710</v>
      </c>
      <c r="AD838" s="9">
        <f t="shared" si="189"/>
        <v>37</v>
      </c>
      <c r="AE838" s="9" t="s">
        <v>308</v>
      </c>
      <c r="AF838" s="9">
        <f t="shared" si="190"/>
        <v>45</v>
      </c>
      <c r="AG838" s="9" t="s">
        <v>44</v>
      </c>
      <c r="AH838" s="9" t="s">
        <v>32</v>
      </c>
      <c r="AI838" s="9">
        <f t="shared" si="191"/>
        <v>0</v>
      </c>
      <c r="AJ838" s="9">
        <f t="shared" si="192"/>
        <v>140</v>
      </c>
      <c r="AK838" s="9" t="s">
        <v>361</v>
      </c>
      <c r="AL838" s="1" t="s">
        <v>490</v>
      </c>
      <c r="AM838" s="1" t="s">
        <v>33</v>
      </c>
      <c r="AN838" s="1" t="s">
        <v>334</v>
      </c>
      <c r="AP838" t="str">
        <f t="shared" si="193"/>
        <v>Undiscovered</v>
      </c>
      <c r="AR838" s="9">
        <f t="shared" si="194"/>
        <v>100</v>
      </c>
      <c r="AU838" s="1" t="s">
        <v>75</v>
      </c>
      <c r="AV838" s="1" t="s">
        <v>33</v>
      </c>
      <c r="AW838" s="1" t="s">
        <v>33</v>
      </c>
      <c r="AX838" s="1" t="s">
        <v>33</v>
      </c>
      <c r="AY838" s="1" t="s">
        <v>33</v>
      </c>
      <c r="AZ838" s="1" t="s">
        <v>33</v>
      </c>
      <c r="BA838" s="1" t="s">
        <v>33</v>
      </c>
      <c r="BB838" s="1">
        <v>0.5</v>
      </c>
      <c r="BC838" s="1" t="s">
        <v>33</v>
      </c>
      <c r="BD838" s="1" t="s">
        <v>33</v>
      </c>
      <c r="BE838" s="1" t="s">
        <v>33</v>
      </c>
      <c r="BF838" s="1">
        <v>0.5</v>
      </c>
      <c r="BG838" s="1" t="s">
        <v>38</v>
      </c>
      <c r="BH838" s="1" t="s">
        <v>33</v>
      </c>
      <c r="BI838" s="1" t="s">
        <v>38</v>
      </c>
      <c r="BJ838" s="1" t="s">
        <v>33</v>
      </c>
      <c r="BK838" s="1" t="s">
        <v>38</v>
      </c>
      <c r="BL838" s="1" t="s">
        <v>33</v>
      </c>
      <c r="BM838" s="1" t="s">
        <v>33</v>
      </c>
    </row>
    <row r="839" spans="1:65" x14ac:dyDescent="0.35">
      <c r="A839" s="1" t="s">
        <v>3535</v>
      </c>
      <c r="B839" s="1" t="s">
        <v>3040</v>
      </c>
      <c r="C839" s="1" t="s">
        <v>3535</v>
      </c>
      <c r="D839" s="1" t="s">
        <v>3536</v>
      </c>
      <c r="E839" t="s">
        <v>106</v>
      </c>
      <c r="F839" s="1" t="s">
        <v>943</v>
      </c>
      <c r="G839" s="1" t="s">
        <v>4465</v>
      </c>
      <c r="H839" s="1" t="s">
        <v>38</v>
      </c>
      <c r="I839" s="1" t="s">
        <v>299</v>
      </c>
      <c r="J839" s="1" t="s">
        <v>311</v>
      </c>
      <c r="K839" t="str">
        <f t="shared" si="182"/>
        <v>Psychic, Steel</v>
      </c>
      <c r="L839" s="1">
        <v>3.4</v>
      </c>
      <c r="M839" s="1">
        <v>230</v>
      </c>
      <c r="N839" s="1" t="s">
        <v>33</v>
      </c>
      <c r="O839" s="1" t="s">
        <v>3537</v>
      </c>
      <c r="R839" s="9" t="s">
        <v>944</v>
      </c>
      <c r="S839" s="9">
        <f t="shared" si="183"/>
        <v>680</v>
      </c>
      <c r="T839" s="9">
        <f t="shared" si="184"/>
        <v>137</v>
      </c>
      <c r="U839" s="9" t="s">
        <v>546</v>
      </c>
      <c r="V839" s="9">
        <f t="shared" si="185"/>
        <v>137</v>
      </c>
      <c r="W839" s="9" t="s">
        <v>546</v>
      </c>
      <c r="X839" s="9">
        <f t="shared" si="186"/>
        <v>107</v>
      </c>
      <c r="Y839" s="9" t="s">
        <v>612</v>
      </c>
      <c r="Z839" s="9">
        <f t="shared" si="187"/>
        <v>113</v>
      </c>
      <c r="AA839" s="9" t="s">
        <v>362</v>
      </c>
      <c r="AB839" s="9">
        <f t="shared" si="188"/>
        <v>89</v>
      </c>
      <c r="AC839" s="9" t="s">
        <v>541</v>
      </c>
      <c r="AD839" s="9">
        <f t="shared" si="189"/>
        <v>97</v>
      </c>
      <c r="AE839" s="9" t="s">
        <v>248</v>
      </c>
      <c r="AF839" s="9">
        <f t="shared" si="190"/>
        <v>45</v>
      </c>
      <c r="AG839" s="9" t="s">
        <v>44</v>
      </c>
      <c r="AH839" s="9" t="s">
        <v>32</v>
      </c>
      <c r="AI839" s="9">
        <f t="shared" si="191"/>
        <v>0</v>
      </c>
      <c r="AJ839" s="9">
        <f t="shared" si="192"/>
        <v>306</v>
      </c>
      <c r="AK839" s="9" t="s">
        <v>945</v>
      </c>
      <c r="AL839" s="1" t="s">
        <v>490</v>
      </c>
      <c r="AM839" s="1" t="s">
        <v>33</v>
      </c>
      <c r="AN839" s="1" t="s">
        <v>334</v>
      </c>
      <c r="AP839" t="str">
        <f t="shared" si="193"/>
        <v>Undiscovered</v>
      </c>
      <c r="AR839" s="9">
        <f t="shared" si="194"/>
        <v>100</v>
      </c>
      <c r="AU839" s="1" t="s">
        <v>75</v>
      </c>
      <c r="AV839" s="1">
        <v>0.5</v>
      </c>
      <c r="AW839" s="1" t="s">
        <v>38</v>
      </c>
      <c r="AX839" s="1" t="s">
        <v>33</v>
      </c>
      <c r="AY839" s="1" t="s">
        <v>33</v>
      </c>
      <c r="AZ839" s="1">
        <v>0.5</v>
      </c>
      <c r="BA839" s="1">
        <v>0.5</v>
      </c>
      <c r="BB839" s="1" t="s">
        <v>33</v>
      </c>
      <c r="BC839" s="1" t="s">
        <v>32</v>
      </c>
      <c r="BD839" s="1" t="s">
        <v>38</v>
      </c>
      <c r="BE839" s="1">
        <v>0.5</v>
      </c>
      <c r="BF839" s="1">
        <v>0.25</v>
      </c>
      <c r="BG839" s="1" t="s">
        <v>33</v>
      </c>
      <c r="BH839" s="1">
        <v>0.5</v>
      </c>
      <c r="BI839" s="1" t="s">
        <v>38</v>
      </c>
      <c r="BJ839" s="1">
        <v>0.5</v>
      </c>
      <c r="BK839" s="1" t="s">
        <v>38</v>
      </c>
      <c r="BL839" s="1">
        <v>0.5</v>
      </c>
      <c r="BM839" s="1">
        <v>0.5</v>
      </c>
    </row>
    <row r="840" spans="1:65" x14ac:dyDescent="0.35">
      <c r="A840" s="1" t="s">
        <v>3538</v>
      </c>
      <c r="B840" s="1" t="s">
        <v>3044</v>
      </c>
      <c r="C840" s="1" t="s">
        <v>3538</v>
      </c>
      <c r="D840" s="1" t="s">
        <v>3539</v>
      </c>
      <c r="E840" t="s">
        <v>106</v>
      </c>
      <c r="F840" s="1" t="s">
        <v>943</v>
      </c>
      <c r="G840" s="1" t="s">
        <v>4466</v>
      </c>
      <c r="H840" s="1" t="s">
        <v>38</v>
      </c>
      <c r="I840" s="1" t="s">
        <v>299</v>
      </c>
      <c r="J840" s="1" t="s">
        <v>679</v>
      </c>
      <c r="K840" t="str">
        <f t="shared" si="182"/>
        <v>Psychic, Ghost</v>
      </c>
      <c r="L840" s="1">
        <v>4</v>
      </c>
      <c r="M840" s="1">
        <v>120</v>
      </c>
      <c r="N840" s="1" t="s">
        <v>33</v>
      </c>
      <c r="O840" s="1" t="s">
        <v>3540</v>
      </c>
      <c r="R840" s="9" t="s">
        <v>944</v>
      </c>
      <c r="S840" s="9">
        <f t="shared" si="183"/>
        <v>680</v>
      </c>
      <c r="T840" s="9">
        <f t="shared" si="184"/>
        <v>137</v>
      </c>
      <c r="U840" s="9" t="s">
        <v>546</v>
      </c>
      <c r="V840" s="9">
        <f t="shared" si="185"/>
        <v>113</v>
      </c>
      <c r="W840" s="9" t="s">
        <v>362</v>
      </c>
      <c r="X840" s="9">
        <f t="shared" si="186"/>
        <v>89</v>
      </c>
      <c r="Y840" s="9" t="s">
        <v>541</v>
      </c>
      <c r="Z840" s="9">
        <f t="shared" si="187"/>
        <v>137</v>
      </c>
      <c r="AA840" s="9" t="s">
        <v>546</v>
      </c>
      <c r="AB840" s="9">
        <f t="shared" si="188"/>
        <v>107</v>
      </c>
      <c r="AC840" s="9" t="s">
        <v>612</v>
      </c>
      <c r="AD840" s="9">
        <f t="shared" si="189"/>
        <v>97</v>
      </c>
      <c r="AE840" s="9" t="s">
        <v>248</v>
      </c>
      <c r="AF840" s="9">
        <f t="shared" si="190"/>
        <v>45</v>
      </c>
      <c r="AG840" s="9" t="s">
        <v>44</v>
      </c>
      <c r="AH840" s="9" t="s">
        <v>32</v>
      </c>
      <c r="AI840" s="9">
        <f t="shared" si="191"/>
        <v>0</v>
      </c>
      <c r="AJ840" s="9">
        <f t="shared" si="192"/>
        <v>306</v>
      </c>
      <c r="AK840" s="9" t="s">
        <v>945</v>
      </c>
      <c r="AL840" s="1" t="s">
        <v>490</v>
      </c>
      <c r="AM840" s="1" t="s">
        <v>33</v>
      </c>
      <c r="AN840" s="1" t="s">
        <v>334</v>
      </c>
      <c r="AP840" t="str">
        <f t="shared" si="193"/>
        <v>Undiscovered</v>
      </c>
      <c r="AR840" s="9">
        <f t="shared" si="194"/>
        <v>100</v>
      </c>
      <c r="AU840" s="1" t="s">
        <v>75</v>
      </c>
      <c r="AV840" s="1" t="s">
        <v>32</v>
      </c>
      <c r="AW840" s="1" t="s">
        <v>33</v>
      </c>
      <c r="AX840" s="1" t="s">
        <v>33</v>
      </c>
      <c r="AY840" s="1" t="s">
        <v>33</v>
      </c>
      <c r="AZ840" s="1" t="s">
        <v>33</v>
      </c>
      <c r="BA840" s="1" t="s">
        <v>33</v>
      </c>
      <c r="BB840" s="1" t="s">
        <v>32</v>
      </c>
      <c r="BC840" s="1">
        <v>0.5</v>
      </c>
      <c r="BD840" s="1" t="s">
        <v>33</v>
      </c>
      <c r="BE840" s="1" t="s">
        <v>33</v>
      </c>
      <c r="BF840" s="1">
        <v>0.5</v>
      </c>
      <c r="BG840" s="1" t="s">
        <v>33</v>
      </c>
      <c r="BH840" s="1" t="s">
        <v>33</v>
      </c>
      <c r="BI840" s="1" t="s">
        <v>77</v>
      </c>
      <c r="BJ840" s="1" t="s">
        <v>33</v>
      </c>
      <c r="BK840" s="1" t="s">
        <v>77</v>
      </c>
      <c r="BL840" s="1" t="s">
        <v>33</v>
      </c>
      <c r="BM840" s="1" t="s">
        <v>33</v>
      </c>
    </row>
    <row r="841" spans="1:65" x14ac:dyDescent="0.35">
      <c r="A841" s="1" t="s">
        <v>3541</v>
      </c>
      <c r="B841" s="1" t="s">
        <v>3046</v>
      </c>
      <c r="C841" s="1" t="s">
        <v>3542</v>
      </c>
      <c r="D841" s="1" t="s">
        <v>3543</v>
      </c>
      <c r="E841" t="s">
        <v>106</v>
      </c>
      <c r="F841" s="1" t="s">
        <v>913</v>
      </c>
      <c r="G841" s="1" t="s">
        <v>4467</v>
      </c>
      <c r="H841" s="1" t="s">
        <v>38</v>
      </c>
      <c r="I841" s="1" t="s">
        <v>566</v>
      </c>
      <c r="J841" s="1" t="s">
        <v>40</v>
      </c>
      <c r="K841" t="str">
        <f t="shared" si="182"/>
        <v>Rock, Poison</v>
      </c>
      <c r="L841" s="1">
        <v>1.2</v>
      </c>
      <c r="M841" s="1">
        <v>55.5</v>
      </c>
      <c r="N841" s="1" t="s">
        <v>33</v>
      </c>
      <c r="O841" s="1" t="s">
        <v>3544</v>
      </c>
      <c r="R841" s="9" t="s">
        <v>2223</v>
      </c>
      <c r="S841" s="9">
        <f t="shared" si="183"/>
        <v>570</v>
      </c>
      <c r="T841" s="9">
        <f t="shared" si="184"/>
        <v>109</v>
      </c>
      <c r="U841" s="9" t="s">
        <v>103</v>
      </c>
      <c r="V841" s="9">
        <f t="shared" si="185"/>
        <v>53</v>
      </c>
      <c r="W841" s="9" t="s">
        <v>388</v>
      </c>
      <c r="X841" s="9">
        <f t="shared" si="186"/>
        <v>47</v>
      </c>
      <c r="Y841" s="9" t="s">
        <v>326</v>
      </c>
      <c r="Z841" s="9">
        <f t="shared" si="187"/>
        <v>127</v>
      </c>
      <c r="AA841" s="9" t="s">
        <v>249</v>
      </c>
      <c r="AB841" s="9">
        <f t="shared" si="188"/>
        <v>131</v>
      </c>
      <c r="AC841" s="9" t="s">
        <v>710</v>
      </c>
      <c r="AD841" s="9">
        <f t="shared" si="189"/>
        <v>103</v>
      </c>
      <c r="AE841" s="9" t="s">
        <v>147</v>
      </c>
      <c r="AF841" s="9">
        <f t="shared" si="190"/>
        <v>45</v>
      </c>
      <c r="AG841" s="9" t="s">
        <v>44</v>
      </c>
      <c r="AH841" s="9" t="s">
        <v>32</v>
      </c>
      <c r="AI841" s="9">
        <f t="shared" si="191"/>
        <v>0</v>
      </c>
      <c r="AJ841" s="9">
        <f t="shared" si="192"/>
        <v>257</v>
      </c>
      <c r="AK841" s="9" t="s">
        <v>1164</v>
      </c>
      <c r="AL841" s="1" t="s">
        <v>490</v>
      </c>
      <c r="AM841" s="1" t="s">
        <v>33</v>
      </c>
      <c r="AN841" s="1" t="s">
        <v>334</v>
      </c>
      <c r="AP841" t="str">
        <f t="shared" si="193"/>
        <v>Undiscovered</v>
      </c>
      <c r="AR841" s="9">
        <f t="shared" si="194"/>
        <v>100</v>
      </c>
      <c r="AU841" s="1" t="s">
        <v>75</v>
      </c>
      <c r="AV841" s="1">
        <v>0.5</v>
      </c>
      <c r="AW841" s="1">
        <v>0.5</v>
      </c>
      <c r="AX841" s="1" t="s">
        <v>38</v>
      </c>
      <c r="AY841" s="1" t="s">
        <v>33</v>
      </c>
      <c r="AZ841" s="1" t="s">
        <v>33</v>
      </c>
      <c r="BA841" s="1" t="s">
        <v>33</v>
      </c>
      <c r="BB841" s="1" t="s">
        <v>33</v>
      </c>
      <c r="BC841" s="1">
        <v>0.25</v>
      </c>
      <c r="BD841" s="1" t="s">
        <v>77</v>
      </c>
      <c r="BE841" s="1">
        <v>0.5</v>
      </c>
      <c r="BF841" s="1" t="s">
        <v>38</v>
      </c>
      <c r="BG841" s="1">
        <v>0.5</v>
      </c>
      <c r="BH841" s="1" t="s">
        <v>33</v>
      </c>
      <c r="BI841" s="1" t="s">
        <v>33</v>
      </c>
      <c r="BJ841" s="1" t="s">
        <v>33</v>
      </c>
      <c r="BK841" s="1" t="s">
        <v>33</v>
      </c>
      <c r="BL841" s="1" t="s">
        <v>38</v>
      </c>
      <c r="BM841" s="1">
        <v>0.5</v>
      </c>
    </row>
    <row r="842" spans="1:65" x14ac:dyDescent="0.35">
      <c r="A842" s="1" t="s">
        <v>3545</v>
      </c>
      <c r="B842" s="1" t="s">
        <v>3050</v>
      </c>
      <c r="C842" s="1" t="s">
        <v>3546</v>
      </c>
      <c r="D842" s="1" t="s">
        <v>3547</v>
      </c>
      <c r="E842" t="s">
        <v>106</v>
      </c>
      <c r="F842" s="1" t="s">
        <v>913</v>
      </c>
      <c r="G842" s="1" t="s">
        <v>4468</v>
      </c>
      <c r="H842" s="1" t="s">
        <v>38</v>
      </c>
      <c r="I842" s="1" t="s">
        <v>154</v>
      </c>
      <c r="J842" s="1" t="s">
        <v>478</v>
      </c>
      <c r="K842" t="str">
        <f t="shared" si="182"/>
        <v>Bug, Fighting</v>
      </c>
      <c r="L842" s="1">
        <v>2.4</v>
      </c>
      <c r="M842" s="1">
        <v>333.6</v>
      </c>
      <c r="N842" s="1" t="s">
        <v>33</v>
      </c>
      <c r="O842" s="1" t="s">
        <v>3544</v>
      </c>
      <c r="R842" s="9" t="s">
        <v>2223</v>
      </c>
      <c r="S842" s="9">
        <f t="shared" si="183"/>
        <v>570</v>
      </c>
      <c r="T842" s="9">
        <f t="shared" si="184"/>
        <v>107</v>
      </c>
      <c r="U842" s="9" t="s">
        <v>612</v>
      </c>
      <c r="V842" s="9">
        <f t="shared" si="185"/>
        <v>139</v>
      </c>
      <c r="W842" s="9" t="s">
        <v>740</v>
      </c>
      <c r="X842" s="9">
        <f t="shared" si="186"/>
        <v>139</v>
      </c>
      <c r="Y842" s="9" t="s">
        <v>740</v>
      </c>
      <c r="Z842" s="9">
        <f t="shared" si="187"/>
        <v>53</v>
      </c>
      <c r="AA842" s="9" t="s">
        <v>388</v>
      </c>
      <c r="AB842" s="9">
        <f t="shared" si="188"/>
        <v>53</v>
      </c>
      <c r="AC842" s="9" t="s">
        <v>388</v>
      </c>
      <c r="AD842" s="9">
        <f t="shared" si="189"/>
        <v>79</v>
      </c>
      <c r="AE842" s="9" t="s">
        <v>140</v>
      </c>
      <c r="AF842" s="9">
        <f t="shared" si="190"/>
        <v>45</v>
      </c>
      <c r="AG842" s="9" t="s">
        <v>44</v>
      </c>
      <c r="AH842" s="9" t="s">
        <v>32</v>
      </c>
      <c r="AI842" s="9">
        <f t="shared" si="191"/>
        <v>0</v>
      </c>
      <c r="AJ842" s="9">
        <f t="shared" si="192"/>
        <v>257</v>
      </c>
      <c r="AK842" s="9" t="s">
        <v>1164</v>
      </c>
      <c r="AL842" s="1" t="s">
        <v>490</v>
      </c>
      <c r="AM842" s="1" t="s">
        <v>33</v>
      </c>
      <c r="AN842" s="1" t="s">
        <v>334</v>
      </c>
      <c r="AP842" t="str">
        <f t="shared" si="193"/>
        <v>Undiscovered</v>
      </c>
      <c r="AR842" s="9">
        <f t="shared" si="194"/>
        <v>100</v>
      </c>
      <c r="AU842" s="1" t="s">
        <v>75</v>
      </c>
      <c r="AV842" s="1" t="s">
        <v>33</v>
      </c>
      <c r="AW842" s="1" t="s">
        <v>38</v>
      </c>
      <c r="AX842" s="1" t="s">
        <v>33</v>
      </c>
      <c r="AY842" s="1" t="s">
        <v>33</v>
      </c>
      <c r="AZ842" s="1">
        <v>0.5</v>
      </c>
      <c r="BA842" s="1" t="s">
        <v>33</v>
      </c>
      <c r="BB842" s="1">
        <v>0.5</v>
      </c>
      <c r="BC842" s="1" t="s">
        <v>33</v>
      </c>
      <c r="BD842" s="1">
        <v>0.5</v>
      </c>
      <c r="BE842" s="1" t="s">
        <v>77</v>
      </c>
      <c r="BF842" s="1" t="s">
        <v>38</v>
      </c>
      <c r="BG842" s="1">
        <v>0.5</v>
      </c>
      <c r="BH842" s="1" t="s">
        <v>33</v>
      </c>
      <c r="BI842" s="1" t="s">
        <v>33</v>
      </c>
      <c r="BJ842" s="1" t="s">
        <v>33</v>
      </c>
      <c r="BK842" s="1">
        <v>0.5</v>
      </c>
      <c r="BL842" s="1" t="s">
        <v>33</v>
      </c>
      <c r="BM842" s="1" t="s">
        <v>38</v>
      </c>
    </row>
    <row r="843" spans="1:65" x14ac:dyDescent="0.35">
      <c r="A843" s="1" t="s">
        <v>3548</v>
      </c>
      <c r="B843" s="1" t="s">
        <v>3054</v>
      </c>
      <c r="C843" s="1" t="s">
        <v>3549</v>
      </c>
      <c r="D843" s="1" t="s">
        <v>3550</v>
      </c>
      <c r="E843" t="s">
        <v>106</v>
      </c>
      <c r="F843" s="1" t="s">
        <v>913</v>
      </c>
      <c r="G843" s="1" t="s">
        <v>4469</v>
      </c>
      <c r="H843" s="1" t="s">
        <v>38</v>
      </c>
      <c r="I843" s="1" t="s">
        <v>154</v>
      </c>
      <c r="J843" s="1" t="s">
        <v>478</v>
      </c>
      <c r="K843" t="str">
        <f t="shared" si="182"/>
        <v>Bug, Fighting</v>
      </c>
      <c r="L843" s="1">
        <v>1.8</v>
      </c>
      <c r="M843" s="1">
        <v>25</v>
      </c>
      <c r="N843" s="1" t="s">
        <v>33</v>
      </c>
      <c r="O843" s="1" t="s">
        <v>3544</v>
      </c>
      <c r="R843" s="9" t="s">
        <v>2223</v>
      </c>
      <c r="S843" s="9">
        <f t="shared" si="183"/>
        <v>570</v>
      </c>
      <c r="T843" s="9">
        <f t="shared" si="184"/>
        <v>71</v>
      </c>
      <c r="U843" s="9" t="s">
        <v>216</v>
      </c>
      <c r="V843" s="9">
        <f t="shared" si="185"/>
        <v>137</v>
      </c>
      <c r="W843" s="9" t="s">
        <v>546</v>
      </c>
      <c r="X843" s="9">
        <f t="shared" si="186"/>
        <v>37</v>
      </c>
      <c r="Y843" s="9" t="s">
        <v>308</v>
      </c>
      <c r="Z843" s="9">
        <f t="shared" si="187"/>
        <v>137</v>
      </c>
      <c r="AA843" s="9" t="s">
        <v>546</v>
      </c>
      <c r="AB843" s="9">
        <f t="shared" si="188"/>
        <v>37</v>
      </c>
      <c r="AC843" s="9" t="s">
        <v>308</v>
      </c>
      <c r="AD843" s="9">
        <f t="shared" si="189"/>
        <v>151</v>
      </c>
      <c r="AE843" s="9" t="s">
        <v>790</v>
      </c>
      <c r="AF843" s="9">
        <f t="shared" si="190"/>
        <v>45</v>
      </c>
      <c r="AG843" s="9" t="s">
        <v>44</v>
      </c>
      <c r="AH843" s="9" t="s">
        <v>32</v>
      </c>
      <c r="AI843" s="9">
        <f t="shared" si="191"/>
        <v>0</v>
      </c>
      <c r="AJ843" s="9">
        <f t="shared" si="192"/>
        <v>257</v>
      </c>
      <c r="AK843" s="9" t="s">
        <v>1164</v>
      </c>
      <c r="AL843" s="1" t="s">
        <v>490</v>
      </c>
      <c r="AM843" s="1" t="s">
        <v>33</v>
      </c>
      <c r="AN843" s="1" t="s">
        <v>334</v>
      </c>
      <c r="AP843" t="str">
        <f t="shared" si="193"/>
        <v>Undiscovered</v>
      </c>
      <c r="AR843" s="9">
        <f t="shared" si="194"/>
        <v>100</v>
      </c>
      <c r="AU843" s="1" t="s">
        <v>75</v>
      </c>
      <c r="AV843" s="1" t="s">
        <v>33</v>
      </c>
      <c r="AW843" s="1" t="s">
        <v>38</v>
      </c>
      <c r="AX843" s="1" t="s">
        <v>33</v>
      </c>
      <c r="AY843" s="1" t="s">
        <v>33</v>
      </c>
      <c r="AZ843" s="1">
        <v>0.5</v>
      </c>
      <c r="BA843" s="1" t="s">
        <v>33</v>
      </c>
      <c r="BB843" s="1">
        <v>0.5</v>
      </c>
      <c r="BC843" s="1" t="s">
        <v>33</v>
      </c>
      <c r="BD843" s="1">
        <v>0.5</v>
      </c>
      <c r="BE843" s="1" t="s">
        <v>77</v>
      </c>
      <c r="BF843" s="1" t="s">
        <v>38</v>
      </c>
      <c r="BG843" s="1">
        <v>0.5</v>
      </c>
      <c r="BH843" s="1" t="s">
        <v>33</v>
      </c>
      <c r="BI843" s="1" t="s">
        <v>33</v>
      </c>
      <c r="BJ843" s="1" t="s">
        <v>33</v>
      </c>
      <c r="BK843" s="1">
        <v>0.5</v>
      </c>
      <c r="BL843" s="1" t="s">
        <v>33</v>
      </c>
      <c r="BM843" s="1" t="s">
        <v>38</v>
      </c>
    </row>
    <row r="844" spans="1:65" x14ac:dyDescent="0.35">
      <c r="A844" s="1" t="s">
        <v>3551</v>
      </c>
      <c r="B844" s="1" t="s">
        <v>3059</v>
      </c>
      <c r="C844" s="1" t="s">
        <v>3552</v>
      </c>
      <c r="D844" s="1" t="s">
        <v>3553</v>
      </c>
      <c r="E844" t="s">
        <v>106</v>
      </c>
      <c r="F844" s="1" t="s">
        <v>913</v>
      </c>
      <c r="G844" s="1" t="s">
        <v>4470</v>
      </c>
      <c r="H844" s="1" t="s">
        <v>33</v>
      </c>
      <c r="I844" s="1" t="s">
        <v>282</v>
      </c>
      <c r="K844" t="str">
        <f t="shared" si="182"/>
        <v>Electric</v>
      </c>
      <c r="L844" s="1">
        <v>3.8</v>
      </c>
      <c r="M844" s="1">
        <v>100</v>
      </c>
      <c r="N844" s="1" t="s">
        <v>33</v>
      </c>
      <c r="O844" s="1" t="s">
        <v>3544</v>
      </c>
      <c r="R844" s="9" t="s">
        <v>2223</v>
      </c>
      <c r="S844" s="9">
        <f t="shared" si="183"/>
        <v>570</v>
      </c>
      <c r="T844" s="9">
        <f t="shared" si="184"/>
        <v>83</v>
      </c>
      <c r="U844" s="9" t="s">
        <v>67</v>
      </c>
      <c r="V844" s="9">
        <f t="shared" si="185"/>
        <v>89</v>
      </c>
      <c r="W844" s="9" t="s">
        <v>541</v>
      </c>
      <c r="X844" s="9">
        <f t="shared" si="186"/>
        <v>71</v>
      </c>
      <c r="Y844" s="9" t="s">
        <v>216</v>
      </c>
      <c r="Z844" s="9">
        <f t="shared" si="187"/>
        <v>173</v>
      </c>
      <c r="AA844" s="9" t="s">
        <v>835</v>
      </c>
      <c r="AB844" s="9">
        <f t="shared" si="188"/>
        <v>71</v>
      </c>
      <c r="AC844" s="9" t="s">
        <v>216</v>
      </c>
      <c r="AD844" s="9">
        <f t="shared" si="189"/>
        <v>83</v>
      </c>
      <c r="AE844" s="9" t="s">
        <v>67</v>
      </c>
      <c r="AF844" s="9">
        <f t="shared" si="190"/>
        <v>45</v>
      </c>
      <c r="AG844" s="9" t="s">
        <v>44</v>
      </c>
      <c r="AH844" s="9" t="s">
        <v>32</v>
      </c>
      <c r="AI844" s="9">
        <f t="shared" si="191"/>
        <v>0</v>
      </c>
      <c r="AJ844" s="9">
        <f t="shared" si="192"/>
        <v>257</v>
      </c>
      <c r="AK844" s="9" t="s">
        <v>1164</v>
      </c>
      <c r="AL844" s="1" t="s">
        <v>490</v>
      </c>
      <c r="AM844" s="1" t="s">
        <v>33</v>
      </c>
      <c r="AN844" s="1" t="s">
        <v>334</v>
      </c>
      <c r="AP844" t="str">
        <f t="shared" si="193"/>
        <v>Undiscovered</v>
      </c>
      <c r="AR844" s="9">
        <f t="shared" si="194"/>
        <v>100</v>
      </c>
      <c r="AU844" s="1" t="s">
        <v>75</v>
      </c>
      <c r="AV844" s="1" t="s">
        <v>33</v>
      </c>
      <c r="AW844" s="1" t="s">
        <v>33</v>
      </c>
      <c r="AX844" s="1" t="s">
        <v>33</v>
      </c>
      <c r="AY844" s="1">
        <v>0.5</v>
      </c>
      <c r="AZ844" s="1" t="s">
        <v>33</v>
      </c>
      <c r="BA844" s="1" t="s">
        <v>33</v>
      </c>
      <c r="BB844" s="1" t="s">
        <v>33</v>
      </c>
      <c r="BC844" s="1" t="s">
        <v>33</v>
      </c>
      <c r="BD844" s="1" t="s">
        <v>38</v>
      </c>
      <c r="BE844" s="1">
        <v>0.5</v>
      </c>
      <c r="BF844" s="1" t="s">
        <v>33</v>
      </c>
      <c r="BG844" s="1" t="s">
        <v>33</v>
      </c>
      <c r="BH844" s="1" t="s">
        <v>33</v>
      </c>
      <c r="BI844" s="1" t="s">
        <v>33</v>
      </c>
      <c r="BJ844" s="1" t="s">
        <v>33</v>
      </c>
      <c r="BK844" s="1" t="s">
        <v>33</v>
      </c>
      <c r="BL844" s="1">
        <v>0.5</v>
      </c>
      <c r="BM844" s="1" t="s">
        <v>33</v>
      </c>
    </row>
    <row r="845" spans="1:65" x14ac:dyDescent="0.35">
      <c r="A845" s="1" t="s">
        <v>3554</v>
      </c>
      <c r="B845" s="1" t="s">
        <v>3061</v>
      </c>
      <c r="C845" s="1" t="s">
        <v>3555</v>
      </c>
      <c r="D845" s="1" t="s">
        <v>3556</v>
      </c>
      <c r="E845" t="s">
        <v>106</v>
      </c>
      <c r="F845" s="1" t="s">
        <v>913</v>
      </c>
      <c r="G845" s="1" t="s">
        <v>4471</v>
      </c>
      <c r="H845" s="1" t="s">
        <v>38</v>
      </c>
      <c r="I845" s="1" t="s">
        <v>311</v>
      </c>
      <c r="J845" s="1" t="s">
        <v>99</v>
      </c>
      <c r="K845" t="str">
        <f t="shared" si="182"/>
        <v>Steel, Flying</v>
      </c>
      <c r="L845" s="1">
        <v>9.1999999999999993</v>
      </c>
      <c r="M845" s="1">
        <v>999.9</v>
      </c>
      <c r="N845" s="1" t="s">
        <v>33</v>
      </c>
      <c r="O845" s="1" t="s">
        <v>3544</v>
      </c>
      <c r="R845" s="9" t="s">
        <v>2223</v>
      </c>
      <c r="S845" s="9">
        <f t="shared" si="183"/>
        <v>570</v>
      </c>
      <c r="T845" s="9">
        <f t="shared" si="184"/>
        <v>97</v>
      </c>
      <c r="U845" s="9" t="s">
        <v>248</v>
      </c>
      <c r="V845" s="9">
        <f t="shared" si="185"/>
        <v>101</v>
      </c>
      <c r="W845" s="9" t="s">
        <v>222</v>
      </c>
      <c r="X845" s="9">
        <f t="shared" si="186"/>
        <v>103</v>
      </c>
      <c r="Y845" s="9" t="s">
        <v>147</v>
      </c>
      <c r="Z845" s="9">
        <f t="shared" si="187"/>
        <v>107</v>
      </c>
      <c r="AA845" s="9" t="s">
        <v>612</v>
      </c>
      <c r="AB845" s="9">
        <f t="shared" si="188"/>
        <v>101</v>
      </c>
      <c r="AC845" s="9" t="s">
        <v>222</v>
      </c>
      <c r="AD845" s="9">
        <f t="shared" si="189"/>
        <v>61</v>
      </c>
      <c r="AE845" s="9" t="s">
        <v>264</v>
      </c>
      <c r="AF845" s="9">
        <f t="shared" si="190"/>
        <v>45</v>
      </c>
      <c r="AG845" s="9" t="s">
        <v>44</v>
      </c>
      <c r="AH845" s="9" t="s">
        <v>32</v>
      </c>
      <c r="AI845" s="9">
        <f t="shared" si="191"/>
        <v>0</v>
      </c>
      <c r="AJ845" s="9">
        <f t="shared" si="192"/>
        <v>257</v>
      </c>
      <c r="AK845" s="9" t="s">
        <v>1164</v>
      </c>
      <c r="AL845" s="1" t="s">
        <v>490</v>
      </c>
      <c r="AM845" s="1" t="s">
        <v>33</v>
      </c>
      <c r="AN845" s="1" t="s">
        <v>334</v>
      </c>
      <c r="AP845" t="str">
        <f t="shared" si="193"/>
        <v>Undiscovered</v>
      </c>
      <c r="AR845" s="9">
        <f t="shared" si="194"/>
        <v>100</v>
      </c>
      <c r="AU845" s="1" t="s">
        <v>75</v>
      </c>
      <c r="AV845" s="1">
        <v>0.5</v>
      </c>
      <c r="AW845" s="1" t="s">
        <v>38</v>
      </c>
      <c r="AX845" s="1" t="s">
        <v>33</v>
      </c>
      <c r="AY845" s="1" t="s">
        <v>38</v>
      </c>
      <c r="AZ845" s="1">
        <v>0.25</v>
      </c>
      <c r="BA845" s="1" t="s">
        <v>33</v>
      </c>
      <c r="BB845" s="1" t="s">
        <v>33</v>
      </c>
      <c r="BC845" s="1" t="s">
        <v>32</v>
      </c>
      <c r="BD845" s="1" t="s">
        <v>32</v>
      </c>
      <c r="BE845" s="1">
        <v>0.5</v>
      </c>
      <c r="BF845" s="1">
        <v>0.5</v>
      </c>
      <c r="BG845" s="1">
        <v>0.25</v>
      </c>
      <c r="BH845" s="1" t="s">
        <v>33</v>
      </c>
      <c r="BI845" s="1" t="s">
        <v>33</v>
      </c>
      <c r="BJ845" s="1">
        <v>0.5</v>
      </c>
      <c r="BK845" s="1" t="s">
        <v>33</v>
      </c>
      <c r="BL845" s="1">
        <v>0.5</v>
      </c>
      <c r="BM845" s="1">
        <v>0.5</v>
      </c>
    </row>
    <row r="846" spans="1:65" x14ac:dyDescent="0.35">
      <c r="A846" s="1" t="s">
        <v>3557</v>
      </c>
      <c r="B846" s="1" t="s">
        <v>3066</v>
      </c>
      <c r="C846" s="1" t="s">
        <v>3558</v>
      </c>
      <c r="D846" s="1" t="s">
        <v>3559</v>
      </c>
      <c r="E846" t="s">
        <v>106</v>
      </c>
      <c r="F846" s="1" t="s">
        <v>913</v>
      </c>
      <c r="G846" s="1" t="s">
        <v>4472</v>
      </c>
      <c r="H846" s="1" t="s">
        <v>38</v>
      </c>
      <c r="I846" s="1" t="s">
        <v>39</v>
      </c>
      <c r="J846" s="1" t="s">
        <v>311</v>
      </c>
      <c r="K846" t="str">
        <f t="shared" si="182"/>
        <v>Grass, Steel</v>
      </c>
      <c r="L846" s="1">
        <v>0.3</v>
      </c>
      <c r="M846" s="1">
        <v>0.1</v>
      </c>
      <c r="N846" s="1" t="s">
        <v>33</v>
      </c>
      <c r="O846" s="1" t="s">
        <v>3544</v>
      </c>
      <c r="R846" s="9" t="s">
        <v>2223</v>
      </c>
      <c r="S846" s="9">
        <f t="shared" si="183"/>
        <v>570</v>
      </c>
      <c r="T846" s="9">
        <f t="shared" si="184"/>
        <v>59</v>
      </c>
      <c r="U846" s="9" t="s">
        <v>134</v>
      </c>
      <c r="V846" s="9">
        <f t="shared" si="185"/>
        <v>181</v>
      </c>
      <c r="W846" s="9" t="s">
        <v>898</v>
      </c>
      <c r="X846" s="9">
        <f t="shared" si="186"/>
        <v>131</v>
      </c>
      <c r="Y846" s="9" t="s">
        <v>710</v>
      </c>
      <c r="Z846" s="9">
        <f t="shared" si="187"/>
        <v>59</v>
      </c>
      <c r="AA846" s="9" t="s">
        <v>134</v>
      </c>
      <c r="AB846" s="9">
        <f t="shared" si="188"/>
        <v>31</v>
      </c>
      <c r="AC846" s="9" t="s">
        <v>258</v>
      </c>
      <c r="AD846" s="9">
        <f t="shared" si="189"/>
        <v>109</v>
      </c>
      <c r="AE846" s="9" t="s">
        <v>103</v>
      </c>
      <c r="AF846" s="9">
        <f t="shared" si="190"/>
        <v>45</v>
      </c>
      <c r="AG846" s="9" t="s">
        <v>44</v>
      </c>
      <c r="AH846" s="9" t="s">
        <v>32</v>
      </c>
      <c r="AI846" s="9">
        <f t="shared" si="191"/>
        <v>0</v>
      </c>
      <c r="AJ846" s="9">
        <f t="shared" si="192"/>
        <v>257</v>
      </c>
      <c r="AK846" s="9" t="s">
        <v>1164</v>
      </c>
      <c r="AL846" s="1" t="s">
        <v>490</v>
      </c>
      <c r="AM846" s="1" t="s">
        <v>33</v>
      </c>
      <c r="AN846" s="1" t="s">
        <v>334</v>
      </c>
      <c r="AP846" t="str">
        <f t="shared" si="193"/>
        <v>Undiscovered</v>
      </c>
      <c r="AR846" s="9">
        <f t="shared" si="194"/>
        <v>100</v>
      </c>
      <c r="AU846" s="1" t="s">
        <v>75</v>
      </c>
      <c r="AV846" s="1">
        <v>0.5</v>
      </c>
      <c r="AW846" s="1" t="s">
        <v>77</v>
      </c>
      <c r="AX846" s="1">
        <v>0.5</v>
      </c>
      <c r="AY846" s="1">
        <v>0.5</v>
      </c>
      <c r="AZ846" s="1">
        <v>0.25</v>
      </c>
      <c r="BA846" s="1" t="s">
        <v>33</v>
      </c>
      <c r="BB846" s="1" t="s">
        <v>38</v>
      </c>
      <c r="BC846" s="1" t="s">
        <v>32</v>
      </c>
      <c r="BD846" s="1" t="s">
        <v>33</v>
      </c>
      <c r="BE846" s="1" t="s">
        <v>33</v>
      </c>
      <c r="BF846" s="1">
        <v>0.5</v>
      </c>
      <c r="BG846" s="1" t="s">
        <v>33</v>
      </c>
      <c r="BH846" s="1">
        <v>0.5</v>
      </c>
      <c r="BI846" s="1" t="s">
        <v>33</v>
      </c>
      <c r="BJ846" s="1">
        <v>0.5</v>
      </c>
      <c r="BK846" s="1" t="s">
        <v>33</v>
      </c>
      <c r="BL846" s="1">
        <v>0.5</v>
      </c>
      <c r="BM846" s="1">
        <v>0.5</v>
      </c>
    </row>
    <row r="847" spans="1:65" x14ac:dyDescent="0.35">
      <c r="A847" s="1" t="s">
        <v>3560</v>
      </c>
      <c r="B847" s="1" t="s">
        <v>3070</v>
      </c>
      <c r="C847" s="1" t="s">
        <v>3561</v>
      </c>
      <c r="D847" s="1" t="s">
        <v>3562</v>
      </c>
      <c r="E847" t="s">
        <v>106</v>
      </c>
      <c r="F847" s="1" t="s">
        <v>913</v>
      </c>
      <c r="G847" s="1" t="s">
        <v>4473</v>
      </c>
      <c r="H847" s="1" t="s">
        <v>38</v>
      </c>
      <c r="I847" s="1" t="s">
        <v>240</v>
      </c>
      <c r="J847" s="1" t="s">
        <v>89</v>
      </c>
      <c r="K847" t="str">
        <f t="shared" si="182"/>
        <v>Dark, Dragon</v>
      </c>
      <c r="L847" s="1">
        <v>5.5</v>
      </c>
      <c r="M847" s="1">
        <v>888</v>
      </c>
      <c r="N847" s="1" t="s">
        <v>33</v>
      </c>
      <c r="O847" s="1" t="s">
        <v>3544</v>
      </c>
      <c r="R847" s="9" t="s">
        <v>2223</v>
      </c>
      <c r="S847" s="9">
        <f t="shared" si="183"/>
        <v>570</v>
      </c>
      <c r="T847" s="9">
        <f t="shared" si="184"/>
        <v>223</v>
      </c>
      <c r="U847" s="9" t="s">
        <v>202</v>
      </c>
      <c r="V847" s="9">
        <f t="shared" si="185"/>
        <v>101</v>
      </c>
      <c r="W847" s="9" t="s">
        <v>222</v>
      </c>
      <c r="X847" s="9">
        <f t="shared" si="186"/>
        <v>53</v>
      </c>
      <c r="Y847" s="9" t="s">
        <v>388</v>
      </c>
      <c r="Z847" s="9">
        <f t="shared" si="187"/>
        <v>97</v>
      </c>
      <c r="AA847" s="9" t="s">
        <v>248</v>
      </c>
      <c r="AB847" s="9">
        <f t="shared" si="188"/>
        <v>53</v>
      </c>
      <c r="AC847" s="9" t="s">
        <v>388</v>
      </c>
      <c r="AD847" s="9">
        <f t="shared" si="189"/>
        <v>43</v>
      </c>
      <c r="AE847" s="9" t="s">
        <v>87</v>
      </c>
      <c r="AF847" s="9">
        <f t="shared" si="190"/>
        <v>45</v>
      </c>
      <c r="AG847" s="9" t="s">
        <v>44</v>
      </c>
      <c r="AH847" s="9" t="s">
        <v>32</v>
      </c>
      <c r="AI847" s="9">
        <f t="shared" si="191"/>
        <v>0</v>
      </c>
      <c r="AJ847" s="9">
        <f t="shared" si="192"/>
        <v>257</v>
      </c>
      <c r="AK847" s="9" t="s">
        <v>1164</v>
      </c>
      <c r="AL847" s="1" t="s">
        <v>490</v>
      </c>
      <c r="AM847" s="1" t="s">
        <v>33</v>
      </c>
      <c r="AN847" s="1" t="s">
        <v>334</v>
      </c>
      <c r="AP847" t="str">
        <f t="shared" si="193"/>
        <v>Undiscovered</v>
      </c>
      <c r="AR847" s="9">
        <f t="shared" si="194"/>
        <v>100</v>
      </c>
      <c r="AU847" s="1" t="s">
        <v>75</v>
      </c>
      <c r="AV847" s="1" t="s">
        <v>33</v>
      </c>
      <c r="AW847" s="1">
        <v>0.5</v>
      </c>
      <c r="AX847" s="1">
        <v>0.5</v>
      </c>
      <c r="AY847" s="1">
        <v>0.5</v>
      </c>
      <c r="AZ847" s="1">
        <v>0.5</v>
      </c>
      <c r="BA847" s="1" t="s">
        <v>38</v>
      </c>
      <c r="BB847" s="1" t="s">
        <v>38</v>
      </c>
      <c r="BC847" s="1" t="s">
        <v>33</v>
      </c>
      <c r="BD847" s="1" t="s">
        <v>33</v>
      </c>
      <c r="BE847" s="1" t="s">
        <v>33</v>
      </c>
      <c r="BF847" s="1" t="s">
        <v>32</v>
      </c>
      <c r="BG847" s="1" t="s">
        <v>38</v>
      </c>
      <c r="BH847" s="1" t="s">
        <v>33</v>
      </c>
      <c r="BI847" s="1">
        <v>0.5</v>
      </c>
      <c r="BJ847" s="1" t="s">
        <v>38</v>
      </c>
      <c r="BK847" s="1">
        <v>0.5</v>
      </c>
      <c r="BL847" s="1" t="s">
        <v>33</v>
      </c>
      <c r="BM847" s="1" t="s">
        <v>77</v>
      </c>
    </row>
    <row r="848" spans="1:65" x14ac:dyDescent="0.35">
      <c r="A848" s="1" t="s">
        <v>3563</v>
      </c>
      <c r="B848" s="1" t="s">
        <v>3075</v>
      </c>
      <c r="C848" s="1" t="s">
        <v>3563</v>
      </c>
      <c r="D848" s="1" t="s">
        <v>3564</v>
      </c>
      <c r="E848" t="s">
        <v>106</v>
      </c>
      <c r="F848" s="1" t="s">
        <v>943</v>
      </c>
      <c r="G848" s="1" t="s">
        <v>4474</v>
      </c>
      <c r="H848" s="1" t="s">
        <v>33</v>
      </c>
      <c r="I848" s="1" t="s">
        <v>299</v>
      </c>
      <c r="K848" t="str">
        <f t="shared" si="182"/>
        <v>Psychic</v>
      </c>
      <c r="L848" s="1">
        <v>2.4</v>
      </c>
      <c r="M848" s="1">
        <v>230</v>
      </c>
      <c r="N848" s="1" t="s">
        <v>33</v>
      </c>
      <c r="O848" s="1" t="s">
        <v>3565</v>
      </c>
      <c r="R848" s="9" t="s">
        <v>524</v>
      </c>
      <c r="S848" s="9">
        <f t="shared" si="183"/>
        <v>600</v>
      </c>
      <c r="T848" s="9">
        <f t="shared" si="184"/>
        <v>97</v>
      </c>
      <c r="U848" s="9" t="s">
        <v>248</v>
      </c>
      <c r="V848" s="9">
        <f t="shared" si="185"/>
        <v>107</v>
      </c>
      <c r="W848" s="9" t="s">
        <v>612</v>
      </c>
      <c r="X848" s="9">
        <f t="shared" si="186"/>
        <v>101</v>
      </c>
      <c r="Y848" s="9" t="s">
        <v>222</v>
      </c>
      <c r="Z848" s="9">
        <f t="shared" si="187"/>
        <v>127</v>
      </c>
      <c r="AA848" s="9" t="s">
        <v>249</v>
      </c>
      <c r="AB848" s="9">
        <f t="shared" si="188"/>
        <v>89</v>
      </c>
      <c r="AC848" s="9" t="s">
        <v>541</v>
      </c>
      <c r="AD848" s="9">
        <f t="shared" si="189"/>
        <v>79</v>
      </c>
      <c r="AE848" s="9" t="s">
        <v>140</v>
      </c>
      <c r="AF848" s="9">
        <f t="shared" si="190"/>
        <v>255</v>
      </c>
      <c r="AG848" s="9" t="s">
        <v>160</v>
      </c>
      <c r="AH848" s="9" t="s">
        <v>32</v>
      </c>
      <c r="AI848" s="9">
        <f t="shared" si="191"/>
        <v>0</v>
      </c>
      <c r="AJ848" s="9">
        <f t="shared" si="192"/>
        <v>270</v>
      </c>
      <c r="AK848" s="9" t="s">
        <v>386</v>
      </c>
      <c r="AL848" s="1" t="s">
        <v>490</v>
      </c>
      <c r="AM848" s="1" t="s">
        <v>33</v>
      </c>
      <c r="AN848" s="1" t="s">
        <v>334</v>
      </c>
      <c r="AP848" t="str">
        <f t="shared" si="193"/>
        <v>Undiscovered</v>
      </c>
      <c r="AR848" s="9">
        <f t="shared" si="194"/>
        <v>100</v>
      </c>
      <c r="AU848" s="1" t="s">
        <v>75</v>
      </c>
      <c r="AV848" s="1" t="s">
        <v>33</v>
      </c>
      <c r="AW848" s="1" t="s">
        <v>33</v>
      </c>
      <c r="AX848" s="1" t="s">
        <v>33</v>
      </c>
      <c r="AY848" s="1" t="s">
        <v>33</v>
      </c>
      <c r="AZ848" s="1" t="s">
        <v>33</v>
      </c>
      <c r="BA848" s="1" t="s">
        <v>33</v>
      </c>
      <c r="BB848" s="1">
        <v>0.5</v>
      </c>
      <c r="BC848" s="1" t="s">
        <v>33</v>
      </c>
      <c r="BD848" s="1" t="s">
        <v>33</v>
      </c>
      <c r="BE848" s="1" t="s">
        <v>33</v>
      </c>
      <c r="BF848" s="1">
        <v>0.5</v>
      </c>
      <c r="BG848" s="1">
        <v>1.5</v>
      </c>
      <c r="BH848" s="1" t="s">
        <v>33</v>
      </c>
      <c r="BI848" s="1">
        <v>1.5</v>
      </c>
      <c r="BJ848" s="1" t="s">
        <v>33</v>
      </c>
      <c r="BK848" s="1">
        <v>1.5</v>
      </c>
      <c r="BL848" s="1" t="s">
        <v>33</v>
      </c>
      <c r="BM848" s="1" t="s">
        <v>33</v>
      </c>
    </row>
    <row r="849" spans="1:65" x14ac:dyDescent="0.35">
      <c r="A849" s="1" t="s">
        <v>3566</v>
      </c>
      <c r="B849" s="1" t="s">
        <v>3075</v>
      </c>
      <c r="C849" s="1" t="s">
        <v>3563</v>
      </c>
      <c r="D849" s="1" t="s">
        <v>3564</v>
      </c>
      <c r="E849" t="s">
        <v>106</v>
      </c>
      <c r="F849" s="1" t="s">
        <v>943</v>
      </c>
      <c r="G849" s="1" t="s">
        <v>4474</v>
      </c>
      <c r="H849" s="1" t="s">
        <v>38</v>
      </c>
      <c r="I849" s="1" t="s">
        <v>299</v>
      </c>
      <c r="J849" s="1" t="s">
        <v>311</v>
      </c>
      <c r="K849" t="str">
        <f t="shared" si="182"/>
        <v>Psychic, Steel</v>
      </c>
      <c r="L849" s="1">
        <v>3.8</v>
      </c>
      <c r="M849" s="1">
        <v>460</v>
      </c>
      <c r="N849" s="1" t="s">
        <v>33</v>
      </c>
      <c r="O849" s="1" t="s">
        <v>3565</v>
      </c>
      <c r="R849" s="9" t="s">
        <v>944</v>
      </c>
      <c r="S849" s="9">
        <f t="shared" si="183"/>
        <v>680</v>
      </c>
      <c r="T849" s="9">
        <f t="shared" si="184"/>
        <v>97</v>
      </c>
      <c r="U849" s="9" t="s">
        <v>248</v>
      </c>
      <c r="V849" s="9">
        <f t="shared" si="185"/>
        <v>157</v>
      </c>
      <c r="W849" s="9" t="s">
        <v>278</v>
      </c>
      <c r="X849" s="9">
        <f t="shared" si="186"/>
        <v>127</v>
      </c>
      <c r="Y849" s="9" t="s">
        <v>249</v>
      </c>
      <c r="Z849" s="9">
        <f t="shared" si="187"/>
        <v>113</v>
      </c>
      <c r="AA849" s="9" t="s">
        <v>362</v>
      </c>
      <c r="AB849" s="9">
        <f t="shared" si="188"/>
        <v>109</v>
      </c>
      <c r="AC849" s="9" t="s">
        <v>103</v>
      </c>
      <c r="AD849" s="9">
        <f t="shared" si="189"/>
        <v>77</v>
      </c>
      <c r="AE849" s="9" t="s">
        <v>252</v>
      </c>
      <c r="AF849" s="9">
        <f t="shared" si="190"/>
        <v>3</v>
      </c>
      <c r="AG849" s="9" t="s">
        <v>61</v>
      </c>
      <c r="AH849" s="9" t="s">
        <v>32</v>
      </c>
      <c r="AI849" s="9">
        <f t="shared" si="191"/>
        <v>0</v>
      </c>
      <c r="AJ849" s="9">
        <f t="shared" si="192"/>
        <v>306</v>
      </c>
      <c r="AK849" s="9" t="s">
        <v>945</v>
      </c>
      <c r="AL849" s="1" t="s">
        <v>490</v>
      </c>
      <c r="AM849" s="1" t="s">
        <v>33</v>
      </c>
      <c r="AN849" s="1" t="s">
        <v>334</v>
      </c>
      <c r="AP849" t="str">
        <f t="shared" si="193"/>
        <v>Undiscovered</v>
      </c>
      <c r="AR849" s="9">
        <f t="shared" si="194"/>
        <v>100</v>
      </c>
      <c r="AU849" s="1" t="s">
        <v>75</v>
      </c>
      <c r="AV849" s="1">
        <v>0.5</v>
      </c>
      <c r="AW849" s="1">
        <v>1.5</v>
      </c>
      <c r="AX849" s="1" t="s">
        <v>33</v>
      </c>
      <c r="AY849" s="1" t="s">
        <v>33</v>
      </c>
      <c r="AZ849" s="1">
        <v>0.5</v>
      </c>
      <c r="BA849" s="1">
        <v>0.5</v>
      </c>
      <c r="BB849" s="1" t="s">
        <v>33</v>
      </c>
      <c r="BC849" s="1" t="s">
        <v>32</v>
      </c>
      <c r="BD849" s="1">
        <v>1.5</v>
      </c>
      <c r="BE849" s="1">
        <v>0.5</v>
      </c>
      <c r="BF849" s="1">
        <v>0.25</v>
      </c>
      <c r="BG849" s="1" t="s">
        <v>33</v>
      </c>
      <c r="BH849" s="1">
        <v>0.5</v>
      </c>
      <c r="BI849" s="1">
        <v>1.5</v>
      </c>
      <c r="BJ849" s="1">
        <v>0.5</v>
      </c>
      <c r="BK849" s="1">
        <v>1.5</v>
      </c>
      <c r="BL849" s="1">
        <v>0.5</v>
      </c>
      <c r="BM849" s="1">
        <v>0.5</v>
      </c>
    </row>
    <row r="850" spans="1:65" x14ac:dyDescent="0.35">
      <c r="A850" s="1" t="s">
        <v>3567</v>
      </c>
      <c r="B850" s="1" t="s">
        <v>3075</v>
      </c>
      <c r="C850" s="1" t="s">
        <v>3563</v>
      </c>
      <c r="D850" s="1" t="s">
        <v>3564</v>
      </c>
      <c r="E850" t="s">
        <v>106</v>
      </c>
      <c r="F850" s="1" t="s">
        <v>943</v>
      </c>
      <c r="G850" s="1" t="s">
        <v>4474</v>
      </c>
      <c r="H850" s="1" t="s">
        <v>38</v>
      </c>
      <c r="I850" s="1" t="s">
        <v>299</v>
      </c>
      <c r="J850" s="1" t="s">
        <v>679</v>
      </c>
      <c r="K850" t="str">
        <f t="shared" si="182"/>
        <v>Psychic, Ghost</v>
      </c>
      <c r="L850" s="1">
        <v>4.2</v>
      </c>
      <c r="M850" s="1">
        <v>350</v>
      </c>
      <c r="N850" s="1" t="s">
        <v>33</v>
      </c>
      <c r="O850" s="1" t="s">
        <v>3565</v>
      </c>
      <c r="R850" s="9" t="s">
        <v>944</v>
      </c>
      <c r="S850" s="9">
        <f t="shared" si="183"/>
        <v>680</v>
      </c>
      <c r="T850" s="9">
        <f t="shared" si="184"/>
        <v>97</v>
      </c>
      <c r="U850" s="9" t="s">
        <v>248</v>
      </c>
      <c r="V850" s="9">
        <f t="shared" si="185"/>
        <v>113</v>
      </c>
      <c r="W850" s="9" t="s">
        <v>362</v>
      </c>
      <c r="X850" s="9">
        <f t="shared" si="186"/>
        <v>109</v>
      </c>
      <c r="Y850" s="9" t="s">
        <v>103</v>
      </c>
      <c r="Z850" s="9">
        <f t="shared" si="187"/>
        <v>157</v>
      </c>
      <c r="AA850" s="9" t="s">
        <v>278</v>
      </c>
      <c r="AB850" s="9">
        <f t="shared" si="188"/>
        <v>127</v>
      </c>
      <c r="AC850" s="9" t="s">
        <v>249</v>
      </c>
      <c r="AD850" s="9">
        <f t="shared" si="189"/>
        <v>77</v>
      </c>
      <c r="AE850" s="9" t="s">
        <v>252</v>
      </c>
      <c r="AF850" s="9">
        <f t="shared" si="190"/>
        <v>3</v>
      </c>
      <c r="AG850" s="9" t="s">
        <v>61</v>
      </c>
      <c r="AH850" s="9" t="s">
        <v>32</v>
      </c>
      <c r="AI850" s="9">
        <f t="shared" si="191"/>
        <v>0</v>
      </c>
      <c r="AJ850" s="9">
        <f t="shared" si="192"/>
        <v>306</v>
      </c>
      <c r="AK850" s="9" t="s">
        <v>945</v>
      </c>
      <c r="AL850" s="1" t="s">
        <v>490</v>
      </c>
      <c r="AM850" s="1" t="s">
        <v>33</v>
      </c>
      <c r="AN850" s="1" t="s">
        <v>334</v>
      </c>
      <c r="AP850" t="str">
        <f t="shared" si="193"/>
        <v>Undiscovered</v>
      </c>
      <c r="AR850" s="9">
        <f t="shared" si="194"/>
        <v>100</v>
      </c>
      <c r="AU850" s="1" t="s">
        <v>75</v>
      </c>
      <c r="AV850" s="1" t="s">
        <v>32</v>
      </c>
      <c r="AW850" s="1" t="s">
        <v>33</v>
      </c>
      <c r="AX850" s="1" t="s">
        <v>33</v>
      </c>
      <c r="AY850" s="1" t="s">
        <v>33</v>
      </c>
      <c r="AZ850" s="1" t="s">
        <v>33</v>
      </c>
      <c r="BA850" s="1" t="s">
        <v>33</v>
      </c>
      <c r="BB850" s="1" t="s">
        <v>32</v>
      </c>
      <c r="BC850" s="1">
        <v>0.5</v>
      </c>
      <c r="BD850" s="1" t="s">
        <v>33</v>
      </c>
      <c r="BE850" s="1" t="s">
        <v>33</v>
      </c>
      <c r="BF850" s="1">
        <v>0.5</v>
      </c>
      <c r="BG850" s="1" t="s">
        <v>33</v>
      </c>
      <c r="BH850" s="1" t="s">
        <v>33</v>
      </c>
      <c r="BI850" s="1" t="s">
        <v>61</v>
      </c>
      <c r="BJ850" s="1" t="s">
        <v>33</v>
      </c>
      <c r="BK850" s="1" t="s">
        <v>61</v>
      </c>
      <c r="BL850" s="1" t="s">
        <v>33</v>
      </c>
      <c r="BM850" s="1" t="s">
        <v>33</v>
      </c>
    </row>
    <row r="851" spans="1:65" x14ac:dyDescent="0.35">
      <c r="A851" s="1" t="s">
        <v>3568</v>
      </c>
      <c r="B851" s="1" t="s">
        <v>3075</v>
      </c>
      <c r="C851" s="1" t="s">
        <v>3563</v>
      </c>
      <c r="D851" s="1" t="s">
        <v>3564</v>
      </c>
      <c r="E851" t="s">
        <v>106</v>
      </c>
      <c r="F851" s="1" t="s">
        <v>943</v>
      </c>
      <c r="G851" s="1" t="s">
        <v>4474</v>
      </c>
      <c r="H851" s="1" t="s">
        <v>38</v>
      </c>
      <c r="I851" s="1" t="s">
        <v>299</v>
      </c>
      <c r="J851" s="1" t="s">
        <v>89</v>
      </c>
      <c r="K851" t="str">
        <f t="shared" si="182"/>
        <v>Psychic, Dragon</v>
      </c>
      <c r="L851" s="1">
        <v>7.5</v>
      </c>
      <c r="M851" s="1">
        <v>230</v>
      </c>
      <c r="N851" s="1" t="s">
        <v>33</v>
      </c>
      <c r="O851" s="1" t="s">
        <v>3569</v>
      </c>
      <c r="R851" s="9" t="s">
        <v>2902</v>
      </c>
      <c r="S851" s="9">
        <f t="shared" si="183"/>
        <v>754</v>
      </c>
      <c r="T851" s="9">
        <f t="shared" si="184"/>
        <v>97</v>
      </c>
      <c r="U851" s="9" t="s">
        <v>248</v>
      </c>
      <c r="V851" s="9">
        <f t="shared" si="185"/>
        <v>167</v>
      </c>
      <c r="W851" s="9" t="s">
        <v>848</v>
      </c>
      <c r="X851" s="9">
        <f t="shared" si="186"/>
        <v>97</v>
      </c>
      <c r="Y851" s="9" t="s">
        <v>248</v>
      </c>
      <c r="Z851" s="9">
        <f t="shared" si="187"/>
        <v>167</v>
      </c>
      <c r="AA851" s="9" t="s">
        <v>848</v>
      </c>
      <c r="AB851" s="9">
        <f t="shared" si="188"/>
        <v>97</v>
      </c>
      <c r="AC851" s="9" t="s">
        <v>248</v>
      </c>
      <c r="AD851" s="9">
        <f t="shared" si="189"/>
        <v>129</v>
      </c>
      <c r="AE851" s="9" t="s">
        <v>704</v>
      </c>
      <c r="AF851" s="9">
        <f t="shared" si="190"/>
        <v>3</v>
      </c>
      <c r="AG851" s="9" t="s">
        <v>61</v>
      </c>
      <c r="AH851" s="9" t="s">
        <v>32</v>
      </c>
      <c r="AI851" s="9">
        <f t="shared" si="191"/>
        <v>0</v>
      </c>
      <c r="AJ851" s="9">
        <f t="shared" si="192"/>
        <v>339</v>
      </c>
      <c r="AK851" s="9" t="s">
        <v>1433</v>
      </c>
      <c r="AL851" s="1" t="s">
        <v>490</v>
      </c>
      <c r="AM851" s="1" t="s">
        <v>33</v>
      </c>
      <c r="AN851" s="1" t="s">
        <v>334</v>
      </c>
      <c r="AP851" t="str">
        <f t="shared" si="193"/>
        <v>Undiscovered</v>
      </c>
      <c r="AR851" s="9">
        <f t="shared" si="194"/>
        <v>100</v>
      </c>
      <c r="AU851" s="1" t="s">
        <v>75</v>
      </c>
      <c r="AV851" s="1" t="s">
        <v>33</v>
      </c>
      <c r="AW851" s="1">
        <v>0.5</v>
      </c>
      <c r="AX851" s="1">
        <v>0.5</v>
      </c>
      <c r="AY851" s="1">
        <v>0.5</v>
      </c>
      <c r="AZ851" s="1">
        <v>0.5</v>
      </c>
      <c r="BA851" s="1" t="s">
        <v>38</v>
      </c>
      <c r="BB851" s="1">
        <v>0.5</v>
      </c>
      <c r="BC851" s="1" t="s">
        <v>33</v>
      </c>
      <c r="BD851" s="1" t="s">
        <v>33</v>
      </c>
      <c r="BE851" s="1" t="s">
        <v>33</v>
      </c>
      <c r="BF851" s="1">
        <v>0.5</v>
      </c>
      <c r="BG851" s="1" t="s">
        <v>38</v>
      </c>
      <c r="BH851" s="1" t="s">
        <v>33</v>
      </c>
      <c r="BI851" s="1" t="s">
        <v>38</v>
      </c>
      <c r="BJ851" s="1" t="s">
        <v>38</v>
      </c>
      <c r="BK851" s="1" t="s">
        <v>38</v>
      </c>
      <c r="BL851" s="1" t="s">
        <v>33</v>
      </c>
      <c r="BM851" s="1" t="s">
        <v>38</v>
      </c>
    </row>
    <row r="852" spans="1:65" x14ac:dyDescent="0.35">
      <c r="A852" s="1" t="s">
        <v>3570</v>
      </c>
      <c r="B852" s="1" t="s">
        <v>3079</v>
      </c>
      <c r="C852" s="1" t="s">
        <v>3570</v>
      </c>
      <c r="D852" s="1" t="s">
        <v>3571</v>
      </c>
      <c r="E852" t="s">
        <v>106</v>
      </c>
      <c r="F852" s="1" t="s">
        <v>952</v>
      </c>
      <c r="G852" s="1" t="s">
        <v>4475</v>
      </c>
      <c r="H852" s="1" t="s">
        <v>38</v>
      </c>
      <c r="I852" s="1" t="s">
        <v>311</v>
      </c>
      <c r="J852" s="1" t="s">
        <v>288</v>
      </c>
      <c r="K852" t="str">
        <f t="shared" si="182"/>
        <v>Steel, Fairy</v>
      </c>
      <c r="L852" s="1">
        <v>1</v>
      </c>
      <c r="M852" s="1">
        <v>80.5</v>
      </c>
      <c r="N852" s="1" t="s">
        <v>33</v>
      </c>
      <c r="O852" s="1" t="s">
        <v>3572</v>
      </c>
      <c r="R852" s="9" t="s">
        <v>524</v>
      </c>
      <c r="S852" s="9">
        <f t="shared" si="183"/>
        <v>600</v>
      </c>
      <c r="T852" s="9">
        <f t="shared" si="184"/>
        <v>80</v>
      </c>
      <c r="U852" s="9" t="s">
        <v>59</v>
      </c>
      <c r="V852" s="9">
        <f t="shared" si="185"/>
        <v>95</v>
      </c>
      <c r="W852" s="9" t="s">
        <v>276</v>
      </c>
      <c r="X852" s="9">
        <f t="shared" si="186"/>
        <v>115</v>
      </c>
      <c r="Y852" s="9" t="s">
        <v>118</v>
      </c>
      <c r="Z852" s="9">
        <f t="shared" si="187"/>
        <v>130</v>
      </c>
      <c r="AA852" s="9" t="s">
        <v>110</v>
      </c>
      <c r="AB852" s="9">
        <f t="shared" si="188"/>
        <v>115</v>
      </c>
      <c r="AC852" s="9" t="s">
        <v>118</v>
      </c>
      <c r="AD852" s="9">
        <f t="shared" si="189"/>
        <v>65</v>
      </c>
      <c r="AE852" s="9" t="s">
        <v>46</v>
      </c>
      <c r="AF852" s="9">
        <f t="shared" si="190"/>
        <v>3</v>
      </c>
      <c r="AG852" s="9" t="s">
        <v>61</v>
      </c>
      <c r="AH852" s="9" t="s">
        <v>32</v>
      </c>
      <c r="AI852" s="9">
        <f t="shared" si="191"/>
        <v>0</v>
      </c>
      <c r="AJ852" s="9">
        <f t="shared" si="192"/>
        <v>270</v>
      </c>
      <c r="AK852" s="9" t="s">
        <v>386</v>
      </c>
      <c r="AL852" s="1" t="s">
        <v>490</v>
      </c>
      <c r="AM852" s="1" t="s">
        <v>33</v>
      </c>
      <c r="AN852" s="1" t="s">
        <v>334</v>
      </c>
      <c r="AP852" t="str">
        <f t="shared" si="193"/>
        <v>Undiscovered</v>
      </c>
      <c r="AR852" s="9">
        <f t="shared" si="194"/>
        <v>100</v>
      </c>
      <c r="AU852" s="1" t="s">
        <v>75</v>
      </c>
      <c r="AV852" s="1">
        <v>0.5</v>
      </c>
      <c r="AW852" s="1" t="s">
        <v>38</v>
      </c>
      <c r="AX852" s="1" t="s">
        <v>33</v>
      </c>
      <c r="AY852" s="1" t="s">
        <v>33</v>
      </c>
      <c r="AZ852" s="1">
        <v>0.5</v>
      </c>
      <c r="BA852" s="1">
        <v>0.5</v>
      </c>
      <c r="BB852" s="1" t="s">
        <v>33</v>
      </c>
      <c r="BC852" s="1" t="s">
        <v>32</v>
      </c>
      <c r="BD852" s="1" t="s">
        <v>38</v>
      </c>
      <c r="BE852" s="1">
        <v>0.5</v>
      </c>
      <c r="BF852" s="1">
        <v>0.5</v>
      </c>
      <c r="BG852" s="1">
        <v>0.25</v>
      </c>
      <c r="BH852" s="1">
        <v>0.5</v>
      </c>
      <c r="BI852" s="1" t="s">
        <v>33</v>
      </c>
      <c r="BJ852" s="1" t="s">
        <v>32</v>
      </c>
      <c r="BK852" s="1">
        <v>0.5</v>
      </c>
      <c r="BL852" s="1" t="s">
        <v>33</v>
      </c>
      <c r="BM852" s="1">
        <v>0.5</v>
      </c>
    </row>
    <row r="853" spans="1:65" x14ac:dyDescent="0.35">
      <c r="A853" s="1" t="s">
        <v>3573</v>
      </c>
      <c r="B853" s="1" t="s">
        <v>3083</v>
      </c>
      <c r="C853" s="1" t="s">
        <v>3573</v>
      </c>
      <c r="D853" s="1" t="s">
        <v>3574</v>
      </c>
      <c r="E853" t="s">
        <v>106</v>
      </c>
      <c r="F853" s="1" t="s">
        <v>952</v>
      </c>
      <c r="G853" s="1" t="s">
        <v>4476</v>
      </c>
      <c r="H853" s="1" t="s">
        <v>38</v>
      </c>
      <c r="I853" s="1" t="s">
        <v>478</v>
      </c>
      <c r="J853" s="1" t="s">
        <v>679</v>
      </c>
      <c r="K853" t="str">
        <f t="shared" si="182"/>
        <v>Fighting, Ghost</v>
      </c>
      <c r="L853" s="1">
        <v>0.7</v>
      </c>
      <c r="M853" s="1">
        <v>22.2</v>
      </c>
      <c r="N853" s="1" t="s">
        <v>33</v>
      </c>
      <c r="O853" s="1" t="s">
        <v>450</v>
      </c>
      <c r="R853" s="9" t="s">
        <v>524</v>
      </c>
      <c r="S853" s="9">
        <f t="shared" si="183"/>
        <v>600</v>
      </c>
      <c r="T853" s="9">
        <f t="shared" si="184"/>
        <v>90</v>
      </c>
      <c r="U853" s="9" t="s">
        <v>178</v>
      </c>
      <c r="V853" s="9">
        <f t="shared" si="185"/>
        <v>125</v>
      </c>
      <c r="W853" s="9" t="s">
        <v>651</v>
      </c>
      <c r="X853" s="9">
        <f t="shared" si="186"/>
        <v>80</v>
      </c>
      <c r="Y853" s="9" t="s">
        <v>59</v>
      </c>
      <c r="Z853" s="9">
        <f t="shared" si="187"/>
        <v>90</v>
      </c>
      <c r="AA853" s="9" t="s">
        <v>178</v>
      </c>
      <c r="AB853" s="9">
        <f t="shared" si="188"/>
        <v>90</v>
      </c>
      <c r="AC853" s="9" t="s">
        <v>178</v>
      </c>
      <c r="AD853" s="9">
        <f t="shared" si="189"/>
        <v>125</v>
      </c>
      <c r="AE853" s="9" t="s">
        <v>651</v>
      </c>
      <c r="AF853" s="9">
        <f t="shared" si="190"/>
        <v>3</v>
      </c>
      <c r="AG853" s="9" t="s">
        <v>61</v>
      </c>
      <c r="AH853" s="9" t="s">
        <v>32</v>
      </c>
      <c r="AI853" s="9">
        <f t="shared" si="191"/>
        <v>0</v>
      </c>
      <c r="AJ853" s="9">
        <f t="shared" si="192"/>
        <v>270</v>
      </c>
      <c r="AK853" s="9" t="s">
        <v>386</v>
      </c>
      <c r="AL853" s="1" t="s">
        <v>490</v>
      </c>
      <c r="AM853" s="1" t="s">
        <v>33</v>
      </c>
      <c r="AN853" s="1" t="s">
        <v>334</v>
      </c>
      <c r="AP853" t="str">
        <f t="shared" si="193"/>
        <v>Undiscovered</v>
      </c>
      <c r="AR853" s="9">
        <f t="shared" si="194"/>
        <v>100</v>
      </c>
      <c r="AU853" s="1" t="s">
        <v>75</v>
      </c>
      <c r="AV853" s="1" t="s">
        <v>32</v>
      </c>
      <c r="AW853" s="1" t="s">
        <v>33</v>
      </c>
      <c r="AX853" s="1" t="s">
        <v>33</v>
      </c>
      <c r="AY853" s="1" t="s">
        <v>33</v>
      </c>
      <c r="AZ853" s="1" t="s">
        <v>33</v>
      </c>
      <c r="BA853" s="1" t="s">
        <v>33</v>
      </c>
      <c r="BB853" s="1" t="s">
        <v>32</v>
      </c>
      <c r="BC853" s="1">
        <v>0.5</v>
      </c>
      <c r="BD853" s="1" t="s">
        <v>33</v>
      </c>
      <c r="BE853" s="1" t="s">
        <v>38</v>
      </c>
      <c r="BF853" s="1" t="s">
        <v>38</v>
      </c>
      <c r="BG853" s="1">
        <v>0.25</v>
      </c>
      <c r="BH853" s="1">
        <v>0.5</v>
      </c>
      <c r="BI853" s="1" t="s">
        <v>38</v>
      </c>
      <c r="BJ853" s="1" t="s">
        <v>33</v>
      </c>
      <c r="BK853" s="1" t="s">
        <v>33</v>
      </c>
      <c r="BL853" s="1" t="s">
        <v>33</v>
      </c>
      <c r="BM853" s="1" t="s">
        <v>38</v>
      </c>
    </row>
    <row r="854" spans="1:65" x14ac:dyDescent="0.35">
      <c r="A854" s="1" t="s">
        <v>3575</v>
      </c>
      <c r="B854" s="1" t="s">
        <v>3087</v>
      </c>
      <c r="C854" s="1" t="s">
        <v>3576</v>
      </c>
      <c r="D854" s="1" t="s">
        <v>3577</v>
      </c>
      <c r="E854" t="s">
        <v>106</v>
      </c>
      <c r="F854" s="1" t="s">
        <v>913</v>
      </c>
      <c r="G854" s="1" t="s">
        <v>3907</v>
      </c>
      <c r="H854" s="1" t="s">
        <v>33</v>
      </c>
      <c r="I854" s="1" t="s">
        <v>40</v>
      </c>
      <c r="K854" t="str">
        <f t="shared" si="182"/>
        <v>Poison</v>
      </c>
      <c r="L854" s="1">
        <v>0.6</v>
      </c>
      <c r="M854" s="1">
        <v>1.8</v>
      </c>
      <c r="N854" s="1" t="s">
        <v>33</v>
      </c>
      <c r="O854" s="1" t="s">
        <v>3544</v>
      </c>
      <c r="R854" s="9" t="s">
        <v>933</v>
      </c>
      <c r="S854" s="9">
        <f t="shared" si="183"/>
        <v>420</v>
      </c>
      <c r="T854" s="9">
        <f t="shared" si="184"/>
        <v>67</v>
      </c>
      <c r="U854" s="9" t="s">
        <v>332</v>
      </c>
      <c r="V854" s="9">
        <f t="shared" si="185"/>
        <v>73</v>
      </c>
      <c r="W854" s="9" t="s">
        <v>369</v>
      </c>
      <c r="X854" s="9">
        <f t="shared" si="186"/>
        <v>67</v>
      </c>
      <c r="Y854" s="9" t="s">
        <v>332</v>
      </c>
      <c r="Z854" s="9">
        <f t="shared" si="187"/>
        <v>73</v>
      </c>
      <c r="AA854" s="9" t="s">
        <v>369</v>
      </c>
      <c r="AB854" s="9">
        <f t="shared" si="188"/>
        <v>67</v>
      </c>
      <c r="AC854" s="9" t="s">
        <v>332</v>
      </c>
      <c r="AD854" s="9">
        <f t="shared" si="189"/>
        <v>73</v>
      </c>
      <c r="AE854" s="9" t="s">
        <v>369</v>
      </c>
      <c r="AF854" s="9">
        <f t="shared" si="190"/>
        <v>45</v>
      </c>
      <c r="AG854" s="9" t="s">
        <v>44</v>
      </c>
      <c r="AH854" s="9" t="s">
        <v>32</v>
      </c>
      <c r="AI854" s="9">
        <f t="shared" si="191"/>
        <v>0</v>
      </c>
      <c r="AJ854" s="9">
        <f t="shared" si="192"/>
        <v>189</v>
      </c>
      <c r="AK854" s="9" t="s">
        <v>853</v>
      </c>
      <c r="AL854" s="1" t="s">
        <v>490</v>
      </c>
      <c r="AM854" s="1" t="s">
        <v>33</v>
      </c>
      <c r="AN854" s="1" t="s">
        <v>334</v>
      </c>
      <c r="AP854" t="str">
        <f t="shared" si="193"/>
        <v>Undiscovered</v>
      </c>
      <c r="AR854" s="9">
        <f t="shared" si="194"/>
        <v>100</v>
      </c>
      <c r="AU854" s="1" t="s">
        <v>75</v>
      </c>
      <c r="AV854" s="1" t="s">
        <v>33</v>
      </c>
      <c r="AW854" s="1" t="s">
        <v>33</v>
      </c>
      <c r="AX854" s="1" t="s">
        <v>33</v>
      </c>
      <c r="AY854" s="1" t="s">
        <v>33</v>
      </c>
      <c r="AZ854" s="1">
        <v>0.5</v>
      </c>
      <c r="BA854" s="1" t="s">
        <v>33</v>
      </c>
      <c r="BB854" s="1">
        <v>0.5</v>
      </c>
      <c r="BC854" s="1">
        <v>0.5</v>
      </c>
      <c r="BD854" s="1" t="s">
        <v>38</v>
      </c>
      <c r="BE854" s="1" t="s">
        <v>33</v>
      </c>
      <c r="BF854" s="1" t="s">
        <v>38</v>
      </c>
      <c r="BG854" s="1">
        <v>0.5</v>
      </c>
      <c r="BH854" s="1" t="s">
        <v>33</v>
      </c>
      <c r="BI854" s="1" t="s">
        <v>33</v>
      </c>
      <c r="BJ854" s="1" t="s">
        <v>33</v>
      </c>
      <c r="BK854" s="1" t="s">
        <v>33</v>
      </c>
      <c r="BL854" s="1" t="s">
        <v>33</v>
      </c>
      <c r="BM854" s="1">
        <v>0.5</v>
      </c>
    </row>
    <row r="855" spans="1:65" x14ac:dyDescent="0.35">
      <c r="A855" s="1" t="s">
        <v>3578</v>
      </c>
      <c r="B855" s="1" t="s">
        <v>3091</v>
      </c>
      <c r="C855" s="1" t="s">
        <v>3579</v>
      </c>
      <c r="D855" s="1" t="s">
        <v>3580</v>
      </c>
      <c r="E855" t="s">
        <v>106</v>
      </c>
      <c r="F855" s="1" t="s">
        <v>913</v>
      </c>
      <c r="G855" s="1" t="s">
        <v>3907</v>
      </c>
      <c r="H855" s="1" t="s">
        <v>38</v>
      </c>
      <c r="I855" s="1" t="s">
        <v>40</v>
      </c>
      <c r="J855" s="1" t="s">
        <v>89</v>
      </c>
      <c r="K855" t="str">
        <f t="shared" si="182"/>
        <v>Poison, Dragon</v>
      </c>
      <c r="L855" s="1">
        <v>3.6</v>
      </c>
      <c r="M855" s="1">
        <v>150</v>
      </c>
      <c r="N855" s="1" t="s">
        <v>33</v>
      </c>
      <c r="O855" s="1" t="s">
        <v>3544</v>
      </c>
      <c r="R855" s="9" t="s">
        <v>852</v>
      </c>
      <c r="S855" s="9">
        <f t="shared" si="183"/>
        <v>540</v>
      </c>
      <c r="T855" s="9">
        <f t="shared" si="184"/>
        <v>73</v>
      </c>
      <c r="U855" s="9" t="s">
        <v>369</v>
      </c>
      <c r="V855" s="9">
        <f t="shared" si="185"/>
        <v>73</v>
      </c>
      <c r="W855" s="9" t="s">
        <v>369</v>
      </c>
      <c r="X855" s="9">
        <f t="shared" si="186"/>
        <v>73</v>
      </c>
      <c r="Y855" s="9" t="s">
        <v>369</v>
      </c>
      <c r="Z855" s="9">
        <f t="shared" si="187"/>
        <v>127</v>
      </c>
      <c r="AA855" s="9" t="s">
        <v>249</v>
      </c>
      <c r="AB855" s="9">
        <f t="shared" si="188"/>
        <v>73</v>
      </c>
      <c r="AC855" s="9" t="s">
        <v>369</v>
      </c>
      <c r="AD855" s="9">
        <f t="shared" si="189"/>
        <v>121</v>
      </c>
      <c r="AE855" s="9" t="s">
        <v>228</v>
      </c>
      <c r="AF855" s="9">
        <f t="shared" si="190"/>
        <v>45</v>
      </c>
      <c r="AG855" s="9" t="s">
        <v>44</v>
      </c>
      <c r="AH855" s="9" t="s">
        <v>32</v>
      </c>
      <c r="AI855" s="9">
        <f t="shared" si="191"/>
        <v>0</v>
      </c>
      <c r="AJ855" s="9">
        <f t="shared" si="192"/>
        <v>243</v>
      </c>
      <c r="AK855" s="9" t="s">
        <v>1115</v>
      </c>
      <c r="AL855" s="1" t="s">
        <v>490</v>
      </c>
      <c r="AM855" s="1" t="s">
        <v>33</v>
      </c>
      <c r="AN855" s="1" t="s">
        <v>334</v>
      </c>
      <c r="AP855" t="str">
        <f t="shared" si="193"/>
        <v>Undiscovered</v>
      </c>
      <c r="AR855" s="9">
        <f t="shared" si="194"/>
        <v>100</v>
      </c>
      <c r="AU855" s="1" t="s">
        <v>75</v>
      </c>
      <c r="AV855" s="1" t="s">
        <v>33</v>
      </c>
      <c r="AW855" s="1">
        <v>0.5</v>
      </c>
      <c r="AX855" s="1">
        <v>0.5</v>
      </c>
      <c r="AY855" s="1">
        <v>0.5</v>
      </c>
      <c r="AZ855" s="1">
        <v>0.25</v>
      </c>
      <c r="BA855" s="1" t="s">
        <v>38</v>
      </c>
      <c r="BB855" s="1">
        <v>0.5</v>
      </c>
      <c r="BC855" s="1">
        <v>0.5</v>
      </c>
      <c r="BD855" s="1" t="s">
        <v>38</v>
      </c>
      <c r="BE855" s="1" t="s">
        <v>33</v>
      </c>
      <c r="BF855" s="1" t="s">
        <v>38</v>
      </c>
      <c r="BG855" s="1">
        <v>0.5</v>
      </c>
      <c r="BH855" s="1" t="s">
        <v>33</v>
      </c>
      <c r="BI855" s="1" t="s">
        <v>33</v>
      </c>
      <c r="BJ855" s="1" t="s">
        <v>38</v>
      </c>
      <c r="BK855" s="1" t="s">
        <v>33</v>
      </c>
      <c r="BL855" s="1" t="s">
        <v>33</v>
      </c>
      <c r="BM855" s="1" t="s">
        <v>33</v>
      </c>
    </row>
    <row r="856" spans="1:65" x14ac:dyDescent="0.35">
      <c r="A856" s="1" t="s">
        <v>3581</v>
      </c>
      <c r="B856" s="1" t="s">
        <v>3095</v>
      </c>
      <c r="C856" s="1" t="s">
        <v>3582</v>
      </c>
      <c r="D856" s="1" t="s">
        <v>3583</v>
      </c>
      <c r="E856" t="s">
        <v>106</v>
      </c>
      <c r="F856" s="1" t="s">
        <v>913</v>
      </c>
      <c r="G856" s="1" t="s">
        <v>4477</v>
      </c>
      <c r="H856" s="1" t="s">
        <v>38</v>
      </c>
      <c r="I856" s="1" t="s">
        <v>566</v>
      </c>
      <c r="J856" s="1" t="s">
        <v>311</v>
      </c>
      <c r="K856" t="str">
        <f t="shared" si="182"/>
        <v>Rock, Steel</v>
      </c>
      <c r="L856" s="1">
        <v>5.5</v>
      </c>
      <c r="M856" s="1">
        <v>820</v>
      </c>
      <c r="N856" s="1" t="s">
        <v>33</v>
      </c>
      <c r="O856" s="1" t="s">
        <v>3544</v>
      </c>
      <c r="R856" s="9" t="s">
        <v>2223</v>
      </c>
      <c r="S856" s="9">
        <f t="shared" si="183"/>
        <v>570</v>
      </c>
      <c r="T856" s="9">
        <f t="shared" si="184"/>
        <v>61</v>
      </c>
      <c r="U856" s="9" t="s">
        <v>264</v>
      </c>
      <c r="V856" s="9">
        <f t="shared" si="185"/>
        <v>131</v>
      </c>
      <c r="W856" s="9" t="s">
        <v>710</v>
      </c>
      <c r="X856" s="9">
        <f t="shared" si="186"/>
        <v>211</v>
      </c>
      <c r="Y856" s="9" t="s">
        <v>1005</v>
      </c>
      <c r="Z856" s="9">
        <f t="shared" si="187"/>
        <v>53</v>
      </c>
      <c r="AA856" s="9" t="s">
        <v>388</v>
      </c>
      <c r="AB856" s="9">
        <f t="shared" si="188"/>
        <v>101</v>
      </c>
      <c r="AC856" s="9" t="s">
        <v>222</v>
      </c>
      <c r="AD856" s="9">
        <f t="shared" si="189"/>
        <v>13</v>
      </c>
      <c r="AE856" s="9" t="s">
        <v>150</v>
      </c>
      <c r="AF856" s="9">
        <f t="shared" si="190"/>
        <v>30</v>
      </c>
      <c r="AG856" s="9" t="s">
        <v>158</v>
      </c>
      <c r="AH856" s="9" t="s">
        <v>32</v>
      </c>
      <c r="AI856" s="9">
        <f t="shared" si="191"/>
        <v>0</v>
      </c>
      <c r="AJ856" s="9">
        <f t="shared" si="192"/>
        <v>257</v>
      </c>
      <c r="AK856" s="9" t="s">
        <v>1164</v>
      </c>
      <c r="AL856" s="1" t="s">
        <v>490</v>
      </c>
      <c r="AM856" s="1" t="s">
        <v>33</v>
      </c>
      <c r="AN856" s="1" t="s">
        <v>334</v>
      </c>
      <c r="AP856" t="str">
        <f t="shared" si="193"/>
        <v>Undiscovered</v>
      </c>
      <c r="AR856" s="9">
        <f t="shared" si="194"/>
        <v>100</v>
      </c>
      <c r="AU856" s="1" t="s">
        <v>75</v>
      </c>
      <c r="AV856" s="1">
        <v>0.25</v>
      </c>
      <c r="AW856" s="1" t="s">
        <v>33</v>
      </c>
      <c r="AX856" s="1" t="s">
        <v>38</v>
      </c>
      <c r="AY856" s="1" t="s">
        <v>33</v>
      </c>
      <c r="AZ856" s="1" t="s">
        <v>33</v>
      </c>
      <c r="BA856" s="1">
        <v>0.5</v>
      </c>
      <c r="BB856" s="1" t="s">
        <v>77</v>
      </c>
      <c r="BC856" s="1" t="s">
        <v>32</v>
      </c>
      <c r="BD856" s="1" t="s">
        <v>77</v>
      </c>
      <c r="BE856" s="1">
        <v>0.25</v>
      </c>
      <c r="BF856" s="1">
        <v>0.5</v>
      </c>
      <c r="BG856" s="1">
        <v>0.5</v>
      </c>
      <c r="BH856" s="1">
        <v>0.5</v>
      </c>
      <c r="BI856" s="1" t="s">
        <v>33</v>
      </c>
      <c r="BJ856" s="1">
        <v>0.5</v>
      </c>
      <c r="BK856" s="1" t="s">
        <v>33</v>
      </c>
      <c r="BL856" s="1" t="s">
        <v>33</v>
      </c>
      <c r="BM856" s="1">
        <v>0.5</v>
      </c>
    </row>
    <row r="857" spans="1:65" x14ac:dyDescent="0.35">
      <c r="A857" s="1" t="s">
        <v>3584</v>
      </c>
      <c r="B857" s="1" t="s">
        <v>3099</v>
      </c>
      <c r="C857" s="1" t="s">
        <v>3585</v>
      </c>
      <c r="D857" s="1" t="s">
        <v>3586</v>
      </c>
      <c r="E857" t="s">
        <v>106</v>
      </c>
      <c r="F857" s="1" t="s">
        <v>913</v>
      </c>
      <c r="G857" s="1" t="s">
        <v>4478</v>
      </c>
      <c r="H857" s="1" t="s">
        <v>38</v>
      </c>
      <c r="I857" s="1" t="s">
        <v>81</v>
      </c>
      <c r="J857" s="1" t="s">
        <v>679</v>
      </c>
      <c r="K857" t="str">
        <f t="shared" si="182"/>
        <v>Fire, Ghost</v>
      </c>
      <c r="L857" s="1">
        <v>1.8</v>
      </c>
      <c r="M857" s="1">
        <v>13</v>
      </c>
      <c r="N857" s="1" t="s">
        <v>33</v>
      </c>
      <c r="O857" s="1" t="s">
        <v>3544</v>
      </c>
      <c r="R857" s="9" t="s">
        <v>2223</v>
      </c>
      <c r="S857" s="9">
        <f t="shared" si="183"/>
        <v>570</v>
      </c>
      <c r="T857" s="9">
        <f t="shared" si="184"/>
        <v>53</v>
      </c>
      <c r="U857" s="9" t="s">
        <v>388</v>
      </c>
      <c r="V857" s="9">
        <f t="shared" si="185"/>
        <v>127</v>
      </c>
      <c r="W857" s="9" t="s">
        <v>249</v>
      </c>
      <c r="X857" s="9">
        <f t="shared" si="186"/>
        <v>53</v>
      </c>
      <c r="Y857" s="9" t="s">
        <v>388</v>
      </c>
      <c r="Z857" s="9">
        <f t="shared" si="187"/>
        <v>151</v>
      </c>
      <c r="AA857" s="9" t="s">
        <v>790</v>
      </c>
      <c r="AB857" s="9">
        <f t="shared" si="188"/>
        <v>79</v>
      </c>
      <c r="AC857" s="9" t="s">
        <v>140</v>
      </c>
      <c r="AD857" s="9">
        <f t="shared" si="189"/>
        <v>107</v>
      </c>
      <c r="AE857" s="9" t="s">
        <v>612</v>
      </c>
      <c r="AF857" s="9">
        <f t="shared" si="190"/>
        <v>30</v>
      </c>
      <c r="AG857" s="9" t="s">
        <v>158</v>
      </c>
      <c r="AH857" s="9" t="s">
        <v>32</v>
      </c>
      <c r="AI857" s="9">
        <f t="shared" si="191"/>
        <v>0</v>
      </c>
      <c r="AJ857" s="9">
        <f t="shared" si="192"/>
        <v>257</v>
      </c>
      <c r="AK857" s="9" t="s">
        <v>1164</v>
      </c>
      <c r="AL857" s="1" t="s">
        <v>490</v>
      </c>
      <c r="AM857" s="1" t="s">
        <v>33</v>
      </c>
      <c r="AN857" s="1" t="s">
        <v>334</v>
      </c>
      <c r="AP857" t="str">
        <f t="shared" si="193"/>
        <v>Undiscovered</v>
      </c>
      <c r="AR857" s="9">
        <f t="shared" si="194"/>
        <v>100</v>
      </c>
      <c r="AU857" s="1" t="s">
        <v>75</v>
      </c>
      <c r="AV857" s="1" t="s">
        <v>32</v>
      </c>
      <c r="AW857" s="1">
        <v>0.5</v>
      </c>
      <c r="AX857" s="1" t="s">
        <v>38</v>
      </c>
      <c r="AY857" s="1" t="s">
        <v>33</v>
      </c>
      <c r="AZ857" s="1">
        <v>0.5</v>
      </c>
      <c r="BA857" s="1">
        <v>0.5</v>
      </c>
      <c r="BB857" s="1" t="s">
        <v>32</v>
      </c>
      <c r="BC857" s="1">
        <v>0.5</v>
      </c>
      <c r="BD857" s="1" t="s">
        <v>38</v>
      </c>
      <c r="BE857" s="1" t="s">
        <v>33</v>
      </c>
      <c r="BF857" s="1" t="s">
        <v>33</v>
      </c>
      <c r="BG857" s="1">
        <v>0.25</v>
      </c>
      <c r="BH857" s="1" t="s">
        <v>38</v>
      </c>
      <c r="BI857" s="1" t="s">
        <v>38</v>
      </c>
      <c r="BJ857" s="1" t="s">
        <v>33</v>
      </c>
      <c r="BK857" s="1" t="s">
        <v>38</v>
      </c>
      <c r="BL857" s="1">
        <v>0.5</v>
      </c>
      <c r="BM857" s="1">
        <v>0.5</v>
      </c>
    </row>
    <row r="858" spans="1:65" x14ac:dyDescent="0.35">
      <c r="A858" s="1" t="s">
        <v>3587</v>
      </c>
      <c r="B858" s="1" t="s">
        <v>3103</v>
      </c>
      <c r="C858" s="1" t="s">
        <v>3587</v>
      </c>
      <c r="D858" s="1" t="s">
        <v>3588</v>
      </c>
      <c r="E858" t="s">
        <v>106</v>
      </c>
      <c r="F858" s="1" t="s">
        <v>952</v>
      </c>
      <c r="G858" s="1" t="s">
        <v>4479</v>
      </c>
      <c r="H858" s="1" t="s">
        <v>33</v>
      </c>
      <c r="I858" s="1" t="s">
        <v>282</v>
      </c>
      <c r="K858" t="str">
        <f t="shared" si="182"/>
        <v>Electric</v>
      </c>
      <c r="L858" s="1">
        <v>1.5</v>
      </c>
      <c r="M858" s="1">
        <v>44.5</v>
      </c>
      <c r="N858" s="1" t="s">
        <v>33</v>
      </c>
      <c r="O858" s="1" t="s">
        <v>877</v>
      </c>
      <c r="R858" s="9" t="s">
        <v>524</v>
      </c>
      <c r="S858" s="9">
        <f t="shared" si="183"/>
        <v>600</v>
      </c>
      <c r="T858" s="9">
        <f t="shared" si="184"/>
        <v>88</v>
      </c>
      <c r="U858" s="9" t="s">
        <v>537</v>
      </c>
      <c r="V858" s="9">
        <f t="shared" si="185"/>
        <v>112</v>
      </c>
      <c r="W858" s="9" t="s">
        <v>287</v>
      </c>
      <c r="X858" s="9">
        <f t="shared" si="186"/>
        <v>75</v>
      </c>
      <c r="Y858" s="9" t="s">
        <v>195</v>
      </c>
      <c r="Z858" s="9">
        <f t="shared" si="187"/>
        <v>102</v>
      </c>
      <c r="AA858" s="9" t="s">
        <v>353</v>
      </c>
      <c r="AB858" s="9">
        <f t="shared" si="188"/>
        <v>80</v>
      </c>
      <c r="AC858" s="9" t="s">
        <v>59</v>
      </c>
      <c r="AD858" s="9">
        <f t="shared" si="189"/>
        <v>143</v>
      </c>
      <c r="AE858" s="9" t="s">
        <v>759</v>
      </c>
      <c r="AF858" s="9">
        <f t="shared" si="190"/>
        <v>3</v>
      </c>
      <c r="AG858" s="9" t="s">
        <v>61</v>
      </c>
      <c r="AH858" s="9" t="s">
        <v>32</v>
      </c>
      <c r="AI858" s="9">
        <f t="shared" si="191"/>
        <v>0</v>
      </c>
      <c r="AJ858" s="9">
        <f t="shared" si="192"/>
        <v>270</v>
      </c>
      <c r="AK858" s="9" t="s">
        <v>386</v>
      </c>
      <c r="AL858" s="1" t="s">
        <v>490</v>
      </c>
      <c r="AM858" s="1" t="s">
        <v>33</v>
      </c>
      <c r="AN858" s="1" t="s">
        <v>334</v>
      </c>
      <c r="AP858" t="str">
        <f t="shared" si="193"/>
        <v>Undiscovered</v>
      </c>
      <c r="AR858" s="9">
        <f t="shared" si="194"/>
        <v>100</v>
      </c>
      <c r="AU858" s="1" t="s">
        <v>75</v>
      </c>
      <c r="AV858" s="1" t="s">
        <v>33</v>
      </c>
      <c r="AW858" s="1" t="s">
        <v>33</v>
      </c>
      <c r="AX858" s="1" t="s">
        <v>33</v>
      </c>
      <c r="AY858" s="1" t="s">
        <v>32</v>
      </c>
      <c r="AZ858" s="1" t="s">
        <v>33</v>
      </c>
      <c r="BA858" s="1" t="s">
        <v>33</v>
      </c>
      <c r="BB858" s="1" t="s">
        <v>33</v>
      </c>
      <c r="BC858" s="1" t="s">
        <v>33</v>
      </c>
      <c r="BD858" s="1" t="s">
        <v>38</v>
      </c>
      <c r="BE858" s="1">
        <v>0.5</v>
      </c>
      <c r="BF858" s="1" t="s">
        <v>33</v>
      </c>
      <c r="BG858" s="1" t="s">
        <v>33</v>
      </c>
      <c r="BH858" s="1" t="s">
        <v>33</v>
      </c>
      <c r="BI858" s="1" t="s">
        <v>33</v>
      </c>
      <c r="BJ858" s="1" t="s">
        <v>33</v>
      </c>
      <c r="BK858" s="1" t="s">
        <v>33</v>
      </c>
      <c r="BL858" s="1">
        <v>0.5</v>
      </c>
      <c r="BM858" s="1" t="s">
        <v>33</v>
      </c>
    </row>
    <row r="859" spans="1:65" x14ac:dyDescent="0.35">
      <c r="A859" s="1" t="s">
        <v>3589</v>
      </c>
      <c r="B859" s="1" t="s">
        <v>3107</v>
      </c>
      <c r="C859" s="1" t="s">
        <v>3589</v>
      </c>
      <c r="D859" s="1" t="s">
        <v>3590</v>
      </c>
      <c r="E859" t="s">
        <v>106</v>
      </c>
      <c r="F859" s="1" t="s">
        <v>952</v>
      </c>
      <c r="G859" s="1" t="s">
        <v>4480</v>
      </c>
      <c r="H859" s="1" t="s">
        <v>33</v>
      </c>
      <c r="I859" s="1" t="s">
        <v>311</v>
      </c>
      <c r="K859" t="str">
        <f t="shared" si="182"/>
        <v>Steel</v>
      </c>
      <c r="L859" s="1">
        <v>0.2</v>
      </c>
      <c r="M859" s="1">
        <v>8</v>
      </c>
      <c r="N859" s="1" t="s">
        <v>33</v>
      </c>
      <c r="O859" s="1" t="s">
        <v>572</v>
      </c>
      <c r="R859" s="9" t="s">
        <v>307</v>
      </c>
      <c r="S859" s="9">
        <f t="shared" si="183"/>
        <v>300</v>
      </c>
      <c r="T859" s="9">
        <f t="shared" si="184"/>
        <v>46</v>
      </c>
      <c r="U859" s="9" t="s">
        <v>347</v>
      </c>
      <c r="V859" s="9">
        <f t="shared" si="185"/>
        <v>65</v>
      </c>
      <c r="W859" s="9" t="s">
        <v>46</v>
      </c>
      <c r="X859" s="9">
        <f t="shared" si="186"/>
        <v>65</v>
      </c>
      <c r="Y859" s="9" t="s">
        <v>46</v>
      </c>
      <c r="Z859" s="9">
        <f t="shared" si="187"/>
        <v>55</v>
      </c>
      <c r="AA859" s="9" t="s">
        <v>169</v>
      </c>
      <c r="AB859" s="9">
        <f t="shared" si="188"/>
        <v>35</v>
      </c>
      <c r="AC859" s="9" t="s">
        <v>159</v>
      </c>
      <c r="AD859" s="9">
        <f t="shared" si="189"/>
        <v>34</v>
      </c>
      <c r="AE859" s="9" t="s">
        <v>292</v>
      </c>
      <c r="AF859" s="9">
        <f t="shared" si="190"/>
        <v>3</v>
      </c>
      <c r="AG859" s="9" t="s">
        <v>61</v>
      </c>
      <c r="AH859" s="9"/>
      <c r="AI859" s="9" t="str">
        <f t="shared" si="191"/>
        <v/>
      </c>
      <c r="AJ859" s="9" t="str">
        <f t="shared" si="192"/>
        <v/>
      </c>
      <c r="AK859" s="9"/>
      <c r="AL859" s="1" t="s">
        <v>490</v>
      </c>
      <c r="AM859" s="1" t="s">
        <v>33</v>
      </c>
      <c r="AN859" s="1" t="s">
        <v>334</v>
      </c>
      <c r="AP859" t="str">
        <f t="shared" si="193"/>
        <v>Undiscovered</v>
      </c>
      <c r="AR859" s="9">
        <f t="shared" si="194"/>
        <v>100</v>
      </c>
      <c r="AU859" s="1" t="s">
        <v>75</v>
      </c>
      <c r="AV859" s="1">
        <v>0.5</v>
      </c>
      <c r="AW859" s="1" t="s">
        <v>38</v>
      </c>
      <c r="AX859" s="1" t="s">
        <v>33</v>
      </c>
      <c r="AY859" s="1" t="s">
        <v>33</v>
      </c>
      <c r="AZ859" s="1">
        <v>0.5</v>
      </c>
      <c r="BA859" s="1">
        <v>0.5</v>
      </c>
      <c r="BB859" s="1" t="s">
        <v>38</v>
      </c>
      <c r="BC859" s="1" t="s">
        <v>32</v>
      </c>
      <c r="BD859" s="1" t="s">
        <v>38</v>
      </c>
      <c r="BE859" s="1">
        <v>0.5</v>
      </c>
      <c r="BF859" s="1">
        <v>0.5</v>
      </c>
      <c r="BG859" s="1">
        <v>0.5</v>
      </c>
      <c r="BH859" s="1">
        <v>0.5</v>
      </c>
      <c r="BI859" s="1" t="s">
        <v>33</v>
      </c>
      <c r="BJ859" s="1">
        <v>0.5</v>
      </c>
      <c r="BK859" s="1" t="s">
        <v>33</v>
      </c>
      <c r="BL859" s="1">
        <v>0.5</v>
      </c>
      <c r="BM859" s="1">
        <v>0.5</v>
      </c>
    </row>
    <row r="860" spans="1:65" x14ac:dyDescent="0.35">
      <c r="A860" s="1" t="s">
        <v>3591</v>
      </c>
      <c r="B860" s="1" t="s">
        <v>3111</v>
      </c>
      <c r="C860" s="1" t="s">
        <v>3591</v>
      </c>
      <c r="D860" s="1" t="s">
        <v>3592</v>
      </c>
      <c r="E860" t="s">
        <v>106</v>
      </c>
      <c r="F860" s="1" t="s">
        <v>952</v>
      </c>
      <c r="G860" s="1" t="s">
        <v>4480</v>
      </c>
      <c r="H860" s="1" t="s">
        <v>33</v>
      </c>
      <c r="I860" s="1" t="s">
        <v>311</v>
      </c>
      <c r="K860" t="str">
        <f t="shared" si="182"/>
        <v>Steel</v>
      </c>
      <c r="L860" s="1">
        <v>2.5</v>
      </c>
      <c r="M860" s="1">
        <v>800</v>
      </c>
      <c r="N860" s="1" t="s">
        <v>33</v>
      </c>
      <c r="O860" s="1" t="s">
        <v>749</v>
      </c>
      <c r="R860" s="9" t="s">
        <v>524</v>
      </c>
      <c r="S860" s="9">
        <f t="shared" si="183"/>
        <v>600</v>
      </c>
      <c r="T860" s="9">
        <f t="shared" si="184"/>
        <v>135</v>
      </c>
      <c r="U860" s="9" t="s">
        <v>148</v>
      </c>
      <c r="V860" s="9">
        <f t="shared" si="185"/>
        <v>143</v>
      </c>
      <c r="W860" s="9" t="s">
        <v>759</v>
      </c>
      <c r="X860" s="9">
        <f t="shared" si="186"/>
        <v>143</v>
      </c>
      <c r="Y860" s="9" t="s">
        <v>759</v>
      </c>
      <c r="Z860" s="9">
        <f t="shared" si="187"/>
        <v>80</v>
      </c>
      <c r="AA860" s="9" t="s">
        <v>59</v>
      </c>
      <c r="AB860" s="9">
        <f t="shared" si="188"/>
        <v>65</v>
      </c>
      <c r="AC860" s="9" t="s">
        <v>46</v>
      </c>
      <c r="AD860" s="9">
        <f t="shared" si="189"/>
        <v>34</v>
      </c>
      <c r="AE860" s="9" t="s">
        <v>292</v>
      </c>
      <c r="AF860" s="9">
        <f t="shared" si="190"/>
        <v>3</v>
      </c>
      <c r="AG860" s="9" t="s">
        <v>61</v>
      </c>
      <c r="AH860" s="9"/>
      <c r="AI860" s="9" t="str">
        <f t="shared" si="191"/>
        <v/>
      </c>
      <c r="AJ860" s="9" t="str">
        <f t="shared" si="192"/>
        <v/>
      </c>
      <c r="AK860" s="9"/>
      <c r="AL860" s="1" t="s">
        <v>490</v>
      </c>
      <c r="AM860" s="1" t="s">
        <v>33</v>
      </c>
      <c r="AN860" s="1" t="s">
        <v>334</v>
      </c>
      <c r="AP860" t="str">
        <f t="shared" si="193"/>
        <v>Undiscovered</v>
      </c>
      <c r="AR860" s="9">
        <f t="shared" si="194"/>
        <v>100</v>
      </c>
      <c r="AU860" s="1" t="s">
        <v>75</v>
      </c>
      <c r="AV860" s="1">
        <v>0.5</v>
      </c>
      <c r="AW860" s="1" t="s">
        <v>38</v>
      </c>
      <c r="AX860" s="1" t="s">
        <v>33</v>
      </c>
      <c r="AY860" s="1" t="s">
        <v>33</v>
      </c>
      <c r="AZ860" s="1">
        <v>0.5</v>
      </c>
      <c r="BA860" s="1">
        <v>0.5</v>
      </c>
      <c r="BB860" s="1" t="s">
        <v>38</v>
      </c>
      <c r="BC860" s="1" t="s">
        <v>32</v>
      </c>
      <c r="BD860" s="1" t="s">
        <v>38</v>
      </c>
      <c r="BE860" s="1">
        <v>0.5</v>
      </c>
      <c r="BF860" s="1">
        <v>0.5</v>
      </c>
      <c r="BG860" s="1">
        <v>0.5</v>
      </c>
      <c r="BH860" s="1">
        <v>0.5</v>
      </c>
      <c r="BI860" s="1" t="s">
        <v>33</v>
      </c>
      <c r="BJ860" s="1">
        <v>0.5</v>
      </c>
      <c r="BK860" s="1" t="s">
        <v>33</v>
      </c>
      <c r="BL860" s="1">
        <v>0.5</v>
      </c>
      <c r="BM860" s="1">
        <v>0.5</v>
      </c>
    </row>
    <row r="861" spans="1:65" x14ac:dyDescent="0.35">
      <c r="A861" s="1" t="s">
        <v>3593</v>
      </c>
      <c r="B861" s="1" t="s">
        <v>3115</v>
      </c>
      <c r="C861" s="1" t="s">
        <v>3594</v>
      </c>
      <c r="D861" s="1" t="s">
        <v>3595</v>
      </c>
      <c r="E861" t="s">
        <v>113</v>
      </c>
      <c r="F861" s="1" t="s">
        <v>37</v>
      </c>
      <c r="G861" s="1" t="s">
        <v>4166</v>
      </c>
      <c r="H861" s="1" t="s">
        <v>33</v>
      </c>
      <c r="I861" s="1" t="s">
        <v>39</v>
      </c>
      <c r="K861" t="str">
        <f t="shared" si="182"/>
        <v>Grass</v>
      </c>
      <c r="L861" s="1">
        <v>0.3</v>
      </c>
      <c r="M861" s="1">
        <v>5</v>
      </c>
      <c r="N861" s="1" t="s">
        <v>38</v>
      </c>
      <c r="O861" s="1" t="s">
        <v>41</v>
      </c>
      <c r="Q861" s="1" t="s">
        <v>3526</v>
      </c>
      <c r="R861" s="9" t="s">
        <v>512</v>
      </c>
      <c r="S861" s="9">
        <f t="shared" si="183"/>
        <v>310</v>
      </c>
      <c r="T861" s="9">
        <f t="shared" si="184"/>
        <v>50</v>
      </c>
      <c r="U861" s="9" t="s">
        <v>88</v>
      </c>
      <c r="V861" s="9">
        <f t="shared" si="185"/>
        <v>65</v>
      </c>
      <c r="W861" s="9" t="s">
        <v>46</v>
      </c>
      <c r="X861" s="9">
        <f t="shared" si="186"/>
        <v>50</v>
      </c>
      <c r="Y861" s="9" t="s">
        <v>88</v>
      </c>
      <c r="Z861" s="9">
        <f t="shared" si="187"/>
        <v>40</v>
      </c>
      <c r="AA861" s="9" t="s">
        <v>184</v>
      </c>
      <c r="AB861" s="9">
        <f t="shared" si="188"/>
        <v>40</v>
      </c>
      <c r="AC861" s="9" t="s">
        <v>184</v>
      </c>
      <c r="AD861" s="9">
        <f t="shared" si="189"/>
        <v>65</v>
      </c>
      <c r="AE861" s="9" t="s">
        <v>46</v>
      </c>
      <c r="AF861" s="9">
        <f t="shared" si="190"/>
        <v>45</v>
      </c>
      <c r="AG861" s="9" t="s">
        <v>44</v>
      </c>
      <c r="AH861" s="9"/>
      <c r="AI861" s="9" t="str">
        <f t="shared" si="191"/>
        <v/>
      </c>
      <c r="AJ861" s="9" t="str">
        <f t="shared" si="192"/>
        <v/>
      </c>
      <c r="AK861" s="9"/>
      <c r="AL861" s="1" t="s">
        <v>49</v>
      </c>
      <c r="AM861" s="1" t="s">
        <v>38</v>
      </c>
      <c r="AN861" s="1" t="s">
        <v>238</v>
      </c>
      <c r="AO861" s="1" t="s">
        <v>39</v>
      </c>
      <c r="AP861" t="str">
        <f t="shared" si="193"/>
        <v>Field, Grass</v>
      </c>
      <c r="AQ861" s="9">
        <v>87.5</v>
      </c>
      <c r="AR861" s="9">
        <f t="shared" si="194"/>
        <v>12.5</v>
      </c>
      <c r="AS861" s="10">
        <f>Table1[[#This Row],[percentage_male]]/100</f>
        <v>0.875</v>
      </c>
      <c r="AT861" s="11">
        <f>(100-Table1[[#This Row],[percentage_male]])/100</f>
        <v>0.125</v>
      </c>
      <c r="AU861" s="1" t="s">
        <v>51</v>
      </c>
      <c r="AV861" s="1" t="s">
        <v>33</v>
      </c>
      <c r="AW861" s="1" t="s">
        <v>38</v>
      </c>
      <c r="AX861" s="1">
        <v>0.5</v>
      </c>
      <c r="AY861" s="1">
        <v>0.5</v>
      </c>
      <c r="AZ861" s="1">
        <v>0.5</v>
      </c>
      <c r="BA861" s="1" t="s">
        <v>38</v>
      </c>
      <c r="BB861" s="1" t="s">
        <v>33</v>
      </c>
      <c r="BC861" s="1" t="s">
        <v>38</v>
      </c>
      <c r="BD861" s="1">
        <v>0.5</v>
      </c>
      <c r="BE861" s="1" t="s">
        <v>38</v>
      </c>
      <c r="BF861" s="1" t="s">
        <v>33</v>
      </c>
      <c r="BG861" s="1" t="s">
        <v>38</v>
      </c>
      <c r="BH861" s="1" t="s">
        <v>33</v>
      </c>
      <c r="BI861" s="1" t="s">
        <v>33</v>
      </c>
      <c r="BJ861" s="1" t="s">
        <v>33</v>
      </c>
      <c r="BK861" s="1" t="s">
        <v>33</v>
      </c>
      <c r="BL861" s="1" t="s">
        <v>33</v>
      </c>
      <c r="BM861" s="1" t="s">
        <v>33</v>
      </c>
    </row>
    <row r="862" spans="1:65" x14ac:dyDescent="0.35">
      <c r="A862" s="1" t="s">
        <v>3596</v>
      </c>
      <c r="B862" s="1" t="s">
        <v>3119</v>
      </c>
      <c r="C862" s="1" t="s">
        <v>3597</v>
      </c>
      <c r="D862" s="1" t="s">
        <v>3598</v>
      </c>
      <c r="E862" t="s">
        <v>113</v>
      </c>
      <c r="F862" s="1" t="s">
        <v>37</v>
      </c>
      <c r="G862" s="1" t="s">
        <v>4481</v>
      </c>
      <c r="H862" s="1" t="s">
        <v>33</v>
      </c>
      <c r="I862" s="1" t="s">
        <v>39</v>
      </c>
      <c r="K862" t="str">
        <f t="shared" si="182"/>
        <v>Grass</v>
      </c>
      <c r="L862" s="1">
        <v>0.7</v>
      </c>
      <c r="M862" s="1">
        <v>14</v>
      </c>
      <c r="N862" s="1" t="s">
        <v>38</v>
      </c>
      <c r="O862" s="1" t="s">
        <v>41</v>
      </c>
      <c r="Q862" s="1" t="s">
        <v>3526</v>
      </c>
      <c r="R862" s="9" t="s">
        <v>933</v>
      </c>
      <c r="S862" s="9">
        <f t="shared" si="183"/>
        <v>420</v>
      </c>
      <c r="T862" s="9">
        <f t="shared" si="184"/>
        <v>70</v>
      </c>
      <c r="U862" s="9" t="s">
        <v>47</v>
      </c>
      <c r="V862" s="9">
        <f t="shared" si="185"/>
        <v>85</v>
      </c>
      <c r="W862" s="9" t="s">
        <v>104</v>
      </c>
      <c r="X862" s="9">
        <f t="shared" si="186"/>
        <v>70</v>
      </c>
      <c r="Y862" s="9" t="s">
        <v>47</v>
      </c>
      <c r="Z862" s="9">
        <f t="shared" si="187"/>
        <v>55</v>
      </c>
      <c r="AA862" s="9" t="s">
        <v>169</v>
      </c>
      <c r="AB862" s="9">
        <f t="shared" si="188"/>
        <v>60</v>
      </c>
      <c r="AC862" s="9" t="s">
        <v>56</v>
      </c>
      <c r="AD862" s="9">
        <f t="shared" si="189"/>
        <v>80</v>
      </c>
      <c r="AE862" s="9" t="s">
        <v>59</v>
      </c>
      <c r="AF862" s="9">
        <f t="shared" si="190"/>
        <v>45</v>
      </c>
      <c r="AG862" s="9" t="s">
        <v>44</v>
      </c>
      <c r="AH862" s="9"/>
      <c r="AI862" s="9" t="str">
        <f t="shared" si="191"/>
        <v/>
      </c>
      <c r="AJ862" s="9" t="str">
        <f t="shared" si="192"/>
        <v/>
      </c>
      <c r="AK862" s="9"/>
      <c r="AL862" s="1" t="s">
        <v>49</v>
      </c>
      <c r="AM862" s="1" t="s">
        <v>38</v>
      </c>
      <c r="AN862" s="1" t="s">
        <v>238</v>
      </c>
      <c r="AO862" s="1" t="s">
        <v>39</v>
      </c>
      <c r="AP862" t="str">
        <f t="shared" si="193"/>
        <v>Field, Grass</v>
      </c>
      <c r="AQ862" s="9">
        <v>87.5</v>
      </c>
      <c r="AR862" s="9">
        <f t="shared" si="194"/>
        <v>12.5</v>
      </c>
      <c r="AS862" s="10">
        <f>Table1[[#This Row],[percentage_male]]/100</f>
        <v>0.875</v>
      </c>
      <c r="AT862" s="11">
        <f>(100-Table1[[#This Row],[percentage_male]])/100</f>
        <v>0.125</v>
      </c>
      <c r="AU862" s="1" t="s">
        <v>51</v>
      </c>
      <c r="AV862" s="1" t="s">
        <v>33</v>
      </c>
      <c r="AW862" s="1" t="s">
        <v>38</v>
      </c>
      <c r="AX862" s="1">
        <v>0.5</v>
      </c>
      <c r="AY862" s="1">
        <v>0.5</v>
      </c>
      <c r="AZ862" s="1">
        <v>0.5</v>
      </c>
      <c r="BA862" s="1" t="s">
        <v>38</v>
      </c>
      <c r="BB862" s="1" t="s">
        <v>33</v>
      </c>
      <c r="BC862" s="1" t="s">
        <v>38</v>
      </c>
      <c r="BD862" s="1">
        <v>0.5</v>
      </c>
      <c r="BE862" s="1" t="s">
        <v>38</v>
      </c>
      <c r="BF862" s="1" t="s">
        <v>33</v>
      </c>
      <c r="BG862" s="1" t="s">
        <v>38</v>
      </c>
      <c r="BH862" s="1" t="s">
        <v>33</v>
      </c>
      <c r="BI862" s="1" t="s">
        <v>33</v>
      </c>
      <c r="BJ862" s="1" t="s">
        <v>33</v>
      </c>
      <c r="BK862" s="1" t="s">
        <v>33</v>
      </c>
      <c r="BL862" s="1" t="s">
        <v>33</v>
      </c>
      <c r="BM862" s="1" t="s">
        <v>33</v>
      </c>
    </row>
    <row r="863" spans="1:65" x14ac:dyDescent="0.35">
      <c r="A863" s="1" t="s">
        <v>3599</v>
      </c>
      <c r="B863" s="1" t="s">
        <v>3123</v>
      </c>
      <c r="C863" s="1" t="s">
        <v>3600</v>
      </c>
      <c r="D863" s="1" t="s">
        <v>3601</v>
      </c>
      <c r="E863" t="s">
        <v>113</v>
      </c>
      <c r="F863" s="1" t="s">
        <v>37</v>
      </c>
      <c r="G863" s="1" t="s">
        <v>4482</v>
      </c>
      <c r="H863" s="1" t="s">
        <v>33</v>
      </c>
      <c r="I863" s="1" t="s">
        <v>39</v>
      </c>
      <c r="K863" t="str">
        <f t="shared" si="182"/>
        <v>Grass</v>
      </c>
      <c r="L863" s="1">
        <v>2.1</v>
      </c>
      <c r="M863" s="1">
        <v>90</v>
      </c>
      <c r="N863" s="1" t="s">
        <v>38</v>
      </c>
      <c r="O863" s="1" t="s">
        <v>41</v>
      </c>
      <c r="Q863" s="1" t="s">
        <v>3526</v>
      </c>
      <c r="R863" s="9" t="s">
        <v>139</v>
      </c>
      <c r="S863" s="9">
        <f t="shared" si="183"/>
        <v>530</v>
      </c>
      <c r="T863" s="9">
        <f t="shared" si="184"/>
        <v>100</v>
      </c>
      <c r="U863" s="9" t="s">
        <v>68</v>
      </c>
      <c r="V863" s="9">
        <f t="shared" si="185"/>
        <v>125</v>
      </c>
      <c r="W863" s="9" t="s">
        <v>651</v>
      </c>
      <c r="X863" s="9">
        <f t="shared" si="186"/>
        <v>90</v>
      </c>
      <c r="Y863" s="9" t="s">
        <v>178</v>
      </c>
      <c r="Z863" s="9">
        <f t="shared" si="187"/>
        <v>60</v>
      </c>
      <c r="AA863" s="9" t="s">
        <v>56</v>
      </c>
      <c r="AB863" s="9">
        <f t="shared" si="188"/>
        <v>70</v>
      </c>
      <c r="AC863" s="9" t="s">
        <v>47</v>
      </c>
      <c r="AD863" s="9">
        <f t="shared" si="189"/>
        <v>85</v>
      </c>
      <c r="AE863" s="9" t="s">
        <v>104</v>
      </c>
      <c r="AF863" s="9">
        <f t="shared" si="190"/>
        <v>45</v>
      </c>
      <c r="AG863" s="9" t="s">
        <v>44</v>
      </c>
      <c r="AH863" s="9"/>
      <c r="AI863" s="9" t="str">
        <f t="shared" si="191"/>
        <v/>
      </c>
      <c r="AJ863" s="9" t="str">
        <f t="shared" si="192"/>
        <v/>
      </c>
      <c r="AK863" s="9"/>
      <c r="AL863" s="1" t="s">
        <v>49</v>
      </c>
      <c r="AM863" s="1" t="s">
        <v>38</v>
      </c>
      <c r="AN863" s="1" t="s">
        <v>238</v>
      </c>
      <c r="AO863" s="1" t="s">
        <v>39</v>
      </c>
      <c r="AP863" t="str">
        <f t="shared" si="193"/>
        <v>Field, Grass</v>
      </c>
      <c r="AQ863" s="9">
        <v>87.5</v>
      </c>
      <c r="AR863" s="9">
        <f t="shared" si="194"/>
        <v>12.5</v>
      </c>
      <c r="AS863" s="10">
        <f>Table1[[#This Row],[percentage_male]]/100</f>
        <v>0.875</v>
      </c>
      <c r="AT863" s="11">
        <f>(100-Table1[[#This Row],[percentage_male]])/100</f>
        <v>0.125</v>
      </c>
      <c r="AU863" s="1" t="s">
        <v>51</v>
      </c>
      <c r="AV863" s="1" t="s">
        <v>33</v>
      </c>
      <c r="AW863" s="1" t="s">
        <v>38</v>
      </c>
      <c r="AX863" s="1">
        <v>0.5</v>
      </c>
      <c r="AY863" s="1">
        <v>0.5</v>
      </c>
      <c r="AZ863" s="1">
        <v>0.5</v>
      </c>
      <c r="BA863" s="1" t="s">
        <v>38</v>
      </c>
      <c r="BB863" s="1" t="s">
        <v>33</v>
      </c>
      <c r="BC863" s="1" t="s">
        <v>38</v>
      </c>
      <c r="BD863" s="1">
        <v>0.5</v>
      </c>
      <c r="BE863" s="1" t="s">
        <v>38</v>
      </c>
      <c r="BF863" s="1" t="s">
        <v>33</v>
      </c>
      <c r="BG863" s="1" t="s">
        <v>38</v>
      </c>
      <c r="BH863" s="1" t="s">
        <v>33</v>
      </c>
      <c r="BI863" s="1" t="s">
        <v>33</v>
      </c>
      <c r="BJ863" s="1" t="s">
        <v>33</v>
      </c>
      <c r="BK863" s="1" t="s">
        <v>33</v>
      </c>
      <c r="BL863" s="1" t="s">
        <v>33</v>
      </c>
      <c r="BM863" s="1" t="s">
        <v>33</v>
      </c>
    </row>
    <row r="864" spans="1:65" x14ac:dyDescent="0.35">
      <c r="A864" s="1" t="s">
        <v>3602</v>
      </c>
      <c r="B864" s="1" t="s">
        <v>3127</v>
      </c>
      <c r="C864" s="1" t="s">
        <v>3603</v>
      </c>
      <c r="D864" s="1" t="s">
        <v>3604</v>
      </c>
      <c r="E864" t="s">
        <v>113</v>
      </c>
      <c r="F864" s="1" t="s">
        <v>37</v>
      </c>
      <c r="G864" s="1" t="s">
        <v>4191</v>
      </c>
      <c r="H864" s="1" t="s">
        <v>33</v>
      </c>
      <c r="I864" s="1" t="s">
        <v>81</v>
      </c>
      <c r="K864" t="str">
        <f t="shared" si="182"/>
        <v>Fire</v>
      </c>
      <c r="L864" s="1">
        <v>0.3</v>
      </c>
      <c r="M864" s="1">
        <v>4.5</v>
      </c>
      <c r="N864" s="1" t="s">
        <v>38</v>
      </c>
      <c r="O864" s="1" t="s">
        <v>82</v>
      </c>
      <c r="Q864" s="1" t="s">
        <v>3605</v>
      </c>
      <c r="R864" s="9" t="s">
        <v>512</v>
      </c>
      <c r="S864" s="9">
        <f t="shared" si="183"/>
        <v>310</v>
      </c>
      <c r="T864" s="9">
        <f t="shared" si="184"/>
        <v>50</v>
      </c>
      <c r="U864" s="9" t="s">
        <v>88</v>
      </c>
      <c r="V864" s="9">
        <f t="shared" si="185"/>
        <v>71</v>
      </c>
      <c r="W864" s="9" t="s">
        <v>216</v>
      </c>
      <c r="X864" s="9">
        <f t="shared" si="186"/>
        <v>40</v>
      </c>
      <c r="Y864" s="9" t="s">
        <v>184</v>
      </c>
      <c r="Z864" s="9">
        <f t="shared" si="187"/>
        <v>40</v>
      </c>
      <c r="AA864" s="9" t="s">
        <v>184</v>
      </c>
      <c r="AB864" s="9">
        <f t="shared" si="188"/>
        <v>40</v>
      </c>
      <c r="AC864" s="9" t="s">
        <v>184</v>
      </c>
      <c r="AD864" s="9">
        <f t="shared" si="189"/>
        <v>69</v>
      </c>
      <c r="AE864" s="9" t="s">
        <v>277</v>
      </c>
      <c r="AF864" s="9">
        <f t="shared" si="190"/>
        <v>45</v>
      </c>
      <c r="AG864" s="9" t="s">
        <v>44</v>
      </c>
      <c r="AH864" s="9"/>
      <c r="AI864" s="9" t="str">
        <f t="shared" si="191"/>
        <v/>
      </c>
      <c r="AJ864" s="9" t="str">
        <f t="shared" si="192"/>
        <v/>
      </c>
      <c r="AK864" s="9"/>
      <c r="AL864" s="1" t="s">
        <v>49</v>
      </c>
      <c r="AM864" s="1" t="s">
        <v>38</v>
      </c>
      <c r="AN864" s="1" t="s">
        <v>238</v>
      </c>
      <c r="AO864" s="1" t="s">
        <v>514</v>
      </c>
      <c r="AP864" t="str">
        <f t="shared" si="193"/>
        <v>Field, Human-Like</v>
      </c>
      <c r="AQ864" s="9">
        <v>87.5</v>
      </c>
      <c r="AR864" s="9">
        <f t="shared" si="194"/>
        <v>12.5</v>
      </c>
      <c r="AS864" s="10">
        <f>Table1[[#This Row],[percentage_male]]/100</f>
        <v>0.875</v>
      </c>
      <c r="AT864" s="11">
        <f>(100-Table1[[#This Row],[percentage_male]])/100</f>
        <v>0.125</v>
      </c>
      <c r="AU864" s="1" t="s">
        <v>51</v>
      </c>
      <c r="AV864" s="1" t="s">
        <v>33</v>
      </c>
      <c r="AW864" s="1">
        <v>0.5</v>
      </c>
      <c r="AX864" s="1" t="s">
        <v>38</v>
      </c>
      <c r="AY864" s="1" t="s">
        <v>33</v>
      </c>
      <c r="AZ864" s="1">
        <v>0.5</v>
      </c>
      <c r="BA864" s="1">
        <v>0.5</v>
      </c>
      <c r="BB864" s="1" t="s">
        <v>33</v>
      </c>
      <c r="BC864" s="1" t="s">
        <v>33</v>
      </c>
      <c r="BD864" s="1" t="s">
        <v>38</v>
      </c>
      <c r="BE864" s="1" t="s">
        <v>33</v>
      </c>
      <c r="BF864" s="1" t="s">
        <v>33</v>
      </c>
      <c r="BG864" s="1">
        <v>0.5</v>
      </c>
      <c r="BH864" s="1" t="s">
        <v>38</v>
      </c>
      <c r="BI864" s="1" t="s">
        <v>33</v>
      </c>
      <c r="BJ864" s="1" t="s">
        <v>33</v>
      </c>
      <c r="BK864" s="1" t="s">
        <v>33</v>
      </c>
      <c r="BL864" s="1">
        <v>0.5</v>
      </c>
      <c r="BM864" s="1">
        <v>0.5</v>
      </c>
    </row>
    <row r="865" spans="1:65" x14ac:dyDescent="0.35">
      <c r="A865" s="1" t="s">
        <v>3606</v>
      </c>
      <c r="B865" s="1" t="s">
        <v>3131</v>
      </c>
      <c r="C865" s="1" t="s">
        <v>3607</v>
      </c>
      <c r="D865" s="1" t="s">
        <v>3608</v>
      </c>
      <c r="E865" t="s">
        <v>113</v>
      </c>
      <c r="F865" s="1" t="s">
        <v>37</v>
      </c>
      <c r="G865" s="1" t="s">
        <v>4191</v>
      </c>
      <c r="H865" s="1" t="s">
        <v>33</v>
      </c>
      <c r="I865" s="1" t="s">
        <v>81</v>
      </c>
      <c r="K865" t="str">
        <f t="shared" si="182"/>
        <v>Fire</v>
      </c>
      <c r="L865" s="1">
        <v>0.6</v>
      </c>
      <c r="M865" s="1">
        <v>9</v>
      </c>
      <c r="N865" s="1" t="s">
        <v>38</v>
      </c>
      <c r="O865" s="1" t="s">
        <v>82</v>
      </c>
      <c r="Q865" s="1" t="s">
        <v>3605</v>
      </c>
      <c r="R865" s="9" t="s">
        <v>933</v>
      </c>
      <c r="S865" s="9">
        <f t="shared" si="183"/>
        <v>420</v>
      </c>
      <c r="T865" s="9">
        <f t="shared" si="184"/>
        <v>65</v>
      </c>
      <c r="U865" s="9" t="s">
        <v>46</v>
      </c>
      <c r="V865" s="9">
        <f t="shared" si="185"/>
        <v>86</v>
      </c>
      <c r="W865" s="9" t="s">
        <v>530</v>
      </c>
      <c r="X865" s="9">
        <f t="shared" si="186"/>
        <v>60</v>
      </c>
      <c r="Y865" s="9" t="s">
        <v>56</v>
      </c>
      <c r="Z865" s="9">
        <f t="shared" si="187"/>
        <v>55</v>
      </c>
      <c r="AA865" s="9" t="s">
        <v>169</v>
      </c>
      <c r="AB865" s="9">
        <f t="shared" si="188"/>
        <v>60</v>
      </c>
      <c r="AC865" s="9" t="s">
        <v>56</v>
      </c>
      <c r="AD865" s="9">
        <f t="shared" si="189"/>
        <v>94</v>
      </c>
      <c r="AE865" s="9" t="s">
        <v>570</v>
      </c>
      <c r="AF865" s="9">
        <f t="shared" si="190"/>
        <v>45</v>
      </c>
      <c r="AG865" s="9" t="s">
        <v>44</v>
      </c>
      <c r="AH865" s="9"/>
      <c r="AI865" s="9" t="str">
        <f t="shared" si="191"/>
        <v/>
      </c>
      <c r="AJ865" s="9" t="str">
        <f t="shared" si="192"/>
        <v/>
      </c>
      <c r="AK865" s="9"/>
      <c r="AL865" s="1" t="s">
        <v>49</v>
      </c>
      <c r="AM865" s="1" t="s">
        <v>38</v>
      </c>
      <c r="AN865" s="1" t="s">
        <v>238</v>
      </c>
      <c r="AO865" s="1" t="s">
        <v>514</v>
      </c>
      <c r="AP865" t="str">
        <f t="shared" si="193"/>
        <v>Field, Human-Like</v>
      </c>
      <c r="AQ865" s="9">
        <v>87.5</v>
      </c>
      <c r="AR865" s="9">
        <f t="shared" si="194"/>
        <v>12.5</v>
      </c>
      <c r="AS865" s="10">
        <f>Table1[[#This Row],[percentage_male]]/100</f>
        <v>0.875</v>
      </c>
      <c r="AT865" s="11">
        <f>(100-Table1[[#This Row],[percentage_male]])/100</f>
        <v>0.125</v>
      </c>
      <c r="AU865" s="1" t="s">
        <v>51</v>
      </c>
      <c r="AV865" s="1" t="s">
        <v>33</v>
      </c>
      <c r="AW865" s="1">
        <v>0.5</v>
      </c>
      <c r="AX865" s="1" t="s">
        <v>38</v>
      </c>
      <c r="AY865" s="1" t="s">
        <v>33</v>
      </c>
      <c r="AZ865" s="1">
        <v>0.5</v>
      </c>
      <c r="BA865" s="1">
        <v>0.5</v>
      </c>
      <c r="BB865" s="1" t="s">
        <v>33</v>
      </c>
      <c r="BC865" s="1" t="s">
        <v>33</v>
      </c>
      <c r="BD865" s="1" t="s">
        <v>38</v>
      </c>
      <c r="BE865" s="1" t="s">
        <v>33</v>
      </c>
      <c r="BF865" s="1" t="s">
        <v>33</v>
      </c>
      <c r="BG865" s="1">
        <v>0.5</v>
      </c>
      <c r="BH865" s="1" t="s">
        <v>38</v>
      </c>
      <c r="BI865" s="1" t="s">
        <v>33</v>
      </c>
      <c r="BJ865" s="1" t="s">
        <v>33</v>
      </c>
      <c r="BK865" s="1" t="s">
        <v>33</v>
      </c>
      <c r="BL865" s="1">
        <v>0.5</v>
      </c>
      <c r="BM865" s="1">
        <v>0.5</v>
      </c>
    </row>
    <row r="866" spans="1:65" x14ac:dyDescent="0.35">
      <c r="A866" s="1" t="s">
        <v>3609</v>
      </c>
      <c r="B866" s="1" t="s">
        <v>3135</v>
      </c>
      <c r="C866" s="1" t="s">
        <v>3610</v>
      </c>
      <c r="D866" s="1" t="s">
        <v>3611</v>
      </c>
      <c r="E866" t="s">
        <v>113</v>
      </c>
      <c r="F866" s="1" t="s">
        <v>37</v>
      </c>
      <c r="G866" s="1" t="s">
        <v>4483</v>
      </c>
      <c r="H866" s="1" t="s">
        <v>33</v>
      </c>
      <c r="I866" s="1" t="s">
        <v>81</v>
      </c>
      <c r="K866" t="str">
        <f t="shared" si="182"/>
        <v>Fire</v>
      </c>
      <c r="L866" s="1">
        <v>1.4</v>
      </c>
      <c r="M866" s="1">
        <v>33</v>
      </c>
      <c r="N866" s="1" t="s">
        <v>38</v>
      </c>
      <c r="O866" s="1" t="s">
        <v>82</v>
      </c>
      <c r="Q866" s="1" t="s">
        <v>3605</v>
      </c>
      <c r="R866" s="9" t="s">
        <v>139</v>
      </c>
      <c r="S866" s="9">
        <f t="shared" si="183"/>
        <v>530</v>
      </c>
      <c r="T866" s="9">
        <f t="shared" si="184"/>
        <v>80</v>
      </c>
      <c r="U866" s="9" t="s">
        <v>59</v>
      </c>
      <c r="V866" s="9">
        <f t="shared" si="185"/>
        <v>116</v>
      </c>
      <c r="W866" s="9" t="s">
        <v>652</v>
      </c>
      <c r="X866" s="9">
        <f t="shared" si="186"/>
        <v>75</v>
      </c>
      <c r="Y866" s="9" t="s">
        <v>195</v>
      </c>
      <c r="Z866" s="9">
        <f t="shared" si="187"/>
        <v>65</v>
      </c>
      <c r="AA866" s="9" t="s">
        <v>46</v>
      </c>
      <c r="AB866" s="9">
        <f t="shared" si="188"/>
        <v>75</v>
      </c>
      <c r="AC866" s="9" t="s">
        <v>195</v>
      </c>
      <c r="AD866" s="9">
        <f t="shared" si="189"/>
        <v>119</v>
      </c>
      <c r="AE866" s="9" t="s">
        <v>665</v>
      </c>
      <c r="AF866" s="9">
        <f t="shared" si="190"/>
        <v>45</v>
      </c>
      <c r="AG866" s="9" t="s">
        <v>44</v>
      </c>
      <c r="AH866" s="9"/>
      <c r="AI866" s="9" t="str">
        <f t="shared" si="191"/>
        <v/>
      </c>
      <c r="AJ866" s="9" t="str">
        <f t="shared" si="192"/>
        <v/>
      </c>
      <c r="AK866" s="9"/>
      <c r="AL866" s="1" t="s">
        <v>49</v>
      </c>
      <c r="AM866" s="1" t="s">
        <v>38</v>
      </c>
      <c r="AN866" s="1" t="s">
        <v>238</v>
      </c>
      <c r="AO866" s="1" t="s">
        <v>514</v>
      </c>
      <c r="AP866" t="str">
        <f t="shared" si="193"/>
        <v>Field, Human-Like</v>
      </c>
      <c r="AQ866" s="9">
        <v>87.5</v>
      </c>
      <c r="AR866" s="9">
        <f t="shared" si="194"/>
        <v>12.5</v>
      </c>
      <c r="AS866" s="10">
        <f>Table1[[#This Row],[percentage_male]]/100</f>
        <v>0.875</v>
      </c>
      <c r="AT866" s="11">
        <f>(100-Table1[[#This Row],[percentage_male]])/100</f>
        <v>0.125</v>
      </c>
      <c r="AU866" s="1" t="s">
        <v>51</v>
      </c>
      <c r="AV866" s="1" t="s">
        <v>33</v>
      </c>
      <c r="AW866" s="1">
        <v>0.5</v>
      </c>
      <c r="AX866" s="1" t="s">
        <v>38</v>
      </c>
      <c r="AY866" s="1" t="s">
        <v>33</v>
      </c>
      <c r="AZ866" s="1">
        <v>0.5</v>
      </c>
      <c r="BA866" s="1">
        <v>0.5</v>
      </c>
      <c r="BB866" s="1" t="s">
        <v>33</v>
      </c>
      <c r="BC866" s="1" t="s">
        <v>33</v>
      </c>
      <c r="BD866" s="1" t="s">
        <v>38</v>
      </c>
      <c r="BE866" s="1" t="s">
        <v>33</v>
      </c>
      <c r="BF866" s="1" t="s">
        <v>33</v>
      </c>
      <c r="BG866" s="1">
        <v>0.5</v>
      </c>
      <c r="BH866" s="1" t="s">
        <v>38</v>
      </c>
      <c r="BI866" s="1" t="s">
        <v>33</v>
      </c>
      <c r="BJ866" s="1" t="s">
        <v>33</v>
      </c>
      <c r="BK866" s="1" t="s">
        <v>33</v>
      </c>
      <c r="BL866" s="1">
        <v>0.5</v>
      </c>
      <c r="BM866" s="1">
        <v>0.5</v>
      </c>
    </row>
    <row r="867" spans="1:65" x14ac:dyDescent="0.35">
      <c r="A867" s="1" t="s">
        <v>3612</v>
      </c>
      <c r="B867" s="1" t="s">
        <v>3139</v>
      </c>
      <c r="C867" s="1" t="s">
        <v>3613</v>
      </c>
      <c r="D867" s="1" t="s">
        <v>3614</v>
      </c>
      <c r="E867" t="s">
        <v>113</v>
      </c>
      <c r="F867" s="1" t="s">
        <v>37</v>
      </c>
      <c r="G867" s="1" t="s">
        <v>4484</v>
      </c>
      <c r="H867" s="1" t="s">
        <v>33</v>
      </c>
      <c r="I867" s="1" t="s">
        <v>123</v>
      </c>
      <c r="K867" t="str">
        <f t="shared" si="182"/>
        <v>Water</v>
      </c>
      <c r="L867" s="1">
        <v>0.3</v>
      </c>
      <c r="M867" s="1">
        <v>4</v>
      </c>
      <c r="N867" s="1" t="s">
        <v>38</v>
      </c>
      <c r="O867" s="1" t="s">
        <v>124</v>
      </c>
      <c r="Q867" s="1" t="s">
        <v>194</v>
      </c>
      <c r="R867" s="9" t="s">
        <v>512</v>
      </c>
      <c r="S867" s="9">
        <f t="shared" si="183"/>
        <v>310</v>
      </c>
      <c r="T867" s="9">
        <f t="shared" si="184"/>
        <v>50</v>
      </c>
      <c r="U867" s="9" t="s">
        <v>88</v>
      </c>
      <c r="V867" s="9">
        <f t="shared" si="185"/>
        <v>40</v>
      </c>
      <c r="W867" s="9" t="s">
        <v>184</v>
      </c>
      <c r="X867" s="9">
        <f t="shared" si="186"/>
        <v>40</v>
      </c>
      <c r="Y867" s="9" t="s">
        <v>184</v>
      </c>
      <c r="Z867" s="9">
        <f t="shared" si="187"/>
        <v>70</v>
      </c>
      <c r="AA867" s="9" t="s">
        <v>47</v>
      </c>
      <c r="AB867" s="9">
        <f t="shared" si="188"/>
        <v>40</v>
      </c>
      <c r="AC867" s="9" t="s">
        <v>184</v>
      </c>
      <c r="AD867" s="9">
        <f t="shared" si="189"/>
        <v>70</v>
      </c>
      <c r="AE867" s="9" t="s">
        <v>47</v>
      </c>
      <c r="AF867" s="9">
        <f t="shared" si="190"/>
        <v>45</v>
      </c>
      <c r="AG867" s="9" t="s">
        <v>44</v>
      </c>
      <c r="AH867" s="9"/>
      <c r="AI867" s="9" t="str">
        <f t="shared" si="191"/>
        <v/>
      </c>
      <c r="AJ867" s="9" t="str">
        <f t="shared" si="192"/>
        <v/>
      </c>
      <c r="AK867" s="9"/>
      <c r="AL867" s="1" t="s">
        <v>49</v>
      </c>
      <c r="AM867" s="1" t="s">
        <v>38</v>
      </c>
      <c r="AN867" s="1" t="s">
        <v>238</v>
      </c>
      <c r="AO867" s="1" t="s">
        <v>129</v>
      </c>
      <c r="AP867" t="str">
        <f t="shared" si="193"/>
        <v>Field, Water 1</v>
      </c>
      <c r="AQ867" s="9">
        <v>87.5</v>
      </c>
      <c r="AR867" s="9">
        <f t="shared" si="194"/>
        <v>12.5</v>
      </c>
      <c r="AS867" s="10">
        <f>Table1[[#This Row],[percentage_male]]/100</f>
        <v>0.875</v>
      </c>
      <c r="AT867" s="11">
        <f>(100-Table1[[#This Row],[percentage_male]])/100</f>
        <v>0.125</v>
      </c>
      <c r="AU867" s="1" t="s">
        <v>51</v>
      </c>
      <c r="AV867" s="1" t="s">
        <v>33</v>
      </c>
      <c r="AW867" s="1">
        <v>0.5</v>
      </c>
      <c r="AX867" s="1">
        <v>0.5</v>
      </c>
      <c r="AY867" s="1" t="s">
        <v>38</v>
      </c>
      <c r="AZ867" s="1" t="s">
        <v>38</v>
      </c>
      <c r="BA867" s="1">
        <v>0.5</v>
      </c>
      <c r="BB867" s="1" t="s">
        <v>33</v>
      </c>
      <c r="BC867" s="1" t="s">
        <v>33</v>
      </c>
      <c r="BD867" s="1" t="s">
        <v>33</v>
      </c>
      <c r="BE867" s="1" t="s">
        <v>33</v>
      </c>
      <c r="BF867" s="1" t="s">
        <v>33</v>
      </c>
      <c r="BG867" s="1" t="s">
        <v>33</v>
      </c>
      <c r="BH867" s="1" t="s">
        <v>33</v>
      </c>
      <c r="BI867" s="1" t="s">
        <v>33</v>
      </c>
      <c r="BJ867" s="1" t="s">
        <v>33</v>
      </c>
      <c r="BK867" s="1" t="s">
        <v>33</v>
      </c>
      <c r="BL867" s="1">
        <v>0.5</v>
      </c>
      <c r="BM867" s="1" t="s">
        <v>33</v>
      </c>
    </row>
    <row r="868" spans="1:65" x14ac:dyDescent="0.35">
      <c r="A868" s="1" t="s">
        <v>3615</v>
      </c>
      <c r="B868" s="1" t="s">
        <v>3143</v>
      </c>
      <c r="C868" s="1" t="s">
        <v>3616</v>
      </c>
      <c r="D868" s="1" t="s">
        <v>3617</v>
      </c>
      <c r="E868" t="s">
        <v>113</v>
      </c>
      <c r="F868" s="1" t="s">
        <v>37</v>
      </c>
      <c r="G868" s="1" t="s">
        <v>4485</v>
      </c>
      <c r="H868" s="1" t="s">
        <v>33</v>
      </c>
      <c r="I868" s="1" t="s">
        <v>123</v>
      </c>
      <c r="K868" t="str">
        <f t="shared" si="182"/>
        <v>Water</v>
      </c>
      <c r="L868" s="1">
        <v>0.7</v>
      </c>
      <c r="M868" s="1">
        <v>11.5</v>
      </c>
      <c r="N868" s="1" t="s">
        <v>38</v>
      </c>
      <c r="O868" s="1" t="s">
        <v>124</v>
      </c>
      <c r="Q868" s="1" t="s">
        <v>194</v>
      </c>
      <c r="R868" s="9" t="s">
        <v>933</v>
      </c>
      <c r="S868" s="9">
        <f t="shared" si="183"/>
        <v>420</v>
      </c>
      <c r="T868" s="9">
        <f t="shared" si="184"/>
        <v>65</v>
      </c>
      <c r="U868" s="9" t="s">
        <v>46</v>
      </c>
      <c r="V868" s="9">
        <f t="shared" si="185"/>
        <v>60</v>
      </c>
      <c r="W868" s="9" t="s">
        <v>56</v>
      </c>
      <c r="X868" s="9">
        <f t="shared" si="186"/>
        <v>55</v>
      </c>
      <c r="Y868" s="9" t="s">
        <v>169</v>
      </c>
      <c r="Z868" s="9">
        <f t="shared" si="187"/>
        <v>95</v>
      </c>
      <c r="AA868" s="9" t="s">
        <v>276</v>
      </c>
      <c r="AB868" s="9">
        <f t="shared" si="188"/>
        <v>55</v>
      </c>
      <c r="AC868" s="9" t="s">
        <v>169</v>
      </c>
      <c r="AD868" s="9">
        <f t="shared" si="189"/>
        <v>90</v>
      </c>
      <c r="AE868" s="9" t="s">
        <v>178</v>
      </c>
      <c r="AF868" s="9">
        <f t="shared" si="190"/>
        <v>45</v>
      </c>
      <c r="AG868" s="9" t="s">
        <v>44</v>
      </c>
      <c r="AH868" s="9"/>
      <c r="AI868" s="9" t="str">
        <f t="shared" si="191"/>
        <v/>
      </c>
      <c r="AJ868" s="9" t="str">
        <f t="shared" si="192"/>
        <v/>
      </c>
      <c r="AK868" s="9"/>
      <c r="AL868" s="1" t="s">
        <v>49</v>
      </c>
      <c r="AM868" s="1" t="s">
        <v>38</v>
      </c>
      <c r="AN868" s="1" t="s">
        <v>238</v>
      </c>
      <c r="AO868" s="1" t="s">
        <v>129</v>
      </c>
      <c r="AP868" t="str">
        <f t="shared" si="193"/>
        <v>Field, Water 1</v>
      </c>
      <c r="AQ868" s="9">
        <v>87.5</v>
      </c>
      <c r="AR868" s="9">
        <f t="shared" si="194"/>
        <v>12.5</v>
      </c>
      <c r="AS868" s="10">
        <f>Table1[[#This Row],[percentage_male]]/100</f>
        <v>0.875</v>
      </c>
      <c r="AT868" s="11">
        <f>(100-Table1[[#This Row],[percentage_male]])/100</f>
        <v>0.125</v>
      </c>
      <c r="AU868" s="1" t="s">
        <v>51</v>
      </c>
      <c r="AV868" s="1" t="s">
        <v>33</v>
      </c>
      <c r="AW868" s="1">
        <v>0.5</v>
      </c>
      <c r="AX868" s="1">
        <v>0.5</v>
      </c>
      <c r="AY868" s="1" t="s">
        <v>38</v>
      </c>
      <c r="AZ868" s="1" t="s">
        <v>38</v>
      </c>
      <c r="BA868" s="1">
        <v>0.5</v>
      </c>
      <c r="BB868" s="1" t="s">
        <v>33</v>
      </c>
      <c r="BC868" s="1" t="s">
        <v>33</v>
      </c>
      <c r="BD868" s="1" t="s">
        <v>33</v>
      </c>
      <c r="BE868" s="1" t="s">
        <v>33</v>
      </c>
      <c r="BF868" s="1" t="s">
        <v>33</v>
      </c>
      <c r="BG868" s="1" t="s">
        <v>33</v>
      </c>
      <c r="BH868" s="1" t="s">
        <v>33</v>
      </c>
      <c r="BI868" s="1" t="s">
        <v>33</v>
      </c>
      <c r="BJ868" s="1" t="s">
        <v>33</v>
      </c>
      <c r="BK868" s="1" t="s">
        <v>33</v>
      </c>
      <c r="BL868" s="1">
        <v>0.5</v>
      </c>
      <c r="BM868" s="1" t="s">
        <v>33</v>
      </c>
    </row>
    <row r="869" spans="1:65" x14ac:dyDescent="0.35">
      <c r="A869" s="1" t="s">
        <v>3618</v>
      </c>
      <c r="B869" s="1" t="s">
        <v>3146</v>
      </c>
      <c r="C869" s="1" t="s">
        <v>3619</v>
      </c>
      <c r="D869" s="1" t="s">
        <v>3620</v>
      </c>
      <c r="E869" t="s">
        <v>113</v>
      </c>
      <c r="F869" s="1" t="s">
        <v>37</v>
      </c>
      <c r="G869" s="1" t="s">
        <v>4486</v>
      </c>
      <c r="H869" s="1" t="s">
        <v>33</v>
      </c>
      <c r="I869" s="1" t="s">
        <v>123</v>
      </c>
      <c r="K869" t="str">
        <f t="shared" si="182"/>
        <v>Water</v>
      </c>
      <c r="L869" s="1">
        <v>1.9</v>
      </c>
      <c r="M869" s="1">
        <v>45.2</v>
      </c>
      <c r="N869" s="1" t="s">
        <v>38</v>
      </c>
      <c r="O869" s="1" t="s">
        <v>124</v>
      </c>
      <c r="Q869" s="1" t="s">
        <v>194</v>
      </c>
      <c r="R869" s="9" t="s">
        <v>139</v>
      </c>
      <c r="S869" s="9">
        <f t="shared" si="183"/>
        <v>530</v>
      </c>
      <c r="T869" s="9">
        <f t="shared" si="184"/>
        <v>70</v>
      </c>
      <c r="U869" s="9" t="s">
        <v>47</v>
      </c>
      <c r="V869" s="9">
        <f t="shared" si="185"/>
        <v>85</v>
      </c>
      <c r="W869" s="9" t="s">
        <v>104</v>
      </c>
      <c r="X869" s="9">
        <f t="shared" si="186"/>
        <v>65</v>
      </c>
      <c r="Y869" s="9" t="s">
        <v>46</v>
      </c>
      <c r="Z869" s="9">
        <f t="shared" si="187"/>
        <v>125</v>
      </c>
      <c r="AA869" s="9" t="s">
        <v>651</v>
      </c>
      <c r="AB869" s="9">
        <f t="shared" si="188"/>
        <v>65</v>
      </c>
      <c r="AC869" s="9" t="s">
        <v>46</v>
      </c>
      <c r="AD869" s="9">
        <f t="shared" si="189"/>
        <v>120</v>
      </c>
      <c r="AE869" s="9" t="s">
        <v>75</v>
      </c>
      <c r="AF869" s="9">
        <f t="shared" si="190"/>
        <v>45</v>
      </c>
      <c r="AG869" s="9" t="s">
        <v>44</v>
      </c>
      <c r="AH869" s="9"/>
      <c r="AI869" s="9" t="str">
        <f t="shared" si="191"/>
        <v/>
      </c>
      <c r="AJ869" s="9" t="str">
        <f t="shared" si="192"/>
        <v/>
      </c>
      <c r="AK869" s="9"/>
      <c r="AL869" s="1" t="s">
        <v>49</v>
      </c>
      <c r="AM869" s="1" t="s">
        <v>38</v>
      </c>
      <c r="AN869" s="1" t="s">
        <v>238</v>
      </c>
      <c r="AO869" s="1" t="s">
        <v>129</v>
      </c>
      <c r="AP869" t="str">
        <f t="shared" si="193"/>
        <v>Field, Water 1</v>
      </c>
      <c r="AQ869" s="9">
        <v>87.5</v>
      </c>
      <c r="AR869" s="9">
        <f t="shared" si="194"/>
        <v>12.5</v>
      </c>
      <c r="AS869" s="10">
        <f>Table1[[#This Row],[percentage_male]]/100</f>
        <v>0.875</v>
      </c>
      <c r="AT869" s="11">
        <f>(100-Table1[[#This Row],[percentage_male]])/100</f>
        <v>0.125</v>
      </c>
      <c r="AU869" s="1" t="s">
        <v>51</v>
      </c>
      <c r="AV869" s="1" t="s">
        <v>33</v>
      </c>
      <c r="AW869" s="1">
        <v>0.5</v>
      </c>
      <c r="AX869" s="1">
        <v>0.5</v>
      </c>
      <c r="AY869" s="1" t="s">
        <v>38</v>
      </c>
      <c r="AZ869" s="1" t="s">
        <v>38</v>
      </c>
      <c r="BA869" s="1">
        <v>0.5</v>
      </c>
      <c r="BB869" s="1" t="s">
        <v>33</v>
      </c>
      <c r="BC869" s="1" t="s">
        <v>33</v>
      </c>
      <c r="BD869" s="1" t="s">
        <v>33</v>
      </c>
      <c r="BE869" s="1" t="s">
        <v>33</v>
      </c>
      <c r="BF869" s="1" t="s">
        <v>33</v>
      </c>
      <c r="BG869" s="1" t="s">
        <v>33</v>
      </c>
      <c r="BH869" s="1" t="s">
        <v>33</v>
      </c>
      <c r="BI869" s="1" t="s">
        <v>33</v>
      </c>
      <c r="BJ869" s="1" t="s">
        <v>33</v>
      </c>
      <c r="BK869" s="1" t="s">
        <v>33</v>
      </c>
      <c r="BL869" s="1">
        <v>0.5</v>
      </c>
      <c r="BM869" s="1" t="s">
        <v>33</v>
      </c>
    </row>
    <row r="870" spans="1:65" x14ac:dyDescent="0.35">
      <c r="A870" s="1" t="s">
        <v>3621</v>
      </c>
      <c r="B870" s="1" t="s">
        <v>3150</v>
      </c>
      <c r="C870" s="1" t="s">
        <v>3622</v>
      </c>
      <c r="D870" s="1" t="s">
        <v>3623</v>
      </c>
      <c r="E870" t="s">
        <v>113</v>
      </c>
      <c r="F870" s="1" t="s">
        <v>37</v>
      </c>
      <c r="G870" s="1" t="s">
        <v>4487</v>
      </c>
      <c r="H870" s="1" t="s">
        <v>33</v>
      </c>
      <c r="I870" s="1" t="s">
        <v>37</v>
      </c>
      <c r="K870" t="str">
        <f t="shared" si="182"/>
        <v>Normal</v>
      </c>
      <c r="L870" s="1">
        <v>0.3</v>
      </c>
      <c r="M870" s="1">
        <v>2.5</v>
      </c>
      <c r="N870" s="1" t="s">
        <v>38</v>
      </c>
      <c r="O870" s="1" t="s">
        <v>2968</v>
      </c>
      <c r="Q870" s="1" t="s">
        <v>241</v>
      </c>
      <c r="R870" s="9" t="s">
        <v>325</v>
      </c>
      <c r="S870" s="9">
        <f t="shared" si="183"/>
        <v>275</v>
      </c>
      <c r="T870" s="9">
        <f t="shared" si="184"/>
        <v>70</v>
      </c>
      <c r="U870" s="9" t="s">
        <v>47</v>
      </c>
      <c r="V870" s="9">
        <f t="shared" si="185"/>
        <v>55</v>
      </c>
      <c r="W870" s="9" t="s">
        <v>169</v>
      </c>
      <c r="X870" s="9">
        <f t="shared" si="186"/>
        <v>55</v>
      </c>
      <c r="Y870" s="9" t="s">
        <v>169</v>
      </c>
      <c r="Z870" s="9">
        <f t="shared" si="187"/>
        <v>35</v>
      </c>
      <c r="AA870" s="9" t="s">
        <v>159</v>
      </c>
      <c r="AB870" s="9">
        <f t="shared" si="188"/>
        <v>35</v>
      </c>
      <c r="AC870" s="9" t="s">
        <v>159</v>
      </c>
      <c r="AD870" s="9">
        <f t="shared" si="189"/>
        <v>25</v>
      </c>
      <c r="AE870" s="9" t="s">
        <v>170</v>
      </c>
      <c r="AF870" s="9">
        <f t="shared" si="190"/>
        <v>255</v>
      </c>
      <c r="AG870" s="9" t="s">
        <v>160</v>
      </c>
      <c r="AH870" s="9"/>
      <c r="AI870" s="9" t="str">
        <f t="shared" si="191"/>
        <v/>
      </c>
      <c r="AJ870" s="9" t="str">
        <f t="shared" si="192"/>
        <v/>
      </c>
      <c r="AK870" s="9"/>
      <c r="AL870" s="1" t="s">
        <v>161</v>
      </c>
      <c r="AM870" s="1" t="s">
        <v>33</v>
      </c>
      <c r="AN870" s="1" t="s">
        <v>238</v>
      </c>
      <c r="AP870" t="str">
        <f t="shared" si="193"/>
        <v>Field</v>
      </c>
      <c r="AQ870" s="9">
        <v>50</v>
      </c>
      <c r="AR870" s="9">
        <f t="shared" si="194"/>
        <v>50</v>
      </c>
      <c r="AS870" s="10">
        <f>Table1[[#This Row],[percentage_male]]/100</f>
        <v>0.5</v>
      </c>
      <c r="AT870" s="11">
        <f>(100-Table1[[#This Row],[percentage_male]])/100</f>
        <v>0.5</v>
      </c>
      <c r="AU870" s="1" t="s">
        <v>51</v>
      </c>
      <c r="AV870" s="1" t="s">
        <v>33</v>
      </c>
      <c r="AW870" s="1" t="s">
        <v>33</v>
      </c>
      <c r="AX870" s="1" t="s">
        <v>33</v>
      </c>
      <c r="AY870" s="1" t="s">
        <v>33</v>
      </c>
      <c r="AZ870" s="1" t="s">
        <v>33</v>
      </c>
      <c r="BA870" s="1" t="s">
        <v>33</v>
      </c>
      <c r="BB870" s="1" t="s">
        <v>38</v>
      </c>
      <c r="BC870" s="1" t="s">
        <v>33</v>
      </c>
      <c r="BD870" s="1" t="s">
        <v>33</v>
      </c>
      <c r="BE870" s="1" t="s">
        <v>33</v>
      </c>
      <c r="BF870" s="1" t="s">
        <v>33</v>
      </c>
      <c r="BG870" s="1" t="s">
        <v>33</v>
      </c>
      <c r="BH870" s="1" t="s">
        <v>33</v>
      </c>
      <c r="BI870" s="1" t="s">
        <v>32</v>
      </c>
      <c r="BJ870" s="1" t="s">
        <v>33</v>
      </c>
      <c r="BK870" s="1" t="s">
        <v>33</v>
      </c>
      <c r="BL870" s="1" t="s">
        <v>33</v>
      </c>
      <c r="BM870" s="1" t="s">
        <v>33</v>
      </c>
    </row>
    <row r="871" spans="1:65" x14ac:dyDescent="0.35">
      <c r="A871" s="1" t="s">
        <v>3624</v>
      </c>
      <c r="B871" s="1" t="s">
        <v>3155</v>
      </c>
      <c r="C871" s="1" t="s">
        <v>3625</v>
      </c>
      <c r="D871" s="1" t="s">
        <v>3626</v>
      </c>
      <c r="E871" t="s">
        <v>113</v>
      </c>
      <c r="F871" s="1" t="s">
        <v>37</v>
      </c>
      <c r="G871" s="1" t="s">
        <v>4488</v>
      </c>
      <c r="H871" s="1" t="s">
        <v>33</v>
      </c>
      <c r="I871" s="1" t="s">
        <v>37</v>
      </c>
      <c r="K871" t="str">
        <f t="shared" si="182"/>
        <v>Normal</v>
      </c>
      <c r="L871" s="1">
        <v>0.6</v>
      </c>
      <c r="M871" s="1">
        <v>6</v>
      </c>
      <c r="N871" s="1" t="s">
        <v>38</v>
      </c>
      <c r="O871" s="1" t="s">
        <v>2968</v>
      </c>
      <c r="Q871" s="1" t="s">
        <v>241</v>
      </c>
      <c r="R871" s="9" t="s">
        <v>820</v>
      </c>
      <c r="S871" s="9">
        <f t="shared" si="183"/>
        <v>460</v>
      </c>
      <c r="T871" s="9">
        <f t="shared" si="184"/>
        <v>120</v>
      </c>
      <c r="U871" s="9" t="s">
        <v>75</v>
      </c>
      <c r="V871" s="9">
        <f t="shared" si="185"/>
        <v>95</v>
      </c>
      <c r="W871" s="9" t="s">
        <v>276</v>
      </c>
      <c r="X871" s="9">
        <f t="shared" si="186"/>
        <v>95</v>
      </c>
      <c r="Y871" s="9" t="s">
        <v>276</v>
      </c>
      <c r="Z871" s="9">
        <f t="shared" si="187"/>
        <v>55</v>
      </c>
      <c r="AA871" s="9" t="s">
        <v>169</v>
      </c>
      <c r="AB871" s="9">
        <f t="shared" si="188"/>
        <v>75</v>
      </c>
      <c r="AC871" s="9" t="s">
        <v>195</v>
      </c>
      <c r="AD871" s="9">
        <f t="shared" si="189"/>
        <v>20</v>
      </c>
      <c r="AE871" s="9" t="s">
        <v>51</v>
      </c>
      <c r="AF871" s="9">
        <f t="shared" si="190"/>
        <v>90</v>
      </c>
      <c r="AG871" s="9" t="s">
        <v>178</v>
      </c>
      <c r="AH871" s="9"/>
      <c r="AI871" s="9" t="str">
        <f t="shared" si="191"/>
        <v/>
      </c>
      <c r="AJ871" s="9" t="str">
        <f t="shared" si="192"/>
        <v/>
      </c>
      <c r="AK871" s="9"/>
      <c r="AL871" s="1" t="s">
        <v>161</v>
      </c>
      <c r="AM871" s="1" t="s">
        <v>33</v>
      </c>
      <c r="AN871" s="1" t="s">
        <v>238</v>
      </c>
      <c r="AP871" t="str">
        <f t="shared" si="193"/>
        <v>Field</v>
      </c>
      <c r="AQ871" s="9">
        <v>50</v>
      </c>
      <c r="AR871" s="9">
        <f t="shared" si="194"/>
        <v>50</v>
      </c>
      <c r="AS871" s="10">
        <f>Table1[[#This Row],[percentage_male]]/100</f>
        <v>0.5</v>
      </c>
      <c r="AT871" s="11">
        <f>(100-Table1[[#This Row],[percentage_male]])/100</f>
        <v>0.5</v>
      </c>
      <c r="AU871" s="1" t="s">
        <v>51</v>
      </c>
      <c r="AV871" s="1" t="s">
        <v>33</v>
      </c>
      <c r="AW871" s="1" t="s">
        <v>33</v>
      </c>
      <c r="AX871" s="1" t="s">
        <v>33</v>
      </c>
      <c r="AY871" s="1" t="s">
        <v>33</v>
      </c>
      <c r="AZ871" s="1" t="s">
        <v>33</v>
      </c>
      <c r="BA871" s="1" t="s">
        <v>33</v>
      </c>
      <c r="BB871" s="1" t="s">
        <v>38</v>
      </c>
      <c r="BC871" s="1" t="s">
        <v>33</v>
      </c>
      <c r="BD871" s="1" t="s">
        <v>33</v>
      </c>
      <c r="BE871" s="1" t="s">
        <v>33</v>
      </c>
      <c r="BF871" s="1" t="s">
        <v>33</v>
      </c>
      <c r="BG871" s="1" t="s">
        <v>33</v>
      </c>
      <c r="BH871" s="1" t="s">
        <v>33</v>
      </c>
      <c r="BI871" s="1" t="s">
        <v>32</v>
      </c>
      <c r="BJ871" s="1" t="s">
        <v>33</v>
      </c>
      <c r="BK871" s="1" t="s">
        <v>33</v>
      </c>
      <c r="BL871" s="1" t="s">
        <v>33</v>
      </c>
      <c r="BM871" s="1" t="s">
        <v>33</v>
      </c>
    </row>
    <row r="872" spans="1:65" x14ac:dyDescent="0.35">
      <c r="A872" s="1" t="s">
        <v>3627</v>
      </c>
      <c r="B872" s="1" t="s">
        <v>3159</v>
      </c>
      <c r="C872" s="1" t="s">
        <v>3628</v>
      </c>
      <c r="D872" s="1" t="s">
        <v>3629</v>
      </c>
      <c r="E872" t="s">
        <v>113</v>
      </c>
      <c r="F872" s="1" t="s">
        <v>37</v>
      </c>
      <c r="G872" s="1" t="s">
        <v>3901</v>
      </c>
      <c r="H872" s="1" t="s">
        <v>33</v>
      </c>
      <c r="I872" s="1" t="s">
        <v>99</v>
      </c>
      <c r="K872" t="str">
        <f t="shared" si="182"/>
        <v>Flying</v>
      </c>
      <c r="L872" s="1">
        <v>0.2</v>
      </c>
      <c r="M872" s="1">
        <v>1.8</v>
      </c>
      <c r="N872" s="1" t="s">
        <v>61</v>
      </c>
      <c r="O872" s="1" t="s">
        <v>206</v>
      </c>
      <c r="P872" s="1" t="s">
        <v>270</v>
      </c>
      <c r="Q872" s="1" t="s">
        <v>208</v>
      </c>
      <c r="R872" s="9" t="s">
        <v>399</v>
      </c>
      <c r="S872" s="9">
        <f t="shared" si="183"/>
        <v>245</v>
      </c>
      <c r="T872" s="9">
        <f t="shared" si="184"/>
        <v>38</v>
      </c>
      <c r="U872" s="9" t="s">
        <v>314</v>
      </c>
      <c r="V872" s="9">
        <f t="shared" si="185"/>
        <v>47</v>
      </c>
      <c r="W872" s="9" t="s">
        <v>326</v>
      </c>
      <c r="X872" s="9">
        <f t="shared" si="186"/>
        <v>35</v>
      </c>
      <c r="Y872" s="9" t="s">
        <v>159</v>
      </c>
      <c r="Z872" s="9">
        <f t="shared" si="187"/>
        <v>33</v>
      </c>
      <c r="AA872" s="9" t="s">
        <v>289</v>
      </c>
      <c r="AB872" s="9">
        <f t="shared" si="188"/>
        <v>35</v>
      </c>
      <c r="AC872" s="9" t="s">
        <v>159</v>
      </c>
      <c r="AD872" s="9">
        <f t="shared" si="189"/>
        <v>57</v>
      </c>
      <c r="AE872" s="9" t="s">
        <v>348</v>
      </c>
      <c r="AF872" s="9">
        <f t="shared" si="190"/>
        <v>255</v>
      </c>
      <c r="AG872" s="9" t="s">
        <v>160</v>
      </c>
      <c r="AH872" s="9"/>
      <c r="AI872" s="9" t="str">
        <f t="shared" si="191"/>
        <v/>
      </c>
      <c r="AJ872" s="9" t="str">
        <f t="shared" si="192"/>
        <v/>
      </c>
      <c r="AK872" s="9"/>
      <c r="AL872" s="1" t="s">
        <v>49</v>
      </c>
      <c r="AM872" s="1" t="s">
        <v>33</v>
      </c>
      <c r="AN872" s="1" t="s">
        <v>99</v>
      </c>
      <c r="AP872" t="str">
        <f t="shared" si="193"/>
        <v>Flying</v>
      </c>
      <c r="AQ872" s="9">
        <v>50</v>
      </c>
      <c r="AR872" s="9">
        <f t="shared" si="194"/>
        <v>50</v>
      </c>
      <c r="AS872" s="10">
        <f>Table1[[#This Row],[percentage_male]]/100</f>
        <v>0.5</v>
      </c>
      <c r="AT872" s="11">
        <f>(100-Table1[[#This Row],[percentage_male]])/100</f>
        <v>0.5</v>
      </c>
      <c r="AU872" s="1" t="s">
        <v>162</v>
      </c>
      <c r="AV872" s="1" t="s">
        <v>33</v>
      </c>
      <c r="AW872" s="1" t="s">
        <v>33</v>
      </c>
      <c r="AX872" s="1" t="s">
        <v>33</v>
      </c>
      <c r="AY872" s="1" t="s">
        <v>38</v>
      </c>
      <c r="AZ872" s="1">
        <v>0.5</v>
      </c>
      <c r="BA872" s="1" t="s">
        <v>38</v>
      </c>
      <c r="BB872" s="1">
        <v>0.5</v>
      </c>
      <c r="BC872" s="1" t="s">
        <v>33</v>
      </c>
      <c r="BD872" s="1" t="s">
        <v>32</v>
      </c>
      <c r="BE872" s="1" t="s">
        <v>33</v>
      </c>
      <c r="BF872" s="1" t="s">
        <v>33</v>
      </c>
      <c r="BG872" s="1">
        <v>0.5</v>
      </c>
      <c r="BH872" s="1" t="s">
        <v>38</v>
      </c>
      <c r="BI872" s="1" t="s">
        <v>33</v>
      </c>
      <c r="BJ872" s="1" t="s">
        <v>33</v>
      </c>
      <c r="BK872" s="1" t="s">
        <v>33</v>
      </c>
      <c r="BL872" s="1" t="s">
        <v>33</v>
      </c>
      <c r="BM872" s="1" t="s">
        <v>33</v>
      </c>
    </row>
    <row r="873" spans="1:65" x14ac:dyDescent="0.35">
      <c r="A873" s="1" t="s">
        <v>3630</v>
      </c>
      <c r="B873" s="1" t="s">
        <v>3163</v>
      </c>
      <c r="C873" s="1" t="s">
        <v>3631</v>
      </c>
      <c r="D873" s="1" t="s">
        <v>3632</v>
      </c>
      <c r="E873" t="s">
        <v>113</v>
      </c>
      <c r="F873" s="1" t="s">
        <v>37</v>
      </c>
      <c r="G873" s="1" t="s">
        <v>4489</v>
      </c>
      <c r="H873" s="1" t="s">
        <v>33</v>
      </c>
      <c r="I873" s="1" t="s">
        <v>99</v>
      </c>
      <c r="K873" t="str">
        <f t="shared" si="182"/>
        <v>Flying</v>
      </c>
      <c r="L873" s="1">
        <v>0.8</v>
      </c>
      <c r="M873" s="1">
        <v>16</v>
      </c>
      <c r="N873" s="1" t="s">
        <v>61</v>
      </c>
      <c r="O873" s="1" t="s">
        <v>206</v>
      </c>
      <c r="P873" s="1" t="s">
        <v>270</v>
      </c>
      <c r="Q873" s="1" t="s">
        <v>208</v>
      </c>
      <c r="R873" s="9" t="s">
        <v>331</v>
      </c>
      <c r="S873" s="9">
        <f t="shared" si="183"/>
        <v>365</v>
      </c>
      <c r="T873" s="9">
        <f t="shared" si="184"/>
        <v>68</v>
      </c>
      <c r="U873" s="9" t="s">
        <v>452</v>
      </c>
      <c r="V873" s="9">
        <f t="shared" si="185"/>
        <v>67</v>
      </c>
      <c r="W873" s="9" t="s">
        <v>332</v>
      </c>
      <c r="X873" s="9">
        <f t="shared" si="186"/>
        <v>55</v>
      </c>
      <c r="Y873" s="9" t="s">
        <v>169</v>
      </c>
      <c r="Z873" s="9">
        <f t="shared" si="187"/>
        <v>43</v>
      </c>
      <c r="AA873" s="9" t="s">
        <v>87</v>
      </c>
      <c r="AB873" s="9">
        <f t="shared" si="188"/>
        <v>55</v>
      </c>
      <c r="AC873" s="9" t="s">
        <v>169</v>
      </c>
      <c r="AD873" s="9">
        <f t="shared" si="189"/>
        <v>77</v>
      </c>
      <c r="AE873" s="9" t="s">
        <v>252</v>
      </c>
      <c r="AF873" s="9">
        <f t="shared" si="190"/>
        <v>120</v>
      </c>
      <c r="AG873" s="9" t="s">
        <v>75</v>
      </c>
      <c r="AH873" s="9"/>
      <c r="AI873" s="9" t="str">
        <f t="shared" si="191"/>
        <v/>
      </c>
      <c r="AJ873" s="9" t="str">
        <f t="shared" si="192"/>
        <v/>
      </c>
      <c r="AK873" s="9"/>
      <c r="AL873" s="1" t="s">
        <v>49</v>
      </c>
      <c r="AM873" s="1" t="s">
        <v>33</v>
      </c>
      <c r="AN873" s="1" t="s">
        <v>99</v>
      </c>
      <c r="AP873" t="str">
        <f t="shared" si="193"/>
        <v>Flying</v>
      </c>
      <c r="AQ873" s="9">
        <v>50</v>
      </c>
      <c r="AR873" s="9">
        <f t="shared" si="194"/>
        <v>50</v>
      </c>
      <c r="AS873" s="10">
        <f>Table1[[#This Row],[percentage_male]]/100</f>
        <v>0.5</v>
      </c>
      <c r="AT873" s="11">
        <f>(100-Table1[[#This Row],[percentage_male]])/100</f>
        <v>0.5</v>
      </c>
      <c r="AU873" s="1" t="s">
        <v>162</v>
      </c>
      <c r="AV873" s="1" t="s">
        <v>33</v>
      </c>
      <c r="AW873" s="1" t="s">
        <v>33</v>
      </c>
      <c r="AX873" s="1" t="s">
        <v>33</v>
      </c>
      <c r="AY873" s="1" t="s">
        <v>38</v>
      </c>
      <c r="AZ873" s="1">
        <v>0.5</v>
      </c>
      <c r="BA873" s="1" t="s">
        <v>38</v>
      </c>
      <c r="BB873" s="1">
        <v>0.5</v>
      </c>
      <c r="BC873" s="1" t="s">
        <v>33</v>
      </c>
      <c r="BD873" s="1" t="s">
        <v>32</v>
      </c>
      <c r="BE873" s="1" t="s">
        <v>33</v>
      </c>
      <c r="BF873" s="1" t="s">
        <v>33</v>
      </c>
      <c r="BG873" s="1">
        <v>0.5</v>
      </c>
      <c r="BH873" s="1" t="s">
        <v>38</v>
      </c>
      <c r="BI873" s="1" t="s">
        <v>33</v>
      </c>
      <c r="BJ873" s="1" t="s">
        <v>33</v>
      </c>
      <c r="BK873" s="1" t="s">
        <v>33</v>
      </c>
      <c r="BL873" s="1" t="s">
        <v>33</v>
      </c>
      <c r="BM873" s="1" t="s">
        <v>33</v>
      </c>
    </row>
    <row r="874" spans="1:65" x14ac:dyDescent="0.35">
      <c r="A874" s="1" t="s">
        <v>3633</v>
      </c>
      <c r="B874" s="1" t="s">
        <v>3167</v>
      </c>
      <c r="C874" s="1" t="s">
        <v>3634</v>
      </c>
      <c r="D874" s="1" t="s">
        <v>3635</v>
      </c>
      <c r="E874" t="s">
        <v>113</v>
      </c>
      <c r="F874" s="1" t="s">
        <v>37</v>
      </c>
      <c r="G874" s="1" t="s">
        <v>4489</v>
      </c>
      <c r="H874" s="1" t="s">
        <v>38</v>
      </c>
      <c r="I874" s="1" t="s">
        <v>99</v>
      </c>
      <c r="J874" s="1" t="s">
        <v>311</v>
      </c>
      <c r="K874" t="str">
        <f t="shared" si="182"/>
        <v>Flying, Steel</v>
      </c>
      <c r="L874" s="1">
        <v>2.2000000000000002</v>
      </c>
      <c r="M874" s="1">
        <v>75</v>
      </c>
      <c r="N874" s="1" t="s">
        <v>61</v>
      </c>
      <c r="O874" s="1" t="s">
        <v>901</v>
      </c>
      <c r="P874" s="1" t="s">
        <v>270</v>
      </c>
      <c r="Q874" s="1" t="s">
        <v>3636</v>
      </c>
      <c r="R874" s="9" t="s">
        <v>199</v>
      </c>
      <c r="S874" s="9">
        <f t="shared" si="183"/>
        <v>495</v>
      </c>
      <c r="T874" s="9">
        <f t="shared" si="184"/>
        <v>98</v>
      </c>
      <c r="U874" s="9" t="s">
        <v>581</v>
      </c>
      <c r="V874" s="9">
        <f t="shared" si="185"/>
        <v>87</v>
      </c>
      <c r="W874" s="9" t="s">
        <v>341</v>
      </c>
      <c r="X874" s="9">
        <f t="shared" si="186"/>
        <v>105</v>
      </c>
      <c r="Y874" s="9" t="s">
        <v>141</v>
      </c>
      <c r="Z874" s="9">
        <f t="shared" si="187"/>
        <v>53</v>
      </c>
      <c r="AA874" s="9" t="s">
        <v>388</v>
      </c>
      <c r="AB874" s="9">
        <f t="shared" si="188"/>
        <v>85</v>
      </c>
      <c r="AC874" s="9" t="s">
        <v>104</v>
      </c>
      <c r="AD874" s="9">
        <f t="shared" si="189"/>
        <v>67</v>
      </c>
      <c r="AE874" s="9" t="s">
        <v>332</v>
      </c>
      <c r="AF874" s="9">
        <f t="shared" si="190"/>
        <v>45</v>
      </c>
      <c r="AG874" s="9" t="s">
        <v>44</v>
      </c>
      <c r="AH874" s="9"/>
      <c r="AI874" s="9" t="str">
        <f t="shared" si="191"/>
        <v/>
      </c>
      <c r="AJ874" s="9" t="str">
        <f t="shared" si="192"/>
        <v/>
      </c>
      <c r="AK874" s="9"/>
      <c r="AL874" s="1" t="s">
        <v>49</v>
      </c>
      <c r="AM874" s="1" t="s">
        <v>33</v>
      </c>
      <c r="AN874" s="1" t="s">
        <v>99</v>
      </c>
      <c r="AP874" t="str">
        <f t="shared" si="193"/>
        <v>Flying</v>
      </c>
      <c r="AQ874" s="9">
        <v>50</v>
      </c>
      <c r="AR874" s="9">
        <f t="shared" si="194"/>
        <v>50</v>
      </c>
      <c r="AS874" s="10">
        <f>Table1[[#This Row],[percentage_male]]/100</f>
        <v>0.5</v>
      </c>
      <c r="AT874" s="11">
        <f>(100-Table1[[#This Row],[percentage_male]])/100</f>
        <v>0.5</v>
      </c>
      <c r="AU874" s="1" t="s">
        <v>162</v>
      </c>
      <c r="AV874" s="1">
        <v>0.5</v>
      </c>
      <c r="AW874" s="1" t="s">
        <v>38</v>
      </c>
      <c r="AX874" s="1" t="s">
        <v>33</v>
      </c>
      <c r="AY874" s="1" t="s">
        <v>38</v>
      </c>
      <c r="AZ874" s="1">
        <v>0.25</v>
      </c>
      <c r="BA874" s="1" t="s">
        <v>33</v>
      </c>
      <c r="BB874" s="1" t="s">
        <v>33</v>
      </c>
      <c r="BC874" s="1" t="s">
        <v>32</v>
      </c>
      <c r="BD874" s="1" t="s">
        <v>32</v>
      </c>
      <c r="BE874" s="1">
        <v>0.5</v>
      </c>
      <c r="BF874" s="1">
        <v>0.5</v>
      </c>
      <c r="BG874" s="1">
        <v>0.25</v>
      </c>
      <c r="BH874" s="1" t="s">
        <v>33</v>
      </c>
      <c r="BI874" s="1" t="s">
        <v>33</v>
      </c>
      <c r="BJ874" s="1">
        <v>0.5</v>
      </c>
      <c r="BK874" s="1" t="s">
        <v>33</v>
      </c>
      <c r="BL874" s="1">
        <v>0.5</v>
      </c>
      <c r="BM874" s="1">
        <v>0.5</v>
      </c>
    </row>
    <row r="875" spans="1:65" x14ac:dyDescent="0.35">
      <c r="A875" s="1" t="s">
        <v>3637</v>
      </c>
      <c r="B875" s="1" t="s">
        <v>3171</v>
      </c>
      <c r="C875" s="1" t="s">
        <v>3638</v>
      </c>
      <c r="D875" s="1" t="s">
        <v>3639</v>
      </c>
      <c r="E875" t="s">
        <v>113</v>
      </c>
      <c r="F875" s="1" t="s">
        <v>37</v>
      </c>
      <c r="G875" s="1" t="s">
        <v>4428</v>
      </c>
      <c r="H875" s="1" t="s">
        <v>33</v>
      </c>
      <c r="I875" s="1" t="s">
        <v>154</v>
      </c>
      <c r="K875" t="str">
        <f t="shared" si="182"/>
        <v>Bug</v>
      </c>
      <c r="L875" s="1">
        <v>0.4</v>
      </c>
      <c r="M875" s="1">
        <v>8</v>
      </c>
      <c r="N875" s="1" t="s">
        <v>61</v>
      </c>
      <c r="O875" s="1" t="s">
        <v>193</v>
      </c>
      <c r="P875" s="1" t="s">
        <v>175</v>
      </c>
      <c r="Q875" s="1" t="s">
        <v>1142</v>
      </c>
      <c r="R875" s="9" t="s">
        <v>529</v>
      </c>
      <c r="S875" s="9">
        <f t="shared" si="183"/>
        <v>180</v>
      </c>
      <c r="T875" s="9">
        <f t="shared" si="184"/>
        <v>25</v>
      </c>
      <c r="U875" s="9" t="s">
        <v>170</v>
      </c>
      <c r="V875" s="9">
        <f t="shared" si="185"/>
        <v>20</v>
      </c>
      <c r="W875" s="9" t="s">
        <v>51</v>
      </c>
      <c r="X875" s="9">
        <f t="shared" si="186"/>
        <v>20</v>
      </c>
      <c r="Y875" s="9" t="s">
        <v>51</v>
      </c>
      <c r="Z875" s="9">
        <f t="shared" si="187"/>
        <v>25</v>
      </c>
      <c r="AA875" s="9" t="s">
        <v>170</v>
      </c>
      <c r="AB875" s="9">
        <f t="shared" si="188"/>
        <v>45</v>
      </c>
      <c r="AC875" s="9" t="s">
        <v>44</v>
      </c>
      <c r="AD875" s="9">
        <f t="shared" si="189"/>
        <v>45</v>
      </c>
      <c r="AE875" s="9" t="s">
        <v>44</v>
      </c>
      <c r="AF875" s="9">
        <f t="shared" si="190"/>
        <v>255</v>
      </c>
      <c r="AG875" s="9" t="s">
        <v>160</v>
      </c>
      <c r="AH875" s="9"/>
      <c r="AI875" s="9" t="str">
        <f t="shared" si="191"/>
        <v/>
      </c>
      <c r="AJ875" s="9" t="str">
        <f t="shared" si="192"/>
        <v/>
      </c>
      <c r="AK875" s="9"/>
      <c r="AL875" s="1" t="s">
        <v>161</v>
      </c>
      <c r="AM875" s="1" t="s">
        <v>33</v>
      </c>
      <c r="AN875" s="1" t="s">
        <v>154</v>
      </c>
      <c r="AP875" t="str">
        <f t="shared" si="193"/>
        <v>Bug</v>
      </c>
      <c r="AQ875" s="9">
        <v>50</v>
      </c>
      <c r="AR875" s="9">
        <f t="shared" si="194"/>
        <v>50</v>
      </c>
      <c r="AS875" s="10">
        <f>Table1[[#This Row],[percentage_male]]/100</f>
        <v>0.5</v>
      </c>
      <c r="AT875" s="11">
        <f>(100-Table1[[#This Row],[percentage_male]])/100</f>
        <v>0.5</v>
      </c>
      <c r="AU875" s="1" t="s">
        <v>162</v>
      </c>
      <c r="AV875" s="1" t="s">
        <v>33</v>
      </c>
      <c r="AW875" s="1" t="s">
        <v>38</v>
      </c>
      <c r="AX875" s="1" t="s">
        <v>33</v>
      </c>
      <c r="AY875" s="1" t="s">
        <v>33</v>
      </c>
      <c r="AZ875" s="1">
        <v>0.5</v>
      </c>
      <c r="BA875" s="1" t="s">
        <v>33</v>
      </c>
      <c r="BB875" s="1">
        <v>0.5</v>
      </c>
      <c r="BC875" s="1" t="s">
        <v>33</v>
      </c>
      <c r="BD875" s="1">
        <v>0.5</v>
      </c>
      <c r="BE875" s="1" t="s">
        <v>38</v>
      </c>
      <c r="BF875" s="1" t="s">
        <v>33</v>
      </c>
      <c r="BG875" s="1" t="s">
        <v>33</v>
      </c>
      <c r="BH875" s="1" t="s">
        <v>38</v>
      </c>
      <c r="BI875" s="1" t="s">
        <v>33</v>
      </c>
      <c r="BJ875" s="1" t="s">
        <v>33</v>
      </c>
      <c r="BK875" s="1" t="s">
        <v>33</v>
      </c>
      <c r="BL875" s="1" t="s">
        <v>33</v>
      </c>
      <c r="BM875" s="1" t="s">
        <v>33</v>
      </c>
    </row>
    <row r="876" spans="1:65" x14ac:dyDescent="0.35">
      <c r="A876" s="1" t="s">
        <v>3640</v>
      </c>
      <c r="B876" s="1" t="s">
        <v>3175</v>
      </c>
      <c r="C876" s="1" t="s">
        <v>3641</v>
      </c>
      <c r="D876" s="1" t="s">
        <v>3642</v>
      </c>
      <c r="E876" t="s">
        <v>113</v>
      </c>
      <c r="F876" s="1" t="s">
        <v>37</v>
      </c>
      <c r="G876" s="1" t="s">
        <v>4490</v>
      </c>
      <c r="H876" s="1" t="s">
        <v>38</v>
      </c>
      <c r="I876" s="1" t="s">
        <v>154</v>
      </c>
      <c r="J876" s="1" t="s">
        <v>299</v>
      </c>
      <c r="K876" t="str">
        <f t="shared" ref="K876:K939" si="195">_xlfn.TEXTJOIN(", ",TRUE,I876,J876)</f>
        <v>Bug, Psychic</v>
      </c>
      <c r="L876" s="1">
        <v>0.4</v>
      </c>
      <c r="M876" s="1">
        <v>19.5</v>
      </c>
      <c r="N876" s="1" t="s">
        <v>61</v>
      </c>
      <c r="O876" s="1" t="s">
        <v>193</v>
      </c>
      <c r="P876" s="1" t="s">
        <v>175</v>
      </c>
      <c r="Q876" s="1" t="s">
        <v>1142</v>
      </c>
      <c r="R876" s="9" t="s">
        <v>556</v>
      </c>
      <c r="S876" s="9">
        <f t="shared" ref="S876:S939" si="196">IF(ISBLANK(R876),"",_xlfn.NUMBERVALUE(R876))</f>
        <v>335</v>
      </c>
      <c r="T876" s="9">
        <f t="shared" ref="T876:T939" si="197">IF(ISBLANK(U876),"",_xlfn.NUMBERVALUE(U876))</f>
        <v>50</v>
      </c>
      <c r="U876" s="9" t="s">
        <v>88</v>
      </c>
      <c r="V876" s="9">
        <f t="shared" ref="V876:V939" si="198">IF(ISBLANK(W876),"",_xlfn.NUMBERVALUE(W876))</f>
        <v>35</v>
      </c>
      <c r="W876" s="9" t="s">
        <v>159</v>
      </c>
      <c r="X876" s="9">
        <f t="shared" ref="X876:X939" si="199">IF(ISBLANK(Y876),"",_xlfn.NUMBERVALUE(Y876))</f>
        <v>80</v>
      </c>
      <c r="Y876" s="9" t="s">
        <v>59</v>
      </c>
      <c r="Z876" s="9">
        <f t="shared" ref="Z876:Z939" si="200">IF(ISBLANK(AA876),"",_xlfn.NUMBERVALUE(AA876))</f>
        <v>50</v>
      </c>
      <c r="AA876" s="9" t="s">
        <v>88</v>
      </c>
      <c r="AB876" s="9">
        <f t="shared" ref="AB876:AB939" si="201">IF(ISBLANK(AC876),"",_xlfn.NUMBERVALUE(AC876))</f>
        <v>90</v>
      </c>
      <c r="AC876" s="9" t="s">
        <v>178</v>
      </c>
      <c r="AD876" s="9">
        <f t="shared" ref="AD876:AD939" si="202">IF(ISBLANK(AE876),"",_xlfn.NUMBERVALUE(AE876))</f>
        <v>30</v>
      </c>
      <c r="AE876" s="9" t="s">
        <v>158</v>
      </c>
      <c r="AF876" s="9">
        <f t="shared" ref="AF876:AF939" si="203">IF(ISBLANK(AG876),"",_xlfn.NUMBERVALUE(AG876))</f>
        <v>120</v>
      </c>
      <c r="AG876" s="9" t="s">
        <v>75</v>
      </c>
      <c r="AH876" s="9"/>
      <c r="AI876" s="9" t="str">
        <f t="shared" ref="AI876:AI939" si="204">IF(ISBLANK(AH876),"",_xlfn.NUMBERVALUE(AH876))</f>
        <v/>
      </c>
      <c r="AJ876" s="9" t="str">
        <f t="shared" ref="AJ876:AJ939" si="205">IF(ISBLANK(AK876),"",_xlfn.NUMBERVALUE(AK876))</f>
        <v/>
      </c>
      <c r="AK876" s="9"/>
      <c r="AL876" s="1" t="s">
        <v>161</v>
      </c>
      <c r="AM876" s="1" t="s">
        <v>33</v>
      </c>
      <c r="AN876" s="1" t="s">
        <v>154</v>
      </c>
      <c r="AP876" t="str">
        <f t="shared" ref="AP876:AP939" si="206">_xlfn.TEXTJOIN(", ",TRUE,AN876,AO876)</f>
        <v>Bug</v>
      </c>
      <c r="AQ876" s="9">
        <v>50</v>
      </c>
      <c r="AR876" s="9">
        <f t="shared" ref="AR876:AR939" si="207">100-AQ876</f>
        <v>50</v>
      </c>
      <c r="AS876" s="10">
        <f>Table1[[#This Row],[percentage_male]]/100</f>
        <v>0.5</v>
      </c>
      <c r="AT876" s="11">
        <f>(100-Table1[[#This Row],[percentage_male]])/100</f>
        <v>0.5</v>
      </c>
      <c r="AU876" s="1" t="s">
        <v>162</v>
      </c>
      <c r="AV876" s="1" t="s">
        <v>33</v>
      </c>
      <c r="AW876" s="1" t="s">
        <v>38</v>
      </c>
      <c r="AX876" s="1" t="s">
        <v>33</v>
      </c>
      <c r="AY876" s="1" t="s">
        <v>33</v>
      </c>
      <c r="AZ876" s="1">
        <v>0.5</v>
      </c>
      <c r="BA876" s="1" t="s">
        <v>33</v>
      </c>
      <c r="BB876" s="1">
        <v>0.25</v>
      </c>
      <c r="BC876" s="1" t="s">
        <v>33</v>
      </c>
      <c r="BD876" s="1">
        <v>0.5</v>
      </c>
      <c r="BE876" s="1" t="s">
        <v>38</v>
      </c>
      <c r="BF876" s="1">
        <v>0.5</v>
      </c>
      <c r="BG876" s="1" t="s">
        <v>38</v>
      </c>
      <c r="BH876" s="1" t="s">
        <v>38</v>
      </c>
      <c r="BI876" s="1" t="s">
        <v>38</v>
      </c>
      <c r="BJ876" s="1" t="s">
        <v>33</v>
      </c>
      <c r="BK876" s="1" t="s">
        <v>38</v>
      </c>
      <c r="BL876" s="1" t="s">
        <v>33</v>
      </c>
      <c r="BM876" s="1" t="s">
        <v>33</v>
      </c>
    </row>
    <row r="877" spans="1:65" x14ac:dyDescent="0.35">
      <c r="A877" s="1" t="s">
        <v>3643</v>
      </c>
      <c r="B877" s="1" t="s">
        <v>3179</v>
      </c>
      <c r="C877" s="1" t="s">
        <v>3644</v>
      </c>
      <c r="D877" s="1" t="s">
        <v>3645</v>
      </c>
      <c r="E877" t="s">
        <v>113</v>
      </c>
      <c r="F877" s="1" t="s">
        <v>37</v>
      </c>
      <c r="G877" s="1" t="s">
        <v>4491</v>
      </c>
      <c r="H877" s="1" t="s">
        <v>38</v>
      </c>
      <c r="I877" s="1" t="s">
        <v>154</v>
      </c>
      <c r="J877" s="1" t="s">
        <v>299</v>
      </c>
      <c r="K877" t="str">
        <f t="shared" si="195"/>
        <v>Bug, Psychic</v>
      </c>
      <c r="L877" s="1">
        <v>0.4</v>
      </c>
      <c r="M877" s="1">
        <v>40.799999999999997</v>
      </c>
      <c r="N877" s="1" t="s">
        <v>61</v>
      </c>
      <c r="O877" s="1" t="s">
        <v>193</v>
      </c>
      <c r="P877" s="1" t="s">
        <v>392</v>
      </c>
      <c r="Q877" s="1" t="s">
        <v>1142</v>
      </c>
      <c r="R877" s="9" t="s">
        <v>339</v>
      </c>
      <c r="S877" s="9">
        <f t="shared" si="196"/>
        <v>505</v>
      </c>
      <c r="T877" s="9">
        <f t="shared" si="197"/>
        <v>60</v>
      </c>
      <c r="U877" s="9" t="s">
        <v>56</v>
      </c>
      <c r="V877" s="9">
        <f t="shared" si="198"/>
        <v>45</v>
      </c>
      <c r="W877" s="9" t="s">
        <v>44</v>
      </c>
      <c r="X877" s="9">
        <f t="shared" si="199"/>
        <v>110</v>
      </c>
      <c r="Y877" s="9" t="s">
        <v>296</v>
      </c>
      <c r="Z877" s="9">
        <f t="shared" si="200"/>
        <v>80</v>
      </c>
      <c r="AA877" s="9" t="s">
        <v>59</v>
      </c>
      <c r="AB877" s="9">
        <f t="shared" si="201"/>
        <v>120</v>
      </c>
      <c r="AC877" s="9" t="s">
        <v>75</v>
      </c>
      <c r="AD877" s="9">
        <f t="shared" si="202"/>
        <v>90</v>
      </c>
      <c r="AE877" s="9" t="s">
        <v>178</v>
      </c>
      <c r="AF877" s="9">
        <f t="shared" si="203"/>
        <v>45</v>
      </c>
      <c r="AG877" s="9" t="s">
        <v>44</v>
      </c>
      <c r="AH877" s="9"/>
      <c r="AI877" s="9" t="str">
        <f t="shared" si="204"/>
        <v/>
      </c>
      <c r="AJ877" s="9" t="str">
        <f t="shared" si="205"/>
        <v/>
      </c>
      <c r="AK877" s="9"/>
      <c r="AL877" s="1" t="s">
        <v>161</v>
      </c>
      <c r="AM877" s="1" t="s">
        <v>33</v>
      </c>
      <c r="AN877" s="1" t="s">
        <v>154</v>
      </c>
      <c r="AP877" t="str">
        <f t="shared" si="206"/>
        <v>Bug</v>
      </c>
      <c r="AQ877" s="9">
        <v>50</v>
      </c>
      <c r="AR877" s="9">
        <f t="shared" si="207"/>
        <v>50</v>
      </c>
      <c r="AS877" s="10">
        <f>Table1[[#This Row],[percentage_male]]/100</f>
        <v>0.5</v>
      </c>
      <c r="AT877" s="11">
        <f>(100-Table1[[#This Row],[percentage_male]])/100</f>
        <v>0.5</v>
      </c>
      <c r="AU877" s="1" t="s">
        <v>162</v>
      </c>
      <c r="AV877" s="1" t="s">
        <v>33</v>
      </c>
      <c r="AW877" s="1" t="s">
        <v>38</v>
      </c>
      <c r="AX877" s="1" t="s">
        <v>33</v>
      </c>
      <c r="AY877" s="1" t="s">
        <v>33</v>
      </c>
      <c r="AZ877" s="1">
        <v>0.5</v>
      </c>
      <c r="BA877" s="1" t="s">
        <v>33</v>
      </c>
      <c r="BB877" s="1">
        <v>0.25</v>
      </c>
      <c r="BC877" s="1" t="s">
        <v>33</v>
      </c>
      <c r="BD877" s="1">
        <v>0.5</v>
      </c>
      <c r="BE877" s="1" t="s">
        <v>38</v>
      </c>
      <c r="BF877" s="1">
        <v>0.5</v>
      </c>
      <c r="BG877" s="1" t="s">
        <v>38</v>
      </c>
      <c r="BH877" s="1" t="s">
        <v>38</v>
      </c>
      <c r="BI877" s="1" t="s">
        <v>38</v>
      </c>
      <c r="BJ877" s="1" t="s">
        <v>33</v>
      </c>
      <c r="BK877" s="1" t="s">
        <v>38</v>
      </c>
      <c r="BL877" s="1" t="s">
        <v>33</v>
      </c>
      <c r="BM877" s="1" t="s">
        <v>33</v>
      </c>
    </row>
    <row r="878" spans="1:65" x14ac:dyDescent="0.35">
      <c r="A878" s="1" t="s">
        <v>3646</v>
      </c>
      <c r="B878" s="1" t="s">
        <v>3181</v>
      </c>
      <c r="C878" s="1" t="s">
        <v>3647</v>
      </c>
      <c r="D878" s="1" t="s">
        <v>3648</v>
      </c>
      <c r="E878" t="s">
        <v>113</v>
      </c>
      <c r="F878" s="1" t="s">
        <v>37</v>
      </c>
      <c r="G878" s="1" t="s">
        <v>3910</v>
      </c>
      <c r="H878" s="1" t="s">
        <v>33</v>
      </c>
      <c r="I878" s="1" t="s">
        <v>240</v>
      </c>
      <c r="K878" t="str">
        <f t="shared" si="195"/>
        <v>Dark</v>
      </c>
      <c r="L878" s="1">
        <v>0.6</v>
      </c>
      <c r="M878" s="1">
        <v>8.9</v>
      </c>
      <c r="N878" s="1" t="s">
        <v>61</v>
      </c>
      <c r="O878" s="1" t="s">
        <v>156</v>
      </c>
      <c r="P878" s="1" t="s">
        <v>745</v>
      </c>
      <c r="Q878" s="1" t="s">
        <v>3297</v>
      </c>
      <c r="R878" s="9" t="s">
        <v>399</v>
      </c>
      <c r="S878" s="9">
        <f t="shared" si="196"/>
        <v>245</v>
      </c>
      <c r="T878" s="9">
        <f t="shared" si="197"/>
        <v>40</v>
      </c>
      <c r="U878" s="9" t="s">
        <v>184</v>
      </c>
      <c r="V878" s="9">
        <f t="shared" si="198"/>
        <v>28</v>
      </c>
      <c r="W878" s="9" t="s">
        <v>253</v>
      </c>
      <c r="X878" s="9">
        <f t="shared" si="199"/>
        <v>28</v>
      </c>
      <c r="Y878" s="9" t="s">
        <v>253</v>
      </c>
      <c r="Z878" s="9">
        <f t="shared" si="200"/>
        <v>47</v>
      </c>
      <c r="AA878" s="9" t="s">
        <v>326</v>
      </c>
      <c r="AB878" s="9">
        <f t="shared" si="201"/>
        <v>52</v>
      </c>
      <c r="AC878" s="9" t="s">
        <v>86</v>
      </c>
      <c r="AD878" s="9">
        <f t="shared" si="202"/>
        <v>50</v>
      </c>
      <c r="AE878" s="9" t="s">
        <v>88</v>
      </c>
      <c r="AF878" s="9">
        <f t="shared" si="203"/>
        <v>255</v>
      </c>
      <c r="AG878" s="9" t="s">
        <v>160</v>
      </c>
      <c r="AH878" s="9"/>
      <c r="AI878" s="9" t="str">
        <f t="shared" si="204"/>
        <v/>
      </c>
      <c r="AJ878" s="9" t="str">
        <f t="shared" si="205"/>
        <v/>
      </c>
      <c r="AK878" s="9"/>
      <c r="AL878" s="1" t="s">
        <v>363</v>
      </c>
      <c r="AM878" s="1" t="s">
        <v>33</v>
      </c>
      <c r="AN878" s="1" t="s">
        <v>238</v>
      </c>
      <c r="AP878" t="str">
        <f t="shared" si="206"/>
        <v>Field</v>
      </c>
      <c r="AQ878" s="9">
        <v>50</v>
      </c>
      <c r="AR878" s="9">
        <f t="shared" si="207"/>
        <v>50</v>
      </c>
      <c r="AS878" s="10">
        <f>Table1[[#This Row],[percentage_male]]/100</f>
        <v>0.5</v>
      </c>
      <c r="AT878" s="11">
        <f>(100-Table1[[#This Row],[percentage_male]])/100</f>
        <v>0.5</v>
      </c>
      <c r="AU878" s="1" t="s">
        <v>162</v>
      </c>
      <c r="AV878" s="1" t="s">
        <v>33</v>
      </c>
      <c r="AW878" s="1" t="s">
        <v>33</v>
      </c>
      <c r="AX878" s="1" t="s">
        <v>33</v>
      </c>
      <c r="AY878" s="1" t="s">
        <v>33</v>
      </c>
      <c r="AZ878" s="1" t="s">
        <v>33</v>
      </c>
      <c r="BA878" s="1" t="s">
        <v>33</v>
      </c>
      <c r="BB878" s="1" t="s">
        <v>38</v>
      </c>
      <c r="BC878" s="1" t="s">
        <v>33</v>
      </c>
      <c r="BD878" s="1" t="s">
        <v>33</v>
      </c>
      <c r="BE878" s="1" t="s">
        <v>33</v>
      </c>
      <c r="BF878" s="1" t="s">
        <v>32</v>
      </c>
      <c r="BG878" s="1" t="s">
        <v>38</v>
      </c>
      <c r="BH878" s="1" t="s">
        <v>33</v>
      </c>
      <c r="BI878" s="1">
        <v>0.5</v>
      </c>
      <c r="BJ878" s="1" t="s">
        <v>33</v>
      </c>
      <c r="BK878" s="1">
        <v>0.5</v>
      </c>
      <c r="BL878" s="1" t="s">
        <v>33</v>
      </c>
      <c r="BM878" s="1" t="s">
        <v>38</v>
      </c>
    </row>
    <row r="879" spans="1:65" x14ac:dyDescent="0.35">
      <c r="A879" s="1" t="s">
        <v>3649</v>
      </c>
      <c r="B879" s="1" t="s">
        <v>3183</v>
      </c>
      <c r="C879" s="1" t="s">
        <v>3650</v>
      </c>
      <c r="D879" s="1" t="s">
        <v>3651</v>
      </c>
      <c r="E879" t="s">
        <v>113</v>
      </c>
      <c r="F879" s="1" t="s">
        <v>37</v>
      </c>
      <c r="G879" s="1" t="s">
        <v>3910</v>
      </c>
      <c r="H879" s="1" t="s">
        <v>33</v>
      </c>
      <c r="I879" s="1" t="s">
        <v>240</v>
      </c>
      <c r="K879" t="str">
        <f t="shared" si="195"/>
        <v>Dark</v>
      </c>
      <c r="L879" s="1">
        <v>1.2</v>
      </c>
      <c r="M879" s="1">
        <v>19.899999999999999</v>
      </c>
      <c r="N879" s="1" t="s">
        <v>61</v>
      </c>
      <c r="O879" s="1" t="s">
        <v>156</v>
      </c>
      <c r="P879" s="1" t="s">
        <v>745</v>
      </c>
      <c r="Q879" s="1" t="s">
        <v>3297</v>
      </c>
      <c r="R879" s="9" t="s">
        <v>402</v>
      </c>
      <c r="S879" s="9">
        <f t="shared" si="196"/>
        <v>455</v>
      </c>
      <c r="T879" s="9">
        <f t="shared" si="197"/>
        <v>70</v>
      </c>
      <c r="U879" s="9" t="s">
        <v>47</v>
      </c>
      <c r="V879" s="9">
        <f t="shared" si="198"/>
        <v>58</v>
      </c>
      <c r="W879" s="9" t="s">
        <v>94</v>
      </c>
      <c r="X879" s="9">
        <f t="shared" si="199"/>
        <v>58</v>
      </c>
      <c r="Y879" s="9" t="s">
        <v>94</v>
      </c>
      <c r="Z879" s="9">
        <f t="shared" si="200"/>
        <v>87</v>
      </c>
      <c r="AA879" s="9" t="s">
        <v>341</v>
      </c>
      <c r="AB879" s="9">
        <f t="shared" si="201"/>
        <v>92</v>
      </c>
      <c r="AC879" s="9" t="s">
        <v>340</v>
      </c>
      <c r="AD879" s="9">
        <f t="shared" si="202"/>
        <v>90</v>
      </c>
      <c r="AE879" s="9" t="s">
        <v>178</v>
      </c>
      <c r="AF879" s="9">
        <f t="shared" si="203"/>
        <v>127</v>
      </c>
      <c r="AG879" s="9" t="s">
        <v>249</v>
      </c>
      <c r="AH879" s="9"/>
      <c r="AI879" s="9" t="str">
        <f t="shared" si="204"/>
        <v/>
      </c>
      <c r="AJ879" s="9" t="str">
        <f t="shared" si="205"/>
        <v/>
      </c>
      <c r="AK879" s="9"/>
      <c r="AL879" s="1" t="s">
        <v>363</v>
      </c>
      <c r="AM879" s="1" t="s">
        <v>33</v>
      </c>
      <c r="AN879" s="1" t="s">
        <v>238</v>
      </c>
      <c r="AP879" t="str">
        <f t="shared" si="206"/>
        <v>Field</v>
      </c>
      <c r="AQ879" s="9">
        <v>50</v>
      </c>
      <c r="AR879" s="9">
        <f t="shared" si="207"/>
        <v>50</v>
      </c>
      <c r="AS879" s="10">
        <f>Table1[[#This Row],[percentage_male]]/100</f>
        <v>0.5</v>
      </c>
      <c r="AT879" s="11">
        <f>(100-Table1[[#This Row],[percentage_male]])/100</f>
        <v>0.5</v>
      </c>
      <c r="AU879" s="1" t="s">
        <v>162</v>
      </c>
      <c r="AV879" s="1" t="s">
        <v>33</v>
      </c>
      <c r="AW879" s="1" t="s">
        <v>33</v>
      </c>
      <c r="AX879" s="1" t="s">
        <v>33</v>
      </c>
      <c r="AY879" s="1" t="s">
        <v>33</v>
      </c>
      <c r="AZ879" s="1" t="s">
        <v>33</v>
      </c>
      <c r="BA879" s="1" t="s">
        <v>33</v>
      </c>
      <c r="BB879" s="1" t="s">
        <v>38</v>
      </c>
      <c r="BC879" s="1" t="s">
        <v>33</v>
      </c>
      <c r="BD879" s="1" t="s">
        <v>33</v>
      </c>
      <c r="BE879" s="1" t="s">
        <v>33</v>
      </c>
      <c r="BF879" s="1" t="s">
        <v>32</v>
      </c>
      <c r="BG879" s="1" t="s">
        <v>38</v>
      </c>
      <c r="BH879" s="1" t="s">
        <v>33</v>
      </c>
      <c r="BI879" s="1">
        <v>0.5</v>
      </c>
      <c r="BJ879" s="1" t="s">
        <v>33</v>
      </c>
      <c r="BK879" s="1">
        <v>0.5</v>
      </c>
      <c r="BL879" s="1" t="s">
        <v>33</v>
      </c>
      <c r="BM879" s="1" t="s">
        <v>38</v>
      </c>
    </row>
    <row r="880" spans="1:65" x14ac:dyDescent="0.35">
      <c r="A880" s="1" t="s">
        <v>3652</v>
      </c>
      <c r="B880" s="1" t="s">
        <v>3185</v>
      </c>
      <c r="C880" s="1" t="s">
        <v>3653</v>
      </c>
      <c r="D880" s="1" t="s">
        <v>3654</v>
      </c>
      <c r="E880" t="s">
        <v>113</v>
      </c>
      <c r="F880" s="1" t="s">
        <v>37</v>
      </c>
      <c r="G880" s="1" t="s">
        <v>4288</v>
      </c>
      <c r="H880" s="1" t="s">
        <v>33</v>
      </c>
      <c r="I880" s="1" t="s">
        <v>39</v>
      </c>
      <c r="K880" t="str">
        <f t="shared" si="195"/>
        <v>Grass</v>
      </c>
      <c r="L880" s="1">
        <v>0.4</v>
      </c>
      <c r="M880" s="1">
        <v>2.2000000000000002</v>
      </c>
      <c r="N880" s="1" t="s">
        <v>61</v>
      </c>
      <c r="O880" s="1" t="s">
        <v>3655</v>
      </c>
      <c r="P880" s="1" t="s">
        <v>600</v>
      </c>
      <c r="Q880" s="1" t="s">
        <v>414</v>
      </c>
      <c r="R880" s="9" t="s">
        <v>781</v>
      </c>
      <c r="S880" s="9">
        <f t="shared" si="196"/>
        <v>250</v>
      </c>
      <c r="T880" s="9">
        <f t="shared" si="197"/>
        <v>40</v>
      </c>
      <c r="U880" s="9" t="s">
        <v>184</v>
      </c>
      <c r="V880" s="9">
        <f t="shared" si="198"/>
        <v>40</v>
      </c>
      <c r="W880" s="9" t="s">
        <v>184</v>
      </c>
      <c r="X880" s="9">
        <f t="shared" si="199"/>
        <v>60</v>
      </c>
      <c r="Y880" s="9" t="s">
        <v>56</v>
      </c>
      <c r="Z880" s="9">
        <f t="shared" si="200"/>
        <v>40</v>
      </c>
      <c r="AA880" s="9" t="s">
        <v>184</v>
      </c>
      <c r="AB880" s="9">
        <f t="shared" si="201"/>
        <v>60</v>
      </c>
      <c r="AC880" s="9" t="s">
        <v>56</v>
      </c>
      <c r="AD880" s="9">
        <f t="shared" si="202"/>
        <v>10</v>
      </c>
      <c r="AE880" s="9" t="s">
        <v>130</v>
      </c>
      <c r="AF880" s="9">
        <f t="shared" si="203"/>
        <v>190</v>
      </c>
      <c r="AG880" s="9" t="s">
        <v>286</v>
      </c>
      <c r="AH880" s="9"/>
      <c r="AI880" s="9" t="str">
        <f t="shared" si="204"/>
        <v/>
      </c>
      <c r="AJ880" s="9" t="str">
        <f t="shared" si="205"/>
        <v/>
      </c>
      <c r="AK880" s="9"/>
      <c r="AL880" s="1" t="s">
        <v>161</v>
      </c>
      <c r="AM880" s="1" t="s">
        <v>33</v>
      </c>
      <c r="AN880" s="1" t="s">
        <v>39</v>
      </c>
      <c r="AP880" t="str">
        <f t="shared" si="206"/>
        <v>Grass</v>
      </c>
      <c r="AQ880" s="9">
        <v>50</v>
      </c>
      <c r="AR880" s="9">
        <f t="shared" si="207"/>
        <v>50</v>
      </c>
      <c r="AS880" s="10">
        <f>Table1[[#This Row],[percentage_male]]/100</f>
        <v>0.5</v>
      </c>
      <c r="AT880" s="11">
        <f>(100-Table1[[#This Row],[percentage_male]])/100</f>
        <v>0.5</v>
      </c>
      <c r="AU880" s="1" t="s">
        <v>51</v>
      </c>
      <c r="AV880" s="1" t="s">
        <v>33</v>
      </c>
      <c r="AW880" s="1" t="s">
        <v>38</v>
      </c>
      <c r="AX880" s="1">
        <v>0.5</v>
      </c>
      <c r="AY880" s="1">
        <v>0.5</v>
      </c>
      <c r="AZ880" s="1">
        <v>0.5</v>
      </c>
      <c r="BA880" s="1" t="s">
        <v>38</v>
      </c>
      <c r="BB880" s="1" t="s">
        <v>33</v>
      </c>
      <c r="BC880" s="1" t="s">
        <v>38</v>
      </c>
      <c r="BD880" s="1">
        <v>0.5</v>
      </c>
      <c r="BE880" s="1" t="s">
        <v>38</v>
      </c>
      <c r="BF880" s="1" t="s">
        <v>33</v>
      </c>
      <c r="BG880" s="1" t="s">
        <v>38</v>
      </c>
      <c r="BH880" s="1" t="s">
        <v>33</v>
      </c>
      <c r="BI880" s="1" t="s">
        <v>33</v>
      </c>
      <c r="BJ880" s="1" t="s">
        <v>33</v>
      </c>
      <c r="BK880" s="1" t="s">
        <v>33</v>
      </c>
      <c r="BL880" s="1" t="s">
        <v>33</v>
      </c>
      <c r="BM880" s="1" t="s">
        <v>33</v>
      </c>
    </row>
    <row r="881" spans="1:65" x14ac:dyDescent="0.35">
      <c r="A881" s="1" t="s">
        <v>3656</v>
      </c>
      <c r="B881" s="1" t="s">
        <v>3189</v>
      </c>
      <c r="C881" s="1" t="s">
        <v>3657</v>
      </c>
      <c r="D881" s="1" t="s">
        <v>3658</v>
      </c>
      <c r="E881" t="s">
        <v>113</v>
      </c>
      <c r="F881" s="1" t="s">
        <v>37</v>
      </c>
      <c r="G881" s="1" t="s">
        <v>4492</v>
      </c>
      <c r="H881" s="1" t="s">
        <v>33</v>
      </c>
      <c r="I881" s="1" t="s">
        <v>39</v>
      </c>
      <c r="K881" t="str">
        <f t="shared" si="195"/>
        <v>Grass</v>
      </c>
      <c r="L881" s="1">
        <v>0.5</v>
      </c>
      <c r="M881" s="1">
        <v>2.5</v>
      </c>
      <c r="N881" s="1" t="s">
        <v>61</v>
      </c>
      <c r="O881" s="1" t="s">
        <v>3655</v>
      </c>
      <c r="P881" s="1" t="s">
        <v>600</v>
      </c>
      <c r="Q881" s="1" t="s">
        <v>414</v>
      </c>
      <c r="R881" s="9" t="s">
        <v>820</v>
      </c>
      <c r="S881" s="9">
        <f t="shared" si="196"/>
        <v>460</v>
      </c>
      <c r="T881" s="9">
        <f t="shared" si="197"/>
        <v>60</v>
      </c>
      <c r="U881" s="9" t="s">
        <v>56</v>
      </c>
      <c r="V881" s="9">
        <f t="shared" si="198"/>
        <v>50</v>
      </c>
      <c r="W881" s="9" t="s">
        <v>88</v>
      </c>
      <c r="X881" s="9">
        <f t="shared" si="199"/>
        <v>90</v>
      </c>
      <c r="Y881" s="9" t="s">
        <v>178</v>
      </c>
      <c r="Z881" s="9">
        <f t="shared" si="200"/>
        <v>80</v>
      </c>
      <c r="AA881" s="9" t="s">
        <v>59</v>
      </c>
      <c r="AB881" s="9">
        <f t="shared" si="201"/>
        <v>120</v>
      </c>
      <c r="AC881" s="9" t="s">
        <v>75</v>
      </c>
      <c r="AD881" s="9">
        <f t="shared" si="202"/>
        <v>60</v>
      </c>
      <c r="AE881" s="9" t="s">
        <v>56</v>
      </c>
      <c r="AF881" s="9">
        <f t="shared" si="203"/>
        <v>75</v>
      </c>
      <c r="AG881" s="9" t="s">
        <v>195</v>
      </c>
      <c r="AH881" s="9"/>
      <c r="AI881" s="9" t="str">
        <f t="shared" si="204"/>
        <v/>
      </c>
      <c r="AJ881" s="9" t="str">
        <f t="shared" si="205"/>
        <v/>
      </c>
      <c r="AK881" s="9"/>
      <c r="AL881" s="1" t="s">
        <v>161</v>
      </c>
      <c r="AM881" s="1" t="s">
        <v>33</v>
      </c>
      <c r="AN881" s="1" t="s">
        <v>39</v>
      </c>
      <c r="AP881" t="str">
        <f t="shared" si="206"/>
        <v>Grass</v>
      </c>
      <c r="AQ881" s="9">
        <v>50</v>
      </c>
      <c r="AR881" s="9">
        <f t="shared" si="207"/>
        <v>50</v>
      </c>
      <c r="AS881" s="10">
        <f>Table1[[#This Row],[percentage_male]]/100</f>
        <v>0.5</v>
      </c>
      <c r="AT881" s="11">
        <f>(100-Table1[[#This Row],[percentage_male]])/100</f>
        <v>0.5</v>
      </c>
      <c r="AU881" s="1" t="s">
        <v>51</v>
      </c>
      <c r="AV881" s="1" t="s">
        <v>33</v>
      </c>
      <c r="AW881" s="1" t="s">
        <v>38</v>
      </c>
      <c r="AX881" s="1">
        <v>0.5</v>
      </c>
      <c r="AY881" s="1">
        <v>0.5</v>
      </c>
      <c r="AZ881" s="1">
        <v>0.5</v>
      </c>
      <c r="BA881" s="1" t="s">
        <v>38</v>
      </c>
      <c r="BB881" s="1" t="s">
        <v>33</v>
      </c>
      <c r="BC881" s="1" t="s">
        <v>38</v>
      </c>
      <c r="BD881" s="1">
        <v>0.5</v>
      </c>
      <c r="BE881" s="1" t="s">
        <v>38</v>
      </c>
      <c r="BF881" s="1" t="s">
        <v>33</v>
      </c>
      <c r="BG881" s="1" t="s">
        <v>38</v>
      </c>
      <c r="BH881" s="1" t="s">
        <v>33</v>
      </c>
      <c r="BI881" s="1" t="s">
        <v>33</v>
      </c>
      <c r="BJ881" s="1" t="s">
        <v>33</v>
      </c>
      <c r="BK881" s="1" t="s">
        <v>33</v>
      </c>
      <c r="BL881" s="1" t="s">
        <v>33</v>
      </c>
      <c r="BM881" s="1" t="s">
        <v>33</v>
      </c>
    </row>
    <row r="882" spans="1:65" x14ac:dyDescent="0.35">
      <c r="A882" s="1" t="s">
        <v>3659</v>
      </c>
      <c r="B882" s="1" t="s">
        <v>3191</v>
      </c>
      <c r="C882" s="1" t="s">
        <v>3660</v>
      </c>
      <c r="D882" s="1" t="s">
        <v>3661</v>
      </c>
      <c r="E882" t="s">
        <v>113</v>
      </c>
      <c r="F882" s="1" t="s">
        <v>37</v>
      </c>
      <c r="G882" s="1" t="s">
        <v>4493</v>
      </c>
      <c r="H882" s="1" t="s">
        <v>33</v>
      </c>
      <c r="I882" s="1" t="s">
        <v>37</v>
      </c>
      <c r="K882" t="str">
        <f t="shared" si="195"/>
        <v>Normal</v>
      </c>
      <c r="L882" s="1">
        <v>0.6</v>
      </c>
      <c r="M882" s="1">
        <v>6</v>
      </c>
      <c r="N882" s="1" t="s">
        <v>61</v>
      </c>
      <c r="O882" s="1" t="s">
        <v>3419</v>
      </c>
      <c r="P882" s="1" t="s">
        <v>156</v>
      </c>
      <c r="Q882" s="1" t="s">
        <v>2928</v>
      </c>
      <c r="R882" s="9" t="s">
        <v>386</v>
      </c>
      <c r="S882" s="9">
        <f t="shared" si="196"/>
        <v>270</v>
      </c>
      <c r="T882" s="9">
        <f t="shared" si="197"/>
        <v>42</v>
      </c>
      <c r="U882" s="9" t="s">
        <v>335</v>
      </c>
      <c r="V882" s="9">
        <f t="shared" si="198"/>
        <v>40</v>
      </c>
      <c r="W882" s="9" t="s">
        <v>184</v>
      </c>
      <c r="X882" s="9">
        <f t="shared" si="199"/>
        <v>55</v>
      </c>
      <c r="Y882" s="9" t="s">
        <v>169</v>
      </c>
      <c r="Z882" s="9">
        <f t="shared" si="200"/>
        <v>40</v>
      </c>
      <c r="AA882" s="9" t="s">
        <v>184</v>
      </c>
      <c r="AB882" s="9">
        <f t="shared" si="201"/>
        <v>45</v>
      </c>
      <c r="AC882" s="9" t="s">
        <v>44</v>
      </c>
      <c r="AD882" s="9">
        <f t="shared" si="202"/>
        <v>48</v>
      </c>
      <c r="AE882" s="9" t="s">
        <v>128</v>
      </c>
      <c r="AF882" s="9">
        <f t="shared" si="203"/>
        <v>255</v>
      </c>
      <c r="AG882" s="9" t="s">
        <v>160</v>
      </c>
      <c r="AH882" s="9"/>
      <c r="AI882" s="9" t="str">
        <f t="shared" si="204"/>
        <v/>
      </c>
      <c r="AJ882" s="9" t="str">
        <f t="shared" si="205"/>
        <v/>
      </c>
      <c r="AK882" s="9"/>
      <c r="AL882" s="1" t="s">
        <v>161</v>
      </c>
      <c r="AM882" s="1" t="s">
        <v>33</v>
      </c>
      <c r="AN882" s="1" t="s">
        <v>238</v>
      </c>
      <c r="AP882" t="str">
        <f t="shared" si="206"/>
        <v>Field</v>
      </c>
      <c r="AQ882" s="9">
        <v>50</v>
      </c>
      <c r="AR882" s="9">
        <f t="shared" si="207"/>
        <v>50</v>
      </c>
      <c r="AS882" s="10">
        <f>Table1[[#This Row],[percentage_male]]/100</f>
        <v>0.5</v>
      </c>
      <c r="AT882" s="11">
        <f>(100-Table1[[#This Row],[percentage_male]])/100</f>
        <v>0.5</v>
      </c>
      <c r="AU882" s="1" t="s">
        <v>162</v>
      </c>
      <c r="AV882" s="1" t="s">
        <v>33</v>
      </c>
      <c r="AW882" s="1" t="s">
        <v>38</v>
      </c>
      <c r="AX882" s="1" t="s">
        <v>33</v>
      </c>
      <c r="AY882" s="1" t="s">
        <v>33</v>
      </c>
      <c r="AZ882" s="1" t="s">
        <v>33</v>
      </c>
      <c r="BA882" s="1" t="s">
        <v>33</v>
      </c>
      <c r="BB882" s="1" t="s">
        <v>38</v>
      </c>
      <c r="BC882" s="1" t="s">
        <v>33</v>
      </c>
      <c r="BD882" s="1" t="s">
        <v>33</v>
      </c>
      <c r="BE882" s="1" t="s">
        <v>33</v>
      </c>
      <c r="BF882" s="1" t="s">
        <v>33</v>
      </c>
      <c r="BG882" s="1" t="s">
        <v>33</v>
      </c>
      <c r="BH882" s="1" t="s">
        <v>33</v>
      </c>
      <c r="BI882" s="1" t="s">
        <v>32</v>
      </c>
      <c r="BJ882" s="1" t="s">
        <v>33</v>
      </c>
      <c r="BK882" s="1" t="s">
        <v>33</v>
      </c>
      <c r="BL882" s="1" t="s">
        <v>33</v>
      </c>
      <c r="BM882" s="1" t="s">
        <v>33</v>
      </c>
    </row>
    <row r="883" spans="1:65" x14ac:dyDescent="0.35">
      <c r="A883" s="1" t="s">
        <v>3662</v>
      </c>
      <c r="B883" s="1" t="s">
        <v>3193</v>
      </c>
      <c r="C883" s="1" t="s">
        <v>3663</v>
      </c>
      <c r="D883" s="1" t="s">
        <v>3664</v>
      </c>
      <c r="E883" t="s">
        <v>113</v>
      </c>
      <c r="F883" s="1" t="s">
        <v>37</v>
      </c>
      <c r="G883" s="1" t="s">
        <v>4493</v>
      </c>
      <c r="H883" s="1" t="s">
        <v>33</v>
      </c>
      <c r="I883" s="1" t="s">
        <v>37</v>
      </c>
      <c r="K883" t="str">
        <f t="shared" si="195"/>
        <v>Normal</v>
      </c>
      <c r="L883" s="1">
        <v>1.3</v>
      </c>
      <c r="M883" s="1">
        <v>43</v>
      </c>
      <c r="N883" s="1" t="s">
        <v>61</v>
      </c>
      <c r="O883" s="1" t="s">
        <v>3419</v>
      </c>
      <c r="P883" s="1" t="s">
        <v>528</v>
      </c>
      <c r="Q883" s="1" t="s">
        <v>2928</v>
      </c>
      <c r="R883" s="9" t="s">
        <v>415</v>
      </c>
      <c r="S883" s="9">
        <f t="shared" si="196"/>
        <v>490</v>
      </c>
      <c r="T883" s="9">
        <f t="shared" si="197"/>
        <v>72</v>
      </c>
      <c r="U883" s="9" t="s">
        <v>171</v>
      </c>
      <c r="V883" s="9">
        <f t="shared" si="198"/>
        <v>80</v>
      </c>
      <c r="W883" s="9" t="s">
        <v>59</v>
      </c>
      <c r="X883" s="9">
        <f t="shared" si="199"/>
        <v>100</v>
      </c>
      <c r="Y883" s="9" t="s">
        <v>68</v>
      </c>
      <c r="Z883" s="9">
        <f t="shared" si="200"/>
        <v>60</v>
      </c>
      <c r="AA883" s="9" t="s">
        <v>56</v>
      </c>
      <c r="AB883" s="9">
        <f t="shared" si="201"/>
        <v>90</v>
      </c>
      <c r="AC883" s="9" t="s">
        <v>178</v>
      </c>
      <c r="AD883" s="9">
        <f t="shared" si="202"/>
        <v>88</v>
      </c>
      <c r="AE883" s="9" t="s">
        <v>537</v>
      </c>
      <c r="AF883" s="9">
        <f t="shared" si="203"/>
        <v>127</v>
      </c>
      <c r="AG883" s="9" t="s">
        <v>249</v>
      </c>
      <c r="AH883" s="9"/>
      <c r="AI883" s="9" t="str">
        <f t="shared" si="204"/>
        <v/>
      </c>
      <c r="AJ883" s="9" t="str">
        <f t="shared" si="205"/>
        <v/>
      </c>
      <c r="AK883" s="9"/>
      <c r="AL883" s="1" t="s">
        <v>161</v>
      </c>
      <c r="AM883" s="1" t="s">
        <v>33</v>
      </c>
      <c r="AN883" s="1" t="s">
        <v>238</v>
      </c>
      <c r="AP883" t="str">
        <f t="shared" si="206"/>
        <v>Field</v>
      </c>
      <c r="AQ883" s="9">
        <v>50</v>
      </c>
      <c r="AR883" s="9">
        <f t="shared" si="207"/>
        <v>50</v>
      </c>
      <c r="AS883" s="10">
        <f>Table1[[#This Row],[percentage_male]]/100</f>
        <v>0.5</v>
      </c>
      <c r="AT883" s="11">
        <f>(100-Table1[[#This Row],[percentage_male]])/100</f>
        <v>0.5</v>
      </c>
      <c r="AU883" s="1" t="s">
        <v>162</v>
      </c>
      <c r="AV883" s="1" t="s">
        <v>33</v>
      </c>
      <c r="AW883" s="1" t="s">
        <v>38</v>
      </c>
      <c r="AX883" s="1" t="s">
        <v>33</v>
      </c>
      <c r="AY883" s="1" t="s">
        <v>33</v>
      </c>
      <c r="AZ883" s="1" t="s">
        <v>33</v>
      </c>
      <c r="BA883" s="1" t="s">
        <v>33</v>
      </c>
      <c r="BB883" s="1" t="s">
        <v>38</v>
      </c>
      <c r="BC883" s="1" t="s">
        <v>33</v>
      </c>
      <c r="BD883" s="1" t="s">
        <v>33</v>
      </c>
      <c r="BE883" s="1" t="s">
        <v>33</v>
      </c>
      <c r="BF883" s="1" t="s">
        <v>33</v>
      </c>
      <c r="BG883" s="1" t="s">
        <v>33</v>
      </c>
      <c r="BH883" s="1" t="s">
        <v>33</v>
      </c>
      <c r="BI883" s="1" t="s">
        <v>32</v>
      </c>
      <c r="BJ883" s="1" t="s">
        <v>33</v>
      </c>
      <c r="BK883" s="1" t="s">
        <v>33</v>
      </c>
      <c r="BL883" s="1" t="s">
        <v>33</v>
      </c>
      <c r="BM883" s="1" t="s">
        <v>33</v>
      </c>
    </row>
    <row r="884" spans="1:65" x14ac:dyDescent="0.35">
      <c r="A884" s="1" t="s">
        <v>3665</v>
      </c>
      <c r="B884" s="1" t="s">
        <v>3195</v>
      </c>
      <c r="C884" s="1" t="s">
        <v>3666</v>
      </c>
      <c r="D884" s="1" t="s">
        <v>3667</v>
      </c>
      <c r="E884" t="s">
        <v>113</v>
      </c>
      <c r="F884" s="1" t="s">
        <v>37</v>
      </c>
      <c r="G884" s="1" t="s">
        <v>4494</v>
      </c>
      <c r="H884" s="1" t="s">
        <v>33</v>
      </c>
      <c r="I884" s="1" t="s">
        <v>123</v>
      </c>
      <c r="K884" t="str">
        <f t="shared" si="195"/>
        <v>Water</v>
      </c>
      <c r="L884" s="1">
        <v>0.3</v>
      </c>
      <c r="M884" s="1">
        <v>8.5</v>
      </c>
      <c r="N884" s="1" t="s">
        <v>61</v>
      </c>
      <c r="O884" s="1" t="s">
        <v>1603</v>
      </c>
      <c r="P884" s="1" t="s">
        <v>609</v>
      </c>
      <c r="Q884" s="1" t="s">
        <v>468</v>
      </c>
      <c r="R884" s="9" t="s">
        <v>149</v>
      </c>
      <c r="S884" s="9">
        <f t="shared" si="196"/>
        <v>284</v>
      </c>
      <c r="T884" s="9">
        <f t="shared" si="197"/>
        <v>50</v>
      </c>
      <c r="U884" s="9" t="s">
        <v>88</v>
      </c>
      <c r="V884" s="9">
        <f t="shared" si="198"/>
        <v>64</v>
      </c>
      <c r="W884" s="9" t="s">
        <v>48</v>
      </c>
      <c r="X884" s="9">
        <f t="shared" si="199"/>
        <v>50</v>
      </c>
      <c r="Y884" s="9" t="s">
        <v>88</v>
      </c>
      <c r="Z884" s="9">
        <f t="shared" si="200"/>
        <v>38</v>
      </c>
      <c r="AA884" s="9" t="s">
        <v>314</v>
      </c>
      <c r="AB884" s="9">
        <f t="shared" si="201"/>
        <v>38</v>
      </c>
      <c r="AC884" s="9" t="s">
        <v>314</v>
      </c>
      <c r="AD884" s="9">
        <f t="shared" si="202"/>
        <v>44</v>
      </c>
      <c r="AE884" s="9" t="s">
        <v>127</v>
      </c>
      <c r="AF884" s="9">
        <f t="shared" si="203"/>
        <v>255</v>
      </c>
      <c r="AG884" s="9" t="s">
        <v>160</v>
      </c>
      <c r="AH884" s="9"/>
      <c r="AI884" s="9" t="str">
        <f t="shared" si="204"/>
        <v/>
      </c>
      <c r="AJ884" s="9" t="str">
        <f t="shared" si="205"/>
        <v/>
      </c>
      <c r="AK884" s="9"/>
      <c r="AL884" s="1" t="s">
        <v>161</v>
      </c>
      <c r="AM884" s="1" t="s">
        <v>38</v>
      </c>
      <c r="AN884" s="1" t="s">
        <v>50</v>
      </c>
      <c r="AO884" s="1" t="s">
        <v>129</v>
      </c>
      <c r="AP884" t="str">
        <f t="shared" si="206"/>
        <v>Monster, Water 1</v>
      </c>
      <c r="AQ884" s="9">
        <v>50</v>
      </c>
      <c r="AR884" s="9">
        <f t="shared" si="207"/>
        <v>50</v>
      </c>
      <c r="AS884" s="10">
        <f>Table1[[#This Row],[percentage_male]]/100</f>
        <v>0.5</v>
      </c>
      <c r="AT884" s="11">
        <f>(100-Table1[[#This Row],[percentage_male]])/100</f>
        <v>0.5</v>
      </c>
      <c r="AU884" s="1" t="s">
        <v>51</v>
      </c>
      <c r="AV884" s="1" t="s">
        <v>33</v>
      </c>
      <c r="AW884" s="1">
        <v>0.5</v>
      </c>
      <c r="AX884" s="1">
        <v>0.5</v>
      </c>
      <c r="AY884" s="1" t="s">
        <v>38</v>
      </c>
      <c r="AZ884" s="1" t="s">
        <v>38</v>
      </c>
      <c r="BA884" s="1">
        <v>0.5</v>
      </c>
      <c r="BB884" s="1" t="s">
        <v>33</v>
      </c>
      <c r="BC884" s="1" t="s">
        <v>33</v>
      </c>
      <c r="BD884" s="1" t="s">
        <v>33</v>
      </c>
      <c r="BE884" s="1" t="s">
        <v>33</v>
      </c>
      <c r="BF884" s="1" t="s">
        <v>33</v>
      </c>
      <c r="BG884" s="1" t="s">
        <v>33</v>
      </c>
      <c r="BH884" s="1" t="s">
        <v>33</v>
      </c>
      <c r="BI884" s="1" t="s">
        <v>33</v>
      </c>
      <c r="BJ884" s="1" t="s">
        <v>33</v>
      </c>
      <c r="BK884" s="1" t="s">
        <v>33</v>
      </c>
      <c r="BL884" s="1">
        <v>0.5</v>
      </c>
      <c r="BM884" s="1" t="s">
        <v>33</v>
      </c>
    </row>
    <row r="885" spans="1:65" x14ac:dyDescent="0.35">
      <c r="A885" s="1" t="s">
        <v>3668</v>
      </c>
      <c r="B885" s="1" t="s">
        <v>3199</v>
      </c>
      <c r="C885" s="1" t="s">
        <v>3669</v>
      </c>
      <c r="D885" s="1" t="s">
        <v>3670</v>
      </c>
      <c r="E885" t="s">
        <v>113</v>
      </c>
      <c r="F885" s="1" t="s">
        <v>37</v>
      </c>
      <c r="G885" s="1" t="s">
        <v>4061</v>
      </c>
      <c r="H885" s="1" t="s">
        <v>38</v>
      </c>
      <c r="I885" s="1" t="s">
        <v>123</v>
      </c>
      <c r="J885" s="1" t="s">
        <v>566</v>
      </c>
      <c r="K885" t="str">
        <f t="shared" si="195"/>
        <v>Water, Rock</v>
      </c>
      <c r="L885" s="1">
        <v>1</v>
      </c>
      <c r="M885" s="1">
        <v>115.5</v>
      </c>
      <c r="N885" s="1" t="s">
        <v>61</v>
      </c>
      <c r="O885" s="1" t="s">
        <v>1603</v>
      </c>
      <c r="P885" s="1" t="s">
        <v>609</v>
      </c>
      <c r="Q885" s="1" t="s">
        <v>468</v>
      </c>
      <c r="R885" s="9" t="s">
        <v>295</v>
      </c>
      <c r="S885" s="9">
        <f t="shared" si="196"/>
        <v>485</v>
      </c>
      <c r="T885" s="9">
        <f t="shared" si="197"/>
        <v>90</v>
      </c>
      <c r="U885" s="9" t="s">
        <v>178</v>
      </c>
      <c r="V885" s="9">
        <f t="shared" si="198"/>
        <v>115</v>
      </c>
      <c r="W885" s="9" t="s">
        <v>118</v>
      </c>
      <c r="X885" s="9">
        <f t="shared" si="199"/>
        <v>90</v>
      </c>
      <c r="Y885" s="9" t="s">
        <v>178</v>
      </c>
      <c r="Z885" s="9">
        <f t="shared" si="200"/>
        <v>48</v>
      </c>
      <c r="AA885" s="9" t="s">
        <v>128</v>
      </c>
      <c r="AB885" s="9">
        <f t="shared" si="201"/>
        <v>68</v>
      </c>
      <c r="AC885" s="9" t="s">
        <v>452</v>
      </c>
      <c r="AD885" s="9">
        <f t="shared" si="202"/>
        <v>74</v>
      </c>
      <c r="AE885" s="9" t="s">
        <v>474</v>
      </c>
      <c r="AF885" s="9">
        <f t="shared" si="203"/>
        <v>75</v>
      </c>
      <c r="AG885" s="9" t="s">
        <v>195</v>
      </c>
      <c r="AH885" s="9"/>
      <c r="AI885" s="9" t="str">
        <f t="shared" si="204"/>
        <v/>
      </c>
      <c r="AJ885" s="9" t="str">
        <f t="shared" si="205"/>
        <v/>
      </c>
      <c r="AK885" s="9"/>
      <c r="AL885" s="1" t="s">
        <v>161</v>
      </c>
      <c r="AM885" s="1" t="s">
        <v>38</v>
      </c>
      <c r="AN885" s="1" t="s">
        <v>50</v>
      </c>
      <c r="AO885" s="1" t="s">
        <v>129</v>
      </c>
      <c r="AP885" t="str">
        <f t="shared" si="206"/>
        <v>Monster, Water 1</v>
      </c>
      <c r="AQ885" s="9">
        <v>50</v>
      </c>
      <c r="AR885" s="9">
        <f t="shared" si="207"/>
        <v>50</v>
      </c>
      <c r="AS885" s="10">
        <f>Table1[[#This Row],[percentage_male]]/100</f>
        <v>0.5</v>
      </c>
      <c r="AT885" s="11">
        <f>(100-Table1[[#This Row],[percentage_male]])/100</f>
        <v>0.5</v>
      </c>
      <c r="AU885" s="1" t="s">
        <v>51</v>
      </c>
      <c r="AV885" s="1">
        <v>0.5</v>
      </c>
      <c r="AW885" s="1">
        <v>0.25</v>
      </c>
      <c r="AX885" s="1" t="s">
        <v>33</v>
      </c>
      <c r="AY885" s="1" t="s">
        <v>38</v>
      </c>
      <c r="AZ885" s="1" t="s">
        <v>77</v>
      </c>
      <c r="BA885" s="1">
        <v>0.5</v>
      </c>
      <c r="BB885" s="1" t="s">
        <v>38</v>
      </c>
      <c r="BC885" s="1">
        <v>0.5</v>
      </c>
      <c r="BD885" s="1" t="s">
        <v>38</v>
      </c>
      <c r="BE885" s="1">
        <v>0.5</v>
      </c>
      <c r="BF885" s="1" t="s">
        <v>33</v>
      </c>
      <c r="BG885" s="1" t="s">
        <v>33</v>
      </c>
      <c r="BH885" s="1" t="s">
        <v>33</v>
      </c>
      <c r="BI885" s="1" t="s">
        <v>33</v>
      </c>
      <c r="BJ885" s="1" t="s">
        <v>33</v>
      </c>
      <c r="BK885" s="1" t="s">
        <v>33</v>
      </c>
      <c r="BL885" s="1" t="s">
        <v>33</v>
      </c>
      <c r="BM885" s="1" t="s">
        <v>33</v>
      </c>
    </row>
    <row r="886" spans="1:65" x14ac:dyDescent="0.35">
      <c r="A886" s="1" t="s">
        <v>3671</v>
      </c>
      <c r="B886" s="1" t="s">
        <v>3203</v>
      </c>
      <c r="C886" s="1" t="s">
        <v>3672</v>
      </c>
      <c r="D886" s="1" t="s">
        <v>3673</v>
      </c>
      <c r="E886" t="s">
        <v>113</v>
      </c>
      <c r="F886" s="1" t="s">
        <v>37</v>
      </c>
      <c r="G886" s="1" t="s">
        <v>3923</v>
      </c>
      <c r="H886" s="1" t="s">
        <v>33</v>
      </c>
      <c r="I886" s="1" t="s">
        <v>282</v>
      </c>
      <c r="K886" t="str">
        <f t="shared" si="195"/>
        <v>Electric</v>
      </c>
      <c r="L886" s="1">
        <v>0.3</v>
      </c>
      <c r="M886" s="1">
        <v>13.5</v>
      </c>
      <c r="N886" s="1" t="s">
        <v>38</v>
      </c>
      <c r="O886" s="1" t="s">
        <v>3674</v>
      </c>
      <c r="Q886" s="1" t="s">
        <v>454</v>
      </c>
      <c r="R886" s="9" t="s">
        <v>386</v>
      </c>
      <c r="S886" s="9">
        <f t="shared" si="196"/>
        <v>270</v>
      </c>
      <c r="T886" s="9">
        <f t="shared" si="197"/>
        <v>59</v>
      </c>
      <c r="U886" s="9" t="s">
        <v>134</v>
      </c>
      <c r="V886" s="9">
        <f t="shared" si="198"/>
        <v>45</v>
      </c>
      <c r="W886" s="9" t="s">
        <v>44</v>
      </c>
      <c r="X886" s="9">
        <f t="shared" si="199"/>
        <v>50</v>
      </c>
      <c r="Y886" s="9" t="s">
        <v>88</v>
      </c>
      <c r="Z886" s="9">
        <f t="shared" si="200"/>
        <v>40</v>
      </c>
      <c r="AA886" s="9" t="s">
        <v>184</v>
      </c>
      <c r="AB886" s="9">
        <f t="shared" si="201"/>
        <v>50</v>
      </c>
      <c r="AC886" s="9" t="s">
        <v>88</v>
      </c>
      <c r="AD886" s="9">
        <f t="shared" si="202"/>
        <v>26</v>
      </c>
      <c r="AE886" s="9" t="s">
        <v>242</v>
      </c>
      <c r="AF886" s="9">
        <f t="shared" si="203"/>
        <v>255</v>
      </c>
      <c r="AG886" s="9" t="s">
        <v>160</v>
      </c>
      <c r="AH886" s="9"/>
      <c r="AI886" s="9" t="str">
        <f t="shared" si="204"/>
        <v/>
      </c>
      <c r="AJ886" s="9" t="str">
        <f t="shared" si="205"/>
        <v/>
      </c>
      <c r="AK886" s="9"/>
      <c r="AL886" s="1" t="s">
        <v>363</v>
      </c>
      <c r="AM886" s="1" t="s">
        <v>33</v>
      </c>
      <c r="AN886" s="1" t="s">
        <v>238</v>
      </c>
      <c r="AP886" t="str">
        <f t="shared" si="206"/>
        <v>Field</v>
      </c>
      <c r="AQ886" s="9">
        <v>50</v>
      </c>
      <c r="AR886" s="9">
        <f t="shared" si="207"/>
        <v>50</v>
      </c>
      <c r="AS886" s="10">
        <f>Table1[[#This Row],[percentage_male]]/100</f>
        <v>0.5</v>
      </c>
      <c r="AT886" s="11">
        <f>(100-Table1[[#This Row],[percentage_male]])/100</f>
        <v>0.5</v>
      </c>
      <c r="AU886" s="1" t="s">
        <v>51</v>
      </c>
      <c r="AV886" s="1" t="s">
        <v>33</v>
      </c>
      <c r="AW886" s="1" t="s">
        <v>33</v>
      </c>
      <c r="AX886" s="1" t="s">
        <v>33</v>
      </c>
      <c r="AY886" s="1">
        <v>0.5</v>
      </c>
      <c r="AZ886" s="1" t="s">
        <v>33</v>
      </c>
      <c r="BA886" s="1" t="s">
        <v>33</v>
      </c>
      <c r="BB886" s="1" t="s">
        <v>33</v>
      </c>
      <c r="BC886" s="1" t="s">
        <v>33</v>
      </c>
      <c r="BD886" s="1" t="s">
        <v>38</v>
      </c>
      <c r="BE886" s="1">
        <v>0.5</v>
      </c>
      <c r="BF886" s="1" t="s">
        <v>33</v>
      </c>
      <c r="BG886" s="1" t="s">
        <v>33</v>
      </c>
      <c r="BH886" s="1" t="s">
        <v>33</v>
      </c>
      <c r="BI886" s="1" t="s">
        <v>33</v>
      </c>
      <c r="BJ886" s="1" t="s">
        <v>33</v>
      </c>
      <c r="BK886" s="1" t="s">
        <v>33</v>
      </c>
      <c r="BL886" s="1">
        <v>0.5</v>
      </c>
      <c r="BM886" s="1" t="s">
        <v>33</v>
      </c>
    </row>
    <row r="887" spans="1:65" x14ac:dyDescent="0.35">
      <c r="A887" s="1" t="s">
        <v>3675</v>
      </c>
      <c r="B887" s="1" t="s">
        <v>3207</v>
      </c>
      <c r="C887" s="1" t="s">
        <v>3676</v>
      </c>
      <c r="D887" s="1" t="s">
        <v>3677</v>
      </c>
      <c r="E887" t="s">
        <v>113</v>
      </c>
      <c r="F887" s="1" t="s">
        <v>37</v>
      </c>
      <c r="G887" s="1" t="s">
        <v>4495</v>
      </c>
      <c r="H887" s="1" t="s">
        <v>33</v>
      </c>
      <c r="I887" s="1" t="s">
        <v>282</v>
      </c>
      <c r="K887" t="str">
        <f t="shared" si="195"/>
        <v>Electric</v>
      </c>
      <c r="L887" s="1">
        <v>1</v>
      </c>
      <c r="M887" s="1">
        <v>34</v>
      </c>
      <c r="N887" s="1" t="s">
        <v>38</v>
      </c>
      <c r="O887" s="1" t="s">
        <v>1603</v>
      </c>
      <c r="Q887" s="1" t="s">
        <v>385</v>
      </c>
      <c r="R887" s="9" t="s">
        <v>415</v>
      </c>
      <c r="S887" s="9">
        <f t="shared" si="196"/>
        <v>490</v>
      </c>
      <c r="T887" s="9">
        <f t="shared" si="197"/>
        <v>69</v>
      </c>
      <c r="U887" s="9" t="s">
        <v>277</v>
      </c>
      <c r="V887" s="9">
        <f t="shared" si="198"/>
        <v>90</v>
      </c>
      <c r="W887" s="9" t="s">
        <v>178</v>
      </c>
      <c r="X887" s="9">
        <f t="shared" si="199"/>
        <v>60</v>
      </c>
      <c r="Y887" s="9" t="s">
        <v>56</v>
      </c>
      <c r="Z887" s="9">
        <f t="shared" si="200"/>
        <v>90</v>
      </c>
      <c r="AA887" s="9" t="s">
        <v>178</v>
      </c>
      <c r="AB887" s="9">
        <f t="shared" si="201"/>
        <v>60</v>
      </c>
      <c r="AC887" s="9" t="s">
        <v>56</v>
      </c>
      <c r="AD887" s="9">
        <f t="shared" si="202"/>
        <v>121</v>
      </c>
      <c r="AE887" s="9" t="s">
        <v>228</v>
      </c>
      <c r="AF887" s="9">
        <f t="shared" si="203"/>
        <v>45</v>
      </c>
      <c r="AG887" s="9" t="s">
        <v>44</v>
      </c>
      <c r="AH887" s="9"/>
      <c r="AI887" s="9" t="str">
        <f t="shared" si="204"/>
        <v/>
      </c>
      <c r="AJ887" s="9" t="str">
        <f t="shared" si="205"/>
        <v/>
      </c>
      <c r="AK887" s="9"/>
      <c r="AL887" s="1" t="s">
        <v>363</v>
      </c>
      <c r="AM887" s="1" t="s">
        <v>33</v>
      </c>
      <c r="AN887" s="1" t="s">
        <v>238</v>
      </c>
      <c r="AP887" t="str">
        <f t="shared" si="206"/>
        <v>Field</v>
      </c>
      <c r="AQ887" s="9">
        <v>50</v>
      </c>
      <c r="AR887" s="9">
        <f t="shared" si="207"/>
        <v>50</v>
      </c>
      <c r="AS887" s="10">
        <f>Table1[[#This Row],[percentage_male]]/100</f>
        <v>0.5</v>
      </c>
      <c r="AT887" s="11">
        <f>(100-Table1[[#This Row],[percentage_male]])/100</f>
        <v>0.5</v>
      </c>
      <c r="AU887" s="1" t="s">
        <v>51</v>
      </c>
      <c r="AV887" s="1" t="s">
        <v>33</v>
      </c>
      <c r="AW887" s="1" t="s">
        <v>33</v>
      </c>
      <c r="AX887" s="1" t="s">
        <v>33</v>
      </c>
      <c r="AY887" s="1">
        <v>0.5</v>
      </c>
      <c r="AZ887" s="1" t="s">
        <v>33</v>
      </c>
      <c r="BA887" s="1" t="s">
        <v>33</v>
      </c>
      <c r="BB887" s="1" t="s">
        <v>33</v>
      </c>
      <c r="BC887" s="1" t="s">
        <v>33</v>
      </c>
      <c r="BD887" s="1" t="s">
        <v>38</v>
      </c>
      <c r="BE887" s="1">
        <v>0.5</v>
      </c>
      <c r="BF887" s="1" t="s">
        <v>33</v>
      </c>
      <c r="BG887" s="1" t="s">
        <v>33</v>
      </c>
      <c r="BH887" s="1" t="s">
        <v>33</v>
      </c>
      <c r="BI887" s="1" t="s">
        <v>33</v>
      </c>
      <c r="BJ887" s="1" t="s">
        <v>33</v>
      </c>
      <c r="BK887" s="1" t="s">
        <v>33</v>
      </c>
      <c r="BL887" s="1">
        <v>0.5</v>
      </c>
      <c r="BM887" s="1" t="s">
        <v>33</v>
      </c>
    </row>
    <row r="888" spans="1:65" x14ac:dyDescent="0.35">
      <c r="A888" s="1" t="s">
        <v>3678</v>
      </c>
      <c r="B888" s="1" t="s">
        <v>3211</v>
      </c>
      <c r="C888" s="1" t="s">
        <v>3679</v>
      </c>
      <c r="D888" s="1" t="s">
        <v>3680</v>
      </c>
      <c r="E888" t="s">
        <v>113</v>
      </c>
      <c r="F888" s="1" t="s">
        <v>37</v>
      </c>
      <c r="G888" s="1" t="s">
        <v>4109</v>
      </c>
      <c r="H888" s="1" t="s">
        <v>33</v>
      </c>
      <c r="I888" s="1" t="s">
        <v>566</v>
      </c>
      <c r="K888" t="str">
        <f t="shared" si="195"/>
        <v>Rock</v>
      </c>
      <c r="L888" s="1">
        <v>0.3</v>
      </c>
      <c r="M888" s="1">
        <v>12</v>
      </c>
      <c r="N888" s="1" t="s">
        <v>61</v>
      </c>
      <c r="O888" s="1" t="s">
        <v>3681</v>
      </c>
      <c r="P888" s="1" t="s">
        <v>2061</v>
      </c>
      <c r="Q888" s="1" t="s">
        <v>373</v>
      </c>
      <c r="R888" s="9" t="s">
        <v>105</v>
      </c>
      <c r="S888" s="9">
        <f t="shared" si="196"/>
        <v>240</v>
      </c>
      <c r="T888" s="9">
        <f t="shared" si="197"/>
        <v>30</v>
      </c>
      <c r="U888" s="9" t="s">
        <v>158</v>
      </c>
      <c r="V888" s="9">
        <f t="shared" si="198"/>
        <v>40</v>
      </c>
      <c r="W888" s="9" t="s">
        <v>184</v>
      </c>
      <c r="X888" s="9">
        <f t="shared" si="199"/>
        <v>50</v>
      </c>
      <c r="Y888" s="9" t="s">
        <v>88</v>
      </c>
      <c r="Z888" s="9">
        <f t="shared" si="200"/>
        <v>40</v>
      </c>
      <c r="AA888" s="9" t="s">
        <v>184</v>
      </c>
      <c r="AB888" s="9">
        <f t="shared" si="201"/>
        <v>50</v>
      </c>
      <c r="AC888" s="9" t="s">
        <v>88</v>
      </c>
      <c r="AD888" s="9">
        <f t="shared" si="202"/>
        <v>30</v>
      </c>
      <c r="AE888" s="9" t="s">
        <v>158</v>
      </c>
      <c r="AF888" s="9">
        <f t="shared" si="203"/>
        <v>255</v>
      </c>
      <c r="AG888" s="9" t="s">
        <v>160</v>
      </c>
      <c r="AH888" s="9"/>
      <c r="AI888" s="9" t="str">
        <f t="shared" si="204"/>
        <v/>
      </c>
      <c r="AJ888" s="9" t="str">
        <f t="shared" si="205"/>
        <v/>
      </c>
      <c r="AK888" s="9"/>
      <c r="AL888" s="1" t="s">
        <v>49</v>
      </c>
      <c r="AM888" s="1" t="s">
        <v>33</v>
      </c>
      <c r="AN888" s="1" t="s">
        <v>569</v>
      </c>
      <c r="AP888" t="str">
        <f t="shared" si="206"/>
        <v>Mineral</v>
      </c>
      <c r="AQ888" s="9">
        <v>50</v>
      </c>
      <c r="AR888" s="9">
        <f t="shared" si="207"/>
        <v>50</v>
      </c>
      <c r="AS888" s="10">
        <f>Table1[[#This Row],[percentage_male]]/100</f>
        <v>0.5</v>
      </c>
      <c r="AT888" s="11">
        <f>(100-Table1[[#This Row],[percentage_male]])/100</f>
        <v>0.5</v>
      </c>
      <c r="AU888" s="1" t="s">
        <v>162</v>
      </c>
      <c r="AV888" s="1">
        <v>0.5</v>
      </c>
      <c r="AW888" s="1">
        <v>0.5</v>
      </c>
      <c r="AX888" s="1" t="s">
        <v>38</v>
      </c>
      <c r="AY888" s="1" t="s">
        <v>33</v>
      </c>
      <c r="AZ888" s="1" t="s">
        <v>38</v>
      </c>
      <c r="BA888" s="1" t="s">
        <v>33</v>
      </c>
      <c r="BB888" s="1" t="s">
        <v>38</v>
      </c>
      <c r="BC888" s="1">
        <v>0.5</v>
      </c>
      <c r="BD888" s="1" t="s">
        <v>38</v>
      </c>
      <c r="BE888" s="1">
        <v>0.5</v>
      </c>
      <c r="BF888" s="1" t="s">
        <v>33</v>
      </c>
      <c r="BG888" s="1" t="s">
        <v>33</v>
      </c>
      <c r="BH888" s="1" t="s">
        <v>33</v>
      </c>
      <c r="BI888" s="1" t="s">
        <v>33</v>
      </c>
      <c r="BJ888" s="1" t="s">
        <v>33</v>
      </c>
      <c r="BK888" s="1" t="s">
        <v>33</v>
      </c>
      <c r="BL888" s="1" t="s">
        <v>38</v>
      </c>
      <c r="BM888" s="1" t="s">
        <v>33</v>
      </c>
    </row>
    <row r="889" spans="1:65" x14ac:dyDescent="0.35">
      <c r="A889" s="1" t="s">
        <v>3682</v>
      </c>
      <c r="B889" s="1" t="s">
        <v>3215</v>
      </c>
      <c r="C889" s="1" t="s">
        <v>3683</v>
      </c>
      <c r="D889" s="1" t="s">
        <v>3684</v>
      </c>
      <c r="E889" t="s">
        <v>113</v>
      </c>
      <c r="F889" s="1" t="s">
        <v>37</v>
      </c>
      <c r="G889" s="1" t="s">
        <v>4109</v>
      </c>
      <c r="H889" s="1" t="s">
        <v>38</v>
      </c>
      <c r="I889" s="1" t="s">
        <v>566</v>
      </c>
      <c r="J889" s="1" t="s">
        <v>81</v>
      </c>
      <c r="K889" t="str">
        <f t="shared" si="195"/>
        <v>Rock, Fire</v>
      </c>
      <c r="L889" s="1">
        <v>1.1000000000000001</v>
      </c>
      <c r="M889" s="1">
        <v>78</v>
      </c>
      <c r="N889" s="1" t="s">
        <v>61</v>
      </c>
      <c r="O889" s="1" t="s">
        <v>3681</v>
      </c>
      <c r="P889" s="1" t="s">
        <v>587</v>
      </c>
      <c r="Q889" s="1" t="s">
        <v>373</v>
      </c>
      <c r="R889" s="9" t="s">
        <v>588</v>
      </c>
      <c r="S889" s="9">
        <f t="shared" si="196"/>
        <v>410</v>
      </c>
      <c r="T889" s="9">
        <f t="shared" si="197"/>
        <v>80</v>
      </c>
      <c r="U889" s="9" t="s">
        <v>59</v>
      </c>
      <c r="V889" s="9">
        <f t="shared" si="198"/>
        <v>60</v>
      </c>
      <c r="W889" s="9" t="s">
        <v>56</v>
      </c>
      <c r="X889" s="9">
        <f t="shared" si="199"/>
        <v>90</v>
      </c>
      <c r="Y889" s="9" t="s">
        <v>178</v>
      </c>
      <c r="Z889" s="9">
        <f t="shared" si="200"/>
        <v>60</v>
      </c>
      <c r="AA889" s="9" t="s">
        <v>56</v>
      </c>
      <c r="AB889" s="9">
        <f t="shared" si="201"/>
        <v>70</v>
      </c>
      <c r="AC889" s="9" t="s">
        <v>47</v>
      </c>
      <c r="AD889" s="9">
        <f t="shared" si="202"/>
        <v>50</v>
      </c>
      <c r="AE889" s="9" t="s">
        <v>88</v>
      </c>
      <c r="AF889" s="9">
        <f t="shared" si="203"/>
        <v>120</v>
      </c>
      <c r="AG889" s="9" t="s">
        <v>75</v>
      </c>
      <c r="AH889" s="9"/>
      <c r="AI889" s="9" t="str">
        <f t="shared" si="204"/>
        <v/>
      </c>
      <c r="AJ889" s="9" t="str">
        <f t="shared" si="205"/>
        <v/>
      </c>
      <c r="AK889" s="9"/>
      <c r="AL889" s="1" t="s">
        <v>49</v>
      </c>
      <c r="AM889" s="1" t="s">
        <v>33</v>
      </c>
      <c r="AN889" s="1" t="s">
        <v>569</v>
      </c>
      <c r="AP889" t="str">
        <f t="shared" si="206"/>
        <v>Mineral</v>
      </c>
      <c r="AQ889" s="9">
        <v>50</v>
      </c>
      <c r="AR889" s="9">
        <f t="shared" si="207"/>
        <v>50</v>
      </c>
      <c r="AS889" s="10">
        <f>Table1[[#This Row],[percentage_male]]/100</f>
        <v>0.5</v>
      </c>
      <c r="AT889" s="11">
        <f>(100-Table1[[#This Row],[percentage_male]])/100</f>
        <v>0.5</v>
      </c>
      <c r="AU889" s="1" t="s">
        <v>162</v>
      </c>
      <c r="AV889" s="1">
        <v>0.5</v>
      </c>
      <c r="AW889" s="1">
        <v>0.25</v>
      </c>
      <c r="AX889" s="1" t="s">
        <v>77</v>
      </c>
      <c r="AY889" s="1" t="s">
        <v>33</v>
      </c>
      <c r="AZ889" s="1" t="s">
        <v>33</v>
      </c>
      <c r="BA889" s="1">
        <v>0.5</v>
      </c>
      <c r="BB889" s="1" t="s">
        <v>38</v>
      </c>
      <c r="BC889" s="1">
        <v>0.5</v>
      </c>
      <c r="BD889" s="1" t="s">
        <v>77</v>
      </c>
      <c r="BE889" s="1">
        <v>0.5</v>
      </c>
      <c r="BF889" s="1" t="s">
        <v>33</v>
      </c>
      <c r="BG889" s="1">
        <v>0.5</v>
      </c>
      <c r="BH889" s="1" t="s">
        <v>38</v>
      </c>
      <c r="BI889" s="1" t="s">
        <v>33</v>
      </c>
      <c r="BJ889" s="1" t="s">
        <v>33</v>
      </c>
      <c r="BK889" s="1" t="s">
        <v>33</v>
      </c>
      <c r="BL889" s="1" t="s">
        <v>33</v>
      </c>
      <c r="BM889" s="1">
        <v>0.5</v>
      </c>
    </row>
    <row r="890" spans="1:65" x14ac:dyDescent="0.35">
      <c r="A890" s="1" t="s">
        <v>3685</v>
      </c>
      <c r="B890" s="1" t="s">
        <v>3219</v>
      </c>
      <c r="C890" s="1" t="s">
        <v>3686</v>
      </c>
      <c r="D890" s="1" t="s">
        <v>3687</v>
      </c>
      <c r="E890" t="s">
        <v>113</v>
      </c>
      <c r="F890" s="1" t="s">
        <v>37</v>
      </c>
      <c r="G890" s="1" t="s">
        <v>4109</v>
      </c>
      <c r="H890" s="1" t="s">
        <v>38</v>
      </c>
      <c r="I890" s="1" t="s">
        <v>566</v>
      </c>
      <c r="J890" s="1" t="s">
        <v>81</v>
      </c>
      <c r="K890" t="str">
        <f t="shared" si="195"/>
        <v>Rock, Fire</v>
      </c>
      <c r="L890" s="1">
        <v>2.8</v>
      </c>
      <c r="M890" s="1">
        <v>310.5</v>
      </c>
      <c r="N890" s="1" t="s">
        <v>61</v>
      </c>
      <c r="O890" s="1" t="s">
        <v>3681</v>
      </c>
      <c r="P890" s="1" t="s">
        <v>587</v>
      </c>
      <c r="Q890" s="1" t="s">
        <v>373</v>
      </c>
      <c r="R890" s="9" t="s">
        <v>507</v>
      </c>
      <c r="S890" s="9">
        <f t="shared" si="196"/>
        <v>510</v>
      </c>
      <c r="T890" s="9">
        <f t="shared" si="197"/>
        <v>110</v>
      </c>
      <c r="U890" s="9" t="s">
        <v>296</v>
      </c>
      <c r="V890" s="9">
        <f t="shared" si="198"/>
        <v>80</v>
      </c>
      <c r="W890" s="9" t="s">
        <v>59</v>
      </c>
      <c r="X890" s="9">
        <f t="shared" si="199"/>
        <v>120</v>
      </c>
      <c r="Y890" s="9" t="s">
        <v>75</v>
      </c>
      <c r="Z890" s="9">
        <f t="shared" si="200"/>
        <v>80</v>
      </c>
      <c r="AA890" s="9" t="s">
        <v>59</v>
      </c>
      <c r="AB890" s="9">
        <f t="shared" si="201"/>
        <v>90</v>
      </c>
      <c r="AC890" s="9" t="s">
        <v>178</v>
      </c>
      <c r="AD890" s="9">
        <f t="shared" si="202"/>
        <v>30</v>
      </c>
      <c r="AE890" s="9" t="s">
        <v>158</v>
      </c>
      <c r="AF890" s="9">
        <f t="shared" si="203"/>
        <v>45</v>
      </c>
      <c r="AG890" s="9" t="s">
        <v>44</v>
      </c>
      <c r="AH890" s="9"/>
      <c r="AI890" s="9" t="str">
        <f t="shared" si="204"/>
        <v/>
      </c>
      <c r="AJ890" s="9" t="str">
        <f t="shared" si="205"/>
        <v/>
      </c>
      <c r="AK890" s="9"/>
      <c r="AL890" s="1" t="s">
        <v>49</v>
      </c>
      <c r="AM890" s="1" t="s">
        <v>33</v>
      </c>
      <c r="AN890" s="1" t="s">
        <v>569</v>
      </c>
      <c r="AP890" t="str">
        <f t="shared" si="206"/>
        <v>Mineral</v>
      </c>
      <c r="AQ890" s="9">
        <v>50</v>
      </c>
      <c r="AR890" s="9">
        <f t="shared" si="207"/>
        <v>50</v>
      </c>
      <c r="AS890" s="10">
        <f>Table1[[#This Row],[percentage_male]]/100</f>
        <v>0.5</v>
      </c>
      <c r="AT890" s="11">
        <f>(100-Table1[[#This Row],[percentage_male]])/100</f>
        <v>0.5</v>
      </c>
      <c r="AU890" s="1" t="s">
        <v>162</v>
      </c>
      <c r="AV890" s="1">
        <v>0.5</v>
      </c>
      <c r="AW890" s="1">
        <v>0.25</v>
      </c>
      <c r="AX890" s="1" t="s">
        <v>77</v>
      </c>
      <c r="AY890" s="1" t="s">
        <v>33</v>
      </c>
      <c r="AZ890" s="1" t="s">
        <v>33</v>
      </c>
      <c r="BA890" s="1">
        <v>0.5</v>
      </c>
      <c r="BB890" s="1" t="s">
        <v>38</v>
      </c>
      <c r="BC890" s="1">
        <v>0.5</v>
      </c>
      <c r="BD890" s="1" t="s">
        <v>77</v>
      </c>
      <c r="BE890" s="1">
        <v>0.5</v>
      </c>
      <c r="BF890" s="1" t="s">
        <v>33</v>
      </c>
      <c r="BG890" s="1">
        <v>0.5</v>
      </c>
      <c r="BH890" s="1" t="s">
        <v>38</v>
      </c>
      <c r="BI890" s="1" t="s">
        <v>33</v>
      </c>
      <c r="BJ890" s="1" t="s">
        <v>33</v>
      </c>
      <c r="BK890" s="1" t="s">
        <v>33</v>
      </c>
      <c r="BL890" s="1" t="s">
        <v>33</v>
      </c>
      <c r="BM890" s="1">
        <v>0.5</v>
      </c>
    </row>
    <row r="891" spans="1:65" x14ac:dyDescent="0.35">
      <c r="A891" s="1" t="s">
        <v>3688</v>
      </c>
      <c r="B891" s="1" t="s">
        <v>3225</v>
      </c>
      <c r="C891" s="1" t="s">
        <v>3689</v>
      </c>
      <c r="D891" s="1" t="s">
        <v>3690</v>
      </c>
      <c r="E891" t="s">
        <v>113</v>
      </c>
      <c r="F891" s="1" t="s">
        <v>37</v>
      </c>
      <c r="G891" s="1" t="s">
        <v>4496</v>
      </c>
      <c r="H891" s="1" t="s">
        <v>38</v>
      </c>
      <c r="I891" s="1" t="s">
        <v>39</v>
      </c>
      <c r="J891" s="1" t="s">
        <v>89</v>
      </c>
      <c r="K891" t="str">
        <f t="shared" si="195"/>
        <v>Grass, Dragon</v>
      </c>
      <c r="L891" s="1">
        <v>0.2</v>
      </c>
      <c r="M891" s="1">
        <v>0.5</v>
      </c>
      <c r="N891" s="1" t="s">
        <v>61</v>
      </c>
      <c r="O891" s="1" t="s">
        <v>3691</v>
      </c>
      <c r="P891" s="1" t="s">
        <v>241</v>
      </c>
      <c r="Q891" s="1" t="s">
        <v>2928</v>
      </c>
      <c r="R891" s="9" t="s">
        <v>1174</v>
      </c>
      <c r="S891" s="9">
        <f t="shared" si="196"/>
        <v>260</v>
      </c>
      <c r="T891" s="9">
        <f t="shared" si="197"/>
        <v>40</v>
      </c>
      <c r="U891" s="9" t="s">
        <v>184</v>
      </c>
      <c r="V891" s="9">
        <f t="shared" si="198"/>
        <v>40</v>
      </c>
      <c r="W891" s="9" t="s">
        <v>184</v>
      </c>
      <c r="X891" s="9">
        <f t="shared" si="199"/>
        <v>80</v>
      </c>
      <c r="Y891" s="9" t="s">
        <v>59</v>
      </c>
      <c r="Z891" s="9">
        <f t="shared" si="200"/>
        <v>40</v>
      </c>
      <c r="AA891" s="9" t="s">
        <v>184</v>
      </c>
      <c r="AB891" s="9">
        <f t="shared" si="201"/>
        <v>40</v>
      </c>
      <c r="AC891" s="9" t="s">
        <v>184</v>
      </c>
      <c r="AD891" s="9">
        <f t="shared" si="202"/>
        <v>20</v>
      </c>
      <c r="AE891" s="9" t="s">
        <v>51</v>
      </c>
      <c r="AF891" s="9">
        <f t="shared" si="203"/>
        <v>255</v>
      </c>
      <c r="AG891" s="9" t="s">
        <v>160</v>
      </c>
      <c r="AH891" s="9"/>
      <c r="AI891" s="9" t="str">
        <f t="shared" si="204"/>
        <v/>
      </c>
      <c r="AJ891" s="9" t="str">
        <f t="shared" si="205"/>
        <v/>
      </c>
      <c r="AK891" s="9"/>
      <c r="AL891" s="1" t="s">
        <v>1478</v>
      </c>
      <c r="AM891" s="1" t="s">
        <v>38</v>
      </c>
      <c r="AN891" s="1" t="s">
        <v>89</v>
      </c>
      <c r="AO891" s="1" t="s">
        <v>39</v>
      </c>
      <c r="AP891" t="str">
        <f t="shared" si="206"/>
        <v>Dragon, Grass</v>
      </c>
      <c r="AQ891" s="9">
        <v>50</v>
      </c>
      <c r="AR891" s="9">
        <f t="shared" si="207"/>
        <v>50</v>
      </c>
      <c r="AS891" s="10">
        <f>Table1[[#This Row],[percentage_male]]/100</f>
        <v>0.5</v>
      </c>
      <c r="AT891" s="11">
        <f>(100-Table1[[#This Row],[percentage_male]])/100</f>
        <v>0.5</v>
      </c>
      <c r="AU891" s="1" t="s">
        <v>51</v>
      </c>
      <c r="AV891" s="1" t="s">
        <v>33</v>
      </c>
      <c r="AW891" s="1" t="s">
        <v>33</v>
      </c>
      <c r="AX891" s="1">
        <v>0.25</v>
      </c>
      <c r="AY891" s="1">
        <v>0.25</v>
      </c>
      <c r="AZ891" s="1">
        <v>0.25</v>
      </c>
      <c r="BA891" s="1" t="s">
        <v>77</v>
      </c>
      <c r="BB891" s="1" t="s">
        <v>33</v>
      </c>
      <c r="BC891" s="1" t="s">
        <v>38</v>
      </c>
      <c r="BD891" s="1">
        <v>0.5</v>
      </c>
      <c r="BE891" s="1" t="s">
        <v>38</v>
      </c>
      <c r="BF891" s="1" t="s">
        <v>33</v>
      </c>
      <c r="BG891" s="1" t="s">
        <v>38</v>
      </c>
      <c r="BH891" s="1" t="s">
        <v>33</v>
      </c>
      <c r="BI891" s="1" t="s">
        <v>33</v>
      </c>
      <c r="BJ891" s="1" t="s">
        <v>38</v>
      </c>
      <c r="BK891" s="1" t="s">
        <v>33</v>
      </c>
      <c r="BL891" s="1" t="s">
        <v>33</v>
      </c>
      <c r="BM891" s="1" t="s">
        <v>38</v>
      </c>
    </row>
    <row r="892" spans="1:65" x14ac:dyDescent="0.35">
      <c r="A892" s="1" t="s">
        <v>3692</v>
      </c>
      <c r="B892" s="1" t="s">
        <v>3227</v>
      </c>
      <c r="C892" s="1" t="s">
        <v>3693</v>
      </c>
      <c r="D892" s="1" t="s">
        <v>3694</v>
      </c>
      <c r="E892" t="s">
        <v>113</v>
      </c>
      <c r="F892" s="1" t="s">
        <v>37</v>
      </c>
      <c r="G892" s="1" t="s">
        <v>4497</v>
      </c>
      <c r="H892" s="1" t="s">
        <v>38</v>
      </c>
      <c r="I892" s="1" t="s">
        <v>39</v>
      </c>
      <c r="J892" s="1" t="s">
        <v>89</v>
      </c>
      <c r="K892" t="str">
        <f t="shared" si="195"/>
        <v>Grass, Dragon</v>
      </c>
      <c r="L892" s="1">
        <v>0.3</v>
      </c>
      <c r="M892" s="1">
        <v>1</v>
      </c>
      <c r="N892" s="1" t="s">
        <v>61</v>
      </c>
      <c r="O892" s="1" t="s">
        <v>3691</v>
      </c>
      <c r="P892" s="1" t="s">
        <v>241</v>
      </c>
      <c r="Q892" s="1" t="s">
        <v>235</v>
      </c>
      <c r="R892" s="9" t="s">
        <v>295</v>
      </c>
      <c r="S892" s="9">
        <f t="shared" si="196"/>
        <v>485</v>
      </c>
      <c r="T892" s="9">
        <f t="shared" si="197"/>
        <v>70</v>
      </c>
      <c r="U892" s="9" t="s">
        <v>47</v>
      </c>
      <c r="V892" s="9">
        <f t="shared" si="198"/>
        <v>110</v>
      </c>
      <c r="W892" s="9" t="s">
        <v>296</v>
      </c>
      <c r="X892" s="9">
        <f t="shared" si="199"/>
        <v>80</v>
      </c>
      <c r="Y892" s="9" t="s">
        <v>59</v>
      </c>
      <c r="Z892" s="9">
        <f t="shared" si="200"/>
        <v>95</v>
      </c>
      <c r="AA892" s="9" t="s">
        <v>276</v>
      </c>
      <c r="AB892" s="9">
        <f t="shared" si="201"/>
        <v>60</v>
      </c>
      <c r="AC892" s="9" t="s">
        <v>56</v>
      </c>
      <c r="AD892" s="9">
        <f t="shared" si="202"/>
        <v>70</v>
      </c>
      <c r="AE892" s="9" t="s">
        <v>47</v>
      </c>
      <c r="AF892" s="9">
        <f t="shared" si="203"/>
        <v>45</v>
      </c>
      <c r="AG892" s="9" t="s">
        <v>44</v>
      </c>
      <c r="AH892" s="9"/>
      <c r="AI892" s="9" t="str">
        <f t="shared" si="204"/>
        <v/>
      </c>
      <c r="AJ892" s="9" t="str">
        <f t="shared" si="205"/>
        <v/>
      </c>
      <c r="AK892" s="9"/>
      <c r="AL892" s="1" t="s">
        <v>1478</v>
      </c>
      <c r="AM892" s="1" t="s">
        <v>38</v>
      </c>
      <c r="AN892" s="1" t="s">
        <v>89</v>
      </c>
      <c r="AO892" s="1" t="s">
        <v>39</v>
      </c>
      <c r="AP892" t="str">
        <f t="shared" si="206"/>
        <v>Dragon, Grass</v>
      </c>
      <c r="AQ892" s="9">
        <v>50</v>
      </c>
      <c r="AR892" s="9">
        <f t="shared" si="207"/>
        <v>50</v>
      </c>
      <c r="AS892" s="10">
        <f>Table1[[#This Row],[percentage_male]]/100</f>
        <v>0.5</v>
      </c>
      <c r="AT892" s="11">
        <f>(100-Table1[[#This Row],[percentage_male]])/100</f>
        <v>0.5</v>
      </c>
      <c r="AU892" s="1" t="s">
        <v>51</v>
      </c>
      <c r="AV892" s="1" t="s">
        <v>33</v>
      </c>
      <c r="AW892" s="1" t="s">
        <v>33</v>
      </c>
      <c r="AX892" s="1">
        <v>0.25</v>
      </c>
      <c r="AY892" s="1">
        <v>0.25</v>
      </c>
      <c r="AZ892" s="1">
        <v>0.25</v>
      </c>
      <c r="BA892" s="1" t="s">
        <v>77</v>
      </c>
      <c r="BB892" s="1" t="s">
        <v>33</v>
      </c>
      <c r="BC892" s="1" t="s">
        <v>38</v>
      </c>
      <c r="BD892" s="1">
        <v>0.5</v>
      </c>
      <c r="BE892" s="1" t="s">
        <v>38</v>
      </c>
      <c r="BF892" s="1" t="s">
        <v>33</v>
      </c>
      <c r="BG892" s="1" t="s">
        <v>38</v>
      </c>
      <c r="BH892" s="1" t="s">
        <v>33</v>
      </c>
      <c r="BI892" s="1" t="s">
        <v>33</v>
      </c>
      <c r="BJ892" s="1" t="s">
        <v>38</v>
      </c>
      <c r="BK892" s="1" t="s">
        <v>33</v>
      </c>
      <c r="BL892" s="1" t="s">
        <v>33</v>
      </c>
      <c r="BM892" s="1" t="s">
        <v>38</v>
      </c>
    </row>
    <row r="893" spans="1:65" x14ac:dyDescent="0.35">
      <c r="A893" s="1" t="s">
        <v>3695</v>
      </c>
      <c r="B893" s="1" t="s">
        <v>3229</v>
      </c>
      <c r="C893" s="1" t="s">
        <v>3696</v>
      </c>
      <c r="D893" s="1" t="s">
        <v>3697</v>
      </c>
      <c r="E893" t="s">
        <v>113</v>
      </c>
      <c r="F893" s="1" t="s">
        <v>37</v>
      </c>
      <c r="G893" s="1" t="s">
        <v>4498</v>
      </c>
      <c r="H893" s="1" t="s">
        <v>38</v>
      </c>
      <c r="I893" s="1" t="s">
        <v>39</v>
      </c>
      <c r="J893" s="1" t="s">
        <v>89</v>
      </c>
      <c r="K893" t="str">
        <f t="shared" si="195"/>
        <v>Grass, Dragon</v>
      </c>
      <c r="L893" s="1">
        <v>0.4</v>
      </c>
      <c r="M893" s="1">
        <v>13</v>
      </c>
      <c r="N893" s="1" t="s">
        <v>61</v>
      </c>
      <c r="O893" s="1" t="s">
        <v>3691</v>
      </c>
      <c r="P893" s="1" t="s">
        <v>241</v>
      </c>
      <c r="Q893" s="1" t="s">
        <v>71</v>
      </c>
      <c r="R893" s="9" t="s">
        <v>295</v>
      </c>
      <c r="S893" s="9">
        <f t="shared" si="196"/>
        <v>485</v>
      </c>
      <c r="T893" s="9">
        <f t="shared" si="197"/>
        <v>110</v>
      </c>
      <c r="U893" s="9" t="s">
        <v>296</v>
      </c>
      <c r="V893" s="9">
        <f t="shared" si="198"/>
        <v>85</v>
      </c>
      <c r="W893" s="9" t="s">
        <v>104</v>
      </c>
      <c r="X893" s="9">
        <f t="shared" si="199"/>
        <v>80</v>
      </c>
      <c r="Y893" s="9" t="s">
        <v>59</v>
      </c>
      <c r="Z893" s="9">
        <f t="shared" si="200"/>
        <v>100</v>
      </c>
      <c r="AA893" s="9" t="s">
        <v>68</v>
      </c>
      <c r="AB893" s="9">
        <f t="shared" si="201"/>
        <v>80</v>
      </c>
      <c r="AC893" s="9" t="s">
        <v>59</v>
      </c>
      <c r="AD893" s="9">
        <f t="shared" si="202"/>
        <v>30</v>
      </c>
      <c r="AE893" s="9" t="s">
        <v>158</v>
      </c>
      <c r="AF893" s="9">
        <f t="shared" si="203"/>
        <v>45</v>
      </c>
      <c r="AG893" s="9" t="s">
        <v>44</v>
      </c>
      <c r="AH893" s="9"/>
      <c r="AI893" s="9" t="str">
        <f t="shared" si="204"/>
        <v/>
      </c>
      <c r="AJ893" s="9" t="str">
        <f t="shared" si="205"/>
        <v/>
      </c>
      <c r="AK893" s="9"/>
      <c r="AL893" s="1" t="s">
        <v>1478</v>
      </c>
      <c r="AM893" s="1" t="s">
        <v>38</v>
      </c>
      <c r="AN893" s="1" t="s">
        <v>89</v>
      </c>
      <c r="AO893" s="1" t="s">
        <v>39</v>
      </c>
      <c r="AP893" t="str">
        <f t="shared" si="206"/>
        <v>Dragon, Grass</v>
      </c>
      <c r="AQ893" s="9">
        <v>50</v>
      </c>
      <c r="AR893" s="9">
        <f t="shared" si="207"/>
        <v>50</v>
      </c>
      <c r="AS893" s="10">
        <f>Table1[[#This Row],[percentage_male]]/100</f>
        <v>0.5</v>
      </c>
      <c r="AT893" s="11">
        <f>(100-Table1[[#This Row],[percentage_male]])/100</f>
        <v>0.5</v>
      </c>
      <c r="AU893" s="1" t="s">
        <v>51</v>
      </c>
      <c r="AV893" s="1" t="s">
        <v>33</v>
      </c>
      <c r="AW893" s="1" t="s">
        <v>33</v>
      </c>
      <c r="AX893" s="1">
        <v>0.25</v>
      </c>
      <c r="AY893" s="1">
        <v>0.25</v>
      </c>
      <c r="AZ893" s="1">
        <v>0.25</v>
      </c>
      <c r="BA893" s="1" t="s">
        <v>77</v>
      </c>
      <c r="BB893" s="1" t="s">
        <v>33</v>
      </c>
      <c r="BC893" s="1" t="s">
        <v>38</v>
      </c>
      <c r="BD893" s="1">
        <v>0.5</v>
      </c>
      <c r="BE893" s="1" t="s">
        <v>38</v>
      </c>
      <c r="BF893" s="1" t="s">
        <v>33</v>
      </c>
      <c r="BG893" s="1" t="s">
        <v>38</v>
      </c>
      <c r="BH893" s="1" t="s">
        <v>33</v>
      </c>
      <c r="BI893" s="1" t="s">
        <v>33</v>
      </c>
      <c r="BJ893" s="1" t="s">
        <v>38</v>
      </c>
      <c r="BK893" s="1" t="s">
        <v>33</v>
      </c>
      <c r="BL893" s="1" t="s">
        <v>33</v>
      </c>
      <c r="BM893" s="1" t="s">
        <v>38</v>
      </c>
    </row>
    <row r="894" spans="1:65" x14ac:dyDescent="0.35">
      <c r="A894" s="1" t="s">
        <v>3698</v>
      </c>
      <c r="B894" s="1" t="s">
        <v>3232</v>
      </c>
      <c r="C894" s="1" t="s">
        <v>3699</v>
      </c>
      <c r="D894" s="1" t="s">
        <v>3700</v>
      </c>
      <c r="E894" t="s">
        <v>113</v>
      </c>
      <c r="F894" s="1" t="s">
        <v>37</v>
      </c>
      <c r="G894" s="1" t="s">
        <v>4499</v>
      </c>
      <c r="H894" s="1" t="s">
        <v>33</v>
      </c>
      <c r="I894" s="1" t="s">
        <v>304</v>
      </c>
      <c r="K894" t="str">
        <f t="shared" si="195"/>
        <v>Ground</v>
      </c>
      <c r="L894" s="1">
        <v>2.2000000000000002</v>
      </c>
      <c r="M894" s="1">
        <v>7.6</v>
      </c>
      <c r="N894" s="1" t="s">
        <v>61</v>
      </c>
      <c r="O894" s="1" t="s">
        <v>3701</v>
      </c>
      <c r="P894" s="1" t="s">
        <v>167</v>
      </c>
      <c r="Q894" s="1" t="s">
        <v>305</v>
      </c>
      <c r="R894" s="9" t="s">
        <v>601</v>
      </c>
      <c r="S894" s="9">
        <f t="shared" si="196"/>
        <v>315</v>
      </c>
      <c r="T894" s="9">
        <f t="shared" si="197"/>
        <v>52</v>
      </c>
      <c r="U894" s="9" t="s">
        <v>86</v>
      </c>
      <c r="V894" s="9">
        <f t="shared" si="198"/>
        <v>57</v>
      </c>
      <c r="W894" s="9" t="s">
        <v>348</v>
      </c>
      <c r="X894" s="9">
        <f t="shared" si="199"/>
        <v>75</v>
      </c>
      <c r="Y894" s="9" t="s">
        <v>195</v>
      </c>
      <c r="Z894" s="9">
        <f t="shared" si="200"/>
        <v>35</v>
      </c>
      <c r="AA894" s="9" t="s">
        <v>159</v>
      </c>
      <c r="AB894" s="9">
        <f t="shared" si="201"/>
        <v>50</v>
      </c>
      <c r="AC894" s="9" t="s">
        <v>88</v>
      </c>
      <c r="AD894" s="9">
        <f t="shared" si="202"/>
        <v>46</v>
      </c>
      <c r="AE894" s="9" t="s">
        <v>347</v>
      </c>
      <c r="AF894" s="9">
        <f t="shared" si="203"/>
        <v>255</v>
      </c>
      <c r="AG894" s="9" t="s">
        <v>160</v>
      </c>
      <c r="AH894" s="9"/>
      <c r="AI894" s="9" t="str">
        <f t="shared" si="204"/>
        <v/>
      </c>
      <c r="AJ894" s="9" t="str">
        <f t="shared" si="205"/>
        <v/>
      </c>
      <c r="AK894" s="9"/>
      <c r="AL894" s="1" t="s">
        <v>161</v>
      </c>
      <c r="AM894" s="1" t="s">
        <v>38</v>
      </c>
      <c r="AN894" s="1" t="s">
        <v>89</v>
      </c>
      <c r="AO894" s="1" t="s">
        <v>238</v>
      </c>
      <c r="AP894" t="str">
        <f t="shared" si="206"/>
        <v>Dragon, Field</v>
      </c>
      <c r="AQ894" s="9">
        <v>50</v>
      </c>
      <c r="AR894" s="9">
        <f t="shared" si="207"/>
        <v>50</v>
      </c>
      <c r="AS894" s="10">
        <f>Table1[[#This Row],[percentage_male]]/100</f>
        <v>0.5</v>
      </c>
      <c r="AT894" s="11">
        <f>(100-Table1[[#This Row],[percentage_male]])/100</f>
        <v>0.5</v>
      </c>
      <c r="AU894" s="1" t="s">
        <v>51</v>
      </c>
      <c r="AV894" s="1" t="s">
        <v>33</v>
      </c>
      <c r="AW894" s="1" t="s">
        <v>33</v>
      </c>
      <c r="AX894" s="1" t="s">
        <v>38</v>
      </c>
      <c r="AY894" s="1" t="s">
        <v>32</v>
      </c>
      <c r="AZ894" s="1" t="s">
        <v>38</v>
      </c>
      <c r="BA894" s="1" t="s">
        <v>38</v>
      </c>
      <c r="BB894" s="1" t="s">
        <v>33</v>
      </c>
      <c r="BC894" s="1">
        <v>0.5</v>
      </c>
      <c r="BD894" s="1" t="s">
        <v>33</v>
      </c>
      <c r="BE894" s="1" t="s">
        <v>33</v>
      </c>
      <c r="BF894" s="1" t="s">
        <v>33</v>
      </c>
      <c r="BG894" s="1" t="s">
        <v>33</v>
      </c>
      <c r="BH894" s="1">
        <v>0.5</v>
      </c>
      <c r="BI894" s="1" t="s">
        <v>33</v>
      </c>
      <c r="BJ894" s="1" t="s">
        <v>33</v>
      </c>
      <c r="BK894" s="1" t="s">
        <v>33</v>
      </c>
      <c r="BL894" s="1" t="s">
        <v>33</v>
      </c>
      <c r="BM894" s="1" t="s">
        <v>33</v>
      </c>
    </row>
    <row r="895" spans="1:65" x14ac:dyDescent="0.35">
      <c r="A895" s="1" t="s">
        <v>3702</v>
      </c>
      <c r="B895" s="1" t="s">
        <v>3234</v>
      </c>
      <c r="C895" s="1" t="s">
        <v>3703</v>
      </c>
      <c r="D895" s="1" t="s">
        <v>3704</v>
      </c>
      <c r="E895" t="s">
        <v>113</v>
      </c>
      <c r="F895" s="1" t="s">
        <v>37</v>
      </c>
      <c r="G895" s="1" t="s">
        <v>4499</v>
      </c>
      <c r="H895" s="1" t="s">
        <v>33</v>
      </c>
      <c r="I895" s="1" t="s">
        <v>304</v>
      </c>
      <c r="K895" t="str">
        <f t="shared" si="195"/>
        <v>Ground</v>
      </c>
      <c r="L895" s="1">
        <v>3.8</v>
      </c>
      <c r="M895" s="1">
        <v>65.5</v>
      </c>
      <c r="N895" s="1" t="s">
        <v>61</v>
      </c>
      <c r="O895" s="1" t="s">
        <v>3701</v>
      </c>
      <c r="P895" s="1" t="s">
        <v>167</v>
      </c>
      <c r="Q895" s="1" t="s">
        <v>305</v>
      </c>
      <c r="R895" s="9" t="s">
        <v>507</v>
      </c>
      <c r="S895" s="9">
        <f t="shared" si="196"/>
        <v>510</v>
      </c>
      <c r="T895" s="9">
        <f t="shared" si="197"/>
        <v>72</v>
      </c>
      <c r="U895" s="9" t="s">
        <v>171</v>
      </c>
      <c r="V895" s="9">
        <f t="shared" si="198"/>
        <v>107</v>
      </c>
      <c r="W895" s="9" t="s">
        <v>612</v>
      </c>
      <c r="X895" s="9">
        <f t="shared" si="199"/>
        <v>125</v>
      </c>
      <c r="Y895" s="9" t="s">
        <v>651</v>
      </c>
      <c r="Z895" s="9">
        <f t="shared" si="200"/>
        <v>65</v>
      </c>
      <c r="AA895" s="9" t="s">
        <v>46</v>
      </c>
      <c r="AB895" s="9">
        <f t="shared" si="201"/>
        <v>70</v>
      </c>
      <c r="AC895" s="9" t="s">
        <v>47</v>
      </c>
      <c r="AD895" s="9">
        <f t="shared" si="202"/>
        <v>71</v>
      </c>
      <c r="AE895" s="9" t="s">
        <v>216</v>
      </c>
      <c r="AF895" s="9">
        <f t="shared" si="203"/>
        <v>120</v>
      </c>
      <c r="AG895" s="9" t="s">
        <v>75</v>
      </c>
      <c r="AH895" s="9"/>
      <c r="AI895" s="9" t="str">
        <f t="shared" si="204"/>
        <v/>
      </c>
      <c r="AJ895" s="9" t="str">
        <f t="shared" si="205"/>
        <v/>
      </c>
      <c r="AK895" s="9"/>
      <c r="AL895" s="1" t="s">
        <v>161</v>
      </c>
      <c r="AM895" s="1" t="s">
        <v>38</v>
      </c>
      <c r="AN895" s="1" t="s">
        <v>89</v>
      </c>
      <c r="AO895" s="1" t="s">
        <v>238</v>
      </c>
      <c r="AP895" t="str">
        <f t="shared" si="206"/>
        <v>Dragon, Field</v>
      </c>
      <c r="AQ895" s="9">
        <v>50</v>
      </c>
      <c r="AR895" s="9">
        <f t="shared" si="207"/>
        <v>50</v>
      </c>
      <c r="AS895" s="10">
        <f>Table1[[#This Row],[percentage_male]]/100</f>
        <v>0.5</v>
      </c>
      <c r="AT895" s="11">
        <f>(100-Table1[[#This Row],[percentage_male]])/100</f>
        <v>0.5</v>
      </c>
      <c r="AU895" s="1" t="s">
        <v>51</v>
      </c>
      <c r="AV895" s="1" t="s">
        <v>33</v>
      </c>
      <c r="AW895" s="1" t="s">
        <v>33</v>
      </c>
      <c r="AX895" s="1" t="s">
        <v>38</v>
      </c>
      <c r="AY895" s="1" t="s">
        <v>32</v>
      </c>
      <c r="AZ895" s="1" t="s">
        <v>38</v>
      </c>
      <c r="BA895" s="1" t="s">
        <v>38</v>
      </c>
      <c r="BB895" s="1" t="s">
        <v>33</v>
      </c>
      <c r="BC895" s="1">
        <v>0.5</v>
      </c>
      <c r="BD895" s="1" t="s">
        <v>33</v>
      </c>
      <c r="BE895" s="1" t="s">
        <v>33</v>
      </c>
      <c r="BF895" s="1" t="s">
        <v>33</v>
      </c>
      <c r="BG895" s="1" t="s">
        <v>33</v>
      </c>
      <c r="BH895" s="1">
        <v>0.5</v>
      </c>
      <c r="BI895" s="1" t="s">
        <v>33</v>
      </c>
      <c r="BJ895" s="1" t="s">
        <v>33</v>
      </c>
      <c r="BK895" s="1" t="s">
        <v>33</v>
      </c>
      <c r="BL895" s="1" t="s">
        <v>33</v>
      </c>
      <c r="BM895" s="1" t="s">
        <v>33</v>
      </c>
    </row>
    <row r="896" spans="1:65" x14ac:dyDescent="0.35">
      <c r="A896" s="1" t="s">
        <v>3705</v>
      </c>
      <c r="B896" s="1" t="s">
        <v>3238</v>
      </c>
      <c r="C896" s="1" t="s">
        <v>3706</v>
      </c>
      <c r="D896" s="1" t="s">
        <v>3707</v>
      </c>
      <c r="E896" t="s">
        <v>113</v>
      </c>
      <c r="F896" s="1" t="s">
        <v>37</v>
      </c>
      <c r="G896" s="1" t="s">
        <v>4500</v>
      </c>
      <c r="H896" s="1" t="s">
        <v>38</v>
      </c>
      <c r="I896" s="1" t="s">
        <v>99</v>
      </c>
      <c r="J896" s="1" t="s">
        <v>123</v>
      </c>
      <c r="K896" t="str">
        <f t="shared" si="195"/>
        <v>Flying, Water</v>
      </c>
      <c r="L896" s="1">
        <v>0.8</v>
      </c>
      <c r="M896" s="1">
        <v>18</v>
      </c>
      <c r="N896" s="1" t="s">
        <v>33</v>
      </c>
      <c r="O896" s="1" t="s">
        <v>3708</v>
      </c>
      <c r="R896" s="9" t="s">
        <v>649</v>
      </c>
      <c r="S896" s="9">
        <f t="shared" si="196"/>
        <v>475</v>
      </c>
      <c r="T896" s="9">
        <f t="shared" si="197"/>
        <v>70</v>
      </c>
      <c r="U896" s="9" t="s">
        <v>47</v>
      </c>
      <c r="V896" s="9">
        <f t="shared" si="198"/>
        <v>85</v>
      </c>
      <c r="W896" s="9" t="s">
        <v>104</v>
      </c>
      <c r="X896" s="9">
        <f t="shared" si="199"/>
        <v>55</v>
      </c>
      <c r="Y896" s="9" t="s">
        <v>169</v>
      </c>
      <c r="Z896" s="9">
        <f t="shared" si="200"/>
        <v>85</v>
      </c>
      <c r="AA896" s="9" t="s">
        <v>104</v>
      </c>
      <c r="AB896" s="9">
        <f t="shared" si="201"/>
        <v>95</v>
      </c>
      <c r="AC896" s="9" t="s">
        <v>276</v>
      </c>
      <c r="AD896" s="9">
        <f t="shared" si="202"/>
        <v>85</v>
      </c>
      <c r="AE896" s="9" t="s">
        <v>104</v>
      </c>
      <c r="AF896" s="9">
        <f t="shared" si="203"/>
        <v>45</v>
      </c>
      <c r="AG896" s="9" t="s">
        <v>44</v>
      </c>
      <c r="AH896" s="9"/>
      <c r="AI896" s="9" t="str">
        <f t="shared" si="204"/>
        <v/>
      </c>
      <c r="AJ896" s="9" t="str">
        <f t="shared" si="205"/>
        <v/>
      </c>
      <c r="AK896" s="9"/>
      <c r="AL896" s="1" t="s">
        <v>161</v>
      </c>
      <c r="AM896" s="1" t="s">
        <v>38</v>
      </c>
      <c r="AN896" s="1" t="s">
        <v>99</v>
      </c>
      <c r="AO896" s="1" t="s">
        <v>129</v>
      </c>
      <c r="AP896" t="str">
        <f t="shared" si="206"/>
        <v>Flying, Water 1</v>
      </c>
      <c r="AQ896" s="9">
        <v>50</v>
      </c>
      <c r="AR896" s="9">
        <f t="shared" si="207"/>
        <v>50</v>
      </c>
      <c r="AS896" s="10">
        <f>Table1[[#This Row],[percentage_male]]/100</f>
        <v>0.5</v>
      </c>
      <c r="AT896" s="11">
        <f>(100-Table1[[#This Row],[percentage_male]])/100</f>
        <v>0.5</v>
      </c>
      <c r="AU896" s="1" t="s">
        <v>51</v>
      </c>
      <c r="AV896" s="1" t="s">
        <v>33</v>
      </c>
      <c r="AW896" s="1">
        <v>0.5</v>
      </c>
      <c r="AX896" s="1">
        <v>0.5</v>
      </c>
      <c r="AY896" s="1" t="s">
        <v>77</v>
      </c>
      <c r="AZ896" s="1" t="s">
        <v>33</v>
      </c>
      <c r="BA896" s="1" t="s">
        <v>33</v>
      </c>
      <c r="BB896" s="1">
        <v>0.5</v>
      </c>
      <c r="BC896" s="1" t="s">
        <v>33</v>
      </c>
      <c r="BD896" s="1" t="s">
        <v>32</v>
      </c>
      <c r="BE896" s="1" t="s">
        <v>33</v>
      </c>
      <c r="BF896" s="1" t="s">
        <v>33</v>
      </c>
      <c r="BG896" s="1">
        <v>0.5</v>
      </c>
      <c r="BH896" s="1" t="s">
        <v>38</v>
      </c>
      <c r="BI896" s="1" t="s">
        <v>33</v>
      </c>
      <c r="BJ896" s="1" t="s">
        <v>33</v>
      </c>
      <c r="BK896" s="1" t="s">
        <v>33</v>
      </c>
      <c r="BL896" s="1">
        <v>0.5</v>
      </c>
      <c r="BM896" s="1" t="s">
        <v>33</v>
      </c>
    </row>
    <row r="897" spans="1:65" x14ac:dyDescent="0.35">
      <c r="A897" s="1" t="s">
        <v>3709</v>
      </c>
      <c r="B897" s="1" t="s">
        <v>3240</v>
      </c>
      <c r="C897" s="1" t="s">
        <v>3710</v>
      </c>
      <c r="D897" s="1" t="s">
        <v>3711</v>
      </c>
      <c r="E897" t="s">
        <v>113</v>
      </c>
      <c r="F897" s="1" t="s">
        <v>37</v>
      </c>
      <c r="G897" s="1" t="s">
        <v>4501</v>
      </c>
      <c r="H897" s="1" t="s">
        <v>33</v>
      </c>
      <c r="I897" s="1" t="s">
        <v>123</v>
      </c>
      <c r="K897" t="str">
        <f t="shared" si="195"/>
        <v>Water</v>
      </c>
      <c r="L897" s="1">
        <v>0.5</v>
      </c>
      <c r="M897" s="1">
        <v>1</v>
      </c>
      <c r="N897" s="1" t="s">
        <v>38</v>
      </c>
      <c r="O897" s="1" t="s">
        <v>468</v>
      </c>
      <c r="Q897" s="1" t="s">
        <v>3712</v>
      </c>
      <c r="R897" s="9" t="s">
        <v>1050</v>
      </c>
      <c r="S897" s="9">
        <f t="shared" si="196"/>
        <v>280</v>
      </c>
      <c r="T897" s="9">
        <f t="shared" si="197"/>
        <v>41</v>
      </c>
      <c r="U897" s="9" t="s">
        <v>327</v>
      </c>
      <c r="V897" s="9">
        <f t="shared" si="198"/>
        <v>63</v>
      </c>
      <c r="W897" s="9" t="s">
        <v>58</v>
      </c>
      <c r="X897" s="9">
        <f t="shared" si="199"/>
        <v>40</v>
      </c>
      <c r="Y897" s="9" t="s">
        <v>184</v>
      </c>
      <c r="Z897" s="9">
        <f t="shared" si="200"/>
        <v>40</v>
      </c>
      <c r="AA897" s="9" t="s">
        <v>184</v>
      </c>
      <c r="AB897" s="9">
        <f t="shared" si="201"/>
        <v>30</v>
      </c>
      <c r="AC897" s="9" t="s">
        <v>158</v>
      </c>
      <c r="AD897" s="9">
        <f t="shared" si="202"/>
        <v>66</v>
      </c>
      <c r="AE897" s="9" t="s">
        <v>444</v>
      </c>
      <c r="AF897" s="9">
        <f t="shared" si="203"/>
        <v>255</v>
      </c>
      <c r="AG897" s="9" t="s">
        <v>160</v>
      </c>
      <c r="AH897" s="9"/>
      <c r="AI897" s="9" t="str">
        <f t="shared" si="204"/>
        <v/>
      </c>
      <c r="AJ897" s="9" t="str">
        <f t="shared" si="205"/>
        <v/>
      </c>
      <c r="AK897" s="9"/>
      <c r="AL897" s="1" t="s">
        <v>490</v>
      </c>
      <c r="AM897" s="1" t="s">
        <v>33</v>
      </c>
      <c r="AN897" s="1" t="s">
        <v>804</v>
      </c>
      <c r="AP897" t="str">
        <f t="shared" si="206"/>
        <v>Water 2</v>
      </c>
      <c r="AQ897" s="9">
        <v>50</v>
      </c>
      <c r="AR897" s="9">
        <f t="shared" si="207"/>
        <v>50</v>
      </c>
      <c r="AS897" s="10">
        <f>Table1[[#This Row],[percentage_male]]/100</f>
        <v>0.5</v>
      </c>
      <c r="AT897" s="11">
        <f>(100-Table1[[#This Row],[percentage_male]])/100</f>
        <v>0.5</v>
      </c>
      <c r="AU897" s="1" t="s">
        <v>51</v>
      </c>
      <c r="AV897" s="1" t="s">
        <v>33</v>
      </c>
      <c r="AW897" s="1">
        <v>0.5</v>
      </c>
      <c r="AX897" s="1">
        <v>0.5</v>
      </c>
      <c r="AY897" s="1" t="s">
        <v>38</v>
      </c>
      <c r="AZ897" s="1" t="s">
        <v>38</v>
      </c>
      <c r="BA897" s="1">
        <v>0.5</v>
      </c>
      <c r="BB897" s="1" t="s">
        <v>33</v>
      </c>
      <c r="BC897" s="1" t="s">
        <v>33</v>
      </c>
      <c r="BD897" s="1" t="s">
        <v>33</v>
      </c>
      <c r="BE897" s="1" t="s">
        <v>33</v>
      </c>
      <c r="BF897" s="1" t="s">
        <v>33</v>
      </c>
      <c r="BG897" s="1" t="s">
        <v>33</v>
      </c>
      <c r="BH897" s="1" t="s">
        <v>33</v>
      </c>
      <c r="BI897" s="1" t="s">
        <v>33</v>
      </c>
      <c r="BJ897" s="1" t="s">
        <v>33</v>
      </c>
      <c r="BK897" s="1" t="s">
        <v>33</v>
      </c>
      <c r="BL897" s="1">
        <v>0.5</v>
      </c>
      <c r="BM897" s="1" t="s">
        <v>33</v>
      </c>
    </row>
    <row r="898" spans="1:65" x14ac:dyDescent="0.35">
      <c r="A898" s="1" t="s">
        <v>3713</v>
      </c>
      <c r="B898" s="1" t="s">
        <v>3243</v>
      </c>
      <c r="C898" s="1" t="s">
        <v>3714</v>
      </c>
      <c r="D898" s="1" t="s">
        <v>3715</v>
      </c>
      <c r="E898" t="s">
        <v>113</v>
      </c>
      <c r="F898" s="1" t="s">
        <v>37</v>
      </c>
      <c r="G898" s="1" t="s">
        <v>4502</v>
      </c>
      <c r="H898" s="1" t="s">
        <v>33</v>
      </c>
      <c r="I898" s="1" t="s">
        <v>123</v>
      </c>
      <c r="K898" t="str">
        <f t="shared" si="195"/>
        <v>Water</v>
      </c>
      <c r="L898" s="1">
        <v>1.3</v>
      </c>
      <c r="M898" s="1">
        <v>30</v>
      </c>
      <c r="N898" s="1" t="s">
        <v>38</v>
      </c>
      <c r="O898" s="1" t="s">
        <v>468</v>
      </c>
      <c r="Q898" s="1" t="s">
        <v>3712</v>
      </c>
      <c r="R898" s="9" t="s">
        <v>415</v>
      </c>
      <c r="S898" s="9">
        <f t="shared" si="196"/>
        <v>490</v>
      </c>
      <c r="T898" s="9">
        <f t="shared" si="197"/>
        <v>61</v>
      </c>
      <c r="U898" s="9" t="s">
        <v>264</v>
      </c>
      <c r="V898" s="9">
        <f t="shared" si="198"/>
        <v>123</v>
      </c>
      <c r="W898" s="9" t="s">
        <v>73</v>
      </c>
      <c r="X898" s="9">
        <f t="shared" si="199"/>
        <v>60</v>
      </c>
      <c r="Y898" s="9" t="s">
        <v>56</v>
      </c>
      <c r="Z898" s="9">
        <f t="shared" si="200"/>
        <v>60</v>
      </c>
      <c r="AA898" s="9" t="s">
        <v>56</v>
      </c>
      <c r="AB898" s="9">
        <f t="shared" si="201"/>
        <v>50</v>
      </c>
      <c r="AC898" s="9" t="s">
        <v>88</v>
      </c>
      <c r="AD898" s="9">
        <f t="shared" si="202"/>
        <v>136</v>
      </c>
      <c r="AE898" s="9" t="s">
        <v>731</v>
      </c>
      <c r="AF898" s="9">
        <f t="shared" si="203"/>
        <v>60</v>
      </c>
      <c r="AG898" s="9" t="s">
        <v>56</v>
      </c>
      <c r="AH898" s="9"/>
      <c r="AI898" s="9" t="str">
        <f t="shared" si="204"/>
        <v/>
      </c>
      <c r="AJ898" s="9" t="str">
        <f t="shared" si="205"/>
        <v/>
      </c>
      <c r="AK898" s="9"/>
      <c r="AL898" s="1" t="s">
        <v>490</v>
      </c>
      <c r="AM898" s="1" t="s">
        <v>33</v>
      </c>
      <c r="AN898" s="1" t="s">
        <v>804</v>
      </c>
      <c r="AP898" t="str">
        <f t="shared" si="206"/>
        <v>Water 2</v>
      </c>
      <c r="AQ898" s="9">
        <v>50</v>
      </c>
      <c r="AR898" s="9">
        <f t="shared" si="207"/>
        <v>50</v>
      </c>
      <c r="AS898" s="10">
        <f>Table1[[#This Row],[percentage_male]]/100</f>
        <v>0.5</v>
      </c>
      <c r="AT898" s="11">
        <f>(100-Table1[[#This Row],[percentage_male]])/100</f>
        <v>0.5</v>
      </c>
      <c r="AU898" s="1" t="s">
        <v>51</v>
      </c>
      <c r="AV898" s="1" t="s">
        <v>33</v>
      </c>
      <c r="AW898" s="1">
        <v>0.5</v>
      </c>
      <c r="AX898" s="1">
        <v>0.5</v>
      </c>
      <c r="AY898" s="1" t="s">
        <v>38</v>
      </c>
      <c r="AZ898" s="1" t="s">
        <v>38</v>
      </c>
      <c r="BA898" s="1">
        <v>0.5</v>
      </c>
      <c r="BB898" s="1" t="s">
        <v>33</v>
      </c>
      <c r="BC898" s="1" t="s">
        <v>33</v>
      </c>
      <c r="BD898" s="1" t="s">
        <v>33</v>
      </c>
      <c r="BE898" s="1" t="s">
        <v>33</v>
      </c>
      <c r="BF898" s="1" t="s">
        <v>33</v>
      </c>
      <c r="BG898" s="1" t="s">
        <v>33</v>
      </c>
      <c r="BH898" s="1" t="s">
        <v>33</v>
      </c>
      <c r="BI898" s="1" t="s">
        <v>33</v>
      </c>
      <c r="BJ898" s="1" t="s">
        <v>33</v>
      </c>
      <c r="BK898" s="1" t="s">
        <v>33</v>
      </c>
      <c r="BL898" s="1">
        <v>0.5</v>
      </c>
      <c r="BM898" s="1" t="s">
        <v>33</v>
      </c>
    </row>
    <row r="899" spans="1:65" x14ac:dyDescent="0.35">
      <c r="A899" s="1" t="s">
        <v>3716</v>
      </c>
      <c r="B899" s="1" t="s">
        <v>3248</v>
      </c>
      <c r="C899" s="1" t="s">
        <v>3716</v>
      </c>
      <c r="D899" s="1" t="s">
        <v>3717</v>
      </c>
      <c r="E899" t="s">
        <v>113</v>
      </c>
      <c r="F899" s="1" t="s">
        <v>37</v>
      </c>
      <c r="G899" s="1" t="s">
        <v>4503</v>
      </c>
      <c r="H899" s="1" t="s">
        <v>38</v>
      </c>
      <c r="I899" s="1" t="s">
        <v>282</v>
      </c>
      <c r="J899" s="1" t="s">
        <v>40</v>
      </c>
      <c r="K899" t="str">
        <f t="shared" si="195"/>
        <v>Electric, Poison</v>
      </c>
      <c r="L899" s="1">
        <v>0.4</v>
      </c>
      <c r="M899" s="1">
        <v>11</v>
      </c>
      <c r="N899" s="1" t="s">
        <v>61</v>
      </c>
      <c r="O899" s="1" t="s">
        <v>454</v>
      </c>
      <c r="P899" s="1" t="s">
        <v>283</v>
      </c>
      <c r="Q899" s="1" t="s">
        <v>2026</v>
      </c>
      <c r="R899" s="9" t="s">
        <v>1111</v>
      </c>
      <c r="S899" s="9">
        <f t="shared" si="196"/>
        <v>242</v>
      </c>
      <c r="T899" s="9">
        <f t="shared" si="197"/>
        <v>40</v>
      </c>
      <c r="U899" s="9" t="s">
        <v>184</v>
      </c>
      <c r="V899" s="9">
        <f t="shared" si="198"/>
        <v>38</v>
      </c>
      <c r="W899" s="9" t="s">
        <v>314</v>
      </c>
      <c r="X899" s="9">
        <f t="shared" si="199"/>
        <v>35</v>
      </c>
      <c r="Y899" s="9" t="s">
        <v>159</v>
      </c>
      <c r="Z899" s="9">
        <f t="shared" si="200"/>
        <v>54</v>
      </c>
      <c r="AA899" s="9" t="s">
        <v>272</v>
      </c>
      <c r="AB899" s="9">
        <f t="shared" si="201"/>
        <v>35</v>
      </c>
      <c r="AC899" s="9" t="s">
        <v>159</v>
      </c>
      <c r="AD899" s="9">
        <f t="shared" si="202"/>
        <v>40</v>
      </c>
      <c r="AE899" s="9" t="s">
        <v>184</v>
      </c>
      <c r="AF899" s="9">
        <f t="shared" si="203"/>
        <v>75</v>
      </c>
      <c r="AG899" s="9" t="s">
        <v>195</v>
      </c>
      <c r="AH899" s="9"/>
      <c r="AI899" s="9" t="str">
        <f t="shared" si="204"/>
        <v/>
      </c>
      <c r="AJ899" s="9" t="str">
        <f t="shared" si="205"/>
        <v/>
      </c>
      <c r="AK899" s="9"/>
      <c r="AL899" s="1" t="s">
        <v>49</v>
      </c>
      <c r="AM899" s="1" t="s">
        <v>33</v>
      </c>
      <c r="AN899" s="1" t="s">
        <v>334</v>
      </c>
      <c r="AP899" t="str">
        <f t="shared" si="206"/>
        <v>Undiscovered</v>
      </c>
      <c r="AQ899" s="9">
        <v>50</v>
      </c>
      <c r="AR899" s="9">
        <f t="shared" si="207"/>
        <v>50</v>
      </c>
      <c r="AS899" s="10">
        <f>Table1[[#This Row],[percentage_male]]/100</f>
        <v>0.5</v>
      </c>
      <c r="AT899" s="11">
        <f>(100-Table1[[#This Row],[percentage_male]])/100</f>
        <v>0.5</v>
      </c>
      <c r="AU899" s="1" t="s">
        <v>170</v>
      </c>
      <c r="AV899" s="1" t="s">
        <v>33</v>
      </c>
      <c r="AW899" s="1" t="s">
        <v>33</v>
      </c>
      <c r="AX899" s="1" t="s">
        <v>33</v>
      </c>
      <c r="AY899" s="1">
        <v>0.5</v>
      </c>
      <c r="AZ899" s="1">
        <v>0.5</v>
      </c>
      <c r="BA899" s="1" t="s">
        <v>33</v>
      </c>
      <c r="BB899" s="1">
        <v>0.5</v>
      </c>
      <c r="BC899" s="1">
        <v>0.5</v>
      </c>
      <c r="BD899" s="1" t="s">
        <v>77</v>
      </c>
      <c r="BE899" s="1">
        <v>0.5</v>
      </c>
      <c r="BF899" s="1" t="s">
        <v>38</v>
      </c>
      <c r="BG899" s="1">
        <v>0.5</v>
      </c>
      <c r="BH899" s="1" t="s">
        <v>33</v>
      </c>
      <c r="BI899" s="1" t="s">
        <v>33</v>
      </c>
      <c r="BJ899" s="1" t="s">
        <v>33</v>
      </c>
      <c r="BK899" s="1" t="s">
        <v>33</v>
      </c>
      <c r="BL899" s="1">
        <v>0.5</v>
      </c>
      <c r="BM899" s="1">
        <v>0.5</v>
      </c>
    </row>
    <row r="900" spans="1:65" x14ac:dyDescent="0.35">
      <c r="A900" s="1" t="s">
        <v>3718</v>
      </c>
      <c r="B900" s="1" t="s">
        <v>3252</v>
      </c>
      <c r="C900" s="1" t="s">
        <v>3719</v>
      </c>
      <c r="D900" s="1" t="s">
        <v>3720</v>
      </c>
      <c r="E900" t="s">
        <v>113</v>
      </c>
      <c r="F900" s="1" t="s">
        <v>37</v>
      </c>
      <c r="G900" s="1" t="s">
        <v>4504</v>
      </c>
      <c r="H900" s="1" t="s">
        <v>38</v>
      </c>
      <c r="I900" s="1" t="s">
        <v>282</v>
      </c>
      <c r="J900" s="1" t="s">
        <v>40</v>
      </c>
      <c r="K900" t="str">
        <f t="shared" si="195"/>
        <v>Electric, Poison</v>
      </c>
      <c r="L900" s="1">
        <v>1.6</v>
      </c>
      <c r="M900" s="1">
        <v>40</v>
      </c>
      <c r="N900" s="1" t="s">
        <v>61</v>
      </c>
      <c r="O900" s="1" t="s">
        <v>3721</v>
      </c>
      <c r="P900" s="1" t="s">
        <v>1563</v>
      </c>
      <c r="Q900" s="1" t="s">
        <v>450</v>
      </c>
      <c r="R900" s="9" t="s">
        <v>1984</v>
      </c>
      <c r="S900" s="9">
        <f t="shared" si="196"/>
        <v>502</v>
      </c>
      <c r="T900" s="9">
        <f t="shared" si="197"/>
        <v>75</v>
      </c>
      <c r="U900" s="9" t="s">
        <v>195</v>
      </c>
      <c r="V900" s="9">
        <f t="shared" si="198"/>
        <v>98</v>
      </c>
      <c r="W900" s="9" t="s">
        <v>581</v>
      </c>
      <c r="X900" s="9">
        <f t="shared" si="199"/>
        <v>70</v>
      </c>
      <c r="Y900" s="9" t="s">
        <v>47</v>
      </c>
      <c r="Z900" s="9">
        <f t="shared" si="200"/>
        <v>114</v>
      </c>
      <c r="AA900" s="9" t="s">
        <v>640</v>
      </c>
      <c r="AB900" s="9">
        <f t="shared" si="201"/>
        <v>70</v>
      </c>
      <c r="AC900" s="9" t="s">
        <v>47</v>
      </c>
      <c r="AD900" s="9">
        <f t="shared" si="202"/>
        <v>75</v>
      </c>
      <c r="AE900" s="9" t="s">
        <v>195</v>
      </c>
      <c r="AF900" s="9">
        <f t="shared" si="203"/>
        <v>45</v>
      </c>
      <c r="AG900" s="9" t="s">
        <v>44</v>
      </c>
      <c r="AH900" s="9"/>
      <c r="AI900" s="9" t="str">
        <f t="shared" si="204"/>
        <v/>
      </c>
      <c r="AJ900" s="9" t="str">
        <f t="shared" si="205"/>
        <v/>
      </c>
      <c r="AK900" s="9"/>
      <c r="AL900" s="1" t="s">
        <v>49</v>
      </c>
      <c r="AM900" s="1" t="s">
        <v>33</v>
      </c>
      <c r="AN900" s="1" t="s">
        <v>514</v>
      </c>
      <c r="AP900" t="str">
        <f t="shared" si="206"/>
        <v>Human-Like</v>
      </c>
      <c r="AQ900" s="9">
        <v>50</v>
      </c>
      <c r="AR900" s="9">
        <f t="shared" si="207"/>
        <v>50</v>
      </c>
      <c r="AS900" s="10">
        <f>Table1[[#This Row],[percentage_male]]/100</f>
        <v>0.5</v>
      </c>
      <c r="AT900" s="11">
        <f>(100-Table1[[#This Row],[percentage_male]])/100</f>
        <v>0.5</v>
      </c>
      <c r="AU900" s="1" t="s">
        <v>170</v>
      </c>
      <c r="AV900" s="1" t="s">
        <v>33</v>
      </c>
      <c r="AW900" s="1" t="s">
        <v>33</v>
      </c>
      <c r="AX900" s="1" t="s">
        <v>33</v>
      </c>
      <c r="AY900" s="1">
        <v>0.5</v>
      </c>
      <c r="AZ900" s="1">
        <v>0.5</v>
      </c>
      <c r="BA900" s="1" t="s">
        <v>33</v>
      </c>
      <c r="BB900" s="1">
        <v>0.5</v>
      </c>
      <c r="BC900" s="1">
        <v>0.5</v>
      </c>
      <c r="BD900" s="1" t="s">
        <v>77</v>
      </c>
      <c r="BE900" s="1">
        <v>0.5</v>
      </c>
      <c r="BF900" s="1" t="s">
        <v>38</v>
      </c>
      <c r="BG900" s="1">
        <v>0.5</v>
      </c>
      <c r="BH900" s="1" t="s">
        <v>33</v>
      </c>
      <c r="BI900" s="1" t="s">
        <v>33</v>
      </c>
      <c r="BJ900" s="1" t="s">
        <v>33</v>
      </c>
      <c r="BK900" s="1" t="s">
        <v>33</v>
      </c>
      <c r="BL900" s="1">
        <v>0.5</v>
      </c>
      <c r="BM900" s="1">
        <v>0.5</v>
      </c>
    </row>
    <row r="901" spans="1:65" x14ac:dyDescent="0.35">
      <c r="A901" s="1" t="s">
        <v>3722</v>
      </c>
      <c r="B901" s="1" t="s">
        <v>3252</v>
      </c>
      <c r="C901" s="1" t="s">
        <v>3719</v>
      </c>
      <c r="D901" s="1" t="s">
        <v>3720</v>
      </c>
      <c r="E901" t="s">
        <v>113</v>
      </c>
      <c r="F901" s="1" t="s">
        <v>37</v>
      </c>
      <c r="G901" s="1" t="s">
        <v>4504</v>
      </c>
      <c r="H901" s="1" t="s">
        <v>38</v>
      </c>
      <c r="I901" s="1" t="s">
        <v>282</v>
      </c>
      <c r="J901" s="1" t="s">
        <v>40</v>
      </c>
      <c r="K901" t="str">
        <f t="shared" si="195"/>
        <v>Electric, Poison</v>
      </c>
      <c r="L901" s="1">
        <v>1.6</v>
      </c>
      <c r="M901" s="1">
        <v>40</v>
      </c>
      <c r="N901" s="1" t="s">
        <v>61</v>
      </c>
      <c r="O901" s="1" t="s">
        <v>3721</v>
      </c>
      <c r="P901" s="1" t="s">
        <v>1049</v>
      </c>
      <c r="Q901" s="1" t="s">
        <v>450</v>
      </c>
      <c r="R901" s="9" t="s">
        <v>1984</v>
      </c>
      <c r="S901" s="9">
        <f t="shared" si="196"/>
        <v>502</v>
      </c>
      <c r="T901" s="9">
        <f t="shared" si="197"/>
        <v>75</v>
      </c>
      <c r="U901" s="9" t="s">
        <v>195</v>
      </c>
      <c r="V901" s="9">
        <f t="shared" si="198"/>
        <v>98</v>
      </c>
      <c r="W901" s="9" t="s">
        <v>581</v>
      </c>
      <c r="X901" s="9">
        <f t="shared" si="199"/>
        <v>70</v>
      </c>
      <c r="Y901" s="9" t="s">
        <v>47</v>
      </c>
      <c r="Z901" s="9">
        <f t="shared" si="200"/>
        <v>114</v>
      </c>
      <c r="AA901" s="9" t="s">
        <v>640</v>
      </c>
      <c r="AB901" s="9">
        <f t="shared" si="201"/>
        <v>70</v>
      </c>
      <c r="AC901" s="9" t="s">
        <v>47</v>
      </c>
      <c r="AD901" s="9">
        <f t="shared" si="202"/>
        <v>75</v>
      </c>
      <c r="AE901" s="9" t="s">
        <v>195</v>
      </c>
      <c r="AF901" s="9">
        <f t="shared" si="203"/>
        <v>45</v>
      </c>
      <c r="AG901" s="9" t="s">
        <v>44</v>
      </c>
      <c r="AH901" s="9"/>
      <c r="AI901" s="9" t="str">
        <f t="shared" si="204"/>
        <v/>
      </c>
      <c r="AJ901" s="9" t="str">
        <f t="shared" si="205"/>
        <v/>
      </c>
      <c r="AK901" s="9"/>
      <c r="AL901" s="1" t="s">
        <v>49</v>
      </c>
      <c r="AM901" s="1" t="s">
        <v>33</v>
      </c>
      <c r="AN901" s="1" t="s">
        <v>514</v>
      </c>
      <c r="AP901" t="str">
        <f t="shared" si="206"/>
        <v>Human-Like</v>
      </c>
      <c r="AQ901" s="9">
        <v>50</v>
      </c>
      <c r="AR901" s="9">
        <f t="shared" si="207"/>
        <v>50</v>
      </c>
      <c r="AS901" s="10">
        <f>Table1[[#This Row],[percentage_male]]/100</f>
        <v>0.5</v>
      </c>
      <c r="AT901" s="11">
        <f>(100-Table1[[#This Row],[percentage_male]])/100</f>
        <v>0.5</v>
      </c>
      <c r="AU901" s="1" t="s">
        <v>170</v>
      </c>
      <c r="AV901" s="1" t="s">
        <v>33</v>
      </c>
      <c r="AW901" s="1" t="s">
        <v>33</v>
      </c>
      <c r="AX901" s="1" t="s">
        <v>33</v>
      </c>
      <c r="AY901" s="1">
        <v>0.5</v>
      </c>
      <c r="AZ901" s="1">
        <v>0.5</v>
      </c>
      <c r="BA901" s="1" t="s">
        <v>33</v>
      </c>
      <c r="BB901" s="1">
        <v>0.5</v>
      </c>
      <c r="BC901" s="1">
        <v>0.5</v>
      </c>
      <c r="BD901" s="1" t="s">
        <v>77</v>
      </c>
      <c r="BE901" s="1">
        <v>0.5</v>
      </c>
      <c r="BF901" s="1" t="s">
        <v>38</v>
      </c>
      <c r="BG901" s="1">
        <v>0.5</v>
      </c>
      <c r="BH901" s="1" t="s">
        <v>33</v>
      </c>
      <c r="BI901" s="1" t="s">
        <v>33</v>
      </c>
      <c r="BJ901" s="1" t="s">
        <v>33</v>
      </c>
      <c r="BK901" s="1" t="s">
        <v>33</v>
      </c>
      <c r="BL901" s="1">
        <v>0.5</v>
      </c>
      <c r="BM901" s="1">
        <v>0.5</v>
      </c>
    </row>
    <row r="902" spans="1:65" x14ac:dyDescent="0.35">
      <c r="A902" s="1" t="s">
        <v>3723</v>
      </c>
      <c r="B902" s="1" t="s">
        <v>3256</v>
      </c>
      <c r="C902" s="1" t="s">
        <v>3724</v>
      </c>
      <c r="D902" s="1" t="s">
        <v>3725</v>
      </c>
      <c r="E902" t="s">
        <v>113</v>
      </c>
      <c r="F902" s="1" t="s">
        <v>37</v>
      </c>
      <c r="G902" s="1" t="s">
        <v>4505</v>
      </c>
      <c r="H902" s="1" t="s">
        <v>38</v>
      </c>
      <c r="I902" s="1" t="s">
        <v>81</v>
      </c>
      <c r="J902" s="1" t="s">
        <v>154</v>
      </c>
      <c r="K902" t="str">
        <f t="shared" si="195"/>
        <v>Fire, Bug</v>
      </c>
      <c r="L902" s="1">
        <v>0.7</v>
      </c>
      <c r="M902" s="1">
        <v>1</v>
      </c>
      <c r="N902" s="1" t="s">
        <v>61</v>
      </c>
      <c r="O902" s="1" t="s">
        <v>373</v>
      </c>
      <c r="P902" s="1" t="s">
        <v>1624</v>
      </c>
      <c r="Q902" s="1" t="s">
        <v>587</v>
      </c>
      <c r="R902" s="9" t="s">
        <v>427</v>
      </c>
      <c r="S902" s="9">
        <f t="shared" si="196"/>
        <v>305</v>
      </c>
      <c r="T902" s="9">
        <f t="shared" si="197"/>
        <v>50</v>
      </c>
      <c r="U902" s="9" t="s">
        <v>88</v>
      </c>
      <c r="V902" s="9">
        <f t="shared" si="198"/>
        <v>65</v>
      </c>
      <c r="W902" s="9" t="s">
        <v>46</v>
      </c>
      <c r="X902" s="9">
        <f t="shared" si="199"/>
        <v>45</v>
      </c>
      <c r="Y902" s="9" t="s">
        <v>44</v>
      </c>
      <c r="Z902" s="9">
        <f t="shared" si="200"/>
        <v>50</v>
      </c>
      <c r="AA902" s="9" t="s">
        <v>88</v>
      </c>
      <c r="AB902" s="9">
        <f t="shared" si="201"/>
        <v>50</v>
      </c>
      <c r="AC902" s="9" t="s">
        <v>88</v>
      </c>
      <c r="AD902" s="9">
        <f t="shared" si="202"/>
        <v>45</v>
      </c>
      <c r="AE902" s="9" t="s">
        <v>44</v>
      </c>
      <c r="AF902" s="9">
        <f t="shared" si="203"/>
        <v>190</v>
      </c>
      <c r="AG902" s="9" t="s">
        <v>286</v>
      </c>
      <c r="AH902" s="9"/>
      <c r="AI902" s="9" t="str">
        <f t="shared" si="204"/>
        <v/>
      </c>
      <c r="AJ902" s="9" t="str">
        <f t="shared" si="205"/>
        <v/>
      </c>
      <c r="AK902" s="9"/>
      <c r="AL902" s="1" t="s">
        <v>161</v>
      </c>
      <c r="AM902" s="1" t="s">
        <v>33</v>
      </c>
      <c r="AN902" s="1" t="s">
        <v>154</v>
      </c>
      <c r="AP902" t="str">
        <f t="shared" si="206"/>
        <v>Bug</v>
      </c>
      <c r="AQ902" s="9">
        <v>50</v>
      </c>
      <c r="AR902" s="9">
        <f t="shared" si="207"/>
        <v>50</v>
      </c>
      <c r="AS902" s="10">
        <f>Table1[[#This Row],[percentage_male]]/100</f>
        <v>0.5</v>
      </c>
      <c r="AT902" s="11">
        <f>(100-Table1[[#This Row],[percentage_male]])/100</f>
        <v>0.5</v>
      </c>
      <c r="AU902" s="1" t="s">
        <v>51</v>
      </c>
      <c r="AV902" s="1" t="s">
        <v>33</v>
      </c>
      <c r="AW902" s="1" t="s">
        <v>32</v>
      </c>
      <c r="AX902" s="1" t="s">
        <v>38</v>
      </c>
      <c r="AY902" s="1" t="s">
        <v>33</v>
      </c>
      <c r="AZ902" s="1">
        <v>0.25</v>
      </c>
      <c r="BA902" s="1">
        <v>0.5</v>
      </c>
      <c r="BB902" s="1">
        <v>0.5</v>
      </c>
      <c r="BC902" s="1" t="s">
        <v>33</v>
      </c>
      <c r="BD902" s="1" t="s">
        <v>33</v>
      </c>
      <c r="BE902" s="1" t="s">
        <v>38</v>
      </c>
      <c r="BF902" s="1" t="s">
        <v>33</v>
      </c>
      <c r="BG902" s="1">
        <v>0.5</v>
      </c>
      <c r="BH902" s="1" t="s">
        <v>77</v>
      </c>
      <c r="BI902" s="1" t="s">
        <v>33</v>
      </c>
      <c r="BJ902" s="1" t="s">
        <v>33</v>
      </c>
      <c r="BK902" s="1" t="s">
        <v>33</v>
      </c>
      <c r="BL902" s="1">
        <v>0.5</v>
      </c>
      <c r="BM902" s="1">
        <v>0.5</v>
      </c>
    </row>
    <row r="903" spans="1:65" x14ac:dyDescent="0.35">
      <c r="A903" s="1" t="s">
        <v>3726</v>
      </c>
      <c r="B903" s="1" t="s">
        <v>3260</v>
      </c>
      <c r="C903" s="1" t="s">
        <v>3727</v>
      </c>
      <c r="D903" s="1" t="s">
        <v>3728</v>
      </c>
      <c r="E903" t="s">
        <v>113</v>
      </c>
      <c r="F903" s="1" t="s">
        <v>37</v>
      </c>
      <c r="G903" s="1" t="s">
        <v>4505</v>
      </c>
      <c r="H903" s="1" t="s">
        <v>38</v>
      </c>
      <c r="I903" s="1" t="s">
        <v>81</v>
      </c>
      <c r="J903" s="1" t="s">
        <v>154</v>
      </c>
      <c r="K903" t="str">
        <f t="shared" si="195"/>
        <v>Fire, Bug</v>
      </c>
      <c r="L903" s="1">
        <v>3</v>
      </c>
      <c r="M903" s="1">
        <v>120</v>
      </c>
      <c r="N903" s="1" t="s">
        <v>61</v>
      </c>
      <c r="O903" s="1" t="s">
        <v>373</v>
      </c>
      <c r="P903" s="1" t="s">
        <v>1624</v>
      </c>
      <c r="Q903" s="1" t="s">
        <v>587</v>
      </c>
      <c r="R903" s="9" t="s">
        <v>65</v>
      </c>
      <c r="S903" s="9">
        <f t="shared" si="196"/>
        <v>525</v>
      </c>
      <c r="T903" s="9">
        <f t="shared" si="197"/>
        <v>100</v>
      </c>
      <c r="U903" s="9" t="s">
        <v>68</v>
      </c>
      <c r="V903" s="9">
        <f t="shared" si="198"/>
        <v>115</v>
      </c>
      <c r="W903" s="9" t="s">
        <v>118</v>
      </c>
      <c r="X903" s="9">
        <f t="shared" si="199"/>
        <v>65</v>
      </c>
      <c r="Y903" s="9" t="s">
        <v>46</v>
      </c>
      <c r="Z903" s="9">
        <f t="shared" si="200"/>
        <v>90</v>
      </c>
      <c r="AA903" s="9" t="s">
        <v>178</v>
      </c>
      <c r="AB903" s="9">
        <f t="shared" si="201"/>
        <v>90</v>
      </c>
      <c r="AC903" s="9" t="s">
        <v>178</v>
      </c>
      <c r="AD903" s="9">
        <f t="shared" si="202"/>
        <v>65</v>
      </c>
      <c r="AE903" s="9" t="s">
        <v>46</v>
      </c>
      <c r="AF903" s="9">
        <f t="shared" si="203"/>
        <v>75</v>
      </c>
      <c r="AG903" s="9" t="s">
        <v>195</v>
      </c>
      <c r="AH903" s="9"/>
      <c r="AI903" s="9" t="str">
        <f t="shared" si="204"/>
        <v/>
      </c>
      <c r="AJ903" s="9" t="str">
        <f t="shared" si="205"/>
        <v/>
      </c>
      <c r="AK903" s="9"/>
      <c r="AL903" s="1" t="s">
        <v>161</v>
      </c>
      <c r="AM903" s="1" t="s">
        <v>33</v>
      </c>
      <c r="AN903" s="1" t="s">
        <v>154</v>
      </c>
      <c r="AP903" t="str">
        <f t="shared" si="206"/>
        <v>Bug</v>
      </c>
      <c r="AQ903" s="9">
        <v>50</v>
      </c>
      <c r="AR903" s="9">
        <f t="shared" si="207"/>
        <v>50</v>
      </c>
      <c r="AS903" s="10">
        <f>Table1[[#This Row],[percentage_male]]/100</f>
        <v>0.5</v>
      </c>
      <c r="AT903" s="11">
        <f>(100-Table1[[#This Row],[percentage_male]])/100</f>
        <v>0.5</v>
      </c>
      <c r="AU903" s="1" t="s">
        <v>51</v>
      </c>
      <c r="AV903" s="1" t="s">
        <v>33</v>
      </c>
      <c r="AW903" s="1" t="s">
        <v>32</v>
      </c>
      <c r="AX903" s="1" t="s">
        <v>38</v>
      </c>
      <c r="AY903" s="1" t="s">
        <v>33</v>
      </c>
      <c r="AZ903" s="1">
        <v>0.25</v>
      </c>
      <c r="BA903" s="1">
        <v>0.5</v>
      </c>
      <c r="BB903" s="1">
        <v>0.5</v>
      </c>
      <c r="BC903" s="1" t="s">
        <v>33</v>
      </c>
      <c r="BD903" s="1" t="s">
        <v>33</v>
      </c>
      <c r="BE903" s="1" t="s">
        <v>38</v>
      </c>
      <c r="BF903" s="1" t="s">
        <v>33</v>
      </c>
      <c r="BG903" s="1">
        <v>0.5</v>
      </c>
      <c r="BH903" s="1" t="s">
        <v>77</v>
      </c>
      <c r="BI903" s="1" t="s">
        <v>33</v>
      </c>
      <c r="BJ903" s="1" t="s">
        <v>33</v>
      </c>
      <c r="BK903" s="1" t="s">
        <v>33</v>
      </c>
      <c r="BL903" s="1">
        <v>0.5</v>
      </c>
      <c r="BM903" s="1">
        <v>0.5</v>
      </c>
    </row>
    <row r="904" spans="1:65" x14ac:dyDescent="0.35">
      <c r="A904" s="1" t="s">
        <v>3729</v>
      </c>
      <c r="B904" s="1" t="s">
        <v>3264</v>
      </c>
      <c r="C904" s="1" t="s">
        <v>3730</v>
      </c>
      <c r="D904" s="1" t="s">
        <v>3731</v>
      </c>
      <c r="E904" t="s">
        <v>113</v>
      </c>
      <c r="F904" s="1" t="s">
        <v>37</v>
      </c>
      <c r="G904" s="1" t="s">
        <v>4506</v>
      </c>
      <c r="H904" s="1" t="s">
        <v>33</v>
      </c>
      <c r="I904" s="1" t="s">
        <v>478</v>
      </c>
      <c r="K904" t="str">
        <f t="shared" si="195"/>
        <v>Fighting</v>
      </c>
      <c r="L904" s="1">
        <v>0.6</v>
      </c>
      <c r="M904" s="1">
        <v>4</v>
      </c>
      <c r="N904" s="1" t="s">
        <v>38</v>
      </c>
      <c r="O904" s="1" t="s">
        <v>459</v>
      </c>
      <c r="Q904" s="1" t="s">
        <v>450</v>
      </c>
      <c r="R904" s="9" t="s">
        <v>512</v>
      </c>
      <c r="S904" s="9">
        <f t="shared" si="196"/>
        <v>310</v>
      </c>
      <c r="T904" s="9">
        <f t="shared" si="197"/>
        <v>50</v>
      </c>
      <c r="U904" s="9" t="s">
        <v>88</v>
      </c>
      <c r="V904" s="9">
        <f t="shared" si="198"/>
        <v>68</v>
      </c>
      <c r="W904" s="9" t="s">
        <v>452</v>
      </c>
      <c r="X904" s="9">
        <f t="shared" si="199"/>
        <v>60</v>
      </c>
      <c r="Y904" s="9" t="s">
        <v>56</v>
      </c>
      <c r="Z904" s="9">
        <f t="shared" si="200"/>
        <v>50</v>
      </c>
      <c r="AA904" s="9" t="s">
        <v>88</v>
      </c>
      <c r="AB904" s="9">
        <f t="shared" si="201"/>
        <v>50</v>
      </c>
      <c r="AC904" s="9" t="s">
        <v>88</v>
      </c>
      <c r="AD904" s="9">
        <f t="shared" si="202"/>
        <v>32</v>
      </c>
      <c r="AE904" s="9" t="s">
        <v>279</v>
      </c>
      <c r="AF904" s="9">
        <f t="shared" si="203"/>
        <v>180</v>
      </c>
      <c r="AG904" s="9" t="s">
        <v>529</v>
      </c>
      <c r="AH904" s="9"/>
      <c r="AI904" s="9" t="str">
        <f t="shared" si="204"/>
        <v/>
      </c>
      <c r="AJ904" s="9" t="str">
        <f t="shared" si="205"/>
        <v/>
      </c>
      <c r="AK904" s="9"/>
      <c r="AL904" s="1" t="s">
        <v>49</v>
      </c>
      <c r="AM904" s="1" t="s">
        <v>38</v>
      </c>
      <c r="AN904" s="1" t="s">
        <v>514</v>
      </c>
      <c r="AO904" s="1" t="s">
        <v>129</v>
      </c>
      <c r="AP904" t="str">
        <f t="shared" si="206"/>
        <v>Human-Like, Water 1</v>
      </c>
      <c r="AQ904" s="9">
        <v>50</v>
      </c>
      <c r="AR904" s="9">
        <f t="shared" si="207"/>
        <v>50</v>
      </c>
      <c r="AS904" s="10">
        <f>Table1[[#This Row],[percentage_male]]/100</f>
        <v>0.5</v>
      </c>
      <c r="AT904" s="11">
        <f>(100-Table1[[#This Row],[percentage_male]])/100</f>
        <v>0.5</v>
      </c>
      <c r="AU904" s="1" t="s">
        <v>170</v>
      </c>
      <c r="AV904" s="1" t="s">
        <v>33</v>
      </c>
      <c r="AW904" s="1" t="s">
        <v>33</v>
      </c>
      <c r="AX904" s="1" t="s">
        <v>33</v>
      </c>
      <c r="AY904" s="1" t="s">
        <v>33</v>
      </c>
      <c r="AZ904" s="1" t="s">
        <v>33</v>
      </c>
      <c r="BA904" s="1" t="s">
        <v>33</v>
      </c>
      <c r="BB904" s="1" t="s">
        <v>33</v>
      </c>
      <c r="BC904" s="1" t="s">
        <v>33</v>
      </c>
      <c r="BD904" s="1" t="s">
        <v>33</v>
      </c>
      <c r="BE904" s="1" t="s">
        <v>38</v>
      </c>
      <c r="BF904" s="1" t="s">
        <v>38</v>
      </c>
      <c r="BG904" s="1">
        <v>0.5</v>
      </c>
      <c r="BH904" s="1">
        <v>0.5</v>
      </c>
      <c r="BI904" s="1" t="s">
        <v>33</v>
      </c>
      <c r="BJ904" s="1" t="s">
        <v>33</v>
      </c>
      <c r="BK904" s="1">
        <v>0.5</v>
      </c>
      <c r="BL904" s="1" t="s">
        <v>33</v>
      </c>
      <c r="BM904" s="1" t="s">
        <v>38</v>
      </c>
    </row>
    <row r="905" spans="1:65" x14ac:dyDescent="0.35">
      <c r="A905" s="1" t="s">
        <v>3732</v>
      </c>
      <c r="B905" s="1" t="s">
        <v>3268</v>
      </c>
      <c r="C905" s="1" t="s">
        <v>3733</v>
      </c>
      <c r="D905" s="1" t="s">
        <v>3734</v>
      </c>
      <c r="E905" t="s">
        <v>113</v>
      </c>
      <c r="F905" s="1" t="s">
        <v>37</v>
      </c>
      <c r="G905" s="1" t="s">
        <v>4506</v>
      </c>
      <c r="H905" s="1" t="s">
        <v>33</v>
      </c>
      <c r="I905" s="1" t="s">
        <v>478</v>
      </c>
      <c r="K905" t="str">
        <f t="shared" si="195"/>
        <v>Fighting</v>
      </c>
      <c r="L905" s="1">
        <v>1.6</v>
      </c>
      <c r="M905" s="1">
        <v>39</v>
      </c>
      <c r="N905" s="1" t="s">
        <v>38</v>
      </c>
      <c r="O905" s="1" t="s">
        <v>459</v>
      </c>
      <c r="Q905" s="1" t="s">
        <v>450</v>
      </c>
      <c r="R905" s="9" t="s">
        <v>1228</v>
      </c>
      <c r="S905" s="9">
        <f t="shared" si="196"/>
        <v>480</v>
      </c>
      <c r="T905" s="9">
        <f t="shared" si="197"/>
        <v>80</v>
      </c>
      <c r="U905" s="9" t="s">
        <v>59</v>
      </c>
      <c r="V905" s="9">
        <f t="shared" si="198"/>
        <v>118</v>
      </c>
      <c r="W905" s="9" t="s">
        <v>661</v>
      </c>
      <c r="X905" s="9">
        <f t="shared" si="199"/>
        <v>90</v>
      </c>
      <c r="Y905" s="9" t="s">
        <v>178</v>
      </c>
      <c r="Z905" s="9">
        <f t="shared" si="200"/>
        <v>70</v>
      </c>
      <c r="AA905" s="9" t="s">
        <v>47</v>
      </c>
      <c r="AB905" s="9">
        <f t="shared" si="201"/>
        <v>80</v>
      </c>
      <c r="AC905" s="9" t="s">
        <v>59</v>
      </c>
      <c r="AD905" s="9">
        <f t="shared" si="202"/>
        <v>42</v>
      </c>
      <c r="AE905" s="9" t="s">
        <v>335</v>
      </c>
      <c r="AF905" s="9">
        <f t="shared" si="203"/>
        <v>45</v>
      </c>
      <c r="AG905" s="9" t="s">
        <v>44</v>
      </c>
      <c r="AH905" s="9"/>
      <c r="AI905" s="9" t="str">
        <f t="shared" si="204"/>
        <v/>
      </c>
      <c r="AJ905" s="9" t="str">
        <f t="shared" si="205"/>
        <v/>
      </c>
      <c r="AK905" s="9"/>
      <c r="AL905" s="1" t="s">
        <v>49</v>
      </c>
      <c r="AM905" s="1" t="s">
        <v>38</v>
      </c>
      <c r="AN905" s="1" t="s">
        <v>514</v>
      </c>
      <c r="AO905" s="1" t="s">
        <v>129</v>
      </c>
      <c r="AP905" t="str">
        <f t="shared" si="206"/>
        <v>Human-Like, Water 1</v>
      </c>
      <c r="AQ905" s="9">
        <v>50</v>
      </c>
      <c r="AR905" s="9">
        <f t="shared" si="207"/>
        <v>50</v>
      </c>
      <c r="AS905" s="10">
        <f>Table1[[#This Row],[percentage_male]]/100</f>
        <v>0.5</v>
      </c>
      <c r="AT905" s="11">
        <f>(100-Table1[[#This Row],[percentage_male]])/100</f>
        <v>0.5</v>
      </c>
      <c r="AU905" s="1" t="s">
        <v>170</v>
      </c>
      <c r="AV905" s="1" t="s">
        <v>33</v>
      </c>
      <c r="AW905" s="1" t="s">
        <v>33</v>
      </c>
      <c r="AX905" s="1" t="s">
        <v>33</v>
      </c>
      <c r="AY905" s="1" t="s">
        <v>33</v>
      </c>
      <c r="AZ905" s="1" t="s">
        <v>33</v>
      </c>
      <c r="BA905" s="1" t="s">
        <v>33</v>
      </c>
      <c r="BB905" s="1" t="s">
        <v>33</v>
      </c>
      <c r="BC905" s="1" t="s">
        <v>33</v>
      </c>
      <c r="BD905" s="1" t="s">
        <v>33</v>
      </c>
      <c r="BE905" s="1" t="s">
        <v>38</v>
      </c>
      <c r="BF905" s="1" t="s">
        <v>38</v>
      </c>
      <c r="BG905" s="1">
        <v>0.5</v>
      </c>
      <c r="BH905" s="1">
        <v>0.5</v>
      </c>
      <c r="BI905" s="1" t="s">
        <v>33</v>
      </c>
      <c r="BJ905" s="1" t="s">
        <v>33</v>
      </c>
      <c r="BK905" s="1">
        <v>0.5</v>
      </c>
      <c r="BL905" s="1" t="s">
        <v>33</v>
      </c>
      <c r="BM905" s="1" t="s">
        <v>38</v>
      </c>
    </row>
    <row r="906" spans="1:65" x14ac:dyDescent="0.35">
      <c r="A906" s="1" t="s">
        <v>3735</v>
      </c>
      <c r="B906" s="1" t="s">
        <v>3273</v>
      </c>
      <c r="C906" s="1" t="s">
        <v>3736</v>
      </c>
      <c r="D906" s="1" t="s">
        <v>3737</v>
      </c>
      <c r="E906" t="s">
        <v>113</v>
      </c>
      <c r="F906" s="1" t="s">
        <v>37</v>
      </c>
      <c r="G906" s="1" t="s">
        <v>4507</v>
      </c>
      <c r="H906" s="1" t="s">
        <v>33</v>
      </c>
      <c r="I906" s="1" t="s">
        <v>679</v>
      </c>
      <c r="K906" t="str">
        <f t="shared" si="195"/>
        <v>Ghost</v>
      </c>
      <c r="L906" s="1">
        <v>0.1</v>
      </c>
      <c r="M906" s="1">
        <v>0.2</v>
      </c>
      <c r="N906" s="1" t="s">
        <v>38</v>
      </c>
      <c r="O906" s="1" t="s">
        <v>693</v>
      </c>
      <c r="Q906" s="1" t="s">
        <v>687</v>
      </c>
      <c r="R906" s="9" t="s">
        <v>1332</v>
      </c>
      <c r="S906" s="9">
        <f t="shared" si="196"/>
        <v>308</v>
      </c>
      <c r="T906" s="9">
        <f t="shared" si="197"/>
        <v>40</v>
      </c>
      <c r="U906" s="9" t="s">
        <v>184</v>
      </c>
      <c r="V906" s="9">
        <f t="shared" si="198"/>
        <v>45</v>
      </c>
      <c r="W906" s="9" t="s">
        <v>44</v>
      </c>
      <c r="X906" s="9">
        <f t="shared" si="199"/>
        <v>45</v>
      </c>
      <c r="Y906" s="9" t="s">
        <v>44</v>
      </c>
      <c r="Z906" s="9">
        <f t="shared" si="200"/>
        <v>74</v>
      </c>
      <c r="AA906" s="9" t="s">
        <v>474</v>
      </c>
      <c r="AB906" s="9">
        <f t="shared" si="201"/>
        <v>54</v>
      </c>
      <c r="AC906" s="9" t="s">
        <v>272</v>
      </c>
      <c r="AD906" s="9">
        <f t="shared" si="202"/>
        <v>50</v>
      </c>
      <c r="AE906" s="9" t="s">
        <v>88</v>
      </c>
      <c r="AF906" s="9">
        <f t="shared" si="203"/>
        <v>120</v>
      </c>
      <c r="AG906" s="9" t="s">
        <v>75</v>
      </c>
      <c r="AH906" s="9"/>
      <c r="AI906" s="9" t="str">
        <f t="shared" si="204"/>
        <v/>
      </c>
      <c r="AJ906" s="9" t="str">
        <f t="shared" si="205"/>
        <v/>
      </c>
      <c r="AK906" s="9"/>
      <c r="AL906" s="1" t="s">
        <v>161</v>
      </c>
      <c r="AM906" s="1" t="s">
        <v>38</v>
      </c>
      <c r="AN906" s="1" t="s">
        <v>658</v>
      </c>
      <c r="AO906" s="1" t="s">
        <v>569</v>
      </c>
      <c r="AP906" t="str">
        <f t="shared" si="206"/>
        <v>Amorphous, Mineral</v>
      </c>
      <c r="AR906" s="9">
        <f t="shared" si="207"/>
        <v>100</v>
      </c>
      <c r="AU906" s="1" t="s">
        <v>51</v>
      </c>
      <c r="AV906" s="1" t="s">
        <v>32</v>
      </c>
      <c r="AW906" s="1" t="s">
        <v>33</v>
      </c>
      <c r="AX906" s="1" t="s">
        <v>33</v>
      </c>
      <c r="AY906" s="1" t="s">
        <v>33</v>
      </c>
      <c r="AZ906" s="1" t="s">
        <v>33</v>
      </c>
      <c r="BA906" s="1" t="s">
        <v>33</v>
      </c>
      <c r="BB906" s="1" t="s">
        <v>32</v>
      </c>
      <c r="BC906" s="1">
        <v>0.5</v>
      </c>
      <c r="BD906" s="1" t="s">
        <v>33</v>
      </c>
      <c r="BE906" s="1" t="s">
        <v>33</v>
      </c>
      <c r="BF906" s="1" t="s">
        <v>33</v>
      </c>
      <c r="BG906" s="1">
        <v>0.5</v>
      </c>
      <c r="BH906" s="1" t="s">
        <v>33</v>
      </c>
      <c r="BI906" s="1" t="s">
        <v>38</v>
      </c>
      <c r="BJ906" s="1" t="s">
        <v>33</v>
      </c>
      <c r="BK906" s="1" t="s">
        <v>38</v>
      </c>
      <c r="BL906" s="1" t="s">
        <v>33</v>
      </c>
      <c r="BM906" s="1" t="s">
        <v>33</v>
      </c>
    </row>
    <row r="907" spans="1:65" x14ac:dyDescent="0.35">
      <c r="A907" s="1" t="s">
        <v>3738</v>
      </c>
      <c r="B907" s="1" t="s">
        <v>3277</v>
      </c>
      <c r="C907" s="1" t="s">
        <v>3739</v>
      </c>
      <c r="D907" s="1" t="s">
        <v>3740</v>
      </c>
      <c r="E907" t="s">
        <v>113</v>
      </c>
      <c r="F907" s="1" t="s">
        <v>37</v>
      </c>
      <c r="G907" s="1" t="s">
        <v>4507</v>
      </c>
      <c r="H907" s="1" t="s">
        <v>33</v>
      </c>
      <c r="I907" s="1" t="s">
        <v>679</v>
      </c>
      <c r="K907" t="str">
        <f t="shared" si="195"/>
        <v>Ghost</v>
      </c>
      <c r="L907" s="1">
        <v>0.2</v>
      </c>
      <c r="M907" s="1">
        <v>0.4</v>
      </c>
      <c r="N907" s="1" t="s">
        <v>38</v>
      </c>
      <c r="O907" s="1" t="s">
        <v>693</v>
      </c>
      <c r="Q907" s="1" t="s">
        <v>687</v>
      </c>
      <c r="R907" s="9" t="s">
        <v>2007</v>
      </c>
      <c r="S907" s="9">
        <f t="shared" si="196"/>
        <v>508</v>
      </c>
      <c r="T907" s="9">
        <f t="shared" si="197"/>
        <v>60</v>
      </c>
      <c r="U907" s="9" t="s">
        <v>56</v>
      </c>
      <c r="V907" s="9">
        <f t="shared" si="198"/>
        <v>65</v>
      </c>
      <c r="W907" s="9" t="s">
        <v>46</v>
      </c>
      <c r="X907" s="9">
        <f t="shared" si="199"/>
        <v>65</v>
      </c>
      <c r="Y907" s="9" t="s">
        <v>46</v>
      </c>
      <c r="Z907" s="9">
        <f t="shared" si="200"/>
        <v>134</v>
      </c>
      <c r="AA907" s="9" t="s">
        <v>725</v>
      </c>
      <c r="AB907" s="9">
        <f t="shared" si="201"/>
        <v>114</v>
      </c>
      <c r="AC907" s="9" t="s">
        <v>640</v>
      </c>
      <c r="AD907" s="9">
        <f t="shared" si="202"/>
        <v>70</v>
      </c>
      <c r="AE907" s="9" t="s">
        <v>47</v>
      </c>
      <c r="AF907" s="9">
        <f t="shared" si="203"/>
        <v>60</v>
      </c>
      <c r="AG907" s="9" t="s">
        <v>56</v>
      </c>
      <c r="AH907" s="9"/>
      <c r="AI907" s="9" t="str">
        <f t="shared" si="204"/>
        <v/>
      </c>
      <c r="AJ907" s="9" t="str">
        <f t="shared" si="205"/>
        <v/>
      </c>
      <c r="AK907" s="9"/>
      <c r="AL907" s="1" t="s">
        <v>161</v>
      </c>
      <c r="AM907" s="1" t="s">
        <v>38</v>
      </c>
      <c r="AN907" s="1" t="s">
        <v>658</v>
      </c>
      <c r="AO907" s="1" t="s">
        <v>569</v>
      </c>
      <c r="AP907" t="str">
        <f t="shared" si="206"/>
        <v>Amorphous, Mineral</v>
      </c>
      <c r="AR907" s="9">
        <f t="shared" si="207"/>
        <v>100</v>
      </c>
      <c r="AU907" s="1" t="s">
        <v>51</v>
      </c>
      <c r="AV907" s="1" t="s">
        <v>32</v>
      </c>
      <c r="AW907" s="1" t="s">
        <v>33</v>
      </c>
      <c r="AX907" s="1" t="s">
        <v>33</v>
      </c>
      <c r="AY907" s="1" t="s">
        <v>33</v>
      </c>
      <c r="AZ907" s="1" t="s">
        <v>33</v>
      </c>
      <c r="BA907" s="1" t="s">
        <v>33</v>
      </c>
      <c r="BB907" s="1" t="s">
        <v>32</v>
      </c>
      <c r="BC907" s="1">
        <v>0.5</v>
      </c>
      <c r="BD907" s="1" t="s">
        <v>33</v>
      </c>
      <c r="BE907" s="1" t="s">
        <v>33</v>
      </c>
      <c r="BF907" s="1" t="s">
        <v>33</v>
      </c>
      <c r="BG907" s="1">
        <v>0.5</v>
      </c>
      <c r="BH907" s="1" t="s">
        <v>33</v>
      </c>
      <c r="BI907" s="1" t="s">
        <v>38</v>
      </c>
      <c r="BJ907" s="1" t="s">
        <v>33</v>
      </c>
      <c r="BK907" s="1" t="s">
        <v>38</v>
      </c>
      <c r="BL907" s="1" t="s">
        <v>33</v>
      </c>
      <c r="BM907" s="1" t="s">
        <v>33</v>
      </c>
    </row>
    <row r="908" spans="1:65" x14ac:dyDescent="0.35">
      <c r="A908" s="1" t="s">
        <v>3741</v>
      </c>
      <c r="B908" s="1" t="s">
        <v>3281</v>
      </c>
      <c r="C908" s="1" t="s">
        <v>3742</v>
      </c>
      <c r="D908" s="1" t="s">
        <v>3743</v>
      </c>
      <c r="E908" t="s">
        <v>113</v>
      </c>
      <c r="F908" s="1" t="s">
        <v>37</v>
      </c>
      <c r="G908" s="1" t="s">
        <v>4508</v>
      </c>
      <c r="H908" s="1" t="s">
        <v>33</v>
      </c>
      <c r="I908" s="1" t="s">
        <v>299</v>
      </c>
      <c r="K908" t="str">
        <f t="shared" si="195"/>
        <v>Psychic</v>
      </c>
      <c r="L908" s="1">
        <v>0.4</v>
      </c>
      <c r="M908" s="1">
        <v>3.4</v>
      </c>
      <c r="N908" s="1" t="s">
        <v>61</v>
      </c>
      <c r="O908" s="1" t="s">
        <v>780</v>
      </c>
      <c r="P908" s="1" t="s">
        <v>590</v>
      </c>
      <c r="Q908" s="1" t="s">
        <v>1043</v>
      </c>
      <c r="R908" s="9" t="s">
        <v>437</v>
      </c>
      <c r="S908" s="9">
        <f t="shared" si="196"/>
        <v>265</v>
      </c>
      <c r="T908" s="9">
        <f t="shared" si="197"/>
        <v>42</v>
      </c>
      <c r="U908" s="9" t="s">
        <v>335</v>
      </c>
      <c r="V908" s="9">
        <f t="shared" si="198"/>
        <v>30</v>
      </c>
      <c r="W908" s="9" t="s">
        <v>158</v>
      </c>
      <c r="X908" s="9">
        <f t="shared" si="199"/>
        <v>45</v>
      </c>
      <c r="Y908" s="9" t="s">
        <v>44</v>
      </c>
      <c r="Z908" s="9">
        <f t="shared" si="200"/>
        <v>56</v>
      </c>
      <c r="AA908" s="9" t="s">
        <v>210</v>
      </c>
      <c r="AB908" s="9">
        <f t="shared" si="201"/>
        <v>53</v>
      </c>
      <c r="AC908" s="9" t="s">
        <v>388</v>
      </c>
      <c r="AD908" s="9">
        <f t="shared" si="202"/>
        <v>39</v>
      </c>
      <c r="AE908" s="9" t="s">
        <v>85</v>
      </c>
      <c r="AF908" s="9">
        <f t="shared" si="203"/>
        <v>235</v>
      </c>
      <c r="AG908" s="9" t="s">
        <v>328</v>
      </c>
      <c r="AH908" s="9"/>
      <c r="AI908" s="9" t="str">
        <f t="shared" si="204"/>
        <v/>
      </c>
      <c r="AJ908" s="9" t="str">
        <f t="shared" si="205"/>
        <v/>
      </c>
      <c r="AK908" s="9"/>
      <c r="AL908" s="1" t="s">
        <v>490</v>
      </c>
      <c r="AM908" s="1" t="s">
        <v>33</v>
      </c>
      <c r="AN908" s="1" t="s">
        <v>288</v>
      </c>
      <c r="AP908" t="str">
        <f t="shared" si="206"/>
        <v>Fairy</v>
      </c>
      <c r="AQ908" s="9">
        <v>0</v>
      </c>
      <c r="AR908" s="9">
        <f t="shared" si="207"/>
        <v>100</v>
      </c>
      <c r="AS908" s="10">
        <f>Table1[[#This Row],[percentage_male]]/100</f>
        <v>0</v>
      </c>
      <c r="AT908" s="11">
        <f>(100-Table1[[#This Row],[percentage_male]])/100</f>
        <v>1</v>
      </c>
      <c r="AU908" s="1" t="s">
        <v>51</v>
      </c>
      <c r="AV908" s="1" t="s">
        <v>33</v>
      </c>
      <c r="AW908" s="1" t="s">
        <v>33</v>
      </c>
      <c r="AX908" s="1" t="s">
        <v>33</v>
      </c>
      <c r="AY908" s="1" t="s">
        <v>33</v>
      </c>
      <c r="AZ908" s="1" t="s">
        <v>33</v>
      </c>
      <c r="BA908" s="1" t="s">
        <v>33</v>
      </c>
      <c r="BB908" s="1">
        <v>0.5</v>
      </c>
      <c r="BC908" s="1" t="s">
        <v>33</v>
      </c>
      <c r="BD908" s="1" t="s">
        <v>33</v>
      </c>
      <c r="BE908" s="1" t="s">
        <v>33</v>
      </c>
      <c r="BF908" s="1">
        <v>0.5</v>
      </c>
      <c r="BG908" s="1" t="s">
        <v>38</v>
      </c>
      <c r="BH908" s="1" t="s">
        <v>33</v>
      </c>
      <c r="BI908" s="1" t="s">
        <v>38</v>
      </c>
      <c r="BJ908" s="1" t="s">
        <v>33</v>
      </c>
      <c r="BK908" s="1" t="s">
        <v>38</v>
      </c>
      <c r="BL908" s="1" t="s">
        <v>33</v>
      </c>
      <c r="BM908" s="1" t="s">
        <v>33</v>
      </c>
    </row>
    <row r="909" spans="1:65" x14ac:dyDescent="0.35">
      <c r="A909" s="1" t="s">
        <v>3744</v>
      </c>
      <c r="B909" s="1" t="s">
        <v>3285</v>
      </c>
      <c r="C909" s="1" t="s">
        <v>3745</v>
      </c>
      <c r="D909" s="1" t="s">
        <v>3746</v>
      </c>
      <c r="E909" t="s">
        <v>113</v>
      </c>
      <c r="F909" s="1" t="s">
        <v>37</v>
      </c>
      <c r="G909" s="1" t="s">
        <v>4509</v>
      </c>
      <c r="H909" s="1" t="s">
        <v>33</v>
      </c>
      <c r="I909" s="1" t="s">
        <v>299</v>
      </c>
      <c r="K909" t="str">
        <f t="shared" si="195"/>
        <v>Psychic</v>
      </c>
      <c r="L909" s="1">
        <v>0.6</v>
      </c>
      <c r="M909" s="1">
        <v>4.8</v>
      </c>
      <c r="N909" s="1" t="s">
        <v>61</v>
      </c>
      <c r="O909" s="1" t="s">
        <v>780</v>
      </c>
      <c r="P909" s="1" t="s">
        <v>590</v>
      </c>
      <c r="Q909" s="1" t="s">
        <v>1043</v>
      </c>
      <c r="R909" s="9" t="s">
        <v>1553</v>
      </c>
      <c r="S909" s="9">
        <f t="shared" si="196"/>
        <v>370</v>
      </c>
      <c r="T909" s="9">
        <f t="shared" si="197"/>
        <v>57</v>
      </c>
      <c r="U909" s="9" t="s">
        <v>348</v>
      </c>
      <c r="V909" s="9">
        <f t="shared" si="198"/>
        <v>40</v>
      </c>
      <c r="W909" s="9" t="s">
        <v>184</v>
      </c>
      <c r="X909" s="9">
        <f t="shared" si="199"/>
        <v>65</v>
      </c>
      <c r="Y909" s="9" t="s">
        <v>46</v>
      </c>
      <c r="Z909" s="9">
        <f t="shared" si="200"/>
        <v>86</v>
      </c>
      <c r="AA909" s="9" t="s">
        <v>530</v>
      </c>
      <c r="AB909" s="9">
        <f t="shared" si="201"/>
        <v>73</v>
      </c>
      <c r="AC909" s="9" t="s">
        <v>369</v>
      </c>
      <c r="AD909" s="9">
        <f t="shared" si="202"/>
        <v>49</v>
      </c>
      <c r="AE909" s="9" t="s">
        <v>45</v>
      </c>
      <c r="AF909" s="9">
        <f t="shared" si="203"/>
        <v>120</v>
      </c>
      <c r="AG909" s="9" t="s">
        <v>75</v>
      </c>
      <c r="AH909" s="9"/>
      <c r="AI909" s="9" t="str">
        <f t="shared" si="204"/>
        <v/>
      </c>
      <c r="AJ909" s="9" t="str">
        <f t="shared" si="205"/>
        <v/>
      </c>
      <c r="AK909" s="9"/>
      <c r="AL909" s="1" t="s">
        <v>490</v>
      </c>
      <c r="AM909" s="1" t="s">
        <v>33</v>
      </c>
      <c r="AN909" s="1" t="s">
        <v>288</v>
      </c>
      <c r="AP909" t="str">
        <f t="shared" si="206"/>
        <v>Fairy</v>
      </c>
      <c r="AQ909" s="9">
        <v>0</v>
      </c>
      <c r="AR909" s="9">
        <f t="shared" si="207"/>
        <v>100</v>
      </c>
      <c r="AS909" s="10">
        <f>Table1[[#This Row],[percentage_male]]/100</f>
        <v>0</v>
      </c>
      <c r="AT909" s="11">
        <f>(100-Table1[[#This Row],[percentage_male]])/100</f>
        <v>1</v>
      </c>
      <c r="AU909" s="1" t="s">
        <v>51</v>
      </c>
      <c r="AV909" s="1" t="s">
        <v>33</v>
      </c>
      <c r="AW909" s="1" t="s">
        <v>33</v>
      </c>
      <c r="AX909" s="1" t="s">
        <v>33</v>
      </c>
      <c r="AY909" s="1" t="s">
        <v>33</v>
      </c>
      <c r="AZ909" s="1" t="s">
        <v>33</v>
      </c>
      <c r="BA909" s="1" t="s">
        <v>33</v>
      </c>
      <c r="BB909" s="1">
        <v>0.5</v>
      </c>
      <c r="BC909" s="1" t="s">
        <v>33</v>
      </c>
      <c r="BD909" s="1" t="s">
        <v>33</v>
      </c>
      <c r="BE909" s="1" t="s">
        <v>33</v>
      </c>
      <c r="BF909" s="1">
        <v>0.5</v>
      </c>
      <c r="BG909" s="1" t="s">
        <v>38</v>
      </c>
      <c r="BH909" s="1" t="s">
        <v>33</v>
      </c>
      <c r="BI909" s="1" t="s">
        <v>38</v>
      </c>
      <c r="BJ909" s="1" t="s">
        <v>33</v>
      </c>
      <c r="BK909" s="1" t="s">
        <v>38</v>
      </c>
      <c r="BL909" s="1" t="s">
        <v>33</v>
      </c>
      <c r="BM909" s="1" t="s">
        <v>33</v>
      </c>
    </row>
    <row r="910" spans="1:65" x14ac:dyDescent="0.35">
      <c r="A910" s="1" t="s">
        <v>3747</v>
      </c>
      <c r="B910" s="1" t="s">
        <v>3289</v>
      </c>
      <c r="C910" s="1" t="s">
        <v>3748</v>
      </c>
      <c r="D910" s="1" t="s">
        <v>3749</v>
      </c>
      <c r="E910" t="s">
        <v>113</v>
      </c>
      <c r="F910" s="1" t="s">
        <v>37</v>
      </c>
      <c r="G910" s="1" t="s">
        <v>4510</v>
      </c>
      <c r="H910" s="1" t="s">
        <v>38</v>
      </c>
      <c r="I910" s="1" t="s">
        <v>299</v>
      </c>
      <c r="J910" s="1" t="s">
        <v>288</v>
      </c>
      <c r="K910" t="str">
        <f t="shared" si="195"/>
        <v>Psychic, Fairy</v>
      </c>
      <c r="L910" s="1">
        <v>2.1</v>
      </c>
      <c r="M910" s="1">
        <v>5</v>
      </c>
      <c r="N910" s="1" t="s">
        <v>61</v>
      </c>
      <c r="O910" s="1" t="s">
        <v>780</v>
      </c>
      <c r="P910" s="1" t="s">
        <v>590</v>
      </c>
      <c r="Q910" s="1" t="s">
        <v>1043</v>
      </c>
      <c r="R910" s="9" t="s">
        <v>507</v>
      </c>
      <c r="S910" s="9">
        <f t="shared" si="196"/>
        <v>510</v>
      </c>
      <c r="T910" s="9">
        <f t="shared" si="197"/>
        <v>57</v>
      </c>
      <c r="U910" s="9" t="s">
        <v>348</v>
      </c>
      <c r="V910" s="9">
        <f t="shared" si="198"/>
        <v>90</v>
      </c>
      <c r="W910" s="9" t="s">
        <v>178</v>
      </c>
      <c r="X910" s="9">
        <f t="shared" si="199"/>
        <v>95</v>
      </c>
      <c r="Y910" s="9" t="s">
        <v>276</v>
      </c>
      <c r="Z910" s="9">
        <f t="shared" si="200"/>
        <v>136</v>
      </c>
      <c r="AA910" s="9" t="s">
        <v>731</v>
      </c>
      <c r="AB910" s="9">
        <f t="shared" si="201"/>
        <v>103</v>
      </c>
      <c r="AC910" s="9" t="s">
        <v>147</v>
      </c>
      <c r="AD910" s="9">
        <f t="shared" si="202"/>
        <v>29</v>
      </c>
      <c r="AE910" s="9" t="s">
        <v>259</v>
      </c>
      <c r="AF910" s="9">
        <f t="shared" si="203"/>
        <v>45</v>
      </c>
      <c r="AG910" s="9" t="s">
        <v>44</v>
      </c>
      <c r="AH910" s="9"/>
      <c r="AI910" s="9" t="str">
        <f t="shared" si="204"/>
        <v/>
      </c>
      <c r="AJ910" s="9" t="str">
        <f t="shared" si="205"/>
        <v/>
      </c>
      <c r="AK910" s="9"/>
      <c r="AL910" s="1" t="s">
        <v>490</v>
      </c>
      <c r="AM910" s="1" t="s">
        <v>33</v>
      </c>
      <c r="AN910" s="1" t="s">
        <v>288</v>
      </c>
      <c r="AP910" t="str">
        <f t="shared" si="206"/>
        <v>Fairy</v>
      </c>
      <c r="AQ910" s="9">
        <v>0</v>
      </c>
      <c r="AR910" s="9">
        <f t="shared" si="207"/>
        <v>100</v>
      </c>
      <c r="AS910" s="10">
        <f>Table1[[#This Row],[percentage_male]]/100</f>
        <v>0</v>
      </c>
      <c r="AT910" s="11">
        <f>(100-Table1[[#This Row],[percentage_male]])/100</f>
        <v>1</v>
      </c>
      <c r="AU910" s="1" t="s">
        <v>51</v>
      </c>
      <c r="AV910" s="1" t="s">
        <v>33</v>
      </c>
      <c r="AW910" s="1" t="s">
        <v>33</v>
      </c>
      <c r="AX910" s="1" t="s">
        <v>33</v>
      </c>
      <c r="AY910" s="1" t="s">
        <v>33</v>
      </c>
      <c r="AZ910" s="1" t="s">
        <v>33</v>
      </c>
      <c r="BA910" s="1" t="s">
        <v>33</v>
      </c>
      <c r="BB910" s="1">
        <v>0.25</v>
      </c>
      <c r="BC910" s="1" t="s">
        <v>38</v>
      </c>
      <c r="BD910" s="1" t="s">
        <v>33</v>
      </c>
      <c r="BE910" s="1" t="s">
        <v>33</v>
      </c>
      <c r="BF910" s="1">
        <v>0.5</v>
      </c>
      <c r="BG910" s="1" t="s">
        <v>33</v>
      </c>
      <c r="BH910" s="1" t="s">
        <v>33</v>
      </c>
      <c r="BI910" s="1" t="s">
        <v>38</v>
      </c>
      <c r="BJ910" s="1" t="s">
        <v>32</v>
      </c>
      <c r="BK910" s="1" t="s">
        <v>33</v>
      </c>
      <c r="BL910" s="1" t="s">
        <v>38</v>
      </c>
      <c r="BM910" s="1" t="s">
        <v>33</v>
      </c>
    </row>
    <row r="911" spans="1:65" x14ac:dyDescent="0.35">
      <c r="A911" s="1" t="s">
        <v>3750</v>
      </c>
      <c r="B911" s="1" t="s">
        <v>3293</v>
      </c>
      <c r="C911" s="1" t="s">
        <v>3751</v>
      </c>
      <c r="D911" s="1" t="s">
        <v>3752</v>
      </c>
      <c r="E911" t="s">
        <v>113</v>
      </c>
      <c r="F911" s="1" t="s">
        <v>37</v>
      </c>
      <c r="G911" s="1" t="s">
        <v>4068</v>
      </c>
      <c r="H911" s="1" t="s">
        <v>38</v>
      </c>
      <c r="I911" s="1" t="s">
        <v>240</v>
      </c>
      <c r="J911" s="1" t="s">
        <v>288</v>
      </c>
      <c r="K911" t="str">
        <f t="shared" si="195"/>
        <v>Dark, Fairy</v>
      </c>
      <c r="L911" s="1">
        <v>0.4</v>
      </c>
      <c r="M911" s="1">
        <v>5.5</v>
      </c>
      <c r="N911" s="1" t="s">
        <v>61</v>
      </c>
      <c r="O911" s="1" t="s">
        <v>1123</v>
      </c>
      <c r="P911" s="1" t="s">
        <v>392</v>
      </c>
      <c r="Q911" s="1" t="s">
        <v>1193</v>
      </c>
      <c r="R911" s="9" t="s">
        <v>437</v>
      </c>
      <c r="S911" s="9">
        <f t="shared" si="196"/>
        <v>265</v>
      </c>
      <c r="T911" s="9">
        <f t="shared" si="197"/>
        <v>45</v>
      </c>
      <c r="U911" s="9" t="s">
        <v>44</v>
      </c>
      <c r="V911" s="9">
        <f t="shared" si="198"/>
        <v>45</v>
      </c>
      <c r="W911" s="9" t="s">
        <v>44</v>
      </c>
      <c r="X911" s="9">
        <f t="shared" si="199"/>
        <v>30</v>
      </c>
      <c r="Y911" s="9" t="s">
        <v>158</v>
      </c>
      <c r="Z911" s="9">
        <f t="shared" si="200"/>
        <v>55</v>
      </c>
      <c r="AA911" s="9" t="s">
        <v>169</v>
      </c>
      <c r="AB911" s="9">
        <f t="shared" si="201"/>
        <v>40</v>
      </c>
      <c r="AC911" s="9" t="s">
        <v>184</v>
      </c>
      <c r="AD911" s="9">
        <f t="shared" si="202"/>
        <v>50</v>
      </c>
      <c r="AE911" s="9" t="s">
        <v>88</v>
      </c>
      <c r="AF911" s="9">
        <f t="shared" si="203"/>
        <v>255</v>
      </c>
      <c r="AG911" s="9" t="s">
        <v>160</v>
      </c>
      <c r="AH911" s="9"/>
      <c r="AI911" s="9" t="str">
        <f t="shared" si="204"/>
        <v/>
      </c>
      <c r="AJ911" s="9" t="str">
        <f t="shared" si="205"/>
        <v/>
      </c>
      <c r="AK911" s="9"/>
      <c r="AL911" s="1" t="s">
        <v>161</v>
      </c>
      <c r="AM911" s="1" t="s">
        <v>38</v>
      </c>
      <c r="AN911" s="1" t="s">
        <v>288</v>
      </c>
      <c r="AO911" s="1" t="s">
        <v>514</v>
      </c>
      <c r="AP911" t="str">
        <f t="shared" si="206"/>
        <v>Fairy, Human-Like</v>
      </c>
      <c r="AQ911" s="9">
        <v>100</v>
      </c>
      <c r="AR911" s="9">
        <f t="shared" si="207"/>
        <v>0</v>
      </c>
      <c r="AS911" s="10">
        <f>Table1[[#This Row],[percentage_male]]/100</f>
        <v>1</v>
      </c>
      <c r="AT911" s="11">
        <f>(100-Table1[[#This Row],[percentage_male]])/100</f>
        <v>0</v>
      </c>
      <c r="AU911" s="1" t="s">
        <v>51</v>
      </c>
      <c r="AV911" s="1" t="s">
        <v>33</v>
      </c>
      <c r="AW911" s="1" t="s">
        <v>33</v>
      </c>
      <c r="AX911" s="1" t="s">
        <v>33</v>
      </c>
      <c r="AY911" s="1" t="s">
        <v>33</v>
      </c>
      <c r="AZ911" s="1" t="s">
        <v>33</v>
      </c>
      <c r="BA911" s="1" t="s">
        <v>33</v>
      </c>
      <c r="BB911" s="1" t="s">
        <v>33</v>
      </c>
      <c r="BC911" s="1" t="s">
        <v>38</v>
      </c>
      <c r="BD911" s="1" t="s">
        <v>33</v>
      </c>
      <c r="BE911" s="1" t="s">
        <v>33</v>
      </c>
      <c r="BF911" s="1" t="s">
        <v>32</v>
      </c>
      <c r="BG911" s="1" t="s">
        <v>33</v>
      </c>
      <c r="BH911" s="1" t="s">
        <v>33</v>
      </c>
      <c r="BI911" s="1">
        <v>0.5</v>
      </c>
      <c r="BJ911" s="1" t="s">
        <v>32</v>
      </c>
      <c r="BK911" s="1">
        <v>0.25</v>
      </c>
      <c r="BL911" s="1" t="s">
        <v>38</v>
      </c>
      <c r="BM911" s="1" t="s">
        <v>38</v>
      </c>
    </row>
    <row r="912" spans="1:65" x14ac:dyDescent="0.35">
      <c r="A912" s="1" t="s">
        <v>3753</v>
      </c>
      <c r="B912" s="1" t="s">
        <v>3298</v>
      </c>
      <c r="C912" s="1" t="s">
        <v>3754</v>
      </c>
      <c r="D912" s="1" t="s">
        <v>3755</v>
      </c>
      <c r="E912" t="s">
        <v>113</v>
      </c>
      <c r="F912" s="1" t="s">
        <v>37</v>
      </c>
      <c r="G912" s="1" t="s">
        <v>4257</v>
      </c>
      <c r="H912" s="1" t="s">
        <v>38</v>
      </c>
      <c r="I912" s="1" t="s">
        <v>240</v>
      </c>
      <c r="J912" s="1" t="s">
        <v>288</v>
      </c>
      <c r="K912" t="str">
        <f t="shared" si="195"/>
        <v>Dark, Fairy</v>
      </c>
      <c r="L912" s="1">
        <v>0.8</v>
      </c>
      <c r="M912" s="1">
        <v>12.5</v>
      </c>
      <c r="N912" s="1" t="s">
        <v>61</v>
      </c>
      <c r="O912" s="1" t="s">
        <v>1123</v>
      </c>
      <c r="P912" s="1" t="s">
        <v>392</v>
      </c>
      <c r="Q912" s="1" t="s">
        <v>1193</v>
      </c>
      <c r="R912" s="9" t="s">
        <v>1553</v>
      </c>
      <c r="S912" s="9">
        <f t="shared" si="196"/>
        <v>370</v>
      </c>
      <c r="T912" s="9">
        <f t="shared" si="197"/>
        <v>65</v>
      </c>
      <c r="U912" s="9" t="s">
        <v>46</v>
      </c>
      <c r="V912" s="9">
        <f t="shared" si="198"/>
        <v>60</v>
      </c>
      <c r="W912" s="9" t="s">
        <v>56</v>
      </c>
      <c r="X912" s="9">
        <f t="shared" si="199"/>
        <v>45</v>
      </c>
      <c r="Y912" s="9" t="s">
        <v>44</v>
      </c>
      <c r="Z912" s="9">
        <f t="shared" si="200"/>
        <v>75</v>
      </c>
      <c r="AA912" s="9" t="s">
        <v>195</v>
      </c>
      <c r="AB912" s="9">
        <f t="shared" si="201"/>
        <v>55</v>
      </c>
      <c r="AC912" s="9" t="s">
        <v>169</v>
      </c>
      <c r="AD912" s="9">
        <f t="shared" si="202"/>
        <v>70</v>
      </c>
      <c r="AE912" s="9" t="s">
        <v>47</v>
      </c>
      <c r="AF912" s="9">
        <f t="shared" si="203"/>
        <v>120</v>
      </c>
      <c r="AG912" s="9" t="s">
        <v>75</v>
      </c>
      <c r="AH912" s="9"/>
      <c r="AI912" s="9" t="str">
        <f t="shared" si="204"/>
        <v/>
      </c>
      <c r="AJ912" s="9" t="str">
        <f t="shared" si="205"/>
        <v/>
      </c>
      <c r="AK912" s="9"/>
      <c r="AL912" s="1" t="s">
        <v>161</v>
      </c>
      <c r="AM912" s="1" t="s">
        <v>38</v>
      </c>
      <c r="AN912" s="1" t="s">
        <v>288</v>
      </c>
      <c r="AO912" s="1" t="s">
        <v>514</v>
      </c>
      <c r="AP912" t="str">
        <f t="shared" si="206"/>
        <v>Fairy, Human-Like</v>
      </c>
      <c r="AQ912" s="9">
        <v>100</v>
      </c>
      <c r="AR912" s="9">
        <f t="shared" si="207"/>
        <v>0</v>
      </c>
      <c r="AS912" s="10">
        <f>Table1[[#This Row],[percentage_male]]/100</f>
        <v>1</v>
      </c>
      <c r="AT912" s="11">
        <f>(100-Table1[[#This Row],[percentage_male]])/100</f>
        <v>0</v>
      </c>
      <c r="AU912" s="1" t="s">
        <v>51</v>
      </c>
      <c r="AV912" s="1" t="s">
        <v>33</v>
      </c>
      <c r="AW912" s="1" t="s">
        <v>33</v>
      </c>
      <c r="AX912" s="1" t="s">
        <v>33</v>
      </c>
      <c r="AY912" s="1" t="s">
        <v>33</v>
      </c>
      <c r="AZ912" s="1" t="s">
        <v>33</v>
      </c>
      <c r="BA912" s="1" t="s">
        <v>33</v>
      </c>
      <c r="BB912" s="1" t="s">
        <v>33</v>
      </c>
      <c r="BC912" s="1" t="s">
        <v>38</v>
      </c>
      <c r="BD912" s="1" t="s">
        <v>33</v>
      </c>
      <c r="BE912" s="1" t="s">
        <v>33</v>
      </c>
      <c r="BF912" s="1" t="s">
        <v>32</v>
      </c>
      <c r="BG912" s="1" t="s">
        <v>33</v>
      </c>
      <c r="BH912" s="1" t="s">
        <v>33</v>
      </c>
      <c r="BI912" s="1">
        <v>0.5</v>
      </c>
      <c r="BJ912" s="1" t="s">
        <v>32</v>
      </c>
      <c r="BK912" s="1">
        <v>0.25</v>
      </c>
      <c r="BL912" s="1" t="s">
        <v>38</v>
      </c>
      <c r="BM912" s="1" t="s">
        <v>38</v>
      </c>
    </row>
    <row r="913" spans="1:65" x14ac:dyDescent="0.35">
      <c r="A913" s="1" t="s">
        <v>3756</v>
      </c>
      <c r="B913" s="1" t="s">
        <v>3302</v>
      </c>
      <c r="C913" s="1" t="s">
        <v>3757</v>
      </c>
      <c r="D913" s="1" t="s">
        <v>3758</v>
      </c>
      <c r="E913" t="s">
        <v>113</v>
      </c>
      <c r="F913" s="1" t="s">
        <v>37</v>
      </c>
      <c r="G913" s="1" t="s">
        <v>4511</v>
      </c>
      <c r="H913" s="1" t="s">
        <v>38</v>
      </c>
      <c r="I913" s="1" t="s">
        <v>240</v>
      </c>
      <c r="J913" s="1" t="s">
        <v>288</v>
      </c>
      <c r="K913" t="str">
        <f t="shared" si="195"/>
        <v>Dark, Fairy</v>
      </c>
      <c r="L913" s="1">
        <v>1.5</v>
      </c>
      <c r="M913" s="1">
        <v>61</v>
      </c>
      <c r="N913" s="1" t="s">
        <v>61</v>
      </c>
      <c r="O913" s="1" t="s">
        <v>1123</v>
      </c>
      <c r="P913" s="1" t="s">
        <v>392</v>
      </c>
      <c r="Q913" s="1" t="s">
        <v>1193</v>
      </c>
      <c r="R913" s="9" t="s">
        <v>507</v>
      </c>
      <c r="S913" s="9">
        <f t="shared" si="196"/>
        <v>510</v>
      </c>
      <c r="T913" s="9">
        <f t="shared" si="197"/>
        <v>95</v>
      </c>
      <c r="U913" s="9" t="s">
        <v>276</v>
      </c>
      <c r="V913" s="9">
        <f t="shared" si="198"/>
        <v>120</v>
      </c>
      <c r="W913" s="9" t="s">
        <v>75</v>
      </c>
      <c r="X913" s="9">
        <f t="shared" si="199"/>
        <v>65</v>
      </c>
      <c r="Y913" s="9" t="s">
        <v>46</v>
      </c>
      <c r="Z913" s="9">
        <f t="shared" si="200"/>
        <v>95</v>
      </c>
      <c r="AA913" s="9" t="s">
        <v>276</v>
      </c>
      <c r="AB913" s="9">
        <f t="shared" si="201"/>
        <v>75</v>
      </c>
      <c r="AC913" s="9" t="s">
        <v>195</v>
      </c>
      <c r="AD913" s="9">
        <f t="shared" si="202"/>
        <v>60</v>
      </c>
      <c r="AE913" s="9" t="s">
        <v>56</v>
      </c>
      <c r="AF913" s="9">
        <f t="shared" si="203"/>
        <v>45</v>
      </c>
      <c r="AG913" s="9" t="s">
        <v>44</v>
      </c>
      <c r="AH913" s="9"/>
      <c r="AI913" s="9" t="str">
        <f t="shared" si="204"/>
        <v/>
      </c>
      <c r="AJ913" s="9" t="str">
        <f t="shared" si="205"/>
        <v/>
      </c>
      <c r="AK913" s="9"/>
      <c r="AL913" s="1" t="s">
        <v>161</v>
      </c>
      <c r="AM913" s="1" t="s">
        <v>38</v>
      </c>
      <c r="AN913" s="1" t="s">
        <v>288</v>
      </c>
      <c r="AO913" s="1" t="s">
        <v>514</v>
      </c>
      <c r="AP913" t="str">
        <f t="shared" si="206"/>
        <v>Fairy, Human-Like</v>
      </c>
      <c r="AQ913" s="9">
        <v>100</v>
      </c>
      <c r="AR913" s="9">
        <f t="shared" si="207"/>
        <v>0</v>
      </c>
      <c r="AS913" s="10">
        <f>Table1[[#This Row],[percentage_male]]/100</f>
        <v>1</v>
      </c>
      <c r="AT913" s="11">
        <f>(100-Table1[[#This Row],[percentage_male]])/100</f>
        <v>0</v>
      </c>
      <c r="AU913" s="1" t="s">
        <v>51</v>
      </c>
      <c r="AV913" s="1" t="s">
        <v>33</v>
      </c>
      <c r="AW913" s="1" t="s">
        <v>33</v>
      </c>
      <c r="AX913" s="1" t="s">
        <v>33</v>
      </c>
      <c r="AY913" s="1" t="s">
        <v>33</v>
      </c>
      <c r="AZ913" s="1" t="s">
        <v>33</v>
      </c>
      <c r="BA913" s="1" t="s">
        <v>33</v>
      </c>
      <c r="BB913" s="1" t="s">
        <v>33</v>
      </c>
      <c r="BC913" s="1" t="s">
        <v>38</v>
      </c>
      <c r="BD913" s="1" t="s">
        <v>33</v>
      </c>
      <c r="BE913" s="1" t="s">
        <v>33</v>
      </c>
      <c r="BF913" s="1" t="s">
        <v>32</v>
      </c>
      <c r="BG913" s="1" t="s">
        <v>33</v>
      </c>
      <c r="BH913" s="1" t="s">
        <v>33</v>
      </c>
      <c r="BI913" s="1">
        <v>0.5</v>
      </c>
      <c r="BJ913" s="1" t="s">
        <v>32</v>
      </c>
      <c r="BK913" s="1">
        <v>0.25</v>
      </c>
      <c r="BL913" s="1" t="s">
        <v>38</v>
      </c>
      <c r="BM913" s="1" t="s">
        <v>38</v>
      </c>
    </row>
    <row r="914" spans="1:65" x14ac:dyDescent="0.35">
      <c r="A914" s="1" t="s">
        <v>3759</v>
      </c>
      <c r="B914" s="1" t="s">
        <v>3306</v>
      </c>
      <c r="C914" s="1" t="s">
        <v>3760</v>
      </c>
      <c r="D914" s="1" t="s">
        <v>3761</v>
      </c>
      <c r="E914" t="s">
        <v>113</v>
      </c>
      <c r="F914" s="1" t="s">
        <v>37</v>
      </c>
      <c r="G914" s="1" t="s">
        <v>4512</v>
      </c>
      <c r="H914" s="1" t="s">
        <v>38</v>
      </c>
      <c r="I914" s="1" t="s">
        <v>240</v>
      </c>
      <c r="J914" s="1" t="s">
        <v>37</v>
      </c>
      <c r="K914" t="str">
        <f t="shared" si="195"/>
        <v>Dark, Normal</v>
      </c>
      <c r="L914" s="1">
        <v>1.6</v>
      </c>
      <c r="M914" s="1">
        <v>46</v>
      </c>
      <c r="N914" s="1" t="s">
        <v>61</v>
      </c>
      <c r="O914" s="1" t="s">
        <v>744</v>
      </c>
      <c r="P914" s="1" t="s">
        <v>234</v>
      </c>
      <c r="Q914" s="1" t="s">
        <v>481</v>
      </c>
      <c r="R914" s="9" t="s">
        <v>815</v>
      </c>
      <c r="S914" s="9">
        <f t="shared" si="196"/>
        <v>520</v>
      </c>
      <c r="T914" s="9">
        <f t="shared" si="197"/>
        <v>93</v>
      </c>
      <c r="U914" s="9" t="s">
        <v>562</v>
      </c>
      <c r="V914" s="9">
        <f t="shared" si="198"/>
        <v>90</v>
      </c>
      <c r="W914" s="9" t="s">
        <v>178</v>
      </c>
      <c r="X914" s="9">
        <f t="shared" si="199"/>
        <v>101</v>
      </c>
      <c r="Y914" s="9" t="s">
        <v>222</v>
      </c>
      <c r="Z914" s="9">
        <f t="shared" si="200"/>
        <v>60</v>
      </c>
      <c r="AA914" s="9" t="s">
        <v>56</v>
      </c>
      <c r="AB914" s="9">
        <f t="shared" si="201"/>
        <v>81</v>
      </c>
      <c r="AC914" s="9" t="s">
        <v>247</v>
      </c>
      <c r="AD914" s="9">
        <f t="shared" si="202"/>
        <v>95</v>
      </c>
      <c r="AE914" s="9" t="s">
        <v>276</v>
      </c>
      <c r="AF914" s="9">
        <f t="shared" si="203"/>
        <v>45</v>
      </c>
      <c r="AG914" s="9" t="s">
        <v>44</v>
      </c>
      <c r="AH914" s="9"/>
      <c r="AI914" s="9" t="str">
        <f t="shared" si="204"/>
        <v/>
      </c>
      <c r="AJ914" s="9" t="str">
        <f t="shared" si="205"/>
        <v/>
      </c>
      <c r="AK914" s="9"/>
      <c r="AL914" s="1" t="s">
        <v>161</v>
      </c>
      <c r="AM914" s="1" t="s">
        <v>33</v>
      </c>
      <c r="AN914" s="1" t="s">
        <v>238</v>
      </c>
      <c r="AP914" t="str">
        <f t="shared" si="206"/>
        <v>Field</v>
      </c>
      <c r="AQ914" s="9">
        <v>50</v>
      </c>
      <c r="AR914" s="9">
        <f t="shared" si="207"/>
        <v>50</v>
      </c>
      <c r="AS914" s="10">
        <f>Table1[[#This Row],[percentage_male]]/100</f>
        <v>0.5</v>
      </c>
      <c r="AT914" s="11">
        <f>(100-Table1[[#This Row],[percentage_male]])/100</f>
        <v>0.5</v>
      </c>
      <c r="AU914" s="1" t="s">
        <v>162</v>
      </c>
      <c r="AV914" s="1" t="s">
        <v>33</v>
      </c>
      <c r="AW914" s="1" t="s">
        <v>33</v>
      </c>
      <c r="AX914" s="1" t="s">
        <v>33</v>
      </c>
      <c r="AY914" s="1" t="s">
        <v>33</v>
      </c>
      <c r="AZ914" s="1" t="s">
        <v>33</v>
      </c>
      <c r="BA914" s="1" t="s">
        <v>33</v>
      </c>
      <c r="BB914" s="1" t="s">
        <v>77</v>
      </c>
      <c r="BC914" s="1" t="s">
        <v>33</v>
      </c>
      <c r="BD914" s="1" t="s">
        <v>33</v>
      </c>
      <c r="BE914" s="1" t="s">
        <v>33</v>
      </c>
      <c r="BF914" s="1" t="s">
        <v>32</v>
      </c>
      <c r="BG914" s="1" t="s">
        <v>38</v>
      </c>
      <c r="BH914" s="1" t="s">
        <v>33</v>
      </c>
      <c r="BI914" s="1" t="s">
        <v>32</v>
      </c>
      <c r="BJ914" s="1" t="s">
        <v>33</v>
      </c>
      <c r="BK914" s="1">
        <v>0.5</v>
      </c>
      <c r="BL914" s="1" t="s">
        <v>33</v>
      </c>
      <c r="BM914" s="1" t="s">
        <v>38</v>
      </c>
    </row>
    <row r="915" spans="1:65" x14ac:dyDescent="0.35">
      <c r="A915" s="1" t="s">
        <v>3762</v>
      </c>
      <c r="B915" s="1" t="s">
        <v>3311</v>
      </c>
      <c r="C915" s="1" t="s">
        <v>3763</v>
      </c>
      <c r="D915" s="1" t="s">
        <v>3764</v>
      </c>
      <c r="E915" t="s">
        <v>113</v>
      </c>
      <c r="F915" s="1" t="s">
        <v>37</v>
      </c>
      <c r="G915" s="1" t="s">
        <v>4513</v>
      </c>
      <c r="H915" s="1" t="s">
        <v>33</v>
      </c>
      <c r="I915" s="1" t="s">
        <v>311</v>
      </c>
      <c r="K915" t="str">
        <f t="shared" si="195"/>
        <v>Steel</v>
      </c>
      <c r="L915" s="1">
        <v>0.8</v>
      </c>
      <c r="M915" s="1">
        <v>28</v>
      </c>
      <c r="N915" s="1" t="s">
        <v>61</v>
      </c>
      <c r="O915" s="1" t="s">
        <v>735</v>
      </c>
      <c r="P915" s="1" t="s">
        <v>108</v>
      </c>
      <c r="Q915" s="1" t="s">
        <v>3765</v>
      </c>
      <c r="R915" s="9" t="s">
        <v>460</v>
      </c>
      <c r="S915" s="9">
        <f t="shared" si="196"/>
        <v>440</v>
      </c>
      <c r="T915" s="9">
        <f t="shared" si="197"/>
        <v>70</v>
      </c>
      <c r="U915" s="9" t="s">
        <v>47</v>
      </c>
      <c r="V915" s="9">
        <f t="shared" si="198"/>
        <v>110</v>
      </c>
      <c r="W915" s="9" t="s">
        <v>296</v>
      </c>
      <c r="X915" s="9">
        <f t="shared" si="199"/>
        <v>100</v>
      </c>
      <c r="Y915" s="9" t="s">
        <v>68</v>
      </c>
      <c r="Z915" s="9">
        <f t="shared" si="200"/>
        <v>50</v>
      </c>
      <c r="AA915" s="9" t="s">
        <v>88</v>
      </c>
      <c r="AB915" s="9">
        <f t="shared" si="201"/>
        <v>60</v>
      </c>
      <c r="AC915" s="9" t="s">
        <v>56</v>
      </c>
      <c r="AD915" s="9">
        <f t="shared" si="202"/>
        <v>50</v>
      </c>
      <c r="AE915" s="9" t="s">
        <v>88</v>
      </c>
      <c r="AF915" s="9">
        <f t="shared" si="203"/>
        <v>90</v>
      </c>
      <c r="AG915" s="9" t="s">
        <v>178</v>
      </c>
      <c r="AH915" s="9"/>
      <c r="AI915" s="9" t="str">
        <f t="shared" si="204"/>
        <v/>
      </c>
      <c r="AJ915" s="9" t="str">
        <f t="shared" si="205"/>
        <v/>
      </c>
      <c r="AK915" s="9"/>
      <c r="AL915" s="1" t="s">
        <v>161</v>
      </c>
      <c r="AM915" s="1" t="s">
        <v>33</v>
      </c>
      <c r="AN915" s="1" t="s">
        <v>238</v>
      </c>
      <c r="AP915" t="str">
        <f t="shared" si="206"/>
        <v>Field</v>
      </c>
      <c r="AQ915" s="9">
        <v>50</v>
      </c>
      <c r="AR915" s="9">
        <f t="shared" si="207"/>
        <v>50</v>
      </c>
      <c r="AS915" s="10">
        <f>Table1[[#This Row],[percentage_male]]/100</f>
        <v>0.5</v>
      </c>
      <c r="AT915" s="11">
        <f>(100-Table1[[#This Row],[percentage_male]])/100</f>
        <v>0.5</v>
      </c>
      <c r="AU915" s="1" t="s">
        <v>51</v>
      </c>
      <c r="AV915" s="1">
        <v>0.5</v>
      </c>
      <c r="AW915" s="1" t="s">
        <v>38</v>
      </c>
      <c r="AX915" s="1" t="s">
        <v>33</v>
      </c>
      <c r="AY915" s="1" t="s">
        <v>33</v>
      </c>
      <c r="AZ915" s="1">
        <v>0.5</v>
      </c>
      <c r="BA915" s="1">
        <v>0.5</v>
      </c>
      <c r="BB915" s="1" t="s">
        <v>38</v>
      </c>
      <c r="BC915" s="1" t="s">
        <v>32</v>
      </c>
      <c r="BD915" s="1" t="s">
        <v>38</v>
      </c>
      <c r="BE915" s="1">
        <v>0.5</v>
      </c>
      <c r="BF915" s="1">
        <v>0.5</v>
      </c>
      <c r="BG915" s="1">
        <v>0.5</v>
      </c>
      <c r="BH915" s="1">
        <v>0.5</v>
      </c>
      <c r="BI915" s="1" t="s">
        <v>33</v>
      </c>
      <c r="BJ915" s="1">
        <v>0.5</v>
      </c>
      <c r="BK915" s="1" t="s">
        <v>33</v>
      </c>
      <c r="BL915" s="1">
        <v>0.5</v>
      </c>
      <c r="BM915" s="1">
        <v>0.5</v>
      </c>
    </row>
    <row r="916" spans="1:65" x14ac:dyDescent="0.35">
      <c r="A916" s="1" t="s">
        <v>3766</v>
      </c>
      <c r="B916" s="1" t="s">
        <v>3315</v>
      </c>
      <c r="C916" s="1" t="s">
        <v>3767</v>
      </c>
      <c r="D916" s="1" t="s">
        <v>3768</v>
      </c>
      <c r="E916" t="s">
        <v>113</v>
      </c>
      <c r="F916" s="1" t="s">
        <v>37</v>
      </c>
      <c r="G916" s="1" t="s">
        <v>4033</v>
      </c>
      <c r="H916" s="1" t="s">
        <v>33</v>
      </c>
      <c r="I916" s="1" t="s">
        <v>679</v>
      </c>
      <c r="K916" t="str">
        <f t="shared" si="195"/>
        <v>Ghost</v>
      </c>
      <c r="L916" s="1">
        <v>1</v>
      </c>
      <c r="M916" s="1">
        <v>0.4</v>
      </c>
      <c r="N916" s="1" t="s">
        <v>38</v>
      </c>
      <c r="O916" s="1" t="s">
        <v>693</v>
      </c>
      <c r="Q916" s="1" t="s">
        <v>3769</v>
      </c>
      <c r="R916" s="9" t="s">
        <v>507</v>
      </c>
      <c r="S916" s="9">
        <f t="shared" si="196"/>
        <v>510</v>
      </c>
      <c r="T916" s="9">
        <f t="shared" si="197"/>
        <v>60</v>
      </c>
      <c r="U916" s="9" t="s">
        <v>56</v>
      </c>
      <c r="V916" s="9">
        <f t="shared" si="198"/>
        <v>95</v>
      </c>
      <c r="W916" s="9" t="s">
        <v>276</v>
      </c>
      <c r="X916" s="9">
        <f t="shared" si="199"/>
        <v>50</v>
      </c>
      <c r="Y916" s="9" t="s">
        <v>88</v>
      </c>
      <c r="Z916" s="9">
        <f t="shared" si="200"/>
        <v>145</v>
      </c>
      <c r="AA916" s="9" t="s">
        <v>201</v>
      </c>
      <c r="AB916" s="9">
        <f t="shared" si="201"/>
        <v>130</v>
      </c>
      <c r="AC916" s="9" t="s">
        <v>110</v>
      </c>
      <c r="AD916" s="9">
        <f t="shared" si="202"/>
        <v>30</v>
      </c>
      <c r="AE916" s="9" t="s">
        <v>158</v>
      </c>
      <c r="AF916" s="9">
        <f t="shared" si="203"/>
        <v>30</v>
      </c>
      <c r="AG916" s="9" t="s">
        <v>158</v>
      </c>
      <c r="AH916" s="9"/>
      <c r="AI916" s="9" t="str">
        <f t="shared" si="204"/>
        <v/>
      </c>
      <c r="AJ916" s="9" t="str">
        <f t="shared" si="205"/>
        <v/>
      </c>
      <c r="AK916" s="9"/>
      <c r="AL916" s="1" t="s">
        <v>363</v>
      </c>
      <c r="AM916" s="1" t="s">
        <v>38</v>
      </c>
      <c r="AN916" s="1" t="s">
        <v>129</v>
      </c>
      <c r="AO916" s="1" t="s">
        <v>557</v>
      </c>
      <c r="AP916" t="str">
        <f t="shared" si="206"/>
        <v>Water 1, Water 3</v>
      </c>
      <c r="AQ916" s="9">
        <v>25</v>
      </c>
      <c r="AR916" s="9">
        <f t="shared" si="207"/>
        <v>75</v>
      </c>
      <c r="AS916" s="10">
        <f>Table1[[#This Row],[percentage_male]]/100</f>
        <v>0.25</v>
      </c>
      <c r="AT916" s="11">
        <f>(100-Table1[[#This Row],[percentage_male]])/100</f>
        <v>0.75</v>
      </c>
      <c r="AU916" s="1" t="s">
        <v>51</v>
      </c>
      <c r="AV916" s="1" t="s">
        <v>32</v>
      </c>
      <c r="AW916" s="1" t="s">
        <v>33</v>
      </c>
      <c r="AX916" s="1" t="s">
        <v>33</v>
      </c>
      <c r="AY916" s="1" t="s">
        <v>33</v>
      </c>
      <c r="AZ916" s="1" t="s">
        <v>33</v>
      </c>
      <c r="BA916" s="1" t="s">
        <v>33</v>
      </c>
      <c r="BB916" s="1" t="s">
        <v>32</v>
      </c>
      <c r="BC916" s="1">
        <v>0.5</v>
      </c>
      <c r="BD916" s="1" t="s">
        <v>33</v>
      </c>
      <c r="BE916" s="1" t="s">
        <v>33</v>
      </c>
      <c r="BF916" s="1" t="s">
        <v>33</v>
      </c>
      <c r="BG916" s="1">
        <v>0.5</v>
      </c>
      <c r="BH916" s="1" t="s">
        <v>33</v>
      </c>
      <c r="BI916" s="1" t="s">
        <v>38</v>
      </c>
      <c r="BJ916" s="1" t="s">
        <v>33</v>
      </c>
      <c r="BK916" s="1" t="s">
        <v>38</v>
      </c>
      <c r="BL916" s="1" t="s">
        <v>33</v>
      </c>
      <c r="BM916" s="1" t="s">
        <v>33</v>
      </c>
    </row>
    <row r="917" spans="1:65" x14ac:dyDescent="0.35">
      <c r="A917" s="1" t="s">
        <v>3770</v>
      </c>
      <c r="B917" s="1" t="s">
        <v>3319</v>
      </c>
      <c r="C917" s="1" t="s">
        <v>3771</v>
      </c>
      <c r="D917" s="1" t="s">
        <v>3772</v>
      </c>
      <c r="E917" t="s">
        <v>113</v>
      </c>
      <c r="F917" s="1" t="s">
        <v>37</v>
      </c>
      <c r="G917" s="1" t="s">
        <v>3936</v>
      </c>
      <c r="H917" s="1" t="s">
        <v>33</v>
      </c>
      <c r="I917" s="1" t="s">
        <v>478</v>
      </c>
      <c r="K917" t="str">
        <f t="shared" si="195"/>
        <v>Fighting</v>
      </c>
      <c r="L917" s="1">
        <v>0.8</v>
      </c>
      <c r="M917" s="1">
        <v>117</v>
      </c>
      <c r="N917" s="1" t="s">
        <v>38</v>
      </c>
      <c r="O917" s="1" t="s">
        <v>528</v>
      </c>
      <c r="Q917" s="1" t="s">
        <v>630</v>
      </c>
      <c r="R917" s="9" t="s">
        <v>2003</v>
      </c>
      <c r="S917" s="9">
        <f t="shared" si="196"/>
        <v>507</v>
      </c>
      <c r="T917" s="9">
        <f t="shared" si="197"/>
        <v>62</v>
      </c>
      <c r="U917" s="9" t="s">
        <v>57</v>
      </c>
      <c r="V917" s="9">
        <f t="shared" si="198"/>
        <v>135</v>
      </c>
      <c r="W917" s="9" t="s">
        <v>148</v>
      </c>
      <c r="X917" s="9">
        <f t="shared" si="199"/>
        <v>95</v>
      </c>
      <c r="Y917" s="9" t="s">
        <v>276</v>
      </c>
      <c r="Z917" s="9">
        <f t="shared" si="200"/>
        <v>68</v>
      </c>
      <c r="AA917" s="9" t="s">
        <v>452</v>
      </c>
      <c r="AB917" s="9">
        <f t="shared" si="201"/>
        <v>82</v>
      </c>
      <c r="AC917" s="9" t="s">
        <v>66</v>
      </c>
      <c r="AD917" s="9">
        <f t="shared" si="202"/>
        <v>65</v>
      </c>
      <c r="AE917" s="9" t="s">
        <v>46</v>
      </c>
      <c r="AF917" s="9">
        <f t="shared" si="203"/>
        <v>45</v>
      </c>
      <c r="AG917" s="9" t="s">
        <v>44</v>
      </c>
      <c r="AH917" s="9"/>
      <c r="AI917" s="9" t="str">
        <f t="shared" si="204"/>
        <v/>
      </c>
      <c r="AJ917" s="9" t="str">
        <f t="shared" si="205"/>
        <v/>
      </c>
      <c r="AK917" s="9"/>
      <c r="AL917" s="1" t="s">
        <v>161</v>
      </c>
      <c r="AM917" s="1" t="s">
        <v>38</v>
      </c>
      <c r="AN917" s="1" t="s">
        <v>238</v>
      </c>
      <c r="AO917" s="1" t="s">
        <v>99</v>
      </c>
      <c r="AP917" t="str">
        <f t="shared" si="206"/>
        <v>Field, Flying</v>
      </c>
      <c r="AQ917" s="9">
        <v>50</v>
      </c>
      <c r="AR917" s="9">
        <f t="shared" si="207"/>
        <v>50</v>
      </c>
      <c r="AS917" s="10">
        <f>Table1[[#This Row],[percentage_male]]/100</f>
        <v>0.5</v>
      </c>
      <c r="AT917" s="11">
        <f>(100-Table1[[#This Row],[percentage_male]])/100</f>
        <v>0.5</v>
      </c>
      <c r="AU917" s="1" t="s">
        <v>51</v>
      </c>
      <c r="AV917" s="1" t="s">
        <v>33</v>
      </c>
      <c r="AW917" s="1" t="s">
        <v>33</v>
      </c>
      <c r="AX917" s="1" t="s">
        <v>33</v>
      </c>
      <c r="AY917" s="1" t="s">
        <v>33</v>
      </c>
      <c r="AZ917" s="1" t="s">
        <v>33</v>
      </c>
      <c r="BA917" s="1" t="s">
        <v>33</v>
      </c>
      <c r="BB917" s="1" t="s">
        <v>33</v>
      </c>
      <c r="BC917" s="1" t="s">
        <v>33</v>
      </c>
      <c r="BD917" s="1" t="s">
        <v>33</v>
      </c>
      <c r="BE917" s="1" t="s">
        <v>38</v>
      </c>
      <c r="BF917" s="1" t="s">
        <v>38</v>
      </c>
      <c r="BG917" s="1">
        <v>0.5</v>
      </c>
      <c r="BH917" s="1">
        <v>0.5</v>
      </c>
      <c r="BI917" s="1" t="s">
        <v>33</v>
      </c>
      <c r="BJ917" s="1" t="s">
        <v>33</v>
      </c>
      <c r="BK917" s="1">
        <v>0.5</v>
      </c>
      <c r="BL917" s="1" t="s">
        <v>33</v>
      </c>
      <c r="BM917" s="1" t="s">
        <v>38</v>
      </c>
    </row>
    <row r="918" spans="1:65" x14ac:dyDescent="0.35">
      <c r="A918" s="1" t="s">
        <v>4540</v>
      </c>
      <c r="B918" s="1" t="s">
        <v>3323</v>
      </c>
      <c r="C918" s="1" t="s">
        <v>3773</v>
      </c>
      <c r="D918" s="1" t="s">
        <v>3774</v>
      </c>
      <c r="E918" t="s">
        <v>113</v>
      </c>
      <c r="F918" s="1" t="s">
        <v>37</v>
      </c>
      <c r="G918" s="1" t="s">
        <v>4514</v>
      </c>
      <c r="H918" s="1" t="s">
        <v>38</v>
      </c>
      <c r="I918" s="1" t="s">
        <v>299</v>
      </c>
      <c r="J918" s="1" t="s">
        <v>310</v>
      </c>
      <c r="K918" t="str">
        <f t="shared" si="195"/>
        <v>Psychic, Ice</v>
      </c>
      <c r="L918" s="1">
        <v>1.5</v>
      </c>
      <c r="M918" s="1">
        <v>58.2</v>
      </c>
      <c r="N918" s="1" t="s">
        <v>61</v>
      </c>
      <c r="O918" s="1" t="s">
        <v>207</v>
      </c>
      <c r="P918" s="1" t="s">
        <v>822</v>
      </c>
      <c r="Q918" s="1" t="s">
        <v>645</v>
      </c>
      <c r="R918" s="9" t="s">
        <v>815</v>
      </c>
      <c r="S918" s="9">
        <f t="shared" si="196"/>
        <v>520</v>
      </c>
      <c r="T918" s="9">
        <f t="shared" si="197"/>
        <v>80</v>
      </c>
      <c r="U918" s="9" t="s">
        <v>59</v>
      </c>
      <c r="V918" s="9">
        <f t="shared" si="198"/>
        <v>85</v>
      </c>
      <c r="W918" s="9" t="s">
        <v>104</v>
      </c>
      <c r="X918" s="9">
        <f t="shared" si="199"/>
        <v>75</v>
      </c>
      <c r="Y918" s="9" t="s">
        <v>195</v>
      </c>
      <c r="Z918" s="9">
        <f t="shared" si="200"/>
        <v>110</v>
      </c>
      <c r="AA918" s="9" t="s">
        <v>296</v>
      </c>
      <c r="AB918" s="9">
        <f t="shared" si="201"/>
        <v>100</v>
      </c>
      <c r="AC918" s="9" t="s">
        <v>68</v>
      </c>
      <c r="AD918" s="9">
        <f t="shared" si="202"/>
        <v>70</v>
      </c>
      <c r="AE918" s="9" t="s">
        <v>47</v>
      </c>
      <c r="AF918" s="9">
        <f t="shared" si="203"/>
        <v>45</v>
      </c>
      <c r="AG918" s="9" t="s">
        <v>44</v>
      </c>
      <c r="AH918" s="9"/>
      <c r="AI918" s="9" t="str">
        <f t="shared" si="204"/>
        <v/>
      </c>
      <c r="AJ918" s="9" t="str">
        <f t="shared" si="205"/>
        <v/>
      </c>
      <c r="AK918" s="9"/>
      <c r="AL918" s="1" t="s">
        <v>161</v>
      </c>
      <c r="AM918" s="1" t="s">
        <v>33</v>
      </c>
      <c r="AN918" s="1" t="s">
        <v>514</v>
      </c>
      <c r="AP918" t="str">
        <f t="shared" si="206"/>
        <v>Human-Like</v>
      </c>
      <c r="AQ918" s="9">
        <v>50</v>
      </c>
      <c r="AR918" s="9">
        <f t="shared" si="207"/>
        <v>50</v>
      </c>
      <c r="AS918" s="10">
        <f>Table1[[#This Row],[percentage_male]]/100</f>
        <v>0.5</v>
      </c>
      <c r="AT918" s="11">
        <f>(100-Table1[[#This Row],[percentage_male]])/100</f>
        <v>0.5</v>
      </c>
      <c r="AU918" s="1" t="s">
        <v>170</v>
      </c>
      <c r="AV918" s="1" t="s">
        <v>33</v>
      </c>
      <c r="AW918" s="1" t="s">
        <v>38</v>
      </c>
      <c r="AX918" s="1" t="s">
        <v>33</v>
      </c>
      <c r="AY918" s="1" t="s">
        <v>33</v>
      </c>
      <c r="AZ918" s="1" t="s">
        <v>33</v>
      </c>
      <c r="BA918" s="1">
        <v>0.5</v>
      </c>
      <c r="BB918" s="1" t="s">
        <v>33</v>
      </c>
      <c r="BC918" s="1" t="s">
        <v>33</v>
      </c>
      <c r="BD918" s="1" t="s">
        <v>33</v>
      </c>
      <c r="BE918" s="1" t="s">
        <v>33</v>
      </c>
      <c r="BF918" s="1">
        <v>0.5</v>
      </c>
      <c r="BG918" s="1" t="s">
        <v>38</v>
      </c>
      <c r="BH918" s="1" t="s">
        <v>38</v>
      </c>
      <c r="BI918" s="1" t="s">
        <v>38</v>
      </c>
      <c r="BJ918" s="1" t="s">
        <v>33</v>
      </c>
      <c r="BK918" s="1" t="s">
        <v>38</v>
      </c>
      <c r="BL918" s="1" t="s">
        <v>38</v>
      </c>
      <c r="BM918" s="1" t="s">
        <v>33</v>
      </c>
    </row>
    <row r="919" spans="1:65" x14ac:dyDescent="0.35">
      <c r="A919" s="1" t="s">
        <v>3775</v>
      </c>
      <c r="B919" s="1" t="s">
        <v>3328</v>
      </c>
      <c r="C919" s="1" t="s">
        <v>3776</v>
      </c>
      <c r="D919" s="1" t="s">
        <v>3777</v>
      </c>
      <c r="E919" t="s">
        <v>113</v>
      </c>
      <c r="F919" s="1" t="s">
        <v>37</v>
      </c>
      <c r="G919" s="1" t="s">
        <v>4515</v>
      </c>
      <c r="H919" s="1" t="s">
        <v>38</v>
      </c>
      <c r="I919" s="1" t="s">
        <v>304</v>
      </c>
      <c r="J919" s="1" t="s">
        <v>679</v>
      </c>
      <c r="K919" t="str">
        <f t="shared" si="195"/>
        <v>Ground, Ghost</v>
      </c>
      <c r="L919" s="1">
        <v>1.6</v>
      </c>
      <c r="M919" s="1">
        <v>66.599999999999994</v>
      </c>
      <c r="N919" s="1" t="s">
        <v>33</v>
      </c>
      <c r="O919" s="1" t="s">
        <v>2565</v>
      </c>
      <c r="R919" s="9" t="s">
        <v>368</v>
      </c>
      <c r="S919" s="9">
        <f t="shared" si="196"/>
        <v>483</v>
      </c>
      <c r="T919" s="9">
        <f t="shared" si="197"/>
        <v>58</v>
      </c>
      <c r="U919" s="9" t="s">
        <v>94</v>
      </c>
      <c r="V919" s="9">
        <f t="shared" si="198"/>
        <v>95</v>
      </c>
      <c r="W919" s="9" t="s">
        <v>276</v>
      </c>
      <c r="X919" s="9">
        <f t="shared" si="199"/>
        <v>145</v>
      </c>
      <c r="Y919" s="9" t="s">
        <v>201</v>
      </c>
      <c r="Z919" s="9">
        <f t="shared" si="200"/>
        <v>50</v>
      </c>
      <c r="AA919" s="9" t="s">
        <v>88</v>
      </c>
      <c r="AB919" s="9">
        <f t="shared" si="201"/>
        <v>105</v>
      </c>
      <c r="AC919" s="9" t="s">
        <v>141</v>
      </c>
      <c r="AD919" s="9">
        <f t="shared" si="202"/>
        <v>30</v>
      </c>
      <c r="AE919" s="9" t="s">
        <v>158</v>
      </c>
      <c r="AF919" s="9">
        <f t="shared" si="203"/>
        <v>90</v>
      </c>
      <c r="AG919" s="9" t="s">
        <v>178</v>
      </c>
      <c r="AH919" s="9"/>
      <c r="AI919" s="9" t="str">
        <f t="shared" si="204"/>
        <v/>
      </c>
      <c r="AJ919" s="9" t="str">
        <f t="shared" si="205"/>
        <v/>
      </c>
      <c r="AK919" s="9"/>
      <c r="AL919" s="1" t="s">
        <v>161</v>
      </c>
      <c r="AM919" s="1" t="s">
        <v>38</v>
      </c>
      <c r="AN919" s="1" t="s">
        <v>658</v>
      </c>
      <c r="AO919" s="1" t="s">
        <v>569</v>
      </c>
      <c r="AP919" t="str">
        <f t="shared" si="206"/>
        <v>Amorphous, Mineral</v>
      </c>
      <c r="AQ919" s="9">
        <v>50</v>
      </c>
      <c r="AR919" s="9">
        <f t="shared" si="207"/>
        <v>50</v>
      </c>
      <c r="AS919" s="10">
        <f>Table1[[#This Row],[percentage_male]]/100</f>
        <v>0.5</v>
      </c>
      <c r="AT919" s="11">
        <f>(100-Table1[[#This Row],[percentage_male]])/100</f>
        <v>0.5</v>
      </c>
      <c r="AU919" s="1" t="s">
        <v>170</v>
      </c>
      <c r="AV919" s="1" t="s">
        <v>32</v>
      </c>
      <c r="AW919" s="1" t="s">
        <v>33</v>
      </c>
      <c r="AX919" s="1" t="s">
        <v>38</v>
      </c>
      <c r="AY919" s="1" t="s">
        <v>32</v>
      </c>
      <c r="AZ919" s="1" t="s">
        <v>38</v>
      </c>
      <c r="BA919" s="1" t="s">
        <v>38</v>
      </c>
      <c r="BB919" s="1" t="s">
        <v>32</v>
      </c>
      <c r="BC919" s="1">
        <v>0.25</v>
      </c>
      <c r="BD919" s="1" t="s">
        <v>33</v>
      </c>
      <c r="BE919" s="1" t="s">
        <v>33</v>
      </c>
      <c r="BF919" s="1" t="s">
        <v>33</v>
      </c>
      <c r="BG919" s="1">
        <v>0.5</v>
      </c>
      <c r="BH919" s="1">
        <v>0.5</v>
      </c>
      <c r="BI919" s="1" t="s">
        <v>38</v>
      </c>
      <c r="BJ919" s="1" t="s">
        <v>33</v>
      </c>
      <c r="BK919" s="1" t="s">
        <v>38</v>
      </c>
      <c r="BL919" s="1" t="s">
        <v>33</v>
      </c>
      <c r="BM919" s="1" t="s">
        <v>33</v>
      </c>
    </row>
    <row r="920" spans="1:65" x14ac:dyDescent="0.35">
      <c r="A920" s="1" t="s">
        <v>3778</v>
      </c>
      <c r="B920" s="1" t="s">
        <v>3330</v>
      </c>
      <c r="C920" s="1" t="s">
        <v>3779</v>
      </c>
      <c r="D920" s="1" t="s">
        <v>3780</v>
      </c>
      <c r="E920" t="s">
        <v>113</v>
      </c>
      <c r="F920" s="1" t="s">
        <v>37</v>
      </c>
      <c r="G920" s="1" t="s">
        <v>4516</v>
      </c>
      <c r="H920" s="1" t="s">
        <v>33</v>
      </c>
      <c r="I920" s="1" t="s">
        <v>288</v>
      </c>
      <c r="K920" t="str">
        <f t="shared" si="195"/>
        <v>Fairy</v>
      </c>
      <c r="L920" s="1">
        <v>0.2</v>
      </c>
      <c r="M920" s="1">
        <v>0.3</v>
      </c>
      <c r="N920" s="1" t="s">
        <v>38</v>
      </c>
      <c r="O920" s="1" t="s">
        <v>3074</v>
      </c>
      <c r="Q920" s="1" t="s">
        <v>3065</v>
      </c>
      <c r="R920" s="9" t="s">
        <v>386</v>
      </c>
      <c r="S920" s="9">
        <f t="shared" si="196"/>
        <v>270</v>
      </c>
      <c r="T920" s="9">
        <f t="shared" si="197"/>
        <v>45</v>
      </c>
      <c r="U920" s="9" t="s">
        <v>44</v>
      </c>
      <c r="V920" s="9">
        <f t="shared" si="198"/>
        <v>40</v>
      </c>
      <c r="W920" s="9" t="s">
        <v>184</v>
      </c>
      <c r="X920" s="9">
        <f t="shared" si="199"/>
        <v>40</v>
      </c>
      <c r="Y920" s="9" t="s">
        <v>184</v>
      </c>
      <c r="Z920" s="9">
        <f t="shared" si="200"/>
        <v>50</v>
      </c>
      <c r="AA920" s="9" t="s">
        <v>88</v>
      </c>
      <c r="AB920" s="9">
        <f t="shared" si="201"/>
        <v>61</v>
      </c>
      <c r="AC920" s="9" t="s">
        <v>264</v>
      </c>
      <c r="AD920" s="9">
        <f t="shared" si="202"/>
        <v>34</v>
      </c>
      <c r="AE920" s="9" t="s">
        <v>292</v>
      </c>
      <c r="AF920" s="9">
        <f t="shared" si="203"/>
        <v>200</v>
      </c>
      <c r="AG920" s="9" t="s">
        <v>513</v>
      </c>
      <c r="AH920" s="9"/>
      <c r="AI920" s="9" t="str">
        <f t="shared" si="204"/>
        <v/>
      </c>
      <c r="AJ920" s="9" t="str">
        <f t="shared" si="205"/>
        <v/>
      </c>
      <c r="AK920" s="9"/>
      <c r="AL920" s="1" t="s">
        <v>161</v>
      </c>
      <c r="AM920" s="1" t="s">
        <v>38</v>
      </c>
      <c r="AN920" s="1" t="s">
        <v>658</v>
      </c>
      <c r="AO920" s="1" t="s">
        <v>288</v>
      </c>
      <c r="AP920" t="str">
        <f t="shared" si="206"/>
        <v>Amorphous, Fairy</v>
      </c>
      <c r="AQ920" s="9">
        <v>0</v>
      </c>
      <c r="AR920" s="9">
        <f t="shared" si="207"/>
        <v>100</v>
      </c>
      <c r="AS920" s="10">
        <f>Table1[[#This Row],[percentage_male]]/100</f>
        <v>0</v>
      </c>
      <c r="AT920" s="11">
        <f>(100-Table1[[#This Row],[percentage_male]])/100</f>
        <v>1</v>
      </c>
      <c r="AU920" s="1" t="s">
        <v>51</v>
      </c>
      <c r="AV920" s="1" t="s">
        <v>33</v>
      </c>
      <c r="AW920" s="1" t="s">
        <v>33</v>
      </c>
      <c r="AX920" s="1" t="s">
        <v>33</v>
      </c>
      <c r="AY920" s="1" t="s">
        <v>33</v>
      </c>
      <c r="AZ920" s="1" t="s">
        <v>33</v>
      </c>
      <c r="BA920" s="1" t="s">
        <v>33</v>
      </c>
      <c r="BB920" s="1">
        <v>0.5</v>
      </c>
      <c r="BC920" s="1" t="s">
        <v>38</v>
      </c>
      <c r="BD920" s="1" t="s">
        <v>33</v>
      </c>
      <c r="BE920" s="1" t="s">
        <v>33</v>
      </c>
      <c r="BF920" s="1" t="s">
        <v>33</v>
      </c>
      <c r="BG920" s="1">
        <v>0.5</v>
      </c>
      <c r="BH920" s="1" t="s">
        <v>33</v>
      </c>
      <c r="BI920" s="1" t="s">
        <v>33</v>
      </c>
      <c r="BJ920" s="1" t="s">
        <v>32</v>
      </c>
      <c r="BK920" s="1">
        <v>0.5</v>
      </c>
      <c r="BL920" s="1" t="s">
        <v>38</v>
      </c>
      <c r="BM920" s="1" t="s">
        <v>33</v>
      </c>
    </row>
    <row r="921" spans="1:65" x14ac:dyDescent="0.35">
      <c r="A921" s="1" t="s">
        <v>3781</v>
      </c>
      <c r="B921" s="1" t="s">
        <v>3332</v>
      </c>
      <c r="C921" s="1" t="s">
        <v>3782</v>
      </c>
      <c r="D921" s="1" t="s">
        <v>3783</v>
      </c>
      <c r="E921" t="s">
        <v>113</v>
      </c>
      <c r="F921" s="1" t="s">
        <v>37</v>
      </c>
      <c r="G921" s="1" t="s">
        <v>4516</v>
      </c>
      <c r="H921" s="1" t="s">
        <v>33</v>
      </c>
      <c r="I921" s="1" t="s">
        <v>288</v>
      </c>
      <c r="K921" t="str">
        <f t="shared" si="195"/>
        <v>Fairy</v>
      </c>
      <c r="L921" s="1">
        <v>0.3</v>
      </c>
      <c r="M921" s="1">
        <v>0.5</v>
      </c>
      <c r="N921" s="1" t="s">
        <v>38</v>
      </c>
      <c r="O921" s="1" t="s">
        <v>3074</v>
      </c>
      <c r="Q921" s="1" t="s">
        <v>3065</v>
      </c>
      <c r="R921" s="9" t="s">
        <v>199</v>
      </c>
      <c r="S921" s="9">
        <f t="shared" si="196"/>
        <v>495</v>
      </c>
      <c r="T921" s="9">
        <f t="shared" si="197"/>
        <v>65</v>
      </c>
      <c r="U921" s="9" t="s">
        <v>46</v>
      </c>
      <c r="V921" s="9">
        <f t="shared" si="198"/>
        <v>60</v>
      </c>
      <c r="W921" s="9" t="s">
        <v>56</v>
      </c>
      <c r="X921" s="9">
        <f t="shared" si="199"/>
        <v>75</v>
      </c>
      <c r="Y921" s="9" t="s">
        <v>195</v>
      </c>
      <c r="Z921" s="9">
        <f t="shared" si="200"/>
        <v>110</v>
      </c>
      <c r="AA921" s="9" t="s">
        <v>296</v>
      </c>
      <c r="AB921" s="9">
        <f t="shared" si="201"/>
        <v>121</v>
      </c>
      <c r="AC921" s="9" t="s">
        <v>228</v>
      </c>
      <c r="AD921" s="9">
        <f t="shared" si="202"/>
        <v>64</v>
      </c>
      <c r="AE921" s="9" t="s">
        <v>48</v>
      </c>
      <c r="AF921" s="9">
        <f t="shared" si="203"/>
        <v>100</v>
      </c>
      <c r="AG921" s="9" t="s">
        <v>68</v>
      </c>
      <c r="AH921" s="9"/>
      <c r="AI921" s="9" t="str">
        <f t="shared" si="204"/>
        <v/>
      </c>
      <c r="AJ921" s="9" t="str">
        <f t="shared" si="205"/>
        <v/>
      </c>
      <c r="AK921" s="9"/>
      <c r="AL921" s="1" t="s">
        <v>161</v>
      </c>
      <c r="AM921" s="1" t="s">
        <v>38</v>
      </c>
      <c r="AN921" s="1" t="s">
        <v>658</v>
      </c>
      <c r="AO921" s="1" t="s">
        <v>288</v>
      </c>
      <c r="AP921" t="str">
        <f t="shared" si="206"/>
        <v>Amorphous, Fairy</v>
      </c>
      <c r="AQ921" s="9">
        <v>0</v>
      </c>
      <c r="AR921" s="9">
        <f t="shared" si="207"/>
        <v>100</v>
      </c>
      <c r="AS921" s="10">
        <f>Table1[[#This Row],[percentage_male]]/100</f>
        <v>0</v>
      </c>
      <c r="AT921" s="11">
        <f>(100-Table1[[#This Row],[percentage_male]])/100</f>
        <v>1</v>
      </c>
      <c r="AU921" s="1" t="s">
        <v>51</v>
      </c>
      <c r="AV921" s="1" t="s">
        <v>33</v>
      </c>
      <c r="AW921" s="1" t="s">
        <v>33</v>
      </c>
      <c r="AX921" s="1" t="s">
        <v>33</v>
      </c>
      <c r="AY921" s="1" t="s">
        <v>33</v>
      </c>
      <c r="AZ921" s="1" t="s">
        <v>33</v>
      </c>
      <c r="BA921" s="1" t="s">
        <v>33</v>
      </c>
      <c r="BB921" s="1">
        <v>0.5</v>
      </c>
      <c r="BC921" s="1" t="s">
        <v>38</v>
      </c>
      <c r="BD921" s="1" t="s">
        <v>33</v>
      </c>
      <c r="BE921" s="1" t="s">
        <v>33</v>
      </c>
      <c r="BF921" s="1" t="s">
        <v>33</v>
      </c>
      <c r="BG921" s="1">
        <v>0.5</v>
      </c>
      <c r="BH921" s="1" t="s">
        <v>33</v>
      </c>
      <c r="BI921" s="1" t="s">
        <v>33</v>
      </c>
      <c r="BJ921" s="1" t="s">
        <v>32</v>
      </c>
      <c r="BK921" s="1">
        <v>0.5</v>
      </c>
      <c r="BL921" s="1" t="s">
        <v>38</v>
      </c>
      <c r="BM921" s="1" t="s">
        <v>33</v>
      </c>
    </row>
    <row r="922" spans="1:65" x14ac:dyDescent="0.35">
      <c r="A922" s="1" t="s">
        <v>3784</v>
      </c>
      <c r="B922" s="1" t="s">
        <v>3334</v>
      </c>
      <c r="C922" s="1" t="s">
        <v>3785</v>
      </c>
      <c r="D922" s="1" t="s">
        <v>3786</v>
      </c>
      <c r="E922" t="s">
        <v>113</v>
      </c>
      <c r="F922" s="1" t="s">
        <v>37</v>
      </c>
      <c r="G922" s="1" t="s">
        <v>4517</v>
      </c>
      <c r="H922" s="1" t="s">
        <v>33</v>
      </c>
      <c r="I922" s="1" t="s">
        <v>478</v>
      </c>
      <c r="K922" t="str">
        <f t="shared" si="195"/>
        <v>Fighting</v>
      </c>
      <c r="L922" s="1">
        <v>3</v>
      </c>
      <c r="M922" s="1">
        <v>62</v>
      </c>
      <c r="N922" s="1" t="s">
        <v>38</v>
      </c>
      <c r="O922" s="1" t="s">
        <v>735</v>
      </c>
      <c r="Q922" s="1" t="s">
        <v>481</v>
      </c>
      <c r="R922" s="9" t="s">
        <v>638</v>
      </c>
      <c r="S922" s="9">
        <f t="shared" si="196"/>
        <v>470</v>
      </c>
      <c r="T922" s="9">
        <f t="shared" si="197"/>
        <v>65</v>
      </c>
      <c r="U922" s="9" t="s">
        <v>46</v>
      </c>
      <c r="V922" s="9">
        <f t="shared" si="198"/>
        <v>100</v>
      </c>
      <c r="W922" s="9" t="s">
        <v>68</v>
      </c>
      <c r="X922" s="9">
        <f t="shared" si="199"/>
        <v>100</v>
      </c>
      <c r="Y922" s="9" t="s">
        <v>68</v>
      </c>
      <c r="Z922" s="9">
        <f t="shared" si="200"/>
        <v>70</v>
      </c>
      <c r="AA922" s="9" t="s">
        <v>47</v>
      </c>
      <c r="AB922" s="9">
        <f t="shared" si="201"/>
        <v>60</v>
      </c>
      <c r="AC922" s="9" t="s">
        <v>56</v>
      </c>
      <c r="AD922" s="9">
        <f t="shared" si="202"/>
        <v>75</v>
      </c>
      <c r="AE922" s="9" t="s">
        <v>195</v>
      </c>
      <c r="AF922" s="9">
        <f t="shared" si="203"/>
        <v>45</v>
      </c>
      <c r="AG922" s="9" t="s">
        <v>44</v>
      </c>
      <c r="AH922" s="9"/>
      <c r="AI922" s="9" t="str">
        <f t="shared" si="204"/>
        <v/>
      </c>
      <c r="AJ922" s="9" t="str">
        <f t="shared" si="205"/>
        <v/>
      </c>
      <c r="AK922" s="9"/>
      <c r="AL922" s="1" t="s">
        <v>161</v>
      </c>
      <c r="AM922" s="1" t="s">
        <v>38</v>
      </c>
      <c r="AN922" s="1" t="s">
        <v>288</v>
      </c>
      <c r="AO922" s="1" t="s">
        <v>569</v>
      </c>
      <c r="AP922" t="str">
        <f t="shared" si="206"/>
        <v>Fairy, Mineral</v>
      </c>
      <c r="AR922" s="9">
        <f t="shared" si="207"/>
        <v>100</v>
      </c>
      <c r="AU922" s="1" t="s">
        <v>170</v>
      </c>
      <c r="AV922" s="1" t="s">
        <v>33</v>
      </c>
      <c r="AW922" s="1" t="s">
        <v>33</v>
      </c>
      <c r="AX922" s="1" t="s">
        <v>33</v>
      </c>
      <c r="AY922" s="1" t="s">
        <v>33</v>
      </c>
      <c r="AZ922" s="1" t="s">
        <v>33</v>
      </c>
      <c r="BA922" s="1" t="s">
        <v>33</v>
      </c>
      <c r="BB922" s="1" t="s">
        <v>33</v>
      </c>
      <c r="BC922" s="1" t="s">
        <v>33</v>
      </c>
      <c r="BD922" s="1" t="s">
        <v>33</v>
      </c>
      <c r="BE922" s="1" t="s">
        <v>38</v>
      </c>
      <c r="BF922" s="1" t="s">
        <v>38</v>
      </c>
      <c r="BG922" s="1">
        <v>0.5</v>
      </c>
      <c r="BH922" s="1">
        <v>0.5</v>
      </c>
      <c r="BI922" s="1" t="s">
        <v>33</v>
      </c>
      <c r="BJ922" s="1" t="s">
        <v>33</v>
      </c>
      <c r="BK922" s="1">
        <v>0.5</v>
      </c>
      <c r="BL922" s="1" t="s">
        <v>33</v>
      </c>
      <c r="BM922" s="1" t="s">
        <v>38</v>
      </c>
    </row>
    <row r="923" spans="1:65" x14ac:dyDescent="0.35">
      <c r="A923" s="1" t="s">
        <v>3787</v>
      </c>
      <c r="B923" s="1" t="s">
        <v>3338</v>
      </c>
      <c r="C923" s="1" t="s">
        <v>3788</v>
      </c>
      <c r="D923" s="1" t="s">
        <v>3789</v>
      </c>
      <c r="E923" t="s">
        <v>113</v>
      </c>
      <c r="F923" s="1" t="s">
        <v>37</v>
      </c>
      <c r="G923" s="1" t="s">
        <v>4518</v>
      </c>
      <c r="H923" s="1" t="s">
        <v>33</v>
      </c>
      <c r="I923" s="1" t="s">
        <v>282</v>
      </c>
      <c r="K923" t="str">
        <f t="shared" si="195"/>
        <v>Electric</v>
      </c>
      <c r="L923" s="1">
        <v>0.3</v>
      </c>
      <c r="M923" s="1">
        <v>1</v>
      </c>
      <c r="N923" s="1" t="s">
        <v>38</v>
      </c>
      <c r="O923" s="1" t="s">
        <v>284</v>
      </c>
      <c r="Q923" s="1" t="s">
        <v>3518</v>
      </c>
      <c r="R923" s="9" t="s">
        <v>393</v>
      </c>
      <c r="S923" s="9">
        <f t="shared" si="196"/>
        <v>435</v>
      </c>
      <c r="T923" s="9">
        <f t="shared" si="197"/>
        <v>48</v>
      </c>
      <c r="U923" s="9" t="s">
        <v>128</v>
      </c>
      <c r="V923" s="9">
        <f t="shared" si="198"/>
        <v>101</v>
      </c>
      <c r="W923" s="9" t="s">
        <v>222</v>
      </c>
      <c r="X923" s="9">
        <f t="shared" si="199"/>
        <v>95</v>
      </c>
      <c r="Y923" s="9" t="s">
        <v>276</v>
      </c>
      <c r="Z923" s="9">
        <f t="shared" si="200"/>
        <v>91</v>
      </c>
      <c r="AA923" s="9" t="s">
        <v>550</v>
      </c>
      <c r="AB923" s="9">
        <f t="shared" si="201"/>
        <v>85</v>
      </c>
      <c r="AC923" s="9" t="s">
        <v>104</v>
      </c>
      <c r="AD923" s="9">
        <f t="shared" si="202"/>
        <v>15</v>
      </c>
      <c r="AE923" s="9" t="s">
        <v>162</v>
      </c>
      <c r="AF923" s="9">
        <f t="shared" si="203"/>
        <v>75</v>
      </c>
      <c r="AG923" s="9" t="s">
        <v>195</v>
      </c>
      <c r="AH923" s="9"/>
      <c r="AI923" s="9" t="str">
        <f t="shared" si="204"/>
        <v/>
      </c>
      <c r="AJ923" s="9" t="str">
        <f t="shared" si="205"/>
        <v/>
      </c>
      <c r="AK923" s="9"/>
      <c r="AL923" s="1" t="s">
        <v>161</v>
      </c>
      <c r="AM923" s="1" t="s">
        <v>38</v>
      </c>
      <c r="AN923" s="1" t="s">
        <v>658</v>
      </c>
      <c r="AO923" s="1" t="s">
        <v>129</v>
      </c>
      <c r="AP923" t="str">
        <f t="shared" si="206"/>
        <v>Amorphous, Water 1</v>
      </c>
      <c r="AQ923" s="9">
        <v>50</v>
      </c>
      <c r="AR923" s="9">
        <f t="shared" si="207"/>
        <v>50</v>
      </c>
      <c r="AS923" s="10">
        <f>Table1[[#This Row],[percentage_male]]/100</f>
        <v>0.5</v>
      </c>
      <c r="AT923" s="11">
        <f>(100-Table1[[#This Row],[percentage_male]])/100</f>
        <v>0.5</v>
      </c>
      <c r="AU923" s="1" t="s">
        <v>51</v>
      </c>
      <c r="AV923" s="1" t="s">
        <v>33</v>
      </c>
      <c r="AW923" s="1" t="s">
        <v>33</v>
      </c>
      <c r="AX923" s="1" t="s">
        <v>33</v>
      </c>
      <c r="AY923" s="1" t="s">
        <v>32</v>
      </c>
      <c r="AZ923" s="1" t="s">
        <v>33</v>
      </c>
      <c r="BA923" s="1" t="s">
        <v>33</v>
      </c>
      <c r="BB923" s="1" t="s">
        <v>33</v>
      </c>
      <c r="BC923" s="1" t="s">
        <v>33</v>
      </c>
      <c r="BD923" s="1" t="s">
        <v>38</v>
      </c>
      <c r="BE923" s="1">
        <v>0.5</v>
      </c>
      <c r="BF923" s="1" t="s">
        <v>33</v>
      </c>
      <c r="BG923" s="1" t="s">
        <v>33</v>
      </c>
      <c r="BH923" s="1" t="s">
        <v>33</v>
      </c>
      <c r="BI923" s="1" t="s">
        <v>33</v>
      </c>
      <c r="BJ923" s="1" t="s">
        <v>33</v>
      </c>
      <c r="BK923" s="1" t="s">
        <v>33</v>
      </c>
      <c r="BL923" s="1">
        <v>0.5</v>
      </c>
      <c r="BM923" s="1" t="s">
        <v>33</v>
      </c>
    </row>
    <row r="924" spans="1:65" x14ac:dyDescent="0.35">
      <c r="A924" s="1" t="s">
        <v>3790</v>
      </c>
      <c r="B924" s="1" t="s">
        <v>3342</v>
      </c>
      <c r="C924" s="1" t="s">
        <v>3791</v>
      </c>
      <c r="D924" s="1" t="s">
        <v>3792</v>
      </c>
      <c r="E924" t="s">
        <v>113</v>
      </c>
      <c r="F924" s="1" t="s">
        <v>37</v>
      </c>
      <c r="G924" s="1" t="s">
        <v>3896</v>
      </c>
      <c r="H924" s="1" t="s">
        <v>38</v>
      </c>
      <c r="I924" s="1" t="s">
        <v>310</v>
      </c>
      <c r="J924" s="1" t="s">
        <v>154</v>
      </c>
      <c r="K924" t="str">
        <f t="shared" si="195"/>
        <v>Ice, Bug</v>
      </c>
      <c r="L924" s="1">
        <v>0.3</v>
      </c>
      <c r="M924" s="1">
        <v>3.8</v>
      </c>
      <c r="N924" s="1" t="s">
        <v>38</v>
      </c>
      <c r="O924" s="1" t="s">
        <v>155</v>
      </c>
      <c r="Q924" s="1" t="s">
        <v>3793</v>
      </c>
      <c r="R924" s="9" t="s">
        <v>915</v>
      </c>
      <c r="S924" s="9">
        <f t="shared" si="196"/>
        <v>185</v>
      </c>
      <c r="T924" s="9">
        <f t="shared" si="197"/>
        <v>30</v>
      </c>
      <c r="U924" s="9" t="s">
        <v>158</v>
      </c>
      <c r="V924" s="9">
        <f t="shared" si="198"/>
        <v>25</v>
      </c>
      <c r="W924" s="9" t="s">
        <v>170</v>
      </c>
      <c r="X924" s="9">
        <f t="shared" si="199"/>
        <v>35</v>
      </c>
      <c r="Y924" s="9" t="s">
        <v>159</v>
      </c>
      <c r="Z924" s="9">
        <f t="shared" si="200"/>
        <v>45</v>
      </c>
      <c r="AA924" s="9" t="s">
        <v>44</v>
      </c>
      <c r="AB924" s="9">
        <f t="shared" si="201"/>
        <v>30</v>
      </c>
      <c r="AC924" s="9" t="s">
        <v>158</v>
      </c>
      <c r="AD924" s="9">
        <f t="shared" si="202"/>
        <v>20</v>
      </c>
      <c r="AE924" s="9" t="s">
        <v>51</v>
      </c>
      <c r="AF924" s="9">
        <f t="shared" si="203"/>
        <v>190</v>
      </c>
      <c r="AG924" s="9" t="s">
        <v>286</v>
      </c>
      <c r="AH924" s="9"/>
      <c r="AI924" s="9" t="str">
        <f t="shared" si="204"/>
        <v/>
      </c>
      <c r="AJ924" s="9" t="str">
        <f t="shared" si="205"/>
        <v/>
      </c>
      <c r="AK924" s="9"/>
      <c r="AL924" s="1" t="s">
        <v>161</v>
      </c>
      <c r="AM924" s="1" t="s">
        <v>33</v>
      </c>
      <c r="AN924" s="1" t="s">
        <v>154</v>
      </c>
      <c r="AP924" t="str">
        <f t="shared" si="206"/>
        <v>Bug</v>
      </c>
      <c r="AQ924" s="9">
        <v>50</v>
      </c>
      <c r="AR924" s="9">
        <f t="shared" si="207"/>
        <v>50</v>
      </c>
      <c r="AS924" s="10">
        <f>Table1[[#This Row],[percentage_male]]/100</f>
        <v>0.5</v>
      </c>
      <c r="AT924" s="11">
        <f>(100-Table1[[#This Row],[percentage_male]])/100</f>
        <v>0.5</v>
      </c>
      <c r="AU924" s="1" t="s">
        <v>51</v>
      </c>
      <c r="AV924" s="1" t="s">
        <v>33</v>
      </c>
      <c r="AW924" s="1" t="s">
        <v>77</v>
      </c>
      <c r="AX924" s="1" t="s">
        <v>33</v>
      </c>
      <c r="AY924" s="1" t="s">
        <v>33</v>
      </c>
      <c r="AZ924" s="1">
        <v>0.5</v>
      </c>
      <c r="BA924" s="1">
        <v>0.5</v>
      </c>
      <c r="BB924" s="1" t="s">
        <v>33</v>
      </c>
      <c r="BC924" s="1" t="s">
        <v>33</v>
      </c>
      <c r="BD924" s="1">
        <v>0.5</v>
      </c>
      <c r="BE924" s="1" t="s">
        <v>38</v>
      </c>
      <c r="BF924" s="1" t="s">
        <v>33</v>
      </c>
      <c r="BG924" s="1" t="s">
        <v>33</v>
      </c>
      <c r="BH924" s="1" t="s">
        <v>77</v>
      </c>
      <c r="BI924" s="1" t="s">
        <v>33</v>
      </c>
      <c r="BJ924" s="1" t="s">
        <v>33</v>
      </c>
      <c r="BK924" s="1" t="s">
        <v>33</v>
      </c>
      <c r="BL924" s="1" t="s">
        <v>38</v>
      </c>
      <c r="BM924" s="1" t="s">
        <v>33</v>
      </c>
    </row>
    <row r="925" spans="1:65" x14ac:dyDescent="0.35">
      <c r="A925" s="1" t="s">
        <v>3794</v>
      </c>
      <c r="B925" s="1" t="s">
        <v>3346</v>
      </c>
      <c r="C925" s="1" t="s">
        <v>3795</v>
      </c>
      <c r="D925" s="1" t="s">
        <v>3796</v>
      </c>
      <c r="E925" t="s">
        <v>113</v>
      </c>
      <c r="F925" s="1" t="s">
        <v>37</v>
      </c>
      <c r="G925" s="1" t="s">
        <v>4519</v>
      </c>
      <c r="H925" s="1" t="s">
        <v>38</v>
      </c>
      <c r="I925" s="1" t="s">
        <v>310</v>
      </c>
      <c r="J925" s="1" t="s">
        <v>154</v>
      </c>
      <c r="K925" t="str">
        <f t="shared" si="195"/>
        <v>Ice, Bug</v>
      </c>
      <c r="L925" s="1">
        <v>1.3</v>
      </c>
      <c r="M925" s="1">
        <v>42</v>
      </c>
      <c r="N925" s="1" t="s">
        <v>38</v>
      </c>
      <c r="O925" s="1" t="s">
        <v>155</v>
      </c>
      <c r="Q925" s="1" t="s">
        <v>3793</v>
      </c>
      <c r="R925" s="9" t="s">
        <v>649</v>
      </c>
      <c r="S925" s="9">
        <f t="shared" si="196"/>
        <v>475</v>
      </c>
      <c r="T925" s="9">
        <f t="shared" si="197"/>
        <v>70</v>
      </c>
      <c r="U925" s="9" t="s">
        <v>47</v>
      </c>
      <c r="V925" s="9">
        <f t="shared" si="198"/>
        <v>65</v>
      </c>
      <c r="W925" s="9" t="s">
        <v>46</v>
      </c>
      <c r="X925" s="9">
        <f t="shared" si="199"/>
        <v>60</v>
      </c>
      <c r="Y925" s="9" t="s">
        <v>56</v>
      </c>
      <c r="Z925" s="9">
        <f t="shared" si="200"/>
        <v>125</v>
      </c>
      <c r="AA925" s="9" t="s">
        <v>651</v>
      </c>
      <c r="AB925" s="9">
        <f t="shared" si="201"/>
        <v>90</v>
      </c>
      <c r="AC925" s="9" t="s">
        <v>178</v>
      </c>
      <c r="AD925" s="9">
        <f t="shared" si="202"/>
        <v>65</v>
      </c>
      <c r="AE925" s="9" t="s">
        <v>46</v>
      </c>
      <c r="AF925" s="9">
        <f t="shared" si="203"/>
        <v>75</v>
      </c>
      <c r="AG925" s="9" t="s">
        <v>195</v>
      </c>
      <c r="AH925" s="9"/>
      <c r="AI925" s="9" t="str">
        <f t="shared" si="204"/>
        <v/>
      </c>
      <c r="AJ925" s="9" t="str">
        <f t="shared" si="205"/>
        <v/>
      </c>
      <c r="AK925" s="9"/>
      <c r="AL925" s="1" t="s">
        <v>161</v>
      </c>
      <c r="AM925" s="1" t="s">
        <v>33</v>
      </c>
      <c r="AN925" s="1" t="s">
        <v>154</v>
      </c>
      <c r="AP925" t="str">
        <f t="shared" si="206"/>
        <v>Bug</v>
      </c>
      <c r="AQ925" s="9">
        <v>50</v>
      </c>
      <c r="AR925" s="9">
        <f t="shared" si="207"/>
        <v>50</v>
      </c>
      <c r="AS925" s="10">
        <f>Table1[[#This Row],[percentage_male]]/100</f>
        <v>0.5</v>
      </c>
      <c r="AT925" s="11">
        <f>(100-Table1[[#This Row],[percentage_male]])/100</f>
        <v>0.5</v>
      </c>
      <c r="AU925" s="1" t="s">
        <v>51</v>
      </c>
      <c r="AV925" s="1" t="s">
        <v>33</v>
      </c>
      <c r="AW925" s="1" t="s">
        <v>77</v>
      </c>
      <c r="AX925" s="1" t="s">
        <v>33</v>
      </c>
      <c r="AY925" s="1" t="s">
        <v>33</v>
      </c>
      <c r="AZ925" s="1">
        <v>0.5</v>
      </c>
      <c r="BA925" s="1">
        <v>0.5</v>
      </c>
      <c r="BB925" s="1" t="s">
        <v>33</v>
      </c>
      <c r="BC925" s="1" t="s">
        <v>33</v>
      </c>
      <c r="BD925" s="1">
        <v>0.5</v>
      </c>
      <c r="BE925" s="1" t="s">
        <v>38</v>
      </c>
      <c r="BF925" s="1" t="s">
        <v>33</v>
      </c>
      <c r="BG925" s="1" t="s">
        <v>33</v>
      </c>
      <c r="BH925" s="1" t="s">
        <v>77</v>
      </c>
      <c r="BI925" s="1" t="s">
        <v>33</v>
      </c>
      <c r="BJ925" s="1" t="s">
        <v>33</v>
      </c>
      <c r="BK925" s="1" t="s">
        <v>33</v>
      </c>
      <c r="BL925" s="1" t="s">
        <v>38</v>
      </c>
      <c r="BM925" s="1" t="s">
        <v>33</v>
      </c>
    </row>
    <row r="926" spans="1:65" x14ac:dyDescent="0.35">
      <c r="A926" s="1" t="s">
        <v>3797</v>
      </c>
      <c r="B926" s="1" t="s">
        <v>3348</v>
      </c>
      <c r="C926" s="1" t="s">
        <v>3798</v>
      </c>
      <c r="D926" s="1" t="s">
        <v>3799</v>
      </c>
      <c r="E926" t="s">
        <v>113</v>
      </c>
      <c r="F926" s="1" t="s">
        <v>37</v>
      </c>
      <c r="G926" s="1" t="s">
        <v>4520</v>
      </c>
      <c r="H926" s="1" t="s">
        <v>33</v>
      </c>
      <c r="I926" s="1" t="s">
        <v>566</v>
      </c>
      <c r="K926" t="str">
        <f t="shared" si="195"/>
        <v>Rock</v>
      </c>
      <c r="L926" s="1">
        <v>2.5</v>
      </c>
      <c r="M926" s="1">
        <v>520</v>
      </c>
      <c r="N926" s="1" t="s">
        <v>33</v>
      </c>
      <c r="O926" s="1" t="s">
        <v>3800</v>
      </c>
      <c r="R926" s="9" t="s">
        <v>638</v>
      </c>
      <c r="S926" s="9">
        <f t="shared" si="196"/>
        <v>470</v>
      </c>
      <c r="T926" s="9">
        <f t="shared" si="197"/>
        <v>100</v>
      </c>
      <c r="U926" s="9" t="s">
        <v>68</v>
      </c>
      <c r="V926" s="9">
        <f t="shared" si="198"/>
        <v>125</v>
      </c>
      <c r="W926" s="9" t="s">
        <v>651</v>
      </c>
      <c r="X926" s="9">
        <f t="shared" si="199"/>
        <v>135</v>
      </c>
      <c r="Y926" s="9" t="s">
        <v>148</v>
      </c>
      <c r="Z926" s="9">
        <f t="shared" si="200"/>
        <v>20</v>
      </c>
      <c r="AA926" s="9" t="s">
        <v>51</v>
      </c>
      <c r="AB926" s="9">
        <f t="shared" si="201"/>
        <v>20</v>
      </c>
      <c r="AC926" s="9" t="s">
        <v>51</v>
      </c>
      <c r="AD926" s="9">
        <f t="shared" si="202"/>
        <v>70</v>
      </c>
      <c r="AE926" s="9" t="s">
        <v>47</v>
      </c>
      <c r="AF926" s="9">
        <f t="shared" si="203"/>
        <v>60</v>
      </c>
      <c r="AG926" s="9" t="s">
        <v>56</v>
      </c>
      <c r="AH926" s="9"/>
      <c r="AI926" s="9" t="str">
        <f t="shared" si="204"/>
        <v/>
      </c>
      <c r="AJ926" s="9" t="str">
        <f t="shared" si="205"/>
        <v/>
      </c>
      <c r="AK926" s="9"/>
      <c r="AL926" s="1" t="s">
        <v>490</v>
      </c>
      <c r="AM926" s="1" t="s">
        <v>33</v>
      </c>
      <c r="AN926" s="1" t="s">
        <v>569</v>
      </c>
      <c r="AP926" t="str">
        <f t="shared" si="206"/>
        <v>Mineral</v>
      </c>
      <c r="AQ926" s="9">
        <v>50</v>
      </c>
      <c r="AR926" s="9">
        <f t="shared" si="207"/>
        <v>50</v>
      </c>
      <c r="AS926" s="10">
        <f>Table1[[#This Row],[percentage_male]]/100</f>
        <v>0.5</v>
      </c>
      <c r="AT926" s="11">
        <f>(100-Table1[[#This Row],[percentage_male]])/100</f>
        <v>0.5</v>
      </c>
      <c r="AU926" s="1" t="s">
        <v>170</v>
      </c>
      <c r="AV926" s="1">
        <v>0.5</v>
      </c>
      <c r="AW926" s="1">
        <v>0.5</v>
      </c>
      <c r="AX926" s="1" t="s">
        <v>38</v>
      </c>
      <c r="AY926" s="1" t="s">
        <v>33</v>
      </c>
      <c r="AZ926" s="1" t="s">
        <v>38</v>
      </c>
      <c r="BA926" s="1" t="s">
        <v>33</v>
      </c>
      <c r="BB926" s="1" t="s">
        <v>38</v>
      </c>
      <c r="BC926" s="1">
        <v>0.5</v>
      </c>
      <c r="BD926" s="1" t="s">
        <v>38</v>
      </c>
      <c r="BE926" s="1">
        <v>0.5</v>
      </c>
      <c r="BF926" s="1" t="s">
        <v>33</v>
      </c>
      <c r="BG926" s="1" t="s">
        <v>33</v>
      </c>
      <c r="BH926" s="1" t="s">
        <v>33</v>
      </c>
      <c r="BI926" s="1" t="s">
        <v>33</v>
      </c>
      <c r="BJ926" s="1" t="s">
        <v>33</v>
      </c>
      <c r="BK926" s="1" t="s">
        <v>33</v>
      </c>
      <c r="BL926" s="1" t="s">
        <v>38</v>
      </c>
      <c r="BM926" s="1" t="s">
        <v>33</v>
      </c>
    </row>
    <row r="927" spans="1:65" x14ac:dyDescent="0.35">
      <c r="A927" s="1" t="s">
        <v>3801</v>
      </c>
      <c r="B927" s="1" t="s">
        <v>3352</v>
      </c>
      <c r="C927" s="1" t="s">
        <v>3802</v>
      </c>
      <c r="D927" s="1" t="s">
        <v>3803</v>
      </c>
      <c r="E927" t="s">
        <v>113</v>
      </c>
      <c r="F927" s="1" t="s">
        <v>37</v>
      </c>
      <c r="G927" s="1" t="s">
        <v>4168</v>
      </c>
      <c r="H927" s="1" t="s">
        <v>33</v>
      </c>
      <c r="I927" s="1" t="s">
        <v>310</v>
      </c>
      <c r="K927" t="str">
        <f t="shared" si="195"/>
        <v>Ice</v>
      </c>
      <c r="L927" s="1">
        <v>1.4</v>
      </c>
      <c r="M927" s="1">
        <v>89</v>
      </c>
      <c r="N927" s="1" t="s">
        <v>33</v>
      </c>
      <c r="O927" s="1" t="s">
        <v>3804</v>
      </c>
      <c r="R927" s="9" t="s">
        <v>638</v>
      </c>
      <c r="S927" s="9">
        <f t="shared" si="196"/>
        <v>470</v>
      </c>
      <c r="T927" s="9">
        <f t="shared" si="197"/>
        <v>75</v>
      </c>
      <c r="U927" s="9" t="s">
        <v>195</v>
      </c>
      <c r="V927" s="9">
        <f t="shared" si="198"/>
        <v>80</v>
      </c>
      <c r="W927" s="9" t="s">
        <v>59</v>
      </c>
      <c r="X927" s="9">
        <f t="shared" si="199"/>
        <v>110</v>
      </c>
      <c r="Y927" s="9" t="s">
        <v>296</v>
      </c>
      <c r="Z927" s="9">
        <f t="shared" si="200"/>
        <v>65</v>
      </c>
      <c r="AA927" s="9" t="s">
        <v>46</v>
      </c>
      <c r="AB927" s="9">
        <f t="shared" si="201"/>
        <v>90</v>
      </c>
      <c r="AC927" s="9" t="s">
        <v>178</v>
      </c>
      <c r="AD927" s="9">
        <f t="shared" si="202"/>
        <v>50</v>
      </c>
      <c r="AE927" s="9" t="s">
        <v>88</v>
      </c>
      <c r="AF927" s="9">
        <f t="shared" si="203"/>
        <v>60</v>
      </c>
      <c r="AG927" s="9" t="s">
        <v>56</v>
      </c>
      <c r="AH927" s="9"/>
      <c r="AI927" s="9" t="str">
        <f t="shared" si="204"/>
        <v/>
      </c>
      <c r="AJ927" s="9" t="str">
        <f t="shared" si="205"/>
        <v/>
      </c>
      <c r="AK927" s="9"/>
      <c r="AL927" s="1" t="s">
        <v>490</v>
      </c>
      <c r="AM927" s="1" t="s">
        <v>38</v>
      </c>
      <c r="AN927" s="1" t="s">
        <v>238</v>
      </c>
      <c r="AO927" s="1" t="s">
        <v>129</v>
      </c>
      <c r="AP927" t="str">
        <f t="shared" si="206"/>
        <v>Field, Water 1</v>
      </c>
      <c r="AQ927" s="9">
        <v>50</v>
      </c>
      <c r="AR927" s="9">
        <f t="shared" si="207"/>
        <v>50</v>
      </c>
      <c r="AS927" s="10">
        <f>Table1[[#This Row],[percentage_male]]/100</f>
        <v>0.5</v>
      </c>
      <c r="AT927" s="11">
        <f>(100-Table1[[#This Row],[percentage_male]])/100</f>
        <v>0.5</v>
      </c>
      <c r="AU927" s="1" t="s">
        <v>170</v>
      </c>
      <c r="AV927" s="1" t="s">
        <v>33</v>
      </c>
      <c r="AW927" s="1" t="s">
        <v>38</v>
      </c>
      <c r="AX927" s="1" t="s">
        <v>33</v>
      </c>
      <c r="AY927" s="1" t="s">
        <v>33</v>
      </c>
      <c r="AZ927" s="1" t="s">
        <v>33</v>
      </c>
      <c r="BA927" s="1">
        <v>0.5</v>
      </c>
      <c r="BB927" s="1" t="s">
        <v>38</v>
      </c>
      <c r="BC927" s="1" t="s">
        <v>33</v>
      </c>
      <c r="BD927" s="1" t="s">
        <v>33</v>
      </c>
      <c r="BE927" s="1" t="s">
        <v>33</v>
      </c>
      <c r="BF927" s="1" t="s">
        <v>33</v>
      </c>
      <c r="BG927" s="1" t="s">
        <v>33</v>
      </c>
      <c r="BH927" s="1" t="s">
        <v>38</v>
      </c>
      <c r="BI927" s="1" t="s">
        <v>33</v>
      </c>
      <c r="BJ927" s="1" t="s">
        <v>33</v>
      </c>
      <c r="BK927" s="1" t="s">
        <v>33</v>
      </c>
      <c r="BL927" s="1" t="s">
        <v>38</v>
      </c>
      <c r="BM927" s="1" t="s">
        <v>33</v>
      </c>
    </row>
    <row r="928" spans="1:65" x14ac:dyDescent="0.35">
      <c r="A928" s="1" t="s">
        <v>3805</v>
      </c>
      <c r="B928" s="1" t="s">
        <v>3352</v>
      </c>
      <c r="C928" s="1" t="s">
        <v>3802</v>
      </c>
      <c r="D928" s="1" t="s">
        <v>3803</v>
      </c>
      <c r="E928" t="s">
        <v>113</v>
      </c>
      <c r="F928" s="1" t="s">
        <v>37</v>
      </c>
      <c r="G928" s="1" t="s">
        <v>4168</v>
      </c>
      <c r="H928" s="1" t="s">
        <v>33</v>
      </c>
      <c r="I928" s="1" t="s">
        <v>310</v>
      </c>
      <c r="K928" t="str">
        <f t="shared" si="195"/>
        <v>Ice</v>
      </c>
      <c r="L928" s="1">
        <v>1.4</v>
      </c>
      <c r="M928" s="1">
        <v>89</v>
      </c>
      <c r="N928" s="1" t="s">
        <v>33</v>
      </c>
      <c r="O928" s="1" t="s">
        <v>3804</v>
      </c>
      <c r="R928" s="9" t="s">
        <v>638</v>
      </c>
      <c r="S928" s="9">
        <f t="shared" si="196"/>
        <v>470</v>
      </c>
      <c r="T928" s="9">
        <f t="shared" si="197"/>
        <v>75</v>
      </c>
      <c r="U928" s="9" t="s">
        <v>195</v>
      </c>
      <c r="V928" s="9">
        <f t="shared" si="198"/>
        <v>80</v>
      </c>
      <c r="W928" s="9" t="s">
        <v>59</v>
      </c>
      <c r="X928" s="9">
        <f t="shared" si="199"/>
        <v>70</v>
      </c>
      <c r="Y928" s="9" t="s">
        <v>47</v>
      </c>
      <c r="Z928" s="9">
        <f t="shared" si="200"/>
        <v>65</v>
      </c>
      <c r="AA928" s="9" t="s">
        <v>46</v>
      </c>
      <c r="AB928" s="9">
        <f t="shared" si="201"/>
        <v>50</v>
      </c>
      <c r="AC928" s="9" t="s">
        <v>88</v>
      </c>
      <c r="AD928" s="9">
        <f t="shared" si="202"/>
        <v>130</v>
      </c>
      <c r="AE928" s="9" t="s">
        <v>110</v>
      </c>
      <c r="AF928" s="9">
        <f t="shared" si="203"/>
        <v>60</v>
      </c>
      <c r="AG928" s="9" t="s">
        <v>56</v>
      </c>
      <c r="AH928" s="9"/>
      <c r="AI928" s="9" t="str">
        <f t="shared" si="204"/>
        <v/>
      </c>
      <c r="AJ928" s="9" t="str">
        <f t="shared" si="205"/>
        <v/>
      </c>
      <c r="AK928" s="9"/>
      <c r="AL928" s="1" t="s">
        <v>490</v>
      </c>
      <c r="AM928" s="1" t="s">
        <v>38</v>
      </c>
      <c r="AN928" s="1" t="s">
        <v>238</v>
      </c>
      <c r="AO928" s="1" t="s">
        <v>129</v>
      </c>
      <c r="AP928" t="str">
        <f t="shared" si="206"/>
        <v>Field, Water 1</v>
      </c>
      <c r="AQ928" s="9">
        <v>50</v>
      </c>
      <c r="AR928" s="9">
        <f t="shared" si="207"/>
        <v>50</v>
      </c>
      <c r="AS928" s="10">
        <f>Table1[[#This Row],[percentage_male]]/100</f>
        <v>0.5</v>
      </c>
      <c r="AT928" s="11">
        <f>(100-Table1[[#This Row],[percentage_male]])/100</f>
        <v>0.5</v>
      </c>
      <c r="AU928" s="1" t="s">
        <v>170</v>
      </c>
      <c r="AV928" s="1" t="s">
        <v>33</v>
      </c>
      <c r="AW928" s="1" t="s">
        <v>38</v>
      </c>
      <c r="AX928" s="1" t="s">
        <v>33</v>
      </c>
      <c r="AY928" s="1" t="s">
        <v>33</v>
      </c>
      <c r="AZ928" s="1" t="s">
        <v>33</v>
      </c>
      <c r="BA928" s="1">
        <v>0.5</v>
      </c>
      <c r="BB928" s="1" t="s">
        <v>38</v>
      </c>
      <c r="BC928" s="1" t="s">
        <v>33</v>
      </c>
      <c r="BD928" s="1" t="s">
        <v>33</v>
      </c>
      <c r="BE928" s="1" t="s">
        <v>33</v>
      </c>
      <c r="BF928" s="1" t="s">
        <v>33</v>
      </c>
      <c r="BG928" s="1" t="s">
        <v>33</v>
      </c>
      <c r="BH928" s="1" t="s">
        <v>38</v>
      </c>
      <c r="BI928" s="1" t="s">
        <v>33</v>
      </c>
      <c r="BJ928" s="1" t="s">
        <v>33</v>
      </c>
      <c r="BK928" s="1" t="s">
        <v>33</v>
      </c>
      <c r="BL928" s="1" t="s">
        <v>38</v>
      </c>
      <c r="BM928" s="1" t="s">
        <v>33</v>
      </c>
    </row>
    <row r="929" spans="1:65" x14ac:dyDescent="0.35">
      <c r="A929" s="1" t="s">
        <v>3806</v>
      </c>
      <c r="B929" s="1" t="s">
        <v>3354</v>
      </c>
      <c r="C929" s="1" t="s">
        <v>3807</v>
      </c>
      <c r="D929" s="1" t="s">
        <v>3808</v>
      </c>
      <c r="E929" t="s">
        <v>113</v>
      </c>
      <c r="F929" s="1" t="s">
        <v>37</v>
      </c>
      <c r="G929" s="1" t="s">
        <v>4075</v>
      </c>
      <c r="H929" s="1" t="s">
        <v>38</v>
      </c>
      <c r="I929" s="1" t="s">
        <v>299</v>
      </c>
      <c r="J929" s="1" t="s">
        <v>37</v>
      </c>
      <c r="K929" t="str">
        <f t="shared" si="195"/>
        <v>Psychic, Normal</v>
      </c>
      <c r="L929" s="1">
        <v>0.9</v>
      </c>
      <c r="M929" s="1">
        <v>28</v>
      </c>
      <c r="N929" s="1" t="s">
        <v>61</v>
      </c>
      <c r="O929" s="1" t="s">
        <v>397</v>
      </c>
      <c r="P929" s="1" t="s">
        <v>511</v>
      </c>
      <c r="Q929" s="1" t="s">
        <v>3522</v>
      </c>
      <c r="R929" s="9" t="s">
        <v>649</v>
      </c>
      <c r="S929" s="9">
        <f t="shared" si="196"/>
        <v>475</v>
      </c>
      <c r="T929" s="9">
        <f t="shared" si="197"/>
        <v>60</v>
      </c>
      <c r="U929" s="9" t="s">
        <v>56</v>
      </c>
      <c r="V929" s="9">
        <f t="shared" si="198"/>
        <v>65</v>
      </c>
      <c r="W929" s="9" t="s">
        <v>46</v>
      </c>
      <c r="X929" s="9">
        <f t="shared" si="199"/>
        <v>55</v>
      </c>
      <c r="Y929" s="9" t="s">
        <v>169</v>
      </c>
      <c r="Z929" s="9">
        <f t="shared" si="200"/>
        <v>105</v>
      </c>
      <c r="AA929" s="9" t="s">
        <v>141</v>
      </c>
      <c r="AB929" s="9">
        <f t="shared" si="201"/>
        <v>95</v>
      </c>
      <c r="AC929" s="9" t="s">
        <v>276</v>
      </c>
      <c r="AD929" s="9">
        <f t="shared" si="202"/>
        <v>95</v>
      </c>
      <c r="AE929" s="9" t="s">
        <v>276</v>
      </c>
      <c r="AF929" s="9">
        <f t="shared" si="203"/>
        <v>30</v>
      </c>
      <c r="AG929" s="9" t="s">
        <v>158</v>
      </c>
      <c r="AH929" s="9"/>
      <c r="AI929" s="9" t="str">
        <f t="shared" si="204"/>
        <v/>
      </c>
      <c r="AJ929" s="9" t="str">
        <f t="shared" si="205"/>
        <v/>
      </c>
      <c r="AK929" s="9"/>
      <c r="AL929" s="1" t="s">
        <v>363</v>
      </c>
      <c r="AM929" s="1" t="s">
        <v>33</v>
      </c>
      <c r="AN929" s="1" t="s">
        <v>288</v>
      </c>
      <c r="AP929" t="str">
        <f t="shared" si="206"/>
        <v>Fairy</v>
      </c>
      <c r="AQ929" s="9">
        <v>100</v>
      </c>
      <c r="AR929" s="9">
        <f t="shared" si="207"/>
        <v>0</v>
      </c>
      <c r="AS929" s="10">
        <f>Table1[[#This Row],[percentage_male]]/100</f>
        <v>1</v>
      </c>
      <c r="AT929" s="11">
        <f>(100-Table1[[#This Row],[percentage_male]])/100</f>
        <v>0</v>
      </c>
      <c r="AU929" s="1" t="s">
        <v>184</v>
      </c>
      <c r="AV929" s="1" t="s">
        <v>33</v>
      </c>
      <c r="AW929" s="1" t="s">
        <v>33</v>
      </c>
      <c r="AX929" s="1" t="s">
        <v>33</v>
      </c>
      <c r="AY929" s="1" t="s">
        <v>33</v>
      </c>
      <c r="AZ929" s="1" t="s">
        <v>33</v>
      </c>
      <c r="BA929" s="1" t="s">
        <v>33</v>
      </c>
      <c r="BB929" s="1" t="s">
        <v>33</v>
      </c>
      <c r="BC929" s="1" t="s">
        <v>33</v>
      </c>
      <c r="BD929" s="1" t="s">
        <v>33</v>
      </c>
      <c r="BE929" s="1" t="s">
        <v>33</v>
      </c>
      <c r="BF929" s="1">
        <v>0.5</v>
      </c>
      <c r="BG929" s="1" t="s">
        <v>38</v>
      </c>
      <c r="BH929" s="1" t="s">
        <v>33</v>
      </c>
      <c r="BI929" s="1" t="s">
        <v>32</v>
      </c>
      <c r="BJ929" s="1" t="s">
        <v>33</v>
      </c>
      <c r="BK929" s="1" t="s">
        <v>38</v>
      </c>
      <c r="BL929" s="1" t="s">
        <v>33</v>
      </c>
      <c r="BM929" s="1" t="s">
        <v>33</v>
      </c>
    </row>
    <row r="930" spans="1:65" x14ac:dyDescent="0.35">
      <c r="A930" s="1" t="s">
        <v>3809</v>
      </c>
      <c r="B930" s="1" t="s">
        <v>3354</v>
      </c>
      <c r="C930" s="1" t="s">
        <v>3807</v>
      </c>
      <c r="D930" s="1" t="s">
        <v>3808</v>
      </c>
      <c r="E930" t="s">
        <v>113</v>
      </c>
      <c r="F930" s="1" t="s">
        <v>37</v>
      </c>
      <c r="G930" s="1" t="s">
        <v>4075</v>
      </c>
      <c r="H930" s="1" t="s">
        <v>38</v>
      </c>
      <c r="I930" s="1" t="s">
        <v>299</v>
      </c>
      <c r="J930" s="1" t="s">
        <v>37</v>
      </c>
      <c r="K930" t="str">
        <f t="shared" si="195"/>
        <v>Psychic, Normal</v>
      </c>
      <c r="L930" s="1">
        <v>0.9</v>
      </c>
      <c r="M930" s="1">
        <v>28</v>
      </c>
      <c r="N930" s="1" t="s">
        <v>61</v>
      </c>
      <c r="O930" s="1" t="s">
        <v>599</v>
      </c>
      <c r="P930" s="1" t="s">
        <v>511</v>
      </c>
      <c r="Q930" s="1" t="s">
        <v>3522</v>
      </c>
      <c r="R930" s="9" t="s">
        <v>649</v>
      </c>
      <c r="S930" s="9">
        <f t="shared" si="196"/>
        <v>475</v>
      </c>
      <c r="T930" s="9">
        <f t="shared" si="197"/>
        <v>70</v>
      </c>
      <c r="U930" s="9" t="s">
        <v>47</v>
      </c>
      <c r="V930" s="9">
        <f t="shared" si="198"/>
        <v>55</v>
      </c>
      <c r="W930" s="9" t="s">
        <v>169</v>
      </c>
      <c r="X930" s="9">
        <f t="shared" si="199"/>
        <v>65</v>
      </c>
      <c r="Y930" s="9" t="s">
        <v>46</v>
      </c>
      <c r="Z930" s="9">
        <f t="shared" si="200"/>
        <v>95</v>
      </c>
      <c r="AA930" s="9" t="s">
        <v>276</v>
      </c>
      <c r="AB930" s="9">
        <f t="shared" si="201"/>
        <v>105</v>
      </c>
      <c r="AC930" s="9" t="s">
        <v>141</v>
      </c>
      <c r="AD930" s="9">
        <f t="shared" si="202"/>
        <v>85</v>
      </c>
      <c r="AE930" s="9" t="s">
        <v>104</v>
      </c>
      <c r="AF930" s="9">
        <f t="shared" si="203"/>
        <v>30</v>
      </c>
      <c r="AG930" s="9" t="s">
        <v>158</v>
      </c>
      <c r="AH930" s="9"/>
      <c r="AI930" s="9" t="str">
        <f t="shared" si="204"/>
        <v/>
      </c>
      <c r="AJ930" s="9" t="str">
        <f t="shared" si="205"/>
        <v/>
      </c>
      <c r="AK930" s="9"/>
      <c r="AL930" s="1" t="s">
        <v>363</v>
      </c>
      <c r="AM930" s="1" t="s">
        <v>33</v>
      </c>
      <c r="AN930" s="1" t="s">
        <v>288</v>
      </c>
      <c r="AP930" t="str">
        <f t="shared" si="206"/>
        <v>Fairy</v>
      </c>
      <c r="AQ930" s="9">
        <v>0</v>
      </c>
      <c r="AR930" s="9">
        <f t="shared" si="207"/>
        <v>100</v>
      </c>
      <c r="AS930" s="10">
        <f>Table1[[#This Row],[percentage_male]]/100</f>
        <v>0</v>
      </c>
      <c r="AT930" s="11">
        <f>(100-Table1[[#This Row],[percentage_male]])/100</f>
        <v>1</v>
      </c>
      <c r="AU930" s="1" t="s">
        <v>184</v>
      </c>
      <c r="AV930" s="1" t="s">
        <v>33</v>
      </c>
      <c r="AW930" s="1" t="s">
        <v>33</v>
      </c>
      <c r="AX930" s="1" t="s">
        <v>33</v>
      </c>
      <c r="AY930" s="1" t="s">
        <v>33</v>
      </c>
      <c r="AZ930" s="1" t="s">
        <v>33</v>
      </c>
      <c r="BA930" s="1" t="s">
        <v>33</v>
      </c>
      <c r="BB930" s="1" t="s">
        <v>33</v>
      </c>
      <c r="BC930" s="1" t="s">
        <v>33</v>
      </c>
      <c r="BD930" s="1" t="s">
        <v>33</v>
      </c>
      <c r="BE930" s="1" t="s">
        <v>33</v>
      </c>
      <c r="BF930" s="1">
        <v>0.5</v>
      </c>
      <c r="BG930" s="1" t="s">
        <v>38</v>
      </c>
      <c r="BH930" s="1" t="s">
        <v>33</v>
      </c>
      <c r="BI930" s="1" t="s">
        <v>32</v>
      </c>
      <c r="BJ930" s="1" t="s">
        <v>33</v>
      </c>
      <c r="BK930" s="1" t="s">
        <v>38</v>
      </c>
      <c r="BL930" s="1" t="s">
        <v>33</v>
      </c>
      <c r="BM930" s="1" t="s">
        <v>33</v>
      </c>
    </row>
    <row r="931" spans="1:65" x14ac:dyDescent="0.35">
      <c r="A931" s="1" t="s">
        <v>3810</v>
      </c>
      <c r="B931" s="1" t="s">
        <v>3356</v>
      </c>
      <c r="C931" s="1" t="s">
        <v>3811</v>
      </c>
      <c r="D931" s="1" t="s">
        <v>3812</v>
      </c>
      <c r="E931" t="s">
        <v>113</v>
      </c>
      <c r="F931" s="1" t="s">
        <v>37</v>
      </c>
      <c r="G931" s="1" t="s">
        <v>4521</v>
      </c>
      <c r="H931" s="1" t="s">
        <v>38</v>
      </c>
      <c r="I931" s="1" t="s">
        <v>282</v>
      </c>
      <c r="J931" s="1" t="s">
        <v>240</v>
      </c>
      <c r="K931" t="str">
        <f t="shared" si="195"/>
        <v>Electric, Dark</v>
      </c>
      <c r="L931" s="1">
        <v>0.3</v>
      </c>
      <c r="M931" s="1">
        <v>3</v>
      </c>
      <c r="N931" s="1" t="s">
        <v>33</v>
      </c>
      <c r="O931" s="1" t="s">
        <v>3813</v>
      </c>
      <c r="R931" s="9" t="s">
        <v>1779</v>
      </c>
      <c r="S931" s="9">
        <f t="shared" si="196"/>
        <v>436</v>
      </c>
      <c r="T931" s="9">
        <f t="shared" si="197"/>
        <v>58</v>
      </c>
      <c r="U931" s="9" t="s">
        <v>94</v>
      </c>
      <c r="V931" s="9">
        <f t="shared" si="198"/>
        <v>95</v>
      </c>
      <c r="W931" s="9" t="s">
        <v>276</v>
      </c>
      <c r="X931" s="9">
        <f t="shared" si="199"/>
        <v>58</v>
      </c>
      <c r="Y931" s="9" t="s">
        <v>94</v>
      </c>
      <c r="Z931" s="9">
        <f t="shared" si="200"/>
        <v>70</v>
      </c>
      <c r="AA931" s="9" t="s">
        <v>47</v>
      </c>
      <c r="AB931" s="9">
        <f t="shared" si="201"/>
        <v>58</v>
      </c>
      <c r="AC931" s="9" t="s">
        <v>94</v>
      </c>
      <c r="AD931" s="9">
        <f t="shared" si="202"/>
        <v>97</v>
      </c>
      <c r="AE931" s="9" t="s">
        <v>248</v>
      </c>
      <c r="AF931" s="9">
        <f t="shared" si="203"/>
        <v>180</v>
      </c>
      <c r="AG931" s="9" t="s">
        <v>529</v>
      </c>
      <c r="AH931" s="9"/>
      <c r="AI931" s="9" t="str">
        <f t="shared" si="204"/>
        <v/>
      </c>
      <c r="AJ931" s="9" t="str">
        <f t="shared" si="205"/>
        <v/>
      </c>
      <c r="AK931" s="9"/>
      <c r="AL931" s="1" t="s">
        <v>161</v>
      </c>
      <c r="AM931" s="1" t="s">
        <v>38</v>
      </c>
      <c r="AN931" s="1" t="s">
        <v>288</v>
      </c>
      <c r="AO931" s="1" t="s">
        <v>238</v>
      </c>
      <c r="AP931" t="str">
        <f t="shared" si="206"/>
        <v>Fairy, Field</v>
      </c>
      <c r="AQ931" s="9">
        <v>50</v>
      </c>
      <c r="AR931" s="9">
        <f t="shared" si="207"/>
        <v>50</v>
      </c>
      <c r="AS931" s="10">
        <f>Table1[[#This Row],[percentage_male]]/100</f>
        <v>0.5</v>
      </c>
      <c r="AT931" s="11">
        <f>(100-Table1[[#This Row],[percentage_male]])/100</f>
        <v>0.5</v>
      </c>
      <c r="AU931" s="1" t="s">
        <v>130</v>
      </c>
      <c r="AV931" s="1" t="s">
        <v>33</v>
      </c>
      <c r="AW931" s="1" t="s">
        <v>33</v>
      </c>
      <c r="AX931" s="1" t="s">
        <v>33</v>
      </c>
      <c r="AY931" s="1">
        <v>0.5</v>
      </c>
      <c r="AZ931" s="1" t="s">
        <v>33</v>
      </c>
      <c r="BA931" s="1" t="s">
        <v>33</v>
      </c>
      <c r="BB931" s="1" t="s">
        <v>38</v>
      </c>
      <c r="BC931" s="1" t="s">
        <v>33</v>
      </c>
      <c r="BD931" s="1" t="s">
        <v>38</v>
      </c>
      <c r="BE931" s="1">
        <v>0.5</v>
      </c>
      <c r="BF931" s="1" t="s">
        <v>32</v>
      </c>
      <c r="BG931" s="1" t="s">
        <v>38</v>
      </c>
      <c r="BH931" s="1" t="s">
        <v>33</v>
      </c>
      <c r="BI931" s="1">
        <v>0.5</v>
      </c>
      <c r="BJ931" s="1" t="s">
        <v>33</v>
      </c>
      <c r="BK931" s="1">
        <v>0.5</v>
      </c>
      <c r="BL931" s="1">
        <v>0.5</v>
      </c>
      <c r="BM931" s="1" t="s">
        <v>38</v>
      </c>
    </row>
    <row r="932" spans="1:65" x14ac:dyDescent="0.35">
      <c r="A932" s="1" t="s">
        <v>3814</v>
      </c>
      <c r="B932" s="1" t="s">
        <v>3356</v>
      </c>
      <c r="C932" s="1" t="s">
        <v>3811</v>
      </c>
      <c r="D932" s="1" t="s">
        <v>3812</v>
      </c>
      <c r="E932" t="s">
        <v>113</v>
      </c>
      <c r="F932" s="1" t="s">
        <v>37</v>
      </c>
      <c r="G932" s="1" t="s">
        <v>4521</v>
      </c>
      <c r="H932" s="1" t="s">
        <v>38</v>
      </c>
      <c r="I932" s="1" t="s">
        <v>282</v>
      </c>
      <c r="J932" s="1" t="s">
        <v>240</v>
      </c>
      <c r="K932" t="str">
        <f t="shared" si="195"/>
        <v>Electric, Dark</v>
      </c>
      <c r="L932" s="1">
        <v>0.3</v>
      </c>
      <c r="M932" s="1">
        <v>3</v>
      </c>
      <c r="N932" s="1" t="s">
        <v>33</v>
      </c>
      <c r="O932" s="1" t="s">
        <v>3813</v>
      </c>
      <c r="R932" s="9" t="s">
        <v>1779</v>
      </c>
      <c r="S932" s="9">
        <f t="shared" si="196"/>
        <v>436</v>
      </c>
      <c r="T932" s="9">
        <f t="shared" si="197"/>
        <v>58</v>
      </c>
      <c r="U932" s="9" t="s">
        <v>94</v>
      </c>
      <c r="V932" s="9">
        <f t="shared" si="198"/>
        <v>95</v>
      </c>
      <c r="W932" s="9" t="s">
        <v>276</v>
      </c>
      <c r="X932" s="9">
        <f t="shared" si="199"/>
        <v>58</v>
      </c>
      <c r="Y932" s="9" t="s">
        <v>94</v>
      </c>
      <c r="Z932" s="9">
        <f t="shared" si="200"/>
        <v>70</v>
      </c>
      <c r="AA932" s="9" t="s">
        <v>47</v>
      </c>
      <c r="AB932" s="9">
        <f t="shared" si="201"/>
        <v>58</v>
      </c>
      <c r="AC932" s="9" t="s">
        <v>94</v>
      </c>
      <c r="AD932" s="9">
        <f t="shared" si="202"/>
        <v>97</v>
      </c>
      <c r="AE932" s="9" t="s">
        <v>248</v>
      </c>
      <c r="AF932" s="9" t="str">
        <f t="shared" si="203"/>
        <v/>
      </c>
      <c r="AG932" s="9"/>
      <c r="AH932" s="9"/>
      <c r="AI932" s="9" t="str">
        <f t="shared" si="204"/>
        <v/>
      </c>
      <c r="AJ932" s="9" t="str">
        <f t="shared" si="205"/>
        <v/>
      </c>
      <c r="AK932" s="9"/>
      <c r="AL932" s="1" t="s">
        <v>161</v>
      </c>
      <c r="AM932" s="1" t="s">
        <v>38</v>
      </c>
      <c r="AN932" s="1" t="s">
        <v>288</v>
      </c>
      <c r="AO932" s="1" t="s">
        <v>238</v>
      </c>
      <c r="AP932" t="str">
        <f t="shared" si="206"/>
        <v>Fairy, Field</v>
      </c>
      <c r="AQ932" s="9">
        <v>50</v>
      </c>
      <c r="AR932" s="9">
        <f t="shared" si="207"/>
        <v>50</v>
      </c>
      <c r="AS932" s="10">
        <f>Table1[[#This Row],[percentage_male]]/100</f>
        <v>0.5</v>
      </c>
      <c r="AT932" s="11">
        <f>(100-Table1[[#This Row],[percentage_male]])/100</f>
        <v>0.5</v>
      </c>
      <c r="AU932" s="1" t="s">
        <v>130</v>
      </c>
      <c r="AV932" s="1" t="s">
        <v>33</v>
      </c>
      <c r="AW932" s="1" t="s">
        <v>33</v>
      </c>
      <c r="AX932" s="1" t="s">
        <v>33</v>
      </c>
      <c r="AY932" s="1">
        <v>0.5</v>
      </c>
      <c r="AZ932" s="1" t="s">
        <v>33</v>
      </c>
      <c r="BA932" s="1" t="s">
        <v>33</v>
      </c>
      <c r="BB932" s="1" t="s">
        <v>38</v>
      </c>
      <c r="BC932" s="1" t="s">
        <v>33</v>
      </c>
      <c r="BD932" s="1" t="s">
        <v>38</v>
      </c>
      <c r="BE932" s="1">
        <v>0.5</v>
      </c>
      <c r="BF932" s="1" t="s">
        <v>32</v>
      </c>
      <c r="BG932" s="1" t="s">
        <v>38</v>
      </c>
      <c r="BH932" s="1" t="s">
        <v>33</v>
      </c>
      <c r="BI932" s="1">
        <v>0.5</v>
      </c>
      <c r="BJ932" s="1" t="s">
        <v>33</v>
      </c>
      <c r="BK932" s="1">
        <v>0.5</v>
      </c>
      <c r="BL932" s="1">
        <v>0.5</v>
      </c>
      <c r="BM932" s="1" t="s">
        <v>38</v>
      </c>
    </row>
    <row r="933" spans="1:65" x14ac:dyDescent="0.35">
      <c r="A933" s="1" t="s">
        <v>3815</v>
      </c>
      <c r="B933" s="1" t="s">
        <v>3361</v>
      </c>
      <c r="C933" s="1" t="s">
        <v>3816</v>
      </c>
      <c r="D933" s="1" t="s">
        <v>3817</v>
      </c>
      <c r="E933" t="s">
        <v>113</v>
      </c>
      <c r="F933" s="1" t="s">
        <v>37</v>
      </c>
      <c r="G933" s="1" t="s">
        <v>4522</v>
      </c>
      <c r="H933" s="1" t="s">
        <v>33</v>
      </c>
      <c r="I933" s="1" t="s">
        <v>311</v>
      </c>
      <c r="K933" t="str">
        <f t="shared" si="195"/>
        <v>Steel</v>
      </c>
      <c r="L933" s="1">
        <v>1.2</v>
      </c>
      <c r="M933" s="1">
        <v>100</v>
      </c>
      <c r="N933" s="1" t="s">
        <v>38</v>
      </c>
      <c r="O933" s="1" t="s">
        <v>338</v>
      </c>
      <c r="Q933" s="1" t="s">
        <v>1537</v>
      </c>
      <c r="R933" s="9" t="s">
        <v>716</v>
      </c>
      <c r="S933" s="9">
        <f t="shared" si="196"/>
        <v>330</v>
      </c>
      <c r="T933" s="9">
        <f t="shared" si="197"/>
        <v>72</v>
      </c>
      <c r="U933" s="9" t="s">
        <v>171</v>
      </c>
      <c r="V933" s="9">
        <f t="shared" si="198"/>
        <v>80</v>
      </c>
      <c r="W933" s="9" t="s">
        <v>59</v>
      </c>
      <c r="X933" s="9">
        <f t="shared" si="199"/>
        <v>49</v>
      </c>
      <c r="Y933" s="9" t="s">
        <v>45</v>
      </c>
      <c r="Z933" s="9">
        <f t="shared" si="200"/>
        <v>40</v>
      </c>
      <c r="AA933" s="9" t="s">
        <v>184</v>
      </c>
      <c r="AB933" s="9">
        <f t="shared" si="201"/>
        <v>49</v>
      </c>
      <c r="AC933" s="9" t="s">
        <v>45</v>
      </c>
      <c r="AD933" s="9">
        <f t="shared" si="202"/>
        <v>40</v>
      </c>
      <c r="AE933" s="9" t="s">
        <v>184</v>
      </c>
      <c r="AF933" s="9">
        <f t="shared" si="203"/>
        <v>190</v>
      </c>
      <c r="AG933" s="9" t="s">
        <v>286</v>
      </c>
      <c r="AH933" s="9"/>
      <c r="AI933" s="9" t="str">
        <f t="shared" si="204"/>
        <v/>
      </c>
      <c r="AJ933" s="9" t="str">
        <f t="shared" si="205"/>
        <v/>
      </c>
      <c r="AK933" s="9"/>
      <c r="AL933" s="1" t="s">
        <v>161</v>
      </c>
      <c r="AM933" s="1" t="s">
        <v>38</v>
      </c>
      <c r="AN933" s="1" t="s">
        <v>238</v>
      </c>
      <c r="AO933" s="1" t="s">
        <v>569</v>
      </c>
      <c r="AP933" t="str">
        <f t="shared" si="206"/>
        <v>Field, Mineral</v>
      </c>
      <c r="AQ933" s="9">
        <v>50</v>
      </c>
      <c r="AR933" s="9">
        <f t="shared" si="207"/>
        <v>50</v>
      </c>
      <c r="AS933" s="10">
        <f>Table1[[#This Row],[percentage_male]]/100</f>
        <v>0.5</v>
      </c>
      <c r="AT933" s="11">
        <f>(100-Table1[[#This Row],[percentage_male]])/100</f>
        <v>0.5</v>
      </c>
      <c r="AU933" s="1" t="s">
        <v>170</v>
      </c>
      <c r="AV933" s="1">
        <v>0.5</v>
      </c>
      <c r="AW933" s="1" t="s">
        <v>38</v>
      </c>
      <c r="AX933" s="1" t="s">
        <v>33</v>
      </c>
      <c r="AY933" s="1" t="s">
        <v>33</v>
      </c>
      <c r="AZ933" s="1">
        <v>0.5</v>
      </c>
      <c r="BA933" s="1">
        <v>0.5</v>
      </c>
      <c r="BB933" s="1" t="s">
        <v>38</v>
      </c>
      <c r="BC933" s="1" t="s">
        <v>32</v>
      </c>
      <c r="BD933" s="1" t="s">
        <v>38</v>
      </c>
      <c r="BE933" s="1">
        <v>0.5</v>
      </c>
      <c r="BF933" s="1">
        <v>0.5</v>
      </c>
      <c r="BG933" s="1">
        <v>0.5</v>
      </c>
      <c r="BH933" s="1">
        <v>0.5</v>
      </c>
      <c r="BI933" s="1" t="s">
        <v>33</v>
      </c>
      <c r="BJ933" s="1">
        <v>0.5</v>
      </c>
      <c r="BK933" s="1" t="s">
        <v>33</v>
      </c>
      <c r="BL933" s="1">
        <v>0.5</v>
      </c>
      <c r="BM933" s="1">
        <v>0.5</v>
      </c>
    </row>
    <row r="934" spans="1:65" x14ac:dyDescent="0.35">
      <c r="A934" s="1" t="s">
        <v>3818</v>
      </c>
      <c r="B934" s="1" t="s">
        <v>3363</v>
      </c>
      <c r="C934" s="1" t="s">
        <v>3819</v>
      </c>
      <c r="D934" s="1" t="s">
        <v>3820</v>
      </c>
      <c r="E934" t="s">
        <v>113</v>
      </c>
      <c r="F934" s="1" t="s">
        <v>37</v>
      </c>
      <c r="G934" s="1" t="s">
        <v>4522</v>
      </c>
      <c r="H934" s="1" t="s">
        <v>33</v>
      </c>
      <c r="I934" s="1" t="s">
        <v>311</v>
      </c>
      <c r="K934" t="str">
        <f t="shared" si="195"/>
        <v>Steel</v>
      </c>
      <c r="L934" s="1">
        <v>3</v>
      </c>
      <c r="M934" s="1">
        <v>650</v>
      </c>
      <c r="N934" s="1" t="s">
        <v>38</v>
      </c>
      <c r="O934" s="1" t="s">
        <v>338</v>
      </c>
      <c r="Q934" s="1" t="s">
        <v>1537</v>
      </c>
      <c r="R934" s="9" t="s">
        <v>472</v>
      </c>
      <c r="S934" s="9">
        <f t="shared" si="196"/>
        <v>500</v>
      </c>
      <c r="T934" s="9">
        <f t="shared" si="197"/>
        <v>122</v>
      </c>
      <c r="U934" s="9" t="s">
        <v>74</v>
      </c>
      <c r="V934" s="9">
        <f t="shared" si="198"/>
        <v>130</v>
      </c>
      <c r="W934" s="9" t="s">
        <v>110</v>
      </c>
      <c r="X934" s="9">
        <f t="shared" si="199"/>
        <v>69</v>
      </c>
      <c r="Y934" s="9" t="s">
        <v>277</v>
      </c>
      <c r="Z934" s="9">
        <f t="shared" si="200"/>
        <v>80</v>
      </c>
      <c r="AA934" s="9" t="s">
        <v>59</v>
      </c>
      <c r="AB934" s="9">
        <f t="shared" si="201"/>
        <v>69</v>
      </c>
      <c r="AC934" s="9" t="s">
        <v>277</v>
      </c>
      <c r="AD934" s="9">
        <f t="shared" si="202"/>
        <v>30</v>
      </c>
      <c r="AE934" s="9" t="s">
        <v>158</v>
      </c>
      <c r="AF934" s="9">
        <f t="shared" si="203"/>
        <v>90</v>
      </c>
      <c r="AG934" s="9" t="s">
        <v>178</v>
      </c>
      <c r="AH934" s="9"/>
      <c r="AI934" s="9" t="str">
        <f t="shared" si="204"/>
        <v/>
      </c>
      <c r="AJ934" s="9" t="str">
        <f t="shared" si="205"/>
        <v/>
      </c>
      <c r="AK934" s="9"/>
      <c r="AL934" s="1" t="s">
        <v>161</v>
      </c>
      <c r="AM934" s="1" t="s">
        <v>38</v>
      </c>
      <c r="AN934" s="1" t="s">
        <v>238</v>
      </c>
      <c r="AO934" s="1" t="s">
        <v>569</v>
      </c>
      <c r="AP934" t="str">
        <f t="shared" si="206"/>
        <v>Field, Mineral</v>
      </c>
      <c r="AQ934" s="9">
        <v>50</v>
      </c>
      <c r="AR934" s="9">
        <f t="shared" si="207"/>
        <v>50</v>
      </c>
      <c r="AS934" s="10">
        <f>Table1[[#This Row],[percentage_male]]/100</f>
        <v>0.5</v>
      </c>
      <c r="AT934" s="11">
        <f>(100-Table1[[#This Row],[percentage_male]])/100</f>
        <v>0.5</v>
      </c>
      <c r="AU934" s="1" t="s">
        <v>170</v>
      </c>
      <c r="AV934" s="1">
        <v>0.5</v>
      </c>
      <c r="AW934" s="1" t="s">
        <v>38</v>
      </c>
      <c r="AX934" s="1" t="s">
        <v>33</v>
      </c>
      <c r="AY934" s="1" t="s">
        <v>33</v>
      </c>
      <c r="AZ934" s="1">
        <v>0.5</v>
      </c>
      <c r="BA934" s="1">
        <v>0.5</v>
      </c>
      <c r="BB934" s="1" t="s">
        <v>38</v>
      </c>
      <c r="BC934" s="1" t="s">
        <v>32</v>
      </c>
      <c r="BD934" s="1" t="s">
        <v>38</v>
      </c>
      <c r="BE934" s="1">
        <v>0.5</v>
      </c>
      <c r="BF934" s="1">
        <v>0.5</v>
      </c>
      <c r="BG934" s="1">
        <v>0.5</v>
      </c>
      <c r="BH934" s="1">
        <v>0.5</v>
      </c>
      <c r="BI934" s="1" t="s">
        <v>33</v>
      </c>
      <c r="BJ934" s="1">
        <v>0.5</v>
      </c>
      <c r="BK934" s="1" t="s">
        <v>33</v>
      </c>
      <c r="BL934" s="1">
        <v>0.5</v>
      </c>
      <c r="BM934" s="1">
        <v>0.5</v>
      </c>
    </row>
    <row r="935" spans="1:65" x14ac:dyDescent="0.35">
      <c r="A935" s="1" t="s">
        <v>3821</v>
      </c>
      <c r="B935" s="1" t="s">
        <v>3368</v>
      </c>
      <c r="C935" s="1" t="s">
        <v>3822</v>
      </c>
      <c r="D935" s="1" t="s">
        <v>3823</v>
      </c>
      <c r="E935" t="s">
        <v>113</v>
      </c>
      <c r="F935" s="1" t="s">
        <v>37</v>
      </c>
      <c r="G935" s="1" t="s">
        <v>3981</v>
      </c>
      <c r="H935" s="1" t="s">
        <v>38</v>
      </c>
      <c r="I935" s="1" t="s">
        <v>282</v>
      </c>
      <c r="J935" s="1" t="s">
        <v>89</v>
      </c>
      <c r="K935" t="str">
        <f t="shared" si="195"/>
        <v>Electric, Dragon</v>
      </c>
      <c r="L935" s="1">
        <v>1.8</v>
      </c>
      <c r="M935" s="1">
        <v>190</v>
      </c>
      <c r="N935" s="1" t="s">
        <v>61</v>
      </c>
      <c r="O935" s="1" t="s">
        <v>877</v>
      </c>
      <c r="P935" s="1" t="s">
        <v>235</v>
      </c>
      <c r="Q935" s="1" t="s">
        <v>306</v>
      </c>
      <c r="R935" s="9" t="s">
        <v>339</v>
      </c>
      <c r="S935" s="9">
        <f t="shared" si="196"/>
        <v>505</v>
      </c>
      <c r="T935" s="9">
        <f t="shared" si="197"/>
        <v>90</v>
      </c>
      <c r="U935" s="9" t="s">
        <v>178</v>
      </c>
      <c r="V935" s="9">
        <f t="shared" si="198"/>
        <v>100</v>
      </c>
      <c r="W935" s="9" t="s">
        <v>68</v>
      </c>
      <c r="X935" s="9">
        <f t="shared" si="199"/>
        <v>90</v>
      </c>
      <c r="Y935" s="9" t="s">
        <v>178</v>
      </c>
      <c r="Z935" s="9">
        <f t="shared" si="200"/>
        <v>80</v>
      </c>
      <c r="AA935" s="9" t="s">
        <v>59</v>
      </c>
      <c r="AB935" s="9">
        <f t="shared" si="201"/>
        <v>70</v>
      </c>
      <c r="AC935" s="9" t="s">
        <v>47</v>
      </c>
      <c r="AD935" s="9">
        <f t="shared" si="202"/>
        <v>75</v>
      </c>
      <c r="AE935" s="9" t="s">
        <v>195</v>
      </c>
      <c r="AF935" s="9">
        <f t="shared" si="203"/>
        <v>45</v>
      </c>
      <c r="AG935" s="9" t="s">
        <v>44</v>
      </c>
      <c r="AH935" s="9"/>
      <c r="AI935" s="9" t="str">
        <f t="shared" si="204"/>
        <v/>
      </c>
      <c r="AJ935" s="9" t="str">
        <f t="shared" si="205"/>
        <v/>
      </c>
      <c r="AK935" s="9"/>
      <c r="AL935" s="1" t="s">
        <v>490</v>
      </c>
      <c r="AM935" s="1" t="s">
        <v>33</v>
      </c>
      <c r="AN935" s="1" t="s">
        <v>334</v>
      </c>
      <c r="AP935" t="str">
        <f t="shared" si="206"/>
        <v>Undiscovered</v>
      </c>
      <c r="AR935" s="9">
        <f t="shared" si="207"/>
        <v>100</v>
      </c>
      <c r="AU935" s="1" t="s">
        <v>159</v>
      </c>
      <c r="AV935" s="1" t="s">
        <v>33</v>
      </c>
      <c r="AW935" s="1">
        <v>0.5</v>
      </c>
      <c r="AX935" s="1">
        <v>0.5</v>
      </c>
      <c r="AY935" s="1" t="s">
        <v>32</v>
      </c>
      <c r="AZ935" s="1">
        <v>0.5</v>
      </c>
      <c r="BA935" s="1" t="s">
        <v>38</v>
      </c>
      <c r="BB935" s="1" t="s">
        <v>33</v>
      </c>
      <c r="BC935" s="1" t="s">
        <v>33</v>
      </c>
      <c r="BD935" s="1" t="s">
        <v>38</v>
      </c>
      <c r="BE935" s="1">
        <v>0.5</v>
      </c>
      <c r="BF935" s="1" t="s">
        <v>33</v>
      </c>
      <c r="BG935" s="1" t="s">
        <v>33</v>
      </c>
      <c r="BH935" s="1" t="s">
        <v>33</v>
      </c>
      <c r="BI935" s="1" t="s">
        <v>33</v>
      </c>
      <c r="BJ935" s="1" t="s">
        <v>38</v>
      </c>
      <c r="BK935" s="1" t="s">
        <v>33</v>
      </c>
      <c r="BL935" s="1">
        <v>0.5</v>
      </c>
      <c r="BM935" s="1" t="s">
        <v>38</v>
      </c>
    </row>
    <row r="936" spans="1:65" x14ac:dyDescent="0.35">
      <c r="A936" s="1" t="s">
        <v>3824</v>
      </c>
      <c r="B936" s="1" t="s">
        <v>3372</v>
      </c>
      <c r="C936" s="1" t="s">
        <v>3825</v>
      </c>
      <c r="D936" s="1" t="s">
        <v>3826</v>
      </c>
      <c r="E936" t="s">
        <v>113</v>
      </c>
      <c r="F936" s="1" t="s">
        <v>37</v>
      </c>
      <c r="G936" s="1" t="s">
        <v>3981</v>
      </c>
      <c r="H936" s="1" t="s">
        <v>38</v>
      </c>
      <c r="I936" s="1" t="s">
        <v>282</v>
      </c>
      <c r="J936" s="1" t="s">
        <v>310</v>
      </c>
      <c r="K936" t="str">
        <f t="shared" si="195"/>
        <v>Electric, Ice</v>
      </c>
      <c r="L936" s="1">
        <v>2.2999999999999998</v>
      </c>
      <c r="M936" s="1">
        <v>150</v>
      </c>
      <c r="N936" s="1" t="s">
        <v>61</v>
      </c>
      <c r="O936" s="1" t="s">
        <v>877</v>
      </c>
      <c r="P936" s="1" t="s">
        <v>283</v>
      </c>
      <c r="Q936" s="1" t="s">
        <v>313</v>
      </c>
      <c r="R936" s="9" t="s">
        <v>339</v>
      </c>
      <c r="S936" s="9">
        <f t="shared" si="196"/>
        <v>505</v>
      </c>
      <c r="T936" s="9">
        <f t="shared" si="197"/>
        <v>90</v>
      </c>
      <c r="U936" s="9" t="s">
        <v>178</v>
      </c>
      <c r="V936" s="9">
        <f t="shared" si="198"/>
        <v>100</v>
      </c>
      <c r="W936" s="9" t="s">
        <v>68</v>
      </c>
      <c r="X936" s="9">
        <f t="shared" si="199"/>
        <v>90</v>
      </c>
      <c r="Y936" s="9" t="s">
        <v>178</v>
      </c>
      <c r="Z936" s="9">
        <f t="shared" si="200"/>
        <v>90</v>
      </c>
      <c r="AA936" s="9" t="s">
        <v>178</v>
      </c>
      <c r="AB936" s="9">
        <f t="shared" si="201"/>
        <v>80</v>
      </c>
      <c r="AC936" s="9" t="s">
        <v>59</v>
      </c>
      <c r="AD936" s="9">
        <f t="shared" si="202"/>
        <v>55</v>
      </c>
      <c r="AE936" s="9" t="s">
        <v>169</v>
      </c>
      <c r="AF936" s="9">
        <f t="shared" si="203"/>
        <v>45</v>
      </c>
      <c r="AG936" s="9" t="s">
        <v>44</v>
      </c>
      <c r="AH936" s="9"/>
      <c r="AI936" s="9" t="str">
        <f t="shared" si="204"/>
        <v/>
      </c>
      <c r="AJ936" s="9" t="str">
        <f t="shared" si="205"/>
        <v/>
      </c>
      <c r="AK936" s="9"/>
      <c r="AL936" s="1" t="s">
        <v>490</v>
      </c>
      <c r="AM936" s="1" t="s">
        <v>33</v>
      </c>
      <c r="AN936" s="1" t="s">
        <v>334</v>
      </c>
      <c r="AP936" t="str">
        <f t="shared" si="206"/>
        <v>Undiscovered</v>
      </c>
      <c r="AR936" s="9">
        <f t="shared" si="207"/>
        <v>100</v>
      </c>
      <c r="AU936" s="1" t="s">
        <v>159</v>
      </c>
      <c r="AV936" s="1" t="s">
        <v>33</v>
      </c>
      <c r="AW936" s="1" t="s">
        <v>38</v>
      </c>
      <c r="AX936" s="1" t="s">
        <v>33</v>
      </c>
      <c r="AY936" s="1" t="s">
        <v>32</v>
      </c>
      <c r="AZ936" s="1" t="s">
        <v>33</v>
      </c>
      <c r="BA936" s="1">
        <v>0.5</v>
      </c>
      <c r="BB936" s="1" t="s">
        <v>38</v>
      </c>
      <c r="BC936" s="1" t="s">
        <v>33</v>
      </c>
      <c r="BD936" s="1" t="s">
        <v>38</v>
      </c>
      <c r="BE936" s="1">
        <v>0.5</v>
      </c>
      <c r="BF936" s="1" t="s">
        <v>33</v>
      </c>
      <c r="BG936" s="1" t="s">
        <v>33</v>
      </c>
      <c r="BH936" s="1" t="s">
        <v>38</v>
      </c>
      <c r="BI936" s="1" t="s">
        <v>33</v>
      </c>
      <c r="BJ936" s="1" t="s">
        <v>33</v>
      </c>
      <c r="BK936" s="1" t="s">
        <v>33</v>
      </c>
      <c r="BL936" s="1" t="s">
        <v>33</v>
      </c>
      <c r="BM936" s="1" t="s">
        <v>33</v>
      </c>
    </row>
    <row r="937" spans="1:65" x14ac:dyDescent="0.35">
      <c r="A937" s="1" t="s">
        <v>3827</v>
      </c>
      <c r="B937" s="1" t="s">
        <v>3377</v>
      </c>
      <c r="C937" s="1" t="s">
        <v>3828</v>
      </c>
      <c r="D937" s="1" t="s">
        <v>3829</v>
      </c>
      <c r="E937" t="s">
        <v>113</v>
      </c>
      <c r="F937" s="1" t="s">
        <v>37</v>
      </c>
      <c r="G937" s="1" t="s">
        <v>3981</v>
      </c>
      <c r="H937" s="1" t="s">
        <v>38</v>
      </c>
      <c r="I937" s="1" t="s">
        <v>123</v>
      </c>
      <c r="J937" s="1" t="s">
        <v>89</v>
      </c>
      <c r="K937" t="str">
        <f t="shared" si="195"/>
        <v>Water, Dragon</v>
      </c>
      <c r="L937" s="1">
        <v>2.2999999999999998</v>
      </c>
      <c r="M937" s="1">
        <v>215</v>
      </c>
      <c r="N937" s="1" t="s">
        <v>61</v>
      </c>
      <c r="O937" s="1" t="s">
        <v>499</v>
      </c>
      <c r="P937" s="1" t="s">
        <v>1603</v>
      </c>
      <c r="Q937" s="1" t="s">
        <v>306</v>
      </c>
      <c r="R937" s="9" t="s">
        <v>339</v>
      </c>
      <c r="S937" s="9">
        <f t="shared" si="196"/>
        <v>505</v>
      </c>
      <c r="T937" s="9">
        <f t="shared" si="197"/>
        <v>90</v>
      </c>
      <c r="U937" s="9" t="s">
        <v>178</v>
      </c>
      <c r="V937" s="9">
        <f t="shared" si="198"/>
        <v>90</v>
      </c>
      <c r="W937" s="9" t="s">
        <v>178</v>
      </c>
      <c r="X937" s="9">
        <f t="shared" si="199"/>
        <v>100</v>
      </c>
      <c r="Y937" s="9" t="s">
        <v>68</v>
      </c>
      <c r="Z937" s="9">
        <f t="shared" si="200"/>
        <v>70</v>
      </c>
      <c r="AA937" s="9" t="s">
        <v>47</v>
      </c>
      <c r="AB937" s="9">
        <f t="shared" si="201"/>
        <v>80</v>
      </c>
      <c r="AC937" s="9" t="s">
        <v>59</v>
      </c>
      <c r="AD937" s="9">
        <f t="shared" si="202"/>
        <v>75</v>
      </c>
      <c r="AE937" s="9" t="s">
        <v>195</v>
      </c>
      <c r="AF937" s="9">
        <f t="shared" si="203"/>
        <v>45</v>
      </c>
      <c r="AG937" s="9" t="s">
        <v>44</v>
      </c>
      <c r="AH937" s="9"/>
      <c r="AI937" s="9" t="str">
        <f t="shared" si="204"/>
        <v/>
      </c>
      <c r="AJ937" s="9" t="str">
        <f t="shared" si="205"/>
        <v/>
      </c>
      <c r="AK937" s="9"/>
      <c r="AL937" s="1" t="s">
        <v>490</v>
      </c>
      <c r="AM937" s="1" t="s">
        <v>33</v>
      </c>
      <c r="AN937" s="1" t="s">
        <v>334</v>
      </c>
      <c r="AP937" t="str">
        <f t="shared" si="206"/>
        <v>Undiscovered</v>
      </c>
      <c r="AR937" s="9">
        <f t="shared" si="207"/>
        <v>100</v>
      </c>
      <c r="AU937" s="1" t="s">
        <v>159</v>
      </c>
      <c r="AV937" s="1" t="s">
        <v>33</v>
      </c>
      <c r="AW937" s="1">
        <v>0.25</v>
      </c>
      <c r="AX937" s="1" t="s">
        <v>32</v>
      </c>
      <c r="AY937" s="1" t="s">
        <v>33</v>
      </c>
      <c r="AZ937" s="1" t="s">
        <v>33</v>
      </c>
      <c r="BA937" s="1" t="s">
        <v>33</v>
      </c>
      <c r="BB937" s="1" t="s">
        <v>33</v>
      </c>
      <c r="BC937" s="1" t="s">
        <v>33</v>
      </c>
      <c r="BD937" s="1" t="s">
        <v>33</v>
      </c>
      <c r="BE937" s="1" t="s">
        <v>33</v>
      </c>
      <c r="BF937" s="1" t="s">
        <v>33</v>
      </c>
      <c r="BG937" s="1" t="s">
        <v>33</v>
      </c>
      <c r="BH937" s="1" t="s">
        <v>33</v>
      </c>
      <c r="BI937" s="1" t="s">
        <v>33</v>
      </c>
      <c r="BJ937" s="1" t="s">
        <v>38</v>
      </c>
      <c r="BK937" s="1" t="s">
        <v>33</v>
      </c>
      <c r="BL937" s="1">
        <v>0.5</v>
      </c>
      <c r="BM937" s="1" t="s">
        <v>38</v>
      </c>
    </row>
    <row r="938" spans="1:65" x14ac:dyDescent="0.35">
      <c r="A938" s="1" t="s">
        <v>3830</v>
      </c>
      <c r="B938" s="1" t="s">
        <v>3381</v>
      </c>
      <c r="C938" s="1" t="s">
        <v>3831</v>
      </c>
      <c r="D938" s="1" t="s">
        <v>3832</v>
      </c>
      <c r="E938" t="s">
        <v>113</v>
      </c>
      <c r="F938" s="1" t="s">
        <v>37</v>
      </c>
      <c r="G938" s="1" t="s">
        <v>3981</v>
      </c>
      <c r="H938" s="1" t="s">
        <v>38</v>
      </c>
      <c r="I938" s="1" t="s">
        <v>123</v>
      </c>
      <c r="J938" s="1" t="s">
        <v>310</v>
      </c>
      <c r="K938" t="str">
        <f t="shared" si="195"/>
        <v>Water, Ice</v>
      </c>
      <c r="L938" s="1">
        <v>2</v>
      </c>
      <c r="M938" s="1">
        <v>175</v>
      </c>
      <c r="N938" s="1" t="s">
        <v>61</v>
      </c>
      <c r="O938" s="1" t="s">
        <v>499</v>
      </c>
      <c r="P938" s="1" t="s">
        <v>645</v>
      </c>
      <c r="Q938" s="1" t="s">
        <v>313</v>
      </c>
      <c r="R938" s="9" t="s">
        <v>339</v>
      </c>
      <c r="S938" s="9">
        <f t="shared" si="196"/>
        <v>505</v>
      </c>
      <c r="T938" s="9">
        <f t="shared" si="197"/>
        <v>90</v>
      </c>
      <c r="U938" s="9" t="s">
        <v>178</v>
      </c>
      <c r="V938" s="9">
        <f t="shared" si="198"/>
        <v>90</v>
      </c>
      <c r="W938" s="9" t="s">
        <v>178</v>
      </c>
      <c r="X938" s="9">
        <f t="shared" si="199"/>
        <v>100</v>
      </c>
      <c r="Y938" s="9" t="s">
        <v>68</v>
      </c>
      <c r="Z938" s="9">
        <f t="shared" si="200"/>
        <v>80</v>
      </c>
      <c r="AA938" s="9" t="s">
        <v>59</v>
      </c>
      <c r="AB938" s="9">
        <f t="shared" si="201"/>
        <v>90</v>
      </c>
      <c r="AC938" s="9" t="s">
        <v>178</v>
      </c>
      <c r="AD938" s="9">
        <f t="shared" si="202"/>
        <v>55</v>
      </c>
      <c r="AE938" s="9" t="s">
        <v>169</v>
      </c>
      <c r="AF938" s="9">
        <f t="shared" si="203"/>
        <v>45</v>
      </c>
      <c r="AG938" s="9" t="s">
        <v>44</v>
      </c>
      <c r="AH938" s="9"/>
      <c r="AI938" s="9" t="str">
        <f t="shared" si="204"/>
        <v/>
      </c>
      <c r="AJ938" s="9" t="str">
        <f t="shared" si="205"/>
        <v/>
      </c>
      <c r="AK938" s="9"/>
      <c r="AL938" s="1" t="s">
        <v>490</v>
      </c>
      <c r="AM938" s="1" t="s">
        <v>33</v>
      </c>
      <c r="AN938" s="1" t="s">
        <v>334</v>
      </c>
      <c r="AP938" t="str">
        <f t="shared" si="206"/>
        <v>Undiscovered</v>
      </c>
      <c r="AR938" s="9">
        <f t="shared" si="207"/>
        <v>100</v>
      </c>
      <c r="AU938" s="1" t="s">
        <v>159</v>
      </c>
      <c r="AV938" s="1" t="s">
        <v>33</v>
      </c>
      <c r="AW938" s="1" t="s">
        <v>33</v>
      </c>
      <c r="AX938" s="1" t="s">
        <v>32</v>
      </c>
      <c r="AY938" s="1" t="s">
        <v>38</v>
      </c>
      <c r="AZ938" s="1" t="s">
        <v>38</v>
      </c>
      <c r="BA938" s="1">
        <v>0.25</v>
      </c>
      <c r="BB938" s="1" t="s">
        <v>38</v>
      </c>
      <c r="BC938" s="1" t="s">
        <v>33</v>
      </c>
      <c r="BD938" s="1" t="s">
        <v>33</v>
      </c>
      <c r="BE938" s="1" t="s">
        <v>33</v>
      </c>
      <c r="BF938" s="1" t="s">
        <v>33</v>
      </c>
      <c r="BG938" s="1" t="s">
        <v>33</v>
      </c>
      <c r="BH938" s="1" t="s">
        <v>38</v>
      </c>
      <c r="BI938" s="1" t="s">
        <v>33</v>
      </c>
      <c r="BJ938" s="1" t="s">
        <v>33</v>
      </c>
      <c r="BK938" s="1" t="s">
        <v>33</v>
      </c>
      <c r="BL938" s="1" t="s">
        <v>33</v>
      </c>
      <c r="BM938" s="1" t="s">
        <v>33</v>
      </c>
    </row>
    <row r="939" spans="1:65" x14ac:dyDescent="0.35">
      <c r="A939" s="1" t="s">
        <v>3833</v>
      </c>
      <c r="B939" s="1" t="s">
        <v>3386</v>
      </c>
      <c r="C939" s="1" t="s">
        <v>3833</v>
      </c>
      <c r="D939" s="1" t="s">
        <v>3834</v>
      </c>
      <c r="E939" t="s">
        <v>113</v>
      </c>
      <c r="F939" s="1" t="s">
        <v>37</v>
      </c>
      <c r="G939" s="1" t="s">
        <v>4523</v>
      </c>
      <c r="H939" s="1" t="s">
        <v>38</v>
      </c>
      <c r="I939" s="1" t="s">
        <v>311</v>
      </c>
      <c r="J939" s="1" t="s">
        <v>89</v>
      </c>
      <c r="K939" t="str">
        <f t="shared" si="195"/>
        <v>Steel, Dragon</v>
      </c>
      <c r="L939" s="1">
        <v>1.8</v>
      </c>
      <c r="M939" s="1">
        <v>40</v>
      </c>
      <c r="N939" s="1" t="s">
        <v>61</v>
      </c>
      <c r="O939" s="1" t="s">
        <v>1178</v>
      </c>
      <c r="P939" s="1" t="s">
        <v>1537</v>
      </c>
      <c r="Q939" s="1" t="s">
        <v>3835</v>
      </c>
      <c r="R939" s="9" t="s">
        <v>860</v>
      </c>
      <c r="S939" s="9">
        <f t="shared" si="196"/>
        <v>535</v>
      </c>
      <c r="T939" s="9">
        <f t="shared" si="197"/>
        <v>70</v>
      </c>
      <c r="U939" s="9" t="s">
        <v>47</v>
      </c>
      <c r="V939" s="9">
        <f t="shared" si="198"/>
        <v>95</v>
      </c>
      <c r="W939" s="9" t="s">
        <v>276</v>
      </c>
      <c r="X939" s="9">
        <f t="shared" si="199"/>
        <v>115</v>
      </c>
      <c r="Y939" s="9" t="s">
        <v>118</v>
      </c>
      <c r="Z939" s="9">
        <f t="shared" si="200"/>
        <v>120</v>
      </c>
      <c r="AA939" s="9" t="s">
        <v>75</v>
      </c>
      <c r="AB939" s="9">
        <f t="shared" si="201"/>
        <v>50</v>
      </c>
      <c r="AC939" s="9" t="s">
        <v>88</v>
      </c>
      <c r="AD939" s="9">
        <f t="shared" si="202"/>
        <v>85</v>
      </c>
      <c r="AE939" s="9" t="s">
        <v>104</v>
      </c>
      <c r="AF939" s="9">
        <f t="shared" si="203"/>
        <v>45</v>
      </c>
      <c r="AG939" s="9" t="s">
        <v>44</v>
      </c>
      <c r="AH939" s="9"/>
      <c r="AI939" s="9" t="str">
        <f t="shared" si="204"/>
        <v/>
      </c>
      <c r="AJ939" s="9" t="str">
        <f t="shared" si="205"/>
        <v/>
      </c>
      <c r="AK939" s="9"/>
      <c r="AL939" s="1" t="s">
        <v>161</v>
      </c>
      <c r="AM939" s="1" t="s">
        <v>38</v>
      </c>
      <c r="AN939" s="1" t="s">
        <v>89</v>
      </c>
      <c r="AO939" s="1" t="s">
        <v>569</v>
      </c>
      <c r="AP939" t="str">
        <f t="shared" si="206"/>
        <v>Dragon, Mineral</v>
      </c>
      <c r="AQ939" s="9">
        <v>50</v>
      </c>
      <c r="AR939" s="9">
        <f t="shared" si="207"/>
        <v>50</v>
      </c>
      <c r="AS939" s="10">
        <f>Table1[[#This Row],[percentage_male]]/100</f>
        <v>0.5</v>
      </c>
      <c r="AT939" s="11">
        <f>(100-Table1[[#This Row],[percentage_male]])/100</f>
        <v>0.5</v>
      </c>
      <c r="AU939" s="1" t="s">
        <v>158</v>
      </c>
      <c r="AV939" s="1">
        <v>0.5</v>
      </c>
      <c r="AW939" s="1" t="s">
        <v>33</v>
      </c>
      <c r="AX939" s="1">
        <v>0.5</v>
      </c>
      <c r="AY939" s="1">
        <v>0.5</v>
      </c>
      <c r="AZ939" s="1">
        <v>0.25</v>
      </c>
      <c r="BA939" s="1" t="s">
        <v>33</v>
      </c>
      <c r="BB939" s="1" t="s">
        <v>38</v>
      </c>
      <c r="BC939" s="1" t="s">
        <v>32</v>
      </c>
      <c r="BD939" s="1" t="s">
        <v>38</v>
      </c>
      <c r="BE939" s="1">
        <v>0.5</v>
      </c>
      <c r="BF939" s="1">
        <v>0.5</v>
      </c>
      <c r="BG939" s="1">
        <v>0.5</v>
      </c>
      <c r="BH939" s="1">
        <v>0.5</v>
      </c>
      <c r="BI939" s="1" t="s">
        <v>33</v>
      </c>
      <c r="BJ939" s="1" t="s">
        <v>33</v>
      </c>
      <c r="BK939" s="1" t="s">
        <v>33</v>
      </c>
      <c r="BL939" s="1">
        <v>0.5</v>
      </c>
      <c r="BM939" s="1" t="s">
        <v>33</v>
      </c>
    </row>
    <row r="940" spans="1:65" x14ac:dyDescent="0.35">
      <c r="A940" s="1" t="s">
        <v>3836</v>
      </c>
      <c r="B940" s="1" t="s">
        <v>3390</v>
      </c>
      <c r="C940" s="1" t="s">
        <v>3837</v>
      </c>
      <c r="D940" s="1" t="s">
        <v>3838</v>
      </c>
      <c r="E940" t="s">
        <v>113</v>
      </c>
      <c r="F940" s="1" t="s">
        <v>37</v>
      </c>
      <c r="G940" s="1" t="s">
        <v>4524</v>
      </c>
      <c r="H940" s="1" t="s">
        <v>38</v>
      </c>
      <c r="I940" s="1" t="s">
        <v>89</v>
      </c>
      <c r="J940" s="1" t="s">
        <v>679</v>
      </c>
      <c r="K940" t="str">
        <f t="shared" ref="K940:K959" si="208">_xlfn.TEXTJOIN(", ",TRUE,I940,J940)</f>
        <v>Dragon, Ghost</v>
      </c>
      <c r="L940" s="1">
        <v>0.5</v>
      </c>
      <c r="M940" s="1">
        <v>2</v>
      </c>
      <c r="N940" s="1" t="s">
        <v>61</v>
      </c>
      <c r="O940" s="1" t="s">
        <v>554</v>
      </c>
      <c r="P940" s="1" t="s">
        <v>398</v>
      </c>
      <c r="Q940" s="1" t="s">
        <v>687</v>
      </c>
      <c r="R940" s="9" t="s">
        <v>386</v>
      </c>
      <c r="S940" s="9">
        <f t="shared" ref="S940:S959" si="209">IF(ISBLANK(R940),"",_xlfn.NUMBERVALUE(R940))</f>
        <v>270</v>
      </c>
      <c r="T940" s="9">
        <f t="shared" ref="T940:T959" si="210">IF(ISBLANK(U940),"",_xlfn.NUMBERVALUE(U940))</f>
        <v>28</v>
      </c>
      <c r="U940" s="9" t="s">
        <v>253</v>
      </c>
      <c r="V940" s="9">
        <f t="shared" ref="V940:V959" si="211">IF(ISBLANK(W940),"",_xlfn.NUMBERVALUE(W940))</f>
        <v>60</v>
      </c>
      <c r="W940" s="9" t="s">
        <v>56</v>
      </c>
      <c r="X940" s="9">
        <f t="shared" ref="X940:X959" si="212">IF(ISBLANK(Y940),"",_xlfn.NUMBERVALUE(Y940))</f>
        <v>30</v>
      </c>
      <c r="Y940" s="9" t="s">
        <v>158</v>
      </c>
      <c r="Z940" s="9">
        <f t="shared" ref="Z940:Z959" si="213">IF(ISBLANK(AA940),"",_xlfn.NUMBERVALUE(AA940))</f>
        <v>40</v>
      </c>
      <c r="AA940" s="9" t="s">
        <v>184</v>
      </c>
      <c r="AB940" s="9">
        <f t="shared" ref="AB940:AB959" si="214">IF(ISBLANK(AC940),"",_xlfn.NUMBERVALUE(AC940))</f>
        <v>30</v>
      </c>
      <c r="AC940" s="9" t="s">
        <v>158</v>
      </c>
      <c r="AD940" s="9">
        <f t="shared" ref="AD940:AD959" si="215">IF(ISBLANK(AE940),"",_xlfn.NUMBERVALUE(AE940))</f>
        <v>82</v>
      </c>
      <c r="AE940" s="9" t="s">
        <v>66</v>
      </c>
      <c r="AF940" s="9">
        <f t="shared" ref="AF940:AF959" si="216">IF(ISBLANK(AG940),"",_xlfn.NUMBERVALUE(AG940))</f>
        <v>45</v>
      </c>
      <c r="AG940" s="9" t="s">
        <v>44</v>
      </c>
      <c r="AH940" s="9"/>
      <c r="AI940" s="9" t="str">
        <f t="shared" ref="AI940:AI959" si="217">IF(ISBLANK(AH940),"",_xlfn.NUMBERVALUE(AH940))</f>
        <v/>
      </c>
      <c r="AJ940" s="9" t="str">
        <f t="shared" ref="AJ940:AJ959" si="218">IF(ISBLANK(AK940),"",_xlfn.NUMBERVALUE(AK940))</f>
        <v/>
      </c>
      <c r="AK940" s="9"/>
      <c r="AL940" s="1" t="s">
        <v>490</v>
      </c>
      <c r="AM940" s="1" t="s">
        <v>38</v>
      </c>
      <c r="AN940" s="1" t="s">
        <v>658</v>
      </c>
      <c r="AO940" s="1" t="s">
        <v>89</v>
      </c>
      <c r="AP940" t="str">
        <f t="shared" ref="AP940:AP959" si="219">_xlfn.TEXTJOIN(", ",TRUE,AN940,AO940)</f>
        <v>Amorphous, Dragon</v>
      </c>
      <c r="AQ940" s="9">
        <v>50</v>
      </c>
      <c r="AR940" s="9">
        <f t="shared" ref="AR940:AR959" si="220">100-AQ940</f>
        <v>50</v>
      </c>
      <c r="AS940" s="10">
        <f>Table1[[#This Row],[percentage_male]]/100</f>
        <v>0.5</v>
      </c>
      <c r="AT940" s="11">
        <f>(100-Table1[[#This Row],[percentage_male]])/100</f>
        <v>0.5</v>
      </c>
      <c r="AU940" s="1" t="s">
        <v>184</v>
      </c>
      <c r="AV940" s="1" t="s">
        <v>32</v>
      </c>
      <c r="AW940" s="1">
        <v>0.5</v>
      </c>
      <c r="AX940" s="1">
        <v>0.5</v>
      </c>
      <c r="AY940" s="1">
        <v>0.5</v>
      </c>
      <c r="AZ940" s="1">
        <v>0.5</v>
      </c>
      <c r="BA940" s="1" t="s">
        <v>38</v>
      </c>
      <c r="BB940" s="1" t="s">
        <v>32</v>
      </c>
      <c r="BC940" s="1">
        <v>0.5</v>
      </c>
      <c r="BD940" s="1" t="s">
        <v>33</v>
      </c>
      <c r="BE940" s="1" t="s">
        <v>33</v>
      </c>
      <c r="BF940" s="1" t="s">
        <v>33</v>
      </c>
      <c r="BG940" s="1">
        <v>0.5</v>
      </c>
      <c r="BH940" s="1" t="s">
        <v>33</v>
      </c>
      <c r="BI940" s="1" t="s">
        <v>38</v>
      </c>
      <c r="BJ940" s="1" t="s">
        <v>38</v>
      </c>
      <c r="BK940" s="1" t="s">
        <v>38</v>
      </c>
      <c r="BL940" s="1" t="s">
        <v>33</v>
      </c>
      <c r="BM940" s="1" t="s">
        <v>38</v>
      </c>
    </row>
    <row r="941" spans="1:65" x14ac:dyDescent="0.35">
      <c r="A941" s="1" t="s">
        <v>3839</v>
      </c>
      <c r="B941" s="1" t="s">
        <v>3394</v>
      </c>
      <c r="C941" s="1" t="s">
        <v>3840</v>
      </c>
      <c r="D941" s="1" t="s">
        <v>3841</v>
      </c>
      <c r="E941" t="s">
        <v>113</v>
      </c>
      <c r="F941" s="1" t="s">
        <v>37</v>
      </c>
      <c r="G941" s="1" t="s">
        <v>4525</v>
      </c>
      <c r="H941" s="1" t="s">
        <v>38</v>
      </c>
      <c r="I941" s="1" t="s">
        <v>89</v>
      </c>
      <c r="J941" s="1" t="s">
        <v>679</v>
      </c>
      <c r="K941" t="str">
        <f t="shared" si="208"/>
        <v>Dragon, Ghost</v>
      </c>
      <c r="L941" s="1">
        <v>1.4</v>
      </c>
      <c r="M941" s="1">
        <v>11</v>
      </c>
      <c r="N941" s="1" t="s">
        <v>61</v>
      </c>
      <c r="O941" s="1" t="s">
        <v>554</v>
      </c>
      <c r="P941" s="1" t="s">
        <v>398</v>
      </c>
      <c r="Q941" s="1" t="s">
        <v>687</v>
      </c>
      <c r="R941" s="9" t="s">
        <v>588</v>
      </c>
      <c r="S941" s="9">
        <f t="shared" si="209"/>
        <v>410</v>
      </c>
      <c r="T941" s="9">
        <f t="shared" si="210"/>
        <v>68</v>
      </c>
      <c r="U941" s="9" t="s">
        <v>452</v>
      </c>
      <c r="V941" s="9">
        <f t="shared" si="211"/>
        <v>80</v>
      </c>
      <c r="W941" s="9" t="s">
        <v>59</v>
      </c>
      <c r="X941" s="9">
        <f t="shared" si="212"/>
        <v>50</v>
      </c>
      <c r="Y941" s="9" t="s">
        <v>88</v>
      </c>
      <c r="Z941" s="9">
        <f t="shared" si="213"/>
        <v>60</v>
      </c>
      <c r="AA941" s="9" t="s">
        <v>56</v>
      </c>
      <c r="AB941" s="9">
        <f t="shared" si="214"/>
        <v>50</v>
      </c>
      <c r="AC941" s="9" t="s">
        <v>88</v>
      </c>
      <c r="AD941" s="9">
        <f t="shared" si="215"/>
        <v>102</v>
      </c>
      <c r="AE941" s="9" t="s">
        <v>353</v>
      </c>
      <c r="AF941" s="9">
        <f t="shared" si="216"/>
        <v>45</v>
      </c>
      <c r="AG941" s="9" t="s">
        <v>44</v>
      </c>
      <c r="AH941" s="9"/>
      <c r="AI941" s="9" t="str">
        <f t="shared" si="217"/>
        <v/>
      </c>
      <c r="AJ941" s="9" t="str">
        <f t="shared" si="218"/>
        <v/>
      </c>
      <c r="AK941" s="9"/>
      <c r="AL941" s="1" t="s">
        <v>490</v>
      </c>
      <c r="AM941" s="1" t="s">
        <v>38</v>
      </c>
      <c r="AN941" s="1" t="s">
        <v>658</v>
      </c>
      <c r="AO941" s="1" t="s">
        <v>89</v>
      </c>
      <c r="AP941" t="str">
        <f t="shared" si="219"/>
        <v>Amorphous, Dragon</v>
      </c>
      <c r="AQ941" s="9">
        <v>50</v>
      </c>
      <c r="AR941" s="9">
        <f t="shared" si="220"/>
        <v>50</v>
      </c>
      <c r="AS941" s="10">
        <f>Table1[[#This Row],[percentage_male]]/100</f>
        <v>0.5</v>
      </c>
      <c r="AT941" s="11">
        <f>(100-Table1[[#This Row],[percentage_male]])/100</f>
        <v>0.5</v>
      </c>
      <c r="AU941" s="1" t="s">
        <v>184</v>
      </c>
      <c r="AV941" s="1" t="s">
        <v>32</v>
      </c>
      <c r="AW941" s="1">
        <v>0.5</v>
      </c>
      <c r="AX941" s="1">
        <v>0.5</v>
      </c>
      <c r="AY941" s="1">
        <v>0.5</v>
      </c>
      <c r="AZ941" s="1">
        <v>0.5</v>
      </c>
      <c r="BA941" s="1" t="s">
        <v>38</v>
      </c>
      <c r="BB941" s="1" t="s">
        <v>32</v>
      </c>
      <c r="BC941" s="1">
        <v>0.5</v>
      </c>
      <c r="BD941" s="1" t="s">
        <v>33</v>
      </c>
      <c r="BE941" s="1" t="s">
        <v>33</v>
      </c>
      <c r="BF941" s="1" t="s">
        <v>33</v>
      </c>
      <c r="BG941" s="1">
        <v>0.5</v>
      </c>
      <c r="BH941" s="1" t="s">
        <v>33</v>
      </c>
      <c r="BI941" s="1" t="s">
        <v>38</v>
      </c>
      <c r="BJ941" s="1" t="s">
        <v>38</v>
      </c>
      <c r="BK941" s="1" t="s">
        <v>38</v>
      </c>
      <c r="BL941" s="1" t="s">
        <v>33</v>
      </c>
      <c r="BM941" s="1" t="s">
        <v>38</v>
      </c>
    </row>
    <row r="942" spans="1:65" x14ac:dyDescent="0.35">
      <c r="A942" s="1" t="s">
        <v>3842</v>
      </c>
      <c r="B942" s="1" t="s">
        <v>3398</v>
      </c>
      <c r="C942" s="1" t="s">
        <v>3843</v>
      </c>
      <c r="D942" s="1" t="s">
        <v>3844</v>
      </c>
      <c r="E942" t="s">
        <v>113</v>
      </c>
      <c r="F942" s="1" t="s">
        <v>37</v>
      </c>
      <c r="G942" s="1" t="s">
        <v>4526</v>
      </c>
      <c r="H942" s="1" t="s">
        <v>38</v>
      </c>
      <c r="I942" s="1" t="s">
        <v>89</v>
      </c>
      <c r="J942" s="1" t="s">
        <v>679</v>
      </c>
      <c r="K942" t="str">
        <f t="shared" si="208"/>
        <v>Dragon, Ghost</v>
      </c>
      <c r="L942" s="1">
        <v>3</v>
      </c>
      <c r="M942" s="1">
        <v>50</v>
      </c>
      <c r="N942" s="1" t="s">
        <v>61</v>
      </c>
      <c r="O942" s="1" t="s">
        <v>554</v>
      </c>
      <c r="P942" s="1" t="s">
        <v>398</v>
      </c>
      <c r="Q942" s="1" t="s">
        <v>687</v>
      </c>
      <c r="R942" s="9" t="s">
        <v>524</v>
      </c>
      <c r="S942" s="9">
        <f t="shared" si="209"/>
        <v>600</v>
      </c>
      <c r="T942" s="9">
        <f t="shared" si="210"/>
        <v>88</v>
      </c>
      <c r="U942" s="9" t="s">
        <v>537</v>
      </c>
      <c r="V942" s="9">
        <f t="shared" si="211"/>
        <v>120</v>
      </c>
      <c r="W942" s="9" t="s">
        <v>75</v>
      </c>
      <c r="X942" s="9">
        <f t="shared" si="212"/>
        <v>75</v>
      </c>
      <c r="Y942" s="9" t="s">
        <v>195</v>
      </c>
      <c r="Z942" s="9">
        <f t="shared" si="213"/>
        <v>100</v>
      </c>
      <c r="AA942" s="9" t="s">
        <v>68</v>
      </c>
      <c r="AB942" s="9">
        <f t="shared" si="214"/>
        <v>75</v>
      </c>
      <c r="AC942" s="9" t="s">
        <v>195</v>
      </c>
      <c r="AD942" s="9">
        <f t="shared" si="215"/>
        <v>142</v>
      </c>
      <c r="AE942" s="9" t="s">
        <v>60</v>
      </c>
      <c r="AF942" s="9">
        <f t="shared" si="216"/>
        <v>45</v>
      </c>
      <c r="AG942" s="9" t="s">
        <v>44</v>
      </c>
      <c r="AH942" s="9"/>
      <c r="AI942" s="9" t="str">
        <f t="shared" si="217"/>
        <v/>
      </c>
      <c r="AJ942" s="9" t="str">
        <f t="shared" si="218"/>
        <v/>
      </c>
      <c r="AK942" s="9"/>
      <c r="AL942" s="1" t="s">
        <v>490</v>
      </c>
      <c r="AM942" s="1" t="s">
        <v>38</v>
      </c>
      <c r="AN942" s="1" t="s">
        <v>658</v>
      </c>
      <c r="AO942" s="1" t="s">
        <v>89</v>
      </c>
      <c r="AP942" t="str">
        <f t="shared" si="219"/>
        <v>Amorphous, Dragon</v>
      </c>
      <c r="AQ942" s="9">
        <v>50</v>
      </c>
      <c r="AR942" s="9">
        <f t="shared" si="220"/>
        <v>50</v>
      </c>
      <c r="AS942" s="10">
        <f>Table1[[#This Row],[percentage_male]]/100</f>
        <v>0.5</v>
      </c>
      <c r="AT942" s="11">
        <f>(100-Table1[[#This Row],[percentage_male]])/100</f>
        <v>0.5</v>
      </c>
      <c r="AU942" s="1" t="s">
        <v>184</v>
      </c>
      <c r="AV942" s="1" t="s">
        <v>32</v>
      </c>
      <c r="AW942" s="1">
        <v>0.5</v>
      </c>
      <c r="AX942" s="1">
        <v>0.5</v>
      </c>
      <c r="AY942" s="1">
        <v>0.5</v>
      </c>
      <c r="AZ942" s="1">
        <v>0.5</v>
      </c>
      <c r="BA942" s="1" t="s">
        <v>38</v>
      </c>
      <c r="BB942" s="1" t="s">
        <v>32</v>
      </c>
      <c r="BC942" s="1">
        <v>0.5</v>
      </c>
      <c r="BD942" s="1" t="s">
        <v>33</v>
      </c>
      <c r="BE942" s="1" t="s">
        <v>33</v>
      </c>
      <c r="BF942" s="1" t="s">
        <v>33</v>
      </c>
      <c r="BG942" s="1">
        <v>0.5</v>
      </c>
      <c r="BH942" s="1" t="s">
        <v>33</v>
      </c>
      <c r="BI942" s="1" t="s">
        <v>38</v>
      </c>
      <c r="BJ942" s="1" t="s">
        <v>38</v>
      </c>
      <c r="BK942" s="1" t="s">
        <v>38</v>
      </c>
      <c r="BL942" s="1" t="s">
        <v>33</v>
      </c>
      <c r="BM942" s="1" t="s">
        <v>38</v>
      </c>
    </row>
    <row r="943" spans="1:65" x14ac:dyDescent="0.35">
      <c r="A943" s="1" t="s">
        <v>3845</v>
      </c>
      <c r="B943" s="1" t="s">
        <v>3402</v>
      </c>
      <c r="C943" s="1" t="s">
        <v>3846</v>
      </c>
      <c r="D943" s="1" t="s">
        <v>3847</v>
      </c>
      <c r="E943" t="s">
        <v>113</v>
      </c>
      <c r="F943" s="1" t="s">
        <v>943</v>
      </c>
      <c r="G943" s="1" t="s">
        <v>4527</v>
      </c>
      <c r="H943" s="1" t="s">
        <v>38</v>
      </c>
      <c r="I943" s="1" t="s">
        <v>288</v>
      </c>
      <c r="J943" s="1" t="s">
        <v>311</v>
      </c>
      <c r="K943" t="str">
        <f t="shared" si="208"/>
        <v>Fairy, Steel</v>
      </c>
      <c r="L943" s="1">
        <v>2.8</v>
      </c>
      <c r="M943" s="1">
        <v>355</v>
      </c>
      <c r="N943" s="1" t="s">
        <v>33</v>
      </c>
      <c r="O943" s="1" t="s">
        <v>3848</v>
      </c>
      <c r="R943" s="9" t="s">
        <v>2283</v>
      </c>
      <c r="S943" s="9">
        <f t="shared" si="209"/>
        <v>720</v>
      </c>
      <c r="T943" s="9">
        <f t="shared" si="210"/>
        <v>92</v>
      </c>
      <c r="U943" s="9" t="s">
        <v>340</v>
      </c>
      <c r="V943" s="9">
        <f t="shared" si="211"/>
        <v>170</v>
      </c>
      <c r="W943" s="9" t="s">
        <v>387</v>
      </c>
      <c r="X943" s="9">
        <f t="shared" si="212"/>
        <v>115</v>
      </c>
      <c r="Y943" s="9" t="s">
        <v>118</v>
      </c>
      <c r="Z943" s="9">
        <f t="shared" si="213"/>
        <v>80</v>
      </c>
      <c r="AA943" s="9" t="s">
        <v>59</v>
      </c>
      <c r="AB943" s="9">
        <f t="shared" si="214"/>
        <v>115</v>
      </c>
      <c r="AC943" s="9" t="s">
        <v>118</v>
      </c>
      <c r="AD943" s="9">
        <f t="shared" si="215"/>
        <v>148</v>
      </c>
      <c r="AE943" s="9" t="s">
        <v>782</v>
      </c>
      <c r="AF943" s="9">
        <f t="shared" si="216"/>
        <v>10</v>
      </c>
      <c r="AG943" s="9" t="s">
        <v>130</v>
      </c>
      <c r="AH943" s="9"/>
      <c r="AI943" s="9" t="str">
        <f t="shared" si="217"/>
        <v/>
      </c>
      <c r="AJ943" s="9" t="str">
        <f t="shared" si="218"/>
        <v/>
      </c>
      <c r="AK943" s="9"/>
      <c r="AL943" s="1" t="s">
        <v>490</v>
      </c>
      <c r="AM943" s="1" t="s">
        <v>33</v>
      </c>
      <c r="AN943" s="1" t="s">
        <v>334</v>
      </c>
      <c r="AP943" t="str">
        <f t="shared" si="219"/>
        <v>Undiscovered</v>
      </c>
      <c r="AR943" s="9">
        <f t="shared" si="220"/>
        <v>100</v>
      </c>
      <c r="AU943" s="1" t="s">
        <v>75</v>
      </c>
      <c r="AV943" s="1">
        <v>0.5</v>
      </c>
      <c r="AW943" s="1" t="s">
        <v>38</v>
      </c>
      <c r="AX943" s="1" t="s">
        <v>33</v>
      </c>
      <c r="AY943" s="1" t="s">
        <v>33</v>
      </c>
      <c r="AZ943" s="1">
        <v>0.5</v>
      </c>
      <c r="BA943" s="1">
        <v>0.5</v>
      </c>
      <c r="BB943" s="1" t="s">
        <v>33</v>
      </c>
      <c r="BC943" s="1" t="s">
        <v>32</v>
      </c>
      <c r="BD943" s="1" t="s">
        <v>38</v>
      </c>
      <c r="BE943" s="1">
        <v>0.5</v>
      </c>
      <c r="BF943" s="1">
        <v>0.5</v>
      </c>
      <c r="BG943" s="1">
        <v>0.25</v>
      </c>
      <c r="BH943" s="1">
        <v>0.5</v>
      </c>
      <c r="BI943" s="1" t="s">
        <v>33</v>
      </c>
      <c r="BJ943" s="1" t="s">
        <v>32</v>
      </c>
      <c r="BK943" s="1">
        <v>0.5</v>
      </c>
      <c r="BL943" s="1" t="s">
        <v>33</v>
      </c>
      <c r="BM943" s="1">
        <v>0.5</v>
      </c>
    </row>
    <row r="944" spans="1:65" x14ac:dyDescent="0.35">
      <c r="A944" s="1" t="s">
        <v>3849</v>
      </c>
      <c r="B944" s="1" t="s">
        <v>3402</v>
      </c>
      <c r="C944" s="1" t="s">
        <v>3846</v>
      </c>
      <c r="D944" s="1" t="s">
        <v>3847</v>
      </c>
      <c r="E944" t="s">
        <v>113</v>
      </c>
      <c r="F944" s="1" t="s">
        <v>943</v>
      </c>
      <c r="G944" s="1" t="s">
        <v>4527</v>
      </c>
      <c r="H944" s="1" t="s">
        <v>33</v>
      </c>
      <c r="I944" s="1" t="s">
        <v>288</v>
      </c>
      <c r="K944" t="str">
        <f t="shared" si="208"/>
        <v>Fairy</v>
      </c>
      <c r="L944" s="1">
        <v>2.8</v>
      </c>
      <c r="M944" s="1">
        <v>110</v>
      </c>
      <c r="N944" s="1" t="s">
        <v>33</v>
      </c>
      <c r="O944" s="1" t="s">
        <v>3848</v>
      </c>
      <c r="R944" s="9" t="s">
        <v>1475</v>
      </c>
      <c r="S944" s="9">
        <f t="shared" si="209"/>
        <v>670</v>
      </c>
      <c r="T944" s="9">
        <f t="shared" si="210"/>
        <v>92</v>
      </c>
      <c r="U944" s="9" t="s">
        <v>340</v>
      </c>
      <c r="V944" s="9">
        <f t="shared" si="211"/>
        <v>130</v>
      </c>
      <c r="W944" s="9" t="s">
        <v>110</v>
      </c>
      <c r="X944" s="9">
        <f t="shared" si="212"/>
        <v>115</v>
      </c>
      <c r="Y944" s="9" t="s">
        <v>118</v>
      </c>
      <c r="Z944" s="9">
        <f t="shared" si="213"/>
        <v>80</v>
      </c>
      <c r="AA944" s="9" t="s">
        <v>59</v>
      </c>
      <c r="AB944" s="9">
        <f t="shared" si="214"/>
        <v>115</v>
      </c>
      <c r="AC944" s="9" t="s">
        <v>118</v>
      </c>
      <c r="AD944" s="9">
        <f t="shared" si="215"/>
        <v>138</v>
      </c>
      <c r="AE944" s="9" t="s">
        <v>410</v>
      </c>
      <c r="AF944" s="9" t="str">
        <f t="shared" si="216"/>
        <v/>
      </c>
      <c r="AG944" s="9"/>
      <c r="AH944" s="9"/>
      <c r="AI944" s="9" t="str">
        <f t="shared" si="217"/>
        <v/>
      </c>
      <c r="AJ944" s="9" t="str">
        <f t="shared" si="218"/>
        <v/>
      </c>
      <c r="AK944" s="9"/>
      <c r="AL944" s="1" t="s">
        <v>490</v>
      </c>
      <c r="AM944" s="1" t="s">
        <v>33</v>
      </c>
      <c r="AN944" s="1" t="s">
        <v>334</v>
      </c>
      <c r="AP944" t="str">
        <f t="shared" si="219"/>
        <v>Undiscovered</v>
      </c>
      <c r="AR944" s="9">
        <f t="shared" si="220"/>
        <v>100</v>
      </c>
      <c r="AU944" s="1" t="s">
        <v>75</v>
      </c>
      <c r="AV944" s="1" t="s">
        <v>33</v>
      </c>
      <c r="AW944" s="1" t="s">
        <v>33</v>
      </c>
      <c r="AX944" s="1" t="s">
        <v>33</v>
      </c>
      <c r="AY944" s="1" t="s">
        <v>33</v>
      </c>
      <c r="AZ944" s="1" t="s">
        <v>33</v>
      </c>
      <c r="BA944" s="1" t="s">
        <v>33</v>
      </c>
      <c r="BB944" s="1">
        <v>0.5</v>
      </c>
      <c r="BC944" s="1" t="s">
        <v>38</v>
      </c>
      <c r="BD944" s="1" t="s">
        <v>33</v>
      </c>
      <c r="BE944" s="1" t="s">
        <v>33</v>
      </c>
      <c r="BF944" s="1" t="s">
        <v>33</v>
      </c>
      <c r="BG944" s="1">
        <v>0.5</v>
      </c>
      <c r="BH944" s="1" t="s">
        <v>33</v>
      </c>
      <c r="BI944" s="1" t="s">
        <v>33</v>
      </c>
      <c r="BJ944" s="1" t="s">
        <v>32</v>
      </c>
      <c r="BK944" s="1">
        <v>0.5</v>
      </c>
      <c r="BL944" s="1" t="s">
        <v>38</v>
      </c>
      <c r="BM944" s="1" t="s">
        <v>33</v>
      </c>
    </row>
    <row r="945" spans="1:65" x14ac:dyDescent="0.35">
      <c r="A945" s="1" t="s">
        <v>3850</v>
      </c>
      <c r="B945" s="1" t="s">
        <v>3406</v>
      </c>
      <c r="C945" s="1" t="s">
        <v>3851</v>
      </c>
      <c r="D945" s="1" t="s">
        <v>3852</v>
      </c>
      <c r="E945" t="s">
        <v>113</v>
      </c>
      <c r="F945" s="1" t="s">
        <v>943</v>
      </c>
      <c r="G945" s="1" t="s">
        <v>4527</v>
      </c>
      <c r="H945" s="1" t="s">
        <v>38</v>
      </c>
      <c r="I945" s="1" t="s">
        <v>478</v>
      </c>
      <c r="J945" s="1" t="s">
        <v>311</v>
      </c>
      <c r="K945" t="str">
        <f t="shared" si="208"/>
        <v>Fighting, Steel</v>
      </c>
      <c r="L945" s="1">
        <v>2.9</v>
      </c>
      <c r="M945" s="1">
        <v>785</v>
      </c>
      <c r="N945" s="1" t="s">
        <v>33</v>
      </c>
      <c r="O945" s="1" t="s">
        <v>3853</v>
      </c>
      <c r="R945" s="9" t="s">
        <v>2283</v>
      </c>
      <c r="S945" s="9">
        <f t="shared" si="209"/>
        <v>720</v>
      </c>
      <c r="T945" s="9">
        <f t="shared" si="210"/>
        <v>92</v>
      </c>
      <c r="U945" s="9" t="s">
        <v>340</v>
      </c>
      <c r="V945" s="9">
        <f t="shared" si="211"/>
        <v>130</v>
      </c>
      <c r="W945" s="9" t="s">
        <v>110</v>
      </c>
      <c r="X945" s="9">
        <f t="shared" si="212"/>
        <v>145</v>
      </c>
      <c r="Y945" s="9" t="s">
        <v>201</v>
      </c>
      <c r="Z945" s="9">
        <f t="shared" si="213"/>
        <v>80</v>
      </c>
      <c r="AA945" s="9" t="s">
        <v>59</v>
      </c>
      <c r="AB945" s="9">
        <f t="shared" si="214"/>
        <v>145</v>
      </c>
      <c r="AC945" s="9" t="s">
        <v>201</v>
      </c>
      <c r="AD945" s="9">
        <f t="shared" si="215"/>
        <v>128</v>
      </c>
      <c r="AE945" s="9" t="s">
        <v>333</v>
      </c>
      <c r="AF945" s="9">
        <f t="shared" si="216"/>
        <v>10</v>
      </c>
      <c r="AG945" s="9" t="s">
        <v>130</v>
      </c>
      <c r="AH945" s="9"/>
      <c r="AI945" s="9" t="str">
        <f t="shared" si="217"/>
        <v/>
      </c>
      <c r="AJ945" s="9" t="str">
        <f t="shared" si="218"/>
        <v/>
      </c>
      <c r="AK945" s="9"/>
      <c r="AL945" s="1" t="s">
        <v>490</v>
      </c>
      <c r="AM945" s="1" t="s">
        <v>33</v>
      </c>
      <c r="AN945" s="1" t="s">
        <v>334</v>
      </c>
      <c r="AP945" t="str">
        <f t="shared" si="219"/>
        <v>Undiscovered</v>
      </c>
      <c r="AR945" s="9">
        <f t="shared" si="220"/>
        <v>100</v>
      </c>
      <c r="AU945" s="1" t="s">
        <v>75</v>
      </c>
      <c r="AV945" s="1">
        <v>0.5</v>
      </c>
      <c r="AW945" s="1" t="s">
        <v>38</v>
      </c>
      <c r="AX945" s="1" t="s">
        <v>33</v>
      </c>
      <c r="AY945" s="1" t="s">
        <v>33</v>
      </c>
      <c r="AZ945" s="1">
        <v>0.5</v>
      </c>
      <c r="BA945" s="1">
        <v>0.5</v>
      </c>
      <c r="BB945" s="1" t="s">
        <v>38</v>
      </c>
      <c r="BC945" s="1" t="s">
        <v>32</v>
      </c>
      <c r="BD945" s="1" t="s">
        <v>38</v>
      </c>
      <c r="BE945" s="1" t="s">
        <v>33</v>
      </c>
      <c r="BF945" s="1" t="s">
        <v>33</v>
      </c>
      <c r="BG945" s="1">
        <v>0.25</v>
      </c>
      <c r="BH945" s="1">
        <v>0.25</v>
      </c>
      <c r="BI945" s="1" t="s">
        <v>33</v>
      </c>
      <c r="BJ945" s="1">
        <v>0.5</v>
      </c>
      <c r="BK945" s="1">
        <v>0.5</v>
      </c>
      <c r="BL945" s="1">
        <v>0.5</v>
      </c>
      <c r="BM945" s="1" t="s">
        <v>33</v>
      </c>
    </row>
    <row r="946" spans="1:65" x14ac:dyDescent="0.35">
      <c r="A946" s="1" t="s">
        <v>3854</v>
      </c>
      <c r="B946" s="1" t="s">
        <v>3406</v>
      </c>
      <c r="C946" s="1" t="s">
        <v>3851</v>
      </c>
      <c r="D946" s="1" t="s">
        <v>3852</v>
      </c>
      <c r="E946" t="s">
        <v>113</v>
      </c>
      <c r="F946" s="1" t="s">
        <v>943</v>
      </c>
      <c r="G946" s="1" t="s">
        <v>4527</v>
      </c>
      <c r="H946" s="1" t="s">
        <v>33</v>
      </c>
      <c r="I946" s="1" t="s">
        <v>478</v>
      </c>
      <c r="K946" t="str">
        <f t="shared" si="208"/>
        <v>Fighting</v>
      </c>
      <c r="L946" s="1">
        <v>2.9</v>
      </c>
      <c r="M946" s="1">
        <v>210</v>
      </c>
      <c r="N946" s="1" t="s">
        <v>33</v>
      </c>
      <c r="O946" s="1" t="s">
        <v>3853</v>
      </c>
      <c r="R946" s="9" t="s">
        <v>1475</v>
      </c>
      <c r="S946" s="9">
        <f t="shared" si="209"/>
        <v>670</v>
      </c>
      <c r="T946" s="9">
        <f t="shared" si="210"/>
        <v>92</v>
      </c>
      <c r="U946" s="9" t="s">
        <v>340</v>
      </c>
      <c r="V946" s="9">
        <f t="shared" si="211"/>
        <v>130</v>
      </c>
      <c r="W946" s="9" t="s">
        <v>110</v>
      </c>
      <c r="X946" s="9">
        <f t="shared" si="212"/>
        <v>115</v>
      </c>
      <c r="Y946" s="9" t="s">
        <v>118</v>
      </c>
      <c r="Z946" s="9">
        <f t="shared" si="213"/>
        <v>80</v>
      </c>
      <c r="AA946" s="9" t="s">
        <v>59</v>
      </c>
      <c r="AB946" s="9">
        <f t="shared" si="214"/>
        <v>115</v>
      </c>
      <c r="AC946" s="9" t="s">
        <v>118</v>
      </c>
      <c r="AD946" s="9">
        <f t="shared" si="215"/>
        <v>138</v>
      </c>
      <c r="AE946" s="9" t="s">
        <v>410</v>
      </c>
      <c r="AF946" s="9" t="str">
        <f t="shared" si="216"/>
        <v/>
      </c>
      <c r="AG946" s="9"/>
      <c r="AH946" s="9"/>
      <c r="AI946" s="9" t="str">
        <f t="shared" si="217"/>
        <v/>
      </c>
      <c r="AJ946" s="9" t="str">
        <f t="shared" si="218"/>
        <v/>
      </c>
      <c r="AK946" s="9"/>
      <c r="AL946" s="1" t="s">
        <v>490</v>
      </c>
      <c r="AM946" s="1" t="s">
        <v>33</v>
      </c>
      <c r="AN946" s="1" t="s">
        <v>334</v>
      </c>
      <c r="AP946" t="str">
        <f t="shared" si="219"/>
        <v>Undiscovered</v>
      </c>
      <c r="AR946" s="9">
        <f t="shared" si="220"/>
        <v>100</v>
      </c>
      <c r="AU946" s="1" t="s">
        <v>75</v>
      </c>
      <c r="AV946" s="1" t="s">
        <v>33</v>
      </c>
      <c r="AW946" s="1" t="s">
        <v>33</v>
      </c>
      <c r="AX946" s="1" t="s">
        <v>33</v>
      </c>
      <c r="AY946" s="1" t="s">
        <v>33</v>
      </c>
      <c r="AZ946" s="1" t="s">
        <v>33</v>
      </c>
      <c r="BA946" s="1" t="s">
        <v>33</v>
      </c>
      <c r="BB946" s="1" t="s">
        <v>33</v>
      </c>
      <c r="BC946" s="1" t="s">
        <v>33</v>
      </c>
      <c r="BD946" s="1" t="s">
        <v>33</v>
      </c>
      <c r="BE946" s="1" t="s">
        <v>38</v>
      </c>
      <c r="BF946" s="1" t="s">
        <v>38</v>
      </c>
      <c r="BG946" s="1">
        <v>0.5</v>
      </c>
      <c r="BH946" s="1">
        <v>0.5</v>
      </c>
      <c r="BI946" s="1" t="s">
        <v>33</v>
      </c>
      <c r="BJ946" s="1" t="s">
        <v>33</v>
      </c>
      <c r="BK946" s="1">
        <v>0.5</v>
      </c>
      <c r="BL946" s="1" t="s">
        <v>33</v>
      </c>
      <c r="BM946" s="1" t="s">
        <v>38</v>
      </c>
    </row>
    <row r="947" spans="1:65" x14ac:dyDescent="0.35">
      <c r="A947" s="1" t="s">
        <v>3855</v>
      </c>
      <c r="B947" s="1" t="s">
        <v>3411</v>
      </c>
      <c r="C947" s="1" t="s">
        <v>3856</v>
      </c>
      <c r="D947" s="1" t="s">
        <v>3857</v>
      </c>
      <c r="E947" t="s">
        <v>113</v>
      </c>
      <c r="F947" s="1" t="s">
        <v>943</v>
      </c>
      <c r="G947" s="1" t="s">
        <v>4528</v>
      </c>
      <c r="H947" s="1" t="s">
        <v>38</v>
      </c>
      <c r="I947" s="1" t="s">
        <v>40</v>
      </c>
      <c r="J947" s="1" t="s">
        <v>89</v>
      </c>
      <c r="K947" t="str">
        <f t="shared" si="208"/>
        <v>Poison, Dragon</v>
      </c>
      <c r="L947" s="1">
        <v>20</v>
      </c>
      <c r="M947" s="1">
        <v>950</v>
      </c>
      <c r="N947" s="1" t="s">
        <v>33</v>
      </c>
      <c r="O947" s="1" t="s">
        <v>901</v>
      </c>
      <c r="R947" s="9" t="s">
        <v>2656</v>
      </c>
      <c r="S947" s="9">
        <f t="shared" si="209"/>
        <v>690</v>
      </c>
      <c r="T947" s="9">
        <f t="shared" si="210"/>
        <v>140</v>
      </c>
      <c r="U947" s="9" t="s">
        <v>361</v>
      </c>
      <c r="V947" s="9">
        <f t="shared" si="211"/>
        <v>85</v>
      </c>
      <c r="W947" s="9" t="s">
        <v>104</v>
      </c>
      <c r="X947" s="9">
        <f t="shared" si="212"/>
        <v>95</v>
      </c>
      <c r="Y947" s="9" t="s">
        <v>276</v>
      </c>
      <c r="Z947" s="9">
        <f t="shared" si="213"/>
        <v>145</v>
      </c>
      <c r="AA947" s="9" t="s">
        <v>201</v>
      </c>
      <c r="AB947" s="9">
        <f t="shared" si="214"/>
        <v>95</v>
      </c>
      <c r="AC947" s="9" t="s">
        <v>276</v>
      </c>
      <c r="AD947" s="9">
        <f t="shared" si="215"/>
        <v>130</v>
      </c>
      <c r="AE947" s="9" t="s">
        <v>110</v>
      </c>
      <c r="AF947" s="9">
        <f t="shared" si="216"/>
        <v>255</v>
      </c>
      <c r="AG947" s="9" t="s">
        <v>160</v>
      </c>
      <c r="AH947" s="9"/>
      <c r="AI947" s="9" t="str">
        <f t="shared" si="217"/>
        <v/>
      </c>
      <c r="AJ947" s="9" t="str">
        <f t="shared" si="218"/>
        <v/>
      </c>
      <c r="AK947" s="9"/>
      <c r="AL947" s="1" t="s">
        <v>490</v>
      </c>
      <c r="AM947" s="1" t="s">
        <v>33</v>
      </c>
      <c r="AN947" s="1" t="s">
        <v>334</v>
      </c>
      <c r="AP947" t="str">
        <f t="shared" si="219"/>
        <v>Undiscovered</v>
      </c>
      <c r="AR947" s="9">
        <f t="shared" si="220"/>
        <v>100</v>
      </c>
      <c r="AU947" s="1" t="s">
        <v>75</v>
      </c>
      <c r="AV947" s="1" t="s">
        <v>33</v>
      </c>
      <c r="AW947" s="1">
        <v>0.5</v>
      </c>
      <c r="AX947" s="1">
        <v>0.5</v>
      </c>
      <c r="AY947" s="1">
        <v>0.5</v>
      </c>
      <c r="AZ947" s="1">
        <v>0.25</v>
      </c>
      <c r="BA947" s="1" t="s">
        <v>38</v>
      </c>
      <c r="BB947" s="1">
        <v>0.5</v>
      </c>
      <c r="BC947" s="1">
        <v>0.5</v>
      </c>
      <c r="BD947" s="1" t="s">
        <v>38</v>
      </c>
      <c r="BE947" s="1" t="s">
        <v>33</v>
      </c>
      <c r="BF947" s="1" t="s">
        <v>38</v>
      </c>
      <c r="BG947" s="1">
        <v>0.5</v>
      </c>
      <c r="BH947" s="1" t="s">
        <v>33</v>
      </c>
      <c r="BI947" s="1" t="s">
        <v>33</v>
      </c>
      <c r="BJ947" s="1" t="s">
        <v>38</v>
      </c>
      <c r="BK947" s="1" t="s">
        <v>33</v>
      </c>
      <c r="BL947" s="1" t="s">
        <v>33</v>
      </c>
      <c r="BM947" s="1" t="s">
        <v>33</v>
      </c>
    </row>
    <row r="948" spans="1:65" x14ac:dyDescent="0.35">
      <c r="A948" s="1" t="s">
        <v>3858</v>
      </c>
      <c r="B948" s="1" t="s">
        <v>3411</v>
      </c>
      <c r="C948" s="1" t="s">
        <v>3856</v>
      </c>
      <c r="D948" s="1" t="s">
        <v>3857</v>
      </c>
      <c r="E948" t="s">
        <v>113</v>
      </c>
      <c r="F948" s="1" t="s">
        <v>943</v>
      </c>
      <c r="G948" s="1" t="s">
        <v>4528</v>
      </c>
      <c r="H948" s="1" t="s">
        <v>38</v>
      </c>
      <c r="I948" s="1" t="s">
        <v>40</v>
      </c>
      <c r="J948" s="1" t="s">
        <v>89</v>
      </c>
      <c r="K948" t="str">
        <f t="shared" si="208"/>
        <v>Poison, Dragon</v>
      </c>
      <c r="L948" s="1">
        <v>100</v>
      </c>
      <c r="N948" s="1" t="s">
        <v>32</v>
      </c>
      <c r="R948" s="9" t="s">
        <v>3859</v>
      </c>
      <c r="S948" s="9">
        <f t="shared" si="209"/>
        <v>1125</v>
      </c>
      <c r="T948" s="9">
        <f t="shared" si="210"/>
        <v>255</v>
      </c>
      <c r="U948" s="9" t="s">
        <v>160</v>
      </c>
      <c r="V948" s="9">
        <f t="shared" si="211"/>
        <v>115</v>
      </c>
      <c r="W948" s="9" t="s">
        <v>118</v>
      </c>
      <c r="X948" s="9">
        <f t="shared" si="212"/>
        <v>250</v>
      </c>
      <c r="Y948" s="9" t="s">
        <v>781</v>
      </c>
      <c r="Z948" s="9">
        <f t="shared" si="213"/>
        <v>125</v>
      </c>
      <c r="AA948" s="9" t="s">
        <v>651</v>
      </c>
      <c r="AB948" s="9">
        <f t="shared" si="214"/>
        <v>250</v>
      </c>
      <c r="AC948" s="9" t="s">
        <v>781</v>
      </c>
      <c r="AD948" s="9">
        <f t="shared" si="215"/>
        <v>130</v>
      </c>
      <c r="AE948" s="9" t="s">
        <v>110</v>
      </c>
      <c r="AF948" s="9" t="str">
        <f t="shared" si="216"/>
        <v/>
      </c>
      <c r="AG948" s="9"/>
      <c r="AH948" s="9"/>
      <c r="AI948" s="9" t="str">
        <f t="shared" si="217"/>
        <v/>
      </c>
      <c r="AJ948" s="9" t="str">
        <f t="shared" si="218"/>
        <v/>
      </c>
      <c r="AK948" s="9"/>
      <c r="AL948" s="1" t="s">
        <v>490</v>
      </c>
      <c r="AM948" s="1" t="s">
        <v>33</v>
      </c>
      <c r="AN948" s="1" t="s">
        <v>334</v>
      </c>
      <c r="AP948" t="str">
        <f t="shared" si="219"/>
        <v>Undiscovered</v>
      </c>
      <c r="AR948" s="9">
        <f t="shared" si="220"/>
        <v>100</v>
      </c>
      <c r="AU948" s="1" t="s">
        <v>75</v>
      </c>
      <c r="AV948" s="1" t="s">
        <v>33</v>
      </c>
      <c r="AW948" s="1">
        <v>0.5</v>
      </c>
      <c r="AX948" s="1">
        <v>0.5</v>
      </c>
      <c r="AY948" s="1">
        <v>0.5</v>
      </c>
      <c r="AZ948" s="1">
        <v>0.25</v>
      </c>
      <c r="BA948" s="1" t="s">
        <v>38</v>
      </c>
      <c r="BB948" s="1">
        <v>0.5</v>
      </c>
      <c r="BC948" s="1">
        <v>0.5</v>
      </c>
      <c r="BD948" s="1" t="s">
        <v>38</v>
      </c>
      <c r="BE948" s="1" t="s">
        <v>33</v>
      </c>
      <c r="BF948" s="1" t="s">
        <v>38</v>
      </c>
      <c r="BG948" s="1">
        <v>0.5</v>
      </c>
      <c r="BH948" s="1" t="s">
        <v>33</v>
      </c>
      <c r="BI948" s="1" t="s">
        <v>33</v>
      </c>
      <c r="BJ948" s="1" t="s">
        <v>38</v>
      </c>
      <c r="BK948" s="1" t="s">
        <v>33</v>
      </c>
      <c r="BL948" s="1" t="s">
        <v>33</v>
      </c>
      <c r="BM948" s="1" t="s">
        <v>33</v>
      </c>
    </row>
    <row r="949" spans="1:65" x14ac:dyDescent="0.35">
      <c r="A949" s="1" t="s">
        <v>3860</v>
      </c>
      <c r="B949" s="1" t="s">
        <v>3415</v>
      </c>
      <c r="C949" s="1" t="s">
        <v>3861</v>
      </c>
      <c r="D949" s="1" t="s">
        <v>3862</v>
      </c>
      <c r="E949" t="s">
        <v>113</v>
      </c>
      <c r="F949" s="1" t="s">
        <v>913</v>
      </c>
      <c r="G949" s="1" t="s">
        <v>4529</v>
      </c>
      <c r="H949" s="1" t="s">
        <v>33</v>
      </c>
      <c r="I949" s="1" t="s">
        <v>478</v>
      </c>
      <c r="K949" t="str">
        <f t="shared" si="208"/>
        <v>Fighting</v>
      </c>
      <c r="L949" s="1">
        <v>0.6</v>
      </c>
      <c r="M949" s="1">
        <v>12</v>
      </c>
      <c r="N949" s="1" t="s">
        <v>33</v>
      </c>
      <c r="O949" s="1" t="s">
        <v>397</v>
      </c>
      <c r="R949" s="9" t="s">
        <v>503</v>
      </c>
      <c r="S949" s="9">
        <f t="shared" si="209"/>
        <v>385</v>
      </c>
      <c r="T949" s="9">
        <f t="shared" si="210"/>
        <v>60</v>
      </c>
      <c r="U949" s="9" t="s">
        <v>56</v>
      </c>
      <c r="V949" s="9">
        <f t="shared" si="211"/>
        <v>90</v>
      </c>
      <c r="W949" s="9" t="s">
        <v>178</v>
      </c>
      <c r="X949" s="9">
        <f t="shared" si="212"/>
        <v>60</v>
      </c>
      <c r="Y949" s="9" t="s">
        <v>56</v>
      </c>
      <c r="Z949" s="9">
        <f t="shared" si="213"/>
        <v>53</v>
      </c>
      <c r="AA949" s="9" t="s">
        <v>388</v>
      </c>
      <c r="AB949" s="9">
        <f t="shared" si="214"/>
        <v>50</v>
      </c>
      <c r="AC949" s="9" t="s">
        <v>88</v>
      </c>
      <c r="AD949" s="9">
        <f t="shared" si="215"/>
        <v>72</v>
      </c>
      <c r="AE949" s="9" t="s">
        <v>171</v>
      </c>
      <c r="AF949" s="9">
        <f t="shared" si="216"/>
        <v>3</v>
      </c>
      <c r="AG949" s="9" t="s">
        <v>61</v>
      </c>
      <c r="AH949" s="9"/>
      <c r="AI949" s="9" t="str">
        <f t="shared" si="217"/>
        <v/>
      </c>
      <c r="AJ949" s="9" t="str">
        <f t="shared" si="218"/>
        <v/>
      </c>
      <c r="AK949" s="9"/>
      <c r="AL949" s="1" t="s">
        <v>490</v>
      </c>
      <c r="AM949" s="1" t="s">
        <v>33</v>
      </c>
      <c r="AN949" s="1" t="s">
        <v>334</v>
      </c>
      <c r="AP949" t="str">
        <f t="shared" si="219"/>
        <v>Undiscovered</v>
      </c>
      <c r="AQ949" s="9">
        <v>87.5</v>
      </c>
      <c r="AR949" s="9">
        <f t="shared" si="220"/>
        <v>12.5</v>
      </c>
      <c r="AS949" s="10">
        <f>Table1[[#This Row],[percentage_male]]/100</f>
        <v>0.875</v>
      </c>
      <c r="AT949" s="11">
        <f>(100-Table1[[#This Row],[percentage_male]])/100</f>
        <v>0.125</v>
      </c>
      <c r="AU949" s="1" t="s">
        <v>75</v>
      </c>
      <c r="AV949" s="1" t="s">
        <v>33</v>
      </c>
      <c r="AW949" s="1" t="s">
        <v>33</v>
      </c>
      <c r="AX949" s="1" t="s">
        <v>33</v>
      </c>
      <c r="AY949" s="1" t="s">
        <v>33</v>
      </c>
      <c r="AZ949" s="1" t="s">
        <v>33</v>
      </c>
      <c r="BA949" s="1" t="s">
        <v>33</v>
      </c>
      <c r="BB949" s="1" t="s">
        <v>33</v>
      </c>
      <c r="BC949" s="1" t="s">
        <v>33</v>
      </c>
      <c r="BD949" s="1" t="s">
        <v>33</v>
      </c>
      <c r="BE949" s="1" t="s">
        <v>38</v>
      </c>
      <c r="BF949" s="1" t="s">
        <v>38</v>
      </c>
      <c r="BG949" s="1">
        <v>0.5</v>
      </c>
      <c r="BH949" s="1">
        <v>0.5</v>
      </c>
      <c r="BI949" s="1" t="s">
        <v>33</v>
      </c>
      <c r="BJ949" s="1" t="s">
        <v>33</v>
      </c>
      <c r="BK949" s="1">
        <v>0.5</v>
      </c>
      <c r="BL949" s="1" t="s">
        <v>33</v>
      </c>
      <c r="BM949" s="1" t="s">
        <v>38</v>
      </c>
    </row>
    <row r="950" spans="1:65" x14ac:dyDescent="0.35">
      <c r="A950" s="1" t="s">
        <v>3863</v>
      </c>
      <c r="B950" s="1" t="s">
        <v>3420</v>
      </c>
      <c r="C950" s="1" t="s">
        <v>3864</v>
      </c>
      <c r="D950" s="1" t="s">
        <v>3865</v>
      </c>
      <c r="E950" t="s">
        <v>113</v>
      </c>
      <c r="F950" s="1" t="s">
        <v>913</v>
      </c>
      <c r="G950" s="1" t="s">
        <v>4529</v>
      </c>
      <c r="H950" s="1" t="s">
        <v>38</v>
      </c>
      <c r="I950" s="1" t="s">
        <v>478</v>
      </c>
      <c r="J950" s="1" t="s">
        <v>240</v>
      </c>
      <c r="K950" t="str">
        <f t="shared" si="208"/>
        <v>Fighting, Dark</v>
      </c>
      <c r="L950" s="1">
        <v>1.9</v>
      </c>
      <c r="M950" s="1">
        <v>105</v>
      </c>
      <c r="N950" s="1" t="s">
        <v>33</v>
      </c>
      <c r="O950" s="1" t="s">
        <v>3866</v>
      </c>
      <c r="R950" s="9" t="s">
        <v>2152</v>
      </c>
      <c r="S950" s="9">
        <f t="shared" si="209"/>
        <v>550</v>
      </c>
      <c r="T950" s="9">
        <f t="shared" si="210"/>
        <v>100</v>
      </c>
      <c r="U950" s="9" t="s">
        <v>68</v>
      </c>
      <c r="V950" s="9">
        <f t="shared" si="211"/>
        <v>130</v>
      </c>
      <c r="W950" s="9" t="s">
        <v>110</v>
      </c>
      <c r="X950" s="9">
        <f t="shared" si="212"/>
        <v>100</v>
      </c>
      <c r="Y950" s="9" t="s">
        <v>68</v>
      </c>
      <c r="Z950" s="9">
        <f t="shared" si="213"/>
        <v>63</v>
      </c>
      <c r="AA950" s="9" t="s">
        <v>58</v>
      </c>
      <c r="AB950" s="9">
        <f t="shared" si="214"/>
        <v>60</v>
      </c>
      <c r="AC950" s="9" t="s">
        <v>56</v>
      </c>
      <c r="AD950" s="9">
        <f t="shared" si="215"/>
        <v>97</v>
      </c>
      <c r="AE950" s="9" t="s">
        <v>248</v>
      </c>
      <c r="AF950" s="9">
        <f t="shared" si="216"/>
        <v>3</v>
      </c>
      <c r="AG950" s="9" t="s">
        <v>61</v>
      </c>
      <c r="AH950" s="9"/>
      <c r="AI950" s="9" t="str">
        <f t="shared" si="217"/>
        <v/>
      </c>
      <c r="AJ950" s="9" t="str">
        <f t="shared" si="218"/>
        <v/>
      </c>
      <c r="AK950" s="9"/>
      <c r="AL950" s="1" t="s">
        <v>490</v>
      </c>
      <c r="AM950" s="1" t="s">
        <v>33</v>
      </c>
      <c r="AN950" s="1" t="s">
        <v>334</v>
      </c>
      <c r="AP950" t="str">
        <f t="shared" si="219"/>
        <v>Undiscovered</v>
      </c>
      <c r="AQ950" s="9">
        <v>87.5</v>
      </c>
      <c r="AR950" s="9">
        <f t="shared" si="220"/>
        <v>12.5</v>
      </c>
      <c r="AS950" s="10">
        <f>Table1[[#This Row],[percentage_male]]/100</f>
        <v>0.875</v>
      </c>
      <c r="AT950" s="11">
        <f>(100-Table1[[#This Row],[percentage_male]])/100</f>
        <v>0.125</v>
      </c>
      <c r="AU950" s="1" t="s">
        <v>75</v>
      </c>
      <c r="AV950" s="1" t="s">
        <v>33</v>
      </c>
      <c r="AW950" s="1" t="s">
        <v>33</v>
      </c>
      <c r="AX950" s="1" t="s">
        <v>33</v>
      </c>
      <c r="AY950" s="1" t="s">
        <v>33</v>
      </c>
      <c r="AZ950" s="1" t="s">
        <v>33</v>
      </c>
      <c r="BA950" s="1" t="s">
        <v>33</v>
      </c>
      <c r="BB950" s="1" t="s">
        <v>38</v>
      </c>
      <c r="BC950" s="1" t="s">
        <v>33</v>
      </c>
      <c r="BD950" s="1" t="s">
        <v>33</v>
      </c>
      <c r="BE950" s="1" t="s">
        <v>38</v>
      </c>
      <c r="BF950" s="1" t="s">
        <v>32</v>
      </c>
      <c r="BG950" s="1" t="s">
        <v>33</v>
      </c>
      <c r="BH950" s="1">
        <v>0.5</v>
      </c>
      <c r="BI950" s="1">
        <v>0.5</v>
      </c>
      <c r="BJ950" s="1" t="s">
        <v>33</v>
      </c>
      <c r="BK950" s="1">
        <v>0.25</v>
      </c>
      <c r="BL950" s="1" t="s">
        <v>33</v>
      </c>
      <c r="BM950" s="1" t="s">
        <v>77</v>
      </c>
    </row>
    <row r="951" spans="1:65" x14ac:dyDescent="0.35">
      <c r="A951" s="1" t="s">
        <v>3867</v>
      </c>
      <c r="B951" s="1" t="s">
        <v>3420</v>
      </c>
      <c r="C951" s="1" t="s">
        <v>3864</v>
      </c>
      <c r="D951" s="1" t="s">
        <v>3865</v>
      </c>
      <c r="E951" t="s">
        <v>113</v>
      </c>
      <c r="F951" s="1" t="s">
        <v>913</v>
      </c>
      <c r="G951" s="1" t="s">
        <v>4529</v>
      </c>
      <c r="H951" s="1" t="s">
        <v>38</v>
      </c>
      <c r="I951" s="1" t="s">
        <v>478</v>
      </c>
      <c r="J951" s="1" t="s">
        <v>123</v>
      </c>
      <c r="K951" t="str">
        <f t="shared" si="208"/>
        <v>Fighting, Water</v>
      </c>
      <c r="L951" s="1">
        <v>1.9</v>
      </c>
      <c r="M951" s="1">
        <v>105</v>
      </c>
      <c r="N951" s="1" t="s">
        <v>33</v>
      </c>
      <c r="O951" s="1" t="s">
        <v>3866</v>
      </c>
      <c r="R951" s="9" t="s">
        <v>2152</v>
      </c>
      <c r="S951" s="9">
        <f t="shared" si="209"/>
        <v>550</v>
      </c>
      <c r="T951" s="9">
        <f t="shared" si="210"/>
        <v>100</v>
      </c>
      <c r="U951" s="9" t="s">
        <v>68</v>
      </c>
      <c r="V951" s="9">
        <f t="shared" si="211"/>
        <v>130</v>
      </c>
      <c r="W951" s="9" t="s">
        <v>110</v>
      </c>
      <c r="X951" s="9">
        <f t="shared" si="212"/>
        <v>100</v>
      </c>
      <c r="Y951" s="9" t="s">
        <v>68</v>
      </c>
      <c r="Z951" s="9">
        <f t="shared" si="213"/>
        <v>63</v>
      </c>
      <c r="AA951" s="9" t="s">
        <v>58</v>
      </c>
      <c r="AB951" s="9">
        <f t="shared" si="214"/>
        <v>60</v>
      </c>
      <c r="AC951" s="9" t="s">
        <v>56</v>
      </c>
      <c r="AD951" s="9">
        <f t="shared" si="215"/>
        <v>97</v>
      </c>
      <c r="AE951" s="9" t="s">
        <v>248</v>
      </c>
      <c r="AF951" s="9">
        <f t="shared" si="216"/>
        <v>3</v>
      </c>
      <c r="AG951" s="9" t="s">
        <v>61</v>
      </c>
      <c r="AH951" s="9"/>
      <c r="AI951" s="9" t="str">
        <f t="shared" si="217"/>
        <v/>
      </c>
      <c r="AJ951" s="9" t="str">
        <f t="shared" si="218"/>
        <v/>
      </c>
      <c r="AK951" s="9"/>
      <c r="AL951" s="1" t="s">
        <v>490</v>
      </c>
      <c r="AM951" s="1" t="s">
        <v>33</v>
      </c>
      <c r="AN951" s="1" t="s">
        <v>334</v>
      </c>
      <c r="AP951" t="str">
        <f t="shared" si="219"/>
        <v>Undiscovered</v>
      </c>
      <c r="AR951" s="9">
        <f t="shared" si="220"/>
        <v>100</v>
      </c>
      <c r="AU951" s="1" t="s">
        <v>75</v>
      </c>
      <c r="AV951" s="1" t="s">
        <v>33</v>
      </c>
      <c r="AW951" s="1">
        <v>0.5</v>
      </c>
      <c r="AX951" s="1">
        <v>0.5</v>
      </c>
      <c r="AY951" s="1" t="s">
        <v>38</v>
      </c>
      <c r="AZ951" s="1" t="s">
        <v>38</v>
      </c>
      <c r="BA951" s="1">
        <v>0.5</v>
      </c>
      <c r="BB951" s="1" t="s">
        <v>33</v>
      </c>
      <c r="BC951" s="1" t="s">
        <v>33</v>
      </c>
      <c r="BD951" s="1" t="s">
        <v>33</v>
      </c>
      <c r="BE951" s="1" t="s">
        <v>38</v>
      </c>
      <c r="BF951" s="1" t="s">
        <v>38</v>
      </c>
      <c r="BG951" s="1">
        <v>0.5</v>
      </c>
      <c r="BH951" s="1">
        <v>0.5</v>
      </c>
      <c r="BI951" s="1" t="s">
        <v>33</v>
      </c>
      <c r="BJ951" s="1" t="s">
        <v>33</v>
      </c>
      <c r="BK951" s="1">
        <v>0.5</v>
      </c>
      <c r="BL951" s="1">
        <v>0.5</v>
      </c>
      <c r="BM951" s="1" t="s">
        <v>38</v>
      </c>
    </row>
    <row r="952" spans="1:65" x14ac:dyDescent="0.35">
      <c r="A952" s="1" t="s">
        <v>3868</v>
      </c>
      <c r="B952" s="1" t="s">
        <v>3424</v>
      </c>
      <c r="C952" s="1" t="s">
        <v>3868</v>
      </c>
      <c r="D952" s="1" t="s">
        <v>3869</v>
      </c>
      <c r="E952" t="s">
        <v>113</v>
      </c>
      <c r="F952" s="1" t="s">
        <v>952</v>
      </c>
      <c r="G952" s="1" t="s">
        <v>4530</v>
      </c>
      <c r="H952" s="1" t="s">
        <v>38</v>
      </c>
      <c r="I952" s="1" t="s">
        <v>240</v>
      </c>
      <c r="J952" s="1" t="s">
        <v>39</v>
      </c>
      <c r="K952" t="str">
        <f t="shared" si="208"/>
        <v>Dark, Grass</v>
      </c>
      <c r="L952" s="1">
        <v>1.8</v>
      </c>
      <c r="M952" s="1">
        <v>70</v>
      </c>
      <c r="N952" s="1" t="s">
        <v>33</v>
      </c>
      <c r="O952" s="1" t="s">
        <v>785</v>
      </c>
      <c r="R952" s="9" t="s">
        <v>524</v>
      </c>
      <c r="S952" s="9">
        <f t="shared" si="209"/>
        <v>600</v>
      </c>
      <c r="T952" s="9">
        <f t="shared" si="210"/>
        <v>105</v>
      </c>
      <c r="U952" s="9" t="s">
        <v>141</v>
      </c>
      <c r="V952" s="9">
        <f t="shared" si="211"/>
        <v>120</v>
      </c>
      <c r="W952" s="9" t="s">
        <v>75</v>
      </c>
      <c r="X952" s="9">
        <f t="shared" si="212"/>
        <v>105</v>
      </c>
      <c r="Y952" s="9" t="s">
        <v>141</v>
      </c>
      <c r="Z952" s="9">
        <f t="shared" si="213"/>
        <v>70</v>
      </c>
      <c r="AA952" s="9" t="s">
        <v>47</v>
      </c>
      <c r="AB952" s="9">
        <f t="shared" si="214"/>
        <v>95</v>
      </c>
      <c r="AC952" s="9" t="s">
        <v>276</v>
      </c>
      <c r="AD952" s="9">
        <f t="shared" si="215"/>
        <v>105</v>
      </c>
      <c r="AE952" s="9" t="s">
        <v>141</v>
      </c>
      <c r="AF952" s="9">
        <f t="shared" si="216"/>
        <v>3</v>
      </c>
      <c r="AG952" s="9" t="s">
        <v>61</v>
      </c>
      <c r="AH952" s="9"/>
      <c r="AI952" s="9" t="str">
        <f t="shared" si="217"/>
        <v/>
      </c>
      <c r="AJ952" s="9" t="str">
        <f t="shared" si="218"/>
        <v/>
      </c>
      <c r="AK952" s="9"/>
      <c r="AL952" s="1" t="s">
        <v>490</v>
      </c>
      <c r="AM952" s="1" t="s">
        <v>33</v>
      </c>
      <c r="AN952" s="1" t="s">
        <v>334</v>
      </c>
      <c r="AP952" t="str">
        <f t="shared" si="219"/>
        <v>Undiscovered</v>
      </c>
      <c r="AR952" s="9">
        <f t="shared" si="220"/>
        <v>100</v>
      </c>
      <c r="AU952" s="1" t="s">
        <v>75</v>
      </c>
      <c r="AV952" s="1" t="s">
        <v>33</v>
      </c>
      <c r="AW952" s="1" t="s">
        <v>38</v>
      </c>
      <c r="AX952" s="1">
        <v>0.5</v>
      </c>
      <c r="AY952" s="1">
        <v>0.5</v>
      </c>
      <c r="AZ952" s="1">
        <v>0.5</v>
      </c>
      <c r="BA952" s="1" t="s">
        <v>38</v>
      </c>
      <c r="BB952" s="1" t="s">
        <v>38</v>
      </c>
      <c r="BC952" s="1" t="s">
        <v>38</v>
      </c>
      <c r="BD952" s="1">
        <v>0.5</v>
      </c>
      <c r="BE952" s="1" t="s">
        <v>38</v>
      </c>
      <c r="BF952" s="1" t="s">
        <v>32</v>
      </c>
      <c r="BG952" s="1" t="s">
        <v>77</v>
      </c>
      <c r="BH952" s="1" t="s">
        <v>33</v>
      </c>
      <c r="BI952" s="1">
        <v>0.5</v>
      </c>
      <c r="BJ952" s="1" t="s">
        <v>33</v>
      </c>
      <c r="BK952" s="1">
        <v>0.5</v>
      </c>
      <c r="BL952" s="1" t="s">
        <v>33</v>
      </c>
      <c r="BM952" s="1" t="s">
        <v>38</v>
      </c>
    </row>
    <row r="953" spans="1:65" x14ac:dyDescent="0.35">
      <c r="A953" s="1" t="s">
        <v>3870</v>
      </c>
      <c r="B953" s="1" t="s">
        <v>3428</v>
      </c>
      <c r="C953" s="1" t="s">
        <v>3870</v>
      </c>
      <c r="D953" s="1" t="s">
        <v>3871</v>
      </c>
      <c r="E953" t="s">
        <v>113</v>
      </c>
      <c r="F953" s="1" t="s">
        <v>913</v>
      </c>
      <c r="G953" s="1" t="s">
        <v>4531</v>
      </c>
      <c r="H953" s="1" t="s">
        <v>33</v>
      </c>
      <c r="I953" s="1" t="s">
        <v>282</v>
      </c>
      <c r="K953" t="str">
        <f t="shared" si="208"/>
        <v>Electric</v>
      </c>
      <c r="L953" s="1">
        <v>1.2</v>
      </c>
      <c r="M953" s="1">
        <v>145</v>
      </c>
      <c r="N953" s="1" t="s">
        <v>33</v>
      </c>
      <c r="O953" s="1" t="s">
        <v>3872</v>
      </c>
      <c r="R953" s="9" t="s">
        <v>914</v>
      </c>
      <c r="S953" s="9">
        <f t="shared" si="209"/>
        <v>580</v>
      </c>
      <c r="T953" s="9">
        <f t="shared" si="210"/>
        <v>80</v>
      </c>
      <c r="U953" s="9" t="s">
        <v>59</v>
      </c>
      <c r="V953" s="9">
        <f t="shared" si="211"/>
        <v>100</v>
      </c>
      <c r="W953" s="9" t="s">
        <v>68</v>
      </c>
      <c r="X953" s="9">
        <f t="shared" si="212"/>
        <v>50</v>
      </c>
      <c r="Y953" s="9" t="s">
        <v>88</v>
      </c>
      <c r="Z953" s="9">
        <f t="shared" si="213"/>
        <v>100</v>
      </c>
      <c r="AA953" s="9" t="s">
        <v>68</v>
      </c>
      <c r="AB953" s="9">
        <f t="shared" si="214"/>
        <v>50</v>
      </c>
      <c r="AC953" s="9" t="s">
        <v>88</v>
      </c>
      <c r="AD953" s="9">
        <f t="shared" si="215"/>
        <v>200</v>
      </c>
      <c r="AE953" s="9" t="s">
        <v>513</v>
      </c>
      <c r="AF953" s="9">
        <f t="shared" si="216"/>
        <v>3</v>
      </c>
      <c r="AG953" s="9" t="s">
        <v>61</v>
      </c>
      <c r="AH953" s="9"/>
      <c r="AI953" s="9" t="str">
        <f t="shared" si="217"/>
        <v/>
      </c>
      <c r="AJ953" s="9" t="str">
        <f t="shared" si="218"/>
        <v/>
      </c>
      <c r="AK953" s="9"/>
      <c r="AL953" s="1" t="s">
        <v>490</v>
      </c>
      <c r="AM953" s="1" t="s">
        <v>33</v>
      </c>
      <c r="AN953" s="1" t="s">
        <v>334</v>
      </c>
      <c r="AP953" t="str">
        <f t="shared" si="219"/>
        <v>Undiscovered</v>
      </c>
      <c r="AR953" s="9">
        <f t="shared" si="220"/>
        <v>100</v>
      </c>
      <c r="AU953" s="1" t="s">
        <v>75</v>
      </c>
      <c r="AV953" s="1" t="s">
        <v>33</v>
      </c>
      <c r="AW953" s="1" t="s">
        <v>33</v>
      </c>
      <c r="AX953" s="1" t="s">
        <v>33</v>
      </c>
      <c r="AY953" s="1">
        <v>0.5</v>
      </c>
      <c r="AZ953" s="1" t="s">
        <v>33</v>
      </c>
      <c r="BA953" s="1" t="s">
        <v>33</v>
      </c>
      <c r="BB953" s="1" t="s">
        <v>33</v>
      </c>
      <c r="BC953" s="1" t="s">
        <v>33</v>
      </c>
      <c r="BD953" s="1" t="s">
        <v>38</v>
      </c>
      <c r="BE953" s="1">
        <v>0.5</v>
      </c>
      <c r="BF953" s="1" t="s">
        <v>33</v>
      </c>
      <c r="BG953" s="1" t="s">
        <v>33</v>
      </c>
      <c r="BH953" s="1" t="s">
        <v>33</v>
      </c>
      <c r="BI953" s="1" t="s">
        <v>33</v>
      </c>
      <c r="BJ953" s="1" t="s">
        <v>33</v>
      </c>
      <c r="BK953" s="1" t="s">
        <v>33</v>
      </c>
      <c r="BL953" s="1">
        <v>0.5</v>
      </c>
      <c r="BM953" s="1" t="s">
        <v>33</v>
      </c>
    </row>
    <row r="954" spans="1:65" x14ac:dyDescent="0.35">
      <c r="A954" s="1" t="s">
        <v>3873</v>
      </c>
      <c r="B954" s="1" t="s">
        <v>3432</v>
      </c>
      <c r="C954" s="1" t="s">
        <v>3873</v>
      </c>
      <c r="D954" s="1" t="s">
        <v>3874</v>
      </c>
      <c r="E954" t="s">
        <v>113</v>
      </c>
      <c r="F954" s="1" t="s">
        <v>913</v>
      </c>
      <c r="G954" s="1" t="s">
        <v>4532</v>
      </c>
      <c r="H954" s="1" t="s">
        <v>33</v>
      </c>
      <c r="I954" s="1" t="s">
        <v>89</v>
      </c>
      <c r="K954" t="str">
        <f t="shared" si="208"/>
        <v>Dragon</v>
      </c>
      <c r="L954" s="1">
        <v>2.1</v>
      </c>
      <c r="M954" s="1">
        <v>200</v>
      </c>
      <c r="N954" s="1" t="s">
        <v>33</v>
      </c>
      <c r="O954" s="1" t="s">
        <v>3875</v>
      </c>
      <c r="R954" s="9" t="s">
        <v>914</v>
      </c>
      <c r="S954" s="9">
        <f t="shared" si="209"/>
        <v>580</v>
      </c>
      <c r="T954" s="9">
        <f t="shared" si="210"/>
        <v>200</v>
      </c>
      <c r="U954" s="9" t="s">
        <v>513</v>
      </c>
      <c r="V954" s="9">
        <f t="shared" si="211"/>
        <v>100</v>
      </c>
      <c r="W954" s="9" t="s">
        <v>68</v>
      </c>
      <c r="X954" s="9">
        <f t="shared" si="212"/>
        <v>50</v>
      </c>
      <c r="Y954" s="9" t="s">
        <v>88</v>
      </c>
      <c r="Z954" s="9">
        <f t="shared" si="213"/>
        <v>100</v>
      </c>
      <c r="AA954" s="9" t="s">
        <v>68</v>
      </c>
      <c r="AB954" s="9">
        <f t="shared" si="214"/>
        <v>50</v>
      </c>
      <c r="AC954" s="9" t="s">
        <v>88</v>
      </c>
      <c r="AD954" s="9">
        <f t="shared" si="215"/>
        <v>80</v>
      </c>
      <c r="AE954" s="9" t="s">
        <v>59</v>
      </c>
      <c r="AF954" s="9">
        <f t="shared" si="216"/>
        <v>3</v>
      </c>
      <c r="AG954" s="9" t="s">
        <v>61</v>
      </c>
      <c r="AH954" s="9"/>
      <c r="AI954" s="9" t="str">
        <f t="shared" si="217"/>
        <v/>
      </c>
      <c r="AJ954" s="9" t="str">
        <f t="shared" si="218"/>
        <v/>
      </c>
      <c r="AK954" s="9"/>
      <c r="AL954" s="1" t="s">
        <v>490</v>
      </c>
      <c r="AM954" s="1" t="s">
        <v>33</v>
      </c>
      <c r="AN954" s="1" t="s">
        <v>334</v>
      </c>
      <c r="AP954" t="str">
        <f t="shared" si="219"/>
        <v>Undiscovered</v>
      </c>
      <c r="AR954" s="9">
        <f t="shared" si="220"/>
        <v>100</v>
      </c>
      <c r="AU954" s="1" t="s">
        <v>75</v>
      </c>
      <c r="AV954" s="1" t="s">
        <v>33</v>
      </c>
      <c r="AW954" s="1">
        <v>0.5</v>
      </c>
      <c r="AX954" s="1">
        <v>0.5</v>
      </c>
      <c r="AY954" s="1">
        <v>0.5</v>
      </c>
      <c r="AZ954" s="1">
        <v>0.5</v>
      </c>
      <c r="BA954" s="1" t="s">
        <v>38</v>
      </c>
      <c r="BB954" s="1" t="s">
        <v>33</v>
      </c>
      <c r="BC954" s="1" t="s">
        <v>33</v>
      </c>
      <c r="BD954" s="1" t="s">
        <v>33</v>
      </c>
      <c r="BE954" s="1" t="s">
        <v>33</v>
      </c>
      <c r="BF954" s="1" t="s">
        <v>33</v>
      </c>
      <c r="BG954" s="1" t="s">
        <v>33</v>
      </c>
      <c r="BH954" s="1" t="s">
        <v>33</v>
      </c>
      <c r="BI954" s="1" t="s">
        <v>33</v>
      </c>
      <c r="BJ954" s="1" t="s">
        <v>38</v>
      </c>
      <c r="BK954" s="1" t="s">
        <v>33</v>
      </c>
      <c r="BL954" s="1" t="s">
        <v>33</v>
      </c>
      <c r="BM954" s="1" t="s">
        <v>38</v>
      </c>
    </row>
    <row r="955" spans="1:65" x14ac:dyDescent="0.35">
      <c r="A955" s="1" t="s">
        <v>3876</v>
      </c>
      <c r="B955" s="1" t="s">
        <v>3437</v>
      </c>
      <c r="C955" s="1" t="s">
        <v>3877</v>
      </c>
      <c r="D955" s="1" t="s">
        <v>3878</v>
      </c>
      <c r="E955" t="s">
        <v>113</v>
      </c>
      <c r="F955" s="1" t="s">
        <v>913</v>
      </c>
      <c r="G955" s="1" t="s">
        <v>4533</v>
      </c>
      <c r="H955" s="1" t="s">
        <v>33</v>
      </c>
      <c r="I955" s="1" t="s">
        <v>310</v>
      </c>
      <c r="K955" t="str">
        <f t="shared" si="208"/>
        <v>Ice</v>
      </c>
      <c r="L955" s="1">
        <v>2.2000000000000002</v>
      </c>
      <c r="M955" s="1">
        <v>800</v>
      </c>
      <c r="N955" s="1" t="s">
        <v>33</v>
      </c>
      <c r="O955" s="1" t="s">
        <v>3879</v>
      </c>
      <c r="R955" s="9" t="s">
        <v>914</v>
      </c>
      <c r="S955" s="9">
        <f t="shared" si="209"/>
        <v>580</v>
      </c>
      <c r="T955" s="9">
        <f t="shared" si="210"/>
        <v>100</v>
      </c>
      <c r="U955" s="9" t="s">
        <v>68</v>
      </c>
      <c r="V955" s="9">
        <f t="shared" si="211"/>
        <v>145</v>
      </c>
      <c r="W955" s="9" t="s">
        <v>201</v>
      </c>
      <c r="X955" s="9">
        <f t="shared" si="212"/>
        <v>130</v>
      </c>
      <c r="Y955" s="9" t="s">
        <v>110</v>
      </c>
      <c r="Z955" s="9">
        <f t="shared" si="213"/>
        <v>65</v>
      </c>
      <c r="AA955" s="9" t="s">
        <v>46</v>
      </c>
      <c r="AB955" s="9">
        <f t="shared" si="214"/>
        <v>110</v>
      </c>
      <c r="AC955" s="9" t="s">
        <v>296</v>
      </c>
      <c r="AD955" s="9">
        <f t="shared" si="215"/>
        <v>30</v>
      </c>
      <c r="AE955" s="9" t="s">
        <v>158</v>
      </c>
      <c r="AF955" s="9">
        <f t="shared" si="216"/>
        <v>3</v>
      </c>
      <c r="AG955" s="9" t="s">
        <v>61</v>
      </c>
      <c r="AH955" s="9"/>
      <c r="AI955" s="9" t="str">
        <f t="shared" si="217"/>
        <v/>
      </c>
      <c r="AJ955" s="9" t="str">
        <f t="shared" si="218"/>
        <v/>
      </c>
      <c r="AK955" s="9"/>
      <c r="AL955" s="1" t="s">
        <v>490</v>
      </c>
      <c r="AM955" s="1" t="s">
        <v>33</v>
      </c>
      <c r="AN955" s="1" t="s">
        <v>334</v>
      </c>
      <c r="AP955" t="str">
        <f t="shared" si="219"/>
        <v>Undiscovered</v>
      </c>
      <c r="AR955" s="9">
        <f t="shared" si="220"/>
        <v>100</v>
      </c>
      <c r="AU955" s="1" t="s">
        <v>75</v>
      </c>
      <c r="AV955" s="1" t="s">
        <v>33</v>
      </c>
      <c r="AW955" s="1" t="s">
        <v>38</v>
      </c>
      <c r="AX955" s="1" t="s">
        <v>33</v>
      </c>
      <c r="AY955" s="1" t="s">
        <v>33</v>
      </c>
      <c r="AZ955" s="1" t="s">
        <v>33</v>
      </c>
      <c r="BA955" s="1">
        <v>0.5</v>
      </c>
      <c r="BB955" s="1" t="s">
        <v>38</v>
      </c>
      <c r="BC955" s="1" t="s">
        <v>33</v>
      </c>
      <c r="BD955" s="1" t="s">
        <v>33</v>
      </c>
      <c r="BE955" s="1" t="s">
        <v>33</v>
      </c>
      <c r="BF955" s="1" t="s">
        <v>33</v>
      </c>
      <c r="BG955" s="1" t="s">
        <v>33</v>
      </c>
      <c r="BH955" s="1" t="s">
        <v>38</v>
      </c>
      <c r="BI955" s="1" t="s">
        <v>33</v>
      </c>
      <c r="BJ955" s="1" t="s">
        <v>33</v>
      </c>
      <c r="BK955" s="1" t="s">
        <v>33</v>
      </c>
      <c r="BL955" s="1" t="s">
        <v>38</v>
      </c>
      <c r="BM955" s="1" t="s">
        <v>33</v>
      </c>
    </row>
    <row r="956" spans="1:65" x14ac:dyDescent="0.35">
      <c r="A956" s="1" t="s">
        <v>3880</v>
      </c>
      <c r="B956" s="1" t="s">
        <v>3442</v>
      </c>
      <c r="C956" s="1" t="s">
        <v>3881</v>
      </c>
      <c r="D956" s="1" t="s">
        <v>3882</v>
      </c>
      <c r="E956" t="s">
        <v>113</v>
      </c>
      <c r="F956" s="1" t="s">
        <v>913</v>
      </c>
      <c r="G956" s="1" t="s">
        <v>4534</v>
      </c>
      <c r="H956" s="1" t="s">
        <v>33</v>
      </c>
      <c r="I956" s="1" t="s">
        <v>679</v>
      </c>
      <c r="K956" t="str">
        <f t="shared" si="208"/>
        <v>Ghost</v>
      </c>
      <c r="L956" s="1">
        <v>2</v>
      </c>
      <c r="M956" s="1">
        <v>44.5</v>
      </c>
      <c r="N956" s="1" t="s">
        <v>33</v>
      </c>
      <c r="O956" s="1" t="s">
        <v>3883</v>
      </c>
      <c r="R956" s="9" t="s">
        <v>914</v>
      </c>
      <c r="S956" s="9">
        <f t="shared" si="209"/>
        <v>580</v>
      </c>
      <c r="T956" s="9">
        <f t="shared" si="210"/>
        <v>100</v>
      </c>
      <c r="U956" s="9" t="s">
        <v>68</v>
      </c>
      <c r="V956" s="9">
        <f t="shared" si="211"/>
        <v>65</v>
      </c>
      <c r="W956" s="9" t="s">
        <v>46</v>
      </c>
      <c r="X956" s="9">
        <f t="shared" si="212"/>
        <v>60</v>
      </c>
      <c r="Y956" s="9" t="s">
        <v>56</v>
      </c>
      <c r="Z956" s="9">
        <f t="shared" si="213"/>
        <v>145</v>
      </c>
      <c r="AA956" s="9" t="s">
        <v>201</v>
      </c>
      <c r="AB956" s="9">
        <f t="shared" si="214"/>
        <v>80</v>
      </c>
      <c r="AC956" s="9" t="s">
        <v>59</v>
      </c>
      <c r="AD956" s="9">
        <f t="shared" si="215"/>
        <v>130</v>
      </c>
      <c r="AE956" s="9" t="s">
        <v>110</v>
      </c>
      <c r="AF956" s="9">
        <f t="shared" si="216"/>
        <v>3</v>
      </c>
      <c r="AG956" s="9" t="s">
        <v>61</v>
      </c>
      <c r="AH956" s="9"/>
      <c r="AI956" s="9" t="str">
        <f t="shared" si="217"/>
        <v/>
      </c>
      <c r="AJ956" s="9" t="str">
        <f t="shared" si="218"/>
        <v/>
      </c>
      <c r="AK956" s="9"/>
      <c r="AL956" s="1" t="s">
        <v>490</v>
      </c>
      <c r="AM956" s="1" t="s">
        <v>33</v>
      </c>
      <c r="AN956" s="1" t="s">
        <v>334</v>
      </c>
      <c r="AP956" t="str">
        <f t="shared" si="219"/>
        <v>Undiscovered</v>
      </c>
      <c r="AR956" s="9">
        <f t="shared" si="220"/>
        <v>100</v>
      </c>
      <c r="AU956" s="1" t="s">
        <v>75</v>
      </c>
      <c r="AV956" s="1" t="s">
        <v>32</v>
      </c>
      <c r="AW956" s="1" t="s">
        <v>33</v>
      </c>
      <c r="AX956" s="1" t="s">
        <v>33</v>
      </c>
      <c r="AY956" s="1" t="s">
        <v>33</v>
      </c>
      <c r="AZ956" s="1" t="s">
        <v>33</v>
      </c>
      <c r="BA956" s="1" t="s">
        <v>33</v>
      </c>
      <c r="BB956" s="1" t="s">
        <v>32</v>
      </c>
      <c r="BC956" s="1">
        <v>0.5</v>
      </c>
      <c r="BD956" s="1" t="s">
        <v>33</v>
      </c>
      <c r="BE956" s="1" t="s">
        <v>33</v>
      </c>
      <c r="BF956" s="1" t="s">
        <v>33</v>
      </c>
      <c r="BG956" s="1">
        <v>0.5</v>
      </c>
      <c r="BH956" s="1" t="s">
        <v>33</v>
      </c>
      <c r="BI956" s="1" t="s">
        <v>38</v>
      </c>
      <c r="BJ956" s="1" t="s">
        <v>33</v>
      </c>
      <c r="BK956" s="1" t="s">
        <v>38</v>
      </c>
      <c r="BL956" s="1" t="s">
        <v>33</v>
      </c>
      <c r="BM956" s="1" t="s">
        <v>33</v>
      </c>
    </row>
    <row r="957" spans="1:65" x14ac:dyDescent="0.35">
      <c r="A957" s="1" t="s">
        <v>3884</v>
      </c>
      <c r="B957" s="1" t="s">
        <v>3446</v>
      </c>
      <c r="C957" s="1" t="s">
        <v>3885</v>
      </c>
      <c r="D957" s="1" t="s">
        <v>3886</v>
      </c>
      <c r="E957" t="s">
        <v>113</v>
      </c>
      <c r="F957" s="1" t="s">
        <v>943</v>
      </c>
      <c r="G957" s="1" t="s">
        <v>4535</v>
      </c>
      <c r="H957" s="1" t="s">
        <v>38</v>
      </c>
      <c r="I957" s="1" t="s">
        <v>299</v>
      </c>
      <c r="J957" s="1" t="s">
        <v>39</v>
      </c>
      <c r="K957" t="str">
        <f t="shared" si="208"/>
        <v>Psychic, Grass</v>
      </c>
      <c r="L957" s="1">
        <v>1.1000000000000001</v>
      </c>
      <c r="M957" s="1">
        <v>7.7</v>
      </c>
      <c r="N957" s="1" t="s">
        <v>33</v>
      </c>
      <c r="O957" s="1" t="s">
        <v>270</v>
      </c>
      <c r="R957" s="9" t="s">
        <v>472</v>
      </c>
      <c r="S957" s="9">
        <f t="shared" si="209"/>
        <v>500</v>
      </c>
      <c r="T957" s="9">
        <f t="shared" si="210"/>
        <v>100</v>
      </c>
      <c r="U957" s="9" t="s">
        <v>68</v>
      </c>
      <c r="V957" s="9">
        <f t="shared" si="211"/>
        <v>80</v>
      </c>
      <c r="W957" s="9" t="s">
        <v>59</v>
      </c>
      <c r="X957" s="9">
        <f t="shared" si="212"/>
        <v>80</v>
      </c>
      <c r="Y957" s="9" t="s">
        <v>59</v>
      </c>
      <c r="Z957" s="9">
        <f t="shared" si="213"/>
        <v>80</v>
      </c>
      <c r="AA957" s="9" t="s">
        <v>59</v>
      </c>
      <c r="AB957" s="9">
        <f t="shared" si="214"/>
        <v>80</v>
      </c>
      <c r="AC957" s="9" t="s">
        <v>59</v>
      </c>
      <c r="AD957" s="9">
        <f t="shared" si="215"/>
        <v>80</v>
      </c>
      <c r="AE957" s="9" t="s">
        <v>59</v>
      </c>
      <c r="AF957" s="9">
        <f t="shared" si="216"/>
        <v>3</v>
      </c>
      <c r="AG957" s="9" t="s">
        <v>61</v>
      </c>
      <c r="AH957" s="9"/>
      <c r="AI957" s="9" t="str">
        <f t="shared" si="217"/>
        <v/>
      </c>
      <c r="AJ957" s="9" t="str">
        <f t="shared" si="218"/>
        <v/>
      </c>
      <c r="AK957" s="9"/>
      <c r="AL957" s="1" t="s">
        <v>490</v>
      </c>
      <c r="AM957" s="1" t="s">
        <v>33</v>
      </c>
      <c r="AN957" s="1" t="s">
        <v>334</v>
      </c>
      <c r="AP957" t="str">
        <f t="shared" si="219"/>
        <v>Undiscovered</v>
      </c>
      <c r="AR957" s="9">
        <f t="shared" si="220"/>
        <v>100</v>
      </c>
      <c r="AU957" s="1" t="s">
        <v>75</v>
      </c>
      <c r="AV957" s="1" t="s">
        <v>33</v>
      </c>
      <c r="AW957" s="1" t="s">
        <v>38</v>
      </c>
      <c r="AX957" s="1">
        <v>0.5</v>
      </c>
      <c r="AY957" s="1">
        <v>0.5</v>
      </c>
      <c r="AZ957" s="1">
        <v>0.5</v>
      </c>
      <c r="BA957" s="1" t="s">
        <v>38</v>
      </c>
      <c r="BB957" s="1">
        <v>0.5</v>
      </c>
      <c r="BC957" s="1" t="s">
        <v>38</v>
      </c>
      <c r="BD957" s="1">
        <v>0.5</v>
      </c>
      <c r="BE957" s="1" t="s">
        <v>38</v>
      </c>
      <c r="BF957" s="1">
        <v>0.5</v>
      </c>
      <c r="BG957" s="1" t="s">
        <v>77</v>
      </c>
      <c r="BH957" s="1" t="s">
        <v>33</v>
      </c>
      <c r="BI957" s="1" t="s">
        <v>38</v>
      </c>
      <c r="BJ957" s="1" t="s">
        <v>33</v>
      </c>
      <c r="BK957" s="1" t="s">
        <v>38</v>
      </c>
      <c r="BL957" s="1" t="s">
        <v>33</v>
      </c>
      <c r="BM957" s="1" t="s">
        <v>33</v>
      </c>
    </row>
    <row r="958" spans="1:65" x14ac:dyDescent="0.35">
      <c r="A958" s="1" t="s">
        <v>3887</v>
      </c>
      <c r="B958" s="1" t="s">
        <v>3446</v>
      </c>
      <c r="C958" s="1" t="s">
        <v>3885</v>
      </c>
      <c r="D958" s="1" t="s">
        <v>3886</v>
      </c>
      <c r="E958" t="s">
        <v>113</v>
      </c>
      <c r="F958" s="1" t="s">
        <v>943</v>
      </c>
      <c r="G958" s="1" t="s">
        <v>4536</v>
      </c>
      <c r="H958" s="1" t="s">
        <v>38</v>
      </c>
      <c r="I958" s="1" t="s">
        <v>299</v>
      </c>
      <c r="J958" s="1" t="s">
        <v>310</v>
      </c>
      <c r="K958" t="str">
        <f t="shared" si="208"/>
        <v>Psychic, Ice</v>
      </c>
      <c r="L958" s="1">
        <v>2.4</v>
      </c>
      <c r="M958" s="1">
        <v>809.1</v>
      </c>
      <c r="N958" s="1" t="s">
        <v>33</v>
      </c>
      <c r="O958" s="1" t="s">
        <v>3888</v>
      </c>
      <c r="R958" s="9" t="s">
        <v>944</v>
      </c>
      <c r="S958" s="9">
        <f t="shared" si="209"/>
        <v>680</v>
      </c>
      <c r="T958" s="9">
        <f t="shared" si="210"/>
        <v>100</v>
      </c>
      <c r="U958" s="9" t="s">
        <v>68</v>
      </c>
      <c r="V958" s="9">
        <f t="shared" si="211"/>
        <v>165</v>
      </c>
      <c r="W958" s="9" t="s">
        <v>639</v>
      </c>
      <c r="X958" s="9">
        <f t="shared" si="212"/>
        <v>150</v>
      </c>
      <c r="Y958" s="9" t="s">
        <v>200</v>
      </c>
      <c r="Z958" s="9">
        <f t="shared" si="213"/>
        <v>85</v>
      </c>
      <c r="AA958" s="9" t="s">
        <v>104</v>
      </c>
      <c r="AB958" s="9">
        <f t="shared" si="214"/>
        <v>130</v>
      </c>
      <c r="AC958" s="9" t="s">
        <v>110</v>
      </c>
      <c r="AD958" s="9">
        <f t="shared" si="215"/>
        <v>50</v>
      </c>
      <c r="AE958" s="9" t="s">
        <v>88</v>
      </c>
      <c r="AF958" s="9">
        <f t="shared" si="216"/>
        <v>3</v>
      </c>
      <c r="AG958" s="9" t="s">
        <v>61</v>
      </c>
      <c r="AH958" s="9"/>
      <c r="AI958" s="9" t="str">
        <f t="shared" si="217"/>
        <v/>
      </c>
      <c r="AJ958" s="9" t="str">
        <f t="shared" si="218"/>
        <v/>
      </c>
      <c r="AK958" s="9"/>
      <c r="AL958" s="1" t="s">
        <v>490</v>
      </c>
      <c r="AM958" s="1" t="s">
        <v>33</v>
      </c>
      <c r="AN958" s="1" t="s">
        <v>334</v>
      </c>
      <c r="AP958" t="str">
        <f t="shared" si="219"/>
        <v>Undiscovered</v>
      </c>
      <c r="AR958" s="9">
        <f t="shared" si="220"/>
        <v>100</v>
      </c>
      <c r="AU958" s="1" t="s">
        <v>75</v>
      </c>
      <c r="AV958" s="1" t="s">
        <v>33</v>
      </c>
      <c r="AW958" s="1" t="s">
        <v>38</v>
      </c>
      <c r="AX958" s="1" t="s">
        <v>33</v>
      </c>
      <c r="AY958" s="1" t="s">
        <v>33</v>
      </c>
      <c r="AZ958" s="1" t="s">
        <v>33</v>
      </c>
      <c r="BA958" s="1">
        <v>0.5</v>
      </c>
      <c r="BB958" s="1" t="s">
        <v>33</v>
      </c>
      <c r="BC958" s="1" t="s">
        <v>33</v>
      </c>
      <c r="BD958" s="1" t="s">
        <v>33</v>
      </c>
      <c r="BE958" s="1" t="s">
        <v>33</v>
      </c>
      <c r="BF958" s="1">
        <v>0.5</v>
      </c>
      <c r="BG958" s="1" t="s">
        <v>38</v>
      </c>
      <c r="BH958" s="1" t="s">
        <v>38</v>
      </c>
      <c r="BI958" s="1" t="s">
        <v>38</v>
      </c>
      <c r="BJ958" s="1" t="s">
        <v>33</v>
      </c>
      <c r="BK958" s="1" t="s">
        <v>38</v>
      </c>
      <c r="BL958" s="1" t="s">
        <v>38</v>
      </c>
      <c r="BM958" s="1" t="s">
        <v>33</v>
      </c>
    </row>
    <row r="959" spans="1:65" x14ac:dyDescent="0.35">
      <c r="A959" s="1" t="s">
        <v>3889</v>
      </c>
      <c r="B959" s="1" t="s">
        <v>3446</v>
      </c>
      <c r="C959" s="1" t="s">
        <v>3885</v>
      </c>
      <c r="D959" s="1" t="s">
        <v>3886</v>
      </c>
      <c r="E959" t="s">
        <v>113</v>
      </c>
      <c r="F959" s="1" t="s">
        <v>943</v>
      </c>
      <c r="G959" s="1" t="s">
        <v>4536</v>
      </c>
      <c r="H959" s="1" t="s">
        <v>38</v>
      </c>
      <c r="I959" s="1" t="s">
        <v>299</v>
      </c>
      <c r="J959" s="1" t="s">
        <v>679</v>
      </c>
      <c r="K959" t="str">
        <f t="shared" si="208"/>
        <v>Psychic, Ghost</v>
      </c>
      <c r="L959" s="1">
        <v>2.4</v>
      </c>
      <c r="M959" s="1">
        <v>53.6</v>
      </c>
      <c r="N959" s="1" t="s">
        <v>33</v>
      </c>
      <c r="O959" s="1" t="s">
        <v>3888</v>
      </c>
      <c r="R959" s="9" t="s">
        <v>944</v>
      </c>
      <c r="S959" s="9">
        <f t="shared" si="209"/>
        <v>680</v>
      </c>
      <c r="T959" s="9">
        <f t="shared" si="210"/>
        <v>100</v>
      </c>
      <c r="U959" s="9" t="s">
        <v>68</v>
      </c>
      <c r="V959" s="9">
        <f t="shared" si="211"/>
        <v>85</v>
      </c>
      <c r="W959" s="9" t="s">
        <v>104</v>
      </c>
      <c r="X959" s="9">
        <f t="shared" si="212"/>
        <v>80</v>
      </c>
      <c r="Y959" s="9" t="s">
        <v>59</v>
      </c>
      <c r="Z959" s="9">
        <f t="shared" si="213"/>
        <v>165</v>
      </c>
      <c r="AA959" s="9" t="s">
        <v>639</v>
      </c>
      <c r="AB959" s="9">
        <f t="shared" si="214"/>
        <v>100</v>
      </c>
      <c r="AC959" s="9" t="s">
        <v>68</v>
      </c>
      <c r="AD959" s="9">
        <f t="shared" si="215"/>
        <v>150</v>
      </c>
      <c r="AE959" s="9" t="s">
        <v>200</v>
      </c>
      <c r="AF959" s="9">
        <f t="shared" si="216"/>
        <v>3</v>
      </c>
      <c r="AG959" s="9" t="s">
        <v>61</v>
      </c>
      <c r="AH959" s="9"/>
      <c r="AI959" s="9" t="str">
        <f t="shared" si="217"/>
        <v/>
      </c>
      <c r="AJ959" s="9" t="str">
        <f t="shared" si="218"/>
        <v/>
      </c>
      <c r="AK959" s="9"/>
      <c r="AL959" s="1" t="s">
        <v>490</v>
      </c>
      <c r="AM959" s="1" t="s">
        <v>33</v>
      </c>
      <c r="AN959" s="1" t="s">
        <v>334</v>
      </c>
      <c r="AP959" t="str">
        <f t="shared" si="219"/>
        <v>Undiscovered</v>
      </c>
      <c r="AR959" s="9">
        <f t="shared" si="220"/>
        <v>100</v>
      </c>
      <c r="AU959" s="1" t="s">
        <v>75</v>
      </c>
      <c r="AV959" s="1" t="s">
        <v>32</v>
      </c>
      <c r="AW959" s="1" t="s">
        <v>33</v>
      </c>
      <c r="AX959" s="1" t="s">
        <v>33</v>
      </c>
      <c r="AY959" s="1" t="s">
        <v>33</v>
      </c>
      <c r="AZ959" s="1" t="s">
        <v>33</v>
      </c>
      <c r="BA959" s="1" t="s">
        <v>33</v>
      </c>
      <c r="BB959" s="1" t="s">
        <v>32</v>
      </c>
      <c r="BC959" s="1">
        <v>0.5</v>
      </c>
      <c r="BD959" s="1" t="s">
        <v>33</v>
      </c>
      <c r="BE959" s="1" t="s">
        <v>33</v>
      </c>
      <c r="BF959" s="1">
        <v>0.5</v>
      </c>
      <c r="BG959" s="1" t="s">
        <v>33</v>
      </c>
      <c r="BH959" s="1" t="s">
        <v>33</v>
      </c>
      <c r="BI959" s="1" t="s">
        <v>77</v>
      </c>
      <c r="BJ959" s="1" t="s">
        <v>33</v>
      </c>
      <c r="BK959" s="1" t="s">
        <v>77</v>
      </c>
      <c r="BL959" s="1" t="s">
        <v>33</v>
      </c>
      <c r="BM959" s="1" t="s">
        <v>33</v>
      </c>
    </row>
    <row r="960" spans="1:65" x14ac:dyDescent="0.35">
      <c r="A960" s="1"/>
      <c r="B960" s="1"/>
      <c r="C960" s="1"/>
      <c r="D960" s="1"/>
      <c r="E960" s="1"/>
      <c r="F960" s="1"/>
      <c r="G960" s="1"/>
      <c r="H960" s="1"/>
      <c r="I960" s="1"/>
      <c r="J960" s="1"/>
      <c r="K960" s="1"/>
      <c r="L960" s="1"/>
      <c r="M960" s="1"/>
      <c r="N960" s="1"/>
      <c r="O960" s="1"/>
      <c r="R960" s="9"/>
      <c r="S960" s="9" t="str">
        <f t="shared" ref="S960:S991" si="221">IF(ISBLANK(R960),"",_xlfn.NUMBERVALUE(R960))</f>
        <v/>
      </c>
      <c r="T960" s="9"/>
      <c r="U960" s="9"/>
      <c r="V960" s="9"/>
      <c r="W960" s="9"/>
      <c r="X960" s="9"/>
      <c r="Y960" s="9"/>
      <c r="Z960" s="9"/>
      <c r="AA960" s="9"/>
      <c r="AB960" s="9"/>
      <c r="AC960" s="9"/>
      <c r="AD960" s="9"/>
      <c r="AE960" s="9"/>
      <c r="AF960" s="9"/>
      <c r="AG960" s="9"/>
      <c r="AH960" s="9"/>
      <c r="AI960" s="9"/>
      <c r="AJ960" s="9"/>
      <c r="AK960" s="9"/>
      <c r="AL960" s="1"/>
      <c r="AM960" s="1"/>
      <c r="AN960" s="1"/>
      <c r="AU960" s="1"/>
      <c r="AV960" s="1"/>
      <c r="AW960" s="1"/>
      <c r="AX960" s="1"/>
      <c r="AY960" s="1"/>
      <c r="AZ960" s="1"/>
      <c r="BA960" s="1"/>
      <c r="BB960" s="1"/>
      <c r="BC960" s="1"/>
      <c r="BD960" s="1"/>
      <c r="BE960" s="1"/>
      <c r="BF960" s="1"/>
      <c r="BG960" s="1"/>
      <c r="BH960" s="1"/>
      <c r="BI960" s="1"/>
      <c r="BJ960" s="1"/>
      <c r="BK960" s="1"/>
      <c r="BL960" s="1"/>
      <c r="BM960" s="1"/>
    </row>
    <row r="961" spans="1:65" x14ac:dyDescent="0.35">
      <c r="A961" s="1"/>
      <c r="B961" s="1"/>
      <c r="C961" s="1"/>
      <c r="D961" s="1"/>
      <c r="E961" s="1"/>
      <c r="F961" s="1"/>
      <c r="G961" s="1"/>
      <c r="H961" s="1"/>
      <c r="I961" s="1"/>
      <c r="J961" s="1"/>
      <c r="K961" s="1"/>
      <c r="L961" s="1"/>
      <c r="M961" s="1"/>
      <c r="N961" s="1"/>
      <c r="O961" s="1"/>
      <c r="R961" s="9"/>
      <c r="S961" s="9" t="str">
        <f t="shared" si="221"/>
        <v/>
      </c>
      <c r="T961" s="9"/>
      <c r="U961" s="9"/>
      <c r="V961" s="9"/>
      <c r="W961" s="9"/>
      <c r="X961" s="9"/>
      <c r="Y961" s="9"/>
      <c r="Z961" s="9"/>
      <c r="AA961" s="9"/>
      <c r="AB961" s="9"/>
      <c r="AC961" s="9"/>
      <c r="AD961" s="9"/>
      <c r="AE961" s="9"/>
      <c r="AF961" s="9"/>
      <c r="AG961" s="9"/>
      <c r="AH961" s="9"/>
      <c r="AI961" s="9"/>
      <c r="AJ961" s="9"/>
      <c r="AK961" s="9"/>
      <c r="AL961" s="1"/>
      <c r="AM961" s="1"/>
      <c r="AN961" s="1"/>
      <c r="AU961" s="1"/>
      <c r="AV961" s="1"/>
      <c r="AW961" s="1"/>
      <c r="AX961" s="1"/>
      <c r="AY961" s="1"/>
      <c r="AZ961" s="1"/>
      <c r="BA961" s="1"/>
      <c r="BB961" s="1"/>
      <c r="BC961" s="1"/>
      <c r="BD961" s="1"/>
      <c r="BE961" s="1"/>
      <c r="BF961" s="1"/>
      <c r="BG961" s="1"/>
      <c r="BH961" s="1"/>
      <c r="BI961" s="1"/>
      <c r="BJ961" s="1"/>
      <c r="BK961" s="1"/>
      <c r="BL961" s="1"/>
      <c r="BM961" s="1"/>
    </row>
    <row r="962" spans="1:65" x14ac:dyDescent="0.35">
      <c r="A962" s="1"/>
      <c r="B962" s="1"/>
      <c r="C962" s="1"/>
      <c r="D962" s="1"/>
      <c r="E962" s="1"/>
      <c r="F962" s="1"/>
      <c r="G962" s="1"/>
      <c r="H962" s="1"/>
      <c r="I962" s="1"/>
      <c r="J962" s="1"/>
      <c r="K962" s="1"/>
      <c r="L962" s="1"/>
      <c r="M962" s="1"/>
      <c r="N962" s="1"/>
      <c r="O962" s="1"/>
      <c r="R962" s="9"/>
      <c r="S962" s="9" t="str">
        <f t="shared" si="221"/>
        <v/>
      </c>
      <c r="T962" s="9"/>
      <c r="U962" s="9"/>
      <c r="V962" s="9"/>
      <c r="W962" s="9"/>
      <c r="X962" s="9"/>
      <c r="Y962" s="9"/>
      <c r="Z962" s="9"/>
      <c r="AA962" s="9"/>
      <c r="AB962" s="9"/>
      <c r="AC962" s="9"/>
      <c r="AD962" s="9"/>
      <c r="AE962" s="9"/>
      <c r="AF962" s="9"/>
      <c r="AG962" s="9"/>
      <c r="AH962" s="9"/>
      <c r="AI962" s="9"/>
      <c r="AJ962" s="9"/>
      <c r="AK962" s="9"/>
      <c r="AL962" s="1"/>
      <c r="AM962" s="1"/>
      <c r="AN962" s="1"/>
      <c r="AU962" s="1"/>
      <c r="AV962" s="1"/>
      <c r="AW962" s="1"/>
      <c r="AX962" s="1"/>
      <c r="AY962" s="1"/>
      <c r="AZ962" s="1"/>
      <c r="BA962" s="1"/>
      <c r="BB962" s="1"/>
      <c r="BC962" s="1"/>
      <c r="BD962" s="1"/>
      <c r="BE962" s="1"/>
      <c r="BF962" s="1"/>
      <c r="BG962" s="1"/>
      <c r="BH962" s="1"/>
      <c r="BI962" s="1"/>
      <c r="BJ962" s="1"/>
      <c r="BK962" s="1"/>
      <c r="BL962" s="1"/>
      <c r="BM962" s="1"/>
    </row>
    <row r="963" spans="1:65" x14ac:dyDescent="0.35">
      <c r="A963" s="1"/>
      <c r="B963" s="1"/>
      <c r="C963" s="1"/>
      <c r="D963" s="1"/>
      <c r="E963" s="1"/>
      <c r="F963" s="1"/>
      <c r="G963" s="1"/>
      <c r="H963" s="1"/>
      <c r="I963" s="1"/>
      <c r="J963" s="1"/>
      <c r="K963" s="1"/>
      <c r="L963" s="1"/>
      <c r="M963" s="1"/>
      <c r="N963" s="1"/>
      <c r="O963" s="1"/>
      <c r="R963" s="9"/>
      <c r="S963" s="9" t="str">
        <f t="shared" si="221"/>
        <v/>
      </c>
      <c r="T963" s="9"/>
      <c r="U963" s="9"/>
      <c r="V963" s="9"/>
      <c r="W963" s="9"/>
      <c r="X963" s="9"/>
      <c r="Y963" s="9"/>
      <c r="Z963" s="9"/>
      <c r="AA963" s="9"/>
      <c r="AB963" s="9"/>
      <c r="AC963" s="9"/>
      <c r="AD963" s="9"/>
      <c r="AE963" s="9"/>
      <c r="AF963" s="9"/>
      <c r="AG963" s="9"/>
      <c r="AH963" s="9"/>
      <c r="AI963" s="9"/>
      <c r="AJ963" s="9"/>
      <c r="AK963" s="9"/>
      <c r="AL963" s="1"/>
      <c r="AM963" s="1"/>
      <c r="AN963" s="1"/>
      <c r="AU963" s="1"/>
      <c r="AV963" s="1"/>
      <c r="AW963" s="1"/>
      <c r="AX963" s="1"/>
      <c r="AY963" s="1"/>
      <c r="AZ963" s="1"/>
      <c r="BA963" s="1"/>
      <c r="BB963" s="1"/>
      <c r="BC963" s="1"/>
      <c r="BD963" s="1"/>
      <c r="BE963" s="1"/>
      <c r="BF963" s="1"/>
      <c r="BG963" s="1"/>
      <c r="BH963" s="1"/>
      <c r="BI963" s="1"/>
      <c r="BJ963" s="1"/>
      <c r="BK963" s="1"/>
      <c r="BL963" s="1"/>
      <c r="BM963" s="1"/>
    </row>
    <row r="964" spans="1:65" x14ac:dyDescent="0.35">
      <c r="A964" s="1"/>
      <c r="B964" s="1"/>
      <c r="C964" s="1"/>
      <c r="D964" s="1"/>
      <c r="E964" s="1"/>
      <c r="F964" s="1"/>
      <c r="G964" s="1"/>
      <c r="H964" s="1"/>
      <c r="I964" s="1"/>
      <c r="J964" s="1"/>
      <c r="K964" s="1"/>
      <c r="L964" s="1"/>
      <c r="M964" s="1"/>
      <c r="N964" s="1"/>
      <c r="O964" s="1"/>
      <c r="R964" s="9"/>
      <c r="S964" s="9" t="str">
        <f t="shared" si="221"/>
        <v/>
      </c>
      <c r="T964" s="9"/>
      <c r="U964" s="9"/>
      <c r="V964" s="9"/>
      <c r="W964" s="9"/>
      <c r="X964" s="9"/>
      <c r="Y964" s="9"/>
      <c r="Z964" s="9"/>
      <c r="AA964" s="9"/>
      <c r="AB964" s="9"/>
      <c r="AC964" s="9"/>
      <c r="AD964" s="9"/>
      <c r="AE964" s="9"/>
      <c r="AF964" s="9"/>
      <c r="AG964" s="9"/>
      <c r="AH964" s="9"/>
      <c r="AI964" s="9"/>
      <c r="AJ964" s="9"/>
      <c r="AK964" s="9"/>
      <c r="AL964" s="1"/>
      <c r="AM964" s="1"/>
      <c r="AN964" s="1"/>
      <c r="AU964" s="1"/>
      <c r="AV964" s="1"/>
      <c r="AW964" s="1"/>
      <c r="AX964" s="1"/>
      <c r="AY964" s="1"/>
      <c r="AZ964" s="1"/>
      <c r="BA964" s="1"/>
      <c r="BB964" s="1"/>
      <c r="BC964" s="1"/>
      <c r="BD964" s="1"/>
      <c r="BE964" s="1"/>
      <c r="BF964" s="1"/>
      <c r="BG964" s="1"/>
      <c r="BH964" s="1"/>
      <c r="BI964" s="1"/>
      <c r="BJ964" s="1"/>
      <c r="BK964" s="1"/>
      <c r="BL964" s="1"/>
      <c r="BM964" s="1"/>
    </row>
    <row r="965" spans="1:65" x14ac:dyDescent="0.35">
      <c r="A965" s="1"/>
      <c r="B965" s="1"/>
      <c r="C965" s="1"/>
      <c r="D965" s="1"/>
      <c r="E965" s="1"/>
      <c r="F965" s="1"/>
      <c r="G965" s="1"/>
      <c r="H965" s="1"/>
      <c r="I965" s="1"/>
      <c r="J965" s="1"/>
      <c r="K965" s="1"/>
      <c r="L965" s="1"/>
      <c r="M965" s="1"/>
      <c r="N965" s="1"/>
      <c r="O965" s="1"/>
      <c r="R965" s="9"/>
      <c r="S965" s="9" t="str">
        <f t="shared" si="221"/>
        <v/>
      </c>
      <c r="T965" s="9"/>
      <c r="U965" s="9"/>
      <c r="V965" s="9"/>
      <c r="W965" s="9"/>
      <c r="X965" s="9"/>
      <c r="Y965" s="9"/>
      <c r="Z965" s="9"/>
      <c r="AA965" s="9"/>
      <c r="AB965" s="9"/>
      <c r="AC965" s="9"/>
      <c r="AD965" s="9"/>
      <c r="AE965" s="9"/>
      <c r="AF965" s="9"/>
      <c r="AG965" s="9"/>
      <c r="AH965" s="9"/>
      <c r="AI965" s="9"/>
      <c r="AJ965" s="9"/>
      <c r="AK965" s="9"/>
      <c r="AL965" s="1"/>
      <c r="AM965" s="1"/>
      <c r="AN965" s="1"/>
      <c r="AU965" s="1"/>
      <c r="AV965" s="1"/>
      <c r="AW965" s="1"/>
      <c r="AX965" s="1"/>
      <c r="AY965" s="1"/>
      <c r="AZ965" s="1"/>
      <c r="BA965" s="1"/>
      <c r="BB965" s="1"/>
      <c r="BC965" s="1"/>
      <c r="BD965" s="1"/>
      <c r="BE965" s="1"/>
      <c r="BF965" s="1"/>
      <c r="BG965" s="1"/>
      <c r="BH965" s="1"/>
      <c r="BI965" s="1"/>
      <c r="BJ965" s="1"/>
      <c r="BK965" s="1"/>
      <c r="BL965" s="1"/>
      <c r="BM965" s="1"/>
    </row>
    <row r="966" spans="1:65" x14ac:dyDescent="0.35">
      <c r="A966" s="1"/>
      <c r="B966" s="1"/>
      <c r="C966" s="1"/>
      <c r="D966" s="1"/>
      <c r="E966" s="1"/>
      <c r="F966" s="1"/>
      <c r="G966" s="1"/>
      <c r="H966" s="1"/>
      <c r="I966" s="1"/>
      <c r="J966" s="1"/>
      <c r="K966" s="1"/>
      <c r="L966" s="1"/>
      <c r="M966" s="1"/>
      <c r="N966" s="1"/>
      <c r="O966" s="1"/>
      <c r="R966" s="9"/>
      <c r="S966" s="9" t="str">
        <f t="shared" si="221"/>
        <v/>
      </c>
      <c r="T966" s="9"/>
      <c r="U966" s="9"/>
      <c r="V966" s="9"/>
      <c r="W966" s="9"/>
      <c r="X966" s="9"/>
      <c r="Y966" s="9"/>
      <c r="Z966" s="9"/>
      <c r="AA966" s="9"/>
      <c r="AB966" s="9"/>
      <c r="AC966" s="9"/>
      <c r="AD966" s="9"/>
      <c r="AE966" s="9"/>
      <c r="AF966" s="9"/>
      <c r="AG966" s="9"/>
      <c r="AH966" s="9"/>
      <c r="AI966" s="9"/>
      <c r="AJ966" s="9"/>
      <c r="AK966" s="9"/>
      <c r="AL966" s="1"/>
      <c r="AM966" s="1"/>
      <c r="AN966" s="1"/>
      <c r="AU966" s="1"/>
      <c r="AV966" s="1"/>
      <c r="AW966" s="1"/>
      <c r="AX966" s="1"/>
      <c r="AY966" s="1"/>
      <c r="AZ966" s="1"/>
      <c r="BA966" s="1"/>
      <c r="BB966" s="1"/>
      <c r="BC966" s="1"/>
      <c r="BD966" s="1"/>
      <c r="BE966" s="1"/>
      <c r="BF966" s="1"/>
      <c r="BG966" s="1"/>
      <c r="BH966" s="1"/>
      <c r="BI966" s="1"/>
      <c r="BJ966" s="1"/>
      <c r="BK966" s="1"/>
      <c r="BL966" s="1"/>
      <c r="BM966" s="1"/>
    </row>
    <row r="967" spans="1:65" x14ac:dyDescent="0.35">
      <c r="A967" s="1"/>
      <c r="B967" s="1"/>
      <c r="C967" s="1"/>
      <c r="D967" s="1"/>
      <c r="E967" s="1"/>
      <c r="F967" s="1"/>
      <c r="G967" s="1"/>
      <c r="H967" s="1"/>
      <c r="I967" s="1"/>
      <c r="J967" s="1"/>
      <c r="K967" s="1"/>
      <c r="L967" s="1"/>
      <c r="M967" s="1"/>
      <c r="N967" s="1"/>
      <c r="O967" s="1"/>
      <c r="R967" s="9"/>
      <c r="S967" s="9" t="str">
        <f t="shared" si="221"/>
        <v/>
      </c>
      <c r="T967" s="9"/>
      <c r="U967" s="9"/>
      <c r="V967" s="9"/>
      <c r="W967" s="9"/>
      <c r="X967" s="9"/>
      <c r="Y967" s="9"/>
      <c r="Z967" s="9"/>
      <c r="AA967" s="9"/>
      <c r="AB967" s="9"/>
      <c r="AC967" s="9"/>
      <c r="AD967" s="9"/>
      <c r="AE967" s="9"/>
      <c r="AF967" s="9"/>
      <c r="AG967" s="9"/>
      <c r="AH967" s="9"/>
      <c r="AI967" s="9"/>
      <c r="AJ967" s="9"/>
      <c r="AK967" s="9"/>
      <c r="AL967" s="1"/>
      <c r="AM967" s="1"/>
      <c r="AN967" s="1"/>
      <c r="AU967" s="1"/>
      <c r="AV967" s="1"/>
      <c r="AW967" s="1"/>
      <c r="AX967" s="1"/>
      <c r="AY967" s="1"/>
      <c r="AZ967" s="1"/>
      <c r="BA967" s="1"/>
      <c r="BB967" s="1"/>
      <c r="BC967" s="1"/>
      <c r="BD967" s="1"/>
      <c r="BE967" s="1"/>
      <c r="BF967" s="1"/>
      <c r="BG967" s="1"/>
      <c r="BH967" s="1"/>
      <c r="BI967" s="1"/>
      <c r="BJ967" s="1"/>
      <c r="BK967" s="1"/>
      <c r="BL967" s="1"/>
      <c r="BM967" s="1"/>
    </row>
    <row r="968" spans="1:65" x14ac:dyDescent="0.35">
      <c r="A968" s="1"/>
      <c r="B968" s="1"/>
      <c r="C968" s="1"/>
      <c r="D968" s="1"/>
      <c r="E968" s="1"/>
      <c r="F968" s="1"/>
      <c r="G968" s="1"/>
      <c r="H968" s="1"/>
      <c r="I968" s="1"/>
      <c r="J968" s="1"/>
      <c r="K968" s="1"/>
      <c r="L968" s="1"/>
      <c r="M968" s="1"/>
      <c r="N968" s="1"/>
      <c r="O968" s="1"/>
      <c r="R968" s="9"/>
      <c r="S968" s="9" t="str">
        <f t="shared" si="221"/>
        <v/>
      </c>
      <c r="T968" s="9"/>
      <c r="U968" s="9"/>
      <c r="V968" s="9"/>
      <c r="W968" s="9"/>
      <c r="X968" s="9"/>
      <c r="Y968" s="9"/>
      <c r="Z968" s="9"/>
      <c r="AA968" s="9"/>
      <c r="AB968" s="9"/>
      <c r="AC968" s="9"/>
      <c r="AD968" s="9"/>
      <c r="AE968" s="9"/>
      <c r="AF968" s="9"/>
      <c r="AG968" s="9"/>
      <c r="AH968" s="9"/>
      <c r="AI968" s="9"/>
      <c r="AJ968" s="9"/>
      <c r="AK968" s="9"/>
      <c r="AL968" s="1"/>
      <c r="AM968" s="1"/>
      <c r="AN968" s="1"/>
      <c r="AU968" s="1"/>
      <c r="AV968" s="1"/>
      <c r="AW968" s="1"/>
      <c r="AX968" s="1"/>
      <c r="AY968" s="1"/>
      <c r="AZ968" s="1"/>
      <c r="BA968" s="1"/>
      <c r="BB968" s="1"/>
      <c r="BC968" s="1"/>
      <c r="BD968" s="1"/>
      <c r="BE968" s="1"/>
      <c r="BF968" s="1"/>
      <c r="BG968" s="1"/>
      <c r="BH968" s="1"/>
      <c r="BI968" s="1"/>
      <c r="BJ968" s="1"/>
      <c r="BK968" s="1"/>
      <c r="BL968" s="1"/>
      <c r="BM968" s="1"/>
    </row>
    <row r="969" spans="1:65" x14ac:dyDescent="0.35">
      <c r="A969" s="1"/>
      <c r="B969" s="1"/>
      <c r="C969" s="1"/>
      <c r="D969" s="1"/>
      <c r="E969" s="1"/>
      <c r="F969" s="1"/>
      <c r="G969" s="1"/>
      <c r="H969" s="1"/>
      <c r="I969" s="1"/>
      <c r="J969" s="1"/>
      <c r="K969" s="1"/>
      <c r="L969" s="1"/>
      <c r="M969" s="1"/>
      <c r="N969" s="1"/>
      <c r="O969" s="1"/>
      <c r="R969" s="9"/>
      <c r="S969" s="9" t="str">
        <f t="shared" si="221"/>
        <v/>
      </c>
      <c r="T969" s="9"/>
      <c r="U969" s="9"/>
      <c r="V969" s="9"/>
      <c r="W969" s="9"/>
      <c r="X969" s="9"/>
      <c r="Y969" s="9"/>
      <c r="Z969" s="9"/>
      <c r="AA969" s="9"/>
      <c r="AB969" s="9"/>
      <c r="AC969" s="9"/>
      <c r="AD969" s="9"/>
      <c r="AE969" s="9"/>
      <c r="AF969" s="9"/>
      <c r="AG969" s="9"/>
      <c r="AH969" s="9"/>
      <c r="AI969" s="9"/>
      <c r="AJ969" s="9"/>
      <c r="AK969" s="9"/>
      <c r="AL969" s="1"/>
      <c r="AM969" s="1"/>
      <c r="AN969" s="1"/>
      <c r="AU969" s="1"/>
      <c r="AV969" s="1"/>
      <c r="AW969" s="1"/>
      <c r="AX969" s="1"/>
      <c r="AY969" s="1"/>
      <c r="AZ969" s="1"/>
      <c r="BA969" s="1"/>
      <c r="BB969" s="1"/>
      <c r="BC969" s="1"/>
      <c r="BD969" s="1"/>
      <c r="BE969" s="1"/>
      <c r="BF969" s="1"/>
      <c r="BG969" s="1"/>
      <c r="BH969" s="1"/>
      <c r="BI969" s="1"/>
      <c r="BJ969" s="1"/>
      <c r="BK969" s="1"/>
      <c r="BL969" s="1"/>
      <c r="BM969" s="1"/>
    </row>
    <row r="970" spans="1:65" x14ac:dyDescent="0.35">
      <c r="A970" s="1"/>
      <c r="B970" s="1"/>
      <c r="C970" s="1"/>
      <c r="D970" s="1"/>
      <c r="E970" s="1"/>
      <c r="F970" s="1"/>
      <c r="G970" s="1"/>
      <c r="H970" s="1"/>
      <c r="I970" s="1"/>
      <c r="J970" s="1"/>
      <c r="K970" s="1"/>
      <c r="L970" s="1"/>
      <c r="M970" s="1"/>
      <c r="N970" s="1"/>
      <c r="O970" s="1"/>
      <c r="R970" s="9"/>
      <c r="S970" s="9" t="str">
        <f t="shared" si="221"/>
        <v/>
      </c>
      <c r="T970" s="9"/>
      <c r="U970" s="9"/>
      <c r="V970" s="9"/>
      <c r="W970" s="9"/>
      <c r="X970" s="9"/>
      <c r="Y970" s="9"/>
      <c r="Z970" s="9"/>
      <c r="AA970" s="9"/>
      <c r="AB970" s="9"/>
      <c r="AC970" s="9"/>
      <c r="AD970" s="9"/>
      <c r="AE970" s="9"/>
      <c r="AF970" s="9"/>
      <c r="AG970" s="9"/>
      <c r="AH970" s="9"/>
      <c r="AI970" s="9"/>
      <c r="AJ970" s="9"/>
      <c r="AK970" s="9"/>
      <c r="AL970" s="1"/>
      <c r="AM970" s="1"/>
      <c r="AN970" s="1"/>
      <c r="AU970" s="1"/>
      <c r="AV970" s="1"/>
      <c r="AW970" s="1"/>
      <c r="AX970" s="1"/>
      <c r="AY970" s="1"/>
      <c r="AZ970" s="1"/>
      <c r="BA970" s="1"/>
      <c r="BB970" s="1"/>
      <c r="BC970" s="1"/>
      <c r="BD970" s="1"/>
      <c r="BE970" s="1"/>
      <c r="BF970" s="1"/>
      <c r="BG970" s="1"/>
      <c r="BH970" s="1"/>
      <c r="BI970" s="1"/>
      <c r="BJ970" s="1"/>
      <c r="BK970" s="1"/>
      <c r="BL970" s="1"/>
      <c r="BM970" s="1"/>
    </row>
    <row r="971" spans="1:65" x14ac:dyDescent="0.35">
      <c r="A971" s="1"/>
      <c r="B971" s="1"/>
      <c r="C971" s="1"/>
      <c r="D971" s="1"/>
      <c r="E971" s="1"/>
      <c r="F971" s="1"/>
      <c r="G971" s="1"/>
      <c r="H971" s="1"/>
      <c r="I971" s="1"/>
      <c r="J971" s="1"/>
      <c r="K971" s="1"/>
      <c r="L971" s="1"/>
      <c r="M971" s="1"/>
      <c r="N971" s="1"/>
      <c r="O971" s="1"/>
      <c r="R971" s="9"/>
      <c r="S971" s="9" t="str">
        <f t="shared" si="221"/>
        <v/>
      </c>
      <c r="T971" s="9"/>
      <c r="U971" s="9"/>
      <c r="V971" s="9"/>
      <c r="W971" s="9"/>
      <c r="X971" s="9"/>
      <c r="Y971" s="9"/>
      <c r="Z971" s="9"/>
      <c r="AA971" s="9"/>
      <c r="AB971" s="9"/>
      <c r="AC971" s="9"/>
      <c r="AD971" s="9"/>
      <c r="AE971" s="9"/>
      <c r="AF971" s="9"/>
      <c r="AG971" s="9"/>
      <c r="AH971" s="9"/>
      <c r="AI971" s="9"/>
      <c r="AJ971" s="9"/>
      <c r="AK971" s="9"/>
      <c r="AL971" s="1"/>
      <c r="AM971" s="1"/>
      <c r="AN971" s="1"/>
      <c r="AU971" s="1"/>
      <c r="AV971" s="1"/>
      <c r="AW971" s="1"/>
      <c r="AX971" s="1"/>
      <c r="AY971" s="1"/>
      <c r="AZ971" s="1"/>
      <c r="BA971" s="1"/>
      <c r="BB971" s="1"/>
      <c r="BC971" s="1"/>
      <c r="BD971" s="1"/>
      <c r="BE971" s="1"/>
      <c r="BF971" s="1"/>
      <c r="BG971" s="1"/>
      <c r="BH971" s="1"/>
      <c r="BI971" s="1"/>
      <c r="BJ971" s="1"/>
      <c r="BK971" s="1"/>
      <c r="BL971" s="1"/>
      <c r="BM971" s="1"/>
    </row>
    <row r="972" spans="1:65" x14ac:dyDescent="0.35">
      <c r="A972" s="1"/>
      <c r="B972" s="1"/>
      <c r="C972" s="1"/>
      <c r="D972" s="1"/>
      <c r="E972" s="1"/>
      <c r="F972" s="1"/>
      <c r="G972" s="1"/>
      <c r="H972" s="1"/>
      <c r="I972" s="1"/>
      <c r="J972" s="1"/>
      <c r="K972" s="1"/>
      <c r="L972" s="1"/>
      <c r="M972" s="1"/>
      <c r="N972" s="1"/>
      <c r="O972" s="1"/>
      <c r="R972" s="9"/>
      <c r="S972" s="9" t="str">
        <f t="shared" si="221"/>
        <v/>
      </c>
      <c r="T972" s="9"/>
      <c r="U972" s="9"/>
      <c r="V972" s="9"/>
      <c r="W972" s="9"/>
      <c r="X972" s="9"/>
      <c r="Y972" s="9"/>
      <c r="Z972" s="9"/>
      <c r="AA972" s="9"/>
      <c r="AB972" s="9"/>
      <c r="AC972" s="9"/>
      <c r="AD972" s="9"/>
      <c r="AE972" s="9"/>
      <c r="AF972" s="9"/>
      <c r="AG972" s="9"/>
      <c r="AH972" s="9"/>
      <c r="AI972" s="9"/>
      <c r="AJ972" s="9"/>
      <c r="AK972" s="9"/>
      <c r="AL972" s="1"/>
      <c r="AM972" s="1"/>
      <c r="AN972" s="1"/>
      <c r="AU972" s="1"/>
      <c r="AV972" s="1"/>
      <c r="AW972" s="1"/>
      <c r="AX972" s="1"/>
      <c r="AY972" s="1"/>
      <c r="AZ972" s="1"/>
      <c r="BA972" s="1"/>
      <c r="BB972" s="1"/>
      <c r="BC972" s="1"/>
      <c r="BD972" s="1"/>
      <c r="BE972" s="1"/>
      <c r="BF972" s="1"/>
      <c r="BG972" s="1"/>
      <c r="BH972" s="1"/>
      <c r="BI972" s="1"/>
      <c r="BJ972" s="1"/>
      <c r="BK972" s="1"/>
      <c r="BL972" s="1"/>
      <c r="BM972" s="1"/>
    </row>
    <row r="973" spans="1:65" x14ac:dyDescent="0.35">
      <c r="A973" s="1"/>
      <c r="B973" s="1"/>
      <c r="C973" s="1"/>
      <c r="D973" s="1"/>
      <c r="E973" s="1"/>
      <c r="F973" s="1"/>
      <c r="G973" s="1"/>
      <c r="H973" s="1"/>
      <c r="I973" s="1"/>
      <c r="J973" s="1"/>
      <c r="K973" s="1"/>
      <c r="L973" s="1"/>
      <c r="M973" s="1"/>
      <c r="N973" s="1"/>
      <c r="O973" s="1"/>
      <c r="R973" s="9"/>
      <c r="S973" s="9" t="str">
        <f t="shared" si="221"/>
        <v/>
      </c>
      <c r="T973" s="9"/>
      <c r="U973" s="9"/>
      <c r="V973" s="9"/>
      <c r="W973" s="9"/>
      <c r="X973" s="9"/>
      <c r="Y973" s="9"/>
      <c r="Z973" s="9"/>
      <c r="AA973" s="9"/>
      <c r="AB973" s="9"/>
      <c r="AC973" s="9"/>
      <c r="AD973" s="9"/>
      <c r="AE973" s="9"/>
      <c r="AF973" s="9"/>
      <c r="AG973" s="9"/>
      <c r="AH973" s="9"/>
      <c r="AI973" s="9"/>
      <c r="AJ973" s="9"/>
      <c r="AK973" s="9"/>
      <c r="AL973" s="1"/>
      <c r="AM973" s="1"/>
      <c r="AN973" s="1"/>
      <c r="AU973" s="1"/>
      <c r="AV973" s="1"/>
      <c r="AW973" s="1"/>
      <c r="AX973" s="1"/>
      <c r="AY973" s="1"/>
      <c r="AZ973" s="1"/>
      <c r="BA973" s="1"/>
      <c r="BB973" s="1"/>
      <c r="BC973" s="1"/>
      <c r="BD973" s="1"/>
      <c r="BE973" s="1"/>
      <c r="BF973" s="1"/>
      <c r="BG973" s="1"/>
      <c r="BH973" s="1"/>
      <c r="BI973" s="1"/>
      <c r="BJ973" s="1"/>
      <c r="BK973" s="1"/>
      <c r="BL973" s="1"/>
      <c r="BM973" s="1"/>
    </row>
    <row r="974" spans="1:65" x14ac:dyDescent="0.35">
      <c r="A974" s="1"/>
      <c r="B974" s="1"/>
      <c r="C974" s="1"/>
      <c r="D974" s="1"/>
      <c r="E974" s="1"/>
      <c r="F974" s="1"/>
      <c r="G974" s="1"/>
      <c r="H974" s="1"/>
      <c r="I974" s="1"/>
      <c r="J974" s="1"/>
      <c r="K974" s="1"/>
      <c r="L974" s="1"/>
      <c r="M974" s="1"/>
      <c r="N974" s="1"/>
      <c r="O974" s="1"/>
      <c r="R974" s="9"/>
      <c r="S974" s="9" t="str">
        <f t="shared" si="221"/>
        <v/>
      </c>
      <c r="T974" s="9"/>
      <c r="U974" s="9"/>
      <c r="V974" s="9"/>
      <c r="W974" s="9"/>
      <c r="X974" s="9"/>
      <c r="Y974" s="9"/>
      <c r="Z974" s="9"/>
      <c r="AA974" s="9"/>
      <c r="AB974" s="9"/>
      <c r="AC974" s="9"/>
      <c r="AD974" s="9"/>
      <c r="AE974" s="9"/>
      <c r="AF974" s="9"/>
      <c r="AG974" s="9"/>
      <c r="AH974" s="9"/>
      <c r="AI974" s="9"/>
      <c r="AJ974" s="9"/>
      <c r="AK974" s="9"/>
      <c r="AL974" s="1"/>
      <c r="AM974" s="1"/>
      <c r="AN974" s="1"/>
      <c r="AU974" s="1"/>
      <c r="AV974" s="1"/>
      <c r="AW974" s="1"/>
      <c r="AX974" s="1"/>
      <c r="AY974" s="1"/>
      <c r="AZ974" s="1"/>
      <c r="BA974" s="1"/>
      <c r="BB974" s="1"/>
      <c r="BC974" s="1"/>
      <c r="BD974" s="1"/>
      <c r="BE974" s="1"/>
      <c r="BF974" s="1"/>
      <c r="BG974" s="1"/>
      <c r="BH974" s="1"/>
      <c r="BI974" s="1"/>
      <c r="BJ974" s="1"/>
      <c r="BK974" s="1"/>
      <c r="BL974" s="1"/>
      <c r="BM974" s="1"/>
    </row>
    <row r="975" spans="1:65" x14ac:dyDescent="0.35">
      <c r="A975" s="1"/>
      <c r="B975" s="1"/>
      <c r="C975" s="1"/>
      <c r="D975" s="1"/>
      <c r="E975" s="1"/>
      <c r="F975" s="1"/>
      <c r="G975" s="1"/>
      <c r="H975" s="1"/>
      <c r="I975" s="1"/>
      <c r="J975" s="1"/>
      <c r="K975" s="1"/>
      <c r="L975" s="1"/>
      <c r="M975" s="1"/>
      <c r="N975" s="1"/>
      <c r="O975" s="1"/>
      <c r="R975" s="9"/>
      <c r="S975" s="9" t="str">
        <f t="shared" si="221"/>
        <v/>
      </c>
      <c r="T975" s="9"/>
      <c r="U975" s="9"/>
      <c r="V975" s="9"/>
      <c r="W975" s="9"/>
      <c r="X975" s="9"/>
      <c r="Y975" s="9"/>
      <c r="Z975" s="9"/>
      <c r="AA975" s="9"/>
      <c r="AB975" s="9"/>
      <c r="AC975" s="9"/>
      <c r="AD975" s="9"/>
      <c r="AE975" s="9"/>
      <c r="AF975" s="9"/>
      <c r="AG975" s="9"/>
      <c r="AH975" s="9"/>
      <c r="AI975" s="9"/>
      <c r="AJ975" s="9"/>
      <c r="AK975" s="9"/>
      <c r="AL975" s="1"/>
      <c r="AM975" s="1"/>
      <c r="AN975" s="1"/>
      <c r="AU975" s="1"/>
      <c r="AV975" s="1"/>
      <c r="AW975" s="1"/>
      <c r="AX975" s="1"/>
      <c r="AY975" s="1"/>
      <c r="AZ975" s="1"/>
      <c r="BA975" s="1"/>
      <c r="BB975" s="1"/>
      <c r="BC975" s="1"/>
      <c r="BD975" s="1"/>
      <c r="BE975" s="1"/>
      <c r="BF975" s="1"/>
      <c r="BG975" s="1"/>
      <c r="BH975" s="1"/>
      <c r="BI975" s="1"/>
      <c r="BJ975" s="1"/>
      <c r="BK975" s="1"/>
      <c r="BL975" s="1"/>
      <c r="BM975" s="1"/>
    </row>
    <row r="976" spans="1:65" x14ac:dyDescent="0.35">
      <c r="A976" s="1"/>
      <c r="B976" s="1"/>
      <c r="C976" s="1"/>
      <c r="D976" s="1"/>
      <c r="E976" s="1"/>
      <c r="F976" s="1"/>
      <c r="G976" s="1"/>
      <c r="H976" s="1"/>
      <c r="I976" s="1"/>
      <c r="J976" s="1"/>
      <c r="K976" s="1"/>
      <c r="L976" s="1"/>
      <c r="M976" s="1"/>
      <c r="N976" s="1"/>
      <c r="O976" s="1"/>
      <c r="R976" s="9"/>
      <c r="S976" s="9" t="str">
        <f t="shared" si="221"/>
        <v/>
      </c>
      <c r="T976" s="9"/>
      <c r="U976" s="9"/>
      <c r="V976" s="9"/>
      <c r="W976" s="9"/>
      <c r="X976" s="9"/>
      <c r="Y976" s="9"/>
      <c r="Z976" s="9"/>
      <c r="AA976" s="9"/>
      <c r="AB976" s="9"/>
      <c r="AC976" s="9"/>
      <c r="AD976" s="9"/>
      <c r="AE976" s="9"/>
      <c r="AF976" s="9"/>
      <c r="AG976" s="9"/>
      <c r="AH976" s="9"/>
      <c r="AI976" s="9"/>
      <c r="AJ976" s="9"/>
      <c r="AK976" s="9"/>
      <c r="AL976" s="1"/>
      <c r="AM976" s="1"/>
      <c r="AN976" s="1"/>
      <c r="AU976" s="1"/>
      <c r="AV976" s="1"/>
      <c r="AW976" s="1"/>
      <c r="AX976" s="1"/>
      <c r="AY976" s="1"/>
      <c r="AZ976" s="1"/>
      <c r="BA976" s="1"/>
      <c r="BB976" s="1"/>
      <c r="BC976" s="1"/>
      <c r="BD976" s="1"/>
      <c r="BE976" s="1"/>
      <c r="BF976" s="1"/>
      <c r="BG976" s="1"/>
      <c r="BH976" s="1"/>
      <c r="BI976" s="1"/>
      <c r="BJ976" s="1"/>
      <c r="BK976" s="1"/>
      <c r="BL976" s="1"/>
      <c r="BM976" s="1"/>
    </row>
    <row r="977" spans="1:65" x14ac:dyDescent="0.35">
      <c r="A977" s="1"/>
      <c r="B977" s="1"/>
      <c r="C977" s="1"/>
      <c r="D977" s="1"/>
      <c r="E977" s="1"/>
      <c r="F977" s="1"/>
      <c r="G977" s="1"/>
      <c r="H977" s="1"/>
      <c r="I977" s="1"/>
      <c r="J977" s="1"/>
      <c r="K977" s="1"/>
      <c r="L977" s="1"/>
      <c r="M977" s="1"/>
      <c r="N977" s="1"/>
      <c r="O977" s="1"/>
      <c r="R977" s="9"/>
      <c r="S977" s="9" t="str">
        <f t="shared" si="221"/>
        <v/>
      </c>
      <c r="T977" s="9"/>
      <c r="U977" s="9"/>
      <c r="V977" s="9"/>
      <c r="W977" s="9"/>
      <c r="X977" s="9"/>
      <c r="Y977" s="9"/>
      <c r="Z977" s="9"/>
      <c r="AA977" s="9"/>
      <c r="AB977" s="9"/>
      <c r="AC977" s="9"/>
      <c r="AD977" s="9"/>
      <c r="AE977" s="9"/>
      <c r="AF977" s="9"/>
      <c r="AG977" s="9"/>
      <c r="AH977" s="9"/>
      <c r="AI977" s="9"/>
      <c r="AJ977" s="9"/>
      <c r="AK977" s="9"/>
      <c r="AL977" s="1"/>
      <c r="AM977" s="1"/>
      <c r="AN977" s="1"/>
      <c r="AU977" s="1"/>
      <c r="AV977" s="1"/>
      <c r="AW977" s="1"/>
      <c r="AX977" s="1"/>
      <c r="AY977" s="1"/>
      <c r="AZ977" s="1"/>
      <c r="BA977" s="1"/>
      <c r="BB977" s="1"/>
      <c r="BC977" s="1"/>
      <c r="BD977" s="1"/>
      <c r="BE977" s="1"/>
      <c r="BF977" s="1"/>
      <c r="BG977" s="1"/>
      <c r="BH977" s="1"/>
      <c r="BI977" s="1"/>
      <c r="BJ977" s="1"/>
      <c r="BK977" s="1"/>
      <c r="BL977" s="1"/>
      <c r="BM977" s="1"/>
    </row>
    <row r="978" spans="1:65" x14ac:dyDescent="0.35">
      <c r="A978" s="1"/>
      <c r="B978" s="1"/>
      <c r="C978" s="1"/>
      <c r="D978" s="1"/>
      <c r="E978" s="1"/>
      <c r="F978" s="1"/>
      <c r="G978" s="1"/>
      <c r="H978" s="1"/>
      <c r="I978" s="1"/>
      <c r="J978" s="1"/>
      <c r="K978" s="1"/>
      <c r="L978" s="1"/>
      <c r="M978" s="1"/>
      <c r="N978" s="1"/>
      <c r="O978" s="1"/>
      <c r="R978" s="9"/>
      <c r="S978" s="9" t="str">
        <f t="shared" si="221"/>
        <v/>
      </c>
      <c r="T978" s="9"/>
      <c r="U978" s="9"/>
      <c r="V978" s="9"/>
      <c r="W978" s="9"/>
      <c r="X978" s="9"/>
      <c r="Y978" s="9"/>
      <c r="Z978" s="9"/>
      <c r="AA978" s="9"/>
      <c r="AB978" s="9"/>
      <c r="AC978" s="9"/>
      <c r="AD978" s="9"/>
      <c r="AE978" s="9"/>
      <c r="AF978" s="9"/>
      <c r="AG978" s="9"/>
      <c r="AH978" s="9"/>
      <c r="AI978" s="9"/>
      <c r="AJ978" s="9"/>
      <c r="AK978" s="9"/>
      <c r="AL978" s="1"/>
      <c r="AM978" s="1"/>
      <c r="AN978" s="1"/>
      <c r="AU978" s="1"/>
      <c r="AV978" s="1"/>
      <c r="AW978" s="1"/>
      <c r="AX978" s="1"/>
      <c r="AY978" s="1"/>
      <c r="AZ978" s="1"/>
      <c r="BA978" s="1"/>
      <c r="BB978" s="1"/>
      <c r="BC978" s="1"/>
      <c r="BD978" s="1"/>
      <c r="BE978" s="1"/>
      <c r="BF978" s="1"/>
      <c r="BG978" s="1"/>
      <c r="BH978" s="1"/>
      <c r="BI978" s="1"/>
      <c r="BJ978" s="1"/>
      <c r="BK978" s="1"/>
      <c r="BL978" s="1"/>
      <c r="BM978" s="1"/>
    </row>
    <row r="979" spans="1:65" x14ac:dyDescent="0.35">
      <c r="A979" s="1"/>
      <c r="B979" s="1"/>
      <c r="C979" s="1"/>
      <c r="D979" s="1"/>
      <c r="E979" s="1"/>
      <c r="F979" s="1"/>
      <c r="G979" s="1"/>
      <c r="H979" s="1"/>
      <c r="I979" s="1"/>
      <c r="J979" s="1"/>
      <c r="K979" s="1"/>
      <c r="L979" s="1"/>
      <c r="M979" s="1"/>
      <c r="N979" s="1"/>
      <c r="O979" s="1"/>
      <c r="R979" s="9"/>
      <c r="S979" s="9" t="str">
        <f t="shared" si="221"/>
        <v/>
      </c>
      <c r="T979" s="9"/>
      <c r="U979" s="9"/>
      <c r="V979" s="9"/>
      <c r="W979" s="9"/>
      <c r="X979" s="9"/>
      <c r="Y979" s="9"/>
      <c r="Z979" s="9"/>
      <c r="AA979" s="9"/>
      <c r="AB979" s="9"/>
      <c r="AC979" s="9"/>
      <c r="AD979" s="9"/>
      <c r="AE979" s="9"/>
      <c r="AF979" s="9"/>
      <c r="AG979" s="9"/>
      <c r="AH979" s="9"/>
      <c r="AI979" s="9"/>
      <c r="AJ979" s="9"/>
      <c r="AK979" s="9"/>
      <c r="AL979" s="1"/>
      <c r="AM979" s="1"/>
      <c r="AN979" s="1"/>
      <c r="AU979" s="1"/>
      <c r="AV979" s="1"/>
      <c r="AW979" s="1"/>
      <c r="AX979" s="1"/>
      <c r="AY979" s="1"/>
      <c r="AZ979" s="1"/>
      <c r="BA979" s="1"/>
      <c r="BB979" s="1"/>
      <c r="BC979" s="1"/>
      <c r="BD979" s="1"/>
      <c r="BE979" s="1"/>
      <c r="BF979" s="1"/>
      <c r="BG979" s="1"/>
      <c r="BH979" s="1"/>
      <c r="BI979" s="1"/>
      <c r="BJ979" s="1"/>
      <c r="BK979" s="1"/>
      <c r="BL979" s="1"/>
      <c r="BM979" s="1"/>
    </row>
    <row r="980" spans="1:65" x14ac:dyDescent="0.35">
      <c r="A980" s="1"/>
      <c r="B980" s="1"/>
      <c r="C980" s="1"/>
      <c r="D980" s="1"/>
      <c r="E980" s="1"/>
      <c r="F980" s="1"/>
      <c r="G980" s="1"/>
      <c r="H980" s="1"/>
      <c r="I980" s="1"/>
      <c r="J980" s="1"/>
      <c r="K980" s="1"/>
      <c r="L980" s="1"/>
      <c r="M980" s="1"/>
      <c r="N980" s="1"/>
      <c r="O980" s="1"/>
      <c r="R980" s="9"/>
      <c r="S980" s="9" t="str">
        <f t="shared" si="221"/>
        <v/>
      </c>
      <c r="T980" s="9"/>
      <c r="U980" s="9"/>
      <c r="V980" s="9"/>
      <c r="W980" s="9"/>
      <c r="X980" s="9"/>
      <c r="Y980" s="9"/>
      <c r="Z980" s="9"/>
      <c r="AA980" s="9"/>
      <c r="AB980" s="9"/>
      <c r="AC980" s="9"/>
      <c r="AD980" s="9"/>
      <c r="AE980" s="9"/>
      <c r="AF980" s="9"/>
      <c r="AG980" s="9"/>
      <c r="AH980" s="9"/>
      <c r="AI980" s="9"/>
      <c r="AJ980" s="9"/>
      <c r="AK980" s="9"/>
      <c r="AL980" s="1"/>
      <c r="AM980" s="1"/>
      <c r="AN980" s="1"/>
      <c r="AU980" s="1"/>
      <c r="AV980" s="1"/>
      <c r="AW980" s="1"/>
      <c r="AX980" s="1"/>
      <c r="AY980" s="1"/>
      <c r="AZ980" s="1"/>
      <c r="BA980" s="1"/>
      <c r="BB980" s="1"/>
      <c r="BC980" s="1"/>
      <c r="BD980" s="1"/>
      <c r="BE980" s="1"/>
      <c r="BF980" s="1"/>
      <c r="BG980" s="1"/>
      <c r="BH980" s="1"/>
      <c r="BI980" s="1"/>
      <c r="BJ980" s="1"/>
      <c r="BK980" s="1"/>
      <c r="BL980" s="1"/>
      <c r="BM980" s="1"/>
    </row>
    <row r="981" spans="1:65" x14ac:dyDescent="0.35">
      <c r="A981" s="1"/>
      <c r="B981" s="1"/>
      <c r="C981" s="1"/>
      <c r="D981" s="1"/>
      <c r="E981" s="1"/>
      <c r="F981" s="1"/>
      <c r="G981" s="1"/>
      <c r="H981" s="1"/>
      <c r="I981" s="1"/>
      <c r="J981" s="1"/>
      <c r="K981" s="1"/>
      <c r="L981" s="1"/>
      <c r="M981" s="1"/>
      <c r="N981" s="1"/>
      <c r="O981" s="1"/>
      <c r="R981" s="9"/>
      <c r="S981" s="9" t="str">
        <f t="shared" si="221"/>
        <v/>
      </c>
      <c r="T981" s="9"/>
      <c r="U981" s="9"/>
      <c r="V981" s="9"/>
      <c r="W981" s="9"/>
      <c r="X981" s="9"/>
      <c r="Y981" s="9"/>
      <c r="Z981" s="9"/>
      <c r="AA981" s="9"/>
      <c r="AB981" s="9"/>
      <c r="AC981" s="9"/>
      <c r="AD981" s="9"/>
      <c r="AE981" s="9"/>
      <c r="AF981" s="9"/>
      <c r="AG981" s="9"/>
      <c r="AH981" s="9"/>
      <c r="AI981" s="9"/>
      <c r="AJ981" s="9"/>
      <c r="AK981" s="9"/>
      <c r="AL981" s="1"/>
      <c r="AM981" s="1"/>
      <c r="AN981" s="1"/>
      <c r="AU981" s="1"/>
      <c r="AV981" s="1"/>
      <c r="AW981" s="1"/>
      <c r="AX981" s="1"/>
      <c r="AY981" s="1"/>
      <c r="AZ981" s="1"/>
      <c r="BA981" s="1"/>
      <c r="BB981" s="1"/>
      <c r="BC981" s="1"/>
      <c r="BD981" s="1"/>
      <c r="BE981" s="1"/>
      <c r="BF981" s="1"/>
      <c r="BG981" s="1"/>
      <c r="BH981" s="1"/>
      <c r="BI981" s="1"/>
      <c r="BJ981" s="1"/>
      <c r="BK981" s="1"/>
      <c r="BL981" s="1"/>
      <c r="BM981" s="1"/>
    </row>
    <row r="982" spans="1:65" x14ac:dyDescent="0.35">
      <c r="A982" s="1"/>
      <c r="B982" s="1"/>
      <c r="C982" s="1"/>
      <c r="D982" s="1"/>
      <c r="E982" s="1"/>
      <c r="F982" s="1"/>
      <c r="G982" s="1"/>
      <c r="H982" s="1"/>
      <c r="I982" s="1"/>
      <c r="J982" s="1"/>
      <c r="K982" s="1"/>
      <c r="L982" s="1"/>
      <c r="M982" s="1"/>
      <c r="N982" s="1"/>
      <c r="O982" s="1"/>
      <c r="R982" s="9"/>
      <c r="S982" s="9" t="str">
        <f t="shared" si="221"/>
        <v/>
      </c>
      <c r="T982" s="9"/>
      <c r="U982" s="9"/>
      <c r="V982" s="9"/>
      <c r="W982" s="9"/>
      <c r="X982" s="9"/>
      <c r="Y982" s="9"/>
      <c r="Z982" s="9"/>
      <c r="AA982" s="9"/>
      <c r="AB982" s="9"/>
      <c r="AC982" s="9"/>
      <c r="AD982" s="9"/>
      <c r="AE982" s="9"/>
      <c r="AF982" s="9"/>
      <c r="AG982" s="9"/>
      <c r="AH982" s="9"/>
      <c r="AI982" s="9"/>
      <c r="AJ982" s="9"/>
      <c r="AK982" s="9"/>
      <c r="AL982" s="1"/>
      <c r="AM982" s="1"/>
      <c r="AN982" s="1"/>
      <c r="AU982" s="1"/>
      <c r="AV982" s="1"/>
      <c r="AW982" s="1"/>
      <c r="AX982" s="1"/>
      <c r="AY982" s="1"/>
      <c r="AZ982" s="1"/>
      <c r="BA982" s="1"/>
      <c r="BB982" s="1"/>
      <c r="BC982" s="1"/>
      <c r="BD982" s="1"/>
      <c r="BE982" s="1"/>
      <c r="BF982" s="1"/>
      <c r="BG982" s="1"/>
      <c r="BH982" s="1"/>
      <c r="BI982" s="1"/>
      <c r="BJ982" s="1"/>
      <c r="BK982" s="1"/>
      <c r="BL982" s="1"/>
      <c r="BM982" s="1"/>
    </row>
    <row r="983" spans="1:65" x14ac:dyDescent="0.35">
      <c r="A983" s="1"/>
      <c r="B983" s="1"/>
      <c r="C983" s="1"/>
      <c r="D983" s="1"/>
      <c r="E983" s="1"/>
      <c r="F983" s="1"/>
      <c r="G983" s="1"/>
      <c r="H983" s="1"/>
      <c r="I983" s="1"/>
      <c r="J983" s="1"/>
      <c r="K983" s="1"/>
      <c r="L983" s="1"/>
      <c r="M983" s="1"/>
      <c r="N983" s="1"/>
      <c r="O983" s="1"/>
      <c r="R983" s="9"/>
      <c r="S983" s="9" t="str">
        <f t="shared" si="221"/>
        <v/>
      </c>
      <c r="T983" s="9"/>
      <c r="U983" s="9"/>
      <c r="V983" s="9"/>
      <c r="W983" s="9"/>
      <c r="X983" s="9"/>
      <c r="Y983" s="9"/>
      <c r="Z983" s="9"/>
      <c r="AA983" s="9"/>
      <c r="AB983" s="9"/>
      <c r="AC983" s="9"/>
      <c r="AD983" s="9"/>
      <c r="AE983" s="9"/>
      <c r="AF983" s="9"/>
      <c r="AG983" s="9"/>
      <c r="AH983" s="9"/>
      <c r="AI983" s="9"/>
      <c r="AJ983" s="9"/>
      <c r="AK983" s="9"/>
      <c r="AL983" s="1"/>
      <c r="AM983" s="1"/>
      <c r="AN983" s="1"/>
      <c r="AU983" s="1"/>
      <c r="AV983" s="1"/>
      <c r="AW983" s="1"/>
      <c r="AX983" s="1"/>
      <c r="AY983" s="1"/>
      <c r="AZ983" s="1"/>
      <c r="BA983" s="1"/>
      <c r="BB983" s="1"/>
      <c r="BC983" s="1"/>
      <c r="BD983" s="1"/>
      <c r="BE983" s="1"/>
      <c r="BF983" s="1"/>
      <c r="BG983" s="1"/>
      <c r="BH983" s="1"/>
      <c r="BI983" s="1"/>
      <c r="BJ983" s="1"/>
      <c r="BK983" s="1"/>
      <c r="BL983" s="1"/>
      <c r="BM983" s="1"/>
    </row>
    <row r="984" spans="1:65" x14ac:dyDescent="0.35">
      <c r="A984" s="1"/>
      <c r="B984" s="1"/>
      <c r="C984" s="1"/>
      <c r="D984" s="1"/>
      <c r="E984" s="1"/>
      <c r="F984" s="1"/>
      <c r="G984" s="1"/>
      <c r="H984" s="1"/>
      <c r="I984" s="1"/>
      <c r="J984" s="1"/>
      <c r="K984" s="1"/>
      <c r="L984" s="1"/>
      <c r="M984" s="1"/>
      <c r="N984" s="1"/>
      <c r="O984" s="1"/>
      <c r="R984" s="9"/>
      <c r="S984" s="9" t="str">
        <f t="shared" si="221"/>
        <v/>
      </c>
      <c r="T984" s="9"/>
      <c r="U984" s="9"/>
      <c r="V984" s="9"/>
      <c r="W984" s="9"/>
      <c r="X984" s="9"/>
      <c r="Y984" s="9"/>
      <c r="Z984" s="9"/>
      <c r="AA984" s="9"/>
      <c r="AB984" s="9"/>
      <c r="AC984" s="9"/>
      <c r="AD984" s="9"/>
      <c r="AE984" s="9"/>
      <c r="AF984" s="9"/>
      <c r="AG984" s="9"/>
      <c r="AH984" s="9"/>
      <c r="AI984" s="9"/>
      <c r="AJ984" s="9"/>
      <c r="AK984" s="9"/>
      <c r="AL984" s="1"/>
      <c r="AM984" s="1"/>
      <c r="AN984" s="1"/>
      <c r="AU984" s="1"/>
      <c r="AV984" s="1"/>
      <c r="AW984" s="1"/>
      <c r="AX984" s="1"/>
      <c r="AY984" s="1"/>
      <c r="AZ984" s="1"/>
      <c r="BA984" s="1"/>
      <c r="BB984" s="1"/>
      <c r="BC984" s="1"/>
      <c r="BD984" s="1"/>
      <c r="BE984" s="1"/>
      <c r="BF984" s="1"/>
      <c r="BG984" s="1"/>
      <c r="BH984" s="1"/>
      <c r="BI984" s="1"/>
      <c r="BJ984" s="1"/>
      <c r="BK984" s="1"/>
      <c r="BL984" s="1"/>
      <c r="BM984" s="1"/>
    </row>
    <row r="985" spans="1:65" x14ac:dyDescent="0.35">
      <c r="A985" s="1"/>
      <c r="B985" s="1"/>
      <c r="C985" s="1"/>
      <c r="D985" s="1"/>
      <c r="E985" s="1"/>
      <c r="F985" s="1"/>
      <c r="G985" s="1"/>
      <c r="H985" s="1"/>
      <c r="I985" s="1"/>
      <c r="J985" s="1"/>
      <c r="K985" s="1"/>
      <c r="L985" s="1"/>
      <c r="M985" s="1"/>
      <c r="N985" s="1"/>
      <c r="O985" s="1"/>
      <c r="R985" s="9"/>
      <c r="S985" s="9" t="str">
        <f t="shared" si="221"/>
        <v/>
      </c>
      <c r="T985" s="9"/>
      <c r="U985" s="9"/>
      <c r="V985" s="9"/>
      <c r="W985" s="9"/>
      <c r="X985" s="9"/>
      <c r="Y985" s="9"/>
      <c r="Z985" s="9"/>
      <c r="AA985" s="9"/>
      <c r="AB985" s="9"/>
      <c r="AC985" s="9"/>
      <c r="AD985" s="9"/>
      <c r="AE985" s="9"/>
      <c r="AF985" s="9"/>
      <c r="AG985" s="9"/>
      <c r="AH985" s="9"/>
      <c r="AI985" s="9"/>
      <c r="AJ985" s="9"/>
      <c r="AK985" s="9"/>
      <c r="AL985" s="1"/>
      <c r="AM985" s="1"/>
      <c r="AN985" s="1"/>
      <c r="AU985" s="1"/>
      <c r="AV985" s="1"/>
      <c r="AW985" s="1"/>
      <c r="AX985" s="1"/>
      <c r="AY985" s="1"/>
      <c r="AZ985" s="1"/>
      <c r="BA985" s="1"/>
      <c r="BB985" s="1"/>
      <c r="BC985" s="1"/>
      <c r="BD985" s="1"/>
      <c r="BE985" s="1"/>
      <c r="BF985" s="1"/>
      <c r="BG985" s="1"/>
      <c r="BH985" s="1"/>
      <c r="BI985" s="1"/>
      <c r="BJ985" s="1"/>
      <c r="BK985" s="1"/>
      <c r="BL985" s="1"/>
      <c r="BM985" s="1"/>
    </row>
    <row r="986" spans="1:65" x14ac:dyDescent="0.35">
      <c r="A986" s="1"/>
      <c r="B986" s="1"/>
      <c r="C986" s="1"/>
      <c r="D986" s="1"/>
      <c r="E986" s="1"/>
      <c r="F986" s="1"/>
      <c r="G986" s="1"/>
      <c r="H986" s="1"/>
      <c r="I986" s="1"/>
      <c r="J986" s="1"/>
      <c r="K986" s="1"/>
      <c r="L986" s="1"/>
      <c r="M986" s="1"/>
      <c r="N986" s="1"/>
      <c r="O986" s="1"/>
      <c r="R986" s="9"/>
      <c r="S986" s="9" t="str">
        <f t="shared" si="221"/>
        <v/>
      </c>
      <c r="T986" s="9"/>
      <c r="U986" s="9"/>
      <c r="V986" s="9"/>
      <c r="W986" s="9"/>
      <c r="X986" s="9"/>
      <c r="Y986" s="9"/>
      <c r="Z986" s="9"/>
      <c r="AA986" s="9"/>
      <c r="AB986" s="9"/>
      <c r="AC986" s="9"/>
      <c r="AD986" s="9"/>
      <c r="AE986" s="9"/>
      <c r="AF986" s="9"/>
      <c r="AG986" s="9"/>
      <c r="AH986" s="9"/>
      <c r="AI986" s="9"/>
      <c r="AJ986" s="9"/>
      <c r="AK986" s="9"/>
      <c r="AL986" s="1"/>
      <c r="AM986" s="1"/>
      <c r="AN986" s="1"/>
      <c r="AU986" s="1"/>
      <c r="AV986" s="1"/>
      <c r="AW986" s="1"/>
      <c r="AX986" s="1"/>
      <c r="AY986" s="1"/>
      <c r="AZ986" s="1"/>
      <c r="BA986" s="1"/>
      <c r="BB986" s="1"/>
      <c r="BC986" s="1"/>
      <c r="BD986" s="1"/>
      <c r="BE986" s="1"/>
      <c r="BF986" s="1"/>
      <c r="BG986" s="1"/>
      <c r="BH986" s="1"/>
      <c r="BI986" s="1"/>
      <c r="BJ986" s="1"/>
      <c r="BK986" s="1"/>
      <c r="BL986" s="1"/>
      <c r="BM986" s="1"/>
    </row>
    <row r="987" spans="1:65" x14ac:dyDescent="0.35">
      <c r="A987" s="1"/>
      <c r="B987" s="1"/>
      <c r="C987" s="1"/>
      <c r="D987" s="1"/>
      <c r="E987" s="1"/>
      <c r="F987" s="1"/>
      <c r="G987" s="1"/>
      <c r="H987" s="1"/>
      <c r="I987" s="1"/>
      <c r="J987" s="1"/>
      <c r="K987" s="1"/>
      <c r="L987" s="1"/>
      <c r="M987" s="1"/>
      <c r="N987" s="1"/>
      <c r="O987" s="1"/>
      <c r="R987" s="9"/>
      <c r="S987" s="9" t="str">
        <f t="shared" si="221"/>
        <v/>
      </c>
      <c r="T987" s="9"/>
      <c r="U987" s="9"/>
      <c r="V987" s="9"/>
      <c r="W987" s="9"/>
      <c r="X987" s="9"/>
      <c r="Y987" s="9"/>
      <c r="Z987" s="9"/>
      <c r="AA987" s="9"/>
      <c r="AB987" s="9"/>
      <c r="AC987" s="9"/>
      <c r="AD987" s="9"/>
      <c r="AE987" s="9"/>
      <c r="AF987" s="9"/>
      <c r="AG987" s="9"/>
      <c r="AH987" s="9"/>
      <c r="AI987" s="9"/>
      <c r="AJ987" s="9"/>
      <c r="AK987" s="9"/>
      <c r="AL987" s="1"/>
      <c r="AM987" s="1"/>
      <c r="AN987" s="1"/>
      <c r="AU987" s="1"/>
      <c r="AV987" s="1"/>
      <c r="AW987" s="1"/>
      <c r="AX987" s="1"/>
      <c r="AY987" s="1"/>
      <c r="AZ987" s="1"/>
      <c r="BA987" s="1"/>
      <c r="BB987" s="1"/>
      <c r="BC987" s="1"/>
      <c r="BD987" s="1"/>
      <c r="BE987" s="1"/>
      <c r="BF987" s="1"/>
      <c r="BG987" s="1"/>
      <c r="BH987" s="1"/>
      <c r="BI987" s="1"/>
      <c r="BJ987" s="1"/>
      <c r="BK987" s="1"/>
      <c r="BL987" s="1"/>
      <c r="BM987" s="1"/>
    </row>
    <row r="988" spans="1:65" x14ac:dyDescent="0.35">
      <c r="A988" s="1"/>
      <c r="B988" s="1"/>
      <c r="C988" s="1"/>
      <c r="D988" s="1"/>
      <c r="E988" s="1"/>
      <c r="F988" s="1"/>
      <c r="G988" s="1"/>
      <c r="H988" s="1"/>
      <c r="I988" s="1"/>
      <c r="J988" s="1"/>
      <c r="K988" s="1"/>
      <c r="L988" s="1"/>
      <c r="M988" s="1"/>
      <c r="N988" s="1"/>
      <c r="O988" s="1"/>
      <c r="R988" s="9"/>
      <c r="S988" s="9" t="str">
        <f t="shared" si="221"/>
        <v/>
      </c>
      <c r="T988" s="9"/>
      <c r="U988" s="9"/>
      <c r="V988" s="9"/>
      <c r="W988" s="9"/>
      <c r="X988" s="9"/>
      <c r="Y988" s="9"/>
      <c r="Z988" s="9"/>
      <c r="AA988" s="9"/>
      <c r="AB988" s="9"/>
      <c r="AC988" s="9"/>
      <c r="AD988" s="9"/>
      <c r="AE988" s="9"/>
      <c r="AF988" s="9"/>
      <c r="AG988" s="9"/>
      <c r="AH988" s="9"/>
      <c r="AI988" s="9"/>
      <c r="AJ988" s="9"/>
      <c r="AK988" s="9"/>
      <c r="AL988" s="1"/>
      <c r="AM988" s="1"/>
      <c r="AN988" s="1"/>
      <c r="AU988" s="1"/>
      <c r="AV988" s="1"/>
      <c r="AW988" s="1"/>
      <c r="AX988" s="1"/>
      <c r="AY988" s="1"/>
      <c r="AZ988" s="1"/>
      <c r="BA988" s="1"/>
      <c r="BB988" s="1"/>
      <c r="BC988" s="1"/>
      <c r="BD988" s="1"/>
      <c r="BE988" s="1"/>
      <c r="BF988" s="1"/>
      <c r="BG988" s="1"/>
      <c r="BH988" s="1"/>
      <c r="BI988" s="1"/>
      <c r="BJ988" s="1"/>
      <c r="BK988" s="1"/>
      <c r="BL988" s="1"/>
      <c r="BM988" s="1"/>
    </row>
    <row r="989" spans="1:65" x14ac:dyDescent="0.35">
      <c r="A989" s="1"/>
      <c r="B989" s="1"/>
      <c r="C989" s="1"/>
      <c r="D989" s="1"/>
      <c r="E989" s="1"/>
      <c r="F989" s="1"/>
      <c r="G989" s="1"/>
      <c r="H989" s="1"/>
      <c r="I989" s="1"/>
      <c r="J989" s="1"/>
      <c r="K989" s="1"/>
      <c r="L989" s="1"/>
      <c r="M989" s="1"/>
      <c r="N989" s="1"/>
      <c r="O989" s="1"/>
      <c r="R989" s="9"/>
      <c r="S989" s="9" t="str">
        <f t="shared" si="221"/>
        <v/>
      </c>
      <c r="T989" s="9"/>
      <c r="U989" s="9"/>
      <c r="V989" s="9"/>
      <c r="W989" s="9"/>
      <c r="X989" s="9"/>
      <c r="Y989" s="9"/>
      <c r="Z989" s="9"/>
      <c r="AA989" s="9"/>
      <c r="AB989" s="9"/>
      <c r="AC989" s="9"/>
      <c r="AD989" s="9"/>
      <c r="AE989" s="9"/>
      <c r="AF989" s="9"/>
      <c r="AG989" s="9"/>
      <c r="AH989" s="9"/>
      <c r="AI989" s="9"/>
      <c r="AJ989" s="9"/>
      <c r="AK989" s="9"/>
      <c r="AL989" s="1"/>
      <c r="AM989" s="1"/>
      <c r="AN989" s="1"/>
      <c r="AU989" s="1"/>
      <c r="AV989" s="1"/>
      <c r="AW989" s="1"/>
      <c r="AX989" s="1"/>
      <c r="AY989" s="1"/>
      <c r="AZ989" s="1"/>
      <c r="BA989" s="1"/>
      <c r="BB989" s="1"/>
      <c r="BC989" s="1"/>
      <c r="BD989" s="1"/>
      <c r="BE989" s="1"/>
      <c r="BF989" s="1"/>
      <c r="BG989" s="1"/>
      <c r="BH989" s="1"/>
      <c r="BI989" s="1"/>
      <c r="BJ989" s="1"/>
      <c r="BK989" s="1"/>
      <c r="BL989" s="1"/>
      <c r="BM989" s="1"/>
    </row>
    <row r="990" spans="1:65" x14ac:dyDescent="0.35">
      <c r="A990" s="1"/>
      <c r="B990" s="1"/>
      <c r="C990" s="1"/>
      <c r="D990" s="1"/>
      <c r="E990" s="1"/>
      <c r="F990" s="1"/>
      <c r="G990" s="1"/>
      <c r="H990" s="1"/>
      <c r="I990" s="1"/>
      <c r="J990" s="1"/>
      <c r="K990" s="1"/>
      <c r="L990" s="1"/>
      <c r="M990" s="1"/>
      <c r="N990" s="1"/>
      <c r="O990" s="1"/>
      <c r="R990" s="9"/>
      <c r="S990" s="9" t="str">
        <f t="shared" si="221"/>
        <v/>
      </c>
      <c r="T990" s="9"/>
      <c r="U990" s="9"/>
      <c r="V990" s="9"/>
      <c r="W990" s="9"/>
      <c r="X990" s="9"/>
      <c r="Y990" s="9"/>
      <c r="Z990" s="9"/>
      <c r="AA990" s="9"/>
      <c r="AB990" s="9"/>
      <c r="AC990" s="9"/>
      <c r="AD990" s="9"/>
      <c r="AE990" s="9"/>
      <c r="AF990" s="9"/>
      <c r="AG990" s="9"/>
      <c r="AH990" s="9"/>
      <c r="AI990" s="9"/>
      <c r="AJ990" s="9"/>
      <c r="AK990" s="9"/>
      <c r="AL990" s="1"/>
      <c r="AM990" s="1"/>
      <c r="AN990" s="1"/>
      <c r="AU990" s="1"/>
      <c r="AV990" s="1"/>
      <c r="AW990" s="1"/>
      <c r="AX990" s="1"/>
      <c r="AY990" s="1"/>
      <c r="AZ990" s="1"/>
      <c r="BA990" s="1"/>
      <c r="BB990" s="1"/>
      <c r="BC990" s="1"/>
      <c r="BD990" s="1"/>
      <c r="BE990" s="1"/>
      <c r="BF990" s="1"/>
      <c r="BG990" s="1"/>
      <c r="BH990" s="1"/>
      <c r="BI990" s="1"/>
      <c r="BJ990" s="1"/>
      <c r="BK990" s="1"/>
      <c r="BL990" s="1"/>
      <c r="BM990" s="1"/>
    </row>
    <row r="991" spans="1:65" x14ac:dyDescent="0.35">
      <c r="A991" s="1"/>
      <c r="B991" s="1"/>
      <c r="C991" s="1"/>
      <c r="D991" s="1"/>
      <c r="E991" s="1"/>
      <c r="F991" s="1"/>
      <c r="G991" s="1"/>
      <c r="H991" s="1"/>
      <c r="I991" s="1"/>
      <c r="J991" s="1"/>
      <c r="K991" s="1"/>
      <c r="L991" s="1"/>
      <c r="M991" s="1"/>
      <c r="N991" s="1"/>
      <c r="O991" s="1"/>
      <c r="R991" s="9"/>
      <c r="S991" s="9" t="str">
        <f t="shared" si="221"/>
        <v/>
      </c>
      <c r="T991" s="9"/>
      <c r="U991" s="9"/>
      <c r="V991" s="9"/>
      <c r="W991" s="9"/>
      <c r="X991" s="9"/>
      <c r="Y991" s="9"/>
      <c r="Z991" s="9"/>
      <c r="AA991" s="9"/>
      <c r="AB991" s="9"/>
      <c r="AC991" s="9"/>
      <c r="AD991" s="9"/>
      <c r="AE991" s="9"/>
      <c r="AF991" s="9"/>
      <c r="AG991" s="9"/>
      <c r="AH991" s="9"/>
      <c r="AI991" s="9"/>
      <c r="AJ991" s="9"/>
      <c r="AK991" s="9"/>
      <c r="AL991" s="1"/>
      <c r="AM991" s="1"/>
      <c r="AN991" s="1"/>
      <c r="AU991" s="1"/>
      <c r="AV991" s="1"/>
      <c r="AW991" s="1"/>
      <c r="AX991" s="1"/>
      <c r="AY991" s="1"/>
      <c r="AZ991" s="1"/>
      <c r="BA991" s="1"/>
      <c r="BB991" s="1"/>
      <c r="BC991" s="1"/>
      <c r="BD991" s="1"/>
      <c r="BE991" s="1"/>
      <c r="BF991" s="1"/>
      <c r="BG991" s="1"/>
      <c r="BH991" s="1"/>
      <c r="BI991" s="1"/>
      <c r="BJ991" s="1"/>
      <c r="BK991" s="1"/>
      <c r="BL991" s="1"/>
      <c r="BM991" s="1"/>
    </row>
    <row r="992" spans="1:65" x14ac:dyDescent="0.35">
      <c r="A992" s="1"/>
      <c r="B992" s="1"/>
      <c r="C992" s="1"/>
      <c r="D992" s="1"/>
      <c r="E992" s="1"/>
      <c r="F992" s="1"/>
      <c r="G992" s="1"/>
      <c r="H992" s="1"/>
      <c r="I992" s="1"/>
      <c r="J992" s="1"/>
      <c r="K992" s="1"/>
      <c r="L992" s="1"/>
      <c r="M992" s="1"/>
      <c r="N992" s="1"/>
      <c r="O992" s="1"/>
      <c r="R992" s="9"/>
      <c r="S992" s="9" t="str">
        <f t="shared" ref="S992:S1023" si="222">IF(ISBLANK(R992),"",_xlfn.NUMBERVALUE(R992))</f>
        <v/>
      </c>
      <c r="T992" s="9"/>
      <c r="U992" s="9"/>
      <c r="V992" s="9"/>
      <c r="W992" s="9"/>
      <c r="X992" s="9"/>
      <c r="Y992" s="9"/>
      <c r="Z992" s="9"/>
      <c r="AA992" s="9"/>
      <c r="AB992" s="9"/>
      <c r="AC992" s="9"/>
      <c r="AD992" s="9"/>
      <c r="AE992" s="9"/>
      <c r="AF992" s="9"/>
      <c r="AG992" s="9"/>
      <c r="AH992" s="9"/>
      <c r="AI992" s="9"/>
      <c r="AJ992" s="9"/>
      <c r="AK992" s="9"/>
      <c r="AL992" s="1"/>
      <c r="AM992" s="1"/>
      <c r="AN992" s="1"/>
      <c r="AU992" s="1"/>
      <c r="AV992" s="1"/>
      <c r="AW992" s="1"/>
      <c r="AX992" s="1"/>
      <c r="AY992" s="1"/>
      <c r="AZ992" s="1"/>
      <c r="BA992" s="1"/>
      <c r="BB992" s="1"/>
      <c r="BC992" s="1"/>
      <c r="BD992" s="1"/>
      <c r="BE992" s="1"/>
      <c r="BF992" s="1"/>
      <c r="BG992" s="1"/>
      <c r="BH992" s="1"/>
      <c r="BI992" s="1"/>
      <c r="BJ992" s="1"/>
      <c r="BK992" s="1"/>
      <c r="BL992" s="1"/>
      <c r="BM992" s="1"/>
    </row>
    <row r="993" spans="1:65" x14ac:dyDescent="0.35">
      <c r="A993" s="1"/>
      <c r="B993" s="1"/>
      <c r="C993" s="1"/>
      <c r="D993" s="1"/>
      <c r="E993" s="1"/>
      <c r="F993" s="1"/>
      <c r="G993" s="1"/>
      <c r="H993" s="1"/>
      <c r="I993" s="1"/>
      <c r="J993" s="1"/>
      <c r="K993" s="1"/>
      <c r="L993" s="1"/>
      <c r="M993" s="1"/>
      <c r="N993" s="1"/>
      <c r="O993" s="1"/>
      <c r="R993" s="9"/>
      <c r="S993" s="9" t="str">
        <f t="shared" si="222"/>
        <v/>
      </c>
      <c r="T993" s="9"/>
      <c r="U993" s="9"/>
      <c r="V993" s="9"/>
      <c r="W993" s="9"/>
      <c r="X993" s="9"/>
      <c r="Y993" s="9"/>
      <c r="Z993" s="9"/>
      <c r="AA993" s="9"/>
      <c r="AB993" s="9"/>
      <c r="AC993" s="9"/>
      <c r="AD993" s="9"/>
      <c r="AE993" s="9"/>
      <c r="AF993" s="9"/>
      <c r="AG993" s="9"/>
      <c r="AH993" s="9"/>
      <c r="AI993" s="9"/>
      <c r="AJ993" s="9"/>
      <c r="AK993" s="9"/>
      <c r="AL993" s="1"/>
      <c r="AM993" s="1"/>
      <c r="AN993" s="1"/>
      <c r="AU993" s="1"/>
      <c r="AV993" s="1"/>
      <c r="AW993" s="1"/>
      <c r="AX993" s="1"/>
      <c r="AY993" s="1"/>
      <c r="AZ993" s="1"/>
      <c r="BA993" s="1"/>
      <c r="BB993" s="1"/>
      <c r="BC993" s="1"/>
      <c r="BD993" s="1"/>
      <c r="BE993" s="1"/>
      <c r="BF993" s="1"/>
      <c r="BG993" s="1"/>
      <c r="BH993" s="1"/>
      <c r="BI993" s="1"/>
      <c r="BJ993" s="1"/>
      <c r="BK993" s="1"/>
      <c r="BL993" s="1"/>
      <c r="BM993" s="1"/>
    </row>
    <row r="994" spans="1:65" x14ac:dyDescent="0.35">
      <c r="A994" s="1"/>
      <c r="B994" s="1"/>
      <c r="C994" s="1"/>
      <c r="D994" s="1"/>
      <c r="E994" s="1"/>
      <c r="F994" s="1"/>
      <c r="G994" s="1"/>
      <c r="H994" s="1"/>
      <c r="I994" s="1"/>
      <c r="J994" s="1"/>
      <c r="K994" s="1"/>
      <c r="L994" s="1"/>
      <c r="M994" s="1"/>
      <c r="N994" s="1"/>
      <c r="O994" s="1"/>
      <c r="R994" s="9"/>
      <c r="S994" s="9" t="str">
        <f t="shared" si="222"/>
        <v/>
      </c>
      <c r="T994" s="9"/>
      <c r="U994" s="9"/>
      <c r="V994" s="9"/>
      <c r="W994" s="9"/>
      <c r="X994" s="9"/>
      <c r="Y994" s="9"/>
      <c r="Z994" s="9"/>
      <c r="AA994" s="9"/>
      <c r="AB994" s="9"/>
      <c r="AC994" s="9"/>
      <c r="AD994" s="9"/>
      <c r="AE994" s="9"/>
      <c r="AF994" s="9"/>
      <c r="AG994" s="9"/>
      <c r="AH994" s="9"/>
      <c r="AI994" s="9"/>
      <c r="AJ994" s="9"/>
      <c r="AK994" s="9"/>
      <c r="AL994" s="1"/>
      <c r="AM994" s="1"/>
      <c r="AN994" s="1"/>
      <c r="AU994" s="1"/>
      <c r="AV994" s="1"/>
      <c r="AW994" s="1"/>
      <c r="AX994" s="1"/>
      <c r="AY994" s="1"/>
      <c r="AZ994" s="1"/>
      <c r="BA994" s="1"/>
      <c r="BB994" s="1"/>
      <c r="BC994" s="1"/>
      <c r="BD994" s="1"/>
      <c r="BE994" s="1"/>
      <c r="BF994" s="1"/>
      <c r="BG994" s="1"/>
      <c r="BH994" s="1"/>
      <c r="BI994" s="1"/>
      <c r="BJ994" s="1"/>
      <c r="BK994" s="1"/>
      <c r="BL994" s="1"/>
      <c r="BM994" s="1"/>
    </row>
    <row r="995" spans="1:65" x14ac:dyDescent="0.35">
      <c r="A995" s="1"/>
      <c r="B995" s="1"/>
      <c r="C995" s="1"/>
      <c r="D995" s="1"/>
      <c r="E995" s="1"/>
      <c r="F995" s="1"/>
      <c r="G995" s="1"/>
      <c r="H995" s="1"/>
      <c r="I995" s="1"/>
      <c r="J995" s="1"/>
      <c r="K995" s="1"/>
      <c r="L995" s="1"/>
      <c r="M995" s="1"/>
      <c r="N995" s="1"/>
      <c r="O995" s="1"/>
      <c r="R995" s="9"/>
      <c r="S995" s="9" t="str">
        <f t="shared" si="222"/>
        <v/>
      </c>
      <c r="T995" s="9"/>
      <c r="U995" s="9"/>
      <c r="V995" s="9"/>
      <c r="W995" s="9"/>
      <c r="X995" s="9"/>
      <c r="Y995" s="9"/>
      <c r="Z995" s="9"/>
      <c r="AA995" s="9"/>
      <c r="AB995" s="9"/>
      <c r="AC995" s="9"/>
      <c r="AD995" s="9"/>
      <c r="AE995" s="9"/>
      <c r="AF995" s="9"/>
      <c r="AG995" s="9"/>
      <c r="AH995" s="9"/>
      <c r="AI995" s="9"/>
      <c r="AJ995" s="9"/>
      <c r="AK995" s="9"/>
      <c r="AL995" s="1"/>
      <c r="AM995" s="1"/>
      <c r="AN995" s="1"/>
      <c r="AU995" s="1"/>
      <c r="AV995" s="1"/>
      <c r="AW995" s="1"/>
      <c r="AX995" s="1"/>
      <c r="AY995" s="1"/>
      <c r="AZ995" s="1"/>
      <c r="BA995" s="1"/>
      <c r="BB995" s="1"/>
      <c r="BC995" s="1"/>
      <c r="BD995" s="1"/>
      <c r="BE995" s="1"/>
      <c r="BF995" s="1"/>
      <c r="BG995" s="1"/>
      <c r="BH995" s="1"/>
      <c r="BI995" s="1"/>
      <c r="BJ995" s="1"/>
      <c r="BK995" s="1"/>
      <c r="BL995" s="1"/>
      <c r="BM995" s="1"/>
    </row>
    <row r="996" spans="1:65" x14ac:dyDescent="0.35">
      <c r="A996" s="1"/>
      <c r="B996" s="1"/>
      <c r="C996" s="1"/>
      <c r="D996" s="1"/>
      <c r="E996" s="1"/>
      <c r="F996" s="1"/>
      <c r="G996" s="1"/>
      <c r="H996" s="1"/>
      <c r="I996" s="1"/>
      <c r="J996" s="1"/>
      <c r="K996" s="1"/>
      <c r="L996" s="1"/>
      <c r="M996" s="1"/>
      <c r="N996" s="1"/>
      <c r="O996" s="1"/>
      <c r="R996" s="9"/>
      <c r="S996" s="9" t="str">
        <f t="shared" si="222"/>
        <v/>
      </c>
      <c r="T996" s="9"/>
      <c r="U996" s="9"/>
      <c r="V996" s="9"/>
      <c r="W996" s="9"/>
      <c r="X996" s="9"/>
      <c r="Y996" s="9"/>
      <c r="Z996" s="9"/>
      <c r="AA996" s="9"/>
      <c r="AB996" s="9"/>
      <c r="AC996" s="9"/>
      <c r="AD996" s="9"/>
      <c r="AE996" s="9"/>
      <c r="AF996" s="9"/>
      <c r="AG996" s="9"/>
      <c r="AH996" s="9"/>
      <c r="AI996" s="9"/>
      <c r="AJ996" s="9"/>
      <c r="AK996" s="9"/>
      <c r="AL996" s="1"/>
      <c r="AM996" s="1"/>
      <c r="AN996" s="1"/>
      <c r="AU996" s="1"/>
      <c r="AV996" s="1"/>
      <c r="AW996" s="1"/>
      <c r="AX996" s="1"/>
      <c r="AY996" s="1"/>
      <c r="AZ996" s="1"/>
      <c r="BA996" s="1"/>
      <c r="BB996" s="1"/>
      <c r="BC996" s="1"/>
      <c r="BD996" s="1"/>
      <c r="BE996" s="1"/>
      <c r="BF996" s="1"/>
      <c r="BG996" s="1"/>
      <c r="BH996" s="1"/>
      <c r="BI996" s="1"/>
      <c r="BJ996" s="1"/>
      <c r="BK996" s="1"/>
      <c r="BL996" s="1"/>
      <c r="BM996" s="1"/>
    </row>
    <row r="997" spans="1:65" x14ac:dyDescent="0.35">
      <c r="A997" s="1"/>
      <c r="B997" s="1"/>
      <c r="C997" s="1"/>
      <c r="D997" s="1"/>
      <c r="E997" s="1"/>
      <c r="F997" s="1"/>
      <c r="G997" s="1"/>
      <c r="H997" s="1"/>
      <c r="I997" s="1"/>
      <c r="J997" s="1"/>
      <c r="K997" s="1"/>
      <c r="L997" s="1"/>
      <c r="M997" s="1"/>
      <c r="N997" s="1"/>
      <c r="O997" s="1"/>
      <c r="R997" s="9"/>
      <c r="S997" s="9" t="str">
        <f t="shared" si="222"/>
        <v/>
      </c>
      <c r="T997" s="9"/>
      <c r="U997" s="9"/>
      <c r="V997" s="9"/>
      <c r="W997" s="9"/>
      <c r="X997" s="9"/>
      <c r="Y997" s="9"/>
      <c r="Z997" s="9"/>
      <c r="AA997" s="9"/>
      <c r="AB997" s="9"/>
      <c r="AC997" s="9"/>
      <c r="AD997" s="9"/>
      <c r="AE997" s="9"/>
      <c r="AF997" s="9"/>
      <c r="AG997" s="9"/>
      <c r="AH997" s="9"/>
      <c r="AI997" s="9"/>
      <c r="AJ997" s="9"/>
      <c r="AK997" s="9"/>
      <c r="AL997" s="1"/>
      <c r="AM997" s="1"/>
      <c r="AN997" s="1"/>
      <c r="AU997" s="1"/>
      <c r="AV997" s="1"/>
      <c r="AW997" s="1"/>
      <c r="AX997" s="1"/>
      <c r="AY997" s="1"/>
      <c r="AZ997" s="1"/>
      <c r="BA997" s="1"/>
      <c r="BB997" s="1"/>
      <c r="BC997" s="1"/>
      <c r="BD997" s="1"/>
      <c r="BE997" s="1"/>
      <c r="BF997" s="1"/>
      <c r="BG997" s="1"/>
      <c r="BH997" s="1"/>
      <c r="BI997" s="1"/>
      <c r="BJ997" s="1"/>
      <c r="BK997" s="1"/>
      <c r="BL997" s="1"/>
      <c r="BM997" s="1"/>
    </row>
    <row r="998" spans="1:65" x14ac:dyDescent="0.35">
      <c r="A998" s="1"/>
      <c r="B998" s="1"/>
      <c r="C998" s="1"/>
      <c r="D998" s="1"/>
      <c r="E998" s="1"/>
      <c r="F998" s="1"/>
      <c r="G998" s="1"/>
      <c r="H998" s="1"/>
      <c r="I998" s="1"/>
      <c r="J998" s="1"/>
      <c r="K998" s="1"/>
      <c r="L998" s="1"/>
      <c r="M998" s="1"/>
      <c r="N998" s="1"/>
      <c r="O998" s="1"/>
      <c r="R998" s="9"/>
      <c r="S998" s="9" t="str">
        <f t="shared" si="222"/>
        <v/>
      </c>
      <c r="T998" s="9"/>
      <c r="U998" s="9"/>
      <c r="V998" s="9"/>
      <c r="W998" s="9"/>
      <c r="X998" s="9"/>
      <c r="Y998" s="9"/>
      <c r="Z998" s="9"/>
      <c r="AA998" s="9"/>
      <c r="AB998" s="9"/>
      <c r="AC998" s="9"/>
      <c r="AD998" s="9"/>
      <c r="AE998" s="9"/>
      <c r="AF998" s="9"/>
      <c r="AG998" s="9"/>
      <c r="AH998" s="9"/>
      <c r="AI998" s="9"/>
      <c r="AJ998" s="9"/>
      <c r="AK998" s="9"/>
      <c r="AL998" s="1"/>
      <c r="AM998" s="1"/>
      <c r="AN998" s="1"/>
      <c r="AU998" s="1"/>
      <c r="AV998" s="1"/>
      <c r="AW998" s="1"/>
      <c r="AX998" s="1"/>
      <c r="AY998" s="1"/>
      <c r="AZ998" s="1"/>
      <c r="BA998" s="1"/>
      <c r="BB998" s="1"/>
      <c r="BC998" s="1"/>
      <c r="BD998" s="1"/>
      <c r="BE998" s="1"/>
      <c r="BF998" s="1"/>
      <c r="BG998" s="1"/>
      <c r="BH998" s="1"/>
      <c r="BI998" s="1"/>
      <c r="BJ998" s="1"/>
      <c r="BK998" s="1"/>
      <c r="BL998" s="1"/>
      <c r="BM998" s="1"/>
    </row>
    <row r="999" spans="1:65" x14ac:dyDescent="0.35">
      <c r="A999" s="1"/>
      <c r="B999" s="1"/>
      <c r="C999" s="1"/>
      <c r="D999" s="1"/>
      <c r="E999" s="1"/>
      <c r="F999" s="1"/>
      <c r="G999" s="1"/>
      <c r="H999" s="1"/>
      <c r="I999" s="1"/>
      <c r="J999" s="1"/>
      <c r="K999" s="1"/>
      <c r="L999" s="1"/>
      <c r="M999" s="1"/>
      <c r="N999" s="1"/>
      <c r="O999" s="1"/>
      <c r="R999" s="9"/>
      <c r="S999" s="9" t="str">
        <f t="shared" si="222"/>
        <v/>
      </c>
      <c r="T999" s="9"/>
      <c r="U999" s="9"/>
      <c r="V999" s="9"/>
      <c r="W999" s="9"/>
      <c r="X999" s="9"/>
      <c r="Y999" s="9"/>
      <c r="Z999" s="9"/>
      <c r="AA999" s="9"/>
      <c r="AB999" s="9"/>
      <c r="AC999" s="9"/>
      <c r="AD999" s="9"/>
      <c r="AE999" s="9"/>
      <c r="AF999" s="9"/>
      <c r="AG999" s="9"/>
      <c r="AH999" s="9"/>
      <c r="AI999" s="9"/>
      <c r="AJ999" s="9"/>
      <c r="AK999" s="9"/>
      <c r="AL999" s="1"/>
      <c r="AM999" s="1"/>
      <c r="AN999" s="1"/>
      <c r="AU999" s="1"/>
      <c r="AV999" s="1"/>
      <c r="AW999" s="1"/>
      <c r="AX999" s="1"/>
      <c r="AY999" s="1"/>
      <c r="AZ999" s="1"/>
      <c r="BA999" s="1"/>
      <c r="BB999" s="1"/>
      <c r="BC999" s="1"/>
      <c r="BD999" s="1"/>
      <c r="BE999" s="1"/>
      <c r="BF999" s="1"/>
      <c r="BG999" s="1"/>
      <c r="BH999" s="1"/>
      <c r="BI999" s="1"/>
      <c r="BJ999" s="1"/>
      <c r="BK999" s="1"/>
      <c r="BL999" s="1"/>
      <c r="BM999" s="1"/>
    </row>
    <row r="1000" spans="1:65" x14ac:dyDescent="0.35">
      <c r="A1000" s="1"/>
      <c r="B1000" s="1"/>
      <c r="C1000" s="1"/>
      <c r="D1000" s="1"/>
      <c r="E1000" s="1"/>
      <c r="F1000" s="1"/>
      <c r="G1000" s="1"/>
      <c r="H1000" s="1"/>
      <c r="I1000" s="1"/>
      <c r="J1000" s="1"/>
      <c r="K1000" s="1"/>
      <c r="L1000" s="1"/>
      <c r="M1000" s="1"/>
      <c r="N1000" s="1"/>
      <c r="O1000" s="1"/>
      <c r="R1000" s="9"/>
      <c r="S1000" s="9" t="str">
        <f t="shared" si="222"/>
        <v/>
      </c>
      <c r="T1000" s="9"/>
      <c r="U1000" s="9"/>
      <c r="V1000" s="9"/>
      <c r="W1000" s="9"/>
      <c r="X1000" s="9"/>
      <c r="Y1000" s="9"/>
      <c r="Z1000" s="9"/>
      <c r="AA1000" s="9"/>
      <c r="AB1000" s="9"/>
      <c r="AC1000" s="9"/>
      <c r="AD1000" s="9"/>
      <c r="AE1000" s="9"/>
      <c r="AF1000" s="9"/>
      <c r="AG1000" s="9"/>
      <c r="AH1000" s="9"/>
      <c r="AI1000" s="9"/>
      <c r="AJ1000" s="9"/>
      <c r="AK1000" s="9"/>
      <c r="AL1000" s="1"/>
      <c r="AM1000" s="1"/>
      <c r="AN1000" s="1"/>
      <c r="AU1000" s="1"/>
      <c r="AV1000" s="1"/>
      <c r="AW1000" s="1"/>
      <c r="AX1000" s="1"/>
      <c r="AY1000" s="1"/>
      <c r="AZ1000" s="1"/>
      <c r="BA1000" s="1"/>
      <c r="BB1000" s="1"/>
      <c r="BC1000" s="1"/>
      <c r="BD1000" s="1"/>
      <c r="BE1000" s="1"/>
      <c r="BF1000" s="1"/>
      <c r="BG1000" s="1"/>
      <c r="BH1000" s="1"/>
      <c r="BI1000" s="1"/>
      <c r="BJ1000" s="1"/>
      <c r="BK1000" s="1"/>
      <c r="BL1000" s="1"/>
      <c r="BM1000" s="1"/>
    </row>
    <row r="1001" spans="1:65" x14ac:dyDescent="0.35">
      <c r="A1001" s="1"/>
      <c r="B1001" s="1"/>
      <c r="C1001" s="1"/>
      <c r="D1001" s="1"/>
      <c r="E1001" s="1"/>
      <c r="F1001" s="1"/>
      <c r="G1001" s="1"/>
      <c r="H1001" s="1"/>
      <c r="I1001" s="1"/>
      <c r="J1001" s="1"/>
      <c r="K1001" s="1"/>
      <c r="L1001" s="1"/>
      <c r="M1001" s="1"/>
      <c r="N1001" s="1"/>
      <c r="O1001" s="1"/>
      <c r="R1001" s="9"/>
      <c r="S1001" s="9" t="str">
        <f t="shared" si="222"/>
        <v/>
      </c>
      <c r="T1001" s="9"/>
      <c r="U1001" s="9"/>
      <c r="V1001" s="9"/>
      <c r="W1001" s="9"/>
      <c r="X1001" s="9"/>
      <c r="Y1001" s="9"/>
      <c r="Z1001" s="9"/>
      <c r="AA1001" s="9"/>
      <c r="AB1001" s="9"/>
      <c r="AC1001" s="9"/>
      <c r="AD1001" s="9"/>
      <c r="AE1001" s="9"/>
      <c r="AF1001" s="9"/>
      <c r="AG1001" s="9"/>
      <c r="AH1001" s="9"/>
      <c r="AI1001" s="9"/>
      <c r="AJ1001" s="9"/>
      <c r="AK1001" s="9"/>
      <c r="AL1001" s="1"/>
      <c r="AM1001" s="1"/>
      <c r="AN1001" s="1"/>
      <c r="AU1001" s="1"/>
      <c r="AV1001" s="1"/>
      <c r="AW1001" s="1"/>
      <c r="AX1001" s="1"/>
      <c r="AY1001" s="1"/>
      <c r="AZ1001" s="1"/>
      <c r="BA1001" s="1"/>
      <c r="BB1001" s="1"/>
      <c r="BC1001" s="1"/>
      <c r="BD1001" s="1"/>
      <c r="BE1001" s="1"/>
      <c r="BF1001" s="1"/>
      <c r="BG1001" s="1"/>
      <c r="BH1001" s="1"/>
      <c r="BI1001" s="1"/>
      <c r="BJ1001" s="1"/>
      <c r="BK1001" s="1"/>
      <c r="BL1001" s="1"/>
      <c r="BM1001" s="1"/>
    </row>
    <row r="1002" spans="1:65" x14ac:dyDescent="0.35">
      <c r="A1002" s="1"/>
      <c r="B1002" s="1"/>
      <c r="C1002" s="1"/>
      <c r="D1002" s="1"/>
      <c r="E1002" s="1"/>
      <c r="F1002" s="1"/>
      <c r="G1002" s="1"/>
      <c r="H1002" s="1"/>
      <c r="I1002" s="1"/>
      <c r="J1002" s="1"/>
      <c r="K1002" s="1"/>
      <c r="L1002" s="1"/>
      <c r="M1002" s="1"/>
      <c r="N1002" s="1"/>
      <c r="O1002" s="1"/>
      <c r="R1002" s="9"/>
      <c r="S1002" s="9" t="str">
        <f t="shared" si="222"/>
        <v/>
      </c>
      <c r="T1002" s="9"/>
      <c r="U1002" s="9"/>
      <c r="V1002" s="9"/>
      <c r="W1002" s="9"/>
      <c r="X1002" s="9"/>
      <c r="Y1002" s="9"/>
      <c r="Z1002" s="9"/>
      <c r="AA1002" s="9"/>
      <c r="AB1002" s="9"/>
      <c r="AC1002" s="9"/>
      <c r="AD1002" s="9"/>
      <c r="AE1002" s="9"/>
      <c r="AF1002" s="9"/>
      <c r="AG1002" s="9"/>
      <c r="AH1002" s="9"/>
      <c r="AI1002" s="9"/>
      <c r="AJ1002" s="9"/>
      <c r="AK1002" s="9"/>
      <c r="AL1002" s="1"/>
      <c r="AM1002" s="1"/>
      <c r="AN1002" s="1"/>
      <c r="AU1002" s="1"/>
      <c r="AV1002" s="1"/>
      <c r="AW1002" s="1"/>
      <c r="AX1002" s="1"/>
      <c r="AY1002" s="1"/>
      <c r="AZ1002" s="1"/>
      <c r="BA1002" s="1"/>
      <c r="BB1002" s="1"/>
      <c r="BC1002" s="1"/>
      <c r="BD1002" s="1"/>
      <c r="BE1002" s="1"/>
      <c r="BF1002" s="1"/>
      <c r="BG1002" s="1"/>
      <c r="BH1002" s="1"/>
      <c r="BI1002" s="1"/>
      <c r="BJ1002" s="1"/>
      <c r="BK1002" s="1"/>
      <c r="BL1002" s="1"/>
      <c r="BM1002" s="1"/>
    </row>
    <row r="1003" spans="1:65" x14ac:dyDescent="0.35">
      <c r="A1003" s="1"/>
      <c r="B1003" s="1"/>
      <c r="C1003" s="1"/>
      <c r="D1003" s="1"/>
      <c r="E1003" s="1"/>
      <c r="F1003" s="1"/>
      <c r="G1003" s="1"/>
      <c r="H1003" s="1"/>
      <c r="I1003" s="1"/>
      <c r="J1003" s="1"/>
      <c r="K1003" s="1"/>
      <c r="L1003" s="1"/>
      <c r="M1003" s="1"/>
      <c r="N1003" s="1"/>
      <c r="O1003" s="1"/>
      <c r="R1003" s="9"/>
      <c r="S1003" s="9" t="str">
        <f t="shared" si="222"/>
        <v/>
      </c>
      <c r="T1003" s="9"/>
      <c r="U1003" s="9"/>
      <c r="V1003" s="9"/>
      <c r="W1003" s="9"/>
      <c r="X1003" s="9"/>
      <c r="Y1003" s="9"/>
      <c r="Z1003" s="9"/>
      <c r="AA1003" s="9"/>
      <c r="AB1003" s="9"/>
      <c r="AC1003" s="9"/>
      <c r="AD1003" s="9"/>
      <c r="AE1003" s="9"/>
      <c r="AF1003" s="9"/>
      <c r="AG1003" s="9"/>
      <c r="AH1003" s="9"/>
      <c r="AI1003" s="9"/>
      <c r="AJ1003" s="9"/>
      <c r="AK1003" s="9"/>
      <c r="AL1003" s="1"/>
      <c r="AM1003" s="1"/>
      <c r="AN1003" s="1"/>
      <c r="AU1003" s="1"/>
      <c r="AV1003" s="1"/>
      <c r="AW1003" s="1"/>
      <c r="AX1003" s="1"/>
      <c r="AY1003" s="1"/>
      <c r="AZ1003" s="1"/>
      <c r="BA1003" s="1"/>
      <c r="BB1003" s="1"/>
      <c r="BC1003" s="1"/>
      <c r="BD1003" s="1"/>
      <c r="BE1003" s="1"/>
      <c r="BF1003" s="1"/>
      <c r="BG1003" s="1"/>
      <c r="BH1003" s="1"/>
      <c r="BI1003" s="1"/>
      <c r="BJ1003" s="1"/>
      <c r="BK1003" s="1"/>
      <c r="BL1003" s="1"/>
      <c r="BM1003" s="1"/>
    </row>
    <row r="1004" spans="1:65" x14ac:dyDescent="0.35">
      <c r="A1004" s="1"/>
      <c r="B1004" s="1"/>
      <c r="C1004" s="1"/>
      <c r="D1004" s="1"/>
      <c r="E1004" s="1"/>
      <c r="F1004" s="1"/>
      <c r="G1004" s="1"/>
      <c r="H1004" s="1"/>
      <c r="I1004" s="1"/>
      <c r="J1004" s="1"/>
      <c r="K1004" s="1"/>
      <c r="L1004" s="1"/>
      <c r="M1004" s="1"/>
      <c r="N1004" s="1"/>
      <c r="O1004" s="1"/>
      <c r="R1004" s="9"/>
      <c r="S1004" s="9" t="str">
        <f t="shared" si="222"/>
        <v/>
      </c>
      <c r="T1004" s="9"/>
      <c r="U1004" s="9"/>
      <c r="V1004" s="9"/>
      <c r="W1004" s="9"/>
      <c r="X1004" s="9"/>
      <c r="Y1004" s="9"/>
      <c r="Z1004" s="9"/>
      <c r="AA1004" s="9"/>
      <c r="AB1004" s="9"/>
      <c r="AC1004" s="9"/>
      <c r="AD1004" s="9"/>
      <c r="AE1004" s="9"/>
      <c r="AF1004" s="9"/>
      <c r="AG1004" s="9"/>
      <c r="AH1004" s="9"/>
      <c r="AI1004" s="9"/>
      <c r="AJ1004" s="9"/>
      <c r="AK1004" s="9"/>
      <c r="AL1004" s="1"/>
      <c r="AM1004" s="1"/>
      <c r="AN1004" s="1"/>
      <c r="AU1004" s="1"/>
      <c r="AV1004" s="1"/>
      <c r="AW1004" s="1"/>
      <c r="AX1004" s="1"/>
      <c r="AY1004" s="1"/>
      <c r="AZ1004" s="1"/>
      <c r="BA1004" s="1"/>
      <c r="BB1004" s="1"/>
      <c r="BC1004" s="1"/>
      <c r="BD1004" s="1"/>
      <c r="BE1004" s="1"/>
      <c r="BF1004" s="1"/>
      <c r="BG1004" s="1"/>
      <c r="BH1004" s="1"/>
      <c r="BI1004" s="1"/>
      <c r="BJ1004" s="1"/>
      <c r="BK1004" s="1"/>
      <c r="BL1004" s="1"/>
      <c r="BM1004" s="1"/>
    </row>
    <row r="1005" spans="1:65" x14ac:dyDescent="0.35">
      <c r="A1005" s="1"/>
      <c r="B1005" s="1"/>
      <c r="C1005" s="1"/>
      <c r="D1005" s="1"/>
      <c r="E1005" s="1"/>
      <c r="F1005" s="1"/>
      <c r="G1005" s="1"/>
      <c r="H1005" s="1"/>
      <c r="I1005" s="1"/>
      <c r="J1005" s="1"/>
      <c r="K1005" s="1"/>
      <c r="L1005" s="1"/>
      <c r="M1005" s="1"/>
      <c r="N1005" s="1"/>
      <c r="O1005" s="1"/>
      <c r="R1005" s="9"/>
      <c r="S1005" s="9" t="str">
        <f t="shared" si="222"/>
        <v/>
      </c>
      <c r="T1005" s="9"/>
      <c r="U1005" s="9"/>
      <c r="V1005" s="9"/>
      <c r="W1005" s="9"/>
      <c r="X1005" s="9"/>
      <c r="Y1005" s="9"/>
      <c r="Z1005" s="9"/>
      <c r="AA1005" s="9"/>
      <c r="AB1005" s="9"/>
      <c r="AC1005" s="9"/>
      <c r="AD1005" s="9"/>
      <c r="AE1005" s="9"/>
      <c r="AF1005" s="9"/>
      <c r="AG1005" s="9"/>
      <c r="AH1005" s="9"/>
      <c r="AI1005" s="9"/>
      <c r="AJ1005" s="9"/>
      <c r="AK1005" s="9"/>
      <c r="AL1005" s="1"/>
      <c r="AM1005" s="1"/>
      <c r="AN1005" s="1"/>
      <c r="AU1005" s="1"/>
      <c r="AV1005" s="1"/>
      <c r="AW1005" s="1"/>
      <c r="AX1005" s="1"/>
      <c r="AY1005" s="1"/>
      <c r="AZ1005" s="1"/>
      <c r="BA1005" s="1"/>
      <c r="BB1005" s="1"/>
      <c r="BC1005" s="1"/>
      <c r="BD1005" s="1"/>
      <c r="BE1005" s="1"/>
      <c r="BF1005" s="1"/>
      <c r="BG1005" s="1"/>
      <c r="BH1005" s="1"/>
      <c r="BI1005" s="1"/>
      <c r="BJ1005" s="1"/>
      <c r="BK1005" s="1"/>
      <c r="BL1005" s="1"/>
      <c r="BM1005" s="1"/>
    </row>
    <row r="1006" spans="1:65" x14ac:dyDescent="0.35">
      <c r="A1006" s="1"/>
      <c r="B1006" s="1"/>
      <c r="C1006" s="1"/>
      <c r="D1006" s="1"/>
      <c r="E1006" s="1"/>
      <c r="F1006" s="1"/>
      <c r="G1006" s="1"/>
      <c r="H1006" s="1"/>
      <c r="I1006" s="1"/>
      <c r="J1006" s="1"/>
      <c r="K1006" s="1"/>
      <c r="L1006" s="1"/>
      <c r="M1006" s="1"/>
      <c r="N1006" s="1"/>
      <c r="O1006" s="1"/>
      <c r="R1006" s="9"/>
      <c r="S1006" s="9" t="str">
        <f t="shared" si="222"/>
        <v/>
      </c>
      <c r="T1006" s="9"/>
      <c r="U1006" s="9"/>
      <c r="V1006" s="9"/>
      <c r="W1006" s="9"/>
      <c r="X1006" s="9"/>
      <c r="Y1006" s="9"/>
      <c r="Z1006" s="9"/>
      <c r="AA1006" s="9"/>
      <c r="AB1006" s="9"/>
      <c r="AC1006" s="9"/>
      <c r="AD1006" s="9"/>
      <c r="AE1006" s="9"/>
      <c r="AF1006" s="9"/>
      <c r="AG1006" s="9"/>
      <c r="AH1006" s="9"/>
      <c r="AI1006" s="9"/>
      <c r="AJ1006" s="9"/>
      <c r="AK1006" s="9"/>
      <c r="AL1006" s="1"/>
      <c r="AM1006" s="1"/>
      <c r="AN1006" s="1"/>
      <c r="AU1006" s="1"/>
      <c r="AV1006" s="1"/>
      <c r="AW1006" s="1"/>
      <c r="AX1006" s="1"/>
      <c r="AY1006" s="1"/>
      <c r="AZ1006" s="1"/>
      <c r="BA1006" s="1"/>
      <c r="BB1006" s="1"/>
      <c r="BC1006" s="1"/>
      <c r="BD1006" s="1"/>
      <c r="BE1006" s="1"/>
      <c r="BF1006" s="1"/>
      <c r="BG1006" s="1"/>
      <c r="BH1006" s="1"/>
      <c r="BI1006" s="1"/>
      <c r="BJ1006" s="1"/>
      <c r="BK1006" s="1"/>
      <c r="BL1006" s="1"/>
      <c r="BM1006" s="1"/>
    </row>
    <row r="1007" spans="1:65" x14ac:dyDescent="0.35">
      <c r="A1007" s="1"/>
      <c r="B1007" s="1"/>
      <c r="C1007" s="1"/>
      <c r="D1007" s="1"/>
      <c r="E1007" s="1"/>
      <c r="F1007" s="1"/>
      <c r="G1007" s="1"/>
      <c r="H1007" s="1"/>
      <c r="I1007" s="1"/>
      <c r="J1007" s="1"/>
      <c r="K1007" s="1"/>
      <c r="L1007" s="1"/>
      <c r="M1007" s="1"/>
      <c r="N1007" s="1"/>
      <c r="O1007" s="1"/>
      <c r="R1007" s="9"/>
      <c r="S1007" s="9" t="str">
        <f t="shared" si="222"/>
        <v/>
      </c>
      <c r="T1007" s="9"/>
      <c r="U1007" s="9"/>
      <c r="V1007" s="9"/>
      <c r="W1007" s="9"/>
      <c r="X1007" s="9"/>
      <c r="Y1007" s="9"/>
      <c r="Z1007" s="9"/>
      <c r="AA1007" s="9"/>
      <c r="AB1007" s="9"/>
      <c r="AC1007" s="9"/>
      <c r="AD1007" s="9"/>
      <c r="AE1007" s="9"/>
      <c r="AF1007" s="9"/>
      <c r="AG1007" s="9"/>
      <c r="AH1007" s="9"/>
      <c r="AI1007" s="9"/>
      <c r="AJ1007" s="9"/>
      <c r="AK1007" s="9"/>
      <c r="AL1007" s="1"/>
      <c r="AM1007" s="1"/>
      <c r="AN1007" s="1"/>
      <c r="AU1007" s="1"/>
      <c r="AV1007" s="1"/>
      <c r="AW1007" s="1"/>
      <c r="AX1007" s="1"/>
      <c r="AY1007" s="1"/>
      <c r="AZ1007" s="1"/>
      <c r="BA1007" s="1"/>
      <c r="BB1007" s="1"/>
      <c r="BC1007" s="1"/>
      <c r="BD1007" s="1"/>
      <c r="BE1007" s="1"/>
      <c r="BF1007" s="1"/>
      <c r="BG1007" s="1"/>
      <c r="BH1007" s="1"/>
      <c r="BI1007" s="1"/>
      <c r="BJ1007" s="1"/>
      <c r="BK1007" s="1"/>
      <c r="BL1007" s="1"/>
      <c r="BM1007" s="1"/>
    </row>
    <row r="1008" spans="1:65" x14ac:dyDescent="0.35">
      <c r="A1008" s="1"/>
      <c r="B1008" s="1"/>
      <c r="C1008" s="1"/>
      <c r="D1008" s="1"/>
      <c r="E1008" s="1"/>
      <c r="F1008" s="1"/>
      <c r="G1008" s="1"/>
      <c r="H1008" s="1"/>
      <c r="I1008" s="1"/>
      <c r="J1008" s="1"/>
      <c r="K1008" s="1"/>
      <c r="L1008" s="1"/>
      <c r="M1008" s="1"/>
      <c r="N1008" s="1"/>
      <c r="O1008" s="1"/>
      <c r="R1008" s="9"/>
      <c r="S1008" s="9" t="str">
        <f t="shared" si="222"/>
        <v/>
      </c>
      <c r="T1008" s="9"/>
      <c r="U1008" s="9"/>
      <c r="V1008" s="9"/>
      <c r="W1008" s="9"/>
      <c r="X1008" s="9"/>
      <c r="Y1008" s="9"/>
      <c r="Z1008" s="9"/>
      <c r="AA1008" s="9"/>
      <c r="AB1008" s="9"/>
      <c r="AC1008" s="9"/>
      <c r="AD1008" s="9"/>
      <c r="AE1008" s="9"/>
      <c r="AF1008" s="9"/>
      <c r="AG1008" s="9"/>
      <c r="AH1008" s="9"/>
      <c r="AI1008" s="9"/>
      <c r="AJ1008" s="9"/>
      <c r="AK1008" s="9"/>
      <c r="AL1008" s="1"/>
      <c r="AM1008" s="1"/>
      <c r="AN1008" s="1"/>
      <c r="AU1008" s="1"/>
      <c r="AV1008" s="1"/>
      <c r="AW1008" s="1"/>
      <c r="AX1008" s="1"/>
      <c r="AY1008" s="1"/>
      <c r="AZ1008" s="1"/>
      <c r="BA1008" s="1"/>
      <c r="BB1008" s="1"/>
      <c r="BC1008" s="1"/>
      <c r="BD1008" s="1"/>
      <c r="BE1008" s="1"/>
      <c r="BF1008" s="1"/>
      <c r="BG1008" s="1"/>
      <c r="BH1008" s="1"/>
      <c r="BI1008" s="1"/>
      <c r="BJ1008" s="1"/>
      <c r="BK1008" s="1"/>
      <c r="BL1008" s="1"/>
      <c r="BM1008" s="1"/>
    </row>
    <row r="1009" spans="1:65" x14ac:dyDescent="0.35">
      <c r="A1009" s="1"/>
      <c r="B1009" s="1"/>
      <c r="C1009" s="1"/>
      <c r="D1009" s="1"/>
      <c r="E1009" s="1"/>
      <c r="F1009" s="1"/>
      <c r="G1009" s="1"/>
      <c r="H1009" s="1"/>
      <c r="I1009" s="1"/>
      <c r="J1009" s="1"/>
      <c r="K1009" s="1"/>
      <c r="L1009" s="1"/>
      <c r="M1009" s="1"/>
      <c r="N1009" s="1"/>
      <c r="O1009" s="1"/>
      <c r="R1009" s="9"/>
      <c r="S1009" s="9" t="str">
        <f t="shared" si="222"/>
        <v/>
      </c>
      <c r="T1009" s="9"/>
      <c r="U1009" s="9"/>
      <c r="V1009" s="9"/>
      <c r="W1009" s="9"/>
      <c r="X1009" s="9"/>
      <c r="Y1009" s="9"/>
      <c r="Z1009" s="9"/>
      <c r="AA1009" s="9"/>
      <c r="AB1009" s="9"/>
      <c r="AC1009" s="9"/>
      <c r="AD1009" s="9"/>
      <c r="AE1009" s="9"/>
      <c r="AF1009" s="9"/>
      <c r="AG1009" s="9"/>
      <c r="AH1009" s="9"/>
      <c r="AI1009" s="9"/>
      <c r="AJ1009" s="9"/>
      <c r="AK1009" s="9"/>
      <c r="AL1009" s="1"/>
      <c r="AM1009" s="1"/>
      <c r="AN1009" s="1"/>
      <c r="AU1009" s="1"/>
      <c r="AV1009" s="1"/>
      <c r="AW1009" s="1"/>
      <c r="AX1009" s="1"/>
      <c r="AY1009" s="1"/>
      <c r="AZ1009" s="1"/>
      <c r="BA1009" s="1"/>
      <c r="BB1009" s="1"/>
      <c r="BC1009" s="1"/>
      <c r="BD1009" s="1"/>
      <c r="BE1009" s="1"/>
      <c r="BF1009" s="1"/>
      <c r="BG1009" s="1"/>
      <c r="BH1009" s="1"/>
      <c r="BI1009" s="1"/>
      <c r="BJ1009" s="1"/>
      <c r="BK1009" s="1"/>
      <c r="BL1009" s="1"/>
      <c r="BM1009" s="1"/>
    </row>
    <row r="1010" spans="1:65" x14ac:dyDescent="0.35">
      <c r="A1010" s="1"/>
      <c r="B1010" s="1"/>
      <c r="C1010" s="1"/>
      <c r="D1010" s="1"/>
      <c r="E1010" s="1"/>
      <c r="F1010" s="1"/>
      <c r="G1010" s="1"/>
      <c r="H1010" s="1"/>
      <c r="I1010" s="1"/>
      <c r="J1010" s="1"/>
      <c r="K1010" s="1"/>
      <c r="L1010" s="1"/>
      <c r="M1010" s="1"/>
      <c r="N1010" s="1"/>
      <c r="O1010" s="1"/>
      <c r="R1010" s="9"/>
      <c r="S1010" s="9" t="str">
        <f t="shared" si="222"/>
        <v/>
      </c>
      <c r="T1010" s="9"/>
      <c r="U1010" s="9"/>
      <c r="V1010" s="9"/>
      <c r="W1010" s="9"/>
      <c r="X1010" s="9"/>
      <c r="Y1010" s="9"/>
      <c r="Z1010" s="9"/>
      <c r="AA1010" s="9"/>
      <c r="AB1010" s="9"/>
      <c r="AC1010" s="9"/>
      <c r="AD1010" s="9"/>
      <c r="AE1010" s="9"/>
      <c r="AF1010" s="9"/>
      <c r="AG1010" s="9"/>
      <c r="AH1010" s="9"/>
      <c r="AI1010" s="9"/>
      <c r="AJ1010" s="9"/>
      <c r="AK1010" s="9"/>
      <c r="AL1010" s="1"/>
      <c r="AM1010" s="1"/>
      <c r="AN1010" s="1"/>
      <c r="AU1010" s="1"/>
      <c r="AV1010" s="1"/>
      <c r="AW1010" s="1"/>
      <c r="AX1010" s="1"/>
      <c r="AY1010" s="1"/>
      <c r="AZ1010" s="1"/>
      <c r="BA1010" s="1"/>
      <c r="BB1010" s="1"/>
      <c r="BC1010" s="1"/>
      <c r="BD1010" s="1"/>
      <c r="BE1010" s="1"/>
      <c r="BF1010" s="1"/>
      <c r="BG1010" s="1"/>
      <c r="BH1010" s="1"/>
      <c r="BI1010" s="1"/>
      <c r="BJ1010" s="1"/>
      <c r="BK1010" s="1"/>
      <c r="BL1010" s="1"/>
      <c r="BM1010" s="1"/>
    </row>
    <row r="1011" spans="1:65" x14ac:dyDescent="0.35">
      <c r="A1011" s="1"/>
      <c r="B1011" s="1"/>
      <c r="C1011" s="1"/>
      <c r="D1011" s="1"/>
      <c r="E1011" s="1"/>
      <c r="F1011" s="1"/>
      <c r="G1011" s="1"/>
      <c r="H1011" s="1"/>
      <c r="I1011" s="1"/>
      <c r="J1011" s="1"/>
      <c r="K1011" s="1"/>
      <c r="L1011" s="1"/>
      <c r="M1011" s="1"/>
      <c r="N1011" s="1"/>
      <c r="O1011" s="1"/>
      <c r="R1011" s="9"/>
      <c r="S1011" s="9" t="str">
        <f t="shared" si="222"/>
        <v/>
      </c>
      <c r="T1011" s="9"/>
      <c r="U1011" s="9"/>
      <c r="V1011" s="9"/>
      <c r="W1011" s="9"/>
      <c r="X1011" s="9"/>
      <c r="Y1011" s="9"/>
      <c r="Z1011" s="9"/>
      <c r="AA1011" s="9"/>
      <c r="AB1011" s="9"/>
      <c r="AC1011" s="9"/>
      <c r="AD1011" s="9"/>
      <c r="AE1011" s="9"/>
      <c r="AF1011" s="9"/>
      <c r="AG1011" s="9"/>
      <c r="AH1011" s="9"/>
      <c r="AI1011" s="9"/>
      <c r="AJ1011" s="9"/>
      <c r="AK1011" s="9"/>
      <c r="AL1011" s="1"/>
      <c r="AM1011" s="1"/>
      <c r="AN1011" s="1"/>
      <c r="AU1011" s="1"/>
      <c r="AV1011" s="1"/>
      <c r="AW1011" s="1"/>
      <c r="AX1011" s="1"/>
      <c r="AY1011" s="1"/>
      <c r="AZ1011" s="1"/>
      <c r="BA1011" s="1"/>
      <c r="BB1011" s="1"/>
      <c r="BC1011" s="1"/>
      <c r="BD1011" s="1"/>
      <c r="BE1011" s="1"/>
      <c r="BF1011" s="1"/>
      <c r="BG1011" s="1"/>
      <c r="BH1011" s="1"/>
      <c r="BI1011" s="1"/>
      <c r="BJ1011" s="1"/>
      <c r="BK1011" s="1"/>
      <c r="BL1011" s="1"/>
      <c r="BM1011" s="1"/>
    </row>
    <row r="1012" spans="1:65" x14ac:dyDescent="0.35">
      <c r="A1012" s="1"/>
      <c r="B1012" s="1"/>
      <c r="C1012" s="1"/>
      <c r="D1012" s="1"/>
      <c r="E1012" s="1"/>
      <c r="F1012" s="1"/>
      <c r="G1012" s="1"/>
      <c r="H1012" s="1"/>
      <c r="I1012" s="1"/>
      <c r="J1012" s="1"/>
      <c r="K1012" s="1"/>
      <c r="L1012" s="1"/>
      <c r="M1012" s="1"/>
      <c r="N1012" s="1"/>
      <c r="O1012" s="1"/>
      <c r="R1012" s="9"/>
      <c r="S1012" s="9" t="str">
        <f t="shared" si="222"/>
        <v/>
      </c>
      <c r="T1012" s="9"/>
      <c r="U1012" s="9"/>
      <c r="V1012" s="9"/>
      <c r="W1012" s="9"/>
      <c r="X1012" s="9"/>
      <c r="Y1012" s="9"/>
      <c r="Z1012" s="9"/>
      <c r="AA1012" s="9"/>
      <c r="AB1012" s="9"/>
      <c r="AC1012" s="9"/>
      <c r="AD1012" s="9"/>
      <c r="AE1012" s="9"/>
      <c r="AF1012" s="9"/>
      <c r="AG1012" s="9"/>
      <c r="AH1012" s="9"/>
      <c r="AI1012" s="9"/>
      <c r="AJ1012" s="9"/>
      <c r="AK1012" s="9"/>
      <c r="AL1012" s="1"/>
      <c r="AM1012" s="1"/>
      <c r="AN1012" s="1"/>
      <c r="AU1012" s="1"/>
      <c r="AV1012" s="1"/>
      <c r="AW1012" s="1"/>
      <c r="AX1012" s="1"/>
      <c r="AY1012" s="1"/>
      <c r="AZ1012" s="1"/>
      <c r="BA1012" s="1"/>
      <c r="BB1012" s="1"/>
      <c r="BC1012" s="1"/>
      <c r="BD1012" s="1"/>
      <c r="BE1012" s="1"/>
      <c r="BF1012" s="1"/>
      <c r="BG1012" s="1"/>
      <c r="BH1012" s="1"/>
      <c r="BI1012" s="1"/>
      <c r="BJ1012" s="1"/>
      <c r="BK1012" s="1"/>
      <c r="BL1012" s="1"/>
      <c r="BM1012" s="1"/>
    </row>
    <row r="1013" spans="1:65" x14ac:dyDescent="0.35">
      <c r="A1013" s="1"/>
      <c r="B1013" s="1"/>
      <c r="C1013" s="1"/>
      <c r="D1013" s="1"/>
      <c r="E1013" s="1"/>
      <c r="F1013" s="1"/>
      <c r="G1013" s="1"/>
      <c r="H1013" s="1"/>
      <c r="I1013" s="1"/>
      <c r="J1013" s="1"/>
      <c r="K1013" s="1"/>
      <c r="L1013" s="1"/>
      <c r="M1013" s="1"/>
      <c r="N1013" s="1"/>
      <c r="O1013" s="1"/>
      <c r="R1013" s="9"/>
      <c r="S1013" s="9" t="str">
        <f t="shared" si="222"/>
        <v/>
      </c>
      <c r="T1013" s="9"/>
      <c r="U1013" s="9"/>
      <c r="V1013" s="9"/>
      <c r="W1013" s="9"/>
      <c r="X1013" s="9"/>
      <c r="Y1013" s="9"/>
      <c r="Z1013" s="9"/>
      <c r="AA1013" s="9"/>
      <c r="AB1013" s="9"/>
      <c r="AC1013" s="9"/>
      <c r="AD1013" s="9"/>
      <c r="AE1013" s="9"/>
      <c r="AF1013" s="9"/>
      <c r="AG1013" s="9"/>
      <c r="AH1013" s="9"/>
      <c r="AI1013" s="9"/>
      <c r="AJ1013" s="9"/>
      <c r="AK1013" s="9"/>
      <c r="AL1013" s="1"/>
      <c r="AM1013" s="1"/>
      <c r="AN1013" s="1"/>
      <c r="AU1013" s="1"/>
      <c r="AV1013" s="1"/>
      <c r="AW1013" s="1"/>
      <c r="AX1013" s="1"/>
      <c r="AY1013" s="1"/>
      <c r="AZ1013" s="1"/>
      <c r="BA1013" s="1"/>
      <c r="BB1013" s="1"/>
      <c r="BC1013" s="1"/>
      <c r="BD1013" s="1"/>
      <c r="BE1013" s="1"/>
      <c r="BF1013" s="1"/>
      <c r="BG1013" s="1"/>
      <c r="BH1013" s="1"/>
      <c r="BI1013" s="1"/>
      <c r="BJ1013" s="1"/>
      <c r="BK1013" s="1"/>
      <c r="BL1013" s="1"/>
      <c r="BM1013" s="1"/>
    </row>
    <row r="1014" spans="1:65" x14ac:dyDescent="0.35">
      <c r="A1014" s="1"/>
      <c r="B1014" s="1"/>
      <c r="C1014" s="1"/>
      <c r="D1014" s="1"/>
      <c r="E1014" s="1"/>
      <c r="F1014" s="1"/>
      <c r="G1014" s="1"/>
      <c r="H1014" s="1"/>
      <c r="I1014" s="1"/>
      <c r="J1014" s="1"/>
      <c r="K1014" s="1"/>
      <c r="L1014" s="1"/>
      <c r="M1014" s="1"/>
      <c r="N1014" s="1"/>
      <c r="O1014" s="1"/>
      <c r="R1014" s="9"/>
      <c r="S1014" s="9" t="str">
        <f t="shared" si="222"/>
        <v/>
      </c>
      <c r="T1014" s="9"/>
      <c r="U1014" s="9"/>
      <c r="V1014" s="9"/>
      <c r="W1014" s="9"/>
      <c r="X1014" s="9"/>
      <c r="Y1014" s="9"/>
      <c r="Z1014" s="9"/>
      <c r="AA1014" s="9"/>
      <c r="AB1014" s="9"/>
      <c r="AC1014" s="9"/>
      <c r="AD1014" s="9"/>
      <c r="AE1014" s="9"/>
      <c r="AF1014" s="9"/>
      <c r="AG1014" s="9"/>
      <c r="AH1014" s="9"/>
      <c r="AI1014" s="9"/>
      <c r="AJ1014" s="9"/>
      <c r="AK1014" s="9"/>
      <c r="AL1014" s="1"/>
      <c r="AM1014" s="1"/>
      <c r="AN1014" s="1"/>
      <c r="AU1014" s="1"/>
      <c r="AV1014" s="1"/>
      <c r="AW1014" s="1"/>
      <c r="AX1014" s="1"/>
      <c r="AY1014" s="1"/>
      <c r="AZ1014" s="1"/>
      <c r="BA1014" s="1"/>
      <c r="BB1014" s="1"/>
      <c r="BC1014" s="1"/>
      <c r="BD1014" s="1"/>
      <c r="BE1014" s="1"/>
      <c r="BF1014" s="1"/>
      <c r="BG1014" s="1"/>
      <c r="BH1014" s="1"/>
      <c r="BI1014" s="1"/>
      <c r="BJ1014" s="1"/>
      <c r="BK1014" s="1"/>
      <c r="BL1014" s="1"/>
      <c r="BM1014" s="1"/>
    </row>
    <row r="1015" spans="1:65" x14ac:dyDescent="0.35">
      <c r="A1015" s="1"/>
      <c r="B1015" s="1"/>
      <c r="C1015" s="1"/>
      <c r="D1015" s="1"/>
      <c r="E1015" s="1"/>
      <c r="F1015" s="1"/>
      <c r="G1015" s="1"/>
      <c r="H1015" s="1"/>
      <c r="I1015" s="1"/>
      <c r="J1015" s="1"/>
      <c r="K1015" s="1"/>
      <c r="L1015" s="1"/>
      <c r="M1015" s="1"/>
      <c r="N1015" s="1"/>
      <c r="O1015" s="1"/>
      <c r="R1015" s="9"/>
      <c r="S1015" s="9" t="str">
        <f t="shared" si="222"/>
        <v/>
      </c>
      <c r="T1015" s="9"/>
      <c r="U1015" s="9"/>
      <c r="V1015" s="9"/>
      <c r="W1015" s="9"/>
      <c r="X1015" s="9"/>
      <c r="Y1015" s="9"/>
      <c r="Z1015" s="9"/>
      <c r="AA1015" s="9"/>
      <c r="AB1015" s="9"/>
      <c r="AC1015" s="9"/>
      <c r="AD1015" s="9"/>
      <c r="AE1015" s="9"/>
      <c r="AF1015" s="9"/>
      <c r="AG1015" s="9"/>
      <c r="AH1015" s="9"/>
      <c r="AI1015" s="9"/>
      <c r="AJ1015" s="9"/>
      <c r="AK1015" s="9"/>
      <c r="AL1015" s="1"/>
      <c r="AM1015" s="1"/>
      <c r="AN1015" s="1"/>
      <c r="AU1015" s="1"/>
      <c r="AV1015" s="1"/>
      <c r="AW1015" s="1"/>
      <c r="AX1015" s="1"/>
      <c r="AY1015" s="1"/>
      <c r="AZ1015" s="1"/>
      <c r="BA1015" s="1"/>
      <c r="BB1015" s="1"/>
      <c r="BC1015" s="1"/>
      <c r="BD1015" s="1"/>
      <c r="BE1015" s="1"/>
      <c r="BF1015" s="1"/>
      <c r="BG1015" s="1"/>
      <c r="BH1015" s="1"/>
      <c r="BI1015" s="1"/>
      <c r="BJ1015" s="1"/>
      <c r="BK1015" s="1"/>
      <c r="BL1015" s="1"/>
      <c r="BM1015" s="1"/>
    </row>
    <row r="1016" spans="1:65" x14ac:dyDescent="0.35">
      <c r="A1016" s="1"/>
      <c r="B1016" s="1"/>
      <c r="C1016" s="1"/>
      <c r="D1016" s="1"/>
      <c r="E1016" s="1"/>
      <c r="F1016" s="1"/>
      <c r="G1016" s="1"/>
      <c r="H1016" s="1"/>
      <c r="I1016" s="1"/>
      <c r="J1016" s="1"/>
      <c r="K1016" s="1"/>
      <c r="L1016" s="1"/>
      <c r="M1016" s="1"/>
      <c r="N1016" s="1"/>
      <c r="O1016" s="1"/>
      <c r="R1016" s="9"/>
      <c r="S1016" s="9" t="str">
        <f t="shared" si="222"/>
        <v/>
      </c>
      <c r="T1016" s="9"/>
      <c r="U1016" s="9"/>
      <c r="V1016" s="9"/>
      <c r="W1016" s="9"/>
      <c r="X1016" s="9"/>
      <c r="Y1016" s="9"/>
      <c r="Z1016" s="9"/>
      <c r="AA1016" s="9"/>
      <c r="AB1016" s="9"/>
      <c r="AC1016" s="9"/>
      <c r="AD1016" s="9"/>
      <c r="AE1016" s="9"/>
      <c r="AF1016" s="9"/>
      <c r="AG1016" s="9"/>
      <c r="AH1016" s="9"/>
      <c r="AI1016" s="9"/>
      <c r="AJ1016" s="9"/>
      <c r="AK1016" s="9"/>
      <c r="AL1016" s="1"/>
      <c r="AM1016" s="1"/>
      <c r="AN1016" s="1"/>
      <c r="AU1016" s="1"/>
      <c r="AV1016" s="1"/>
      <c r="AW1016" s="1"/>
      <c r="AX1016" s="1"/>
      <c r="AY1016" s="1"/>
      <c r="AZ1016" s="1"/>
      <c r="BA1016" s="1"/>
      <c r="BB1016" s="1"/>
      <c r="BC1016" s="1"/>
      <c r="BD1016" s="1"/>
      <c r="BE1016" s="1"/>
      <c r="BF1016" s="1"/>
      <c r="BG1016" s="1"/>
      <c r="BH1016" s="1"/>
      <c r="BI1016" s="1"/>
      <c r="BJ1016" s="1"/>
      <c r="BK1016" s="1"/>
      <c r="BL1016" s="1"/>
      <c r="BM1016" s="1"/>
    </row>
    <row r="1017" spans="1:65" x14ac:dyDescent="0.35">
      <c r="A1017" s="1"/>
      <c r="B1017" s="1"/>
      <c r="C1017" s="1"/>
      <c r="D1017" s="1"/>
      <c r="E1017" s="1"/>
      <c r="F1017" s="1"/>
      <c r="G1017" s="1"/>
      <c r="H1017" s="1"/>
      <c r="I1017" s="1"/>
      <c r="J1017" s="1"/>
      <c r="K1017" s="1"/>
      <c r="L1017" s="1"/>
      <c r="M1017" s="1"/>
      <c r="N1017" s="1"/>
      <c r="O1017" s="1"/>
      <c r="R1017" s="9"/>
      <c r="S1017" s="9" t="str">
        <f t="shared" si="222"/>
        <v/>
      </c>
      <c r="T1017" s="9"/>
      <c r="U1017" s="9"/>
      <c r="V1017" s="9"/>
      <c r="W1017" s="9"/>
      <c r="X1017" s="9"/>
      <c r="Y1017" s="9"/>
      <c r="Z1017" s="9"/>
      <c r="AA1017" s="9"/>
      <c r="AB1017" s="9"/>
      <c r="AC1017" s="9"/>
      <c r="AD1017" s="9"/>
      <c r="AE1017" s="9"/>
      <c r="AF1017" s="9"/>
      <c r="AG1017" s="9"/>
      <c r="AH1017" s="9"/>
      <c r="AI1017" s="9"/>
      <c r="AJ1017" s="9"/>
      <c r="AK1017" s="9"/>
      <c r="AL1017" s="1"/>
      <c r="AM1017" s="1"/>
      <c r="AN1017" s="1"/>
      <c r="AU1017" s="1"/>
      <c r="AV1017" s="1"/>
      <c r="AW1017" s="1"/>
      <c r="AX1017" s="1"/>
      <c r="AY1017" s="1"/>
      <c r="AZ1017" s="1"/>
      <c r="BA1017" s="1"/>
      <c r="BB1017" s="1"/>
      <c r="BC1017" s="1"/>
      <c r="BD1017" s="1"/>
      <c r="BE1017" s="1"/>
      <c r="BF1017" s="1"/>
      <c r="BG1017" s="1"/>
      <c r="BH1017" s="1"/>
      <c r="BI1017" s="1"/>
      <c r="BJ1017" s="1"/>
      <c r="BK1017" s="1"/>
      <c r="BL1017" s="1"/>
      <c r="BM1017" s="1"/>
    </row>
    <row r="1018" spans="1:65" x14ac:dyDescent="0.35">
      <c r="A1018" s="1"/>
      <c r="B1018" s="1"/>
      <c r="C1018" s="1"/>
      <c r="D1018" s="1"/>
      <c r="E1018" s="1"/>
      <c r="F1018" s="1"/>
      <c r="G1018" s="1"/>
      <c r="H1018" s="1"/>
      <c r="I1018" s="1"/>
      <c r="J1018" s="1"/>
      <c r="K1018" s="1"/>
      <c r="L1018" s="1"/>
      <c r="M1018" s="1"/>
      <c r="N1018" s="1"/>
      <c r="O1018" s="1"/>
      <c r="R1018" s="9"/>
      <c r="S1018" s="9" t="str">
        <f t="shared" si="222"/>
        <v/>
      </c>
      <c r="T1018" s="9"/>
      <c r="U1018" s="9"/>
      <c r="V1018" s="9"/>
      <c r="W1018" s="9"/>
      <c r="X1018" s="9"/>
      <c r="Y1018" s="9"/>
      <c r="Z1018" s="9"/>
      <c r="AA1018" s="9"/>
      <c r="AB1018" s="9"/>
      <c r="AC1018" s="9"/>
      <c r="AD1018" s="9"/>
      <c r="AE1018" s="9"/>
      <c r="AF1018" s="9"/>
      <c r="AG1018" s="9"/>
      <c r="AH1018" s="9"/>
      <c r="AI1018" s="9"/>
      <c r="AJ1018" s="9"/>
      <c r="AK1018" s="9"/>
      <c r="AL1018" s="1"/>
      <c r="AM1018" s="1"/>
      <c r="AN1018" s="1"/>
      <c r="AU1018" s="1"/>
      <c r="AV1018" s="1"/>
      <c r="AW1018" s="1"/>
      <c r="AX1018" s="1"/>
      <c r="AY1018" s="1"/>
      <c r="AZ1018" s="1"/>
      <c r="BA1018" s="1"/>
      <c r="BB1018" s="1"/>
      <c r="BC1018" s="1"/>
      <c r="BD1018" s="1"/>
      <c r="BE1018" s="1"/>
      <c r="BF1018" s="1"/>
      <c r="BG1018" s="1"/>
      <c r="BH1018" s="1"/>
      <c r="BI1018" s="1"/>
      <c r="BJ1018" s="1"/>
      <c r="BK1018" s="1"/>
      <c r="BL1018" s="1"/>
      <c r="BM1018" s="1"/>
    </row>
    <row r="1019" spans="1:65" x14ac:dyDescent="0.35">
      <c r="A1019" s="1"/>
      <c r="B1019" s="1"/>
      <c r="C1019" s="1"/>
      <c r="D1019" s="1"/>
      <c r="E1019" s="1"/>
      <c r="F1019" s="1"/>
      <c r="G1019" s="1"/>
      <c r="H1019" s="1"/>
      <c r="I1019" s="1"/>
      <c r="J1019" s="1"/>
      <c r="K1019" s="1"/>
      <c r="L1019" s="1"/>
      <c r="M1019" s="1"/>
      <c r="N1019" s="1"/>
      <c r="O1019" s="1"/>
      <c r="R1019" s="9"/>
      <c r="S1019" s="9" t="str">
        <f t="shared" si="222"/>
        <v/>
      </c>
      <c r="T1019" s="9"/>
      <c r="U1019" s="9"/>
      <c r="V1019" s="9"/>
      <c r="W1019" s="9"/>
      <c r="X1019" s="9"/>
      <c r="Y1019" s="9"/>
      <c r="Z1019" s="9"/>
      <c r="AA1019" s="9"/>
      <c r="AB1019" s="9"/>
      <c r="AC1019" s="9"/>
      <c r="AD1019" s="9"/>
      <c r="AE1019" s="9"/>
      <c r="AF1019" s="9"/>
      <c r="AG1019" s="9"/>
      <c r="AH1019" s="9"/>
      <c r="AI1019" s="9"/>
      <c r="AJ1019" s="9"/>
      <c r="AK1019" s="9"/>
      <c r="AL1019" s="1"/>
      <c r="AM1019" s="1"/>
      <c r="AN1019" s="1"/>
      <c r="AU1019" s="1"/>
      <c r="AV1019" s="1"/>
      <c r="AW1019" s="1"/>
      <c r="AX1019" s="1"/>
      <c r="AY1019" s="1"/>
      <c r="AZ1019" s="1"/>
      <c r="BA1019" s="1"/>
      <c r="BB1019" s="1"/>
      <c r="BC1019" s="1"/>
      <c r="BD1019" s="1"/>
      <c r="BE1019" s="1"/>
      <c r="BF1019" s="1"/>
      <c r="BG1019" s="1"/>
      <c r="BH1019" s="1"/>
      <c r="BI1019" s="1"/>
      <c r="BJ1019" s="1"/>
      <c r="BK1019" s="1"/>
      <c r="BL1019" s="1"/>
      <c r="BM1019" s="1"/>
    </row>
    <row r="1020" spans="1:65" x14ac:dyDescent="0.35">
      <c r="A1020" s="1"/>
      <c r="B1020" s="1"/>
      <c r="C1020" s="1"/>
      <c r="D1020" s="1"/>
      <c r="E1020" s="1"/>
      <c r="F1020" s="1"/>
      <c r="G1020" s="1"/>
      <c r="H1020" s="1"/>
      <c r="I1020" s="1"/>
      <c r="J1020" s="1"/>
      <c r="K1020" s="1"/>
      <c r="L1020" s="1"/>
      <c r="M1020" s="1"/>
      <c r="N1020" s="1"/>
      <c r="O1020" s="1"/>
      <c r="R1020" s="9"/>
      <c r="S1020" s="9" t="str">
        <f t="shared" si="222"/>
        <v/>
      </c>
      <c r="T1020" s="9"/>
      <c r="U1020" s="9"/>
      <c r="V1020" s="9"/>
      <c r="W1020" s="9"/>
      <c r="X1020" s="9"/>
      <c r="Y1020" s="9"/>
      <c r="Z1020" s="9"/>
      <c r="AA1020" s="9"/>
      <c r="AB1020" s="9"/>
      <c r="AC1020" s="9"/>
      <c r="AD1020" s="9"/>
      <c r="AE1020" s="9"/>
      <c r="AF1020" s="9"/>
      <c r="AG1020" s="9"/>
      <c r="AH1020" s="9"/>
      <c r="AI1020" s="9"/>
      <c r="AJ1020" s="9"/>
      <c r="AK1020" s="9"/>
      <c r="AL1020" s="1"/>
      <c r="AM1020" s="1"/>
      <c r="AN1020" s="1"/>
      <c r="AU1020" s="1"/>
      <c r="AV1020" s="1"/>
      <c r="AW1020" s="1"/>
      <c r="AX1020" s="1"/>
      <c r="AY1020" s="1"/>
      <c r="AZ1020" s="1"/>
      <c r="BA1020" s="1"/>
      <c r="BB1020" s="1"/>
      <c r="BC1020" s="1"/>
      <c r="BD1020" s="1"/>
      <c r="BE1020" s="1"/>
      <c r="BF1020" s="1"/>
      <c r="BG1020" s="1"/>
      <c r="BH1020" s="1"/>
      <c r="BI1020" s="1"/>
      <c r="BJ1020" s="1"/>
      <c r="BK1020" s="1"/>
      <c r="BL1020" s="1"/>
      <c r="BM1020" s="1"/>
    </row>
    <row r="1021" spans="1:65" x14ac:dyDescent="0.35">
      <c r="A1021" s="1"/>
      <c r="B1021" s="1"/>
      <c r="C1021" s="1"/>
      <c r="D1021" s="1"/>
      <c r="E1021" s="1"/>
      <c r="F1021" s="1"/>
      <c r="G1021" s="1"/>
      <c r="H1021" s="1"/>
      <c r="I1021" s="1"/>
      <c r="J1021" s="1"/>
      <c r="K1021" s="1"/>
      <c r="L1021" s="1"/>
      <c r="M1021" s="1"/>
      <c r="N1021" s="1"/>
      <c r="O1021" s="1"/>
      <c r="R1021" s="9"/>
      <c r="S1021" s="9" t="str">
        <f t="shared" si="222"/>
        <v/>
      </c>
      <c r="T1021" s="9"/>
      <c r="U1021" s="9"/>
      <c r="V1021" s="9"/>
      <c r="W1021" s="9"/>
      <c r="X1021" s="9"/>
      <c r="Y1021" s="9"/>
      <c r="Z1021" s="9"/>
      <c r="AA1021" s="9"/>
      <c r="AB1021" s="9"/>
      <c r="AC1021" s="9"/>
      <c r="AD1021" s="9"/>
      <c r="AE1021" s="9"/>
      <c r="AF1021" s="9"/>
      <c r="AG1021" s="9"/>
      <c r="AH1021" s="9"/>
      <c r="AI1021" s="9"/>
      <c r="AJ1021" s="9"/>
      <c r="AK1021" s="9"/>
      <c r="AL1021" s="1"/>
      <c r="AM1021" s="1"/>
      <c r="AN1021" s="1"/>
      <c r="AU1021" s="1"/>
      <c r="AV1021" s="1"/>
      <c r="AW1021" s="1"/>
      <c r="AX1021" s="1"/>
      <c r="AY1021" s="1"/>
      <c r="AZ1021" s="1"/>
      <c r="BA1021" s="1"/>
      <c r="BB1021" s="1"/>
      <c r="BC1021" s="1"/>
      <c r="BD1021" s="1"/>
      <c r="BE1021" s="1"/>
      <c r="BF1021" s="1"/>
      <c r="BG1021" s="1"/>
      <c r="BH1021" s="1"/>
      <c r="BI1021" s="1"/>
      <c r="BJ1021" s="1"/>
      <c r="BK1021" s="1"/>
      <c r="BL1021" s="1"/>
      <c r="BM1021" s="1"/>
    </row>
    <row r="1022" spans="1:65" x14ac:dyDescent="0.35">
      <c r="A1022" s="1"/>
      <c r="B1022" s="1"/>
      <c r="C1022" s="1"/>
      <c r="D1022" s="1"/>
      <c r="E1022" s="1"/>
      <c r="F1022" s="1"/>
      <c r="G1022" s="1"/>
      <c r="H1022" s="1"/>
      <c r="I1022" s="1"/>
      <c r="J1022" s="1"/>
      <c r="K1022" s="1"/>
      <c r="L1022" s="1"/>
      <c r="M1022" s="1"/>
      <c r="N1022" s="1"/>
      <c r="O1022" s="1"/>
      <c r="R1022" s="9"/>
      <c r="S1022" s="9" t="str">
        <f t="shared" si="222"/>
        <v/>
      </c>
      <c r="T1022" s="9"/>
      <c r="U1022" s="9"/>
      <c r="V1022" s="9"/>
      <c r="W1022" s="9"/>
      <c r="X1022" s="9"/>
      <c r="Y1022" s="9"/>
      <c r="Z1022" s="9"/>
      <c r="AA1022" s="9"/>
      <c r="AB1022" s="9"/>
      <c r="AC1022" s="9"/>
      <c r="AD1022" s="9"/>
      <c r="AE1022" s="9"/>
      <c r="AF1022" s="9"/>
      <c r="AG1022" s="9"/>
      <c r="AH1022" s="9"/>
      <c r="AI1022" s="9"/>
      <c r="AJ1022" s="9"/>
      <c r="AK1022" s="9"/>
      <c r="AL1022" s="1"/>
      <c r="AM1022" s="1"/>
      <c r="AN1022" s="1"/>
      <c r="AU1022" s="1"/>
      <c r="AV1022" s="1"/>
      <c r="AW1022" s="1"/>
      <c r="AX1022" s="1"/>
      <c r="AY1022" s="1"/>
      <c r="AZ1022" s="1"/>
      <c r="BA1022" s="1"/>
      <c r="BB1022" s="1"/>
      <c r="BC1022" s="1"/>
      <c r="BD1022" s="1"/>
      <c r="BE1022" s="1"/>
      <c r="BF1022" s="1"/>
      <c r="BG1022" s="1"/>
      <c r="BH1022" s="1"/>
      <c r="BI1022" s="1"/>
      <c r="BJ1022" s="1"/>
      <c r="BK1022" s="1"/>
      <c r="BL1022" s="1"/>
      <c r="BM1022" s="1"/>
    </row>
    <row r="1023" spans="1:65" x14ac:dyDescent="0.35">
      <c r="A1023" s="1"/>
      <c r="B1023" s="1"/>
      <c r="C1023" s="1"/>
      <c r="D1023" s="1"/>
      <c r="E1023" s="1"/>
      <c r="F1023" s="1"/>
      <c r="G1023" s="1"/>
      <c r="H1023" s="1"/>
      <c r="I1023" s="1"/>
      <c r="J1023" s="1"/>
      <c r="K1023" s="1"/>
      <c r="L1023" s="1"/>
      <c r="M1023" s="1"/>
      <c r="N1023" s="1"/>
      <c r="O1023" s="1"/>
      <c r="R1023" s="9"/>
      <c r="S1023" s="9" t="str">
        <f t="shared" si="222"/>
        <v/>
      </c>
      <c r="T1023" s="9"/>
      <c r="U1023" s="9"/>
      <c r="V1023" s="9"/>
      <c r="W1023" s="9"/>
      <c r="X1023" s="9"/>
      <c r="Y1023" s="9"/>
      <c r="Z1023" s="9"/>
      <c r="AA1023" s="9"/>
      <c r="AB1023" s="9"/>
      <c r="AC1023" s="9"/>
      <c r="AD1023" s="9"/>
      <c r="AE1023" s="9"/>
      <c r="AF1023" s="9"/>
      <c r="AG1023" s="9"/>
      <c r="AH1023" s="9"/>
      <c r="AI1023" s="9"/>
      <c r="AJ1023" s="9"/>
      <c r="AK1023" s="9"/>
      <c r="AL1023" s="1"/>
      <c r="AM1023" s="1"/>
      <c r="AN1023" s="1"/>
      <c r="AU1023" s="1"/>
      <c r="AV1023" s="1"/>
      <c r="AW1023" s="1"/>
      <c r="AX1023" s="1"/>
      <c r="AY1023" s="1"/>
      <c r="AZ1023" s="1"/>
      <c r="BA1023" s="1"/>
      <c r="BB1023" s="1"/>
      <c r="BC1023" s="1"/>
      <c r="BD1023" s="1"/>
      <c r="BE1023" s="1"/>
      <c r="BF1023" s="1"/>
      <c r="BG1023" s="1"/>
      <c r="BH1023" s="1"/>
      <c r="BI1023" s="1"/>
      <c r="BJ1023" s="1"/>
      <c r="BK1023" s="1"/>
      <c r="BL1023" s="1"/>
      <c r="BM1023" s="1"/>
    </row>
    <row r="1024" spans="1:65" x14ac:dyDescent="0.35">
      <c r="A1024" s="1"/>
      <c r="B1024" s="1"/>
      <c r="C1024" s="1"/>
      <c r="D1024" s="1"/>
      <c r="E1024" s="1"/>
      <c r="F1024" s="1"/>
      <c r="G1024" s="1"/>
      <c r="H1024" s="1"/>
      <c r="I1024" s="1"/>
      <c r="J1024" s="1"/>
      <c r="K1024" s="1"/>
      <c r="L1024" s="1"/>
      <c r="M1024" s="1"/>
      <c r="N1024" s="1"/>
      <c r="O1024" s="1"/>
      <c r="R1024" s="9"/>
      <c r="S1024" s="9" t="str">
        <f t="shared" ref="S1024:S1055" si="223">IF(ISBLANK(R1024),"",_xlfn.NUMBERVALUE(R1024))</f>
        <v/>
      </c>
      <c r="T1024" s="9"/>
      <c r="U1024" s="9"/>
      <c r="V1024" s="9"/>
      <c r="W1024" s="9"/>
      <c r="X1024" s="9"/>
      <c r="Y1024" s="9"/>
      <c r="Z1024" s="9"/>
      <c r="AA1024" s="9"/>
      <c r="AB1024" s="9"/>
      <c r="AC1024" s="9"/>
      <c r="AD1024" s="9"/>
      <c r="AE1024" s="9"/>
      <c r="AF1024" s="9"/>
      <c r="AG1024" s="9"/>
      <c r="AH1024" s="9"/>
      <c r="AI1024" s="9"/>
      <c r="AJ1024" s="9"/>
      <c r="AK1024" s="9"/>
      <c r="AL1024" s="1"/>
      <c r="AM1024" s="1"/>
      <c r="AN1024" s="1"/>
      <c r="AU1024" s="1"/>
      <c r="AV1024" s="1"/>
      <c r="AW1024" s="1"/>
      <c r="AX1024" s="1"/>
      <c r="AY1024" s="1"/>
      <c r="AZ1024" s="1"/>
      <c r="BA1024" s="1"/>
      <c r="BB1024" s="1"/>
      <c r="BC1024" s="1"/>
      <c r="BD1024" s="1"/>
      <c r="BE1024" s="1"/>
      <c r="BF1024" s="1"/>
      <c r="BG1024" s="1"/>
      <c r="BH1024" s="1"/>
      <c r="BI1024" s="1"/>
      <c r="BJ1024" s="1"/>
      <c r="BK1024" s="1"/>
      <c r="BL1024" s="1"/>
      <c r="BM1024" s="1"/>
    </row>
    <row r="1025" spans="1:65" x14ac:dyDescent="0.35">
      <c r="A1025" s="1"/>
      <c r="B1025" s="1"/>
      <c r="C1025" s="1"/>
      <c r="D1025" s="1"/>
      <c r="E1025" s="1"/>
      <c r="F1025" s="1"/>
      <c r="G1025" s="1"/>
      <c r="H1025" s="1"/>
      <c r="I1025" s="1"/>
      <c r="J1025" s="1"/>
      <c r="K1025" s="1"/>
      <c r="L1025" s="1"/>
      <c r="M1025" s="1"/>
      <c r="N1025" s="1"/>
      <c r="O1025" s="1"/>
      <c r="R1025" s="9"/>
      <c r="S1025" s="9" t="str">
        <f t="shared" si="223"/>
        <v/>
      </c>
      <c r="T1025" s="9"/>
      <c r="U1025" s="9"/>
      <c r="V1025" s="9"/>
      <c r="W1025" s="9"/>
      <c r="X1025" s="9"/>
      <c r="Y1025" s="9"/>
      <c r="Z1025" s="9"/>
      <c r="AA1025" s="9"/>
      <c r="AB1025" s="9"/>
      <c r="AC1025" s="9"/>
      <c r="AD1025" s="9"/>
      <c r="AE1025" s="9"/>
      <c r="AF1025" s="9"/>
      <c r="AG1025" s="9"/>
      <c r="AH1025" s="9"/>
      <c r="AI1025" s="9"/>
      <c r="AJ1025" s="9"/>
      <c r="AK1025" s="9"/>
      <c r="AL1025" s="1"/>
      <c r="AM1025" s="1"/>
      <c r="AN1025" s="1"/>
      <c r="AU1025" s="1"/>
      <c r="AV1025" s="1"/>
      <c r="AW1025" s="1"/>
      <c r="AX1025" s="1"/>
      <c r="AY1025" s="1"/>
      <c r="AZ1025" s="1"/>
      <c r="BA1025" s="1"/>
      <c r="BB1025" s="1"/>
      <c r="BC1025" s="1"/>
      <c r="BD1025" s="1"/>
      <c r="BE1025" s="1"/>
      <c r="BF1025" s="1"/>
      <c r="BG1025" s="1"/>
      <c r="BH1025" s="1"/>
      <c r="BI1025" s="1"/>
      <c r="BJ1025" s="1"/>
      <c r="BK1025" s="1"/>
      <c r="BL1025" s="1"/>
      <c r="BM1025" s="1"/>
    </row>
    <row r="1026" spans="1:65" x14ac:dyDescent="0.35">
      <c r="A1026" s="1"/>
      <c r="B1026" s="1"/>
      <c r="C1026" s="1"/>
      <c r="D1026" s="1"/>
      <c r="E1026" s="1"/>
      <c r="F1026" s="1"/>
      <c r="G1026" s="1"/>
      <c r="H1026" s="1"/>
      <c r="I1026" s="1"/>
      <c r="J1026" s="1"/>
      <c r="K1026" s="1"/>
      <c r="L1026" s="1"/>
      <c r="M1026" s="1"/>
      <c r="N1026" s="1"/>
      <c r="O1026" s="1"/>
      <c r="R1026" s="9"/>
      <c r="S1026" s="9" t="str">
        <f t="shared" si="223"/>
        <v/>
      </c>
      <c r="T1026" s="9"/>
      <c r="U1026" s="9"/>
      <c r="V1026" s="9"/>
      <c r="W1026" s="9"/>
      <c r="X1026" s="9"/>
      <c r="Y1026" s="9"/>
      <c r="Z1026" s="9"/>
      <c r="AA1026" s="9"/>
      <c r="AB1026" s="9"/>
      <c r="AC1026" s="9"/>
      <c r="AD1026" s="9"/>
      <c r="AE1026" s="9"/>
      <c r="AF1026" s="9"/>
      <c r="AG1026" s="9"/>
      <c r="AH1026" s="9"/>
      <c r="AI1026" s="9"/>
      <c r="AJ1026" s="9"/>
      <c r="AK1026" s="9"/>
      <c r="AL1026" s="1"/>
      <c r="AM1026" s="1"/>
      <c r="AN1026" s="1"/>
      <c r="AU1026" s="1"/>
      <c r="AV1026" s="1"/>
      <c r="AW1026" s="1"/>
      <c r="AX1026" s="1"/>
      <c r="AY1026" s="1"/>
      <c r="AZ1026" s="1"/>
      <c r="BA1026" s="1"/>
      <c r="BB1026" s="1"/>
      <c r="BC1026" s="1"/>
      <c r="BD1026" s="1"/>
      <c r="BE1026" s="1"/>
      <c r="BF1026" s="1"/>
      <c r="BG1026" s="1"/>
      <c r="BH1026" s="1"/>
      <c r="BI1026" s="1"/>
      <c r="BJ1026" s="1"/>
      <c r="BK1026" s="1"/>
      <c r="BL1026" s="1"/>
      <c r="BM1026" s="1"/>
    </row>
    <row r="1027" spans="1:65" x14ac:dyDescent="0.35">
      <c r="A1027" s="1"/>
      <c r="B1027" s="1"/>
      <c r="C1027" s="1"/>
      <c r="D1027" s="1"/>
      <c r="E1027" s="1"/>
      <c r="F1027" s="1"/>
      <c r="G1027" s="1"/>
      <c r="H1027" s="1"/>
      <c r="I1027" s="1"/>
      <c r="J1027" s="1"/>
      <c r="K1027" s="1"/>
      <c r="L1027" s="1"/>
      <c r="M1027" s="1"/>
      <c r="N1027" s="1"/>
      <c r="O1027" s="1"/>
      <c r="R1027" s="9"/>
      <c r="S1027" s="9" t="str">
        <f t="shared" si="223"/>
        <v/>
      </c>
      <c r="T1027" s="9"/>
      <c r="U1027" s="9"/>
      <c r="V1027" s="9"/>
      <c r="W1027" s="9"/>
      <c r="X1027" s="9"/>
      <c r="Y1027" s="9"/>
      <c r="Z1027" s="9"/>
      <c r="AA1027" s="9"/>
      <c r="AB1027" s="9"/>
      <c r="AC1027" s="9"/>
      <c r="AD1027" s="9"/>
      <c r="AE1027" s="9"/>
      <c r="AF1027" s="9"/>
      <c r="AG1027" s="9"/>
      <c r="AH1027" s="9"/>
      <c r="AI1027" s="9"/>
      <c r="AJ1027" s="9"/>
      <c r="AK1027" s="9"/>
      <c r="AL1027" s="1"/>
      <c r="AM1027" s="1"/>
      <c r="AN1027" s="1"/>
      <c r="AU1027" s="1"/>
      <c r="AV1027" s="1"/>
      <c r="AW1027" s="1"/>
      <c r="AX1027" s="1"/>
      <c r="AY1027" s="1"/>
      <c r="AZ1027" s="1"/>
      <c r="BA1027" s="1"/>
      <c r="BB1027" s="1"/>
      <c r="BC1027" s="1"/>
      <c r="BD1027" s="1"/>
      <c r="BE1027" s="1"/>
      <c r="BF1027" s="1"/>
      <c r="BG1027" s="1"/>
      <c r="BH1027" s="1"/>
      <c r="BI1027" s="1"/>
      <c r="BJ1027" s="1"/>
      <c r="BK1027" s="1"/>
      <c r="BL1027" s="1"/>
      <c r="BM1027" s="1"/>
    </row>
    <row r="1028" spans="1:65" x14ac:dyDescent="0.35">
      <c r="A1028" s="1"/>
      <c r="B1028" s="1"/>
      <c r="C1028" s="1"/>
      <c r="D1028" s="1"/>
      <c r="E1028" s="1"/>
      <c r="F1028" s="1"/>
      <c r="G1028" s="1"/>
      <c r="H1028" s="1"/>
      <c r="I1028" s="1"/>
      <c r="J1028" s="1"/>
      <c r="K1028" s="1"/>
      <c r="L1028" s="1"/>
      <c r="M1028" s="1"/>
      <c r="N1028" s="1"/>
      <c r="O1028" s="1"/>
      <c r="R1028" s="9"/>
      <c r="S1028" s="9" t="str">
        <f t="shared" si="223"/>
        <v/>
      </c>
      <c r="T1028" s="9"/>
      <c r="U1028" s="9"/>
      <c r="V1028" s="9"/>
      <c r="W1028" s="9"/>
      <c r="X1028" s="9"/>
      <c r="Y1028" s="9"/>
      <c r="Z1028" s="9"/>
      <c r="AA1028" s="9"/>
      <c r="AB1028" s="9"/>
      <c r="AC1028" s="9"/>
      <c r="AD1028" s="9"/>
      <c r="AE1028" s="9"/>
      <c r="AF1028" s="9"/>
      <c r="AG1028" s="9"/>
      <c r="AH1028" s="9"/>
      <c r="AI1028" s="9"/>
      <c r="AJ1028" s="9"/>
      <c r="AK1028" s="9"/>
      <c r="AL1028" s="1"/>
      <c r="AM1028" s="1"/>
      <c r="AN1028" s="1"/>
      <c r="AU1028" s="1"/>
      <c r="AV1028" s="1"/>
      <c r="AW1028" s="1"/>
      <c r="AX1028" s="1"/>
      <c r="AY1028" s="1"/>
      <c r="AZ1028" s="1"/>
      <c r="BA1028" s="1"/>
      <c r="BB1028" s="1"/>
      <c r="BC1028" s="1"/>
      <c r="BD1028" s="1"/>
      <c r="BE1028" s="1"/>
      <c r="BF1028" s="1"/>
      <c r="BG1028" s="1"/>
      <c r="BH1028" s="1"/>
      <c r="BI1028" s="1"/>
      <c r="BJ1028" s="1"/>
      <c r="BK1028" s="1"/>
      <c r="BL1028" s="1"/>
      <c r="BM1028" s="1"/>
    </row>
    <row r="1029" spans="1:65" x14ac:dyDescent="0.35">
      <c r="A1029" s="1"/>
      <c r="B1029" s="1"/>
      <c r="C1029" s="1"/>
      <c r="D1029" s="1"/>
      <c r="E1029" s="1"/>
      <c r="F1029" s="1"/>
      <c r="G1029" s="1"/>
      <c r="H1029" s="1"/>
      <c r="I1029" s="1"/>
      <c r="J1029" s="1"/>
      <c r="K1029" s="1"/>
      <c r="L1029" s="1"/>
      <c r="M1029" s="1"/>
      <c r="N1029" s="1"/>
      <c r="O1029" s="1"/>
      <c r="R1029" s="9"/>
      <c r="S1029" s="9" t="str">
        <f t="shared" si="223"/>
        <v/>
      </c>
      <c r="T1029" s="9"/>
      <c r="U1029" s="9"/>
      <c r="V1029" s="9"/>
      <c r="W1029" s="9"/>
      <c r="X1029" s="9"/>
      <c r="Y1029" s="9"/>
      <c r="Z1029" s="9"/>
      <c r="AA1029" s="9"/>
      <c r="AB1029" s="9"/>
      <c r="AC1029" s="9"/>
      <c r="AD1029" s="9"/>
      <c r="AE1029" s="9"/>
      <c r="AF1029" s="9"/>
      <c r="AG1029" s="9"/>
      <c r="AH1029" s="9"/>
      <c r="AI1029" s="9"/>
      <c r="AJ1029" s="9"/>
      <c r="AK1029" s="9"/>
      <c r="AL1029" s="1"/>
      <c r="AM1029" s="1"/>
      <c r="AN1029" s="1"/>
      <c r="AU1029" s="1"/>
      <c r="AV1029" s="1"/>
      <c r="AW1029" s="1"/>
      <c r="AX1029" s="1"/>
      <c r="AY1029" s="1"/>
      <c r="AZ1029" s="1"/>
      <c r="BA1029" s="1"/>
      <c r="BB1029" s="1"/>
      <c r="BC1029" s="1"/>
      <c r="BD1029" s="1"/>
      <c r="BE1029" s="1"/>
      <c r="BF1029" s="1"/>
      <c r="BG1029" s="1"/>
      <c r="BH1029" s="1"/>
      <c r="BI1029" s="1"/>
      <c r="BJ1029" s="1"/>
      <c r="BK1029" s="1"/>
      <c r="BL1029" s="1"/>
      <c r="BM1029" s="1"/>
    </row>
    <row r="1030" spans="1:65" x14ac:dyDescent="0.35">
      <c r="A1030" s="1"/>
      <c r="B1030" s="1"/>
      <c r="C1030" s="1"/>
      <c r="D1030" s="1"/>
      <c r="E1030" s="1"/>
      <c r="F1030" s="1"/>
      <c r="G1030" s="1"/>
      <c r="H1030" s="1"/>
      <c r="I1030" s="1"/>
      <c r="J1030" s="1"/>
      <c r="K1030" s="1"/>
      <c r="L1030" s="1"/>
      <c r="M1030" s="1"/>
      <c r="N1030" s="1"/>
      <c r="O1030" s="1"/>
      <c r="R1030" s="9"/>
      <c r="S1030" s="9" t="str">
        <f t="shared" si="223"/>
        <v/>
      </c>
      <c r="T1030" s="9"/>
      <c r="U1030" s="9"/>
      <c r="V1030" s="9"/>
      <c r="W1030" s="9"/>
      <c r="X1030" s="9"/>
      <c r="Y1030" s="9"/>
      <c r="Z1030" s="9"/>
      <c r="AA1030" s="9"/>
      <c r="AB1030" s="9"/>
      <c r="AC1030" s="9"/>
      <c r="AD1030" s="9"/>
      <c r="AE1030" s="9"/>
      <c r="AF1030" s="9"/>
      <c r="AG1030" s="9"/>
      <c r="AH1030" s="9"/>
      <c r="AI1030" s="9"/>
      <c r="AJ1030" s="9"/>
      <c r="AK1030" s="9"/>
      <c r="AL1030" s="1"/>
      <c r="AM1030" s="1"/>
      <c r="AN1030" s="1"/>
      <c r="AU1030" s="1"/>
      <c r="AV1030" s="1"/>
      <c r="AW1030" s="1"/>
      <c r="AX1030" s="1"/>
      <c r="AY1030" s="1"/>
      <c r="AZ1030" s="1"/>
      <c r="BA1030" s="1"/>
      <c r="BB1030" s="1"/>
      <c r="BC1030" s="1"/>
      <c r="BD1030" s="1"/>
      <c r="BE1030" s="1"/>
      <c r="BF1030" s="1"/>
      <c r="BG1030" s="1"/>
      <c r="BH1030" s="1"/>
      <c r="BI1030" s="1"/>
      <c r="BJ1030" s="1"/>
      <c r="BK1030" s="1"/>
      <c r="BL1030" s="1"/>
      <c r="BM1030" s="1"/>
    </row>
    <row r="1031" spans="1:65" x14ac:dyDescent="0.35">
      <c r="A1031" s="1"/>
      <c r="B1031" s="1"/>
      <c r="C1031" s="1"/>
      <c r="D1031" s="1"/>
      <c r="E1031" s="1"/>
      <c r="F1031" s="1"/>
      <c r="G1031" s="1"/>
      <c r="H1031" s="1"/>
      <c r="I1031" s="1"/>
      <c r="J1031" s="1"/>
      <c r="K1031" s="1"/>
      <c r="L1031" s="1"/>
      <c r="M1031" s="1"/>
      <c r="N1031" s="1"/>
      <c r="O1031" s="1"/>
      <c r="R1031" s="9"/>
      <c r="S1031" s="9" t="str">
        <f t="shared" si="223"/>
        <v/>
      </c>
      <c r="T1031" s="9"/>
      <c r="U1031" s="9"/>
      <c r="V1031" s="9"/>
      <c r="W1031" s="9"/>
      <c r="X1031" s="9"/>
      <c r="Y1031" s="9"/>
      <c r="Z1031" s="9"/>
      <c r="AA1031" s="9"/>
      <c r="AB1031" s="9"/>
      <c r="AC1031" s="9"/>
      <c r="AD1031" s="9"/>
      <c r="AE1031" s="9"/>
      <c r="AF1031" s="9"/>
      <c r="AG1031" s="9"/>
      <c r="AH1031" s="9"/>
      <c r="AI1031" s="9"/>
      <c r="AJ1031" s="9"/>
      <c r="AK1031" s="9"/>
      <c r="AL1031" s="1"/>
      <c r="AM1031" s="1"/>
      <c r="AN1031" s="1"/>
      <c r="AU1031" s="1"/>
      <c r="AV1031" s="1"/>
      <c r="AW1031" s="1"/>
      <c r="AX1031" s="1"/>
      <c r="AY1031" s="1"/>
      <c r="AZ1031" s="1"/>
      <c r="BA1031" s="1"/>
      <c r="BB1031" s="1"/>
      <c r="BC1031" s="1"/>
      <c r="BD1031" s="1"/>
      <c r="BE1031" s="1"/>
      <c r="BF1031" s="1"/>
      <c r="BG1031" s="1"/>
      <c r="BH1031" s="1"/>
      <c r="BI1031" s="1"/>
      <c r="BJ1031" s="1"/>
      <c r="BK1031" s="1"/>
      <c r="BL1031" s="1"/>
      <c r="BM1031" s="1"/>
    </row>
    <row r="1032" spans="1:65" x14ac:dyDescent="0.35">
      <c r="A1032" s="1"/>
      <c r="B1032" s="1"/>
      <c r="C1032" s="1"/>
      <c r="D1032" s="1"/>
      <c r="E1032" s="1"/>
      <c r="F1032" s="1"/>
      <c r="G1032" s="1"/>
      <c r="H1032" s="1"/>
      <c r="I1032" s="1"/>
      <c r="J1032" s="1"/>
      <c r="K1032" s="1"/>
      <c r="L1032" s="1"/>
      <c r="M1032" s="1"/>
      <c r="N1032" s="1"/>
      <c r="O1032" s="1"/>
      <c r="R1032" s="9"/>
      <c r="S1032" s="9" t="str">
        <f t="shared" si="223"/>
        <v/>
      </c>
      <c r="T1032" s="9"/>
      <c r="U1032" s="9"/>
      <c r="V1032" s="9"/>
      <c r="W1032" s="9"/>
      <c r="X1032" s="9"/>
      <c r="Y1032" s="9"/>
      <c r="Z1032" s="9"/>
      <c r="AA1032" s="9"/>
      <c r="AB1032" s="9"/>
      <c r="AC1032" s="9"/>
      <c r="AD1032" s="9"/>
      <c r="AE1032" s="9"/>
      <c r="AF1032" s="9"/>
      <c r="AG1032" s="9"/>
      <c r="AH1032" s="9"/>
      <c r="AI1032" s="9"/>
      <c r="AJ1032" s="9"/>
      <c r="AK1032" s="9"/>
      <c r="AL1032" s="1"/>
      <c r="AM1032" s="1"/>
      <c r="AN1032" s="1"/>
      <c r="AU1032" s="1"/>
      <c r="AV1032" s="1"/>
      <c r="AW1032" s="1"/>
      <c r="AX1032" s="1"/>
      <c r="AY1032" s="1"/>
      <c r="AZ1032" s="1"/>
      <c r="BA1032" s="1"/>
      <c r="BB1032" s="1"/>
      <c r="BC1032" s="1"/>
      <c r="BD1032" s="1"/>
      <c r="BE1032" s="1"/>
      <c r="BF1032" s="1"/>
      <c r="BG1032" s="1"/>
      <c r="BH1032" s="1"/>
      <c r="BI1032" s="1"/>
      <c r="BJ1032" s="1"/>
      <c r="BK1032" s="1"/>
      <c r="BL1032" s="1"/>
      <c r="BM1032" s="1"/>
    </row>
    <row r="1033" spans="1:65" x14ac:dyDescent="0.35">
      <c r="A1033" s="1"/>
      <c r="B1033" s="1"/>
      <c r="C1033" s="1"/>
      <c r="D1033" s="1"/>
      <c r="E1033" s="1"/>
      <c r="F1033" s="1"/>
      <c r="G1033" s="1"/>
      <c r="H1033" s="1"/>
      <c r="I1033" s="1"/>
      <c r="J1033" s="1"/>
      <c r="K1033" s="1"/>
      <c r="L1033" s="1"/>
      <c r="M1033" s="1"/>
      <c r="N1033" s="1"/>
      <c r="O1033" s="1"/>
      <c r="R1033" s="9"/>
      <c r="S1033" s="9" t="str">
        <f t="shared" si="223"/>
        <v/>
      </c>
      <c r="T1033" s="9"/>
      <c r="U1033" s="9"/>
      <c r="V1033" s="9"/>
      <c r="W1033" s="9"/>
      <c r="X1033" s="9"/>
      <c r="Y1033" s="9"/>
      <c r="Z1033" s="9"/>
      <c r="AA1033" s="9"/>
      <c r="AB1033" s="9"/>
      <c r="AC1033" s="9"/>
      <c r="AD1033" s="9"/>
      <c r="AE1033" s="9"/>
      <c r="AF1033" s="9"/>
      <c r="AG1033" s="9"/>
      <c r="AH1033" s="9"/>
      <c r="AI1033" s="9"/>
      <c r="AJ1033" s="9"/>
      <c r="AK1033" s="9"/>
      <c r="AL1033" s="1"/>
      <c r="AM1033" s="1"/>
      <c r="AN1033" s="1"/>
      <c r="AU1033" s="1"/>
      <c r="AV1033" s="1"/>
      <c r="AW1033" s="1"/>
      <c r="AX1033" s="1"/>
      <c r="AY1033" s="1"/>
      <c r="AZ1033" s="1"/>
      <c r="BA1033" s="1"/>
      <c r="BB1033" s="1"/>
      <c r="BC1033" s="1"/>
      <c r="BD1033" s="1"/>
      <c r="BE1033" s="1"/>
      <c r="BF1033" s="1"/>
      <c r="BG1033" s="1"/>
      <c r="BH1033" s="1"/>
      <c r="BI1033" s="1"/>
      <c r="BJ1033" s="1"/>
      <c r="BK1033" s="1"/>
      <c r="BL1033" s="1"/>
      <c r="BM1033" s="1"/>
    </row>
    <row r="1034" spans="1:65" x14ac:dyDescent="0.35">
      <c r="A1034" s="1"/>
      <c r="B1034" s="1"/>
      <c r="C1034" s="1"/>
      <c r="D1034" s="1"/>
      <c r="E1034" s="1"/>
      <c r="F1034" s="1"/>
      <c r="G1034" s="1"/>
      <c r="H1034" s="1"/>
      <c r="I1034" s="1"/>
      <c r="J1034" s="1"/>
      <c r="K1034" s="1"/>
      <c r="L1034" s="1"/>
      <c r="M1034" s="1"/>
      <c r="N1034" s="1"/>
      <c r="O1034" s="1"/>
      <c r="R1034" s="9"/>
      <c r="S1034" s="9" t="str">
        <f t="shared" si="223"/>
        <v/>
      </c>
      <c r="T1034" s="9"/>
      <c r="U1034" s="9"/>
      <c r="V1034" s="9"/>
      <c r="W1034" s="9"/>
      <c r="X1034" s="9"/>
      <c r="Y1034" s="9"/>
      <c r="Z1034" s="9"/>
      <c r="AA1034" s="9"/>
      <c r="AB1034" s="9"/>
      <c r="AC1034" s="9"/>
      <c r="AD1034" s="9"/>
      <c r="AE1034" s="9"/>
      <c r="AF1034" s="9"/>
      <c r="AG1034" s="9"/>
      <c r="AH1034" s="9"/>
      <c r="AI1034" s="9"/>
      <c r="AJ1034" s="9"/>
      <c r="AK1034" s="9"/>
      <c r="AL1034" s="1"/>
      <c r="AM1034" s="1"/>
      <c r="AN1034" s="1"/>
      <c r="AU1034" s="1"/>
      <c r="AV1034" s="1"/>
      <c r="AW1034" s="1"/>
      <c r="AX1034" s="1"/>
      <c r="AY1034" s="1"/>
      <c r="AZ1034" s="1"/>
      <c r="BA1034" s="1"/>
      <c r="BB1034" s="1"/>
      <c r="BC1034" s="1"/>
      <c r="BD1034" s="1"/>
      <c r="BE1034" s="1"/>
      <c r="BF1034" s="1"/>
      <c r="BG1034" s="1"/>
      <c r="BH1034" s="1"/>
      <c r="BI1034" s="1"/>
      <c r="BJ1034" s="1"/>
      <c r="BK1034" s="1"/>
      <c r="BL1034" s="1"/>
      <c r="BM1034" s="1"/>
    </row>
    <row r="1035" spans="1:65" x14ac:dyDescent="0.35">
      <c r="A1035" s="1"/>
      <c r="B1035" s="1"/>
      <c r="C1035" s="1"/>
      <c r="D1035" s="1"/>
      <c r="E1035" s="1"/>
      <c r="F1035" s="1"/>
      <c r="G1035" s="1"/>
      <c r="H1035" s="1"/>
      <c r="I1035" s="1"/>
      <c r="J1035" s="1"/>
      <c r="K1035" s="1"/>
      <c r="L1035" s="1"/>
      <c r="M1035" s="1"/>
      <c r="N1035" s="1"/>
      <c r="O1035" s="1"/>
      <c r="R1035" s="9"/>
      <c r="S1035" s="9" t="str">
        <f t="shared" si="223"/>
        <v/>
      </c>
      <c r="T1035" s="9"/>
      <c r="U1035" s="9"/>
      <c r="V1035" s="9"/>
      <c r="W1035" s="9"/>
      <c r="X1035" s="9"/>
      <c r="Y1035" s="9"/>
      <c r="Z1035" s="9"/>
      <c r="AA1035" s="9"/>
      <c r="AB1035" s="9"/>
      <c r="AC1035" s="9"/>
      <c r="AD1035" s="9"/>
      <c r="AE1035" s="9"/>
      <c r="AF1035" s="9"/>
      <c r="AG1035" s="9"/>
      <c r="AH1035" s="9"/>
      <c r="AI1035" s="9"/>
      <c r="AJ1035" s="9"/>
      <c r="AK1035" s="9"/>
      <c r="AL1035" s="1"/>
      <c r="AM1035" s="1"/>
      <c r="AN1035" s="1"/>
      <c r="AU1035" s="1"/>
      <c r="AV1035" s="1"/>
      <c r="AW1035" s="1"/>
      <c r="AX1035" s="1"/>
      <c r="AY1035" s="1"/>
      <c r="AZ1035" s="1"/>
      <c r="BA1035" s="1"/>
      <c r="BB1035" s="1"/>
      <c r="BC1035" s="1"/>
      <c r="BD1035" s="1"/>
      <c r="BE1035" s="1"/>
      <c r="BF1035" s="1"/>
      <c r="BG1035" s="1"/>
      <c r="BH1035" s="1"/>
      <c r="BI1035" s="1"/>
      <c r="BJ1035" s="1"/>
      <c r="BK1035" s="1"/>
      <c r="BL1035" s="1"/>
      <c r="BM1035" s="1"/>
    </row>
    <row r="1036" spans="1:65" x14ac:dyDescent="0.35">
      <c r="A1036" s="1"/>
      <c r="B1036" s="1"/>
      <c r="C1036" s="1"/>
      <c r="D1036" s="1"/>
      <c r="E1036" s="1"/>
      <c r="F1036" s="1"/>
      <c r="G1036" s="1"/>
      <c r="H1036" s="1"/>
      <c r="I1036" s="1"/>
      <c r="J1036" s="1"/>
      <c r="K1036" s="1"/>
      <c r="L1036" s="1"/>
      <c r="M1036" s="1"/>
      <c r="N1036" s="1"/>
      <c r="O1036" s="1"/>
      <c r="R1036" s="9"/>
      <c r="S1036" s="9" t="str">
        <f t="shared" si="223"/>
        <v/>
      </c>
      <c r="T1036" s="9"/>
      <c r="U1036" s="9"/>
      <c r="V1036" s="9"/>
      <c r="W1036" s="9"/>
      <c r="X1036" s="9"/>
      <c r="Y1036" s="9"/>
      <c r="Z1036" s="9"/>
      <c r="AA1036" s="9"/>
      <c r="AB1036" s="9"/>
      <c r="AC1036" s="9"/>
      <c r="AD1036" s="9"/>
      <c r="AE1036" s="9"/>
      <c r="AF1036" s="9"/>
      <c r="AG1036" s="9"/>
      <c r="AH1036" s="9"/>
      <c r="AI1036" s="9"/>
      <c r="AJ1036" s="9"/>
      <c r="AK1036" s="9"/>
      <c r="AL1036" s="1"/>
      <c r="AM1036" s="1"/>
      <c r="AN1036" s="1"/>
      <c r="AU1036" s="1"/>
      <c r="AV1036" s="1"/>
      <c r="AW1036" s="1"/>
      <c r="AX1036" s="1"/>
      <c r="AY1036" s="1"/>
      <c r="AZ1036" s="1"/>
      <c r="BA1036" s="1"/>
      <c r="BB1036" s="1"/>
      <c r="BC1036" s="1"/>
      <c r="BD1036" s="1"/>
      <c r="BE1036" s="1"/>
      <c r="BF1036" s="1"/>
      <c r="BG1036" s="1"/>
      <c r="BH1036" s="1"/>
      <c r="BI1036" s="1"/>
      <c r="BJ1036" s="1"/>
      <c r="BK1036" s="1"/>
      <c r="BL1036" s="1"/>
      <c r="BM1036" s="1"/>
    </row>
    <row r="1037" spans="1:65" x14ac:dyDescent="0.35">
      <c r="A1037" s="1"/>
      <c r="B1037" s="1"/>
      <c r="C1037" s="1"/>
      <c r="D1037" s="1"/>
      <c r="E1037" s="1"/>
      <c r="F1037" s="1"/>
      <c r="G1037" s="1"/>
      <c r="H1037" s="1"/>
      <c r="I1037" s="1"/>
      <c r="J1037" s="1"/>
      <c r="K1037" s="1"/>
      <c r="L1037" s="1"/>
      <c r="M1037" s="1"/>
      <c r="N1037" s="1"/>
      <c r="O1037" s="1"/>
      <c r="R1037" s="9"/>
      <c r="S1037" s="9" t="str">
        <f t="shared" si="223"/>
        <v/>
      </c>
      <c r="T1037" s="9"/>
      <c r="U1037" s="9"/>
      <c r="V1037" s="9"/>
      <c r="W1037" s="9"/>
      <c r="X1037" s="9"/>
      <c r="Y1037" s="9"/>
      <c r="Z1037" s="9"/>
      <c r="AA1037" s="9"/>
      <c r="AB1037" s="9"/>
      <c r="AC1037" s="9"/>
      <c r="AD1037" s="9"/>
      <c r="AE1037" s="9"/>
      <c r="AF1037" s="9"/>
      <c r="AG1037" s="9"/>
      <c r="AH1037" s="9"/>
      <c r="AI1037" s="9"/>
      <c r="AJ1037" s="9"/>
      <c r="AK1037" s="9"/>
      <c r="AL1037" s="1"/>
      <c r="AM1037" s="1"/>
      <c r="AN1037" s="1"/>
      <c r="AU1037" s="1"/>
      <c r="AV1037" s="1"/>
      <c r="AW1037" s="1"/>
      <c r="AX1037" s="1"/>
      <c r="AY1037" s="1"/>
      <c r="AZ1037" s="1"/>
      <c r="BA1037" s="1"/>
      <c r="BB1037" s="1"/>
      <c r="BC1037" s="1"/>
      <c r="BD1037" s="1"/>
      <c r="BE1037" s="1"/>
      <c r="BF1037" s="1"/>
      <c r="BG1037" s="1"/>
      <c r="BH1037" s="1"/>
      <c r="BI1037" s="1"/>
      <c r="BJ1037" s="1"/>
      <c r="BK1037" s="1"/>
      <c r="BL1037" s="1"/>
      <c r="BM1037" s="1"/>
    </row>
    <row r="1038" spans="1:65" x14ac:dyDescent="0.35">
      <c r="A1038" s="1"/>
      <c r="B1038" s="1"/>
      <c r="C1038" s="1"/>
      <c r="D1038" s="1"/>
      <c r="E1038" s="1"/>
      <c r="F1038" s="1"/>
      <c r="G1038" s="1"/>
      <c r="H1038" s="1"/>
      <c r="I1038" s="1"/>
      <c r="J1038" s="1"/>
      <c r="K1038" s="1"/>
      <c r="L1038" s="1"/>
      <c r="M1038" s="1"/>
      <c r="N1038" s="1"/>
      <c r="O1038" s="1"/>
      <c r="R1038" s="9"/>
      <c r="S1038" s="9" t="str">
        <f t="shared" si="223"/>
        <v/>
      </c>
      <c r="T1038" s="9"/>
      <c r="U1038" s="9"/>
      <c r="V1038" s="9"/>
      <c r="W1038" s="9"/>
      <c r="X1038" s="9"/>
      <c r="Y1038" s="9"/>
      <c r="Z1038" s="9"/>
      <c r="AA1038" s="9"/>
      <c r="AB1038" s="9"/>
      <c r="AC1038" s="9"/>
      <c r="AD1038" s="9"/>
      <c r="AE1038" s="9"/>
      <c r="AF1038" s="9"/>
      <c r="AG1038" s="9"/>
      <c r="AH1038" s="9"/>
      <c r="AI1038" s="9"/>
      <c r="AJ1038" s="9"/>
      <c r="AK1038" s="9"/>
      <c r="AL1038" s="1"/>
      <c r="AM1038" s="1"/>
      <c r="AN1038" s="1"/>
      <c r="AU1038" s="1"/>
      <c r="AV1038" s="1"/>
      <c r="AW1038" s="1"/>
      <c r="AX1038" s="1"/>
      <c r="AY1038" s="1"/>
      <c r="AZ1038" s="1"/>
      <c r="BA1038" s="1"/>
      <c r="BB1038" s="1"/>
      <c r="BC1038" s="1"/>
      <c r="BD1038" s="1"/>
      <c r="BE1038" s="1"/>
      <c r="BF1038" s="1"/>
      <c r="BG1038" s="1"/>
      <c r="BH1038" s="1"/>
      <c r="BI1038" s="1"/>
      <c r="BJ1038" s="1"/>
      <c r="BK1038" s="1"/>
      <c r="BL1038" s="1"/>
      <c r="BM1038" s="1"/>
    </row>
    <row r="1039" spans="1:65" x14ac:dyDescent="0.35">
      <c r="A1039" s="1"/>
      <c r="B1039" s="1"/>
      <c r="C1039" s="1"/>
      <c r="D1039" s="1"/>
      <c r="E1039" s="1"/>
      <c r="F1039" s="1"/>
      <c r="G1039" s="1"/>
      <c r="H1039" s="1"/>
      <c r="I1039" s="1"/>
      <c r="J1039" s="1"/>
      <c r="K1039" s="1"/>
      <c r="L1039" s="1"/>
      <c r="M1039" s="1"/>
      <c r="N1039" s="1"/>
      <c r="O1039" s="1"/>
      <c r="R1039" s="9"/>
      <c r="S1039" s="9" t="str">
        <f t="shared" si="223"/>
        <v/>
      </c>
      <c r="T1039" s="9"/>
      <c r="U1039" s="9"/>
      <c r="V1039" s="9"/>
      <c r="W1039" s="9"/>
      <c r="X1039" s="9"/>
      <c r="Y1039" s="9"/>
      <c r="Z1039" s="9"/>
      <c r="AA1039" s="9"/>
      <c r="AB1039" s="9"/>
      <c r="AC1039" s="9"/>
      <c r="AD1039" s="9"/>
      <c r="AE1039" s="9"/>
      <c r="AF1039" s="9"/>
      <c r="AG1039" s="9"/>
      <c r="AH1039" s="9"/>
      <c r="AI1039" s="9"/>
      <c r="AJ1039" s="9"/>
      <c r="AK1039" s="9"/>
      <c r="AL1039" s="1"/>
      <c r="AM1039" s="1"/>
      <c r="AN1039" s="1"/>
      <c r="AU1039" s="1"/>
      <c r="AV1039" s="1"/>
      <c r="AW1039" s="1"/>
      <c r="AX1039" s="1"/>
      <c r="AY1039" s="1"/>
      <c r="AZ1039" s="1"/>
      <c r="BA1039" s="1"/>
      <c r="BB1039" s="1"/>
      <c r="BC1039" s="1"/>
      <c r="BD1039" s="1"/>
      <c r="BE1039" s="1"/>
      <c r="BF1039" s="1"/>
      <c r="BG1039" s="1"/>
      <c r="BH1039" s="1"/>
      <c r="BI1039" s="1"/>
      <c r="BJ1039" s="1"/>
      <c r="BK1039" s="1"/>
      <c r="BL1039" s="1"/>
      <c r="BM1039" s="1"/>
    </row>
    <row r="1040" spans="1:65" x14ac:dyDescent="0.35">
      <c r="A1040" s="1"/>
      <c r="B1040" s="1"/>
      <c r="C1040" s="1"/>
      <c r="D1040" s="1"/>
      <c r="E1040" s="1"/>
      <c r="F1040" s="1"/>
      <c r="G1040" s="1"/>
      <c r="H1040" s="1"/>
      <c r="I1040" s="1"/>
      <c r="J1040" s="1"/>
      <c r="K1040" s="1"/>
      <c r="L1040" s="1"/>
      <c r="M1040" s="1"/>
      <c r="N1040" s="1"/>
      <c r="O1040" s="1"/>
      <c r="R1040" s="9"/>
      <c r="S1040" s="9" t="str">
        <f t="shared" si="223"/>
        <v/>
      </c>
      <c r="T1040" s="9"/>
      <c r="U1040" s="9"/>
      <c r="V1040" s="9"/>
      <c r="W1040" s="9"/>
      <c r="X1040" s="9"/>
      <c r="Y1040" s="9"/>
      <c r="Z1040" s="9"/>
      <c r="AA1040" s="9"/>
      <c r="AB1040" s="9"/>
      <c r="AC1040" s="9"/>
      <c r="AD1040" s="9"/>
      <c r="AE1040" s="9"/>
      <c r="AF1040" s="9"/>
      <c r="AG1040" s="9"/>
      <c r="AH1040" s="9"/>
      <c r="AI1040" s="9"/>
      <c r="AJ1040" s="9"/>
      <c r="AK1040" s="9"/>
      <c r="AL1040" s="1"/>
      <c r="AM1040" s="1"/>
      <c r="AN1040" s="1"/>
      <c r="AU1040" s="1"/>
      <c r="AV1040" s="1"/>
      <c r="AW1040" s="1"/>
      <c r="AX1040" s="1"/>
      <c r="AY1040" s="1"/>
      <c r="AZ1040" s="1"/>
      <c r="BA1040" s="1"/>
      <c r="BB1040" s="1"/>
      <c r="BC1040" s="1"/>
      <c r="BD1040" s="1"/>
      <c r="BE1040" s="1"/>
      <c r="BF1040" s="1"/>
      <c r="BG1040" s="1"/>
      <c r="BH1040" s="1"/>
      <c r="BI1040" s="1"/>
      <c r="BJ1040" s="1"/>
      <c r="BK1040" s="1"/>
      <c r="BL1040" s="1"/>
      <c r="BM1040" s="1"/>
    </row>
    <row r="1041" spans="1:65" x14ac:dyDescent="0.35">
      <c r="A1041" s="1"/>
      <c r="B1041" s="1"/>
      <c r="C1041" s="1"/>
      <c r="D1041" s="1"/>
      <c r="E1041" s="1"/>
      <c r="F1041" s="1"/>
      <c r="G1041" s="1"/>
      <c r="H1041" s="1"/>
      <c r="I1041" s="1"/>
      <c r="J1041" s="1"/>
      <c r="K1041" s="1"/>
      <c r="L1041" s="1"/>
      <c r="M1041" s="1"/>
      <c r="N1041" s="1"/>
      <c r="O1041" s="1"/>
      <c r="R1041" s="9"/>
      <c r="S1041" s="9" t="str">
        <f t="shared" si="223"/>
        <v/>
      </c>
      <c r="T1041" s="9"/>
      <c r="U1041" s="9"/>
      <c r="V1041" s="9"/>
      <c r="W1041" s="9"/>
      <c r="X1041" s="9"/>
      <c r="Y1041" s="9"/>
      <c r="Z1041" s="9"/>
      <c r="AA1041" s="9"/>
      <c r="AB1041" s="9"/>
      <c r="AC1041" s="9"/>
      <c r="AD1041" s="9"/>
      <c r="AE1041" s="9"/>
      <c r="AF1041" s="9"/>
      <c r="AG1041" s="9"/>
      <c r="AH1041" s="9"/>
      <c r="AI1041" s="9"/>
      <c r="AJ1041" s="9"/>
      <c r="AK1041" s="9"/>
      <c r="AL1041" s="1"/>
      <c r="AM1041" s="1"/>
      <c r="AN1041" s="1"/>
      <c r="AU1041" s="1"/>
      <c r="AV1041" s="1"/>
      <c r="AW1041" s="1"/>
      <c r="AX1041" s="1"/>
      <c r="AY1041" s="1"/>
      <c r="AZ1041" s="1"/>
      <c r="BA1041" s="1"/>
      <c r="BB1041" s="1"/>
      <c r="BC1041" s="1"/>
      <c r="BD1041" s="1"/>
      <c r="BE1041" s="1"/>
      <c r="BF1041" s="1"/>
      <c r="BG1041" s="1"/>
      <c r="BH1041" s="1"/>
      <c r="BI1041" s="1"/>
      <c r="BJ1041" s="1"/>
      <c r="BK1041" s="1"/>
      <c r="BL1041" s="1"/>
      <c r="BM1041" s="1"/>
    </row>
    <row r="1042" spans="1:65" x14ac:dyDescent="0.35">
      <c r="A1042" s="1"/>
      <c r="B1042" s="1"/>
      <c r="C1042" s="1"/>
      <c r="D1042" s="1"/>
      <c r="E1042" s="1"/>
      <c r="F1042" s="1"/>
      <c r="G1042" s="1"/>
      <c r="H1042" s="1"/>
      <c r="I1042" s="1"/>
      <c r="J1042" s="1"/>
      <c r="K1042" s="1"/>
      <c r="L1042" s="1"/>
      <c r="M1042" s="1"/>
      <c r="N1042" s="1"/>
      <c r="O1042" s="1"/>
      <c r="R1042" s="9"/>
      <c r="S1042" s="9" t="str">
        <f t="shared" si="223"/>
        <v/>
      </c>
      <c r="T1042" s="9"/>
      <c r="U1042" s="9"/>
      <c r="V1042" s="9"/>
      <c r="W1042" s="9"/>
      <c r="X1042" s="9"/>
      <c r="Y1042" s="9"/>
      <c r="Z1042" s="9"/>
      <c r="AA1042" s="9"/>
      <c r="AB1042" s="9"/>
      <c r="AC1042" s="9"/>
      <c r="AD1042" s="9"/>
      <c r="AE1042" s="9"/>
      <c r="AF1042" s="9"/>
      <c r="AG1042" s="9"/>
      <c r="AH1042" s="9"/>
      <c r="AI1042" s="9"/>
      <c r="AJ1042" s="9"/>
      <c r="AK1042" s="9"/>
      <c r="AL1042" s="1"/>
      <c r="AM1042" s="1"/>
      <c r="AN1042" s="1"/>
      <c r="AU1042" s="1"/>
      <c r="AV1042" s="1"/>
      <c r="AW1042" s="1"/>
      <c r="AX1042" s="1"/>
      <c r="AY1042" s="1"/>
      <c r="AZ1042" s="1"/>
      <c r="BA1042" s="1"/>
      <c r="BB1042" s="1"/>
      <c r="BC1042" s="1"/>
      <c r="BD1042" s="1"/>
      <c r="BE1042" s="1"/>
      <c r="BF1042" s="1"/>
      <c r="BG1042" s="1"/>
      <c r="BH1042" s="1"/>
      <c r="BI1042" s="1"/>
      <c r="BJ1042" s="1"/>
      <c r="BK1042" s="1"/>
      <c r="BL1042" s="1"/>
      <c r="BM1042" s="1"/>
    </row>
    <row r="1043" spans="1:65" x14ac:dyDescent="0.35">
      <c r="A1043" s="1"/>
      <c r="B1043" s="1"/>
      <c r="C1043" s="1"/>
      <c r="D1043" s="1"/>
      <c r="E1043" s="1"/>
      <c r="F1043" s="1"/>
      <c r="G1043" s="1"/>
      <c r="H1043" s="1"/>
      <c r="I1043" s="1"/>
      <c r="J1043" s="1"/>
      <c r="K1043" s="1"/>
      <c r="L1043" s="1"/>
      <c r="M1043" s="1"/>
      <c r="N1043" s="1"/>
      <c r="O1043" s="1"/>
      <c r="R1043" s="9"/>
      <c r="S1043" s="9" t="str">
        <f t="shared" si="223"/>
        <v/>
      </c>
      <c r="T1043" s="9"/>
      <c r="U1043" s="9"/>
      <c r="V1043" s="9"/>
      <c r="W1043" s="9"/>
      <c r="X1043" s="9"/>
      <c r="Y1043" s="9"/>
      <c r="Z1043" s="9"/>
      <c r="AA1043" s="9"/>
      <c r="AB1043" s="9"/>
      <c r="AC1043" s="9"/>
      <c r="AD1043" s="9"/>
      <c r="AE1043" s="9"/>
      <c r="AF1043" s="9"/>
      <c r="AG1043" s="9"/>
      <c r="AH1043" s="9"/>
      <c r="AI1043" s="9"/>
      <c r="AJ1043" s="9"/>
      <c r="AK1043" s="9"/>
      <c r="AL1043" s="1"/>
      <c r="AM1043" s="1"/>
      <c r="AN1043" s="1"/>
      <c r="AU1043" s="1"/>
      <c r="AV1043" s="1"/>
      <c r="AW1043" s="1"/>
      <c r="AX1043" s="1"/>
      <c r="AY1043" s="1"/>
      <c r="AZ1043" s="1"/>
      <c r="BA1043" s="1"/>
      <c r="BB1043" s="1"/>
      <c r="BC1043" s="1"/>
      <c r="BD1043" s="1"/>
      <c r="BE1043" s="1"/>
      <c r="BF1043" s="1"/>
      <c r="BG1043" s="1"/>
      <c r="BH1043" s="1"/>
      <c r="BI1043" s="1"/>
      <c r="BJ1043" s="1"/>
      <c r="BK1043" s="1"/>
      <c r="BL1043" s="1"/>
      <c r="BM1043" s="1"/>
    </row>
    <row r="1044" spans="1:65" x14ac:dyDescent="0.35">
      <c r="A1044" s="1"/>
      <c r="B1044" s="1"/>
      <c r="C1044" s="1"/>
      <c r="D1044" s="1"/>
      <c r="E1044" s="1"/>
      <c r="F1044" s="1"/>
      <c r="G1044" s="1"/>
      <c r="H1044" s="1"/>
      <c r="I1044" s="1"/>
      <c r="J1044" s="1"/>
      <c r="K1044" s="1"/>
      <c r="L1044" s="1"/>
      <c r="M1044" s="1"/>
      <c r="N1044" s="1"/>
      <c r="O1044" s="1"/>
      <c r="R1044" s="9"/>
      <c r="S1044" s="9" t="str">
        <f t="shared" si="223"/>
        <v/>
      </c>
      <c r="T1044" s="9"/>
      <c r="U1044" s="9"/>
      <c r="V1044" s="9"/>
      <c r="W1044" s="9"/>
      <c r="X1044" s="9"/>
      <c r="Y1044" s="9"/>
      <c r="Z1044" s="9"/>
      <c r="AA1044" s="9"/>
      <c r="AB1044" s="9"/>
      <c r="AC1044" s="9"/>
      <c r="AD1044" s="9"/>
      <c r="AE1044" s="9"/>
      <c r="AF1044" s="9"/>
      <c r="AG1044" s="9"/>
      <c r="AH1044" s="9"/>
      <c r="AI1044" s="9"/>
      <c r="AJ1044" s="9"/>
      <c r="AK1044" s="9"/>
      <c r="AL1044" s="1"/>
      <c r="AM1044" s="1"/>
      <c r="AN1044" s="1"/>
      <c r="AU1044" s="1"/>
      <c r="AV1044" s="1"/>
      <c r="AW1044" s="1"/>
      <c r="AX1044" s="1"/>
      <c r="AY1044" s="1"/>
      <c r="AZ1044" s="1"/>
      <c r="BA1044" s="1"/>
      <c r="BB1044" s="1"/>
      <c r="BC1044" s="1"/>
      <c r="BD1044" s="1"/>
      <c r="BE1044" s="1"/>
      <c r="BF1044" s="1"/>
      <c r="BG1044" s="1"/>
      <c r="BH1044" s="1"/>
      <c r="BI1044" s="1"/>
      <c r="BJ1044" s="1"/>
      <c r="BK1044" s="1"/>
      <c r="BL1044" s="1"/>
      <c r="BM1044" s="1"/>
    </row>
    <row r="1045" spans="1:65" x14ac:dyDescent="0.35">
      <c r="A1045" s="1"/>
      <c r="B1045" s="1"/>
      <c r="C1045" s="1"/>
      <c r="D1045" s="1"/>
      <c r="E1045" s="1"/>
      <c r="F1045" s="1"/>
      <c r="G1045" s="1"/>
      <c r="H1045" s="1"/>
      <c r="I1045" s="1"/>
      <c r="J1045" s="1"/>
      <c r="K1045" s="1"/>
      <c r="L1045" s="1"/>
      <c r="M1045" s="1"/>
      <c r="N1045" s="1"/>
      <c r="O1045" s="1"/>
      <c r="R1045" s="9"/>
      <c r="S1045" s="9" t="str">
        <f t="shared" si="223"/>
        <v/>
      </c>
      <c r="T1045" s="9"/>
      <c r="U1045" s="9"/>
      <c r="V1045" s="9"/>
      <c r="W1045" s="9"/>
      <c r="X1045" s="9"/>
      <c r="Y1045" s="9"/>
      <c r="Z1045" s="9"/>
      <c r="AA1045" s="9"/>
      <c r="AB1045" s="9"/>
      <c r="AC1045" s="9"/>
      <c r="AD1045" s="9"/>
      <c r="AE1045" s="9"/>
      <c r="AF1045" s="9"/>
      <c r="AG1045" s="9"/>
      <c r="AH1045" s="9"/>
      <c r="AI1045" s="9"/>
      <c r="AJ1045" s="9"/>
      <c r="AK1045" s="9"/>
      <c r="AL1045" s="1"/>
      <c r="AM1045" s="1"/>
      <c r="AN1045" s="1"/>
      <c r="AU1045" s="1"/>
      <c r="AV1045" s="1"/>
      <c r="AW1045" s="1"/>
      <c r="AX1045" s="1"/>
      <c r="AY1045" s="1"/>
      <c r="AZ1045" s="1"/>
      <c r="BA1045" s="1"/>
      <c r="BB1045" s="1"/>
      <c r="BC1045" s="1"/>
      <c r="BD1045" s="1"/>
      <c r="BE1045" s="1"/>
      <c r="BF1045" s="1"/>
      <c r="BG1045" s="1"/>
      <c r="BH1045" s="1"/>
      <c r="BI1045" s="1"/>
      <c r="BJ1045" s="1"/>
      <c r="BK1045" s="1"/>
      <c r="BL1045" s="1"/>
      <c r="BM1045" s="1"/>
    </row>
    <row r="1046" spans="1:65" x14ac:dyDescent="0.35">
      <c r="A1046" s="1"/>
      <c r="B1046" s="1"/>
      <c r="C1046" s="1"/>
      <c r="D1046" s="1"/>
      <c r="E1046" s="1"/>
      <c r="F1046" s="1"/>
      <c r="G1046" s="1"/>
      <c r="H1046" s="1"/>
      <c r="I1046" s="1"/>
      <c r="J1046" s="1"/>
      <c r="K1046" s="1"/>
      <c r="L1046" s="1"/>
      <c r="M1046" s="1"/>
      <c r="N1046" s="1"/>
      <c r="O1046" s="1"/>
      <c r="R1046" s="9"/>
      <c r="S1046" s="9" t="str">
        <f t="shared" si="223"/>
        <v/>
      </c>
      <c r="T1046" s="9"/>
      <c r="U1046" s="9"/>
      <c r="V1046" s="9"/>
      <c r="W1046" s="9"/>
      <c r="X1046" s="9"/>
      <c r="Y1046" s="9"/>
      <c r="Z1046" s="9"/>
      <c r="AA1046" s="9"/>
      <c r="AB1046" s="9"/>
      <c r="AC1046" s="9"/>
      <c r="AD1046" s="9"/>
      <c r="AE1046" s="9"/>
      <c r="AF1046" s="9"/>
      <c r="AG1046" s="9"/>
      <c r="AH1046" s="9"/>
      <c r="AI1046" s="9"/>
      <c r="AJ1046" s="9"/>
      <c r="AK1046" s="9"/>
      <c r="AL1046" s="1"/>
      <c r="AM1046" s="1"/>
      <c r="AN1046" s="1"/>
      <c r="AU1046" s="1"/>
      <c r="AV1046" s="1"/>
      <c r="AW1046" s="1"/>
      <c r="AX1046" s="1"/>
      <c r="AY1046" s="1"/>
      <c r="AZ1046" s="1"/>
      <c r="BA1046" s="1"/>
      <c r="BB1046" s="1"/>
      <c r="BC1046" s="1"/>
      <c r="BD1046" s="1"/>
      <c r="BE1046" s="1"/>
      <c r="BF1046" s="1"/>
      <c r="BG1046" s="1"/>
      <c r="BH1046" s="1"/>
      <c r="BI1046" s="1"/>
      <c r="BJ1046" s="1"/>
      <c r="BK1046" s="1"/>
      <c r="BL1046" s="1"/>
      <c r="BM1046" s="1"/>
    </row>
    <row r="1047" spans="1:65" x14ac:dyDescent="0.35">
      <c r="A1047" s="1"/>
      <c r="B1047" s="1"/>
      <c r="C1047" s="1"/>
      <c r="D1047" s="1"/>
      <c r="E1047" s="1"/>
      <c r="F1047" s="1"/>
      <c r="G1047" s="1"/>
      <c r="H1047" s="1"/>
      <c r="I1047" s="1"/>
      <c r="J1047" s="1"/>
      <c r="K1047" s="1"/>
      <c r="L1047" s="1"/>
      <c r="M1047" s="1"/>
      <c r="N1047" s="1"/>
      <c r="O1047" s="1"/>
      <c r="R1047" s="9"/>
      <c r="S1047" s="9" t="str">
        <f t="shared" si="223"/>
        <v/>
      </c>
      <c r="T1047" s="9"/>
      <c r="U1047" s="9"/>
      <c r="V1047" s="9"/>
      <c r="W1047" s="9"/>
      <c r="X1047" s="9"/>
      <c r="Y1047" s="9"/>
      <c r="Z1047" s="9"/>
      <c r="AA1047" s="9"/>
      <c r="AB1047" s="9"/>
      <c r="AC1047" s="9"/>
      <c r="AD1047" s="9"/>
      <c r="AE1047" s="9"/>
      <c r="AF1047" s="9"/>
      <c r="AG1047" s="9"/>
      <c r="AH1047" s="9"/>
      <c r="AI1047" s="9"/>
      <c r="AJ1047" s="9"/>
      <c r="AK1047" s="9"/>
      <c r="AL1047" s="1"/>
      <c r="AM1047" s="1"/>
      <c r="AN1047" s="1"/>
      <c r="AU1047" s="1"/>
      <c r="AV1047" s="1"/>
      <c r="AW1047" s="1"/>
      <c r="AX1047" s="1"/>
      <c r="AY1047" s="1"/>
      <c r="AZ1047" s="1"/>
      <c r="BA1047" s="1"/>
      <c r="BB1047" s="1"/>
      <c r="BC1047" s="1"/>
      <c r="BD1047" s="1"/>
      <c r="BE1047" s="1"/>
      <c r="BF1047" s="1"/>
      <c r="BG1047" s="1"/>
      <c r="BH1047" s="1"/>
      <c r="BI1047" s="1"/>
      <c r="BJ1047" s="1"/>
      <c r="BK1047" s="1"/>
      <c r="BL1047" s="1"/>
      <c r="BM1047" s="1"/>
    </row>
    <row r="1048" spans="1:65" x14ac:dyDescent="0.35">
      <c r="A1048" s="1"/>
      <c r="B1048" s="1"/>
      <c r="C1048" s="1"/>
      <c r="D1048" s="1"/>
      <c r="E1048" s="1"/>
      <c r="F1048" s="1"/>
      <c r="G1048" s="1"/>
      <c r="H1048" s="1"/>
      <c r="I1048" s="1"/>
      <c r="J1048" s="1"/>
      <c r="K1048" s="1"/>
      <c r="L1048" s="1"/>
      <c r="M1048" s="1"/>
      <c r="N1048" s="1"/>
      <c r="O1048" s="1"/>
      <c r="R1048" s="9"/>
      <c r="S1048" s="9" t="str">
        <f t="shared" si="223"/>
        <v/>
      </c>
      <c r="T1048" s="9"/>
      <c r="U1048" s="9"/>
      <c r="V1048" s="9"/>
      <c r="W1048" s="9"/>
      <c r="X1048" s="9"/>
      <c r="Y1048" s="9"/>
      <c r="Z1048" s="9"/>
      <c r="AA1048" s="9"/>
      <c r="AB1048" s="9"/>
      <c r="AC1048" s="9"/>
      <c r="AD1048" s="9"/>
      <c r="AE1048" s="9"/>
      <c r="AF1048" s="9"/>
      <c r="AG1048" s="9"/>
      <c r="AH1048" s="9"/>
      <c r="AI1048" s="9"/>
      <c r="AJ1048" s="9"/>
      <c r="AK1048" s="9"/>
      <c r="AL1048" s="1"/>
      <c r="AM1048" s="1"/>
      <c r="AN1048" s="1"/>
      <c r="AU1048" s="1"/>
      <c r="AV1048" s="1"/>
      <c r="AW1048" s="1"/>
      <c r="AX1048" s="1"/>
      <c r="AY1048" s="1"/>
      <c r="AZ1048" s="1"/>
      <c r="BA1048" s="1"/>
      <c r="BB1048" s="1"/>
      <c r="BC1048" s="1"/>
      <c r="BD1048" s="1"/>
      <c r="BE1048" s="1"/>
      <c r="BF1048" s="1"/>
      <c r="BG1048" s="1"/>
      <c r="BH1048" s="1"/>
      <c r="BI1048" s="1"/>
      <c r="BJ1048" s="1"/>
      <c r="BK1048" s="1"/>
      <c r="BL1048" s="1"/>
      <c r="BM1048" s="1"/>
    </row>
    <row r="1049" spans="1:65" x14ac:dyDescent="0.35">
      <c r="A1049" s="1"/>
      <c r="B1049" s="1"/>
      <c r="C1049" s="1"/>
      <c r="D1049" s="1"/>
      <c r="E1049" s="1"/>
      <c r="F1049" s="1"/>
      <c r="G1049" s="1"/>
      <c r="H1049" s="1"/>
      <c r="I1049" s="1"/>
      <c r="J1049" s="1"/>
      <c r="K1049" s="1"/>
      <c r="L1049" s="1"/>
      <c r="M1049" s="1"/>
      <c r="N1049" s="1"/>
      <c r="O1049" s="1"/>
      <c r="R1049" s="9"/>
      <c r="S1049" s="9" t="str">
        <f t="shared" si="223"/>
        <v/>
      </c>
      <c r="T1049" s="9"/>
      <c r="U1049" s="9"/>
      <c r="V1049" s="9"/>
      <c r="W1049" s="9"/>
      <c r="X1049" s="9"/>
      <c r="Y1049" s="9"/>
      <c r="Z1049" s="9"/>
      <c r="AA1049" s="9"/>
      <c r="AB1049" s="9"/>
      <c r="AC1049" s="9"/>
      <c r="AD1049" s="9"/>
      <c r="AE1049" s="9"/>
      <c r="AF1049" s="9"/>
      <c r="AG1049" s="9"/>
      <c r="AH1049" s="9"/>
      <c r="AI1049" s="9"/>
      <c r="AJ1049" s="9"/>
      <c r="AK1049" s="9"/>
      <c r="AL1049" s="1"/>
      <c r="AM1049" s="1"/>
      <c r="AN1049" s="1"/>
      <c r="AU1049" s="1"/>
      <c r="AV1049" s="1"/>
      <c r="AW1049" s="1"/>
      <c r="AX1049" s="1"/>
      <c r="AY1049" s="1"/>
      <c r="AZ1049" s="1"/>
      <c r="BA1049" s="1"/>
      <c r="BB1049" s="1"/>
      <c r="BC1049" s="1"/>
      <c r="BD1049" s="1"/>
      <c r="BE1049" s="1"/>
      <c r="BF1049" s="1"/>
      <c r="BG1049" s="1"/>
      <c r="BH1049" s="1"/>
      <c r="BI1049" s="1"/>
      <c r="BJ1049" s="1"/>
      <c r="BK1049" s="1"/>
      <c r="BL1049" s="1"/>
      <c r="BM1049" s="1"/>
    </row>
    <row r="1050" spans="1:65" x14ac:dyDescent="0.35">
      <c r="A1050" s="1"/>
      <c r="B1050" s="1"/>
      <c r="C1050" s="1"/>
      <c r="D1050" s="1"/>
      <c r="E1050" s="1"/>
      <c r="F1050" s="1"/>
      <c r="G1050" s="1"/>
      <c r="H1050" s="1"/>
      <c r="I1050" s="1"/>
      <c r="J1050" s="1"/>
      <c r="K1050" s="1"/>
      <c r="L1050" s="1"/>
      <c r="M1050" s="1"/>
      <c r="N1050" s="1"/>
      <c r="O1050" s="1"/>
      <c r="R1050" s="9"/>
      <c r="S1050" s="9" t="str">
        <f t="shared" si="223"/>
        <v/>
      </c>
      <c r="T1050" s="9"/>
      <c r="U1050" s="9"/>
      <c r="V1050" s="9"/>
      <c r="W1050" s="9"/>
      <c r="X1050" s="9"/>
      <c r="Y1050" s="9"/>
      <c r="Z1050" s="9"/>
      <c r="AA1050" s="9"/>
      <c r="AB1050" s="9"/>
      <c r="AC1050" s="9"/>
      <c r="AD1050" s="9"/>
      <c r="AE1050" s="9"/>
      <c r="AF1050" s="9"/>
      <c r="AG1050" s="9"/>
      <c r="AH1050" s="9"/>
      <c r="AI1050" s="9"/>
      <c r="AJ1050" s="9"/>
      <c r="AK1050" s="9"/>
      <c r="AL1050" s="1"/>
      <c r="AM1050" s="1"/>
      <c r="AN1050" s="1"/>
      <c r="AU1050" s="1"/>
      <c r="AV1050" s="1"/>
      <c r="AW1050" s="1"/>
      <c r="AX1050" s="1"/>
      <c r="AY1050" s="1"/>
      <c r="AZ1050" s="1"/>
      <c r="BA1050" s="1"/>
      <c r="BB1050" s="1"/>
      <c r="BC1050" s="1"/>
      <c r="BD1050" s="1"/>
      <c r="BE1050" s="1"/>
      <c r="BF1050" s="1"/>
      <c r="BG1050" s="1"/>
      <c r="BH1050" s="1"/>
      <c r="BI1050" s="1"/>
      <c r="BJ1050" s="1"/>
      <c r="BK1050" s="1"/>
      <c r="BL1050" s="1"/>
      <c r="BM1050" s="1"/>
    </row>
    <row r="1051" spans="1:65" x14ac:dyDescent="0.35">
      <c r="A1051" s="1"/>
      <c r="B1051" s="1"/>
      <c r="C1051" s="1"/>
      <c r="D1051" s="1"/>
      <c r="E1051" s="1"/>
      <c r="F1051" s="1"/>
      <c r="G1051" s="1"/>
      <c r="H1051" s="1"/>
      <c r="I1051" s="1"/>
      <c r="J1051" s="1"/>
      <c r="K1051" s="1"/>
      <c r="L1051" s="1"/>
      <c r="M1051" s="1"/>
      <c r="N1051" s="1"/>
      <c r="O1051" s="1"/>
      <c r="R1051" s="9"/>
      <c r="S1051" s="9" t="str">
        <f t="shared" si="223"/>
        <v/>
      </c>
      <c r="T1051" s="9"/>
      <c r="U1051" s="9"/>
      <c r="V1051" s="9"/>
      <c r="W1051" s="9"/>
      <c r="X1051" s="9"/>
      <c r="Y1051" s="9"/>
      <c r="Z1051" s="9"/>
      <c r="AA1051" s="9"/>
      <c r="AB1051" s="9"/>
      <c r="AC1051" s="9"/>
      <c r="AD1051" s="9"/>
      <c r="AE1051" s="9"/>
      <c r="AF1051" s="9"/>
      <c r="AG1051" s="9"/>
      <c r="AH1051" s="9"/>
      <c r="AI1051" s="9"/>
      <c r="AJ1051" s="9"/>
      <c r="AK1051" s="9"/>
      <c r="AL1051" s="1"/>
      <c r="AM1051" s="1"/>
      <c r="AN1051" s="1"/>
      <c r="AU1051" s="1"/>
      <c r="AV1051" s="1"/>
      <c r="AW1051" s="1"/>
      <c r="AX1051" s="1"/>
      <c r="AY1051" s="1"/>
      <c r="AZ1051" s="1"/>
      <c r="BA1051" s="1"/>
      <c r="BB1051" s="1"/>
      <c r="BC1051" s="1"/>
      <c r="BD1051" s="1"/>
      <c r="BE1051" s="1"/>
      <c r="BF1051" s="1"/>
      <c r="BG1051" s="1"/>
      <c r="BH1051" s="1"/>
      <c r="BI1051" s="1"/>
      <c r="BJ1051" s="1"/>
      <c r="BK1051" s="1"/>
      <c r="BL1051" s="1"/>
      <c r="BM1051" s="1"/>
    </row>
    <row r="1052" spans="1:65" x14ac:dyDescent="0.35">
      <c r="A1052" s="1"/>
      <c r="B1052" s="1"/>
      <c r="C1052" s="1"/>
      <c r="D1052" s="1"/>
      <c r="E1052" s="1"/>
      <c r="F1052" s="1"/>
      <c r="G1052" s="1"/>
      <c r="H1052" s="1"/>
      <c r="I1052" s="1"/>
      <c r="J1052" s="1"/>
      <c r="K1052" s="1"/>
      <c r="L1052" s="1"/>
      <c r="M1052" s="1"/>
      <c r="N1052" s="1"/>
      <c r="O1052" s="1"/>
      <c r="R1052" s="9"/>
      <c r="S1052" s="9" t="str">
        <f t="shared" si="223"/>
        <v/>
      </c>
      <c r="T1052" s="9"/>
      <c r="U1052" s="9"/>
      <c r="V1052" s="9"/>
      <c r="W1052" s="9"/>
      <c r="X1052" s="9"/>
      <c r="Y1052" s="9"/>
      <c r="Z1052" s="9"/>
      <c r="AA1052" s="9"/>
      <c r="AB1052" s="9"/>
      <c r="AC1052" s="9"/>
      <c r="AD1052" s="9"/>
      <c r="AE1052" s="9"/>
      <c r="AF1052" s="9"/>
      <c r="AG1052" s="9"/>
      <c r="AH1052" s="9"/>
      <c r="AI1052" s="9"/>
      <c r="AJ1052" s="9"/>
      <c r="AK1052" s="9"/>
      <c r="AL1052" s="1"/>
      <c r="AM1052" s="1"/>
      <c r="AN1052" s="1"/>
      <c r="AU1052" s="1"/>
      <c r="AV1052" s="1"/>
      <c r="AW1052" s="1"/>
      <c r="AX1052" s="1"/>
      <c r="AY1052" s="1"/>
      <c r="AZ1052" s="1"/>
      <c r="BA1052" s="1"/>
      <c r="BB1052" s="1"/>
      <c r="BC1052" s="1"/>
      <c r="BD1052" s="1"/>
      <c r="BE1052" s="1"/>
      <c r="BF1052" s="1"/>
      <c r="BG1052" s="1"/>
      <c r="BH1052" s="1"/>
      <c r="BI1052" s="1"/>
      <c r="BJ1052" s="1"/>
      <c r="BK1052" s="1"/>
      <c r="BL1052" s="1"/>
      <c r="BM1052" s="1"/>
    </row>
    <row r="1053" spans="1:65" x14ac:dyDescent="0.35">
      <c r="A1053" s="1"/>
      <c r="B1053" s="1"/>
      <c r="C1053" s="1"/>
      <c r="D1053" s="1"/>
      <c r="E1053" s="1"/>
      <c r="F1053" s="1"/>
      <c r="G1053" s="1"/>
      <c r="H1053" s="1"/>
      <c r="I1053" s="1"/>
      <c r="J1053" s="1"/>
      <c r="K1053" s="1"/>
      <c r="L1053" s="1"/>
      <c r="M1053" s="1"/>
      <c r="N1053" s="1"/>
      <c r="O1053" s="1"/>
      <c r="R1053" s="9"/>
      <c r="S1053" s="9" t="str">
        <f t="shared" si="223"/>
        <v/>
      </c>
      <c r="T1053" s="9"/>
      <c r="U1053" s="9"/>
      <c r="V1053" s="9"/>
      <c r="W1053" s="9"/>
      <c r="X1053" s="9"/>
      <c r="Y1053" s="9"/>
      <c r="Z1053" s="9"/>
      <c r="AA1053" s="9"/>
      <c r="AB1053" s="9"/>
      <c r="AC1053" s="9"/>
      <c r="AD1053" s="9"/>
      <c r="AE1053" s="9"/>
      <c r="AF1053" s="9"/>
      <c r="AG1053" s="9"/>
      <c r="AH1053" s="9"/>
      <c r="AI1053" s="9"/>
      <c r="AJ1053" s="9"/>
      <c r="AK1053" s="9"/>
      <c r="AL1053" s="1"/>
      <c r="AM1053" s="1"/>
      <c r="AN1053" s="1"/>
      <c r="AU1053" s="1"/>
      <c r="AV1053" s="1"/>
      <c r="AW1053" s="1"/>
      <c r="AX1053" s="1"/>
      <c r="AY1053" s="1"/>
      <c r="AZ1053" s="1"/>
      <c r="BA1053" s="1"/>
      <c r="BB1053" s="1"/>
      <c r="BC1053" s="1"/>
      <c r="BD1053" s="1"/>
      <c r="BE1053" s="1"/>
      <c r="BF1053" s="1"/>
      <c r="BG1053" s="1"/>
      <c r="BH1053" s="1"/>
      <c r="BI1053" s="1"/>
      <c r="BJ1053" s="1"/>
      <c r="BK1053" s="1"/>
      <c r="BL1053" s="1"/>
      <c r="BM1053" s="1"/>
    </row>
    <row r="1054" spans="1:65" x14ac:dyDescent="0.35">
      <c r="A1054" s="1"/>
      <c r="B1054" s="1"/>
      <c r="C1054" s="1"/>
      <c r="D1054" s="1"/>
      <c r="E1054" s="1"/>
      <c r="F1054" s="1"/>
      <c r="G1054" s="1"/>
      <c r="H1054" s="1"/>
      <c r="I1054" s="1"/>
      <c r="J1054" s="1"/>
      <c r="K1054" s="1"/>
      <c r="L1054" s="1"/>
      <c r="M1054" s="1"/>
      <c r="N1054" s="1"/>
      <c r="O1054" s="1"/>
      <c r="R1054" s="9"/>
      <c r="S1054" s="9" t="str">
        <f t="shared" si="223"/>
        <v/>
      </c>
      <c r="T1054" s="9"/>
      <c r="U1054" s="9"/>
      <c r="V1054" s="9"/>
      <c r="W1054" s="9"/>
      <c r="X1054" s="9"/>
      <c r="Y1054" s="9"/>
      <c r="Z1054" s="9"/>
      <c r="AA1054" s="9"/>
      <c r="AB1054" s="9"/>
      <c r="AC1054" s="9"/>
      <c r="AD1054" s="9"/>
      <c r="AE1054" s="9"/>
      <c r="AF1054" s="9"/>
      <c r="AG1054" s="9"/>
      <c r="AH1054" s="9"/>
      <c r="AI1054" s="9"/>
      <c r="AJ1054" s="9"/>
      <c r="AK1054" s="9"/>
      <c r="AL1054" s="1"/>
      <c r="AM1054" s="1"/>
      <c r="AN1054" s="1"/>
      <c r="AU1054" s="1"/>
      <c r="AV1054" s="1"/>
      <c r="AW1054" s="1"/>
      <c r="AX1054" s="1"/>
      <c r="AY1054" s="1"/>
      <c r="AZ1054" s="1"/>
      <c r="BA1054" s="1"/>
      <c r="BB1054" s="1"/>
      <c r="BC1054" s="1"/>
      <c r="BD1054" s="1"/>
      <c r="BE1054" s="1"/>
      <c r="BF1054" s="1"/>
      <c r="BG1054" s="1"/>
      <c r="BH1054" s="1"/>
      <c r="BI1054" s="1"/>
      <c r="BJ1054" s="1"/>
      <c r="BK1054" s="1"/>
      <c r="BL1054" s="1"/>
      <c r="BM1054" s="1"/>
    </row>
    <row r="1055" spans="1:65" x14ac:dyDescent="0.35">
      <c r="A1055" s="1"/>
      <c r="B1055" s="1"/>
      <c r="C1055" s="1"/>
      <c r="D1055" s="1"/>
      <c r="E1055" s="1"/>
      <c r="F1055" s="1"/>
      <c r="G1055" s="1"/>
      <c r="H1055" s="1"/>
      <c r="I1055" s="1"/>
      <c r="J1055" s="1"/>
      <c r="K1055" s="1"/>
      <c r="L1055" s="1"/>
      <c r="M1055" s="1"/>
      <c r="N1055" s="1"/>
      <c r="O1055" s="1"/>
      <c r="R1055" s="9"/>
      <c r="S1055" s="9" t="str">
        <f t="shared" si="223"/>
        <v/>
      </c>
      <c r="T1055" s="9"/>
      <c r="U1055" s="9"/>
      <c r="V1055" s="9"/>
      <c r="W1055" s="9"/>
      <c r="X1055" s="9"/>
      <c r="Y1055" s="9"/>
      <c r="Z1055" s="9"/>
      <c r="AA1055" s="9"/>
      <c r="AB1055" s="9"/>
      <c r="AC1055" s="9"/>
      <c r="AD1055" s="9"/>
      <c r="AE1055" s="9"/>
      <c r="AF1055" s="9"/>
      <c r="AG1055" s="9"/>
      <c r="AH1055" s="9"/>
      <c r="AI1055" s="9"/>
      <c r="AJ1055" s="9"/>
      <c r="AK1055" s="9"/>
      <c r="AL1055" s="1"/>
      <c r="AM1055" s="1"/>
      <c r="AN1055" s="1"/>
      <c r="AU1055" s="1"/>
      <c r="AV1055" s="1"/>
      <c r="AW1055" s="1"/>
      <c r="AX1055" s="1"/>
      <c r="AY1055" s="1"/>
      <c r="AZ1055" s="1"/>
      <c r="BA1055" s="1"/>
      <c r="BB1055" s="1"/>
      <c r="BC1055" s="1"/>
      <c r="BD1055" s="1"/>
      <c r="BE1055" s="1"/>
      <c r="BF1055" s="1"/>
      <c r="BG1055" s="1"/>
      <c r="BH1055" s="1"/>
      <c r="BI1055" s="1"/>
      <c r="BJ1055" s="1"/>
      <c r="BK1055" s="1"/>
      <c r="BL1055" s="1"/>
      <c r="BM1055" s="1"/>
    </row>
    <row r="1056" spans="1:65" x14ac:dyDescent="0.35">
      <c r="A1056" s="1"/>
      <c r="B1056" s="1"/>
      <c r="C1056" s="1"/>
      <c r="D1056" s="1"/>
      <c r="E1056" s="1"/>
      <c r="F1056" s="1"/>
      <c r="G1056" s="1"/>
      <c r="H1056" s="1"/>
      <c r="I1056" s="1"/>
      <c r="J1056" s="1"/>
      <c r="K1056" s="1"/>
      <c r="L1056" s="1"/>
      <c r="M1056" s="1"/>
      <c r="N1056" s="1"/>
      <c r="O1056" s="1"/>
      <c r="R1056" s="9"/>
      <c r="S1056" s="9" t="str">
        <f t="shared" ref="S1056:S1080" si="224">IF(ISBLANK(R1056),"",_xlfn.NUMBERVALUE(R1056))</f>
        <v/>
      </c>
      <c r="T1056" s="9"/>
      <c r="U1056" s="9"/>
      <c r="V1056" s="9"/>
      <c r="W1056" s="9"/>
      <c r="X1056" s="9"/>
      <c r="Y1056" s="9"/>
      <c r="Z1056" s="9"/>
      <c r="AA1056" s="9"/>
      <c r="AB1056" s="9"/>
      <c r="AC1056" s="9"/>
      <c r="AD1056" s="9"/>
      <c r="AE1056" s="9"/>
      <c r="AF1056" s="9"/>
      <c r="AG1056" s="9"/>
      <c r="AH1056" s="9"/>
      <c r="AI1056" s="9"/>
      <c r="AJ1056" s="9"/>
      <c r="AK1056" s="9"/>
      <c r="AL1056" s="1"/>
      <c r="AM1056" s="1"/>
      <c r="AN1056" s="1"/>
      <c r="AU1056" s="1"/>
      <c r="AV1056" s="1"/>
      <c r="AW1056" s="1"/>
      <c r="AX1056" s="1"/>
      <c r="AY1056" s="1"/>
      <c r="AZ1056" s="1"/>
      <c r="BA1056" s="1"/>
      <c r="BB1056" s="1"/>
      <c r="BC1056" s="1"/>
      <c r="BD1056" s="1"/>
      <c r="BE1056" s="1"/>
      <c r="BF1056" s="1"/>
      <c r="BG1056" s="1"/>
      <c r="BH1056" s="1"/>
      <c r="BI1056" s="1"/>
      <c r="BJ1056" s="1"/>
      <c r="BK1056" s="1"/>
      <c r="BL1056" s="1"/>
      <c r="BM1056" s="1"/>
    </row>
    <row r="1057" spans="1:65" x14ac:dyDescent="0.35">
      <c r="A1057" s="1"/>
      <c r="B1057" s="1"/>
      <c r="C1057" s="1"/>
      <c r="D1057" s="1"/>
      <c r="E1057" s="1"/>
      <c r="F1057" s="1"/>
      <c r="G1057" s="1"/>
      <c r="H1057" s="1"/>
      <c r="I1057" s="1"/>
      <c r="J1057" s="1"/>
      <c r="K1057" s="1"/>
      <c r="L1057" s="1"/>
      <c r="M1057" s="1"/>
      <c r="N1057" s="1"/>
      <c r="O1057" s="1"/>
      <c r="R1057" s="9"/>
      <c r="S1057" s="9" t="str">
        <f t="shared" si="224"/>
        <v/>
      </c>
      <c r="T1057" s="9"/>
      <c r="U1057" s="9"/>
      <c r="V1057" s="9"/>
      <c r="W1057" s="9"/>
      <c r="X1057" s="9"/>
      <c r="Y1057" s="9"/>
      <c r="Z1057" s="9"/>
      <c r="AA1057" s="9"/>
      <c r="AB1057" s="9"/>
      <c r="AC1057" s="9"/>
      <c r="AD1057" s="9"/>
      <c r="AE1057" s="9"/>
      <c r="AF1057" s="9"/>
      <c r="AG1057" s="9"/>
      <c r="AH1057" s="9"/>
      <c r="AI1057" s="9"/>
      <c r="AJ1057" s="9"/>
      <c r="AK1057" s="9"/>
      <c r="AL1057" s="1"/>
      <c r="AM1057" s="1"/>
      <c r="AN1057" s="1"/>
      <c r="AU1057" s="1"/>
      <c r="AV1057" s="1"/>
      <c r="AW1057" s="1"/>
      <c r="AX1057" s="1"/>
      <c r="AY1057" s="1"/>
      <c r="AZ1057" s="1"/>
      <c r="BA1057" s="1"/>
      <c r="BB1057" s="1"/>
      <c r="BC1057" s="1"/>
      <c r="BD1057" s="1"/>
      <c r="BE1057" s="1"/>
      <c r="BF1057" s="1"/>
      <c r="BG1057" s="1"/>
      <c r="BH1057" s="1"/>
      <c r="BI1057" s="1"/>
      <c r="BJ1057" s="1"/>
      <c r="BK1057" s="1"/>
      <c r="BL1057" s="1"/>
      <c r="BM1057" s="1"/>
    </row>
    <row r="1058" spans="1:65" x14ac:dyDescent="0.35">
      <c r="A1058" s="1"/>
      <c r="B1058" s="1"/>
      <c r="C1058" s="1"/>
      <c r="D1058" s="1"/>
      <c r="E1058" s="1"/>
      <c r="F1058" s="1"/>
      <c r="G1058" s="1"/>
      <c r="H1058" s="1"/>
      <c r="I1058" s="1"/>
      <c r="J1058" s="1"/>
      <c r="K1058" s="1"/>
      <c r="L1058" s="1"/>
      <c r="M1058" s="1"/>
      <c r="N1058" s="1"/>
      <c r="O1058" s="1"/>
      <c r="R1058" s="9"/>
      <c r="S1058" s="9" t="str">
        <f t="shared" si="224"/>
        <v/>
      </c>
      <c r="T1058" s="9"/>
      <c r="U1058" s="9"/>
      <c r="V1058" s="9"/>
      <c r="W1058" s="9"/>
      <c r="X1058" s="9"/>
      <c r="Y1058" s="9"/>
      <c r="Z1058" s="9"/>
      <c r="AA1058" s="9"/>
      <c r="AB1058" s="9"/>
      <c r="AC1058" s="9"/>
      <c r="AD1058" s="9"/>
      <c r="AE1058" s="9"/>
      <c r="AF1058" s="9"/>
      <c r="AG1058" s="9"/>
      <c r="AH1058" s="9"/>
      <c r="AI1058" s="9"/>
      <c r="AJ1058" s="9"/>
      <c r="AK1058" s="9"/>
      <c r="AL1058" s="1"/>
      <c r="AM1058" s="1"/>
      <c r="AN1058" s="1"/>
      <c r="AU1058" s="1"/>
      <c r="AV1058" s="1"/>
      <c r="AW1058" s="1"/>
      <c r="AX1058" s="1"/>
      <c r="AY1058" s="1"/>
      <c r="AZ1058" s="1"/>
      <c r="BA1058" s="1"/>
      <c r="BB1058" s="1"/>
      <c r="BC1058" s="1"/>
      <c r="BD1058" s="1"/>
      <c r="BE1058" s="1"/>
      <c r="BF1058" s="1"/>
      <c r="BG1058" s="1"/>
      <c r="BH1058" s="1"/>
      <c r="BI1058" s="1"/>
      <c r="BJ1058" s="1"/>
      <c r="BK1058" s="1"/>
      <c r="BL1058" s="1"/>
      <c r="BM1058" s="1"/>
    </row>
    <row r="1059" spans="1:65" x14ac:dyDescent="0.35">
      <c r="A1059" s="1"/>
      <c r="B1059" s="1"/>
      <c r="C1059" s="1"/>
      <c r="D1059" s="1"/>
      <c r="E1059" s="1"/>
      <c r="F1059" s="1"/>
      <c r="G1059" s="1"/>
      <c r="H1059" s="1"/>
      <c r="I1059" s="1"/>
      <c r="J1059" s="1"/>
      <c r="K1059" s="1"/>
      <c r="L1059" s="1"/>
      <c r="M1059" s="1"/>
      <c r="N1059" s="1"/>
      <c r="O1059" s="1"/>
      <c r="R1059" s="9"/>
      <c r="S1059" s="9" t="str">
        <f t="shared" si="224"/>
        <v/>
      </c>
      <c r="T1059" s="9"/>
      <c r="U1059" s="9"/>
      <c r="V1059" s="9"/>
      <c r="W1059" s="9"/>
      <c r="X1059" s="9"/>
      <c r="Y1059" s="9"/>
      <c r="Z1059" s="9"/>
      <c r="AA1059" s="9"/>
      <c r="AB1059" s="9"/>
      <c r="AC1059" s="9"/>
      <c r="AD1059" s="9"/>
      <c r="AE1059" s="9"/>
      <c r="AF1059" s="9"/>
      <c r="AG1059" s="9"/>
      <c r="AH1059" s="9"/>
      <c r="AI1059" s="9"/>
      <c r="AJ1059" s="9"/>
      <c r="AK1059" s="9"/>
      <c r="AL1059" s="1"/>
      <c r="AM1059" s="1"/>
      <c r="AN1059" s="1"/>
      <c r="AU1059" s="1"/>
      <c r="AV1059" s="1"/>
      <c r="AW1059" s="1"/>
      <c r="AX1059" s="1"/>
      <c r="AY1059" s="1"/>
      <c r="AZ1059" s="1"/>
      <c r="BA1059" s="1"/>
      <c r="BB1059" s="1"/>
      <c r="BC1059" s="1"/>
      <c r="BD1059" s="1"/>
      <c r="BE1059" s="1"/>
      <c r="BF1059" s="1"/>
      <c r="BG1059" s="1"/>
      <c r="BH1059" s="1"/>
      <c r="BI1059" s="1"/>
      <c r="BJ1059" s="1"/>
      <c r="BK1059" s="1"/>
      <c r="BL1059" s="1"/>
      <c r="BM1059" s="1"/>
    </row>
    <row r="1060" spans="1:65" x14ac:dyDescent="0.35">
      <c r="A1060" s="1"/>
      <c r="B1060" s="1"/>
      <c r="C1060" s="1"/>
      <c r="D1060" s="1"/>
      <c r="E1060" s="1"/>
      <c r="F1060" s="1"/>
      <c r="G1060" s="1"/>
      <c r="H1060" s="1"/>
      <c r="I1060" s="1"/>
      <c r="J1060" s="1"/>
      <c r="K1060" s="1"/>
      <c r="L1060" s="1"/>
      <c r="M1060" s="1"/>
      <c r="N1060" s="1"/>
      <c r="O1060" s="1"/>
      <c r="R1060" s="9"/>
      <c r="S1060" s="9" t="str">
        <f t="shared" si="224"/>
        <v/>
      </c>
      <c r="T1060" s="9"/>
      <c r="U1060" s="9"/>
      <c r="V1060" s="9"/>
      <c r="W1060" s="9"/>
      <c r="X1060" s="9"/>
      <c r="Y1060" s="9"/>
      <c r="Z1060" s="9"/>
      <c r="AA1060" s="9"/>
      <c r="AB1060" s="9"/>
      <c r="AC1060" s="9"/>
      <c r="AD1060" s="9"/>
      <c r="AE1060" s="9"/>
      <c r="AF1060" s="9"/>
      <c r="AG1060" s="9"/>
      <c r="AH1060" s="9"/>
      <c r="AI1060" s="9"/>
      <c r="AJ1060" s="9"/>
      <c r="AK1060" s="9"/>
      <c r="AL1060" s="1"/>
      <c r="AM1060" s="1"/>
      <c r="AN1060" s="1"/>
      <c r="AU1060" s="1"/>
      <c r="AV1060" s="1"/>
      <c r="AW1060" s="1"/>
      <c r="AX1060" s="1"/>
      <c r="AY1060" s="1"/>
      <c r="AZ1060" s="1"/>
      <c r="BA1060" s="1"/>
      <c r="BB1060" s="1"/>
      <c r="BC1060" s="1"/>
      <c r="BD1060" s="1"/>
      <c r="BE1060" s="1"/>
      <c r="BF1060" s="1"/>
      <c r="BG1060" s="1"/>
      <c r="BH1060" s="1"/>
      <c r="BI1060" s="1"/>
      <c r="BJ1060" s="1"/>
      <c r="BK1060" s="1"/>
      <c r="BL1060" s="1"/>
      <c r="BM1060" s="1"/>
    </row>
    <row r="1061" spans="1:65" x14ac:dyDescent="0.35">
      <c r="A1061" s="1"/>
      <c r="B1061" s="1"/>
      <c r="C1061" s="1"/>
      <c r="D1061" s="1"/>
      <c r="E1061" s="1"/>
      <c r="F1061" s="1"/>
      <c r="G1061" s="1"/>
      <c r="H1061" s="1"/>
      <c r="I1061" s="1"/>
      <c r="J1061" s="1"/>
      <c r="K1061" s="1"/>
      <c r="L1061" s="1"/>
      <c r="M1061" s="1"/>
      <c r="N1061" s="1"/>
      <c r="O1061" s="1"/>
      <c r="R1061" s="9"/>
      <c r="S1061" s="9" t="str">
        <f t="shared" si="224"/>
        <v/>
      </c>
      <c r="T1061" s="9"/>
      <c r="U1061" s="9"/>
      <c r="V1061" s="9"/>
      <c r="W1061" s="9"/>
      <c r="X1061" s="9"/>
      <c r="Y1061" s="9"/>
      <c r="Z1061" s="9"/>
      <c r="AA1061" s="9"/>
      <c r="AB1061" s="9"/>
      <c r="AC1061" s="9"/>
      <c r="AD1061" s="9"/>
      <c r="AE1061" s="9"/>
      <c r="AF1061" s="9"/>
      <c r="AG1061" s="9"/>
      <c r="AH1061" s="9"/>
      <c r="AI1061" s="9"/>
      <c r="AJ1061" s="9"/>
      <c r="AK1061" s="9"/>
      <c r="AL1061" s="1"/>
      <c r="AM1061" s="1"/>
      <c r="AN1061" s="1"/>
      <c r="AU1061" s="1"/>
      <c r="AV1061" s="1"/>
      <c r="AW1061" s="1"/>
      <c r="AX1061" s="1"/>
      <c r="AY1061" s="1"/>
      <c r="AZ1061" s="1"/>
      <c r="BA1061" s="1"/>
      <c r="BB1061" s="1"/>
      <c r="BC1061" s="1"/>
      <c r="BD1061" s="1"/>
      <c r="BE1061" s="1"/>
      <c r="BF1061" s="1"/>
      <c r="BG1061" s="1"/>
      <c r="BH1061" s="1"/>
      <c r="BI1061" s="1"/>
      <c r="BJ1061" s="1"/>
      <c r="BK1061" s="1"/>
      <c r="BL1061" s="1"/>
      <c r="BM1061" s="1"/>
    </row>
    <row r="1062" spans="1:65" x14ac:dyDescent="0.35">
      <c r="A1062" s="1"/>
      <c r="B1062" s="1"/>
      <c r="C1062" s="1"/>
      <c r="D1062" s="1"/>
      <c r="E1062" s="1"/>
      <c r="F1062" s="1"/>
      <c r="G1062" s="1"/>
      <c r="H1062" s="1"/>
      <c r="I1062" s="1"/>
      <c r="J1062" s="1"/>
      <c r="K1062" s="1"/>
      <c r="L1062" s="1"/>
      <c r="M1062" s="1"/>
      <c r="N1062" s="1"/>
      <c r="O1062" s="1"/>
      <c r="R1062" s="9"/>
      <c r="S1062" s="9" t="str">
        <f t="shared" si="224"/>
        <v/>
      </c>
      <c r="T1062" s="9"/>
      <c r="U1062" s="9"/>
      <c r="V1062" s="9"/>
      <c r="W1062" s="9"/>
      <c r="X1062" s="9"/>
      <c r="Y1062" s="9"/>
      <c r="Z1062" s="9"/>
      <c r="AA1062" s="9"/>
      <c r="AB1062" s="9"/>
      <c r="AC1062" s="9"/>
      <c r="AD1062" s="9"/>
      <c r="AE1062" s="9"/>
      <c r="AF1062" s="9"/>
      <c r="AG1062" s="9"/>
      <c r="AH1062" s="9"/>
      <c r="AI1062" s="9"/>
      <c r="AJ1062" s="9"/>
      <c r="AK1062" s="9"/>
      <c r="AL1062" s="1"/>
      <c r="AM1062" s="1"/>
      <c r="AN1062" s="1"/>
      <c r="AU1062" s="1"/>
      <c r="AV1062" s="1"/>
      <c r="AW1062" s="1"/>
      <c r="AX1062" s="1"/>
      <c r="AY1062" s="1"/>
      <c r="AZ1062" s="1"/>
      <c r="BA1062" s="1"/>
      <c r="BB1062" s="1"/>
      <c r="BC1062" s="1"/>
      <c r="BD1062" s="1"/>
      <c r="BE1062" s="1"/>
      <c r="BF1062" s="1"/>
      <c r="BG1062" s="1"/>
      <c r="BH1062" s="1"/>
      <c r="BI1062" s="1"/>
      <c r="BJ1062" s="1"/>
      <c r="BK1062" s="1"/>
      <c r="BL1062" s="1"/>
      <c r="BM1062" s="1"/>
    </row>
    <row r="1063" spans="1:65" x14ac:dyDescent="0.35">
      <c r="A1063" s="1"/>
      <c r="B1063" s="1"/>
      <c r="C1063" s="1"/>
      <c r="D1063" s="1"/>
      <c r="E1063" s="1"/>
      <c r="F1063" s="1"/>
      <c r="G1063" s="1"/>
      <c r="H1063" s="1"/>
      <c r="I1063" s="1"/>
      <c r="J1063" s="1"/>
      <c r="K1063" s="1"/>
      <c r="L1063" s="1"/>
      <c r="M1063" s="1"/>
      <c r="N1063" s="1"/>
      <c r="O1063" s="1"/>
      <c r="R1063" s="9"/>
      <c r="S1063" s="9" t="str">
        <f t="shared" si="224"/>
        <v/>
      </c>
      <c r="T1063" s="9"/>
      <c r="U1063" s="9"/>
      <c r="V1063" s="9"/>
      <c r="W1063" s="9"/>
      <c r="X1063" s="9"/>
      <c r="Y1063" s="9"/>
      <c r="Z1063" s="9"/>
      <c r="AA1063" s="9"/>
      <c r="AB1063" s="9"/>
      <c r="AC1063" s="9"/>
      <c r="AD1063" s="9"/>
      <c r="AE1063" s="9"/>
      <c r="AF1063" s="9"/>
      <c r="AG1063" s="9"/>
      <c r="AH1063" s="9"/>
      <c r="AI1063" s="9"/>
      <c r="AJ1063" s="9"/>
      <c r="AK1063" s="9"/>
      <c r="AL1063" s="1"/>
      <c r="AM1063" s="1"/>
      <c r="AN1063" s="1"/>
      <c r="AU1063" s="1"/>
      <c r="AV1063" s="1"/>
      <c r="AW1063" s="1"/>
      <c r="AX1063" s="1"/>
      <c r="AY1063" s="1"/>
      <c r="AZ1063" s="1"/>
      <c r="BA1063" s="1"/>
      <c r="BB1063" s="1"/>
      <c r="BC1063" s="1"/>
      <c r="BD1063" s="1"/>
      <c r="BE1063" s="1"/>
      <c r="BF1063" s="1"/>
      <c r="BG1063" s="1"/>
      <c r="BH1063" s="1"/>
      <c r="BI1063" s="1"/>
      <c r="BJ1063" s="1"/>
      <c r="BK1063" s="1"/>
      <c r="BL1063" s="1"/>
      <c r="BM1063" s="1"/>
    </row>
    <row r="1064" spans="1:65" x14ac:dyDescent="0.35">
      <c r="A1064" s="1"/>
      <c r="B1064" s="1"/>
      <c r="C1064" s="1"/>
      <c r="D1064" s="1"/>
      <c r="E1064" s="1"/>
      <c r="F1064" s="1"/>
      <c r="G1064" s="1"/>
      <c r="H1064" s="1"/>
      <c r="I1064" s="1"/>
      <c r="J1064" s="1"/>
      <c r="K1064" s="1"/>
      <c r="L1064" s="1"/>
      <c r="M1064" s="1"/>
      <c r="N1064" s="1"/>
      <c r="O1064" s="1"/>
      <c r="R1064" s="9"/>
      <c r="S1064" s="9" t="str">
        <f t="shared" si="224"/>
        <v/>
      </c>
      <c r="T1064" s="9"/>
      <c r="U1064" s="9"/>
      <c r="V1064" s="9"/>
      <c r="W1064" s="9"/>
      <c r="X1064" s="9"/>
      <c r="Y1064" s="9"/>
      <c r="Z1064" s="9"/>
      <c r="AA1064" s="9"/>
      <c r="AB1064" s="9"/>
      <c r="AC1064" s="9"/>
      <c r="AD1064" s="9"/>
      <c r="AE1064" s="9"/>
      <c r="AF1064" s="9"/>
      <c r="AG1064" s="9"/>
      <c r="AH1064" s="9"/>
      <c r="AI1064" s="9"/>
      <c r="AJ1064" s="9"/>
      <c r="AK1064" s="9"/>
      <c r="AL1064" s="1"/>
      <c r="AM1064" s="1"/>
      <c r="AN1064" s="1"/>
      <c r="AU1064" s="1"/>
      <c r="AV1064" s="1"/>
      <c r="AW1064" s="1"/>
      <c r="AX1064" s="1"/>
      <c r="AY1064" s="1"/>
      <c r="AZ1064" s="1"/>
      <c r="BA1064" s="1"/>
      <c r="BB1064" s="1"/>
      <c r="BC1064" s="1"/>
      <c r="BD1064" s="1"/>
      <c r="BE1064" s="1"/>
      <c r="BF1064" s="1"/>
      <c r="BG1064" s="1"/>
      <c r="BH1064" s="1"/>
      <c r="BI1064" s="1"/>
      <c r="BJ1064" s="1"/>
      <c r="BK1064" s="1"/>
      <c r="BL1064" s="1"/>
      <c r="BM1064" s="1"/>
    </row>
    <row r="1065" spans="1:65" x14ac:dyDescent="0.35">
      <c r="A1065" s="1"/>
      <c r="B1065" s="1"/>
      <c r="C1065" s="1"/>
      <c r="D1065" s="1"/>
      <c r="E1065" s="1"/>
      <c r="F1065" s="1"/>
      <c r="G1065" s="1"/>
      <c r="H1065" s="1"/>
      <c r="I1065" s="1"/>
      <c r="J1065" s="1"/>
      <c r="K1065" s="1"/>
      <c r="L1065" s="1"/>
      <c r="M1065" s="1"/>
      <c r="N1065" s="1"/>
      <c r="O1065" s="1"/>
      <c r="R1065" s="9"/>
      <c r="S1065" s="9" t="str">
        <f t="shared" si="224"/>
        <v/>
      </c>
      <c r="T1065" s="9"/>
      <c r="U1065" s="9"/>
      <c r="V1065" s="9"/>
      <c r="W1065" s="9"/>
      <c r="X1065" s="9"/>
      <c r="Y1065" s="9"/>
      <c r="Z1065" s="9"/>
      <c r="AA1065" s="9"/>
      <c r="AB1065" s="9"/>
      <c r="AC1065" s="9"/>
      <c r="AD1065" s="9"/>
      <c r="AE1065" s="9"/>
      <c r="AF1065" s="9"/>
      <c r="AG1065" s="9"/>
      <c r="AH1065" s="9"/>
      <c r="AI1065" s="9"/>
      <c r="AJ1065" s="9"/>
      <c r="AK1065" s="9"/>
      <c r="AL1065" s="1"/>
      <c r="AM1065" s="1"/>
      <c r="AN1065" s="1"/>
      <c r="AU1065" s="1"/>
      <c r="AV1065" s="1"/>
      <c r="AW1065" s="1"/>
      <c r="AX1065" s="1"/>
      <c r="AY1065" s="1"/>
      <c r="AZ1065" s="1"/>
      <c r="BA1065" s="1"/>
      <c r="BB1065" s="1"/>
      <c r="BC1065" s="1"/>
      <c r="BD1065" s="1"/>
      <c r="BE1065" s="1"/>
      <c r="BF1065" s="1"/>
      <c r="BG1065" s="1"/>
      <c r="BH1065" s="1"/>
      <c r="BI1065" s="1"/>
      <c r="BJ1065" s="1"/>
      <c r="BK1065" s="1"/>
      <c r="BL1065" s="1"/>
      <c r="BM1065" s="1"/>
    </row>
    <row r="1066" spans="1:65" x14ac:dyDescent="0.35">
      <c r="A1066" s="1"/>
      <c r="B1066" s="1"/>
      <c r="C1066" s="1"/>
      <c r="D1066" s="1"/>
      <c r="E1066" s="1"/>
      <c r="F1066" s="1"/>
      <c r="G1066" s="1"/>
      <c r="H1066" s="1"/>
      <c r="I1066" s="1"/>
      <c r="J1066" s="1"/>
      <c r="K1066" s="1"/>
      <c r="L1066" s="1"/>
      <c r="M1066" s="1"/>
      <c r="N1066" s="1"/>
      <c r="O1066" s="1"/>
      <c r="R1066" s="9"/>
      <c r="S1066" s="9" t="str">
        <f t="shared" si="224"/>
        <v/>
      </c>
      <c r="T1066" s="9"/>
      <c r="U1066" s="9"/>
      <c r="V1066" s="9"/>
      <c r="W1066" s="9"/>
      <c r="X1066" s="9"/>
      <c r="Y1066" s="9"/>
      <c r="Z1066" s="9"/>
      <c r="AA1066" s="9"/>
      <c r="AB1066" s="9"/>
      <c r="AC1066" s="9"/>
      <c r="AD1066" s="9"/>
      <c r="AE1066" s="9"/>
      <c r="AF1066" s="9"/>
      <c r="AG1066" s="9"/>
      <c r="AH1066" s="9"/>
      <c r="AI1066" s="9"/>
      <c r="AJ1066" s="9"/>
      <c r="AK1066" s="9"/>
      <c r="AL1066" s="1"/>
      <c r="AM1066" s="1"/>
      <c r="AN1066" s="1"/>
      <c r="AU1066" s="1"/>
      <c r="AV1066" s="1"/>
      <c r="AW1066" s="1"/>
      <c r="AX1066" s="1"/>
      <c r="AY1066" s="1"/>
      <c r="AZ1066" s="1"/>
      <c r="BA1066" s="1"/>
      <c r="BB1066" s="1"/>
      <c r="BC1066" s="1"/>
      <c r="BD1066" s="1"/>
      <c r="BE1066" s="1"/>
      <c r="BF1066" s="1"/>
      <c r="BG1066" s="1"/>
      <c r="BH1066" s="1"/>
      <c r="BI1066" s="1"/>
      <c r="BJ1066" s="1"/>
      <c r="BK1066" s="1"/>
      <c r="BL1066" s="1"/>
      <c r="BM1066" s="1"/>
    </row>
    <row r="1067" spans="1:65" x14ac:dyDescent="0.35">
      <c r="A1067" s="1"/>
      <c r="B1067" s="1"/>
      <c r="C1067" s="1"/>
      <c r="D1067" s="1"/>
      <c r="E1067" s="1"/>
      <c r="F1067" s="1"/>
      <c r="G1067" s="1"/>
      <c r="H1067" s="1"/>
      <c r="I1067" s="1"/>
      <c r="J1067" s="1"/>
      <c r="K1067" s="1"/>
      <c r="L1067" s="1"/>
      <c r="M1067" s="1"/>
      <c r="N1067" s="1"/>
      <c r="O1067" s="1"/>
      <c r="R1067" s="9"/>
      <c r="S1067" s="9" t="str">
        <f t="shared" si="224"/>
        <v/>
      </c>
      <c r="T1067" s="9"/>
      <c r="U1067" s="9"/>
      <c r="V1067" s="9"/>
      <c r="W1067" s="9"/>
      <c r="X1067" s="9"/>
      <c r="Y1067" s="9"/>
      <c r="Z1067" s="9"/>
      <c r="AA1067" s="9"/>
      <c r="AB1067" s="9"/>
      <c r="AC1067" s="9"/>
      <c r="AD1067" s="9"/>
      <c r="AE1067" s="9"/>
      <c r="AF1067" s="9"/>
      <c r="AG1067" s="9"/>
      <c r="AH1067" s="9"/>
      <c r="AI1067" s="9"/>
      <c r="AJ1067" s="9"/>
      <c r="AK1067" s="9"/>
      <c r="AL1067" s="1"/>
      <c r="AM1067" s="1"/>
      <c r="AN1067" s="1"/>
      <c r="AU1067" s="1"/>
      <c r="AV1067" s="1"/>
      <c r="AW1067" s="1"/>
      <c r="AX1067" s="1"/>
      <c r="AY1067" s="1"/>
      <c r="AZ1067" s="1"/>
      <c r="BA1067" s="1"/>
      <c r="BB1067" s="1"/>
      <c r="BC1067" s="1"/>
      <c r="BD1067" s="1"/>
      <c r="BE1067" s="1"/>
      <c r="BF1067" s="1"/>
      <c r="BG1067" s="1"/>
      <c r="BH1067" s="1"/>
      <c r="BI1067" s="1"/>
      <c r="BJ1067" s="1"/>
      <c r="BK1067" s="1"/>
      <c r="BL1067" s="1"/>
      <c r="BM1067" s="1"/>
    </row>
    <row r="1068" spans="1:65" x14ac:dyDescent="0.35">
      <c r="A1068" s="1"/>
      <c r="B1068" s="1"/>
      <c r="C1068" s="1"/>
      <c r="D1068" s="1"/>
      <c r="E1068" s="1"/>
      <c r="F1068" s="1"/>
      <c r="G1068" s="1"/>
      <c r="H1068" s="1"/>
      <c r="I1068" s="1"/>
      <c r="J1068" s="1"/>
      <c r="K1068" s="1"/>
      <c r="L1068" s="1"/>
      <c r="M1068" s="1"/>
      <c r="N1068" s="1"/>
      <c r="O1068" s="1"/>
      <c r="R1068" s="9"/>
      <c r="S1068" s="9" t="str">
        <f t="shared" si="224"/>
        <v/>
      </c>
      <c r="T1068" s="9"/>
      <c r="U1068" s="9"/>
      <c r="V1068" s="9"/>
      <c r="W1068" s="9"/>
      <c r="X1068" s="9"/>
      <c r="Y1068" s="9"/>
      <c r="Z1068" s="9"/>
      <c r="AA1068" s="9"/>
      <c r="AB1068" s="9"/>
      <c r="AC1068" s="9"/>
      <c r="AD1068" s="9"/>
      <c r="AE1068" s="9"/>
      <c r="AF1068" s="9"/>
      <c r="AG1068" s="9"/>
      <c r="AH1068" s="9"/>
      <c r="AI1068" s="9"/>
      <c r="AJ1068" s="9"/>
      <c r="AK1068" s="9"/>
      <c r="AL1068" s="1"/>
      <c r="AM1068" s="1"/>
      <c r="AN1068" s="1"/>
      <c r="AU1068" s="1"/>
      <c r="AV1068" s="1"/>
      <c r="AW1068" s="1"/>
      <c r="AX1068" s="1"/>
      <c r="AY1068" s="1"/>
      <c r="AZ1068" s="1"/>
      <c r="BA1068" s="1"/>
      <c r="BB1068" s="1"/>
      <c r="BC1068" s="1"/>
      <c r="BD1068" s="1"/>
      <c r="BE1068" s="1"/>
      <c r="BF1068" s="1"/>
      <c r="BG1068" s="1"/>
      <c r="BH1068" s="1"/>
      <c r="BI1068" s="1"/>
      <c r="BJ1068" s="1"/>
      <c r="BK1068" s="1"/>
      <c r="BL1068" s="1"/>
      <c r="BM1068" s="1"/>
    </row>
    <row r="1069" spans="1:65" x14ac:dyDescent="0.35">
      <c r="A1069" s="1"/>
      <c r="B1069" s="1"/>
      <c r="C1069" s="1"/>
      <c r="D1069" s="1"/>
      <c r="E1069" s="1"/>
      <c r="F1069" s="1"/>
      <c r="G1069" s="1"/>
      <c r="H1069" s="1"/>
      <c r="I1069" s="1"/>
      <c r="J1069" s="1"/>
      <c r="K1069" s="1"/>
      <c r="L1069" s="1"/>
      <c r="M1069" s="1"/>
      <c r="N1069" s="1"/>
      <c r="O1069" s="1"/>
      <c r="R1069" s="9"/>
      <c r="S1069" s="9" t="str">
        <f t="shared" si="224"/>
        <v/>
      </c>
      <c r="T1069" s="9"/>
      <c r="U1069" s="9"/>
      <c r="V1069" s="9"/>
      <c r="W1069" s="9"/>
      <c r="X1069" s="9"/>
      <c r="Y1069" s="9"/>
      <c r="Z1069" s="9"/>
      <c r="AA1069" s="9"/>
      <c r="AB1069" s="9"/>
      <c r="AC1069" s="9"/>
      <c r="AD1069" s="9"/>
      <c r="AE1069" s="9"/>
      <c r="AF1069" s="9"/>
      <c r="AG1069" s="9"/>
      <c r="AH1069" s="9"/>
      <c r="AI1069" s="9"/>
      <c r="AJ1069" s="9"/>
      <c r="AK1069" s="9"/>
      <c r="AL1069" s="1"/>
      <c r="AM1069" s="1"/>
      <c r="AN1069" s="1"/>
      <c r="AU1069" s="1"/>
      <c r="AV1069" s="1"/>
      <c r="AW1069" s="1"/>
      <c r="AX1069" s="1"/>
      <c r="AY1069" s="1"/>
      <c r="AZ1069" s="1"/>
      <c r="BA1069" s="1"/>
      <c r="BB1069" s="1"/>
      <c r="BC1069" s="1"/>
      <c r="BD1069" s="1"/>
      <c r="BE1069" s="1"/>
      <c r="BF1069" s="1"/>
      <c r="BG1069" s="1"/>
      <c r="BH1069" s="1"/>
      <c r="BI1069" s="1"/>
      <c r="BJ1069" s="1"/>
      <c r="BK1069" s="1"/>
      <c r="BL1069" s="1"/>
      <c r="BM1069" s="1"/>
    </row>
    <row r="1070" spans="1:65" x14ac:dyDescent="0.35">
      <c r="A1070" s="1"/>
      <c r="B1070" s="1"/>
      <c r="C1070" s="1"/>
      <c r="D1070" s="1"/>
      <c r="E1070" s="1"/>
      <c r="F1070" s="1"/>
      <c r="G1070" s="1"/>
      <c r="H1070" s="1"/>
      <c r="I1070" s="1"/>
      <c r="J1070" s="1"/>
      <c r="K1070" s="1"/>
      <c r="L1070" s="1"/>
      <c r="M1070" s="1"/>
      <c r="N1070" s="1"/>
      <c r="O1070" s="1"/>
      <c r="R1070" s="9"/>
      <c r="S1070" s="9" t="str">
        <f t="shared" si="224"/>
        <v/>
      </c>
      <c r="T1070" s="9"/>
      <c r="U1070" s="9"/>
      <c r="V1070" s="9"/>
      <c r="W1070" s="9"/>
      <c r="X1070" s="9"/>
      <c r="Y1070" s="9"/>
      <c r="Z1070" s="9"/>
      <c r="AA1070" s="9"/>
      <c r="AB1070" s="9"/>
      <c r="AC1070" s="9"/>
      <c r="AD1070" s="9"/>
      <c r="AE1070" s="9"/>
      <c r="AF1070" s="9"/>
      <c r="AG1070" s="9"/>
      <c r="AH1070" s="9"/>
      <c r="AI1070" s="9"/>
      <c r="AJ1070" s="9"/>
      <c r="AK1070" s="9"/>
      <c r="AL1070" s="1"/>
      <c r="AM1070" s="1"/>
      <c r="AN1070" s="1"/>
      <c r="AU1070" s="1"/>
      <c r="AV1070" s="1"/>
      <c r="AW1070" s="1"/>
      <c r="AX1070" s="1"/>
      <c r="AY1070" s="1"/>
      <c r="AZ1070" s="1"/>
      <c r="BA1070" s="1"/>
      <c r="BB1070" s="1"/>
      <c r="BC1070" s="1"/>
      <c r="BD1070" s="1"/>
      <c r="BE1070" s="1"/>
      <c r="BF1070" s="1"/>
      <c r="BG1070" s="1"/>
      <c r="BH1070" s="1"/>
      <c r="BI1070" s="1"/>
      <c r="BJ1070" s="1"/>
      <c r="BK1070" s="1"/>
      <c r="BL1070" s="1"/>
      <c r="BM1070" s="1"/>
    </row>
    <row r="1071" spans="1:65" x14ac:dyDescent="0.35">
      <c r="A1071" s="1"/>
      <c r="B1071" s="1"/>
      <c r="C1071" s="1"/>
      <c r="D1071" s="1"/>
      <c r="E1071" s="1"/>
      <c r="F1071" s="1"/>
      <c r="G1071" s="1"/>
      <c r="H1071" s="1"/>
      <c r="I1071" s="1"/>
      <c r="J1071" s="1"/>
      <c r="K1071" s="1"/>
      <c r="L1071" s="1"/>
      <c r="M1071" s="1"/>
      <c r="N1071" s="1"/>
      <c r="O1071" s="1"/>
      <c r="R1071" s="9"/>
      <c r="S1071" s="9" t="str">
        <f t="shared" si="224"/>
        <v/>
      </c>
      <c r="T1071" s="9"/>
      <c r="U1071" s="9"/>
      <c r="V1071" s="9"/>
      <c r="W1071" s="9"/>
      <c r="X1071" s="9"/>
      <c r="Y1071" s="9"/>
      <c r="Z1071" s="9"/>
      <c r="AA1071" s="9"/>
      <c r="AB1071" s="9"/>
      <c r="AC1071" s="9"/>
      <c r="AD1071" s="9"/>
      <c r="AE1071" s="9"/>
      <c r="AF1071" s="9"/>
      <c r="AG1071" s="9"/>
      <c r="AH1071" s="9"/>
      <c r="AI1071" s="9"/>
      <c r="AJ1071" s="9"/>
      <c r="AK1071" s="9"/>
      <c r="AL1071" s="1"/>
      <c r="AM1071" s="1"/>
      <c r="AN1071" s="1"/>
      <c r="AU1071" s="1"/>
      <c r="AV1071" s="1"/>
      <c r="AW1071" s="1"/>
      <c r="AX1071" s="1"/>
      <c r="AY1071" s="1"/>
      <c r="AZ1071" s="1"/>
      <c r="BA1071" s="1"/>
      <c r="BB1071" s="1"/>
      <c r="BC1071" s="1"/>
      <c r="BD1071" s="1"/>
      <c r="BE1071" s="1"/>
      <c r="BF1071" s="1"/>
      <c r="BG1071" s="1"/>
      <c r="BH1071" s="1"/>
      <c r="BI1071" s="1"/>
      <c r="BJ1071" s="1"/>
      <c r="BK1071" s="1"/>
      <c r="BL1071" s="1"/>
      <c r="BM1071" s="1"/>
    </row>
    <row r="1072" spans="1:65" x14ac:dyDescent="0.35">
      <c r="A1072" s="1"/>
      <c r="B1072" s="1"/>
      <c r="C1072" s="1"/>
      <c r="D1072" s="1"/>
      <c r="E1072" s="1"/>
      <c r="F1072" s="1"/>
      <c r="G1072" s="1"/>
      <c r="H1072" s="1"/>
      <c r="I1072" s="1"/>
      <c r="J1072" s="1"/>
      <c r="K1072" s="1"/>
      <c r="L1072" s="1"/>
      <c r="M1072" s="1"/>
      <c r="N1072" s="1"/>
      <c r="O1072" s="1"/>
      <c r="R1072" s="9"/>
      <c r="S1072" s="9" t="str">
        <f t="shared" si="224"/>
        <v/>
      </c>
      <c r="T1072" s="9"/>
      <c r="U1072" s="9"/>
      <c r="V1072" s="9"/>
      <c r="W1072" s="9"/>
      <c r="X1072" s="9"/>
      <c r="Y1072" s="9"/>
      <c r="Z1072" s="9"/>
      <c r="AA1072" s="9"/>
      <c r="AB1072" s="9"/>
      <c r="AC1072" s="9"/>
      <c r="AD1072" s="9"/>
      <c r="AE1072" s="9"/>
      <c r="AF1072" s="9"/>
      <c r="AG1072" s="9"/>
      <c r="AH1072" s="9"/>
      <c r="AI1072" s="9"/>
      <c r="AJ1072" s="9"/>
      <c r="AK1072" s="9"/>
      <c r="AL1072" s="1"/>
      <c r="AM1072" s="1"/>
      <c r="AN1072" s="1"/>
      <c r="AU1072" s="1"/>
      <c r="AV1072" s="1"/>
      <c r="AW1072" s="1"/>
      <c r="AX1072" s="1"/>
      <c r="AY1072" s="1"/>
      <c r="AZ1072" s="1"/>
      <c r="BA1072" s="1"/>
      <c r="BB1072" s="1"/>
      <c r="BC1072" s="1"/>
      <c r="BD1072" s="1"/>
      <c r="BE1072" s="1"/>
      <c r="BF1072" s="1"/>
      <c r="BG1072" s="1"/>
      <c r="BH1072" s="1"/>
      <c r="BI1072" s="1"/>
      <c r="BJ1072" s="1"/>
      <c r="BK1072" s="1"/>
      <c r="BL1072" s="1"/>
      <c r="BM1072" s="1"/>
    </row>
    <row r="1073" spans="1:65" x14ac:dyDescent="0.35">
      <c r="A1073" s="1"/>
      <c r="B1073" s="1"/>
      <c r="C1073" s="1"/>
      <c r="D1073" s="1"/>
      <c r="E1073" s="1"/>
      <c r="F1073" s="1"/>
      <c r="G1073" s="1"/>
      <c r="H1073" s="1"/>
      <c r="I1073" s="1"/>
      <c r="J1073" s="1"/>
      <c r="K1073" s="1"/>
      <c r="L1073" s="1"/>
      <c r="M1073" s="1"/>
      <c r="N1073" s="1"/>
      <c r="O1073" s="1"/>
      <c r="R1073" s="9"/>
      <c r="S1073" s="9" t="str">
        <f t="shared" si="224"/>
        <v/>
      </c>
      <c r="T1073" s="9"/>
      <c r="U1073" s="9"/>
      <c r="V1073" s="9"/>
      <c r="W1073" s="9"/>
      <c r="X1073" s="9"/>
      <c r="Y1073" s="9"/>
      <c r="Z1073" s="9"/>
      <c r="AA1073" s="9"/>
      <c r="AB1073" s="9"/>
      <c r="AC1073" s="9"/>
      <c r="AD1073" s="9"/>
      <c r="AE1073" s="9"/>
      <c r="AF1073" s="9"/>
      <c r="AG1073" s="9"/>
      <c r="AH1073" s="9"/>
      <c r="AI1073" s="9"/>
      <c r="AJ1073" s="9"/>
      <c r="AK1073" s="9"/>
      <c r="AL1073" s="1"/>
      <c r="AM1073" s="1"/>
      <c r="AN1073" s="1"/>
      <c r="AU1073" s="1"/>
      <c r="AV1073" s="1"/>
      <c r="AW1073" s="1"/>
      <c r="AX1073" s="1"/>
      <c r="AY1073" s="1"/>
      <c r="AZ1073" s="1"/>
      <c r="BA1073" s="1"/>
      <c r="BB1073" s="1"/>
      <c r="BC1073" s="1"/>
      <c r="BD1073" s="1"/>
      <c r="BE1073" s="1"/>
      <c r="BF1073" s="1"/>
      <c r="BG1073" s="1"/>
      <c r="BH1073" s="1"/>
      <c r="BI1073" s="1"/>
      <c r="BJ1073" s="1"/>
      <c r="BK1073" s="1"/>
      <c r="BL1073" s="1"/>
      <c r="BM1073" s="1"/>
    </row>
    <row r="1074" spans="1:65" x14ac:dyDescent="0.35">
      <c r="A1074" s="1"/>
      <c r="B1074" s="1"/>
      <c r="C1074" s="1"/>
      <c r="D1074" s="1"/>
      <c r="E1074" s="1"/>
      <c r="F1074" s="1"/>
      <c r="G1074" s="1"/>
      <c r="H1074" s="1"/>
      <c r="I1074" s="1"/>
      <c r="J1074" s="1"/>
      <c r="K1074" s="1"/>
      <c r="L1074" s="1"/>
      <c r="M1074" s="1"/>
      <c r="N1074" s="1"/>
      <c r="O1074" s="1"/>
      <c r="R1074" s="9"/>
      <c r="S1074" s="9" t="str">
        <f t="shared" si="224"/>
        <v/>
      </c>
      <c r="T1074" s="9"/>
      <c r="U1074" s="9"/>
      <c r="V1074" s="9"/>
      <c r="W1074" s="9"/>
      <c r="X1074" s="9"/>
      <c r="Y1074" s="9"/>
      <c r="Z1074" s="9"/>
      <c r="AA1074" s="9"/>
      <c r="AB1074" s="9"/>
      <c r="AC1074" s="9"/>
      <c r="AD1074" s="9"/>
      <c r="AE1074" s="9"/>
      <c r="AF1074" s="9"/>
      <c r="AG1074" s="9"/>
      <c r="AH1074" s="9"/>
      <c r="AI1074" s="9"/>
      <c r="AJ1074" s="9"/>
      <c r="AK1074" s="9"/>
      <c r="AL1074" s="1"/>
      <c r="AM1074" s="1"/>
      <c r="AN1074" s="1"/>
      <c r="AU1074" s="1"/>
      <c r="AV1074" s="1"/>
      <c r="AW1074" s="1"/>
      <c r="AX1074" s="1"/>
      <c r="AY1074" s="1"/>
      <c r="AZ1074" s="1"/>
      <c r="BA1074" s="1"/>
      <c r="BB1074" s="1"/>
      <c r="BC1074" s="1"/>
      <c r="BD1074" s="1"/>
      <c r="BE1074" s="1"/>
      <c r="BF1074" s="1"/>
      <c r="BG1074" s="1"/>
      <c r="BH1074" s="1"/>
      <c r="BI1074" s="1"/>
      <c r="BJ1074" s="1"/>
      <c r="BK1074" s="1"/>
      <c r="BL1074" s="1"/>
      <c r="BM1074" s="1"/>
    </row>
    <row r="1075" spans="1:65" x14ac:dyDescent="0.35">
      <c r="A1075" s="1"/>
      <c r="B1075" s="1"/>
      <c r="C1075" s="1"/>
      <c r="D1075" s="1"/>
      <c r="E1075" s="1"/>
      <c r="F1075" s="1"/>
      <c r="G1075" s="1"/>
      <c r="H1075" s="1"/>
      <c r="I1075" s="1"/>
      <c r="J1075" s="1"/>
      <c r="K1075" s="1"/>
      <c r="L1075" s="1"/>
      <c r="M1075" s="1"/>
      <c r="N1075" s="1"/>
      <c r="O1075" s="1"/>
      <c r="R1075" s="9"/>
      <c r="S1075" s="9" t="str">
        <f t="shared" si="224"/>
        <v/>
      </c>
      <c r="T1075" s="9"/>
      <c r="U1075" s="9"/>
      <c r="V1075" s="9"/>
      <c r="W1075" s="9"/>
      <c r="X1075" s="9"/>
      <c r="Y1075" s="9"/>
      <c r="Z1075" s="9"/>
      <c r="AA1075" s="9"/>
      <c r="AB1075" s="9"/>
      <c r="AC1075" s="9"/>
      <c r="AD1075" s="9"/>
      <c r="AE1075" s="9"/>
      <c r="AF1075" s="9"/>
      <c r="AG1075" s="9"/>
      <c r="AH1075" s="9"/>
      <c r="AI1075" s="9"/>
      <c r="AJ1075" s="9"/>
      <c r="AK1075" s="9"/>
      <c r="AL1075" s="1"/>
      <c r="AM1075" s="1"/>
      <c r="AN1075" s="1"/>
      <c r="AU1075" s="1"/>
      <c r="AV1075" s="1"/>
      <c r="AW1075" s="1"/>
      <c r="AX1075" s="1"/>
      <c r="AY1075" s="1"/>
      <c r="AZ1075" s="1"/>
      <c r="BA1075" s="1"/>
      <c r="BB1075" s="1"/>
      <c r="BC1075" s="1"/>
      <c r="BD1075" s="1"/>
      <c r="BE1075" s="1"/>
      <c r="BF1075" s="1"/>
      <c r="BG1075" s="1"/>
      <c r="BH1075" s="1"/>
      <c r="BI1075" s="1"/>
      <c r="BJ1075" s="1"/>
      <c r="BK1075" s="1"/>
      <c r="BL1075" s="1"/>
      <c r="BM1075" s="1"/>
    </row>
    <row r="1076" spans="1:65" x14ac:dyDescent="0.35">
      <c r="A1076" s="1"/>
      <c r="B1076" s="1"/>
      <c r="C1076" s="1"/>
      <c r="D1076" s="1"/>
      <c r="E1076" s="1"/>
      <c r="F1076" s="1"/>
      <c r="G1076" s="1"/>
      <c r="H1076" s="1"/>
      <c r="I1076" s="1"/>
      <c r="J1076" s="1"/>
      <c r="K1076" s="1"/>
      <c r="L1076" s="1"/>
      <c r="M1076" s="1"/>
      <c r="N1076" s="1"/>
      <c r="O1076" s="1"/>
      <c r="R1076" s="9"/>
      <c r="S1076" s="9" t="str">
        <f t="shared" si="224"/>
        <v/>
      </c>
      <c r="T1076" s="9"/>
      <c r="U1076" s="9"/>
      <c r="V1076" s="9"/>
      <c r="W1076" s="9"/>
      <c r="X1076" s="9"/>
      <c r="Y1076" s="9"/>
      <c r="Z1076" s="9"/>
      <c r="AA1076" s="9"/>
      <c r="AB1076" s="9"/>
      <c r="AC1076" s="9"/>
      <c r="AD1076" s="9"/>
      <c r="AE1076" s="9"/>
      <c r="AF1076" s="9"/>
      <c r="AG1076" s="9"/>
      <c r="AH1076" s="9"/>
      <c r="AI1076" s="9"/>
      <c r="AJ1076" s="9"/>
      <c r="AK1076" s="9"/>
      <c r="AL1076" s="1"/>
      <c r="AM1076" s="1"/>
      <c r="AN1076" s="1"/>
      <c r="AU1076" s="1"/>
      <c r="AV1076" s="1"/>
      <c r="AW1076" s="1"/>
      <c r="AX1076" s="1"/>
      <c r="AY1076" s="1"/>
      <c r="AZ1076" s="1"/>
      <c r="BA1076" s="1"/>
      <c r="BB1076" s="1"/>
      <c r="BC1076" s="1"/>
      <c r="BD1076" s="1"/>
      <c r="BE1076" s="1"/>
      <c r="BF1076" s="1"/>
      <c r="BG1076" s="1"/>
      <c r="BH1076" s="1"/>
      <c r="BI1076" s="1"/>
      <c r="BJ1076" s="1"/>
      <c r="BK1076" s="1"/>
      <c r="BL1076" s="1"/>
      <c r="BM1076" s="1"/>
    </row>
    <row r="1077" spans="1:65" x14ac:dyDescent="0.35">
      <c r="A1077" s="1"/>
      <c r="B1077" s="1"/>
      <c r="C1077" s="1"/>
      <c r="D1077" s="1"/>
      <c r="E1077" s="1"/>
      <c r="F1077" s="1"/>
      <c r="G1077" s="1"/>
      <c r="H1077" s="1"/>
      <c r="I1077" s="1"/>
      <c r="J1077" s="1"/>
      <c r="K1077" s="1"/>
      <c r="L1077" s="1"/>
      <c r="M1077" s="1"/>
      <c r="N1077" s="1"/>
      <c r="O1077" s="1"/>
      <c r="R1077" s="9"/>
      <c r="S1077" s="9" t="str">
        <f t="shared" si="224"/>
        <v/>
      </c>
      <c r="T1077" s="9"/>
      <c r="U1077" s="9"/>
      <c r="V1077" s="9"/>
      <c r="W1077" s="9"/>
      <c r="X1077" s="9"/>
      <c r="Y1077" s="9"/>
      <c r="Z1077" s="9"/>
      <c r="AA1077" s="9"/>
      <c r="AB1077" s="9"/>
      <c r="AC1077" s="9"/>
      <c r="AD1077" s="9"/>
      <c r="AE1077" s="9"/>
      <c r="AF1077" s="9"/>
      <c r="AG1077" s="9"/>
      <c r="AH1077" s="9"/>
      <c r="AI1077" s="9"/>
      <c r="AJ1077" s="9"/>
      <c r="AK1077" s="9"/>
      <c r="AL1077" s="1"/>
      <c r="AM1077" s="1"/>
      <c r="AN1077" s="1"/>
      <c r="AU1077" s="1"/>
      <c r="AV1077" s="1"/>
      <c r="AW1077" s="1"/>
      <c r="AX1077" s="1"/>
      <c r="AY1077" s="1"/>
      <c r="AZ1077" s="1"/>
      <c r="BA1077" s="1"/>
      <c r="BB1077" s="1"/>
      <c r="BC1077" s="1"/>
      <c r="BD1077" s="1"/>
      <c r="BE1077" s="1"/>
      <c r="BF1077" s="1"/>
      <c r="BG1077" s="1"/>
      <c r="BH1077" s="1"/>
      <c r="BI1077" s="1"/>
      <c r="BJ1077" s="1"/>
      <c r="BK1077" s="1"/>
      <c r="BL1077" s="1"/>
      <c r="BM1077" s="1"/>
    </row>
    <row r="1078" spans="1:65" x14ac:dyDescent="0.35">
      <c r="A1078" s="1"/>
      <c r="B1078" s="1"/>
      <c r="C1078" s="1"/>
      <c r="D1078" s="1"/>
      <c r="E1078" s="1"/>
      <c r="F1078" s="1"/>
      <c r="G1078" s="1"/>
      <c r="H1078" s="1"/>
      <c r="I1078" s="1"/>
      <c r="J1078" s="1"/>
      <c r="K1078" s="1"/>
      <c r="L1078" s="1"/>
      <c r="M1078" s="1"/>
      <c r="N1078" s="1"/>
      <c r="O1078" s="1"/>
      <c r="R1078" s="9"/>
      <c r="S1078" s="9" t="str">
        <f t="shared" si="224"/>
        <v/>
      </c>
      <c r="T1078" s="9"/>
      <c r="U1078" s="9"/>
      <c r="V1078" s="9"/>
      <c r="W1078" s="9"/>
      <c r="X1078" s="9"/>
      <c r="Y1078" s="9"/>
      <c r="Z1078" s="9"/>
      <c r="AA1078" s="9"/>
      <c r="AB1078" s="9"/>
      <c r="AC1078" s="9"/>
      <c r="AD1078" s="9"/>
      <c r="AE1078" s="9"/>
      <c r="AF1078" s="9"/>
      <c r="AG1078" s="9"/>
      <c r="AH1078" s="9"/>
      <c r="AI1078" s="9"/>
      <c r="AJ1078" s="9"/>
      <c r="AK1078" s="9"/>
      <c r="AL1078" s="1"/>
      <c r="AM1078" s="1"/>
      <c r="AN1078" s="1"/>
      <c r="AU1078" s="1"/>
      <c r="AV1078" s="1"/>
      <c r="AW1078" s="1"/>
      <c r="AX1078" s="1"/>
      <c r="AY1078" s="1"/>
      <c r="AZ1078" s="1"/>
      <c r="BA1078" s="1"/>
      <c r="BB1078" s="1"/>
      <c r="BC1078" s="1"/>
      <c r="BD1078" s="1"/>
      <c r="BE1078" s="1"/>
      <c r="BF1078" s="1"/>
      <c r="BG1078" s="1"/>
      <c r="BH1078" s="1"/>
      <c r="BI1078" s="1"/>
      <c r="BJ1078" s="1"/>
      <c r="BK1078" s="1"/>
      <c r="BL1078" s="1"/>
      <c r="BM1078" s="1"/>
    </row>
    <row r="1079" spans="1:65" x14ac:dyDescent="0.35">
      <c r="A1079" s="1"/>
      <c r="B1079" s="1"/>
      <c r="C1079" s="1"/>
      <c r="D1079" s="1"/>
      <c r="E1079" s="1"/>
      <c r="F1079" s="1"/>
      <c r="G1079" s="1"/>
      <c r="H1079" s="1"/>
      <c r="I1079" s="1"/>
      <c r="J1079" s="1"/>
      <c r="K1079" s="1"/>
      <c r="L1079" s="1"/>
      <c r="M1079" s="1"/>
      <c r="N1079" s="1"/>
      <c r="O1079" s="1"/>
      <c r="R1079" s="9"/>
      <c r="S1079" s="9" t="str">
        <f t="shared" si="224"/>
        <v/>
      </c>
      <c r="T1079" s="9"/>
      <c r="U1079" s="9"/>
      <c r="V1079" s="9"/>
      <c r="W1079" s="9"/>
      <c r="X1079" s="9"/>
      <c r="Y1079" s="9"/>
      <c r="Z1079" s="9"/>
      <c r="AA1079" s="9"/>
      <c r="AB1079" s="9"/>
      <c r="AC1079" s="9"/>
      <c r="AD1079" s="9"/>
      <c r="AE1079" s="9"/>
      <c r="AF1079" s="9"/>
      <c r="AG1079" s="9"/>
      <c r="AH1079" s="9"/>
      <c r="AI1079" s="9"/>
      <c r="AJ1079" s="9"/>
      <c r="AK1079" s="9"/>
      <c r="AL1079" s="1"/>
      <c r="AM1079" s="1"/>
      <c r="AN1079" s="1"/>
      <c r="AU1079" s="1"/>
      <c r="AV1079" s="1"/>
      <c r="AW1079" s="1"/>
      <c r="AX1079" s="1"/>
      <c r="AY1079" s="1"/>
      <c r="AZ1079" s="1"/>
      <c r="BA1079" s="1"/>
      <c r="BB1079" s="1"/>
      <c r="BC1079" s="1"/>
      <c r="BD1079" s="1"/>
      <c r="BE1079" s="1"/>
      <c r="BF1079" s="1"/>
      <c r="BG1079" s="1"/>
      <c r="BH1079" s="1"/>
      <c r="BI1079" s="1"/>
      <c r="BJ1079" s="1"/>
      <c r="BK1079" s="1"/>
      <c r="BL1079" s="1"/>
      <c r="BM1079" s="1"/>
    </row>
    <row r="1080" spans="1:65" x14ac:dyDescent="0.35">
      <c r="A1080" s="1"/>
      <c r="B1080" s="1"/>
      <c r="C1080" s="1"/>
      <c r="D1080" s="1"/>
      <c r="E1080" s="1"/>
      <c r="F1080" s="1"/>
      <c r="G1080" s="1"/>
      <c r="H1080" s="1"/>
      <c r="I1080" s="1"/>
      <c r="J1080" s="1"/>
      <c r="K1080" s="1"/>
      <c r="L1080" s="1"/>
      <c r="M1080" s="1"/>
      <c r="N1080" s="1"/>
      <c r="O1080" s="1"/>
      <c r="R1080" s="9"/>
      <c r="S1080" s="9" t="str">
        <f t="shared" si="224"/>
        <v/>
      </c>
      <c r="T1080" s="9"/>
      <c r="U1080" s="9"/>
      <c r="V1080" s="9"/>
      <c r="W1080" s="9"/>
      <c r="X1080" s="9"/>
      <c r="Y1080" s="9"/>
      <c r="Z1080" s="9"/>
      <c r="AA1080" s="9"/>
      <c r="AB1080" s="9"/>
      <c r="AC1080" s="9"/>
      <c r="AD1080" s="9"/>
      <c r="AE1080" s="9"/>
      <c r="AF1080" s="9"/>
      <c r="AG1080" s="9"/>
      <c r="AH1080" s="9"/>
      <c r="AI1080" s="9"/>
      <c r="AJ1080" s="9"/>
      <c r="AK1080" s="9"/>
      <c r="AL1080" s="1"/>
      <c r="AM1080" s="1"/>
      <c r="AN1080" s="1"/>
      <c r="AU1080" s="1"/>
      <c r="AV1080" s="1"/>
      <c r="AW1080" s="1"/>
      <c r="AX1080" s="1"/>
      <c r="AY1080" s="1"/>
      <c r="AZ1080" s="1"/>
      <c r="BA1080" s="1"/>
      <c r="BB1080" s="1"/>
      <c r="BC1080" s="1"/>
      <c r="BD1080" s="1"/>
      <c r="BE1080" s="1"/>
      <c r="BF1080" s="1"/>
      <c r="BG1080" s="1"/>
      <c r="BH1080" s="1"/>
      <c r="BI1080" s="1"/>
      <c r="BJ1080" s="1"/>
      <c r="BK1080" s="1"/>
      <c r="BL1080" s="1"/>
      <c r="BM1080" s="1"/>
    </row>
    <row r="1081" spans="1:65" x14ac:dyDescent="0.35">
      <c r="A1081" s="1"/>
      <c r="B1081" s="1"/>
      <c r="C1081" s="1"/>
      <c r="D1081" s="1"/>
      <c r="E1081" s="1"/>
      <c r="F1081" s="1"/>
      <c r="G1081" s="1"/>
      <c r="H1081" s="1"/>
      <c r="I1081" s="1"/>
      <c r="J1081" s="1"/>
      <c r="K1081" s="1"/>
      <c r="L1081" s="1"/>
      <c r="M1081" s="1"/>
      <c r="N1081" s="1"/>
      <c r="O1081" s="1"/>
      <c r="R1081" s="9"/>
      <c r="S1081" s="9" t="str">
        <f>IF(ISBLANK(R1081),"",_xlfn.NUMBERVALUE(R1081))</f>
        <v/>
      </c>
      <c r="T1081" s="9"/>
      <c r="U1081" s="9"/>
      <c r="V1081" s="9"/>
      <c r="W1081" s="9"/>
      <c r="X1081" s="9"/>
      <c r="Y1081" s="9"/>
      <c r="Z1081" s="9"/>
      <c r="AA1081" s="9"/>
      <c r="AB1081" s="9"/>
      <c r="AC1081" s="9"/>
      <c r="AD1081" s="9"/>
      <c r="AE1081" s="9"/>
      <c r="AF1081" s="9"/>
      <c r="AG1081" s="9"/>
      <c r="AH1081" s="9"/>
      <c r="AI1081" s="9"/>
      <c r="AJ1081" s="9"/>
      <c r="AK1081" s="9"/>
      <c r="AL1081" s="1"/>
      <c r="AM1081" s="1"/>
      <c r="AN1081" s="1"/>
      <c r="AU1081" s="1"/>
      <c r="AV1081" s="1"/>
      <c r="AW1081" s="1"/>
      <c r="AX1081" s="1"/>
      <c r="AY1081" s="1"/>
      <c r="AZ1081" s="1"/>
      <c r="BA1081" s="1"/>
      <c r="BB1081" s="1"/>
      <c r="BC1081" s="1"/>
      <c r="BD1081" s="1"/>
      <c r="BE1081" s="1"/>
      <c r="BF1081" s="1"/>
      <c r="BG1081" s="1"/>
      <c r="BH1081" s="1"/>
      <c r="BI1081" s="1"/>
      <c r="BJ1081" s="1"/>
      <c r="BK1081" s="1"/>
      <c r="BL1081" s="1"/>
      <c r="BM1081" s="1"/>
    </row>
  </sheetData>
  <phoneticPr fontId="18"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43D5E-7B9F-47C9-9417-18799E72A6DB}">
  <dimension ref="A1:T32"/>
  <sheetViews>
    <sheetView showGridLines="0" showRowColHeaders="0" tabSelected="1" zoomScaleNormal="100" workbookViewId="0">
      <selection activeCell="D8" sqref="D8"/>
    </sheetView>
  </sheetViews>
  <sheetFormatPr defaultRowHeight="14.5" x14ac:dyDescent="0.35"/>
  <sheetData>
    <row r="1" spans="1:20" x14ac:dyDescent="0.35">
      <c r="A1" s="13"/>
      <c r="B1" s="13"/>
      <c r="C1" s="13"/>
      <c r="D1" s="13"/>
      <c r="E1" s="13"/>
      <c r="F1" s="13"/>
      <c r="G1" s="13"/>
      <c r="H1" s="13"/>
      <c r="I1" s="13"/>
      <c r="J1" s="13"/>
      <c r="K1" s="13"/>
      <c r="L1" s="13"/>
      <c r="M1" s="13"/>
      <c r="N1" s="13"/>
      <c r="O1" s="13"/>
      <c r="P1" s="13"/>
      <c r="Q1" s="13"/>
      <c r="R1" s="13"/>
      <c r="S1" s="13"/>
      <c r="T1" s="13"/>
    </row>
    <row r="2" spans="1:20" x14ac:dyDescent="0.35">
      <c r="A2" s="13"/>
      <c r="B2" s="13"/>
      <c r="C2" s="13"/>
      <c r="D2" s="13"/>
      <c r="E2" s="13"/>
      <c r="F2" s="13"/>
      <c r="G2" s="13"/>
      <c r="H2" s="13"/>
      <c r="I2" s="13"/>
      <c r="J2" s="13"/>
      <c r="K2" s="13"/>
      <c r="L2" s="13"/>
      <c r="M2" s="13"/>
      <c r="N2" s="13"/>
      <c r="O2" s="13"/>
      <c r="P2" s="13"/>
      <c r="Q2" s="13"/>
      <c r="R2" s="13"/>
      <c r="S2" s="13"/>
      <c r="T2" s="13"/>
    </row>
    <row r="3" spans="1:20" ht="14.5" customHeight="1" x14ac:dyDescent="0.35">
      <c r="A3" s="13"/>
      <c r="B3" s="13"/>
      <c r="C3" s="13"/>
      <c r="D3" s="13"/>
      <c r="E3" s="13"/>
      <c r="F3" s="13"/>
      <c r="G3" s="13"/>
      <c r="H3" s="13"/>
      <c r="I3" s="13"/>
      <c r="J3" s="13"/>
      <c r="K3" s="13"/>
      <c r="L3" s="13"/>
      <c r="M3" s="13"/>
      <c r="N3" s="13"/>
      <c r="O3" s="13"/>
      <c r="P3" s="13"/>
      <c r="Q3" s="13"/>
      <c r="R3" s="13"/>
      <c r="S3" s="13"/>
      <c r="T3" s="13"/>
    </row>
    <row r="4" spans="1:20" ht="14.5" customHeight="1" x14ac:dyDescent="0.35">
      <c r="A4" s="13"/>
      <c r="B4" s="13"/>
      <c r="C4" s="13"/>
      <c r="D4" s="13"/>
      <c r="E4" s="13"/>
      <c r="F4" s="13"/>
      <c r="G4" s="13"/>
      <c r="H4" s="13"/>
      <c r="I4" s="13"/>
      <c r="J4" s="13"/>
      <c r="K4" s="13"/>
      <c r="L4" s="13"/>
      <c r="M4" s="13"/>
      <c r="N4" s="13"/>
      <c r="O4" s="13"/>
      <c r="P4" s="13"/>
      <c r="Q4" s="13"/>
      <c r="R4" s="13"/>
      <c r="S4" s="13"/>
      <c r="T4" s="13"/>
    </row>
    <row r="5" spans="1:20" ht="14.5" customHeight="1" x14ac:dyDescent="0.35">
      <c r="A5" s="13"/>
      <c r="B5" s="13"/>
      <c r="C5" s="13"/>
      <c r="D5" s="13"/>
      <c r="E5" s="13"/>
      <c r="F5" s="13"/>
      <c r="G5" s="13"/>
      <c r="H5" s="13"/>
      <c r="I5" s="13"/>
      <c r="J5" s="13"/>
      <c r="K5" s="13"/>
      <c r="L5" s="13"/>
      <c r="M5" s="13"/>
      <c r="N5" s="13"/>
      <c r="O5" s="13"/>
      <c r="P5" s="13"/>
      <c r="Q5" s="13"/>
      <c r="R5" s="13"/>
      <c r="S5" s="13"/>
      <c r="T5" s="13"/>
    </row>
    <row r="6" spans="1:20" x14ac:dyDescent="0.35">
      <c r="A6" s="13"/>
      <c r="B6" s="13"/>
      <c r="C6" s="13"/>
      <c r="D6" s="13"/>
      <c r="E6" s="13"/>
      <c r="F6" s="13"/>
      <c r="G6" s="13"/>
      <c r="H6" s="13"/>
      <c r="I6" s="13"/>
      <c r="J6" s="13"/>
      <c r="K6" s="13"/>
      <c r="L6" s="13"/>
      <c r="M6" s="13"/>
      <c r="N6" s="13"/>
      <c r="O6" s="13"/>
      <c r="P6" s="13"/>
      <c r="Q6" s="13"/>
      <c r="R6" s="13"/>
      <c r="S6" s="13"/>
      <c r="T6" s="13"/>
    </row>
    <row r="7" spans="1:20" x14ac:dyDescent="0.35">
      <c r="A7" s="13"/>
      <c r="B7" s="13"/>
      <c r="C7" s="13"/>
      <c r="D7" s="13"/>
      <c r="E7" s="13"/>
      <c r="F7" s="13"/>
      <c r="G7" s="13"/>
      <c r="H7" s="13"/>
      <c r="I7" s="13"/>
      <c r="J7" s="13"/>
      <c r="K7" s="13"/>
      <c r="L7" s="13"/>
      <c r="M7" s="13"/>
      <c r="N7" s="13"/>
      <c r="O7" s="13"/>
      <c r="P7" s="13"/>
      <c r="Q7" s="13"/>
      <c r="R7" s="13"/>
      <c r="S7" s="13"/>
      <c r="T7" s="13"/>
    </row>
    <row r="8" spans="1:20" x14ac:dyDescent="0.35">
      <c r="A8" s="13"/>
      <c r="B8" s="13"/>
      <c r="C8" s="13"/>
      <c r="D8" s="13"/>
      <c r="E8" s="13"/>
      <c r="F8" s="13"/>
      <c r="G8" s="13"/>
      <c r="H8" s="13"/>
      <c r="I8" s="13"/>
      <c r="J8" s="13"/>
      <c r="K8" s="13"/>
      <c r="L8" s="13"/>
      <c r="M8" s="13"/>
      <c r="N8" s="13"/>
      <c r="O8" s="13"/>
      <c r="P8" s="13"/>
      <c r="Q8" s="13"/>
      <c r="R8" s="13"/>
      <c r="S8" s="13"/>
      <c r="T8" s="13"/>
    </row>
    <row r="9" spans="1:20" x14ac:dyDescent="0.35">
      <c r="A9" s="13"/>
      <c r="B9" s="13"/>
      <c r="C9" s="13"/>
      <c r="D9" s="13"/>
      <c r="E9" s="13"/>
      <c r="F9" s="13"/>
      <c r="G9" s="13"/>
      <c r="H9" s="13"/>
      <c r="I9" s="13"/>
      <c r="J9" s="13"/>
      <c r="K9" s="13"/>
      <c r="L9" s="13"/>
      <c r="M9" s="13"/>
      <c r="N9" s="13"/>
      <c r="O9" s="13"/>
      <c r="P9" s="13"/>
      <c r="Q9" s="13"/>
      <c r="R9" s="13"/>
      <c r="S9" s="13"/>
      <c r="T9" s="13"/>
    </row>
    <row r="10" spans="1:20" x14ac:dyDescent="0.35">
      <c r="A10" s="13"/>
      <c r="B10" s="13"/>
      <c r="C10" s="13"/>
      <c r="D10" s="13"/>
      <c r="E10" s="13"/>
      <c r="F10" s="13"/>
      <c r="G10" s="13"/>
      <c r="H10" s="13"/>
      <c r="I10" s="13"/>
      <c r="J10" s="13"/>
      <c r="K10" s="13"/>
      <c r="L10" s="13"/>
      <c r="M10" s="13"/>
      <c r="N10" s="13"/>
      <c r="O10" s="13"/>
      <c r="P10" s="13"/>
      <c r="Q10" s="13"/>
      <c r="R10" s="13"/>
      <c r="S10" s="13"/>
      <c r="T10" s="13"/>
    </row>
    <row r="11" spans="1:20" x14ac:dyDescent="0.35">
      <c r="A11" s="13"/>
      <c r="B11" s="13"/>
      <c r="C11" s="13"/>
      <c r="D11" s="13"/>
      <c r="E11" s="13"/>
      <c r="F11" s="13"/>
      <c r="G11" s="13"/>
      <c r="H11" s="13"/>
      <c r="I11" s="13"/>
      <c r="J11" s="13"/>
      <c r="K11" s="13"/>
      <c r="L11" s="13"/>
      <c r="M11" s="13"/>
      <c r="N11" s="13"/>
      <c r="O11" s="13"/>
      <c r="P11" s="13"/>
      <c r="Q11" s="13"/>
      <c r="R11" s="13"/>
      <c r="S11" s="13"/>
      <c r="T11" s="13"/>
    </row>
    <row r="12" spans="1:20" x14ac:dyDescent="0.35">
      <c r="A12" s="13"/>
      <c r="B12" s="13"/>
      <c r="C12" s="13"/>
      <c r="D12" s="13"/>
      <c r="E12" s="13"/>
      <c r="F12" s="13"/>
      <c r="G12" s="13"/>
      <c r="H12" s="13"/>
      <c r="I12" s="13"/>
      <c r="J12" s="13"/>
      <c r="K12" s="13"/>
      <c r="L12" s="13"/>
      <c r="M12" s="13"/>
      <c r="N12" s="13"/>
      <c r="O12" s="13"/>
      <c r="P12" s="13"/>
      <c r="Q12" s="13"/>
      <c r="R12" s="13"/>
      <c r="S12" s="13"/>
      <c r="T12" s="13"/>
    </row>
    <row r="13" spans="1:20" x14ac:dyDescent="0.35">
      <c r="A13" s="13"/>
      <c r="B13" s="13"/>
      <c r="C13" s="13"/>
      <c r="D13" s="13"/>
      <c r="E13" s="13"/>
      <c r="F13" s="13"/>
      <c r="G13" s="13"/>
      <c r="H13" s="13"/>
      <c r="I13" s="13"/>
      <c r="J13" s="13"/>
      <c r="K13" s="13"/>
      <c r="L13" s="13"/>
      <c r="M13" s="13"/>
      <c r="N13" s="13"/>
      <c r="O13" s="13"/>
      <c r="P13" s="13"/>
      <c r="Q13" s="13"/>
      <c r="R13" s="13"/>
      <c r="S13" s="13"/>
      <c r="T13" s="13"/>
    </row>
    <row r="14" spans="1:20" x14ac:dyDescent="0.35">
      <c r="A14" s="13"/>
      <c r="B14" s="13"/>
      <c r="C14" s="13"/>
      <c r="D14" s="13"/>
      <c r="E14" s="13"/>
      <c r="F14" s="13"/>
      <c r="G14" s="13"/>
      <c r="H14" s="13"/>
      <c r="I14" s="13"/>
      <c r="J14" s="13"/>
      <c r="K14" s="13"/>
      <c r="L14" s="13"/>
      <c r="M14" s="13"/>
      <c r="N14" s="13"/>
      <c r="O14" s="13"/>
      <c r="P14" s="13"/>
      <c r="Q14" s="13"/>
      <c r="R14" s="13"/>
      <c r="S14" s="13"/>
      <c r="T14" s="13"/>
    </row>
    <row r="15" spans="1:20" x14ac:dyDescent="0.35">
      <c r="A15" s="13"/>
      <c r="B15" s="13"/>
      <c r="C15" s="13"/>
      <c r="D15" s="13"/>
      <c r="E15" s="13"/>
      <c r="F15" s="13"/>
      <c r="G15" s="13"/>
      <c r="H15" s="13"/>
      <c r="I15" s="13"/>
      <c r="J15" s="13"/>
      <c r="K15" s="13"/>
      <c r="L15" s="13"/>
      <c r="M15" s="13"/>
      <c r="N15" s="13"/>
      <c r="O15" s="13"/>
      <c r="P15" s="13"/>
      <c r="Q15" s="13"/>
      <c r="R15" s="13"/>
      <c r="S15" s="13"/>
      <c r="T15" s="13"/>
    </row>
    <row r="16" spans="1:20" x14ac:dyDescent="0.35">
      <c r="A16" s="13"/>
      <c r="B16" s="13"/>
      <c r="C16" s="13"/>
      <c r="D16" s="13"/>
      <c r="E16" s="13"/>
      <c r="F16" s="13"/>
      <c r="G16" s="13"/>
      <c r="H16" s="13"/>
      <c r="I16" s="13"/>
      <c r="J16" s="13"/>
      <c r="K16" s="13"/>
      <c r="L16" s="13"/>
      <c r="M16" s="13"/>
      <c r="N16" s="13"/>
      <c r="O16" s="13"/>
      <c r="P16" s="13"/>
      <c r="Q16" s="13"/>
      <c r="R16" s="13"/>
      <c r="S16" s="13"/>
      <c r="T16" s="13"/>
    </row>
    <row r="17" spans="1:20" x14ac:dyDescent="0.35">
      <c r="A17" s="13"/>
      <c r="B17" s="13"/>
      <c r="C17" s="13"/>
      <c r="D17" s="13"/>
      <c r="E17" s="13"/>
      <c r="F17" s="13"/>
      <c r="G17" s="13"/>
      <c r="H17" s="13"/>
      <c r="I17" s="13"/>
      <c r="J17" s="13"/>
      <c r="K17" s="13"/>
      <c r="L17" s="13"/>
      <c r="M17" s="13"/>
      <c r="N17" s="13"/>
      <c r="O17" s="13"/>
      <c r="P17" s="13"/>
      <c r="Q17" s="13"/>
      <c r="R17" s="13"/>
      <c r="S17" s="13"/>
      <c r="T17" s="13"/>
    </row>
    <row r="18" spans="1:20" x14ac:dyDescent="0.35">
      <c r="A18" s="13"/>
      <c r="B18" s="13"/>
      <c r="C18" s="13"/>
      <c r="D18" s="13"/>
      <c r="E18" s="13"/>
      <c r="F18" s="13"/>
      <c r="G18" s="13"/>
      <c r="H18" s="13"/>
      <c r="I18" s="13"/>
      <c r="J18" s="13"/>
      <c r="K18" s="13"/>
      <c r="L18" s="13"/>
      <c r="M18" s="13"/>
      <c r="N18" s="13"/>
      <c r="O18" s="13"/>
      <c r="P18" s="13"/>
      <c r="Q18" s="13"/>
      <c r="R18" s="13"/>
      <c r="S18" s="13"/>
      <c r="T18" s="13"/>
    </row>
    <row r="19" spans="1:20" x14ac:dyDescent="0.35">
      <c r="A19" s="13"/>
      <c r="B19" s="13"/>
      <c r="C19" s="13"/>
      <c r="D19" s="13"/>
      <c r="E19" s="13"/>
      <c r="F19" s="13"/>
      <c r="G19" s="13"/>
      <c r="H19" s="13"/>
      <c r="I19" s="13"/>
      <c r="J19" s="13"/>
      <c r="K19" s="13"/>
      <c r="L19" s="13"/>
      <c r="M19" s="13"/>
      <c r="N19" s="13"/>
      <c r="O19" s="13"/>
      <c r="P19" s="13"/>
      <c r="Q19" s="13"/>
      <c r="R19" s="13"/>
      <c r="S19" s="13"/>
      <c r="T19" s="13"/>
    </row>
    <row r="20" spans="1:20" x14ac:dyDescent="0.35">
      <c r="A20" s="13"/>
      <c r="B20" s="13"/>
      <c r="C20" s="13"/>
      <c r="D20" s="13"/>
      <c r="E20" s="13"/>
      <c r="F20" s="13"/>
      <c r="G20" s="13"/>
      <c r="H20" s="13"/>
      <c r="I20" s="13"/>
      <c r="J20" s="13"/>
      <c r="K20" s="13"/>
      <c r="L20" s="13"/>
      <c r="M20" s="13"/>
      <c r="N20" s="13"/>
      <c r="O20" s="13"/>
      <c r="P20" s="13"/>
      <c r="Q20" s="13"/>
      <c r="R20" s="13"/>
      <c r="S20" s="13"/>
      <c r="T20" s="13"/>
    </row>
    <row r="21" spans="1:20" x14ac:dyDescent="0.35">
      <c r="A21" s="13"/>
      <c r="B21" s="13"/>
      <c r="C21" s="13"/>
      <c r="D21" s="13"/>
      <c r="E21" s="13"/>
      <c r="F21" s="13"/>
      <c r="G21" s="13"/>
      <c r="H21" s="13"/>
      <c r="I21" s="13"/>
      <c r="J21" s="13"/>
      <c r="K21" s="13"/>
      <c r="L21" s="13"/>
      <c r="M21" s="13"/>
      <c r="N21" s="13"/>
      <c r="O21" s="13"/>
      <c r="P21" s="13"/>
      <c r="Q21" s="13"/>
      <c r="R21" s="13"/>
      <c r="S21" s="13"/>
      <c r="T21" s="13"/>
    </row>
    <row r="22" spans="1:20" x14ac:dyDescent="0.35">
      <c r="A22" s="13"/>
      <c r="B22" s="13"/>
      <c r="C22" s="13"/>
      <c r="D22" s="13"/>
      <c r="E22" s="13"/>
      <c r="F22" s="13"/>
      <c r="G22" s="13"/>
      <c r="H22" s="13"/>
      <c r="I22" s="13"/>
      <c r="J22" s="13"/>
      <c r="K22" s="13"/>
      <c r="L22" s="13"/>
      <c r="M22" s="13"/>
      <c r="N22" s="13"/>
      <c r="O22" s="13"/>
      <c r="P22" s="13"/>
      <c r="Q22" s="13"/>
      <c r="R22" s="13"/>
      <c r="S22" s="13"/>
      <c r="T22" s="13"/>
    </row>
    <row r="23" spans="1:20" x14ac:dyDescent="0.35">
      <c r="A23" s="13"/>
      <c r="B23" s="13"/>
      <c r="C23" s="13"/>
      <c r="D23" s="13"/>
      <c r="E23" s="13"/>
      <c r="F23" s="13"/>
      <c r="G23" s="13"/>
      <c r="H23" s="13"/>
      <c r="I23" s="13"/>
      <c r="J23" s="13"/>
      <c r="K23" s="13"/>
      <c r="L23" s="13"/>
      <c r="M23" s="13"/>
      <c r="N23" s="13"/>
      <c r="O23" s="13"/>
      <c r="P23" s="13"/>
      <c r="Q23" s="13"/>
      <c r="R23" s="13"/>
      <c r="S23" s="13"/>
      <c r="T23" s="13"/>
    </row>
    <row r="24" spans="1:20" x14ac:dyDescent="0.35">
      <c r="A24" s="13"/>
      <c r="B24" s="13"/>
      <c r="C24" s="13"/>
      <c r="D24" s="13"/>
      <c r="E24" s="13"/>
      <c r="F24" s="13"/>
      <c r="G24" s="13"/>
      <c r="H24" s="13"/>
      <c r="I24" s="13"/>
      <c r="J24" s="13"/>
      <c r="K24" s="13"/>
      <c r="L24" s="13"/>
      <c r="M24" s="13"/>
      <c r="N24" s="13"/>
      <c r="O24" s="13"/>
      <c r="P24" s="13"/>
      <c r="Q24" s="13"/>
      <c r="R24" s="13"/>
      <c r="S24" s="13"/>
      <c r="T24" s="13"/>
    </row>
    <row r="25" spans="1:20" x14ac:dyDescent="0.35">
      <c r="A25" s="13"/>
      <c r="B25" s="13"/>
      <c r="C25" s="13"/>
      <c r="D25" s="13"/>
      <c r="E25" s="13"/>
      <c r="F25" s="13"/>
      <c r="G25" s="13"/>
      <c r="H25" s="13"/>
      <c r="I25" s="13"/>
      <c r="J25" s="13"/>
      <c r="K25" s="13"/>
      <c r="L25" s="13"/>
      <c r="M25" s="13"/>
      <c r="N25" s="13"/>
      <c r="O25" s="13"/>
      <c r="P25" s="13"/>
      <c r="Q25" s="13"/>
      <c r="R25" s="13"/>
      <c r="S25" s="13"/>
      <c r="T25" s="13"/>
    </row>
    <row r="26" spans="1:20" x14ac:dyDescent="0.35">
      <c r="A26" s="13"/>
      <c r="B26" s="13"/>
      <c r="C26" s="13"/>
      <c r="D26" s="13"/>
      <c r="E26" s="13"/>
      <c r="F26" s="13"/>
      <c r="G26" s="13"/>
      <c r="H26" s="13"/>
      <c r="I26" s="13"/>
      <c r="J26" s="13"/>
      <c r="K26" s="13"/>
      <c r="L26" s="13"/>
      <c r="M26" s="13"/>
      <c r="N26" s="13"/>
      <c r="O26" s="13"/>
      <c r="P26" s="13"/>
      <c r="Q26" s="13"/>
      <c r="R26" s="13"/>
      <c r="S26" s="13"/>
      <c r="T26" s="13"/>
    </row>
    <row r="27" spans="1:20" x14ac:dyDescent="0.35">
      <c r="A27" s="13"/>
      <c r="B27" s="13"/>
      <c r="C27" s="13"/>
      <c r="D27" s="13"/>
      <c r="E27" s="13"/>
      <c r="F27" s="13"/>
      <c r="G27" s="13"/>
      <c r="H27" s="13"/>
      <c r="I27" s="13"/>
      <c r="J27" s="13"/>
      <c r="K27" s="13"/>
      <c r="L27" s="13"/>
      <c r="M27" s="13"/>
      <c r="N27" s="13"/>
      <c r="O27" s="13"/>
      <c r="P27" s="13"/>
      <c r="Q27" s="13"/>
      <c r="R27" s="13"/>
      <c r="S27" s="13"/>
      <c r="T27" s="13"/>
    </row>
    <row r="28" spans="1:20" x14ac:dyDescent="0.35">
      <c r="A28" s="13"/>
      <c r="B28" s="13"/>
      <c r="C28" s="13"/>
      <c r="D28" s="13"/>
      <c r="E28" s="13"/>
      <c r="F28" s="13"/>
      <c r="G28" s="13"/>
      <c r="H28" s="13"/>
      <c r="I28" s="13"/>
      <c r="J28" s="13"/>
      <c r="K28" s="13"/>
      <c r="L28" s="13"/>
      <c r="M28" s="13"/>
      <c r="N28" s="13"/>
      <c r="O28" s="13"/>
      <c r="P28" s="13"/>
      <c r="Q28" s="13"/>
      <c r="R28" s="13"/>
      <c r="S28" s="13"/>
      <c r="T28" s="13"/>
    </row>
    <row r="29" spans="1:20" x14ac:dyDescent="0.35">
      <c r="A29" s="13"/>
      <c r="B29" s="13"/>
      <c r="C29" s="13"/>
      <c r="D29" s="13"/>
      <c r="E29" s="13"/>
      <c r="F29" s="13"/>
      <c r="G29" s="13"/>
      <c r="H29" s="13"/>
      <c r="I29" s="13"/>
      <c r="J29" s="13"/>
      <c r="K29" s="13"/>
      <c r="L29" s="13"/>
      <c r="M29" s="13"/>
      <c r="N29" s="13"/>
      <c r="O29" s="13"/>
      <c r="P29" s="13"/>
      <c r="Q29" s="13"/>
      <c r="R29" s="13"/>
      <c r="S29" s="13"/>
      <c r="T29" s="13"/>
    </row>
    <row r="30" spans="1:20" x14ac:dyDescent="0.35">
      <c r="A30" s="13"/>
      <c r="B30" s="13"/>
      <c r="C30" s="13"/>
      <c r="D30" s="13"/>
      <c r="E30" s="13"/>
      <c r="F30" s="13"/>
      <c r="G30" s="13"/>
      <c r="H30" s="13"/>
      <c r="I30" s="13"/>
      <c r="J30" s="13"/>
      <c r="K30" s="13"/>
      <c r="L30" s="13"/>
      <c r="M30" s="13"/>
      <c r="N30" s="13"/>
      <c r="O30" s="13"/>
      <c r="P30" s="13"/>
      <c r="Q30" s="13"/>
      <c r="R30" s="13"/>
      <c r="S30" s="13"/>
      <c r="T30" s="13"/>
    </row>
    <row r="31" spans="1:20" x14ac:dyDescent="0.35">
      <c r="A31" s="13"/>
      <c r="B31" s="13"/>
      <c r="C31" s="13"/>
      <c r="D31" s="13"/>
      <c r="E31" s="13"/>
      <c r="F31" s="13"/>
      <c r="G31" s="13"/>
      <c r="H31" s="13"/>
      <c r="I31" s="13"/>
      <c r="J31" s="13"/>
      <c r="K31" s="13"/>
      <c r="L31" s="13"/>
      <c r="M31" s="13"/>
      <c r="N31" s="13"/>
      <c r="O31" s="13"/>
      <c r="P31" s="13"/>
      <c r="Q31" s="13"/>
      <c r="R31" s="13"/>
      <c r="S31" s="13"/>
      <c r="T31" s="13"/>
    </row>
    <row r="32" spans="1:20" x14ac:dyDescent="0.35">
      <c r="A32" s="13"/>
      <c r="B32" s="13"/>
      <c r="C32" s="13"/>
      <c r="D32" s="13"/>
      <c r="E32" s="13"/>
      <c r="F32" s="13"/>
      <c r="G32" s="13"/>
      <c r="H32" s="13"/>
      <c r="I32" s="13"/>
      <c r="J32" s="13"/>
      <c r="K32" s="13"/>
      <c r="L32" s="13"/>
      <c r="M32" s="13"/>
      <c r="N32" s="13"/>
      <c r="O32" s="13"/>
      <c r="P32" s="13"/>
      <c r="Q32" s="13"/>
      <c r="R32" s="13"/>
      <c r="S32" s="13"/>
      <c r="T32"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7CFF2-E20B-418E-BA8A-535C8E117842}">
  <sheetPr>
    <pageSetUpPr fitToPage="1"/>
  </sheetPr>
  <dimension ref="A1:AJ1800"/>
  <sheetViews>
    <sheetView showGridLines="0" showRowColHeaders="0" zoomScaleNormal="100" workbookViewId="0">
      <selection activeCell="B3" sqref="B3"/>
    </sheetView>
  </sheetViews>
  <sheetFormatPr defaultRowHeight="14.5" x14ac:dyDescent="0.35"/>
  <cols>
    <col min="22" max="36" width="0" hidden="1" customWidth="1"/>
  </cols>
  <sheetData>
    <row r="1" spans="1:36" ht="16.5" thickTop="1" thickBot="1" x14ac:dyDescent="0.45">
      <c r="A1" s="53"/>
      <c r="B1" s="54"/>
      <c r="C1" s="54"/>
      <c r="D1" s="54"/>
      <c r="E1" s="54"/>
      <c r="F1" s="54"/>
      <c r="G1" s="54"/>
      <c r="H1" s="54"/>
      <c r="I1" s="132"/>
      <c r="J1" s="132"/>
      <c r="K1" s="132"/>
      <c r="L1" s="133"/>
      <c r="M1" s="136"/>
      <c r="N1" s="134"/>
      <c r="O1" s="134"/>
      <c r="P1" s="134"/>
      <c r="Q1" s="134"/>
      <c r="R1" s="134"/>
      <c r="S1" s="134"/>
      <c r="T1" s="135" t="e">
        <f>_xlfn.TEXTJOIN("",FALSE,"https://assets.pokemon.com/assets/cms2/img/pokedex/full/",T2,".png")</f>
        <v>#N/A</v>
      </c>
      <c r="U1" s="18" t="s">
        <v>4650</v>
      </c>
    </row>
    <row r="2" spans="1:36" ht="20" thickTop="1" thickBot="1" x14ac:dyDescent="0.5">
      <c r="A2" s="56"/>
      <c r="B2" s="13"/>
      <c r="C2" s="13"/>
      <c r="D2" s="13"/>
      <c r="E2" s="13"/>
      <c r="F2" s="13"/>
      <c r="G2" s="47" t="s">
        <v>4593</v>
      </c>
      <c r="H2" s="48"/>
      <c r="I2" s="48" t="s">
        <v>4630</v>
      </c>
      <c r="J2" s="49"/>
      <c r="K2" s="49" t="s">
        <v>4595</v>
      </c>
      <c r="L2" s="47"/>
      <c r="M2" s="46"/>
      <c r="N2" s="80"/>
      <c r="O2" s="80"/>
      <c r="P2" s="80"/>
      <c r="Q2" s="80"/>
      <c r="R2" s="80"/>
      <c r="S2" s="80"/>
      <c r="T2" s="63" t="e" cm="1">
        <f t="array" ref="T2">_xlfn.XLOOKUP(K3,Table6[name],pokedexx!G2:G1046)</f>
        <v>#N/A</v>
      </c>
    </row>
    <row r="3" spans="1:36" ht="17.5" thickTop="1" thickBot="1" x14ac:dyDescent="0.45">
      <c r="A3" s="56"/>
      <c r="B3" s="13"/>
      <c r="C3" s="13"/>
      <c r="D3" s="13"/>
      <c r="E3" s="13"/>
      <c r="F3" s="13"/>
      <c r="G3" s="66"/>
      <c r="H3" s="67"/>
      <c r="I3" s="61"/>
      <c r="J3" s="61"/>
      <c r="K3" s="65"/>
      <c r="L3" s="65"/>
      <c r="M3" s="46"/>
      <c r="N3" s="80"/>
      <c r="O3" s="80"/>
      <c r="P3" s="80"/>
      <c r="Q3" s="80"/>
      <c r="R3" s="80"/>
      <c r="S3" s="80"/>
      <c r="T3" s="46"/>
      <c r="V3" t="s">
        <v>4593</v>
      </c>
      <c r="W3" t="s">
        <v>4630</v>
      </c>
      <c r="X3" t="s">
        <v>4595</v>
      </c>
      <c r="Y3" t="s">
        <v>4630</v>
      </c>
      <c r="Z3" t="s">
        <v>4646</v>
      </c>
      <c r="AA3" t="s">
        <v>4647</v>
      </c>
      <c r="AB3" s="62" t="s">
        <v>4632</v>
      </c>
      <c r="AC3" t="s">
        <v>4648</v>
      </c>
    </row>
    <row r="4" spans="1:36" ht="16" thickTop="1" x14ac:dyDescent="0.4">
      <c r="A4" s="56"/>
      <c r="B4" s="43"/>
      <c r="C4" s="13"/>
      <c r="D4" s="13"/>
      <c r="E4" s="13"/>
      <c r="F4" s="13"/>
      <c r="G4" s="13"/>
      <c r="H4" s="13"/>
      <c r="I4" s="13"/>
      <c r="J4" s="13"/>
      <c r="K4" s="13"/>
      <c r="L4" s="43"/>
      <c r="M4" s="46"/>
      <c r="N4" s="80"/>
      <c r="O4" s="80"/>
      <c r="P4" s="80"/>
      <c r="Q4" s="80"/>
      <c r="R4" s="80"/>
      <c r="S4" s="80"/>
      <c r="T4" s="46"/>
    </row>
    <row r="5" spans="1:36" ht="15.5" x14ac:dyDescent="0.4">
      <c r="A5" s="56"/>
      <c r="B5" s="43"/>
      <c r="C5" s="13"/>
      <c r="D5" s="13"/>
      <c r="E5" s="13"/>
      <c r="F5" s="13"/>
      <c r="G5" s="13"/>
      <c r="H5" s="13"/>
      <c r="I5" s="13"/>
      <c r="J5" s="13"/>
      <c r="K5" s="13"/>
      <c r="L5" s="43"/>
      <c r="M5" s="46"/>
      <c r="N5" s="80"/>
      <c r="O5" s="80"/>
      <c r="P5" s="80"/>
      <c r="Q5" s="80"/>
      <c r="R5" s="80"/>
      <c r="S5" s="80"/>
      <c r="T5" s="46"/>
      <c r="V5">
        <v>1</v>
      </c>
      <c r="W5" t="str" cm="1">
        <f t="array" ref="W5:W22">_xlfn.UNIQUE('pokedex_(Update_04.21)'!I542:I959)</f>
        <v>Electric</v>
      </c>
      <c r="X5" s="1" t="str" cm="1">
        <f t="array" ref="X5:X962">'pokedex_(Update_04.21)'!A2:A959</f>
        <v>Bulbasaur</v>
      </c>
      <c r="Y5" t="str" cm="1">
        <f t="array" ref="Y5:Y962">'pokedex_(Update_04.21)'!K2:K959</f>
        <v>Grass, Poison</v>
      </c>
      <c r="Z5" t="str" cm="1">
        <f t="array" ref="Z5:AA5">_xlfn.TEXTSPLIT(Y5,",")</f>
        <v>Grass</v>
      </c>
      <c r="AA5" t="str">
        <v xml:space="preserve"> Poison</v>
      </c>
      <c r="AB5" t="str">
        <f>'pokedex_(Update_04.21)'!E2</f>
        <v>1</v>
      </c>
      <c r="AC5" t="str" cm="1">
        <f t="array" ref="AC5:AC1000">IF(ISBLANK($G$3),$X$5:$X$1000,_xlfn._xlws.FILTER($X$5:$X$1000,($AB$5:$AB$1000=TEXT($G$3,0))))</f>
        <v>Bulbasaur</v>
      </c>
      <c r="AD5" t="str" cm="1">
        <f t="array" ref="AD5:AD962">IFERROR(_xlfn.XLOOKUP(AC5:AC962,$X$5:$X$962,$Z$5:$Z$962),"")</f>
        <v>Grass</v>
      </c>
      <c r="AE5" t="str" cm="1">
        <f t="array" ref="AE5:AE962">SUBSTITUTE(IFERROR(_xlfn.XLOOKUP(AC5:AC962,$X$5:$X$962,$AA$5:$AA$962,),""),0,IFERROR(_xlfn.XLOOKUP(AC5:AC962,$X$5:$X$962,$Z$5:$Z$962),""))</f>
        <v xml:space="preserve"> Poison</v>
      </c>
      <c r="AF5" t="str">
        <f>_xlfn.TEXTJOIN(",",TRUE,AD5,AE5)</f>
        <v>Grass, Poison</v>
      </c>
      <c r="AG5" t="str" cm="1">
        <f t="array" ref="AG5:AG962">SUBSTITUTE(_xlfn._xlws.FILTER(AC5:AC962,ISNUMBER(SEARCH(I3,AF5:AF962))),0,"")</f>
        <v>Bulbasaur</v>
      </c>
      <c r="AH5" t="str" cm="1">
        <f t="array" ref="AH5:AH22">_xlfn._xlws.FILTER($W$5:$W$22,ISNUMBER(FIND(I3,$W$5:$W$22))=FALSE,$W$5:$W$22)</f>
        <v>Electric</v>
      </c>
      <c r="AI5" t="str" cm="1">
        <f t="array" ref="AI5:AI1800">IFERROR(_xlfn.XLOOKUP(AG5:AG1800,_xlfn.ANCHORARRAY(X5),_xlfn.ANCHORARRAY(Y5)),"")</f>
        <v>Grass, Poison</v>
      </c>
      <c r="AJ5" t="str" cm="1">
        <f t="array" ref="AJ5:AJ960">IFERROR(SUBSTITUTE(_xlfn._xlws.FILTER($AG$5:$AG$962,ISNUMBER(SEARCH($J$3,$AI$5:$AI$962))),0,""),"")</f>
        <v>Bulbasaur</v>
      </c>
    </row>
    <row r="6" spans="1:36" ht="15.5" x14ac:dyDescent="0.4">
      <c r="A6" s="56"/>
      <c r="B6" s="43"/>
      <c r="C6" s="13"/>
      <c r="D6" s="13"/>
      <c r="E6" s="13"/>
      <c r="F6" s="13"/>
      <c r="G6" s="13"/>
      <c r="H6" s="13"/>
      <c r="I6" s="13"/>
      <c r="J6" s="13"/>
      <c r="K6" s="13"/>
      <c r="L6" s="43"/>
      <c r="M6" s="70"/>
      <c r="N6" s="70"/>
      <c r="O6" s="70"/>
      <c r="P6" s="46"/>
      <c r="Q6" s="46"/>
      <c r="R6" s="46"/>
      <c r="S6" s="46"/>
      <c r="T6" s="46"/>
      <c r="V6">
        <v>2</v>
      </c>
      <c r="W6" t="str">
        <v>Rock</v>
      </c>
      <c r="X6" t="str">
        <v>Ivysaur</v>
      </c>
      <c r="Y6" t="str">
        <v>Grass, Poison</v>
      </c>
      <c r="Z6" t="str" cm="1">
        <f t="array" ref="Z6:AA6">_xlfn.TEXTSPLIT(Y6,",")</f>
        <v>Grass</v>
      </c>
      <c r="AA6" t="str">
        <v xml:space="preserve"> Poison</v>
      </c>
      <c r="AB6" t="str">
        <f>'pokedex_(Update_04.21)'!E3</f>
        <v>1</v>
      </c>
      <c r="AC6" t="str">
        <v>Ivysaur</v>
      </c>
      <c r="AD6" t="str">
        <v>Grass</v>
      </c>
      <c r="AE6" t="str">
        <v xml:space="preserve"> Poison</v>
      </c>
      <c r="AF6" t="str">
        <f t="shared" ref="AF6:AF69" si="0">_xlfn.TEXTJOIN(",",TRUE,AD6,AE6)</f>
        <v>Grass, Poison</v>
      </c>
      <c r="AG6" t="str">
        <v>Ivysaur</v>
      </c>
      <c r="AH6" t="str">
        <v>Rock</v>
      </c>
      <c r="AI6" t="str">
        <v>Grass, Poison</v>
      </c>
      <c r="AJ6" t="str">
        <v>Ivysaur</v>
      </c>
    </row>
    <row r="7" spans="1:36" ht="14.5" customHeight="1" thickBot="1" x14ac:dyDescent="0.45">
      <c r="A7" s="56"/>
      <c r="B7" s="43"/>
      <c r="C7" s="71" t="str">
        <f>IFERROR(_xlfn.IMAGE(T1,"",3,725,725),"Choose your pokemon!")</f>
        <v>Choose your pokemon!</v>
      </c>
      <c r="D7" s="71"/>
      <c r="E7" s="71"/>
      <c r="F7" s="71"/>
      <c r="G7" s="71"/>
      <c r="H7" s="71"/>
      <c r="I7" s="71"/>
      <c r="J7" s="71"/>
      <c r="K7" s="71"/>
      <c r="L7" s="72"/>
      <c r="M7" s="70"/>
      <c r="N7" s="70"/>
      <c r="O7" s="70"/>
      <c r="P7" s="46"/>
      <c r="Q7" s="46"/>
      <c r="R7" s="46"/>
      <c r="S7" s="46"/>
      <c r="T7" s="46"/>
      <c r="V7">
        <v>3</v>
      </c>
      <c r="W7" t="str">
        <v>Psychic</v>
      </c>
      <c r="X7" t="str">
        <v>Venusaur</v>
      </c>
      <c r="Y7" t="str">
        <v>Grass, Poison</v>
      </c>
      <c r="Z7" t="str" cm="1">
        <f t="array" ref="Z7:AA7">_xlfn.TEXTSPLIT(Y7,",")</f>
        <v>Grass</v>
      </c>
      <c r="AA7" t="str">
        <v xml:space="preserve"> Poison</v>
      </c>
      <c r="AB7" t="str">
        <f>'pokedex_(Update_04.21)'!E4</f>
        <v>1</v>
      </c>
      <c r="AC7" t="str">
        <v>Venusaur</v>
      </c>
      <c r="AD7" t="str">
        <v>Grass</v>
      </c>
      <c r="AE7" t="str">
        <v xml:space="preserve"> Poison</v>
      </c>
      <c r="AF7" t="str">
        <f t="shared" si="0"/>
        <v>Grass, Poison</v>
      </c>
      <c r="AG7" t="str">
        <v>Venusaur</v>
      </c>
      <c r="AH7" t="str">
        <v>Psychic</v>
      </c>
      <c r="AI7" t="str">
        <v>Grass, Poison</v>
      </c>
      <c r="AJ7" t="str">
        <v>Venusaur</v>
      </c>
    </row>
    <row r="8" spans="1:36" ht="14.5" customHeight="1" thickTop="1" thickBot="1" x14ac:dyDescent="0.45">
      <c r="A8" s="56"/>
      <c r="B8" s="43"/>
      <c r="C8" s="71"/>
      <c r="D8" s="71"/>
      <c r="E8" s="71"/>
      <c r="F8" s="71"/>
      <c r="G8" s="71"/>
      <c r="H8" s="71"/>
      <c r="I8" s="71"/>
      <c r="J8" s="71"/>
      <c r="K8" s="71"/>
      <c r="L8" s="72"/>
      <c r="M8" s="68" t="s">
        <v>4638</v>
      </c>
      <c r="N8" s="69"/>
      <c r="O8" s="69"/>
      <c r="P8" s="46"/>
      <c r="Q8" s="69" t="s">
        <v>4597</v>
      </c>
      <c r="R8" s="69"/>
      <c r="S8" s="69"/>
      <c r="T8" s="46"/>
      <c r="V8">
        <v>4</v>
      </c>
      <c r="W8" t="str">
        <v>Ground</v>
      </c>
      <c r="X8" t="str">
        <v>Charmander</v>
      </c>
      <c r="Y8" t="str">
        <v>Fire</v>
      </c>
      <c r="Z8" t="str" cm="1">
        <f t="array" ref="Z8">_xlfn.TEXTSPLIT(Y8,",")</f>
        <v>Fire</v>
      </c>
      <c r="AB8" t="str">
        <f>'pokedex_(Update_04.21)'!E5</f>
        <v>1</v>
      </c>
      <c r="AC8" t="str">
        <v>Charmander</v>
      </c>
      <c r="AD8" t="str">
        <v>Fire</v>
      </c>
      <c r="AE8" t="str">
        <v>Fire</v>
      </c>
      <c r="AF8" t="str">
        <f t="shared" si="0"/>
        <v>Fire,Fire</v>
      </c>
      <c r="AG8" t="str">
        <v>Charmander</v>
      </c>
      <c r="AH8" t="str">
        <v>Ground</v>
      </c>
      <c r="AI8" t="str">
        <v>Fire</v>
      </c>
      <c r="AJ8" t="str">
        <v>Charmander</v>
      </c>
    </row>
    <row r="9" spans="1:36" ht="14.5" customHeight="1" thickTop="1" thickBot="1" x14ac:dyDescent="0.45">
      <c r="A9" s="56"/>
      <c r="B9" s="43"/>
      <c r="C9" s="71"/>
      <c r="D9" s="71"/>
      <c r="E9" s="71"/>
      <c r="F9" s="71"/>
      <c r="G9" s="71"/>
      <c r="H9" s="71"/>
      <c r="I9" s="71"/>
      <c r="J9" s="71"/>
      <c r="K9" s="71"/>
      <c r="L9" s="72"/>
      <c r="M9" s="75" t="str">
        <f>_xlfn.XLOOKUP(K3,pokedexx!$A$2:$A$1046,pokedexx!$E$2:$E$1046,"")</f>
        <v/>
      </c>
      <c r="N9" s="76"/>
      <c r="O9" s="77"/>
      <c r="P9" s="45"/>
      <c r="Q9" s="75" t="str">
        <f>_xlfn.XLOOKUP(K3,'pokedex_(Update_04.21)'!A2:A959,'pokedex_(Update_04.21)'!K2:K959,"")</f>
        <v/>
      </c>
      <c r="R9" s="76"/>
      <c r="S9" s="77"/>
      <c r="T9" s="46"/>
      <c r="V9">
        <v>5</v>
      </c>
      <c r="W9" t="str">
        <v>Normal</v>
      </c>
      <c r="X9" t="str">
        <v>Charmeleon</v>
      </c>
      <c r="Y9" t="str">
        <v>Fire</v>
      </c>
      <c r="Z9" t="str" cm="1">
        <f t="array" ref="Z9">_xlfn.TEXTSPLIT(Y9,",")</f>
        <v>Fire</v>
      </c>
      <c r="AB9" t="str">
        <f>'pokedex_(Update_04.21)'!E6</f>
        <v>1</v>
      </c>
      <c r="AC9" t="str">
        <v>Charmeleon</v>
      </c>
      <c r="AD9" t="str">
        <v>Fire</v>
      </c>
      <c r="AE9" t="str">
        <v>Fire</v>
      </c>
      <c r="AF9" t="str">
        <f t="shared" si="0"/>
        <v>Fire,Fire</v>
      </c>
      <c r="AG9" t="str">
        <v>Charmeleon</v>
      </c>
      <c r="AH9" t="str">
        <v>Normal</v>
      </c>
      <c r="AI9" t="str">
        <v>Fire</v>
      </c>
      <c r="AJ9" t="str">
        <v>Charmeleon</v>
      </c>
    </row>
    <row r="10" spans="1:36" ht="14.5" customHeight="1" thickTop="1" thickBot="1" x14ac:dyDescent="0.45">
      <c r="A10" s="56"/>
      <c r="B10" s="43"/>
      <c r="C10" s="71"/>
      <c r="D10" s="71"/>
      <c r="E10" s="71"/>
      <c r="F10" s="71"/>
      <c r="G10" s="71"/>
      <c r="H10" s="71"/>
      <c r="I10" s="71"/>
      <c r="J10" s="71"/>
      <c r="K10" s="71"/>
      <c r="L10" s="72"/>
      <c r="M10" s="78" t="s">
        <v>4636</v>
      </c>
      <c r="N10" s="79"/>
      <c r="O10" s="68"/>
      <c r="P10" s="46"/>
      <c r="Q10" s="78" t="s">
        <v>4545</v>
      </c>
      <c r="R10" s="79"/>
      <c r="S10" s="68"/>
      <c r="T10" s="46"/>
      <c r="V10">
        <v>6</v>
      </c>
      <c r="W10" t="str">
        <v>Fighting</v>
      </c>
      <c r="X10" t="str">
        <v>Charizard</v>
      </c>
      <c r="Y10" t="str">
        <v>Fire, Flying</v>
      </c>
      <c r="Z10" t="str" cm="1">
        <f t="array" ref="Z10:AA10">_xlfn.TEXTSPLIT(Y10,",")</f>
        <v>Fire</v>
      </c>
      <c r="AA10" t="str">
        <v xml:space="preserve"> Flying</v>
      </c>
      <c r="AB10" t="str">
        <f>'pokedex_(Update_04.21)'!E7</f>
        <v>1</v>
      </c>
      <c r="AC10" t="str">
        <v>Charizard</v>
      </c>
      <c r="AD10" t="str">
        <v>Fire</v>
      </c>
      <c r="AE10" t="str">
        <v xml:space="preserve"> Flying</v>
      </c>
      <c r="AF10" t="str">
        <f t="shared" si="0"/>
        <v>Fire, Flying</v>
      </c>
      <c r="AG10" t="str">
        <v>Charizard</v>
      </c>
      <c r="AH10" t="str">
        <v>Fighting</v>
      </c>
      <c r="AI10" t="str">
        <v>Fire, Flying</v>
      </c>
      <c r="AJ10" t="str">
        <v>Charizard</v>
      </c>
    </row>
    <row r="11" spans="1:36" ht="14.5" customHeight="1" thickTop="1" thickBot="1" x14ac:dyDescent="0.45">
      <c r="A11" s="56"/>
      <c r="B11" s="43"/>
      <c r="C11" s="71"/>
      <c r="D11" s="71"/>
      <c r="E11" s="71"/>
      <c r="F11" s="71"/>
      <c r="G11" s="71"/>
      <c r="H11" s="71"/>
      <c r="I11" s="71"/>
      <c r="J11" s="71"/>
      <c r="K11" s="71"/>
      <c r="L11" s="72"/>
      <c r="M11" s="75" t="str">
        <f>_xlfn.XLOOKUP(K3,'pokedex_(Update_04.21)'!A2:A959,'pokedex_(Update_04.21)'!AP2:AP959,"")</f>
        <v/>
      </c>
      <c r="N11" s="76"/>
      <c r="O11" s="77"/>
      <c r="P11" s="45"/>
      <c r="Q11" s="75" t="str">
        <f>_xlfn.XLOOKUP(K3,'pokedex_(Update_04.21)'!A2:A959,'pokedex_(Update_04.21)'!K2:K959,"")</f>
        <v/>
      </c>
      <c r="R11" s="76"/>
      <c r="S11" s="77"/>
      <c r="T11" s="46"/>
      <c r="V11">
        <v>7</v>
      </c>
      <c r="W11" t="str">
        <v>Water</v>
      </c>
      <c r="X11" t="str">
        <v>Squirtle</v>
      </c>
      <c r="Y11" t="str">
        <v>Water</v>
      </c>
      <c r="Z11" t="str" cm="1">
        <f t="array" ref="Z11">_xlfn.TEXTSPLIT(Y11,",")</f>
        <v>Water</v>
      </c>
      <c r="AB11" t="str">
        <f>'pokedex_(Update_04.21)'!E8</f>
        <v>1</v>
      </c>
      <c r="AC11" t="str">
        <v>Squirtle</v>
      </c>
      <c r="AD11" t="str">
        <v>Water</v>
      </c>
      <c r="AE11" t="str">
        <v>Water</v>
      </c>
      <c r="AF11" t="str">
        <f t="shared" si="0"/>
        <v>Water,Water</v>
      </c>
      <c r="AG11" t="str">
        <v>Squirtle</v>
      </c>
      <c r="AH11" t="str">
        <v>Water</v>
      </c>
      <c r="AI11" t="str">
        <v>Water</v>
      </c>
      <c r="AJ11" t="str">
        <v>Squirtle</v>
      </c>
    </row>
    <row r="12" spans="1:36" ht="14.5" customHeight="1" thickTop="1" thickBot="1" x14ac:dyDescent="0.45">
      <c r="A12" s="56"/>
      <c r="B12" s="43"/>
      <c r="C12" s="71"/>
      <c r="D12" s="71"/>
      <c r="E12" s="71"/>
      <c r="F12" s="71"/>
      <c r="G12" s="71"/>
      <c r="H12" s="71"/>
      <c r="I12" s="71"/>
      <c r="J12" s="71"/>
      <c r="K12" s="71"/>
      <c r="L12" s="72"/>
      <c r="M12" s="78" t="s">
        <v>4637</v>
      </c>
      <c r="N12" s="79"/>
      <c r="O12" s="68"/>
      <c r="P12" s="46"/>
      <c r="Q12" s="69" t="s">
        <v>4643</v>
      </c>
      <c r="R12" s="69"/>
      <c r="S12" s="78"/>
      <c r="T12" s="51"/>
      <c r="V12">
        <v>8</v>
      </c>
      <c r="W12" t="str">
        <v>Bug</v>
      </c>
      <c r="X12" t="str">
        <v>Wartortle</v>
      </c>
      <c r="Y12" t="str">
        <v>Water</v>
      </c>
      <c r="Z12" t="str" cm="1">
        <f t="array" ref="Z12">_xlfn.TEXTSPLIT(Y12,",")</f>
        <v>Water</v>
      </c>
      <c r="AB12" t="str">
        <f>'pokedex_(Update_04.21)'!E9</f>
        <v>1</v>
      </c>
      <c r="AC12" t="str">
        <v>Wartortle</v>
      </c>
      <c r="AD12" t="str">
        <v>Water</v>
      </c>
      <c r="AE12" t="str">
        <v>Water</v>
      </c>
      <c r="AF12" t="str">
        <f t="shared" si="0"/>
        <v>Water,Water</v>
      </c>
      <c r="AG12" t="str">
        <v>Wartortle</v>
      </c>
      <c r="AH12" t="str">
        <v>Bug</v>
      </c>
      <c r="AI12" t="str">
        <v>Water</v>
      </c>
      <c r="AJ12" t="str">
        <v>Wartortle</v>
      </c>
    </row>
    <row r="13" spans="1:36" ht="14.5" customHeight="1" thickTop="1" thickBot="1" x14ac:dyDescent="0.45">
      <c r="A13" s="56"/>
      <c r="B13" s="43"/>
      <c r="C13" s="71"/>
      <c r="D13" s="71"/>
      <c r="E13" s="71"/>
      <c r="F13" s="71"/>
      <c r="G13" s="71"/>
      <c r="H13" s="71"/>
      <c r="I13" s="71"/>
      <c r="J13" s="71"/>
      <c r="K13" s="71"/>
      <c r="L13" s="72"/>
      <c r="M13" s="75" t="str">
        <f>_xlfn.XLOOKUP(K3,'pokedex_(Update_04.21)'!A2:A959,'pokedex_(Update_04.21)'!AQ2:AQ959,"")</f>
        <v/>
      </c>
      <c r="N13" s="76"/>
      <c r="O13" s="77"/>
      <c r="P13" s="45"/>
      <c r="Q13" s="75" t="str">
        <f>_xlfn.XLOOKUP(K3,'pokedex_(Update_04.21)'!A2:A959,'pokedex_(Update_04.21)'!AR2:AR959,"")</f>
        <v/>
      </c>
      <c r="R13" s="76"/>
      <c r="S13" s="77"/>
      <c r="T13" s="46"/>
      <c r="W13" t="str">
        <v>Grass</v>
      </c>
      <c r="X13" t="str">
        <v>Blastoise</v>
      </c>
      <c r="Y13" t="str">
        <v>Water</v>
      </c>
      <c r="Z13" t="str" cm="1">
        <f t="array" ref="Z13">_xlfn.TEXTSPLIT(Y13,",")</f>
        <v>Water</v>
      </c>
      <c r="AB13" t="str">
        <f>'pokedex_(Update_04.21)'!E10</f>
        <v>1</v>
      </c>
      <c r="AC13" t="str">
        <v>Blastoise</v>
      </c>
      <c r="AD13" t="str">
        <v>Water</v>
      </c>
      <c r="AE13" t="str">
        <v>Water</v>
      </c>
      <c r="AF13" t="str">
        <f t="shared" si="0"/>
        <v>Water,Water</v>
      </c>
      <c r="AG13" t="str">
        <v>Blastoise</v>
      </c>
      <c r="AH13" t="str">
        <v>Grass</v>
      </c>
      <c r="AI13" t="str">
        <v>Water</v>
      </c>
      <c r="AJ13" t="str">
        <v>Blastoise</v>
      </c>
    </row>
    <row r="14" spans="1:36" ht="14.5" customHeight="1" thickTop="1" thickBot="1" x14ac:dyDescent="0.45">
      <c r="A14" s="56"/>
      <c r="B14" s="43"/>
      <c r="C14" s="71"/>
      <c r="D14" s="71"/>
      <c r="E14" s="71"/>
      <c r="F14" s="71"/>
      <c r="G14" s="71"/>
      <c r="H14" s="71"/>
      <c r="I14" s="71"/>
      <c r="J14" s="71"/>
      <c r="K14" s="71"/>
      <c r="L14" s="72"/>
      <c r="M14" s="68" t="s">
        <v>4635</v>
      </c>
      <c r="N14" s="69"/>
      <c r="O14" s="69"/>
      <c r="P14" s="46"/>
      <c r="Q14" s="69" t="s">
        <v>4594</v>
      </c>
      <c r="R14" s="69"/>
      <c r="S14" s="69"/>
      <c r="T14" s="46"/>
      <c r="W14" t="str">
        <v>Fire</v>
      </c>
      <c r="X14" t="str">
        <v>Caterpie</v>
      </c>
      <c r="Y14" t="str">
        <v>Bug</v>
      </c>
      <c r="Z14" t="str" cm="1">
        <f t="array" ref="Z14">_xlfn.TEXTSPLIT(Y14,",")</f>
        <v>Bug</v>
      </c>
      <c r="AB14" t="str">
        <f>'pokedex_(Update_04.21)'!E11</f>
        <v>1</v>
      </c>
      <c r="AC14" t="str">
        <v>Caterpie</v>
      </c>
      <c r="AD14" t="str">
        <v>Bug</v>
      </c>
      <c r="AE14" t="str">
        <v>Bug</v>
      </c>
      <c r="AF14" t="str">
        <f t="shared" si="0"/>
        <v>Bug,Bug</v>
      </c>
      <c r="AG14" t="str">
        <v>Caterpie</v>
      </c>
      <c r="AH14" t="str">
        <v>Fire</v>
      </c>
      <c r="AI14" t="str">
        <v>Bug</v>
      </c>
      <c r="AJ14" t="str">
        <v>Caterpie</v>
      </c>
    </row>
    <row r="15" spans="1:36" ht="15" customHeight="1" thickTop="1" thickBot="1" x14ac:dyDescent="0.45">
      <c r="A15" s="56"/>
      <c r="B15" s="43"/>
      <c r="C15" s="71"/>
      <c r="D15" s="71"/>
      <c r="E15" s="71"/>
      <c r="F15" s="71"/>
      <c r="G15" s="71"/>
      <c r="H15" s="71"/>
      <c r="I15" s="71"/>
      <c r="J15" s="71"/>
      <c r="K15" s="71"/>
      <c r="L15" s="72"/>
      <c r="M15" s="75" t="str">
        <f>IF(ISBLANK(_xlfn.XLOOKUP(K3,'pokedex_(Update_04.21)'!A2:A959,'pokedex_(Update_04.21)'!Q2:Q959,"")),"",_xlfn.XLOOKUP(K3,'pokedex_(Update_04.21)'!A2:A959,'pokedex_(Update_04.21)'!Q2:Q959,""))</f>
        <v/>
      </c>
      <c r="N15" s="76"/>
      <c r="O15" s="77"/>
      <c r="P15" s="45"/>
      <c r="Q15" s="75" t="str">
        <f>_xlfn.XLOOKUP(K3,'pokedex_(Update_04.21)'!A2:A959,'pokedex_(Update_04.21)'!G2:G959,"")</f>
        <v/>
      </c>
      <c r="R15" s="76"/>
      <c r="S15" s="77"/>
      <c r="T15" s="46"/>
      <c r="W15" t="str">
        <v>Dark</v>
      </c>
      <c r="X15" t="str">
        <v>Metapod</v>
      </c>
      <c r="Y15" t="str">
        <v>Bug</v>
      </c>
      <c r="Z15" t="str" cm="1">
        <f t="array" ref="Z15">_xlfn.TEXTSPLIT(Y15,",")</f>
        <v>Bug</v>
      </c>
      <c r="AB15" t="str">
        <f>'pokedex_(Update_04.21)'!E12</f>
        <v>1</v>
      </c>
      <c r="AC15" t="str">
        <v>Metapod</v>
      </c>
      <c r="AD15" t="str">
        <v>Bug</v>
      </c>
      <c r="AE15" t="str">
        <v>Bug</v>
      </c>
      <c r="AF15" t="str">
        <f t="shared" si="0"/>
        <v>Bug,Bug</v>
      </c>
      <c r="AG15" t="str">
        <v>Metapod</v>
      </c>
      <c r="AH15" t="str">
        <v>Dark</v>
      </c>
      <c r="AI15" t="str">
        <v>Bug</v>
      </c>
      <c r="AJ15" t="str">
        <v>Metapod</v>
      </c>
    </row>
    <row r="16" spans="1:36" ht="14.5" customHeight="1" thickTop="1" thickBot="1" x14ac:dyDescent="0.45">
      <c r="A16" s="56"/>
      <c r="B16" s="43"/>
      <c r="C16" s="71"/>
      <c r="D16" s="71"/>
      <c r="E16" s="71"/>
      <c r="F16" s="71"/>
      <c r="G16" s="71"/>
      <c r="H16" s="71"/>
      <c r="I16" s="71"/>
      <c r="J16" s="71"/>
      <c r="K16" s="71"/>
      <c r="L16" s="72"/>
      <c r="M16" s="68" t="s">
        <v>4634</v>
      </c>
      <c r="N16" s="69"/>
      <c r="O16" s="69"/>
      <c r="P16" s="46"/>
      <c r="Q16" s="69" t="s">
        <v>4642</v>
      </c>
      <c r="R16" s="69"/>
      <c r="S16" s="78"/>
      <c r="T16" s="51"/>
      <c r="W16" t="str">
        <v>Ghost</v>
      </c>
      <c r="X16" t="str">
        <v>Butterfree</v>
      </c>
      <c r="Y16" t="str">
        <v>Bug, Flying</v>
      </c>
      <c r="Z16" t="str" cm="1">
        <f t="array" ref="Z16:AA16">_xlfn.TEXTSPLIT(Y16,",")</f>
        <v>Bug</v>
      </c>
      <c r="AA16" t="str">
        <v xml:space="preserve"> Flying</v>
      </c>
      <c r="AB16" t="str">
        <f>'pokedex_(Update_04.21)'!E13</f>
        <v>1</v>
      </c>
      <c r="AC16" t="str">
        <v>Butterfree</v>
      </c>
      <c r="AD16" t="str">
        <v>Bug</v>
      </c>
      <c r="AE16" t="str">
        <v xml:space="preserve"> Flying</v>
      </c>
      <c r="AF16" t="str">
        <f t="shared" si="0"/>
        <v>Bug, Flying</v>
      </c>
      <c r="AG16" t="str">
        <v>Butterfree</v>
      </c>
      <c r="AH16" t="str">
        <v>Ghost</v>
      </c>
      <c r="AI16" t="str">
        <v>Bug, Flying</v>
      </c>
      <c r="AJ16" t="str">
        <v>Butterfree</v>
      </c>
    </row>
    <row r="17" spans="1:36" ht="14.5" customHeight="1" thickTop="1" thickBot="1" x14ac:dyDescent="0.45">
      <c r="A17" s="56"/>
      <c r="B17" s="43"/>
      <c r="C17" s="71"/>
      <c r="D17" s="71"/>
      <c r="E17" s="71"/>
      <c r="F17" s="71"/>
      <c r="G17" s="71"/>
      <c r="H17" s="71"/>
      <c r="I17" s="71"/>
      <c r="J17" s="71"/>
      <c r="K17" s="71"/>
      <c r="L17" s="72"/>
      <c r="M17" s="75" t="str">
        <f>_xlfn.XLOOKUP(K3,'pokedex_(Update_04.21)'!A2:A959,'pokedex_(Update_04.21)'!O2:O959,"")</f>
        <v/>
      </c>
      <c r="N17" s="76"/>
      <c r="O17" s="77"/>
      <c r="P17" s="45"/>
      <c r="Q17" s="75" t="str">
        <f>IF(ISBLANK(_xlfn.XLOOKUP(K3,'pokedex_(Update_04.21)'!A2:A959,'pokedex_(Update_04.21)'!P2:P959,"")),"",_xlfn.XLOOKUP(K3,'pokedex_(Update_04.21)'!A2:A959,'pokedex_(Update_04.21)'!P2:P959,""))</f>
        <v/>
      </c>
      <c r="R17" s="76"/>
      <c r="S17" s="77"/>
      <c r="T17" s="46"/>
      <c r="W17" t="str">
        <v>Poison</v>
      </c>
      <c r="X17" t="str">
        <v>Weedle</v>
      </c>
      <c r="Y17" t="str">
        <v>Bug, Poison</v>
      </c>
      <c r="Z17" t="str" cm="1">
        <f t="array" ref="Z17:AA17">_xlfn.TEXTSPLIT(Y17,",")</f>
        <v>Bug</v>
      </c>
      <c r="AA17" t="str">
        <v xml:space="preserve"> Poison</v>
      </c>
      <c r="AB17" t="str">
        <f>'pokedex_(Update_04.21)'!E14</f>
        <v>1</v>
      </c>
      <c r="AC17" t="str">
        <v>Weedle</v>
      </c>
      <c r="AD17" t="str">
        <v>Bug</v>
      </c>
      <c r="AE17" t="str">
        <v xml:space="preserve"> Poison</v>
      </c>
      <c r="AF17" t="str">
        <f t="shared" si="0"/>
        <v>Bug, Poison</v>
      </c>
      <c r="AG17" t="str">
        <v>Weedle</v>
      </c>
      <c r="AH17" t="str">
        <v>Poison</v>
      </c>
      <c r="AI17" t="str">
        <v>Bug, Poison</v>
      </c>
      <c r="AJ17" t="str">
        <v>Weedle</v>
      </c>
    </row>
    <row r="18" spans="1:36" ht="14.5" customHeight="1" thickTop="1" thickBot="1" x14ac:dyDescent="0.45">
      <c r="A18" s="56"/>
      <c r="B18" s="43"/>
      <c r="C18" s="71"/>
      <c r="D18" s="71"/>
      <c r="E18" s="71"/>
      <c r="F18" s="71"/>
      <c r="G18" s="71"/>
      <c r="H18" s="71"/>
      <c r="I18" s="71"/>
      <c r="J18" s="71"/>
      <c r="K18" s="71"/>
      <c r="L18" s="72"/>
      <c r="M18" s="68" t="s">
        <v>4602</v>
      </c>
      <c r="N18" s="69"/>
      <c r="O18" s="69"/>
      <c r="P18" s="46"/>
      <c r="Q18" s="69" t="s">
        <v>4589</v>
      </c>
      <c r="R18" s="69"/>
      <c r="S18" s="69"/>
      <c r="T18" s="46"/>
      <c r="W18" t="str">
        <v>Ice</v>
      </c>
      <c r="X18" t="str">
        <v>Kakuna</v>
      </c>
      <c r="Y18" t="str">
        <v>Bug, Poison</v>
      </c>
      <c r="Z18" t="str" cm="1">
        <f t="array" ref="Z18:AA18">_xlfn.TEXTSPLIT(Y18,",")</f>
        <v>Bug</v>
      </c>
      <c r="AA18" t="str">
        <v xml:space="preserve"> Poison</v>
      </c>
      <c r="AB18" t="str">
        <f>'pokedex_(Update_04.21)'!E15</f>
        <v>1</v>
      </c>
      <c r="AC18" t="str">
        <v>Kakuna</v>
      </c>
      <c r="AD18" t="str">
        <v>Bug</v>
      </c>
      <c r="AE18" t="str">
        <v xml:space="preserve"> Poison</v>
      </c>
      <c r="AF18" t="str">
        <f t="shared" si="0"/>
        <v>Bug, Poison</v>
      </c>
      <c r="AG18" t="str">
        <v>Kakuna</v>
      </c>
      <c r="AH18" t="str">
        <v>Ice</v>
      </c>
      <c r="AI18" t="str">
        <v>Bug, Poison</v>
      </c>
      <c r="AJ18" t="str">
        <v>Kakuna</v>
      </c>
    </row>
    <row r="19" spans="1:36" ht="14.5" customHeight="1" thickTop="1" thickBot="1" x14ac:dyDescent="0.45">
      <c r="A19" s="56"/>
      <c r="B19" s="43"/>
      <c r="C19" s="71"/>
      <c r="D19" s="71"/>
      <c r="E19" s="71"/>
      <c r="F19" s="71"/>
      <c r="G19" s="71"/>
      <c r="H19" s="71"/>
      <c r="I19" s="71"/>
      <c r="J19" s="71"/>
      <c r="K19" s="71"/>
      <c r="L19" s="72"/>
      <c r="M19" s="75" t="str" cm="1">
        <f t="array" ref="M19">_xlfn.XLOOKUP(K3,'pokedex_(Update_04.21)'!A2:A959,'pokedex_(Update_04.21)'!L2:L959*100,"")</f>
        <v/>
      </c>
      <c r="N19" s="76"/>
      <c r="O19" s="77"/>
      <c r="P19" s="45"/>
      <c r="Q19" s="75" t="str">
        <f>_xlfn.XLOOKUP(K3,'pokedex_(Update_04.21)'!A2:A959,'pokedex_(Update_04.21)'!M2:M959,"")</f>
        <v/>
      </c>
      <c r="R19" s="76"/>
      <c r="S19" s="77"/>
      <c r="T19" s="46"/>
      <c r="W19" t="str">
        <v>Steel</v>
      </c>
      <c r="X19" t="str">
        <v>Beedrill</v>
      </c>
      <c r="Y19" t="str">
        <v>Bug, Poison</v>
      </c>
      <c r="Z19" t="str" cm="1">
        <f t="array" ref="Z19:AA19">_xlfn.TEXTSPLIT(Y19,",")</f>
        <v>Bug</v>
      </c>
      <c r="AA19" t="str">
        <v xml:space="preserve"> Poison</v>
      </c>
      <c r="AB19" t="str">
        <f>'pokedex_(Update_04.21)'!E16</f>
        <v>1</v>
      </c>
      <c r="AC19" t="str">
        <v>Beedrill</v>
      </c>
      <c r="AD19" t="str">
        <v>Bug</v>
      </c>
      <c r="AE19" t="str">
        <v xml:space="preserve"> Poison</v>
      </c>
      <c r="AF19" t="str">
        <f t="shared" si="0"/>
        <v>Bug, Poison</v>
      </c>
      <c r="AG19" t="str">
        <v>Beedrill</v>
      </c>
      <c r="AH19" t="str">
        <v>Steel</v>
      </c>
      <c r="AI19" t="str">
        <v>Bug, Poison</v>
      </c>
      <c r="AJ19" t="str">
        <v>Beedrill</v>
      </c>
    </row>
    <row r="20" spans="1:36" ht="14.5" customHeight="1" thickTop="1" thickBot="1" x14ac:dyDescent="0.45">
      <c r="A20" s="56"/>
      <c r="B20" s="43"/>
      <c r="C20" s="71"/>
      <c r="D20" s="71"/>
      <c r="E20" s="71"/>
      <c r="F20" s="71"/>
      <c r="G20" s="71"/>
      <c r="H20" s="71"/>
      <c r="I20" s="71"/>
      <c r="J20" s="71"/>
      <c r="K20" s="71"/>
      <c r="L20" s="72"/>
      <c r="M20" s="68" t="s">
        <v>4633</v>
      </c>
      <c r="N20" s="69"/>
      <c r="O20" s="69"/>
      <c r="P20" s="46"/>
      <c r="Q20" s="69" t="s">
        <v>4641</v>
      </c>
      <c r="R20" s="69"/>
      <c r="S20" s="69"/>
      <c r="T20" s="46"/>
      <c r="W20" t="str">
        <v>Dragon</v>
      </c>
      <c r="X20" t="str">
        <v>Pidgey</v>
      </c>
      <c r="Y20" t="str">
        <v>Normal, Flying</v>
      </c>
      <c r="Z20" t="str" cm="1">
        <f t="array" ref="Z20:AA20">_xlfn.TEXTSPLIT(Y20,",")</f>
        <v>Normal</v>
      </c>
      <c r="AA20" t="str">
        <v xml:space="preserve"> Flying</v>
      </c>
      <c r="AB20" t="str">
        <f>'pokedex_(Update_04.21)'!E17</f>
        <v>1</v>
      </c>
      <c r="AC20" t="str">
        <v>Pidgey</v>
      </c>
      <c r="AD20" t="str">
        <v>Normal</v>
      </c>
      <c r="AE20" t="str">
        <v xml:space="preserve"> Flying</v>
      </c>
      <c r="AF20" t="str">
        <f t="shared" si="0"/>
        <v>Normal, Flying</v>
      </c>
      <c r="AG20" t="str">
        <v>Pidgey</v>
      </c>
      <c r="AH20" t="str">
        <v>Dragon</v>
      </c>
      <c r="AI20" t="str">
        <v>Normal, Flying</v>
      </c>
      <c r="AJ20" t="str">
        <v>Pidgey</v>
      </c>
    </row>
    <row r="21" spans="1:36" ht="14.5" customHeight="1" thickTop="1" thickBot="1" x14ac:dyDescent="0.45">
      <c r="A21" s="56"/>
      <c r="B21" s="43"/>
      <c r="C21" s="71"/>
      <c r="D21" s="71"/>
      <c r="E21" s="71"/>
      <c r="F21" s="71"/>
      <c r="G21" s="71"/>
      <c r="H21" s="71"/>
      <c r="I21" s="71"/>
      <c r="J21" s="71"/>
      <c r="K21" s="71"/>
      <c r="L21" s="72"/>
      <c r="M21" s="75" t="str">
        <f>_xlfn.XLOOKUP(K3,'pokedex_(Update_04.21)'!A2:A959,'pokedex_(Update_04.21)'!AI2:AI959,"")</f>
        <v/>
      </c>
      <c r="N21" s="76"/>
      <c r="O21" s="77"/>
      <c r="P21" s="45"/>
      <c r="Q21" s="75" t="str">
        <f>_xlfn.XLOOKUP(K3,'pokedex_(Update_04.21)'!A2:A959,'pokedex_(Update_04.21)'!AJ2:AJ959,"")</f>
        <v/>
      </c>
      <c r="R21" s="76"/>
      <c r="S21" s="77"/>
      <c r="T21" s="46"/>
      <c r="W21" t="str">
        <v>Flying</v>
      </c>
      <c r="X21" t="str">
        <v>Pidgeotto</v>
      </c>
      <c r="Y21" t="str">
        <v>Normal, Flying</v>
      </c>
      <c r="Z21" t="str" cm="1">
        <f t="array" ref="Z21:AA21">_xlfn.TEXTSPLIT(Y21,",")</f>
        <v>Normal</v>
      </c>
      <c r="AA21" t="str">
        <v xml:space="preserve"> Flying</v>
      </c>
      <c r="AB21" t="str">
        <f>'pokedex_(Update_04.21)'!E18</f>
        <v>1</v>
      </c>
      <c r="AC21" t="str">
        <v>Pidgeotto</v>
      </c>
      <c r="AD21" t="str">
        <v>Normal</v>
      </c>
      <c r="AE21" t="str">
        <v xml:space="preserve"> Flying</v>
      </c>
      <c r="AF21" t="str">
        <f t="shared" si="0"/>
        <v>Normal, Flying</v>
      </c>
      <c r="AG21" t="str">
        <v>Pidgeotto</v>
      </c>
      <c r="AH21" t="str">
        <v>Flying</v>
      </c>
      <c r="AI21" t="str">
        <v>Normal, Flying</v>
      </c>
      <c r="AJ21" t="str">
        <v>Pidgeotto</v>
      </c>
    </row>
    <row r="22" spans="1:36" ht="14.5" customHeight="1" thickTop="1" thickBot="1" x14ac:dyDescent="0.45">
      <c r="A22" s="56"/>
      <c r="B22" s="43"/>
      <c r="C22" s="71"/>
      <c r="D22" s="71"/>
      <c r="E22" s="71"/>
      <c r="F22" s="71"/>
      <c r="G22" s="71"/>
      <c r="H22" s="71"/>
      <c r="I22" s="71"/>
      <c r="J22" s="71"/>
      <c r="K22" s="71"/>
      <c r="L22" s="72"/>
      <c r="M22" s="68" t="s">
        <v>4611</v>
      </c>
      <c r="N22" s="69"/>
      <c r="O22" s="69"/>
      <c r="P22" s="46"/>
      <c r="Q22" s="69" t="s">
        <v>4640</v>
      </c>
      <c r="R22" s="69"/>
      <c r="S22" s="69"/>
      <c r="T22" s="46"/>
      <c r="W22" t="str">
        <v>Fairy</v>
      </c>
      <c r="X22" t="str">
        <v>Pidgeot</v>
      </c>
      <c r="Y22" t="str">
        <v>Normal, Flying</v>
      </c>
      <c r="Z22" t="str" cm="1">
        <f t="array" ref="Z22:AA22">_xlfn.TEXTSPLIT(Y22,",")</f>
        <v>Normal</v>
      </c>
      <c r="AA22" t="str">
        <v xml:space="preserve"> Flying</v>
      </c>
      <c r="AB22" t="str">
        <f>'pokedex_(Update_04.21)'!E19</f>
        <v>1</v>
      </c>
      <c r="AC22" t="str">
        <v>Pidgeot</v>
      </c>
      <c r="AD22" t="str">
        <v>Normal</v>
      </c>
      <c r="AE22" t="str">
        <v xml:space="preserve"> Flying</v>
      </c>
      <c r="AF22" t="str">
        <f t="shared" si="0"/>
        <v>Normal, Flying</v>
      </c>
      <c r="AG22" t="str">
        <v>Pidgeot</v>
      </c>
      <c r="AH22" t="str">
        <v>Fairy</v>
      </c>
      <c r="AI22" t="str">
        <v>Normal, Flying</v>
      </c>
      <c r="AJ22" t="str">
        <v>Pidgeot</v>
      </c>
    </row>
    <row r="23" spans="1:36" ht="14.5" customHeight="1" thickTop="1" thickBot="1" x14ac:dyDescent="0.45">
      <c r="A23" s="56"/>
      <c r="B23" s="43"/>
      <c r="C23" s="71"/>
      <c r="D23" s="71"/>
      <c r="E23" s="71"/>
      <c r="F23" s="71"/>
      <c r="G23" s="71"/>
      <c r="H23" s="71"/>
      <c r="I23" s="71"/>
      <c r="J23" s="71"/>
      <c r="K23" s="71"/>
      <c r="L23" s="72"/>
      <c r="M23" s="75" t="str">
        <f>_xlfn.XLOOKUP(K3,'pokedex_(Update_04.21)'!A2:A959,'pokedex_(Update_04.21)'!R2:R959,"")</f>
        <v/>
      </c>
      <c r="N23" s="76"/>
      <c r="O23" s="77"/>
      <c r="P23" s="45"/>
      <c r="Q23" s="75" t="str">
        <f>_xlfn.XLOOKUP(K3,'pokedex_(Update_04.21)'!A2:A959,'pokedex_(Update_04.21)'!AF2:AF959,"")</f>
        <v/>
      </c>
      <c r="R23" s="76"/>
      <c r="S23" s="77"/>
      <c r="T23" s="46"/>
      <c r="X23" t="str">
        <v>Rattata</v>
      </c>
      <c r="Y23" t="str">
        <v>Normal</v>
      </c>
      <c r="Z23" t="str" cm="1">
        <f t="array" ref="Z23">_xlfn.TEXTSPLIT(Y23,",")</f>
        <v>Normal</v>
      </c>
      <c r="AB23" t="str">
        <f>'pokedex_(Update_04.21)'!E20</f>
        <v>1</v>
      </c>
      <c r="AC23" t="str">
        <v>Rattata</v>
      </c>
      <c r="AD23" t="str">
        <v>Normal</v>
      </c>
      <c r="AE23" t="str">
        <v>Normal</v>
      </c>
      <c r="AF23" t="str">
        <f t="shared" si="0"/>
        <v>Normal,Normal</v>
      </c>
      <c r="AG23" t="str">
        <v>Rattata</v>
      </c>
      <c r="AI23" t="str">
        <v>Normal</v>
      </c>
      <c r="AJ23" t="str">
        <v>Rattata</v>
      </c>
    </row>
    <row r="24" spans="1:36" ht="14.5" customHeight="1" thickTop="1" thickBot="1" x14ac:dyDescent="0.45">
      <c r="A24" s="56"/>
      <c r="B24" s="43"/>
      <c r="C24" s="71"/>
      <c r="D24" s="71"/>
      <c r="E24" s="71"/>
      <c r="F24" s="71"/>
      <c r="G24" s="71"/>
      <c r="H24" s="71"/>
      <c r="I24" s="71"/>
      <c r="J24" s="71"/>
      <c r="K24" s="71"/>
      <c r="L24" s="72"/>
      <c r="M24" s="68" t="s">
        <v>4583</v>
      </c>
      <c r="N24" s="69"/>
      <c r="O24" s="69"/>
      <c r="P24" s="46"/>
      <c r="Q24" s="69" t="s">
        <v>4639</v>
      </c>
      <c r="R24" s="69"/>
      <c r="S24" s="78"/>
      <c r="T24" s="51"/>
      <c r="X24" t="str">
        <v>Raticate</v>
      </c>
      <c r="Y24" t="str">
        <v>Normal</v>
      </c>
      <c r="Z24" t="str" cm="1">
        <f t="array" ref="Z24">_xlfn.TEXTSPLIT(Y24,",")</f>
        <v>Normal</v>
      </c>
      <c r="AB24" t="str">
        <f>'pokedex_(Update_04.21)'!E21</f>
        <v>1</v>
      </c>
      <c r="AC24" t="str">
        <v>Raticate</v>
      </c>
      <c r="AD24" t="str">
        <v>Normal</v>
      </c>
      <c r="AE24" t="str">
        <v>Normal</v>
      </c>
      <c r="AF24" t="str">
        <f t="shared" si="0"/>
        <v>Normal,Normal</v>
      </c>
      <c r="AG24" t="str">
        <v>Raticate</v>
      </c>
      <c r="AI24" t="str">
        <v>Normal</v>
      </c>
      <c r="AJ24" t="str">
        <v>Raticate</v>
      </c>
    </row>
    <row r="25" spans="1:36" ht="14.5" customHeight="1" thickTop="1" thickBot="1" x14ac:dyDescent="0.45">
      <c r="A25" s="56"/>
      <c r="B25" s="43"/>
      <c r="C25" s="71"/>
      <c r="D25" s="71"/>
      <c r="E25" s="71"/>
      <c r="F25" s="71"/>
      <c r="G25" s="71"/>
      <c r="H25" s="71"/>
      <c r="I25" s="71"/>
      <c r="J25" s="71"/>
      <c r="K25" s="71"/>
      <c r="L25" s="72"/>
      <c r="M25" s="75" t="str">
        <f>_xlfn.XLOOKUP(K3,'pokedex_(Update_04.21)'!A2:A959,'pokedex_(Update_04.21)'!AD2:AD959,"")</f>
        <v/>
      </c>
      <c r="N25" s="76"/>
      <c r="O25" s="77"/>
      <c r="P25" s="45"/>
      <c r="Q25" s="75" t="str">
        <f>_xlfn.XLOOKUP(K3,'pokedex_(Update_04.21)'!A2:A959,'pokedex_(Update_04.21)'!T2:T959,"")</f>
        <v/>
      </c>
      <c r="R25" s="76"/>
      <c r="S25" s="77"/>
      <c r="T25" s="46"/>
      <c r="X25" t="str">
        <v>Spearow</v>
      </c>
      <c r="Y25" t="str">
        <v>Normal, Flying</v>
      </c>
      <c r="Z25" t="str" cm="1">
        <f t="array" ref="Z25:AA25">_xlfn.TEXTSPLIT(Y25,",")</f>
        <v>Normal</v>
      </c>
      <c r="AA25" t="str">
        <v xml:space="preserve"> Flying</v>
      </c>
      <c r="AB25" t="str">
        <f>'pokedex_(Update_04.21)'!E22</f>
        <v>1</v>
      </c>
      <c r="AC25" t="str">
        <v>Spearow</v>
      </c>
      <c r="AD25" t="str">
        <v>Normal</v>
      </c>
      <c r="AE25" t="str">
        <v xml:space="preserve"> Flying</v>
      </c>
      <c r="AF25" t="str">
        <f t="shared" si="0"/>
        <v>Normal, Flying</v>
      </c>
      <c r="AG25" t="str">
        <v>Spearow</v>
      </c>
      <c r="AI25" t="str">
        <v>Normal, Flying</v>
      </c>
      <c r="AJ25" t="str">
        <v>Spearow</v>
      </c>
    </row>
    <row r="26" spans="1:36" ht="14.5" customHeight="1" thickTop="1" thickBot="1" x14ac:dyDescent="0.45">
      <c r="A26" s="56"/>
      <c r="B26" s="43"/>
      <c r="C26" s="71"/>
      <c r="D26" s="71"/>
      <c r="E26" s="71"/>
      <c r="F26" s="71"/>
      <c r="G26" s="71"/>
      <c r="H26" s="71"/>
      <c r="I26" s="71"/>
      <c r="J26" s="71"/>
      <c r="K26" s="71"/>
      <c r="L26" s="72"/>
      <c r="M26" s="68" t="s">
        <v>4608</v>
      </c>
      <c r="N26" s="69"/>
      <c r="O26" s="69"/>
      <c r="P26" s="46"/>
      <c r="Q26" s="69" t="s">
        <v>4582</v>
      </c>
      <c r="R26" s="69"/>
      <c r="S26" s="69"/>
      <c r="T26" s="46"/>
      <c r="X26" t="str">
        <v>Fearow</v>
      </c>
      <c r="Y26" t="str">
        <v>Normal, Flying</v>
      </c>
      <c r="Z26" t="str" cm="1">
        <f t="array" ref="Z26:AA26">_xlfn.TEXTSPLIT(Y26,",")</f>
        <v>Normal</v>
      </c>
      <c r="AA26" t="str">
        <v xml:space="preserve"> Flying</v>
      </c>
      <c r="AB26" t="str">
        <f>'pokedex_(Update_04.21)'!E23</f>
        <v>1</v>
      </c>
      <c r="AC26" t="str">
        <v>Fearow</v>
      </c>
      <c r="AD26" t="str">
        <v>Normal</v>
      </c>
      <c r="AE26" t="str">
        <v xml:space="preserve"> Flying</v>
      </c>
      <c r="AF26" t="str">
        <f t="shared" si="0"/>
        <v>Normal, Flying</v>
      </c>
      <c r="AG26" t="str">
        <v>Fearow</v>
      </c>
      <c r="AI26" t="str">
        <v>Normal, Flying</v>
      </c>
      <c r="AJ26" t="str">
        <v>Fearow</v>
      </c>
    </row>
    <row r="27" spans="1:36" ht="15" customHeight="1" thickTop="1" thickBot="1" x14ac:dyDescent="0.45">
      <c r="A27" s="56"/>
      <c r="B27" s="43"/>
      <c r="C27" s="71"/>
      <c r="D27" s="71"/>
      <c r="E27" s="71"/>
      <c r="F27" s="71"/>
      <c r="G27" s="71"/>
      <c r="H27" s="71"/>
      <c r="I27" s="71"/>
      <c r="J27" s="71"/>
      <c r="K27" s="71"/>
      <c r="L27" s="72"/>
      <c r="M27" s="75" t="str">
        <f>_xlfn.XLOOKUP(K3,'pokedex_(Update_04.21)'!A2:A959,'pokedex_(Update_04.21)'!V2:V959,"")</f>
        <v/>
      </c>
      <c r="N27" s="76"/>
      <c r="O27" s="77"/>
      <c r="P27" s="45"/>
      <c r="Q27" s="75" t="str">
        <f>_xlfn.XLOOKUP(K3,'pokedex_(Update_04.21)'!A2:A959,'pokedex_(Update_04.21)'!X2:X959,"")</f>
        <v/>
      </c>
      <c r="R27" s="76"/>
      <c r="S27" s="77"/>
      <c r="T27" s="46"/>
      <c r="X27" t="str">
        <v>Ekans</v>
      </c>
      <c r="Y27" t="str">
        <v>Poison</v>
      </c>
      <c r="Z27" t="str" cm="1">
        <f t="array" ref="Z27">_xlfn.TEXTSPLIT(Y27,",")</f>
        <v>Poison</v>
      </c>
      <c r="AB27" t="str">
        <f>'pokedex_(Update_04.21)'!E24</f>
        <v>1</v>
      </c>
      <c r="AC27" t="str">
        <v>Ekans</v>
      </c>
      <c r="AD27" t="str">
        <v>Poison</v>
      </c>
      <c r="AE27" t="str">
        <v>Poison</v>
      </c>
      <c r="AF27" t="str">
        <f t="shared" si="0"/>
        <v>Poison,Poison</v>
      </c>
      <c r="AG27" t="str">
        <v>Ekans</v>
      </c>
      <c r="AI27" t="str">
        <v>Poison</v>
      </c>
      <c r="AJ27" t="str">
        <v>Ekans</v>
      </c>
    </row>
    <row r="28" spans="1:36" ht="14.5" customHeight="1" thickTop="1" thickBot="1" x14ac:dyDescent="0.45">
      <c r="A28" s="56"/>
      <c r="B28" s="43"/>
      <c r="C28" s="71"/>
      <c r="D28" s="71"/>
      <c r="E28" s="71"/>
      <c r="F28" s="71"/>
      <c r="G28" s="71"/>
      <c r="H28" s="71"/>
      <c r="I28" s="71"/>
      <c r="J28" s="71"/>
      <c r="K28" s="71"/>
      <c r="L28" s="72"/>
      <c r="M28" s="68" t="s">
        <v>4609</v>
      </c>
      <c r="N28" s="69"/>
      <c r="O28" s="69"/>
      <c r="P28" s="46"/>
      <c r="Q28" s="69" t="s">
        <v>4610</v>
      </c>
      <c r="R28" s="69"/>
      <c r="S28" s="69"/>
      <c r="T28" s="46"/>
      <c r="X28" t="str">
        <v>Arbok</v>
      </c>
      <c r="Y28" t="str">
        <v>Poison</v>
      </c>
      <c r="Z28" t="str" cm="1">
        <f t="array" ref="Z28">_xlfn.TEXTSPLIT(Y28,",")</f>
        <v>Poison</v>
      </c>
      <c r="AB28" t="str">
        <f>'pokedex_(Update_04.21)'!E25</f>
        <v>1</v>
      </c>
      <c r="AC28" t="str">
        <v>Arbok</v>
      </c>
      <c r="AD28" t="str">
        <v>Poison</v>
      </c>
      <c r="AE28" t="str">
        <v>Poison</v>
      </c>
      <c r="AF28" t="str">
        <f t="shared" si="0"/>
        <v>Poison,Poison</v>
      </c>
      <c r="AG28" t="str">
        <v>Arbok</v>
      </c>
      <c r="AI28" t="str">
        <v>Poison</v>
      </c>
      <c r="AJ28" t="str">
        <v>Arbok</v>
      </c>
    </row>
    <row r="29" spans="1:36" ht="14.5" customHeight="1" thickTop="1" thickBot="1" x14ac:dyDescent="0.45">
      <c r="A29" s="56"/>
      <c r="B29" s="43"/>
      <c r="C29" s="71"/>
      <c r="D29" s="71"/>
      <c r="E29" s="71"/>
      <c r="F29" s="71"/>
      <c r="G29" s="71"/>
      <c r="H29" s="71"/>
      <c r="I29" s="71"/>
      <c r="J29" s="71"/>
      <c r="K29" s="71"/>
      <c r="L29" s="72"/>
      <c r="M29" s="75" t="str">
        <f>_xlfn.XLOOKUP(K3,'pokedex_(Update_04.21)'!A2:A959,'pokedex_(Update_04.21)'!Z2:Z959,"")</f>
        <v/>
      </c>
      <c r="N29" s="76"/>
      <c r="O29" s="77"/>
      <c r="P29" s="45"/>
      <c r="Q29" s="75" t="str">
        <f>_xlfn.XLOOKUP(K3,'pokedex_(Update_04.21)'!A2:A959,'pokedex_(Update_04.21)'!AB2:AB959,"")</f>
        <v/>
      </c>
      <c r="R29" s="76"/>
      <c r="S29" s="77"/>
      <c r="T29" s="46"/>
      <c r="X29" t="str">
        <v>Pikachu</v>
      </c>
      <c r="Y29" t="str">
        <v>Electric</v>
      </c>
      <c r="Z29" t="str" cm="1">
        <f t="array" ref="Z29">_xlfn.TEXTSPLIT(Y29,",")</f>
        <v>Electric</v>
      </c>
      <c r="AB29" t="str">
        <f>'pokedex_(Update_04.21)'!E26</f>
        <v>1</v>
      </c>
      <c r="AC29" t="str">
        <v>Pikachu</v>
      </c>
      <c r="AD29" t="str">
        <v>Electric</v>
      </c>
      <c r="AE29" t="str">
        <v>Electric</v>
      </c>
      <c r="AF29" t="str">
        <f t="shared" si="0"/>
        <v>Electric,Electric</v>
      </c>
      <c r="AG29" t="str">
        <v>Pikachu</v>
      </c>
      <c r="AI29" t="str">
        <v>Electric</v>
      </c>
      <c r="AJ29" t="str">
        <v>Pikachu</v>
      </c>
    </row>
    <row r="30" spans="1:36" ht="14.5" customHeight="1" thickTop="1" x14ac:dyDescent="0.4">
      <c r="A30" s="56"/>
      <c r="B30" s="43"/>
      <c r="C30" s="71"/>
      <c r="D30" s="71"/>
      <c r="E30" s="71"/>
      <c r="F30" s="71"/>
      <c r="G30" s="71"/>
      <c r="H30" s="71"/>
      <c r="I30" s="71"/>
      <c r="J30" s="71"/>
      <c r="K30" s="71"/>
      <c r="L30" s="72"/>
      <c r="M30" s="46"/>
      <c r="N30" s="46"/>
      <c r="O30" s="46"/>
      <c r="P30" s="46"/>
      <c r="Q30" s="46"/>
      <c r="R30" s="46"/>
      <c r="S30" s="46"/>
      <c r="T30" s="46"/>
      <c r="X30" t="str">
        <v>Raichu</v>
      </c>
      <c r="Y30" t="str">
        <v>Electric</v>
      </c>
      <c r="Z30" t="str" cm="1">
        <f t="array" ref="Z30">_xlfn.TEXTSPLIT(Y30,",")</f>
        <v>Electric</v>
      </c>
      <c r="AB30" t="str">
        <f>'pokedex_(Update_04.21)'!E27</f>
        <v>1</v>
      </c>
      <c r="AC30" t="str">
        <v>Raichu</v>
      </c>
      <c r="AD30" t="str">
        <v>Electric</v>
      </c>
      <c r="AE30" t="str">
        <v>Electric</v>
      </c>
      <c r="AF30" t="str">
        <f t="shared" si="0"/>
        <v>Electric,Electric</v>
      </c>
      <c r="AG30" t="str">
        <v>Raichu</v>
      </c>
      <c r="AI30" t="str">
        <v>Electric</v>
      </c>
      <c r="AJ30" t="str">
        <v>Raichu</v>
      </c>
    </row>
    <row r="31" spans="1:36" ht="14.5" customHeight="1" thickBot="1" x14ac:dyDescent="0.45">
      <c r="A31" s="60"/>
      <c r="B31" s="58"/>
      <c r="C31" s="73"/>
      <c r="D31" s="73"/>
      <c r="E31" s="73"/>
      <c r="F31" s="73"/>
      <c r="G31" s="73"/>
      <c r="H31" s="73"/>
      <c r="I31" s="73"/>
      <c r="J31" s="73"/>
      <c r="K31" s="73"/>
      <c r="L31" s="74"/>
      <c r="M31" s="57"/>
      <c r="N31" s="52"/>
      <c r="O31" s="52"/>
      <c r="P31" s="52"/>
      <c r="Q31" s="52"/>
      <c r="R31" s="52"/>
      <c r="S31" s="52"/>
      <c r="T31" s="52"/>
      <c r="X31" t="str">
        <v>Sandshrew</v>
      </c>
      <c r="Y31" t="str">
        <v>Ground</v>
      </c>
      <c r="Z31" t="str" cm="1">
        <f t="array" ref="Z31">_xlfn.TEXTSPLIT(Y31,",")</f>
        <v>Ground</v>
      </c>
      <c r="AB31" t="str">
        <f>'pokedex_(Update_04.21)'!E28</f>
        <v>1</v>
      </c>
      <c r="AC31" t="str">
        <v>Sandshrew</v>
      </c>
      <c r="AD31" t="str">
        <v>Ground</v>
      </c>
      <c r="AE31" t="str">
        <v>Ground</v>
      </c>
      <c r="AF31" t="str">
        <f t="shared" si="0"/>
        <v>Ground,Ground</v>
      </c>
      <c r="AG31" t="str">
        <v>Sandshrew</v>
      </c>
      <c r="AI31" t="str">
        <v>Ground</v>
      </c>
      <c r="AJ31" t="str">
        <v>Sandshrew</v>
      </c>
    </row>
    <row r="32" spans="1:36" ht="16" thickTop="1" x14ac:dyDescent="0.4">
      <c r="A32" s="56"/>
      <c r="B32" s="43"/>
      <c r="C32" s="13"/>
      <c r="D32" s="13"/>
      <c r="E32" s="13"/>
      <c r="F32" s="13"/>
      <c r="G32" s="13"/>
      <c r="H32" s="13"/>
      <c r="I32" s="13"/>
      <c r="J32" s="13"/>
      <c r="K32" s="13"/>
      <c r="L32" s="43"/>
      <c r="M32" s="46"/>
      <c r="N32" s="46"/>
      <c r="O32" s="46"/>
      <c r="P32" s="46"/>
      <c r="Q32" s="46"/>
      <c r="R32" s="46"/>
      <c r="S32" s="46"/>
      <c r="T32" s="46"/>
      <c r="X32" t="str">
        <v>Sandslash</v>
      </c>
      <c r="Y32" t="str">
        <v>Ground</v>
      </c>
      <c r="Z32" t="str" cm="1">
        <f t="array" ref="Z32">_xlfn.TEXTSPLIT(Y32,",")</f>
        <v>Ground</v>
      </c>
      <c r="AB32" t="str">
        <f>'pokedex_(Update_04.21)'!E29</f>
        <v>1</v>
      </c>
      <c r="AC32" t="str">
        <v>Sandslash</v>
      </c>
      <c r="AD32" t="str">
        <v>Ground</v>
      </c>
      <c r="AE32" t="str">
        <v>Ground</v>
      </c>
      <c r="AF32" t="str">
        <f t="shared" si="0"/>
        <v>Ground,Ground</v>
      </c>
      <c r="AG32" t="str">
        <v>Sandslash</v>
      </c>
      <c r="AI32" t="str">
        <v>Ground</v>
      </c>
      <c r="AJ32" t="str">
        <v>Sandslash</v>
      </c>
    </row>
    <row r="33" spans="24:36" x14ac:dyDescent="0.35">
      <c r="X33" t="str">
        <v>Nidoran</v>
      </c>
      <c r="Y33" t="str">
        <v>Poison</v>
      </c>
      <c r="Z33" t="str" cm="1">
        <f t="array" ref="Z33">_xlfn.TEXTSPLIT(Y33,",")</f>
        <v>Poison</v>
      </c>
      <c r="AB33" t="str">
        <f>'pokedex_(Update_04.21)'!E30</f>
        <v>1</v>
      </c>
      <c r="AC33" t="str">
        <v>Nidoran</v>
      </c>
      <c r="AD33" t="str">
        <v>Poison</v>
      </c>
      <c r="AE33" t="str">
        <v>Poison</v>
      </c>
      <c r="AF33" t="str">
        <f t="shared" si="0"/>
        <v>Poison,Poison</v>
      </c>
      <c r="AG33" t="str">
        <v>Nidoran</v>
      </c>
      <c r="AI33" t="str">
        <v>Poison</v>
      </c>
      <c r="AJ33" t="str">
        <v>Nidoran</v>
      </c>
    </row>
    <row r="34" spans="24:36" x14ac:dyDescent="0.35">
      <c r="X34" t="str">
        <v>Nidorina</v>
      </c>
      <c r="Y34" t="str">
        <v>Poison</v>
      </c>
      <c r="Z34" t="str" cm="1">
        <f t="array" ref="Z34">_xlfn.TEXTSPLIT(Y34,",")</f>
        <v>Poison</v>
      </c>
      <c r="AB34" t="str">
        <f>'pokedex_(Update_04.21)'!E31</f>
        <v>1</v>
      </c>
      <c r="AC34" t="str">
        <v>Nidorina</v>
      </c>
      <c r="AD34" t="str">
        <v>Poison</v>
      </c>
      <c r="AE34" t="str">
        <v>Poison</v>
      </c>
      <c r="AF34" t="str">
        <f t="shared" si="0"/>
        <v>Poison,Poison</v>
      </c>
      <c r="AG34" t="str">
        <v>Nidorina</v>
      </c>
      <c r="AI34" t="str">
        <v>Poison</v>
      </c>
      <c r="AJ34" t="str">
        <v>Nidorina</v>
      </c>
    </row>
    <row r="35" spans="24:36" x14ac:dyDescent="0.35">
      <c r="X35" t="str">
        <v>Nidoqueen</v>
      </c>
      <c r="Y35" t="str">
        <v>Poison, Ground</v>
      </c>
      <c r="Z35" t="str" cm="1">
        <f t="array" ref="Z35:AA35">_xlfn.TEXTSPLIT(Y35,",")</f>
        <v>Poison</v>
      </c>
      <c r="AA35" t="str">
        <v xml:space="preserve"> Ground</v>
      </c>
      <c r="AB35" t="str">
        <f>'pokedex_(Update_04.21)'!E32</f>
        <v>1</v>
      </c>
      <c r="AC35" t="str">
        <v>Nidoqueen</v>
      </c>
      <c r="AD35" t="str">
        <v>Poison</v>
      </c>
      <c r="AE35" t="str">
        <v xml:space="preserve"> Ground</v>
      </c>
      <c r="AF35" t="str">
        <f t="shared" si="0"/>
        <v>Poison, Ground</v>
      </c>
      <c r="AG35" t="str">
        <v>Nidoqueen</v>
      </c>
      <c r="AI35" t="str">
        <v>Poison, Ground</v>
      </c>
      <c r="AJ35" t="str">
        <v>Nidoqueen</v>
      </c>
    </row>
    <row r="36" spans="24:36" x14ac:dyDescent="0.35">
      <c r="X36" t="str">
        <v>Nidoran</v>
      </c>
      <c r="Y36" t="str">
        <v>Poison</v>
      </c>
      <c r="Z36" t="str" cm="1">
        <f t="array" ref="Z36">_xlfn.TEXTSPLIT(Y36,",")</f>
        <v>Poison</v>
      </c>
      <c r="AB36" t="str">
        <f>'pokedex_(Update_04.21)'!E33</f>
        <v>1</v>
      </c>
      <c r="AC36" t="str">
        <v>Nidoran</v>
      </c>
      <c r="AD36" t="str">
        <v>Poison</v>
      </c>
      <c r="AE36" t="str">
        <v>Poison</v>
      </c>
      <c r="AF36" t="str">
        <f t="shared" si="0"/>
        <v>Poison,Poison</v>
      </c>
      <c r="AG36" t="str">
        <v>Nidoran</v>
      </c>
      <c r="AI36" t="str">
        <v>Poison</v>
      </c>
      <c r="AJ36" t="str">
        <v>Nidoran</v>
      </c>
    </row>
    <row r="37" spans="24:36" x14ac:dyDescent="0.35">
      <c r="X37" t="str">
        <v>Nidorino</v>
      </c>
      <c r="Y37" t="str">
        <v>Poison</v>
      </c>
      <c r="Z37" t="str" cm="1">
        <f t="array" ref="Z37">_xlfn.TEXTSPLIT(Y37,",")</f>
        <v>Poison</v>
      </c>
      <c r="AB37" t="str">
        <f>'pokedex_(Update_04.21)'!E34</f>
        <v>1</v>
      </c>
      <c r="AC37" t="str">
        <v>Nidorino</v>
      </c>
      <c r="AD37" t="str">
        <v>Poison</v>
      </c>
      <c r="AE37" t="str">
        <v>Poison</v>
      </c>
      <c r="AF37" t="str">
        <f t="shared" si="0"/>
        <v>Poison,Poison</v>
      </c>
      <c r="AG37" t="str">
        <v>Nidorino</v>
      </c>
      <c r="AI37" t="str">
        <v>Poison</v>
      </c>
      <c r="AJ37" t="str">
        <v>Nidorino</v>
      </c>
    </row>
    <row r="38" spans="24:36" x14ac:dyDescent="0.35">
      <c r="X38" t="str">
        <v>Nidoking</v>
      </c>
      <c r="Y38" t="str">
        <v>Poison, Ground</v>
      </c>
      <c r="Z38" t="str" cm="1">
        <f t="array" ref="Z38:AA38">_xlfn.TEXTSPLIT(Y38,",")</f>
        <v>Poison</v>
      </c>
      <c r="AA38" t="str">
        <v xml:space="preserve"> Ground</v>
      </c>
      <c r="AB38" t="str">
        <f>'pokedex_(Update_04.21)'!E35</f>
        <v>1</v>
      </c>
      <c r="AC38" t="str">
        <v>Nidoking</v>
      </c>
      <c r="AD38" t="str">
        <v>Poison</v>
      </c>
      <c r="AE38" t="str">
        <v xml:space="preserve"> Ground</v>
      </c>
      <c r="AF38" t="str">
        <f t="shared" si="0"/>
        <v>Poison, Ground</v>
      </c>
      <c r="AG38" t="str">
        <v>Nidoking</v>
      </c>
      <c r="AI38" t="str">
        <v>Poison, Ground</v>
      </c>
      <c r="AJ38" t="str">
        <v>Nidoking</v>
      </c>
    </row>
    <row r="39" spans="24:36" x14ac:dyDescent="0.35">
      <c r="X39" t="str">
        <v>Clefairy</v>
      </c>
      <c r="Y39" t="str">
        <v>Fairy</v>
      </c>
      <c r="Z39" t="str" cm="1">
        <f t="array" ref="Z39">_xlfn.TEXTSPLIT(Y39,",")</f>
        <v>Fairy</v>
      </c>
      <c r="AB39" t="str">
        <f>'pokedex_(Update_04.21)'!E36</f>
        <v>1</v>
      </c>
      <c r="AC39" t="str">
        <v>Clefairy</v>
      </c>
      <c r="AD39" t="str">
        <v>Fairy</v>
      </c>
      <c r="AE39" t="str">
        <v>Fairy</v>
      </c>
      <c r="AF39" t="str">
        <f t="shared" si="0"/>
        <v>Fairy,Fairy</v>
      </c>
      <c r="AG39" t="str">
        <v>Clefairy</v>
      </c>
      <c r="AI39" t="str">
        <v>Fairy</v>
      </c>
      <c r="AJ39" t="str">
        <v>Clefairy</v>
      </c>
    </row>
    <row r="40" spans="24:36" x14ac:dyDescent="0.35">
      <c r="X40" t="str">
        <v>Clefable</v>
      </c>
      <c r="Y40" t="str">
        <v>Fairy</v>
      </c>
      <c r="Z40" t="str" cm="1">
        <f t="array" ref="Z40">_xlfn.TEXTSPLIT(Y40,",")</f>
        <v>Fairy</v>
      </c>
      <c r="AB40" t="str">
        <f>'pokedex_(Update_04.21)'!E37</f>
        <v>1</v>
      </c>
      <c r="AC40" t="str">
        <v>Clefable</v>
      </c>
      <c r="AD40" t="str">
        <v>Fairy</v>
      </c>
      <c r="AE40" t="str">
        <v>Fairy</v>
      </c>
      <c r="AF40" t="str">
        <f t="shared" si="0"/>
        <v>Fairy,Fairy</v>
      </c>
      <c r="AG40" t="str">
        <v>Clefable</v>
      </c>
      <c r="AI40" t="str">
        <v>Fairy</v>
      </c>
      <c r="AJ40" t="str">
        <v>Clefable</v>
      </c>
    </row>
    <row r="41" spans="24:36" x14ac:dyDescent="0.35">
      <c r="X41" t="str">
        <v>Vulpix</v>
      </c>
      <c r="Y41" t="str">
        <v>Fire</v>
      </c>
      <c r="Z41" t="str" cm="1">
        <f t="array" ref="Z41">_xlfn.TEXTSPLIT(Y41,",")</f>
        <v>Fire</v>
      </c>
      <c r="AB41" t="str">
        <f>'pokedex_(Update_04.21)'!E38</f>
        <v>1</v>
      </c>
      <c r="AC41" t="str">
        <v>Vulpix</v>
      </c>
      <c r="AD41" t="str">
        <v>Fire</v>
      </c>
      <c r="AE41" t="str">
        <v>Fire</v>
      </c>
      <c r="AF41" t="str">
        <f t="shared" si="0"/>
        <v>Fire,Fire</v>
      </c>
      <c r="AG41" t="str">
        <v>Vulpix</v>
      </c>
      <c r="AI41" t="str">
        <v>Fire</v>
      </c>
      <c r="AJ41" t="str">
        <v>Vulpix</v>
      </c>
    </row>
    <row r="42" spans="24:36" x14ac:dyDescent="0.35">
      <c r="X42" t="str">
        <v>Ninetales</v>
      </c>
      <c r="Y42" t="str">
        <v>Fire</v>
      </c>
      <c r="Z42" t="str" cm="1">
        <f t="array" ref="Z42">_xlfn.TEXTSPLIT(Y42,",")</f>
        <v>Fire</v>
      </c>
      <c r="AB42" t="str">
        <f>'pokedex_(Update_04.21)'!E39</f>
        <v>1</v>
      </c>
      <c r="AC42" t="str">
        <v>Ninetales</v>
      </c>
      <c r="AD42" t="str">
        <v>Fire</v>
      </c>
      <c r="AE42" t="str">
        <v>Fire</v>
      </c>
      <c r="AF42" t="str">
        <f t="shared" si="0"/>
        <v>Fire,Fire</v>
      </c>
      <c r="AG42" t="str">
        <v>Ninetales</v>
      </c>
      <c r="AI42" t="str">
        <v>Fire</v>
      </c>
      <c r="AJ42" t="str">
        <v>Ninetales</v>
      </c>
    </row>
    <row r="43" spans="24:36" x14ac:dyDescent="0.35">
      <c r="X43" t="str">
        <v>Jigglypuff</v>
      </c>
      <c r="Y43" t="str">
        <v>Normal, Fairy</v>
      </c>
      <c r="Z43" t="str" cm="1">
        <f t="array" ref="Z43:AA43">_xlfn.TEXTSPLIT(Y43,",")</f>
        <v>Normal</v>
      </c>
      <c r="AA43" t="str">
        <v xml:space="preserve"> Fairy</v>
      </c>
      <c r="AB43" t="str">
        <f>'pokedex_(Update_04.21)'!E40</f>
        <v>1</v>
      </c>
      <c r="AC43" t="str">
        <v>Jigglypuff</v>
      </c>
      <c r="AD43" t="str">
        <v>Normal</v>
      </c>
      <c r="AE43" t="str">
        <v xml:space="preserve"> Fairy</v>
      </c>
      <c r="AF43" t="str">
        <f t="shared" si="0"/>
        <v>Normal, Fairy</v>
      </c>
      <c r="AG43" t="str">
        <v>Jigglypuff</v>
      </c>
      <c r="AI43" t="str">
        <v>Normal, Fairy</v>
      </c>
      <c r="AJ43" t="str">
        <v>Jigglypuff</v>
      </c>
    </row>
    <row r="44" spans="24:36" x14ac:dyDescent="0.35">
      <c r="X44" t="str">
        <v>Wigglytuff</v>
      </c>
      <c r="Y44" t="str">
        <v>Normal, Fairy</v>
      </c>
      <c r="Z44" t="str" cm="1">
        <f t="array" ref="Z44:AA44">_xlfn.TEXTSPLIT(Y44,",")</f>
        <v>Normal</v>
      </c>
      <c r="AA44" t="str">
        <v xml:space="preserve"> Fairy</v>
      </c>
      <c r="AB44" t="str">
        <f>'pokedex_(Update_04.21)'!E41</f>
        <v>1</v>
      </c>
      <c r="AC44" t="str">
        <v>Wigglytuff</v>
      </c>
      <c r="AD44" t="str">
        <v>Normal</v>
      </c>
      <c r="AE44" t="str">
        <v xml:space="preserve"> Fairy</v>
      </c>
      <c r="AF44" t="str">
        <f t="shared" si="0"/>
        <v>Normal, Fairy</v>
      </c>
      <c r="AG44" t="str">
        <v>Wigglytuff</v>
      </c>
      <c r="AI44" t="str">
        <v>Normal, Fairy</v>
      </c>
      <c r="AJ44" t="str">
        <v>Wigglytuff</v>
      </c>
    </row>
    <row r="45" spans="24:36" x14ac:dyDescent="0.35">
      <c r="X45" t="str">
        <v>Zubat</v>
      </c>
      <c r="Y45" t="str">
        <v>Poison, Flying</v>
      </c>
      <c r="Z45" t="str" cm="1">
        <f t="array" ref="Z45:AA45">_xlfn.TEXTSPLIT(Y45,",")</f>
        <v>Poison</v>
      </c>
      <c r="AA45" t="str">
        <v xml:space="preserve"> Flying</v>
      </c>
      <c r="AB45" t="str">
        <f>'pokedex_(Update_04.21)'!E42</f>
        <v>1</v>
      </c>
      <c r="AC45" t="str">
        <v>Zubat</v>
      </c>
      <c r="AD45" t="str">
        <v>Poison</v>
      </c>
      <c r="AE45" t="str">
        <v xml:space="preserve"> Flying</v>
      </c>
      <c r="AF45" t="str">
        <f t="shared" si="0"/>
        <v>Poison, Flying</v>
      </c>
      <c r="AG45" t="str">
        <v>Zubat</v>
      </c>
      <c r="AI45" t="str">
        <v>Poison, Flying</v>
      </c>
      <c r="AJ45" t="str">
        <v>Zubat</v>
      </c>
    </row>
    <row r="46" spans="24:36" x14ac:dyDescent="0.35">
      <c r="X46" t="str">
        <v>Golbat</v>
      </c>
      <c r="Y46" t="str">
        <v>Poison, Flying</v>
      </c>
      <c r="Z46" t="str" cm="1">
        <f t="array" ref="Z46:AA46">_xlfn.TEXTSPLIT(Y46,",")</f>
        <v>Poison</v>
      </c>
      <c r="AA46" t="str">
        <v xml:space="preserve"> Flying</v>
      </c>
      <c r="AB46" t="str">
        <f>'pokedex_(Update_04.21)'!E43</f>
        <v>1</v>
      </c>
      <c r="AC46" t="str">
        <v>Golbat</v>
      </c>
      <c r="AD46" t="str">
        <v>Poison</v>
      </c>
      <c r="AE46" t="str">
        <v xml:space="preserve"> Flying</v>
      </c>
      <c r="AF46" t="str">
        <f t="shared" si="0"/>
        <v>Poison, Flying</v>
      </c>
      <c r="AG46" t="str">
        <v>Golbat</v>
      </c>
      <c r="AI46" t="str">
        <v>Poison, Flying</v>
      </c>
      <c r="AJ46" t="str">
        <v>Golbat</v>
      </c>
    </row>
    <row r="47" spans="24:36" x14ac:dyDescent="0.35">
      <c r="X47" t="str">
        <v>Oddish</v>
      </c>
      <c r="Y47" t="str">
        <v>Grass, Poison</v>
      </c>
      <c r="Z47" t="str" cm="1">
        <f t="array" ref="Z47:AA47">_xlfn.TEXTSPLIT(Y47,",")</f>
        <v>Grass</v>
      </c>
      <c r="AA47" t="str">
        <v xml:space="preserve"> Poison</v>
      </c>
      <c r="AB47" t="str">
        <f>'pokedex_(Update_04.21)'!E44</f>
        <v>1</v>
      </c>
      <c r="AC47" t="str">
        <v>Oddish</v>
      </c>
      <c r="AD47" t="str">
        <v>Grass</v>
      </c>
      <c r="AE47" t="str">
        <v xml:space="preserve"> Poison</v>
      </c>
      <c r="AF47" t="str">
        <f t="shared" si="0"/>
        <v>Grass, Poison</v>
      </c>
      <c r="AG47" t="str">
        <v>Oddish</v>
      </c>
      <c r="AI47" t="str">
        <v>Grass, Poison</v>
      </c>
      <c r="AJ47" t="str">
        <v>Oddish</v>
      </c>
    </row>
    <row r="48" spans="24:36" x14ac:dyDescent="0.35">
      <c r="X48" t="str">
        <v>Gloom</v>
      </c>
      <c r="Y48" t="str">
        <v>Grass, Poison</v>
      </c>
      <c r="Z48" t="str" cm="1">
        <f t="array" ref="Z48:AA48">_xlfn.TEXTSPLIT(Y48,",")</f>
        <v>Grass</v>
      </c>
      <c r="AA48" t="str">
        <v xml:space="preserve"> Poison</v>
      </c>
      <c r="AB48" t="str">
        <f>'pokedex_(Update_04.21)'!E45</f>
        <v>1</v>
      </c>
      <c r="AC48" t="str">
        <v>Gloom</v>
      </c>
      <c r="AD48" t="str">
        <v>Grass</v>
      </c>
      <c r="AE48" t="str">
        <v xml:space="preserve"> Poison</v>
      </c>
      <c r="AF48" t="str">
        <f t="shared" si="0"/>
        <v>Grass, Poison</v>
      </c>
      <c r="AG48" t="str">
        <v>Gloom</v>
      </c>
      <c r="AI48" t="str">
        <v>Grass, Poison</v>
      </c>
      <c r="AJ48" t="str">
        <v>Gloom</v>
      </c>
    </row>
    <row r="49" spans="24:36" x14ac:dyDescent="0.35">
      <c r="X49" t="str">
        <v>Vileplume</v>
      </c>
      <c r="Y49" t="str">
        <v>Grass, Poison</v>
      </c>
      <c r="Z49" t="str" cm="1">
        <f t="array" ref="Z49:AA49">_xlfn.TEXTSPLIT(Y49,",")</f>
        <v>Grass</v>
      </c>
      <c r="AA49" t="str">
        <v xml:space="preserve"> Poison</v>
      </c>
      <c r="AB49" t="str">
        <f>'pokedex_(Update_04.21)'!E46</f>
        <v>1</v>
      </c>
      <c r="AC49" t="str">
        <v>Vileplume</v>
      </c>
      <c r="AD49" t="str">
        <v>Grass</v>
      </c>
      <c r="AE49" t="str">
        <v xml:space="preserve"> Poison</v>
      </c>
      <c r="AF49" t="str">
        <f t="shared" si="0"/>
        <v>Grass, Poison</v>
      </c>
      <c r="AG49" t="str">
        <v>Vileplume</v>
      </c>
      <c r="AI49" t="str">
        <v>Grass, Poison</v>
      </c>
      <c r="AJ49" t="str">
        <v>Vileplume</v>
      </c>
    </row>
    <row r="50" spans="24:36" x14ac:dyDescent="0.35">
      <c r="X50" t="str">
        <v>Paras</v>
      </c>
      <c r="Y50" t="str">
        <v>Bug, Grass</v>
      </c>
      <c r="Z50" t="str" cm="1">
        <f t="array" ref="Z50:AA50">_xlfn.TEXTSPLIT(Y50,",")</f>
        <v>Bug</v>
      </c>
      <c r="AA50" t="str">
        <v xml:space="preserve"> Grass</v>
      </c>
      <c r="AB50" t="str">
        <f>'pokedex_(Update_04.21)'!E47</f>
        <v>1</v>
      </c>
      <c r="AC50" t="str">
        <v>Paras</v>
      </c>
      <c r="AD50" t="str">
        <v>Bug</v>
      </c>
      <c r="AE50" t="str">
        <v xml:space="preserve"> Grass</v>
      </c>
      <c r="AF50" t="str">
        <f t="shared" si="0"/>
        <v>Bug, Grass</v>
      </c>
      <c r="AG50" t="str">
        <v>Paras</v>
      </c>
      <c r="AI50" t="str">
        <v>Bug, Grass</v>
      </c>
      <c r="AJ50" t="str">
        <v>Paras</v>
      </c>
    </row>
    <row r="51" spans="24:36" x14ac:dyDescent="0.35">
      <c r="X51" t="str">
        <v>Parasect</v>
      </c>
      <c r="Y51" t="str">
        <v>Bug, Grass</v>
      </c>
      <c r="Z51" t="str" cm="1">
        <f t="array" ref="Z51:AA51">_xlfn.TEXTSPLIT(Y51,",")</f>
        <v>Bug</v>
      </c>
      <c r="AA51" t="str">
        <v xml:space="preserve"> Grass</v>
      </c>
      <c r="AB51" t="str">
        <f>'pokedex_(Update_04.21)'!E48</f>
        <v>1</v>
      </c>
      <c r="AC51" t="str">
        <v>Parasect</v>
      </c>
      <c r="AD51" t="str">
        <v>Bug</v>
      </c>
      <c r="AE51" t="str">
        <v xml:space="preserve"> Grass</v>
      </c>
      <c r="AF51" t="str">
        <f t="shared" si="0"/>
        <v>Bug, Grass</v>
      </c>
      <c r="AG51" t="str">
        <v>Parasect</v>
      </c>
      <c r="AI51" t="str">
        <v>Bug, Grass</v>
      </c>
      <c r="AJ51" t="str">
        <v>Parasect</v>
      </c>
    </row>
    <row r="52" spans="24:36" x14ac:dyDescent="0.35">
      <c r="X52" t="str">
        <v>Venonat</v>
      </c>
      <c r="Y52" t="str">
        <v>Bug, Poison</v>
      </c>
      <c r="Z52" t="str" cm="1">
        <f t="array" ref="Z52:AA52">_xlfn.TEXTSPLIT(Y52,",")</f>
        <v>Bug</v>
      </c>
      <c r="AA52" t="str">
        <v xml:space="preserve"> Poison</v>
      </c>
      <c r="AB52" t="str">
        <f>'pokedex_(Update_04.21)'!E49</f>
        <v>1</v>
      </c>
      <c r="AC52" t="str">
        <v>Venonat</v>
      </c>
      <c r="AD52" t="str">
        <v>Bug</v>
      </c>
      <c r="AE52" t="str">
        <v xml:space="preserve"> Poison</v>
      </c>
      <c r="AF52" t="str">
        <f t="shared" si="0"/>
        <v>Bug, Poison</v>
      </c>
      <c r="AG52" t="str">
        <v>Venonat</v>
      </c>
      <c r="AI52" t="str">
        <v>Bug, Poison</v>
      </c>
      <c r="AJ52" t="str">
        <v>Venonat</v>
      </c>
    </row>
    <row r="53" spans="24:36" x14ac:dyDescent="0.35">
      <c r="X53" t="str">
        <v>Venomoth</v>
      </c>
      <c r="Y53" t="str">
        <v>Bug, Poison</v>
      </c>
      <c r="Z53" t="str" cm="1">
        <f t="array" ref="Z53:AA53">_xlfn.TEXTSPLIT(Y53,",")</f>
        <v>Bug</v>
      </c>
      <c r="AA53" t="str">
        <v xml:space="preserve"> Poison</v>
      </c>
      <c r="AB53" t="str">
        <f>'pokedex_(Update_04.21)'!E50</f>
        <v>1</v>
      </c>
      <c r="AC53" t="str">
        <v>Venomoth</v>
      </c>
      <c r="AD53" t="str">
        <v>Bug</v>
      </c>
      <c r="AE53" t="str">
        <v xml:space="preserve"> Poison</v>
      </c>
      <c r="AF53" t="str">
        <f t="shared" si="0"/>
        <v>Bug, Poison</v>
      </c>
      <c r="AG53" t="str">
        <v>Venomoth</v>
      </c>
      <c r="AI53" t="str">
        <v>Bug, Poison</v>
      </c>
      <c r="AJ53" t="str">
        <v>Venomoth</v>
      </c>
    </row>
    <row r="54" spans="24:36" x14ac:dyDescent="0.35">
      <c r="X54" t="str">
        <v>Diglett</v>
      </c>
      <c r="Y54" t="str">
        <v>Ground</v>
      </c>
      <c r="Z54" t="str" cm="1">
        <f t="array" ref="Z54">_xlfn.TEXTSPLIT(Y54,",")</f>
        <v>Ground</v>
      </c>
      <c r="AB54" t="str">
        <f>'pokedex_(Update_04.21)'!E51</f>
        <v>1</v>
      </c>
      <c r="AC54" t="str">
        <v>Diglett</v>
      </c>
      <c r="AD54" t="str">
        <v>Ground</v>
      </c>
      <c r="AE54" t="str">
        <v>Ground</v>
      </c>
      <c r="AF54" t="str">
        <f t="shared" si="0"/>
        <v>Ground,Ground</v>
      </c>
      <c r="AG54" t="str">
        <v>Diglett</v>
      </c>
      <c r="AI54" t="str">
        <v>Ground</v>
      </c>
      <c r="AJ54" t="str">
        <v>Diglett</v>
      </c>
    </row>
    <row r="55" spans="24:36" x14ac:dyDescent="0.35">
      <c r="X55" t="str">
        <v>Dugtrio</v>
      </c>
      <c r="Y55" t="str">
        <v>Ground</v>
      </c>
      <c r="Z55" t="str" cm="1">
        <f t="array" ref="Z55">_xlfn.TEXTSPLIT(Y55,",")</f>
        <v>Ground</v>
      </c>
      <c r="AB55" t="str">
        <f>'pokedex_(Update_04.21)'!E52</f>
        <v>1</v>
      </c>
      <c r="AC55" t="str">
        <v>Dugtrio</v>
      </c>
      <c r="AD55" t="str">
        <v>Ground</v>
      </c>
      <c r="AE55" t="str">
        <v>Ground</v>
      </c>
      <c r="AF55" t="str">
        <f t="shared" si="0"/>
        <v>Ground,Ground</v>
      </c>
      <c r="AG55" t="str">
        <v>Dugtrio</v>
      </c>
      <c r="AI55" t="str">
        <v>Ground</v>
      </c>
      <c r="AJ55" t="str">
        <v>Dugtrio</v>
      </c>
    </row>
    <row r="56" spans="24:36" x14ac:dyDescent="0.35">
      <c r="X56" t="str">
        <v>Meowth</v>
      </c>
      <c r="Y56" t="str">
        <v>Normal</v>
      </c>
      <c r="Z56" t="str" cm="1">
        <f t="array" ref="Z56">_xlfn.TEXTSPLIT(Y56,",")</f>
        <v>Normal</v>
      </c>
      <c r="AB56" t="str">
        <f>'pokedex_(Update_04.21)'!E53</f>
        <v>1</v>
      </c>
      <c r="AC56" t="str">
        <v>Meowth</v>
      </c>
      <c r="AD56" t="str">
        <v>Normal</v>
      </c>
      <c r="AE56" t="str">
        <v>Normal</v>
      </c>
      <c r="AF56" t="str">
        <f t="shared" si="0"/>
        <v>Normal,Normal</v>
      </c>
      <c r="AG56" t="str">
        <v>Meowth</v>
      </c>
      <c r="AI56" t="str">
        <v>Normal</v>
      </c>
      <c r="AJ56" t="str">
        <v>Meowth</v>
      </c>
    </row>
    <row r="57" spans="24:36" x14ac:dyDescent="0.35">
      <c r="X57" t="str">
        <v>Persian</v>
      </c>
      <c r="Y57" t="str">
        <v>Normal</v>
      </c>
      <c r="Z57" t="str" cm="1">
        <f t="array" ref="Z57">_xlfn.TEXTSPLIT(Y57,",")</f>
        <v>Normal</v>
      </c>
      <c r="AB57" t="str">
        <f>'pokedex_(Update_04.21)'!E54</f>
        <v>1</v>
      </c>
      <c r="AC57" t="str">
        <v>Persian</v>
      </c>
      <c r="AD57" t="str">
        <v>Normal</v>
      </c>
      <c r="AE57" t="str">
        <v>Normal</v>
      </c>
      <c r="AF57" t="str">
        <f t="shared" si="0"/>
        <v>Normal,Normal</v>
      </c>
      <c r="AG57" t="str">
        <v>Persian</v>
      </c>
      <c r="AI57" t="str">
        <v>Normal</v>
      </c>
      <c r="AJ57" t="str">
        <v>Persian</v>
      </c>
    </row>
    <row r="58" spans="24:36" x14ac:dyDescent="0.35">
      <c r="X58" t="str">
        <v>Psyduck</v>
      </c>
      <c r="Y58" t="str">
        <v>Water</v>
      </c>
      <c r="Z58" t="str" cm="1">
        <f t="array" ref="Z58">_xlfn.TEXTSPLIT(Y58,",")</f>
        <v>Water</v>
      </c>
      <c r="AB58" t="str">
        <f>'pokedex_(Update_04.21)'!E55</f>
        <v>1</v>
      </c>
      <c r="AC58" t="str">
        <v>Psyduck</v>
      </c>
      <c r="AD58" t="str">
        <v>Water</v>
      </c>
      <c r="AE58" t="str">
        <v>Water</v>
      </c>
      <c r="AF58" t="str">
        <f t="shared" si="0"/>
        <v>Water,Water</v>
      </c>
      <c r="AG58" t="str">
        <v>Psyduck</v>
      </c>
      <c r="AI58" t="str">
        <v>Water</v>
      </c>
      <c r="AJ58" t="str">
        <v>Psyduck</v>
      </c>
    </row>
    <row r="59" spans="24:36" x14ac:dyDescent="0.35">
      <c r="X59" t="str">
        <v>Golduck</v>
      </c>
      <c r="Y59" t="str">
        <v>Water</v>
      </c>
      <c r="Z59" t="str" cm="1">
        <f t="array" ref="Z59">_xlfn.TEXTSPLIT(Y59,",")</f>
        <v>Water</v>
      </c>
      <c r="AB59" t="str">
        <f>'pokedex_(Update_04.21)'!E56</f>
        <v>1</v>
      </c>
      <c r="AC59" t="str">
        <v>Golduck</v>
      </c>
      <c r="AD59" t="str">
        <v>Water</v>
      </c>
      <c r="AE59" t="str">
        <v>Water</v>
      </c>
      <c r="AF59" t="str">
        <f t="shared" si="0"/>
        <v>Water,Water</v>
      </c>
      <c r="AG59" t="str">
        <v>Golduck</v>
      </c>
      <c r="AI59" t="str">
        <v>Water</v>
      </c>
      <c r="AJ59" t="str">
        <v>Golduck</v>
      </c>
    </row>
    <row r="60" spans="24:36" x14ac:dyDescent="0.35">
      <c r="X60" t="str">
        <v>Mankey</v>
      </c>
      <c r="Y60" t="str">
        <v>Fighting</v>
      </c>
      <c r="Z60" t="str" cm="1">
        <f t="array" ref="Z60">_xlfn.TEXTSPLIT(Y60,",")</f>
        <v>Fighting</v>
      </c>
      <c r="AB60" t="str">
        <f>'pokedex_(Update_04.21)'!E57</f>
        <v>1</v>
      </c>
      <c r="AC60" t="str">
        <v>Mankey</v>
      </c>
      <c r="AD60" t="str">
        <v>Fighting</v>
      </c>
      <c r="AE60" t="str">
        <v>Fighting</v>
      </c>
      <c r="AF60" t="str">
        <f t="shared" si="0"/>
        <v>Fighting,Fighting</v>
      </c>
      <c r="AG60" t="str">
        <v>Mankey</v>
      </c>
      <c r="AI60" t="str">
        <v>Fighting</v>
      </c>
      <c r="AJ60" t="str">
        <v>Mankey</v>
      </c>
    </row>
    <row r="61" spans="24:36" x14ac:dyDescent="0.35">
      <c r="X61" t="str">
        <v>Primeape</v>
      </c>
      <c r="Y61" t="str">
        <v>Fighting</v>
      </c>
      <c r="Z61" t="str" cm="1">
        <f t="array" ref="Z61">_xlfn.TEXTSPLIT(Y61,",")</f>
        <v>Fighting</v>
      </c>
      <c r="AB61" t="str">
        <f>'pokedex_(Update_04.21)'!E58</f>
        <v>1</v>
      </c>
      <c r="AC61" t="str">
        <v>Primeape</v>
      </c>
      <c r="AD61" t="str">
        <v>Fighting</v>
      </c>
      <c r="AE61" t="str">
        <v>Fighting</v>
      </c>
      <c r="AF61" t="str">
        <f t="shared" si="0"/>
        <v>Fighting,Fighting</v>
      </c>
      <c r="AG61" t="str">
        <v>Primeape</v>
      </c>
      <c r="AI61" t="str">
        <v>Fighting</v>
      </c>
      <c r="AJ61" t="str">
        <v>Primeape</v>
      </c>
    </row>
    <row r="62" spans="24:36" x14ac:dyDescent="0.35">
      <c r="X62" t="str">
        <v>Growlithe</v>
      </c>
      <c r="Y62" t="str">
        <v>Fire</v>
      </c>
      <c r="Z62" t="str" cm="1">
        <f t="array" ref="Z62">_xlfn.TEXTSPLIT(Y62,",")</f>
        <v>Fire</v>
      </c>
      <c r="AB62" t="str">
        <f>'pokedex_(Update_04.21)'!E59</f>
        <v>1</v>
      </c>
      <c r="AC62" t="str">
        <v>Growlithe</v>
      </c>
      <c r="AD62" t="str">
        <v>Fire</v>
      </c>
      <c r="AE62" t="str">
        <v>Fire</v>
      </c>
      <c r="AF62" t="str">
        <f t="shared" si="0"/>
        <v>Fire,Fire</v>
      </c>
      <c r="AG62" t="str">
        <v>Growlithe</v>
      </c>
      <c r="AI62" t="str">
        <v>Fire</v>
      </c>
      <c r="AJ62" t="str">
        <v>Growlithe</v>
      </c>
    </row>
    <row r="63" spans="24:36" x14ac:dyDescent="0.35">
      <c r="X63" t="str">
        <v>Arcanine</v>
      </c>
      <c r="Y63" t="str">
        <v>Fire</v>
      </c>
      <c r="Z63" t="str" cm="1">
        <f t="array" ref="Z63">_xlfn.TEXTSPLIT(Y63,",")</f>
        <v>Fire</v>
      </c>
      <c r="AB63" t="str">
        <f>'pokedex_(Update_04.21)'!E60</f>
        <v>1</v>
      </c>
      <c r="AC63" t="str">
        <v>Arcanine</v>
      </c>
      <c r="AD63" t="str">
        <v>Fire</v>
      </c>
      <c r="AE63" t="str">
        <v>Fire</v>
      </c>
      <c r="AF63" t="str">
        <f t="shared" si="0"/>
        <v>Fire,Fire</v>
      </c>
      <c r="AG63" t="str">
        <v>Arcanine</v>
      </c>
      <c r="AI63" t="str">
        <v>Fire</v>
      </c>
      <c r="AJ63" t="str">
        <v>Arcanine</v>
      </c>
    </row>
    <row r="64" spans="24:36" x14ac:dyDescent="0.35">
      <c r="X64" t="str">
        <v>Poliwag</v>
      </c>
      <c r="Y64" t="str">
        <v>Water</v>
      </c>
      <c r="Z64" t="str" cm="1">
        <f t="array" ref="Z64">_xlfn.TEXTSPLIT(Y64,",")</f>
        <v>Water</v>
      </c>
      <c r="AB64" t="str">
        <f>'pokedex_(Update_04.21)'!E61</f>
        <v>1</v>
      </c>
      <c r="AC64" t="str">
        <v>Poliwag</v>
      </c>
      <c r="AD64" t="str">
        <v>Water</v>
      </c>
      <c r="AE64" t="str">
        <v>Water</v>
      </c>
      <c r="AF64" t="str">
        <f t="shared" si="0"/>
        <v>Water,Water</v>
      </c>
      <c r="AG64" t="str">
        <v>Poliwag</v>
      </c>
      <c r="AI64" t="str">
        <v>Water</v>
      </c>
      <c r="AJ64" t="str">
        <v>Poliwag</v>
      </c>
    </row>
    <row r="65" spans="24:36" x14ac:dyDescent="0.35">
      <c r="X65" t="str">
        <v>Poliwhirl</v>
      </c>
      <c r="Y65" t="str">
        <v>Water</v>
      </c>
      <c r="Z65" t="str" cm="1">
        <f t="array" ref="Z65">_xlfn.TEXTSPLIT(Y65,",")</f>
        <v>Water</v>
      </c>
      <c r="AB65" t="str">
        <f>'pokedex_(Update_04.21)'!E62</f>
        <v>1</v>
      </c>
      <c r="AC65" t="str">
        <v>Poliwhirl</v>
      </c>
      <c r="AD65" t="str">
        <v>Water</v>
      </c>
      <c r="AE65" t="str">
        <v>Water</v>
      </c>
      <c r="AF65" t="str">
        <f t="shared" si="0"/>
        <v>Water,Water</v>
      </c>
      <c r="AG65" t="str">
        <v>Poliwhirl</v>
      </c>
      <c r="AI65" t="str">
        <v>Water</v>
      </c>
      <c r="AJ65" t="str">
        <v>Poliwhirl</v>
      </c>
    </row>
    <row r="66" spans="24:36" x14ac:dyDescent="0.35">
      <c r="X66" t="str">
        <v>Poliwrath</v>
      </c>
      <c r="Y66" t="str">
        <v>Water, Fighting</v>
      </c>
      <c r="Z66" t="str" cm="1">
        <f t="array" ref="Z66:AA66">_xlfn.TEXTSPLIT(Y66,",")</f>
        <v>Water</v>
      </c>
      <c r="AA66" t="str">
        <v xml:space="preserve"> Fighting</v>
      </c>
      <c r="AB66" t="str">
        <f>'pokedex_(Update_04.21)'!E63</f>
        <v>1</v>
      </c>
      <c r="AC66" t="str">
        <v>Poliwrath</v>
      </c>
      <c r="AD66" t="str">
        <v>Water</v>
      </c>
      <c r="AE66" t="str">
        <v xml:space="preserve"> Fighting</v>
      </c>
      <c r="AF66" t="str">
        <f t="shared" si="0"/>
        <v>Water, Fighting</v>
      </c>
      <c r="AG66" t="str">
        <v>Poliwrath</v>
      </c>
      <c r="AI66" t="str">
        <v>Water, Fighting</v>
      </c>
      <c r="AJ66" t="str">
        <v>Poliwrath</v>
      </c>
    </row>
    <row r="67" spans="24:36" x14ac:dyDescent="0.35">
      <c r="X67" t="str">
        <v>Abra</v>
      </c>
      <c r="Y67" t="str">
        <v>Psychic</v>
      </c>
      <c r="Z67" t="str" cm="1">
        <f t="array" ref="Z67">_xlfn.TEXTSPLIT(Y67,",")</f>
        <v>Psychic</v>
      </c>
      <c r="AB67" t="str">
        <f>'pokedex_(Update_04.21)'!E64</f>
        <v>1</v>
      </c>
      <c r="AC67" t="str">
        <v>Abra</v>
      </c>
      <c r="AD67" t="str">
        <v>Psychic</v>
      </c>
      <c r="AE67" t="str">
        <v>Psychic</v>
      </c>
      <c r="AF67" t="str">
        <f t="shared" si="0"/>
        <v>Psychic,Psychic</v>
      </c>
      <c r="AG67" t="str">
        <v>Abra</v>
      </c>
      <c r="AI67" t="str">
        <v>Psychic</v>
      </c>
      <c r="AJ67" t="str">
        <v>Abra</v>
      </c>
    </row>
    <row r="68" spans="24:36" x14ac:dyDescent="0.35">
      <c r="X68" t="str">
        <v>Kadabra</v>
      </c>
      <c r="Y68" t="str">
        <v>Psychic</v>
      </c>
      <c r="Z68" t="str" cm="1">
        <f t="array" ref="Z68">_xlfn.TEXTSPLIT(Y68,",")</f>
        <v>Psychic</v>
      </c>
      <c r="AB68" t="str">
        <f>'pokedex_(Update_04.21)'!E65</f>
        <v>1</v>
      </c>
      <c r="AC68" t="str">
        <v>Kadabra</v>
      </c>
      <c r="AD68" t="str">
        <v>Psychic</v>
      </c>
      <c r="AE68" t="str">
        <v>Psychic</v>
      </c>
      <c r="AF68" t="str">
        <f t="shared" si="0"/>
        <v>Psychic,Psychic</v>
      </c>
      <c r="AG68" t="str">
        <v>Kadabra</v>
      </c>
      <c r="AI68" t="str">
        <v>Psychic</v>
      </c>
      <c r="AJ68" t="str">
        <v>Kadabra</v>
      </c>
    </row>
    <row r="69" spans="24:36" x14ac:dyDescent="0.35">
      <c r="X69" t="str">
        <v>Alakazam</v>
      </c>
      <c r="Y69" t="str">
        <v>Psychic</v>
      </c>
      <c r="Z69" t="str" cm="1">
        <f t="array" ref="Z69">_xlfn.TEXTSPLIT(Y69,",")</f>
        <v>Psychic</v>
      </c>
      <c r="AB69" t="str">
        <f>'pokedex_(Update_04.21)'!E66</f>
        <v>1</v>
      </c>
      <c r="AC69" t="str">
        <v>Alakazam</v>
      </c>
      <c r="AD69" t="str">
        <v>Psychic</v>
      </c>
      <c r="AE69" t="str">
        <v>Psychic</v>
      </c>
      <c r="AF69" t="str">
        <f t="shared" si="0"/>
        <v>Psychic,Psychic</v>
      </c>
      <c r="AG69" t="str">
        <v>Alakazam</v>
      </c>
      <c r="AI69" t="str">
        <v>Psychic</v>
      </c>
      <c r="AJ69" t="str">
        <v>Alakazam</v>
      </c>
    </row>
    <row r="70" spans="24:36" x14ac:dyDescent="0.35">
      <c r="X70" t="str">
        <v>Machop</v>
      </c>
      <c r="Y70" t="str">
        <v>Fighting</v>
      </c>
      <c r="Z70" t="str" cm="1">
        <f t="array" ref="Z70">_xlfn.TEXTSPLIT(Y70,",")</f>
        <v>Fighting</v>
      </c>
      <c r="AB70" t="str">
        <f>'pokedex_(Update_04.21)'!E67</f>
        <v>1</v>
      </c>
      <c r="AC70" t="str">
        <v>Machop</v>
      </c>
      <c r="AD70" t="str">
        <v>Fighting</v>
      </c>
      <c r="AE70" t="str">
        <v>Fighting</v>
      </c>
      <c r="AF70" t="str">
        <f t="shared" ref="AF70:AF133" si="1">_xlfn.TEXTJOIN(",",TRUE,AD70,AE70)</f>
        <v>Fighting,Fighting</v>
      </c>
      <c r="AG70" t="str">
        <v>Machop</v>
      </c>
      <c r="AI70" t="str">
        <v>Fighting</v>
      </c>
      <c r="AJ70" t="str">
        <v>Machop</v>
      </c>
    </row>
    <row r="71" spans="24:36" x14ac:dyDescent="0.35">
      <c r="X71" t="str">
        <v>Machoke</v>
      </c>
      <c r="Y71" t="str">
        <v>Fighting</v>
      </c>
      <c r="Z71" t="str" cm="1">
        <f t="array" ref="Z71">_xlfn.TEXTSPLIT(Y71,",")</f>
        <v>Fighting</v>
      </c>
      <c r="AB71" t="str">
        <f>'pokedex_(Update_04.21)'!E68</f>
        <v>1</v>
      </c>
      <c r="AC71" t="str">
        <v>Machoke</v>
      </c>
      <c r="AD71" t="str">
        <v>Fighting</v>
      </c>
      <c r="AE71" t="str">
        <v>Fighting</v>
      </c>
      <c r="AF71" t="str">
        <f t="shared" si="1"/>
        <v>Fighting,Fighting</v>
      </c>
      <c r="AG71" t="str">
        <v>Machoke</v>
      </c>
      <c r="AI71" t="str">
        <v>Fighting</v>
      </c>
      <c r="AJ71" t="str">
        <v>Machoke</v>
      </c>
    </row>
    <row r="72" spans="24:36" x14ac:dyDescent="0.35">
      <c r="X72" t="str">
        <v>Machamp</v>
      </c>
      <c r="Y72" t="str">
        <v>Fighting</v>
      </c>
      <c r="Z72" t="str" cm="1">
        <f t="array" ref="Z72">_xlfn.TEXTSPLIT(Y72,",")</f>
        <v>Fighting</v>
      </c>
      <c r="AB72" t="str">
        <f>'pokedex_(Update_04.21)'!E69</f>
        <v>1</v>
      </c>
      <c r="AC72" t="str">
        <v>Machamp</v>
      </c>
      <c r="AD72" t="str">
        <v>Fighting</v>
      </c>
      <c r="AE72" t="str">
        <v>Fighting</v>
      </c>
      <c r="AF72" t="str">
        <f t="shared" si="1"/>
        <v>Fighting,Fighting</v>
      </c>
      <c r="AG72" t="str">
        <v>Machamp</v>
      </c>
      <c r="AI72" t="str">
        <v>Fighting</v>
      </c>
      <c r="AJ72" t="str">
        <v>Machamp</v>
      </c>
    </row>
    <row r="73" spans="24:36" x14ac:dyDescent="0.35">
      <c r="X73" t="str">
        <v>Bellsprout</v>
      </c>
      <c r="Y73" t="str">
        <v>Grass, Poison</v>
      </c>
      <c r="Z73" t="str" cm="1">
        <f t="array" ref="Z73:AA73">_xlfn.TEXTSPLIT(Y73,",")</f>
        <v>Grass</v>
      </c>
      <c r="AA73" t="str">
        <v xml:space="preserve"> Poison</v>
      </c>
      <c r="AB73" t="str">
        <f>'pokedex_(Update_04.21)'!E70</f>
        <v>1</v>
      </c>
      <c r="AC73" t="str">
        <v>Bellsprout</v>
      </c>
      <c r="AD73" t="str">
        <v>Grass</v>
      </c>
      <c r="AE73" t="str">
        <v xml:space="preserve"> Poison</v>
      </c>
      <c r="AF73" t="str">
        <f t="shared" si="1"/>
        <v>Grass, Poison</v>
      </c>
      <c r="AG73" t="str">
        <v>Bellsprout</v>
      </c>
      <c r="AI73" t="str">
        <v>Grass, Poison</v>
      </c>
      <c r="AJ73" t="str">
        <v>Bellsprout</v>
      </c>
    </row>
    <row r="74" spans="24:36" x14ac:dyDescent="0.35">
      <c r="X74" t="str">
        <v>Weepinbell</v>
      </c>
      <c r="Y74" t="str">
        <v>Grass, Poison</v>
      </c>
      <c r="Z74" t="str" cm="1">
        <f t="array" ref="Z74:AA74">_xlfn.TEXTSPLIT(Y74,",")</f>
        <v>Grass</v>
      </c>
      <c r="AA74" t="str">
        <v xml:space="preserve"> Poison</v>
      </c>
      <c r="AB74" t="str">
        <f>'pokedex_(Update_04.21)'!E71</f>
        <v>1</v>
      </c>
      <c r="AC74" t="str">
        <v>Weepinbell</v>
      </c>
      <c r="AD74" t="str">
        <v>Grass</v>
      </c>
      <c r="AE74" t="str">
        <v xml:space="preserve"> Poison</v>
      </c>
      <c r="AF74" t="str">
        <f t="shared" si="1"/>
        <v>Grass, Poison</v>
      </c>
      <c r="AG74" t="str">
        <v>Weepinbell</v>
      </c>
      <c r="AI74" t="str">
        <v>Grass, Poison</v>
      </c>
      <c r="AJ74" t="str">
        <v>Weepinbell</v>
      </c>
    </row>
    <row r="75" spans="24:36" x14ac:dyDescent="0.35">
      <c r="X75" t="str">
        <v>Victreebel</v>
      </c>
      <c r="Y75" t="str">
        <v>Grass, Poison</v>
      </c>
      <c r="Z75" t="str" cm="1">
        <f t="array" ref="Z75:AA75">_xlfn.TEXTSPLIT(Y75,",")</f>
        <v>Grass</v>
      </c>
      <c r="AA75" t="str">
        <v xml:space="preserve"> Poison</v>
      </c>
      <c r="AB75" t="str">
        <f>'pokedex_(Update_04.21)'!E72</f>
        <v>1</v>
      </c>
      <c r="AC75" t="str">
        <v>Victreebel</v>
      </c>
      <c r="AD75" t="str">
        <v>Grass</v>
      </c>
      <c r="AE75" t="str">
        <v xml:space="preserve"> Poison</v>
      </c>
      <c r="AF75" t="str">
        <f t="shared" si="1"/>
        <v>Grass, Poison</v>
      </c>
      <c r="AG75" t="str">
        <v>Victreebel</v>
      </c>
      <c r="AI75" t="str">
        <v>Grass, Poison</v>
      </c>
      <c r="AJ75" t="str">
        <v>Victreebel</v>
      </c>
    </row>
    <row r="76" spans="24:36" x14ac:dyDescent="0.35">
      <c r="X76" t="str">
        <v>Tentacool</v>
      </c>
      <c r="Y76" t="str">
        <v>Water, Poison</v>
      </c>
      <c r="Z76" t="str" cm="1">
        <f t="array" ref="Z76:AA76">_xlfn.TEXTSPLIT(Y76,",")</f>
        <v>Water</v>
      </c>
      <c r="AA76" t="str">
        <v xml:space="preserve"> Poison</v>
      </c>
      <c r="AB76" t="str">
        <f>'pokedex_(Update_04.21)'!E73</f>
        <v>1</v>
      </c>
      <c r="AC76" t="str">
        <v>Tentacool</v>
      </c>
      <c r="AD76" t="str">
        <v>Water</v>
      </c>
      <c r="AE76" t="str">
        <v xml:space="preserve"> Poison</v>
      </c>
      <c r="AF76" t="str">
        <f t="shared" si="1"/>
        <v>Water, Poison</v>
      </c>
      <c r="AG76" t="str">
        <v>Tentacool</v>
      </c>
      <c r="AI76" t="str">
        <v>Water, Poison</v>
      </c>
      <c r="AJ76" t="str">
        <v>Tentacool</v>
      </c>
    </row>
    <row r="77" spans="24:36" x14ac:dyDescent="0.35">
      <c r="X77" t="str">
        <v>Tentacruel</v>
      </c>
      <c r="Y77" t="str">
        <v>Water, Poison</v>
      </c>
      <c r="Z77" t="str" cm="1">
        <f t="array" ref="Z77:AA77">_xlfn.TEXTSPLIT(Y77,",")</f>
        <v>Water</v>
      </c>
      <c r="AA77" t="str">
        <v xml:space="preserve"> Poison</v>
      </c>
      <c r="AB77" t="str">
        <f>'pokedex_(Update_04.21)'!E74</f>
        <v>1</v>
      </c>
      <c r="AC77" t="str">
        <v>Tentacruel</v>
      </c>
      <c r="AD77" t="str">
        <v>Water</v>
      </c>
      <c r="AE77" t="str">
        <v xml:space="preserve"> Poison</v>
      </c>
      <c r="AF77" t="str">
        <f t="shared" si="1"/>
        <v>Water, Poison</v>
      </c>
      <c r="AG77" t="str">
        <v>Tentacruel</v>
      </c>
      <c r="AI77" t="str">
        <v>Water, Poison</v>
      </c>
      <c r="AJ77" t="str">
        <v>Tentacruel</v>
      </c>
    </row>
    <row r="78" spans="24:36" x14ac:dyDescent="0.35">
      <c r="X78" t="str">
        <v>Geodude</v>
      </c>
      <c r="Y78" t="str">
        <v>Rock, Ground</v>
      </c>
      <c r="Z78" t="str" cm="1">
        <f t="array" ref="Z78:AA78">_xlfn.TEXTSPLIT(Y78,",")</f>
        <v>Rock</v>
      </c>
      <c r="AA78" t="str">
        <v xml:space="preserve"> Ground</v>
      </c>
      <c r="AB78" t="str">
        <f>'pokedex_(Update_04.21)'!E75</f>
        <v>1</v>
      </c>
      <c r="AC78" t="str">
        <v>Geodude</v>
      </c>
      <c r="AD78" t="str">
        <v>Rock</v>
      </c>
      <c r="AE78" t="str">
        <v xml:space="preserve"> Ground</v>
      </c>
      <c r="AF78" t="str">
        <f t="shared" si="1"/>
        <v>Rock, Ground</v>
      </c>
      <c r="AG78" t="str">
        <v>Geodude</v>
      </c>
      <c r="AI78" t="str">
        <v>Rock, Ground</v>
      </c>
      <c r="AJ78" t="str">
        <v>Geodude</v>
      </c>
    </row>
    <row r="79" spans="24:36" x14ac:dyDescent="0.35">
      <c r="X79" t="str">
        <v>Graveler</v>
      </c>
      <c r="Y79" t="str">
        <v>Rock, Ground</v>
      </c>
      <c r="Z79" t="str" cm="1">
        <f t="array" ref="Z79:AA79">_xlfn.TEXTSPLIT(Y79,",")</f>
        <v>Rock</v>
      </c>
      <c r="AA79" t="str">
        <v xml:space="preserve"> Ground</v>
      </c>
      <c r="AB79" t="str">
        <f>'pokedex_(Update_04.21)'!E76</f>
        <v>1</v>
      </c>
      <c r="AC79" t="str">
        <v>Graveler</v>
      </c>
      <c r="AD79" t="str">
        <v>Rock</v>
      </c>
      <c r="AE79" t="str">
        <v xml:space="preserve"> Ground</v>
      </c>
      <c r="AF79" t="str">
        <f t="shared" si="1"/>
        <v>Rock, Ground</v>
      </c>
      <c r="AG79" t="str">
        <v>Graveler</v>
      </c>
      <c r="AI79" t="str">
        <v>Rock, Ground</v>
      </c>
      <c r="AJ79" t="str">
        <v>Graveler</v>
      </c>
    </row>
    <row r="80" spans="24:36" x14ac:dyDescent="0.35">
      <c r="X80" t="str">
        <v>Golem</v>
      </c>
      <c r="Y80" t="str">
        <v>Rock, Ground</v>
      </c>
      <c r="Z80" t="str" cm="1">
        <f t="array" ref="Z80:AA80">_xlfn.TEXTSPLIT(Y80,",")</f>
        <v>Rock</v>
      </c>
      <c r="AA80" t="str">
        <v xml:space="preserve"> Ground</v>
      </c>
      <c r="AB80" t="str">
        <f>'pokedex_(Update_04.21)'!E77</f>
        <v>1</v>
      </c>
      <c r="AC80" t="str">
        <v>Golem</v>
      </c>
      <c r="AD80" t="str">
        <v>Rock</v>
      </c>
      <c r="AE80" t="str">
        <v xml:space="preserve"> Ground</v>
      </c>
      <c r="AF80" t="str">
        <f t="shared" si="1"/>
        <v>Rock, Ground</v>
      </c>
      <c r="AG80" t="str">
        <v>Golem</v>
      </c>
      <c r="AI80" t="str">
        <v>Rock, Ground</v>
      </c>
      <c r="AJ80" t="str">
        <v>Golem</v>
      </c>
    </row>
    <row r="81" spans="24:36" x14ac:dyDescent="0.35">
      <c r="X81" t="str">
        <v>Ponyta</v>
      </c>
      <c r="Y81" t="str">
        <v>Fire</v>
      </c>
      <c r="Z81" t="str" cm="1">
        <f t="array" ref="Z81">_xlfn.TEXTSPLIT(Y81,",")</f>
        <v>Fire</v>
      </c>
      <c r="AB81" t="str">
        <f>'pokedex_(Update_04.21)'!E78</f>
        <v>1</v>
      </c>
      <c r="AC81" t="str">
        <v>Ponyta</v>
      </c>
      <c r="AD81" t="str">
        <v>Fire</v>
      </c>
      <c r="AE81" t="str">
        <v>Fire</v>
      </c>
      <c r="AF81" t="str">
        <f t="shared" si="1"/>
        <v>Fire,Fire</v>
      </c>
      <c r="AG81" t="str">
        <v>Ponyta</v>
      </c>
      <c r="AI81" t="str">
        <v>Fire</v>
      </c>
      <c r="AJ81" t="str">
        <v>Ponyta</v>
      </c>
    </row>
    <row r="82" spans="24:36" x14ac:dyDescent="0.35">
      <c r="X82" t="str">
        <v>Rapidash</v>
      </c>
      <c r="Y82" t="str">
        <v>Fire</v>
      </c>
      <c r="Z82" t="str" cm="1">
        <f t="array" ref="Z82">_xlfn.TEXTSPLIT(Y82,",")</f>
        <v>Fire</v>
      </c>
      <c r="AB82" t="str">
        <f>'pokedex_(Update_04.21)'!E79</f>
        <v>1</v>
      </c>
      <c r="AC82" t="str">
        <v>Rapidash</v>
      </c>
      <c r="AD82" t="str">
        <v>Fire</v>
      </c>
      <c r="AE82" t="str">
        <v>Fire</v>
      </c>
      <c r="AF82" t="str">
        <f t="shared" si="1"/>
        <v>Fire,Fire</v>
      </c>
      <c r="AG82" t="str">
        <v>Rapidash</v>
      </c>
      <c r="AI82" t="str">
        <v>Fire</v>
      </c>
      <c r="AJ82" t="str">
        <v>Rapidash</v>
      </c>
    </row>
    <row r="83" spans="24:36" x14ac:dyDescent="0.35">
      <c r="X83" t="str">
        <v>Slowpoke</v>
      </c>
      <c r="Y83" t="str">
        <v>Water, Psychic</v>
      </c>
      <c r="Z83" t="str" cm="1">
        <f t="array" ref="Z83:AA83">_xlfn.TEXTSPLIT(Y83,",")</f>
        <v>Water</v>
      </c>
      <c r="AA83" t="str">
        <v xml:space="preserve"> Psychic</v>
      </c>
      <c r="AB83" t="str">
        <f>'pokedex_(Update_04.21)'!E80</f>
        <v>1</v>
      </c>
      <c r="AC83" t="str">
        <v>Slowpoke</v>
      </c>
      <c r="AD83" t="str">
        <v>Water</v>
      </c>
      <c r="AE83" t="str">
        <v xml:space="preserve"> Psychic</v>
      </c>
      <c r="AF83" t="str">
        <f t="shared" si="1"/>
        <v>Water, Psychic</v>
      </c>
      <c r="AG83" t="str">
        <v>Slowpoke</v>
      </c>
      <c r="AI83" t="str">
        <v>Water, Psychic</v>
      </c>
      <c r="AJ83" t="str">
        <v>Slowpoke</v>
      </c>
    </row>
    <row r="84" spans="24:36" x14ac:dyDescent="0.35">
      <c r="X84" t="str">
        <v>Slowbro</v>
      </c>
      <c r="Y84" t="str">
        <v>Water, Psychic</v>
      </c>
      <c r="Z84" t="str" cm="1">
        <f t="array" ref="Z84:AA84">_xlfn.TEXTSPLIT(Y84,",")</f>
        <v>Water</v>
      </c>
      <c r="AA84" t="str">
        <v xml:space="preserve"> Psychic</v>
      </c>
      <c r="AB84" t="str">
        <f>'pokedex_(Update_04.21)'!E81</f>
        <v>1</v>
      </c>
      <c r="AC84" t="str">
        <v>Slowbro</v>
      </c>
      <c r="AD84" t="str">
        <v>Water</v>
      </c>
      <c r="AE84" t="str">
        <v xml:space="preserve"> Psychic</v>
      </c>
      <c r="AF84" t="str">
        <f t="shared" si="1"/>
        <v>Water, Psychic</v>
      </c>
      <c r="AG84" t="str">
        <v>Slowbro</v>
      </c>
      <c r="AI84" t="str">
        <v>Water, Psychic</v>
      </c>
      <c r="AJ84" t="str">
        <v>Slowbro</v>
      </c>
    </row>
    <row r="85" spans="24:36" x14ac:dyDescent="0.35">
      <c r="X85" t="str">
        <v>Magnemite</v>
      </c>
      <c r="Y85" t="str">
        <v>Electric, Steel</v>
      </c>
      <c r="Z85" t="str" cm="1">
        <f t="array" ref="Z85:AA85">_xlfn.TEXTSPLIT(Y85,",")</f>
        <v>Electric</v>
      </c>
      <c r="AA85" t="str">
        <v xml:space="preserve"> Steel</v>
      </c>
      <c r="AB85" t="str">
        <f>'pokedex_(Update_04.21)'!E82</f>
        <v>1</v>
      </c>
      <c r="AC85" t="str">
        <v>Magnemite</v>
      </c>
      <c r="AD85" t="str">
        <v>Electric</v>
      </c>
      <c r="AE85" t="str">
        <v xml:space="preserve"> Steel</v>
      </c>
      <c r="AF85" t="str">
        <f t="shared" si="1"/>
        <v>Electric, Steel</v>
      </c>
      <c r="AG85" t="str">
        <v>Magnemite</v>
      </c>
      <c r="AI85" t="str">
        <v>Electric, Steel</v>
      </c>
      <c r="AJ85" t="str">
        <v>Magnemite</v>
      </c>
    </row>
    <row r="86" spans="24:36" x14ac:dyDescent="0.35">
      <c r="X86" t="str">
        <v>Magneton</v>
      </c>
      <c r="Y86" t="str">
        <v>Electric, Steel</v>
      </c>
      <c r="Z86" t="str" cm="1">
        <f t="array" ref="Z86:AA86">_xlfn.TEXTSPLIT(Y86,",")</f>
        <v>Electric</v>
      </c>
      <c r="AA86" t="str">
        <v xml:space="preserve"> Steel</v>
      </c>
      <c r="AB86" t="str">
        <f>'pokedex_(Update_04.21)'!E83</f>
        <v>1</v>
      </c>
      <c r="AC86" t="str">
        <v>Magneton</v>
      </c>
      <c r="AD86" t="str">
        <v>Electric</v>
      </c>
      <c r="AE86" t="str">
        <v xml:space="preserve"> Steel</v>
      </c>
      <c r="AF86" t="str">
        <f t="shared" si="1"/>
        <v>Electric, Steel</v>
      </c>
      <c r="AG86" t="str">
        <v>Magneton</v>
      </c>
      <c r="AI86" t="str">
        <v>Electric, Steel</v>
      </c>
      <c r="AJ86" t="str">
        <v>Magneton</v>
      </c>
    </row>
    <row r="87" spans="24:36" x14ac:dyDescent="0.35">
      <c r="X87" t="str">
        <v>Farfetch'd</v>
      </c>
      <c r="Y87" t="str">
        <v>Normal, Flying</v>
      </c>
      <c r="Z87" t="str" cm="1">
        <f t="array" ref="Z87:AA87">_xlfn.TEXTSPLIT(Y87,",")</f>
        <v>Normal</v>
      </c>
      <c r="AA87" t="str">
        <v xml:space="preserve"> Flying</v>
      </c>
      <c r="AB87" t="str">
        <f>'pokedex_(Update_04.21)'!E84</f>
        <v>1</v>
      </c>
      <c r="AC87" t="str">
        <v>Farfetch'd</v>
      </c>
      <c r="AD87" t="str">
        <v>Normal</v>
      </c>
      <c r="AE87" t="str">
        <v xml:space="preserve"> Flying</v>
      </c>
      <c r="AF87" t="str">
        <f t="shared" si="1"/>
        <v>Normal, Flying</v>
      </c>
      <c r="AG87" t="str">
        <v>Farfetch'd</v>
      </c>
      <c r="AI87" t="str">
        <v>Normal, Flying</v>
      </c>
      <c r="AJ87" t="str">
        <v>Farfetch'd</v>
      </c>
    </row>
    <row r="88" spans="24:36" x14ac:dyDescent="0.35">
      <c r="X88" t="str">
        <v>Doduo</v>
      </c>
      <c r="Y88" t="str">
        <v>Normal, Flying</v>
      </c>
      <c r="Z88" t="str" cm="1">
        <f t="array" ref="Z88:AA88">_xlfn.TEXTSPLIT(Y88,",")</f>
        <v>Normal</v>
      </c>
      <c r="AA88" t="str">
        <v xml:space="preserve"> Flying</v>
      </c>
      <c r="AB88" t="str">
        <f>'pokedex_(Update_04.21)'!E85</f>
        <v>1</v>
      </c>
      <c r="AC88" t="str">
        <v>Doduo</v>
      </c>
      <c r="AD88" t="str">
        <v>Normal</v>
      </c>
      <c r="AE88" t="str">
        <v xml:space="preserve"> Flying</v>
      </c>
      <c r="AF88" t="str">
        <f t="shared" si="1"/>
        <v>Normal, Flying</v>
      </c>
      <c r="AG88" t="str">
        <v>Doduo</v>
      </c>
      <c r="AI88" t="str">
        <v>Normal, Flying</v>
      </c>
      <c r="AJ88" t="str">
        <v>Doduo</v>
      </c>
    </row>
    <row r="89" spans="24:36" x14ac:dyDescent="0.35">
      <c r="X89" t="str">
        <v>Dodrio</v>
      </c>
      <c r="Y89" t="str">
        <v>Normal, Flying</v>
      </c>
      <c r="Z89" t="str" cm="1">
        <f t="array" ref="Z89:AA89">_xlfn.TEXTSPLIT(Y89,",")</f>
        <v>Normal</v>
      </c>
      <c r="AA89" t="str">
        <v xml:space="preserve"> Flying</v>
      </c>
      <c r="AB89" t="str">
        <f>'pokedex_(Update_04.21)'!E86</f>
        <v>1</v>
      </c>
      <c r="AC89" t="str">
        <v>Dodrio</v>
      </c>
      <c r="AD89" t="str">
        <v>Normal</v>
      </c>
      <c r="AE89" t="str">
        <v xml:space="preserve"> Flying</v>
      </c>
      <c r="AF89" t="str">
        <f t="shared" si="1"/>
        <v>Normal, Flying</v>
      </c>
      <c r="AG89" t="str">
        <v>Dodrio</v>
      </c>
      <c r="AI89" t="str">
        <v>Normal, Flying</v>
      </c>
      <c r="AJ89" t="str">
        <v>Dodrio</v>
      </c>
    </row>
    <row r="90" spans="24:36" x14ac:dyDescent="0.35">
      <c r="X90" t="str">
        <v>Seel</v>
      </c>
      <c r="Y90" t="str">
        <v>Water</v>
      </c>
      <c r="Z90" t="str" cm="1">
        <f t="array" ref="Z90">_xlfn.TEXTSPLIT(Y90,",")</f>
        <v>Water</v>
      </c>
      <c r="AB90" t="str">
        <f>'pokedex_(Update_04.21)'!E87</f>
        <v>1</v>
      </c>
      <c r="AC90" t="str">
        <v>Seel</v>
      </c>
      <c r="AD90" t="str">
        <v>Water</v>
      </c>
      <c r="AE90" t="str">
        <v>Water</v>
      </c>
      <c r="AF90" t="str">
        <f t="shared" si="1"/>
        <v>Water,Water</v>
      </c>
      <c r="AG90" t="str">
        <v>Seel</v>
      </c>
      <c r="AI90" t="str">
        <v>Water</v>
      </c>
      <c r="AJ90" t="str">
        <v>Seel</v>
      </c>
    </row>
    <row r="91" spans="24:36" x14ac:dyDescent="0.35">
      <c r="X91" t="str">
        <v>Dewgong</v>
      </c>
      <c r="Y91" t="str">
        <v>Water, Ice</v>
      </c>
      <c r="Z91" t="str" cm="1">
        <f t="array" ref="Z91:AA91">_xlfn.TEXTSPLIT(Y91,",")</f>
        <v>Water</v>
      </c>
      <c r="AA91" t="str">
        <v xml:space="preserve"> Ice</v>
      </c>
      <c r="AB91" t="str">
        <f>'pokedex_(Update_04.21)'!E88</f>
        <v>1</v>
      </c>
      <c r="AC91" t="str">
        <v>Dewgong</v>
      </c>
      <c r="AD91" t="str">
        <v>Water</v>
      </c>
      <c r="AE91" t="str">
        <v xml:space="preserve"> Ice</v>
      </c>
      <c r="AF91" t="str">
        <f t="shared" si="1"/>
        <v>Water, Ice</v>
      </c>
      <c r="AG91" t="str">
        <v>Dewgong</v>
      </c>
      <c r="AI91" t="str">
        <v>Water, Ice</v>
      </c>
      <c r="AJ91" t="str">
        <v>Dewgong</v>
      </c>
    </row>
    <row r="92" spans="24:36" x14ac:dyDescent="0.35">
      <c r="X92" t="str">
        <v>Grimer</v>
      </c>
      <c r="Y92" t="str">
        <v>Poison</v>
      </c>
      <c r="Z92" t="str" cm="1">
        <f t="array" ref="Z92">_xlfn.TEXTSPLIT(Y92,",")</f>
        <v>Poison</v>
      </c>
      <c r="AB92" t="str">
        <f>'pokedex_(Update_04.21)'!E89</f>
        <v>1</v>
      </c>
      <c r="AC92" t="str">
        <v>Grimer</v>
      </c>
      <c r="AD92" t="str">
        <v>Poison</v>
      </c>
      <c r="AE92" t="str">
        <v>Poison</v>
      </c>
      <c r="AF92" t="str">
        <f t="shared" si="1"/>
        <v>Poison,Poison</v>
      </c>
      <c r="AG92" t="str">
        <v>Grimer</v>
      </c>
      <c r="AI92" t="str">
        <v>Poison</v>
      </c>
      <c r="AJ92" t="str">
        <v>Grimer</v>
      </c>
    </row>
    <row r="93" spans="24:36" x14ac:dyDescent="0.35">
      <c r="X93" t="str">
        <v>Muk</v>
      </c>
      <c r="Y93" t="str">
        <v>Poison</v>
      </c>
      <c r="Z93" t="str" cm="1">
        <f t="array" ref="Z93">_xlfn.TEXTSPLIT(Y93,",")</f>
        <v>Poison</v>
      </c>
      <c r="AB93" t="str">
        <f>'pokedex_(Update_04.21)'!E90</f>
        <v>1</v>
      </c>
      <c r="AC93" t="str">
        <v>Muk</v>
      </c>
      <c r="AD93" t="str">
        <v>Poison</v>
      </c>
      <c r="AE93" t="str">
        <v>Poison</v>
      </c>
      <c r="AF93" t="str">
        <f t="shared" si="1"/>
        <v>Poison,Poison</v>
      </c>
      <c r="AG93" t="str">
        <v>Muk</v>
      </c>
      <c r="AI93" t="str">
        <v>Poison</v>
      </c>
      <c r="AJ93" t="str">
        <v>Muk</v>
      </c>
    </row>
    <row r="94" spans="24:36" x14ac:dyDescent="0.35">
      <c r="X94" t="str">
        <v>Shellder</v>
      </c>
      <c r="Y94" t="str">
        <v>Water</v>
      </c>
      <c r="Z94" t="str" cm="1">
        <f t="array" ref="Z94">_xlfn.TEXTSPLIT(Y94,",")</f>
        <v>Water</v>
      </c>
      <c r="AB94" t="str">
        <f>'pokedex_(Update_04.21)'!E91</f>
        <v>1</v>
      </c>
      <c r="AC94" t="str">
        <v>Shellder</v>
      </c>
      <c r="AD94" t="str">
        <v>Water</v>
      </c>
      <c r="AE94" t="str">
        <v>Water</v>
      </c>
      <c r="AF94" t="str">
        <f t="shared" si="1"/>
        <v>Water,Water</v>
      </c>
      <c r="AG94" t="str">
        <v>Shellder</v>
      </c>
      <c r="AI94" t="str">
        <v>Water</v>
      </c>
      <c r="AJ94" t="str">
        <v>Shellder</v>
      </c>
    </row>
    <row r="95" spans="24:36" x14ac:dyDescent="0.35">
      <c r="X95" t="str">
        <v>Cloyster</v>
      </c>
      <c r="Y95" t="str">
        <v>Water, Ice</v>
      </c>
      <c r="Z95" t="str" cm="1">
        <f t="array" ref="Z95:AA95">_xlfn.TEXTSPLIT(Y95,",")</f>
        <v>Water</v>
      </c>
      <c r="AA95" t="str">
        <v xml:space="preserve"> Ice</v>
      </c>
      <c r="AB95" t="str">
        <f>'pokedex_(Update_04.21)'!E92</f>
        <v>1</v>
      </c>
      <c r="AC95" t="str">
        <v>Cloyster</v>
      </c>
      <c r="AD95" t="str">
        <v>Water</v>
      </c>
      <c r="AE95" t="str">
        <v xml:space="preserve"> Ice</v>
      </c>
      <c r="AF95" t="str">
        <f t="shared" si="1"/>
        <v>Water, Ice</v>
      </c>
      <c r="AG95" t="str">
        <v>Cloyster</v>
      </c>
      <c r="AI95" t="str">
        <v>Water, Ice</v>
      </c>
      <c r="AJ95" t="str">
        <v>Cloyster</v>
      </c>
    </row>
    <row r="96" spans="24:36" x14ac:dyDescent="0.35">
      <c r="X96" t="str">
        <v>Gastly</v>
      </c>
      <c r="Y96" t="str">
        <v>Ghost, Poison</v>
      </c>
      <c r="Z96" t="str" cm="1">
        <f t="array" ref="Z96:AA96">_xlfn.TEXTSPLIT(Y96,",")</f>
        <v>Ghost</v>
      </c>
      <c r="AA96" t="str">
        <v xml:space="preserve"> Poison</v>
      </c>
      <c r="AB96" t="str">
        <f>'pokedex_(Update_04.21)'!E93</f>
        <v>1</v>
      </c>
      <c r="AC96" t="str">
        <v>Gastly</v>
      </c>
      <c r="AD96" t="str">
        <v>Ghost</v>
      </c>
      <c r="AE96" t="str">
        <v xml:space="preserve"> Poison</v>
      </c>
      <c r="AF96" t="str">
        <f t="shared" si="1"/>
        <v>Ghost, Poison</v>
      </c>
      <c r="AG96" t="str">
        <v>Gastly</v>
      </c>
      <c r="AI96" t="str">
        <v>Ghost, Poison</v>
      </c>
      <c r="AJ96" t="str">
        <v>Gastly</v>
      </c>
    </row>
    <row r="97" spans="24:36" x14ac:dyDescent="0.35">
      <c r="X97" t="str">
        <v>Haunter</v>
      </c>
      <c r="Y97" t="str">
        <v>Ghost, Poison</v>
      </c>
      <c r="Z97" t="str" cm="1">
        <f t="array" ref="Z97:AA97">_xlfn.TEXTSPLIT(Y97,",")</f>
        <v>Ghost</v>
      </c>
      <c r="AA97" t="str">
        <v xml:space="preserve"> Poison</v>
      </c>
      <c r="AB97" t="str">
        <f>'pokedex_(Update_04.21)'!E94</f>
        <v>1</v>
      </c>
      <c r="AC97" t="str">
        <v>Haunter</v>
      </c>
      <c r="AD97" t="str">
        <v>Ghost</v>
      </c>
      <c r="AE97" t="str">
        <v xml:space="preserve"> Poison</v>
      </c>
      <c r="AF97" t="str">
        <f t="shared" si="1"/>
        <v>Ghost, Poison</v>
      </c>
      <c r="AG97" t="str">
        <v>Haunter</v>
      </c>
      <c r="AI97" t="str">
        <v>Ghost, Poison</v>
      </c>
      <c r="AJ97" t="str">
        <v>Haunter</v>
      </c>
    </row>
    <row r="98" spans="24:36" x14ac:dyDescent="0.35">
      <c r="X98" t="str">
        <v>Gengar</v>
      </c>
      <c r="Y98" t="str">
        <v>Ghost, Poison</v>
      </c>
      <c r="Z98" t="str" cm="1">
        <f t="array" ref="Z98:AA98">_xlfn.TEXTSPLIT(Y98,",")</f>
        <v>Ghost</v>
      </c>
      <c r="AA98" t="str">
        <v xml:space="preserve"> Poison</v>
      </c>
      <c r="AB98" t="str">
        <f>'pokedex_(Update_04.21)'!E95</f>
        <v>1</v>
      </c>
      <c r="AC98" t="str">
        <v>Gengar</v>
      </c>
      <c r="AD98" t="str">
        <v>Ghost</v>
      </c>
      <c r="AE98" t="str">
        <v xml:space="preserve"> Poison</v>
      </c>
      <c r="AF98" t="str">
        <f t="shared" si="1"/>
        <v>Ghost, Poison</v>
      </c>
      <c r="AG98" t="str">
        <v>Gengar</v>
      </c>
      <c r="AI98" t="str">
        <v>Ghost, Poison</v>
      </c>
      <c r="AJ98" t="str">
        <v>Gengar</v>
      </c>
    </row>
    <row r="99" spans="24:36" x14ac:dyDescent="0.35">
      <c r="X99" t="str">
        <v>Onix</v>
      </c>
      <c r="Y99" t="str">
        <v>Rock, Ground</v>
      </c>
      <c r="Z99" t="str" cm="1">
        <f t="array" ref="Z99:AA99">_xlfn.TEXTSPLIT(Y99,",")</f>
        <v>Rock</v>
      </c>
      <c r="AA99" t="str">
        <v xml:space="preserve"> Ground</v>
      </c>
      <c r="AB99" t="str">
        <f>'pokedex_(Update_04.21)'!E96</f>
        <v>1</v>
      </c>
      <c r="AC99" t="str">
        <v>Onix</v>
      </c>
      <c r="AD99" t="str">
        <v>Rock</v>
      </c>
      <c r="AE99" t="str">
        <v xml:space="preserve"> Ground</v>
      </c>
      <c r="AF99" t="str">
        <f t="shared" si="1"/>
        <v>Rock, Ground</v>
      </c>
      <c r="AG99" t="str">
        <v>Onix</v>
      </c>
      <c r="AI99" t="str">
        <v>Rock, Ground</v>
      </c>
      <c r="AJ99" t="str">
        <v>Onix</v>
      </c>
    </row>
    <row r="100" spans="24:36" x14ac:dyDescent="0.35">
      <c r="X100" t="str">
        <v>Drowzee</v>
      </c>
      <c r="Y100" t="str">
        <v>Psychic</v>
      </c>
      <c r="Z100" t="str" cm="1">
        <f t="array" ref="Z100">_xlfn.TEXTSPLIT(Y100,",")</f>
        <v>Psychic</v>
      </c>
      <c r="AB100" t="str">
        <f>'pokedex_(Update_04.21)'!E97</f>
        <v>1</v>
      </c>
      <c r="AC100" t="str">
        <v>Drowzee</v>
      </c>
      <c r="AD100" t="str">
        <v>Psychic</v>
      </c>
      <c r="AE100" t="str">
        <v>Psychic</v>
      </c>
      <c r="AF100" t="str">
        <f t="shared" si="1"/>
        <v>Psychic,Psychic</v>
      </c>
      <c r="AG100" t="str">
        <v>Drowzee</v>
      </c>
      <c r="AI100" t="str">
        <v>Psychic</v>
      </c>
      <c r="AJ100" t="str">
        <v>Drowzee</v>
      </c>
    </row>
    <row r="101" spans="24:36" x14ac:dyDescent="0.35">
      <c r="X101" t="str">
        <v>Hypno</v>
      </c>
      <c r="Y101" t="str">
        <v>Psychic</v>
      </c>
      <c r="Z101" t="str" cm="1">
        <f t="array" ref="Z101">_xlfn.TEXTSPLIT(Y101,",")</f>
        <v>Psychic</v>
      </c>
      <c r="AB101" t="str">
        <f>'pokedex_(Update_04.21)'!E98</f>
        <v>1</v>
      </c>
      <c r="AC101" t="str">
        <v>Hypno</v>
      </c>
      <c r="AD101" t="str">
        <v>Psychic</v>
      </c>
      <c r="AE101" t="str">
        <v>Psychic</v>
      </c>
      <c r="AF101" t="str">
        <f t="shared" si="1"/>
        <v>Psychic,Psychic</v>
      </c>
      <c r="AG101" t="str">
        <v>Hypno</v>
      </c>
      <c r="AI101" t="str">
        <v>Psychic</v>
      </c>
      <c r="AJ101" t="str">
        <v>Hypno</v>
      </c>
    </row>
    <row r="102" spans="24:36" x14ac:dyDescent="0.35">
      <c r="X102" t="str">
        <v>Krabby</v>
      </c>
      <c r="Y102" t="str">
        <v>Water</v>
      </c>
      <c r="Z102" t="str" cm="1">
        <f t="array" ref="Z102">_xlfn.TEXTSPLIT(Y102,",")</f>
        <v>Water</v>
      </c>
      <c r="AB102" t="str">
        <f>'pokedex_(Update_04.21)'!E99</f>
        <v>1</v>
      </c>
      <c r="AC102" t="str">
        <v>Krabby</v>
      </c>
      <c r="AD102" t="str">
        <v>Water</v>
      </c>
      <c r="AE102" t="str">
        <v>Water</v>
      </c>
      <c r="AF102" t="str">
        <f t="shared" si="1"/>
        <v>Water,Water</v>
      </c>
      <c r="AG102" t="str">
        <v>Krabby</v>
      </c>
      <c r="AI102" t="str">
        <v>Water</v>
      </c>
      <c r="AJ102" t="str">
        <v>Krabby</v>
      </c>
    </row>
    <row r="103" spans="24:36" x14ac:dyDescent="0.35">
      <c r="X103" t="str">
        <v>Kingler</v>
      </c>
      <c r="Y103" t="str">
        <v>Water</v>
      </c>
      <c r="Z103" t="str" cm="1">
        <f t="array" ref="Z103">_xlfn.TEXTSPLIT(Y103,",")</f>
        <v>Water</v>
      </c>
      <c r="AB103" t="str">
        <f>'pokedex_(Update_04.21)'!E100</f>
        <v>1</v>
      </c>
      <c r="AC103" t="str">
        <v>Kingler</v>
      </c>
      <c r="AD103" t="str">
        <v>Water</v>
      </c>
      <c r="AE103" t="str">
        <v>Water</v>
      </c>
      <c r="AF103" t="str">
        <f t="shared" si="1"/>
        <v>Water,Water</v>
      </c>
      <c r="AG103" t="str">
        <v>Kingler</v>
      </c>
      <c r="AI103" t="str">
        <v>Water</v>
      </c>
      <c r="AJ103" t="str">
        <v>Kingler</v>
      </c>
    </row>
    <row r="104" spans="24:36" x14ac:dyDescent="0.35">
      <c r="X104" t="str">
        <v>Voltorb</v>
      </c>
      <c r="Y104" t="str">
        <v>Electric</v>
      </c>
      <c r="Z104" t="str" cm="1">
        <f t="array" ref="Z104">_xlfn.TEXTSPLIT(Y104,",")</f>
        <v>Electric</v>
      </c>
      <c r="AB104" t="str">
        <f>'pokedex_(Update_04.21)'!E101</f>
        <v>1</v>
      </c>
      <c r="AC104" t="str">
        <v>Voltorb</v>
      </c>
      <c r="AD104" t="str">
        <v>Electric</v>
      </c>
      <c r="AE104" t="str">
        <v>Electric</v>
      </c>
      <c r="AF104" t="str">
        <f t="shared" si="1"/>
        <v>Electric,Electric</v>
      </c>
      <c r="AG104" t="str">
        <v>Voltorb</v>
      </c>
      <c r="AI104" t="str">
        <v>Electric</v>
      </c>
      <c r="AJ104" t="str">
        <v>Voltorb</v>
      </c>
    </row>
    <row r="105" spans="24:36" x14ac:dyDescent="0.35">
      <c r="X105" t="str">
        <v>Electrode</v>
      </c>
      <c r="Y105" t="str">
        <v>Electric</v>
      </c>
      <c r="Z105" t="str" cm="1">
        <f t="array" ref="Z105">_xlfn.TEXTSPLIT(Y105,",")</f>
        <v>Electric</v>
      </c>
      <c r="AB105" t="str">
        <f>'pokedex_(Update_04.21)'!E102</f>
        <v>1</v>
      </c>
      <c r="AC105" t="str">
        <v>Electrode</v>
      </c>
      <c r="AD105" t="str">
        <v>Electric</v>
      </c>
      <c r="AE105" t="str">
        <v>Electric</v>
      </c>
      <c r="AF105" t="str">
        <f t="shared" si="1"/>
        <v>Electric,Electric</v>
      </c>
      <c r="AG105" t="str">
        <v>Electrode</v>
      </c>
      <c r="AI105" t="str">
        <v>Electric</v>
      </c>
      <c r="AJ105" t="str">
        <v>Electrode</v>
      </c>
    </row>
    <row r="106" spans="24:36" x14ac:dyDescent="0.35">
      <c r="X106" t="str">
        <v>Exeggcute</v>
      </c>
      <c r="Y106" t="str">
        <v>Grass, Psychic</v>
      </c>
      <c r="Z106" t="str" cm="1">
        <f t="array" ref="Z106:AA106">_xlfn.TEXTSPLIT(Y106,",")</f>
        <v>Grass</v>
      </c>
      <c r="AA106" t="str">
        <v xml:space="preserve"> Psychic</v>
      </c>
      <c r="AB106" t="str">
        <f>'pokedex_(Update_04.21)'!E103</f>
        <v>1</v>
      </c>
      <c r="AC106" t="str">
        <v>Exeggcute</v>
      </c>
      <c r="AD106" t="str">
        <v>Grass</v>
      </c>
      <c r="AE106" t="str">
        <v xml:space="preserve"> Psychic</v>
      </c>
      <c r="AF106" t="str">
        <f t="shared" si="1"/>
        <v>Grass, Psychic</v>
      </c>
      <c r="AG106" t="str">
        <v>Exeggcute</v>
      </c>
      <c r="AI106" t="str">
        <v>Grass, Psychic</v>
      </c>
      <c r="AJ106" t="str">
        <v>Exeggcute</v>
      </c>
    </row>
    <row r="107" spans="24:36" x14ac:dyDescent="0.35">
      <c r="X107" t="str">
        <v>Exeggutor</v>
      </c>
      <c r="Y107" t="str">
        <v>Grass, Psychic</v>
      </c>
      <c r="Z107" t="str" cm="1">
        <f t="array" ref="Z107:AA107">_xlfn.TEXTSPLIT(Y107,",")</f>
        <v>Grass</v>
      </c>
      <c r="AA107" t="str">
        <v xml:space="preserve"> Psychic</v>
      </c>
      <c r="AB107" t="str">
        <f>'pokedex_(Update_04.21)'!E104</f>
        <v>1</v>
      </c>
      <c r="AC107" t="str">
        <v>Exeggutor</v>
      </c>
      <c r="AD107" t="str">
        <v>Grass</v>
      </c>
      <c r="AE107" t="str">
        <v xml:space="preserve"> Psychic</v>
      </c>
      <c r="AF107" t="str">
        <f t="shared" si="1"/>
        <v>Grass, Psychic</v>
      </c>
      <c r="AG107" t="str">
        <v>Exeggutor</v>
      </c>
      <c r="AI107" t="str">
        <v>Grass, Psychic</v>
      </c>
      <c r="AJ107" t="str">
        <v>Exeggutor</v>
      </c>
    </row>
    <row r="108" spans="24:36" x14ac:dyDescent="0.35">
      <c r="X108" t="str">
        <v>Cubone</v>
      </c>
      <c r="Y108" t="str">
        <v>Ground</v>
      </c>
      <c r="Z108" t="str" cm="1">
        <f t="array" ref="Z108">_xlfn.TEXTSPLIT(Y108,",")</f>
        <v>Ground</v>
      </c>
      <c r="AB108" t="str">
        <f>'pokedex_(Update_04.21)'!E105</f>
        <v>1</v>
      </c>
      <c r="AC108" t="str">
        <v>Cubone</v>
      </c>
      <c r="AD108" t="str">
        <v>Ground</v>
      </c>
      <c r="AE108" t="str">
        <v>Ground</v>
      </c>
      <c r="AF108" t="str">
        <f t="shared" si="1"/>
        <v>Ground,Ground</v>
      </c>
      <c r="AG108" t="str">
        <v>Cubone</v>
      </c>
      <c r="AI108" t="str">
        <v>Ground</v>
      </c>
      <c r="AJ108" t="str">
        <v>Cubone</v>
      </c>
    </row>
    <row r="109" spans="24:36" x14ac:dyDescent="0.35">
      <c r="X109" t="str">
        <v>Marowak</v>
      </c>
      <c r="Y109" t="str">
        <v>Ground</v>
      </c>
      <c r="Z109" t="str" cm="1">
        <f t="array" ref="Z109">_xlfn.TEXTSPLIT(Y109,",")</f>
        <v>Ground</v>
      </c>
      <c r="AB109" t="str">
        <f>'pokedex_(Update_04.21)'!E106</f>
        <v>1</v>
      </c>
      <c r="AC109" t="str">
        <v>Marowak</v>
      </c>
      <c r="AD109" t="str">
        <v>Ground</v>
      </c>
      <c r="AE109" t="str">
        <v>Ground</v>
      </c>
      <c r="AF109" t="str">
        <f t="shared" si="1"/>
        <v>Ground,Ground</v>
      </c>
      <c r="AG109" t="str">
        <v>Marowak</v>
      </c>
      <c r="AI109" t="str">
        <v>Ground</v>
      </c>
      <c r="AJ109" t="str">
        <v>Marowak</v>
      </c>
    </row>
    <row r="110" spans="24:36" x14ac:dyDescent="0.35">
      <c r="X110" t="str">
        <v>Hitmonlee</v>
      </c>
      <c r="Y110" t="str">
        <v>Fighting</v>
      </c>
      <c r="Z110" t="str" cm="1">
        <f t="array" ref="Z110">_xlfn.TEXTSPLIT(Y110,",")</f>
        <v>Fighting</v>
      </c>
      <c r="AB110" t="str">
        <f>'pokedex_(Update_04.21)'!E107</f>
        <v>1</v>
      </c>
      <c r="AC110" t="str">
        <v>Hitmonlee</v>
      </c>
      <c r="AD110" t="str">
        <v>Fighting</v>
      </c>
      <c r="AE110" t="str">
        <v>Fighting</v>
      </c>
      <c r="AF110" t="str">
        <f t="shared" si="1"/>
        <v>Fighting,Fighting</v>
      </c>
      <c r="AG110" t="str">
        <v>Hitmonlee</v>
      </c>
      <c r="AI110" t="str">
        <v>Fighting</v>
      </c>
      <c r="AJ110" t="str">
        <v>Hitmonlee</v>
      </c>
    </row>
    <row r="111" spans="24:36" x14ac:dyDescent="0.35">
      <c r="X111" t="str">
        <v>Hitmonchan</v>
      </c>
      <c r="Y111" t="str">
        <v>Fighting</v>
      </c>
      <c r="Z111" t="str" cm="1">
        <f t="array" ref="Z111">_xlfn.TEXTSPLIT(Y111,",")</f>
        <v>Fighting</v>
      </c>
      <c r="AB111" t="str">
        <f>'pokedex_(Update_04.21)'!E108</f>
        <v>1</v>
      </c>
      <c r="AC111" t="str">
        <v>Hitmonchan</v>
      </c>
      <c r="AD111" t="str">
        <v>Fighting</v>
      </c>
      <c r="AE111" t="str">
        <v>Fighting</v>
      </c>
      <c r="AF111" t="str">
        <f t="shared" si="1"/>
        <v>Fighting,Fighting</v>
      </c>
      <c r="AG111" t="str">
        <v>Hitmonchan</v>
      </c>
      <c r="AI111" t="str">
        <v>Fighting</v>
      </c>
      <c r="AJ111" t="str">
        <v>Hitmonchan</v>
      </c>
    </row>
    <row r="112" spans="24:36" x14ac:dyDescent="0.35">
      <c r="X112" t="str">
        <v>Lickitung</v>
      </c>
      <c r="Y112" t="str">
        <v>Normal</v>
      </c>
      <c r="Z112" t="str" cm="1">
        <f t="array" ref="Z112">_xlfn.TEXTSPLIT(Y112,",")</f>
        <v>Normal</v>
      </c>
      <c r="AB112" t="str">
        <f>'pokedex_(Update_04.21)'!E109</f>
        <v>1</v>
      </c>
      <c r="AC112" t="str">
        <v>Lickitung</v>
      </c>
      <c r="AD112" t="str">
        <v>Normal</v>
      </c>
      <c r="AE112" t="str">
        <v>Normal</v>
      </c>
      <c r="AF112" t="str">
        <f t="shared" si="1"/>
        <v>Normal,Normal</v>
      </c>
      <c r="AG112" t="str">
        <v>Lickitung</v>
      </c>
      <c r="AI112" t="str">
        <v>Normal</v>
      </c>
      <c r="AJ112" t="str">
        <v>Lickitung</v>
      </c>
    </row>
    <row r="113" spans="24:36" x14ac:dyDescent="0.35">
      <c r="X113" t="str">
        <v>Koffing</v>
      </c>
      <c r="Y113" t="str">
        <v>Poison</v>
      </c>
      <c r="Z113" t="str" cm="1">
        <f t="array" ref="Z113">_xlfn.TEXTSPLIT(Y113,",")</f>
        <v>Poison</v>
      </c>
      <c r="AB113" t="str">
        <f>'pokedex_(Update_04.21)'!E110</f>
        <v>1</v>
      </c>
      <c r="AC113" t="str">
        <v>Koffing</v>
      </c>
      <c r="AD113" t="str">
        <v>Poison</v>
      </c>
      <c r="AE113" t="str">
        <v>Poison</v>
      </c>
      <c r="AF113" t="str">
        <f t="shared" si="1"/>
        <v>Poison,Poison</v>
      </c>
      <c r="AG113" t="str">
        <v>Koffing</v>
      </c>
      <c r="AI113" t="str">
        <v>Poison</v>
      </c>
      <c r="AJ113" t="str">
        <v>Koffing</v>
      </c>
    </row>
    <row r="114" spans="24:36" x14ac:dyDescent="0.35">
      <c r="X114" t="str">
        <v>Weezing</v>
      </c>
      <c r="Y114" t="str">
        <v>Poison</v>
      </c>
      <c r="Z114" t="str" cm="1">
        <f t="array" ref="Z114">_xlfn.TEXTSPLIT(Y114,",")</f>
        <v>Poison</v>
      </c>
      <c r="AB114" t="str">
        <f>'pokedex_(Update_04.21)'!E111</f>
        <v>1</v>
      </c>
      <c r="AC114" t="str">
        <v>Weezing</v>
      </c>
      <c r="AD114" t="str">
        <v>Poison</v>
      </c>
      <c r="AE114" t="str">
        <v>Poison</v>
      </c>
      <c r="AF114" t="str">
        <f t="shared" si="1"/>
        <v>Poison,Poison</v>
      </c>
      <c r="AG114" t="str">
        <v>Weezing</v>
      </c>
      <c r="AI114" t="str">
        <v>Poison</v>
      </c>
      <c r="AJ114" t="str">
        <v>Weezing</v>
      </c>
    </row>
    <row r="115" spans="24:36" x14ac:dyDescent="0.35">
      <c r="X115" t="str">
        <v>Rhyhorn</v>
      </c>
      <c r="Y115" t="str">
        <v>Ground, Rock</v>
      </c>
      <c r="Z115" t="str" cm="1">
        <f t="array" ref="Z115:AA115">_xlfn.TEXTSPLIT(Y115,",")</f>
        <v>Ground</v>
      </c>
      <c r="AA115" t="str">
        <v xml:space="preserve"> Rock</v>
      </c>
      <c r="AB115" t="str">
        <f>'pokedex_(Update_04.21)'!E112</f>
        <v>1</v>
      </c>
      <c r="AC115" t="str">
        <v>Rhyhorn</v>
      </c>
      <c r="AD115" t="str">
        <v>Ground</v>
      </c>
      <c r="AE115" t="str">
        <v xml:space="preserve"> Rock</v>
      </c>
      <c r="AF115" t="str">
        <f t="shared" si="1"/>
        <v>Ground, Rock</v>
      </c>
      <c r="AG115" t="str">
        <v>Rhyhorn</v>
      </c>
      <c r="AI115" t="str">
        <v>Ground, Rock</v>
      </c>
      <c r="AJ115" t="str">
        <v>Rhyhorn</v>
      </c>
    </row>
    <row r="116" spans="24:36" x14ac:dyDescent="0.35">
      <c r="X116" t="str">
        <v>Rhydon</v>
      </c>
      <c r="Y116" t="str">
        <v>Ground, Rock</v>
      </c>
      <c r="Z116" t="str" cm="1">
        <f t="array" ref="Z116:AA116">_xlfn.TEXTSPLIT(Y116,",")</f>
        <v>Ground</v>
      </c>
      <c r="AA116" t="str">
        <v xml:space="preserve"> Rock</v>
      </c>
      <c r="AB116" t="str">
        <f>'pokedex_(Update_04.21)'!E113</f>
        <v>1</v>
      </c>
      <c r="AC116" t="str">
        <v>Rhydon</v>
      </c>
      <c r="AD116" t="str">
        <v>Ground</v>
      </c>
      <c r="AE116" t="str">
        <v xml:space="preserve"> Rock</v>
      </c>
      <c r="AF116" t="str">
        <f t="shared" si="1"/>
        <v>Ground, Rock</v>
      </c>
      <c r="AG116" t="str">
        <v>Rhydon</v>
      </c>
      <c r="AI116" t="str">
        <v>Ground, Rock</v>
      </c>
      <c r="AJ116" t="str">
        <v>Rhydon</v>
      </c>
    </row>
    <row r="117" spans="24:36" x14ac:dyDescent="0.35">
      <c r="X117" t="str">
        <v>Chansey</v>
      </c>
      <c r="Y117" t="str">
        <v>Normal</v>
      </c>
      <c r="Z117" t="str" cm="1">
        <f t="array" ref="Z117">_xlfn.TEXTSPLIT(Y117,",")</f>
        <v>Normal</v>
      </c>
      <c r="AB117" t="str">
        <f>'pokedex_(Update_04.21)'!E114</f>
        <v>1</v>
      </c>
      <c r="AC117" t="str">
        <v>Chansey</v>
      </c>
      <c r="AD117" t="str">
        <v>Normal</v>
      </c>
      <c r="AE117" t="str">
        <v>Normal</v>
      </c>
      <c r="AF117" t="str">
        <f t="shared" si="1"/>
        <v>Normal,Normal</v>
      </c>
      <c r="AG117" t="str">
        <v>Chansey</v>
      </c>
      <c r="AI117" t="str">
        <v>Normal</v>
      </c>
      <c r="AJ117" t="str">
        <v>Chansey</v>
      </c>
    </row>
    <row r="118" spans="24:36" x14ac:dyDescent="0.35">
      <c r="X118" t="str">
        <v>Tangela</v>
      </c>
      <c r="Y118" t="str">
        <v>Grass</v>
      </c>
      <c r="Z118" t="str" cm="1">
        <f t="array" ref="Z118">_xlfn.TEXTSPLIT(Y118,",")</f>
        <v>Grass</v>
      </c>
      <c r="AB118" t="str">
        <f>'pokedex_(Update_04.21)'!E115</f>
        <v>1</v>
      </c>
      <c r="AC118" t="str">
        <v>Tangela</v>
      </c>
      <c r="AD118" t="str">
        <v>Grass</v>
      </c>
      <c r="AE118" t="str">
        <v>Grass</v>
      </c>
      <c r="AF118" t="str">
        <f t="shared" si="1"/>
        <v>Grass,Grass</v>
      </c>
      <c r="AG118" t="str">
        <v>Tangela</v>
      </c>
      <c r="AI118" t="str">
        <v>Grass</v>
      </c>
      <c r="AJ118" t="str">
        <v>Tangela</v>
      </c>
    </row>
    <row r="119" spans="24:36" x14ac:dyDescent="0.35">
      <c r="X119" t="str">
        <v>Kangaskhan</v>
      </c>
      <c r="Y119" t="str">
        <v>Normal</v>
      </c>
      <c r="Z119" t="str" cm="1">
        <f t="array" ref="Z119">_xlfn.TEXTSPLIT(Y119,",")</f>
        <v>Normal</v>
      </c>
      <c r="AB119" t="str">
        <f>'pokedex_(Update_04.21)'!E116</f>
        <v>1</v>
      </c>
      <c r="AC119" t="str">
        <v>Kangaskhan</v>
      </c>
      <c r="AD119" t="str">
        <v>Normal</v>
      </c>
      <c r="AE119" t="str">
        <v>Normal</v>
      </c>
      <c r="AF119" t="str">
        <f t="shared" si="1"/>
        <v>Normal,Normal</v>
      </c>
      <c r="AG119" t="str">
        <v>Kangaskhan</v>
      </c>
      <c r="AI119" t="str">
        <v>Normal</v>
      </c>
      <c r="AJ119" t="str">
        <v>Kangaskhan</v>
      </c>
    </row>
    <row r="120" spans="24:36" x14ac:dyDescent="0.35">
      <c r="X120" t="str">
        <v>Horsea</v>
      </c>
      <c r="Y120" t="str">
        <v>Water</v>
      </c>
      <c r="Z120" t="str" cm="1">
        <f t="array" ref="Z120">_xlfn.TEXTSPLIT(Y120,",")</f>
        <v>Water</v>
      </c>
      <c r="AB120" t="str">
        <f>'pokedex_(Update_04.21)'!E117</f>
        <v>1</v>
      </c>
      <c r="AC120" t="str">
        <v>Horsea</v>
      </c>
      <c r="AD120" t="str">
        <v>Water</v>
      </c>
      <c r="AE120" t="str">
        <v>Water</v>
      </c>
      <c r="AF120" t="str">
        <f t="shared" si="1"/>
        <v>Water,Water</v>
      </c>
      <c r="AG120" t="str">
        <v>Horsea</v>
      </c>
      <c r="AI120" t="str">
        <v>Water</v>
      </c>
      <c r="AJ120" t="str">
        <v>Horsea</v>
      </c>
    </row>
    <row r="121" spans="24:36" x14ac:dyDescent="0.35">
      <c r="X121" t="str">
        <v>Seadra</v>
      </c>
      <c r="Y121" t="str">
        <v>Water</v>
      </c>
      <c r="Z121" t="str" cm="1">
        <f t="array" ref="Z121">_xlfn.TEXTSPLIT(Y121,",")</f>
        <v>Water</v>
      </c>
      <c r="AB121" t="str">
        <f>'pokedex_(Update_04.21)'!E118</f>
        <v>1</v>
      </c>
      <c r="AC121" t="str">
        <v>Seadra</v>
      </c>
      <c r="AD121" t="str">
        <v>Water</v>
      </c>
      <c r="AE121" t="str">
        <v>Water</v>
      </c>
      <c r="AF121" t="str">
        <f t="shared" si="1"/>
        <v>Water,Water</v>
      </c>
      <c r="AG121" t="str">
        <v>Seadra</v>
      </c>
      <c r="AI121" t="str">
        <v>Water</v>
      </c>
      <c r="AJ121" t="str">
        <v>Seadra</v>
      </c>
    </row>
    <row r="122" spans="24:36" x14ac:dyDescent="0.35">
      <c r="X122" t="str">
        <v>Goldeen</v>
      </c>
      <c r="Y122" t="str">
        <v>Water</v>
      </c>
      <c r="Z122" t="str" cm="1">
        <f t="array" ref="Z122">_xlfn.TEXTSPLIT(Y122,",")</f>
        <v>Water</v>
      </c>
      <c r="AB122" t="str">
        <f>'pokedex_(Update_04.21)'!E119</f>
        <v>1</v>
      </c>
      <c r="AC122" t="str">
        <v>Goldeen</v>
      </c>
      <c r="AD122" t="str">
        <v>Water</v>
      </c>
      <c r="AE122" t="str">
        <v>Water</v>
      </c>
      <c r="AF122" t="str">
        <f t="shared" si="1"/>
        <v>Water,Water</v>
      </c>
      <c r="AG122" t="str">
        <v>Goldeen</v>
      </c>
      <c r="AI122" t="str">
        <v>Water</v>
      </c>
      <c r="AJ122" t="str">
        <v>Goldeen</v>
      </c>
    </row>
    <row r="123" spans="24:36" x14ac:dyDescent="0.35">
      <c r="X123" t="str">
        <v>Seaking</v>
      </c>
      <c r="Y123" t="str">
        <v>Water</v>
      </c>
      <c r="Z123" t="str" cm="1">
        <f t="array" ref="Z123">_xlfn.TEXTSPLIT(Y123,",")</f>
        <v>Water</v>
      </c>
      <c r="AB123" t="str">
        <f>'pokedex_(Update_04.21)'!E120</f>
        <v>1</v>
      </c>
      <c r="AC123" t="str">
        <v>Seaking</v>
      </c>
      <c r="AD123" t="str">
        <v>Water</v>
      </c>
      <c r="AE123" t="str">
        <v>Water</v>
      </c>
      <c r="AF123" t="str">
        <f t="shared" si="1"/>
        <v>Water,Water</v>
      </c>
      <c r="AG123" t="str">
        <v>Seaking</v>
      </c>
      <c r="AI123" t="str">
        <v>Water</v>
      </c>
      <c r="AJ123" t="str">
        <v>Seaking</v>
      </c>
    </row>
    <row r="124" spans="24:36" x14ac:dyDescent="0.35">
      <c r="X124" t="str">
        <v>Staryu</v>
      </c>
      <c r="Y124" t="str">
        <v>Water</v>
      </c>
      <c r="Z124" t="str" cm="1">
        <f t="array" ref="Z124">_xlfn.TEXTSPLIT(Y124,",")</f>
        <v>Water</v>
      </c>
      <c r="AB124" t="str">
        <f>'pokedex_(Update_04.21)'!E121</f>
        <v>1</v>
      </c>
      <c r="AC124" t="str">
        <v>Staryu</v>
      </c>
      <c r="AD124" t="str">
        <v>Water</v>
      </c>
      <c r="AE124" t="str">
        <v>Water</v>
      </c>
      <c r="AF124" t="str">
        <f t="shared" si="1"/>
        <v>Water,Water</v>
      </c>
      <c r="AG124" t="str">
        <v>Staryu</v>
      </c>
      <c r="AI124" t="str">
        <v>Water</v>
      </c>
      <c r="AJ124" t="str">
        <v>Staryu</v>
      </c>
    </row>
    <row r="125" spans="24:36" x14ac:dyDescent="0.35">
      <c r="X125" t="str">
        <v>Starmie</v>
      </c>
      <c r="Y125" t="str">
        <v>Water, Psychic</v>
      </c>
      <c r="Z125" t="str" cm="1">
        <f t="array" ref="Z125:AA125">_xlfn.TEXTSPLIT(Y125,",")</f>
        <v>Water</v>
      </c>
      <c r="AA125" t="str">
        <v xml:space="preserve"> Psychic</v>
      </c>
      <c r="AB125" t="str">
        <f>'pokedex_(Update_04.21)'!E122</f>
        <v>1</v>
      </c>
      <c r="AC125" t="str">
        <v>Starmie</v>
      </c>
      <c r="AD125" t="str">
        <v>Water</v>
      </c>
      <c r="AE125" t="str">
        <v xml:space="preserve"> Psychic</v>
      </c>
      <c r="AF125" t="str">
        <f t="shared" si="1"/>
        <v>Water, Psychic</v>
      </c>
      <c r="AG125" t="str">
        <v>Starmie</v>
      </c>
      <c r="AI125" t="str">
        <v>Water, Psychic</v>
      </c>
      <c r="AJ125" t="str">
        <v>Starmie</v>
      </c>
    </row>
    <row r="126" spans="24:36" x14ac:dyDescent="0.35">
      <c r="X126" t="str">
        <v>Mr, Mime</v>
      </c>
      <c r="Y126" t="str">
        <v>Psychic, Fairy</v>
      </c>
      <c r="Z126" t="str" cm="1">
        <f t="array" ref="Z126:AA126">_xlfn.TEXTSPLIT(Y126,",")</f>
        <v>Psychic</v>
      </c>
      <c r="AA126" t="str">
        <v xml:space="preserve"> Fairy</v>
      </c>
      <c r="AB126" t="str">
        <f>'pokedex_(Update_04.21)'!E123</f>
        <v>1</v>
      </c>
      <c r="AC126" t="str">
        <v>Mr, Mime</v>
      </c>
      <c r="AD126" t="str">
        <v>Psychic</v>
      </c>
      <c r="AE126" t="str">
        <v xml:space="preserve"> Fairy</v>
      </c>
      <c r="AF126" t="str">
        <f t="shared" si="1"/>
        <v>Psychic, Fairy</v>
      </c>
      <c r="AG126" t="str">
        <v>Mr, Mime</v>
      </c>
      <c r="AI126" t="str">
        <v>Psychic, Fairy</v>
      </c>
      <c r="AJ126" t="str">
        <v>Mr, Mime</v>
      </c>
    </row>
    <row r="127" spans="24:36" x14ac:dyDescent="0.35">
      <c r="X127" t="str">
        <v>Scyther</v>
      </c>
      <c r="Y127" t="str">
        <v>Bug, Flying</v>
      </c>
      <c r="Z127" t="str" cm="1">
        <f t="array" ref="Z127:AA127">_xlfn.TEXTSPLIT(Y127,",")</f>
        <v>Bug</v>
      </c>
      <c r="AA127" t="str">
        <v xml:space="preserve"> Flying</v>
      </c>
      <c r="AB127" t="str">
        <f>'pokedex_(Update_04.21)'!E124</f>
        <v>1</v>
      </c>
      <c r="AC127" t="str">
        <v>Scyther</v>
      </c>
      <c r="AD127" t="str">
        <v>Bug</v>
      </c>
      <c r="AE127" t="str">
        <v xml:space="preserve"> Flying</v>
      </c>
      <c r="AF127" t="str">
        <f t="shared" si="1"/>
        <v>Bug, Flying</v>
      </c>
      <c r="AG127" t="str">
        <v>Scyther</v>
      </c>
      <c r="AI127" t="str">
        <v>Bug, Flying</v>
      </c>
      <c r="AJ127" t="str">
        <v>Scyther</v>
      </c>
    </row>
    <row r="128" spans="24:36" x14ac:dyDescent="0.35">
      <c r="X128" t="str">
        <v>Jynx</v>
      </c>
      <c r="Y128" t="str">
        <v>Ice, Psychic</v>
      </c>
      <c r="Z128" t="str" cm="1">
        <f t="array" ref="Z128:AA128">_xlfn.TEXTSPLIT(Y128,",")</f>
        <v>Ice</v>
      </c>
      <c r="AA128" t="str">
        <v xml:space="preserve"> Psychic</v>
      </c>
      <c r="AB128" t="str">
        <f>'pokedex_(Update_04.21)'!E125</f>
        <v>1</v>
      </c>
      <c r="AC128" t="str">
        <v>Jynx</v>
      </c>
      <c r="AD128" t="str">
        <v>Ice</v>
      </c>
      <c r="AE128" t="str">
        <v xml:space="preserve"> Psychic</v>
      </c>
      <c r="AF128" t="str">
        <f t="shared" si="1"/>
        <v>Ice, Psychic</v>
      </c>
      <c r="AG128" t="str">
        <v>Jynx</v>
      </c>
      <c r="AI128" t="str">
        <v>Ice, Psychic</v>
      </c>
      <c r="AJ128" t="str">
        <v>Jynx</v>
      </c>
    </row>
    <row r="129" spans="24:36" x14ac:dyDescent="0.35">
      <c r="X129" t="str">
        <v>Electabuzz</v>
      </c>
      <c r="Y129" t="str">
        <v>Electric</v>
      </c>
      <c r="Z129" t="str" cm="1">
        <f t="array" ref="Z129">_xlfn.TEXTSPLIT(Y129,",")</f>
        <v>Electric</v>
      </c>
      <c r="AB129" t="str">
        <f>'pokedex_(Update_04.21)'!E126</f>
        <v>1</v>
      </c>
      <c r="AC129" t="str">
        <v>Electabuzz</v>
      </c>
      <c r="AD129" t="str">
        <v>Electric</v>
      </c>
      <c r="AE129" t="str">
        <v>Electric</v>
      </c>
      <c r="AF129" t="str">
        <f t="shared" si="1"/>
        <v>Electric,Electric</v>
      </c>
      <c r="AG129" t="str">
        <v>Electabuzz</v>
      </c>
      <c r="AI129" t="str">
        <v>Electric</v>
      </c>
      <c r="AJ129" t="str">
        <v>Electabuzz</v>
      </c>
    </row>
    <row r="130" spans="24:36" x14ac:dyDescent="0.35">
      <c r="X130" t="str">
        <v>Magmar</v>
      </c>
      <c r="Y130" t="str">
        <v>Fire</v>
      </c>
      <c r="Z130" t="str" cm="1">
        <f t="array" ref="Z130">_xlfn.TEXTSPLIT(Y130,",")</f>
        <v>Fire</v>
      </c>
      <c r="AB130" t="str">
        <f>'pokedex_(Update_04.21)'!E127</f>
        <v>1</v>
      </c>
      <c r="AC130" t="str">
        <v>Magmar</v>
      </c>
      <c r="AD130" t="str">
        <v>Fire</v>
      </c>
      <c r="AE130" t="str">
        <v>Fire</v>
      </c>
      <c r="AF130" t="str">
        <f t="shared" si="1"/>
        <v>Fire,Fire</v>
      </c>
      <c r="AG130" t="str">
        <v>Magmar</v>
      </c>
      <c r="AI130" t="str">
        <v>Fire</v>
      </c>
      <c r="AJ130" t="str">
        <v>Magmar</v>
      </c>
    </row>
    <row r="131" spans="24:36" x14ac:dyDescent="0.35">
      <c r="X131" t="str">
        <v>Pinsir</v>
      </c>
      <c r="Y131" t="str">
        <v>Bug</v>
      </c>
      <c r="Z131" t="str" cm="1">
        <f t="array" ref="Z131">_xlfn.TEXTSPLIT(Y131,",")</f>
        <v>Bug</v>
      </c>
      <c r="AB131" t="str">
        <f>'pokedex_(Update_04.21)'!E128</f>
        <v>1</v>
      </c>
      <c r="AC131" t="str">
        <v>Pinsir</v>
      </c>
      <c r="AD131" t="str">
        <v>Bug</v>
      </c>
      <c r="AE131" t="str">
        <v>Bug</v>
      </c>
      <c r="AF131" t="str">
        <f t="shared" si="1"/>
        <v>Bug,Bug</v>
      </c>
      <c r="AG131" t="str">
        <v>Pinsir</v>
      </c>
      <c r="AI131" t="str">
        <v>Bug</v>
      </c>
      <c r="AJ131" t="str">
        <v>Pinsir</v>
      </c>
    </row>
    <row r="132" spans="24:36" x14ac:dyDescent="0.35">
      <c r="X132" t="str">
        <v>Tauros</v>
      </c>
      <c r="Y132" t="str">
        <v>Normal</v>
      </c>
      <c r="Z132" t="str" cm="1">
        <f t="array" ref="Z132">_xlfn.TEXTSPLIT(Y132,",")</f>
        <v>Normal</v>
      </c>
      <c r="AB132" t="str">
        <f>'pokedex_(Update_04.21)'!E129</f>
        <v>1</v>
      </c>
      <c r="AC132" t="str">
        <v>Tauros</v>
      </c>
      <c r="AD132" t="str">
        <v>Normal</v>
      </c>
      <c r="AE132" t="str">
        <v>Normal</v>
      </c>
      <c r="AF132" t="str">
        <f t="shared" si="1"/>
        <v>Normal,Normal</v>
      </c>
      <c r="AG132" t="str">
        <v>Tauros</v>
      </c>
      <c r="AI132" t="str">
        <v>Normal</v>
      </c>
      <c r="AJ132" t="str">
        <v>Tauros</v>
      </c>
    </row>
    <row r="133" spans="24:36" x14ac:dyDescent="0.35">
      <c r="X133" t="str">
        <v>Magikarp</v>
      </c>
      <c r="Y133" t="str">
        <v>Water</v>
      </c>
      <c r="Z133" t="str" cm="1">
        <f t="array" ref="Z133">_xlfn.TEXTSPLIT(Y133,",")</f>
        <v>Water</v>
      </c>
      <c r="AB133" t="str">
        <f>'pokedex_(Update_04.21)'!E130</f>
        <v>1</v>
      </c>
      <c r="AC133" t="str">
        <v>Magikarp</v>
      </c>
      <c r="AD133" t="str">
        <v>Water</v>
      </c>
      <c r="AE133" t="str">
        <v>Water</v>
      </c>
      <c r="AF133" t="str">
        <f t="shared" si="1"/>
        <v>Water,Water</v>
      </c>
      <c r="AG133" t="str">
        <v>Magikarp</v>
      </c>
      <c r="AI133" t="str">
        <v>Water</v>
      </c>
      <c r="AJ133" t="str">
        <v>Magikarp</v>
      </c>
    </row>
    <row r="134" spans="24:36" x14ac:dyDescent="0.35">
      <c r="X134" t="str">
        <v>Gyarados</v>
      </c>
      <c r="Y134" t="str">
        <v>Water, Flying</v>
      </c>
      <c r="Z134" t="str" cm="1">
        <f t="array" ref="Z134:AA134">_xlfn.TEXTSPLIT(Y134,",")</f>
        <v>Water</v>
      </c>
      <c r="AA134" t="str">
        <v xml:space="preserve"> Flying</v>
      </c>
      <c r="AB134" t="str">
        <f>'pokedex_(Update_04.21)'!E131</f>
        <v>1</v>
      </c>
      <c r="AC134" t="str">
        <v>Gyarados</v>
      </c>
      <c r="AD134" t="str">
        <v>Water</v>
      </c>
      <c r="AE134" t="str">
        <v xml:space="preserve"> Flying</v>
      </c>
      <c r="AF134" t="str">
        <f t="shared" ref="AF134:AF197" si="2">_xlfn.TEXTJOIN(",",TRUE,AD134,AE134)</f>
        <v>Water, Flying</v>
      </c>
      <c r="AG134" t="str">
        <v>Gyarados</v>
      </c>
      <c r="AI134" t="str">
        <v>Water, Flying</v>
      </c>
      <c r="AJ134" t="str">
        <v>Gyarados</v>
      </c>
    </row>
    <row r="135" spans="24:36" x14ac:dyDescent="0.35">
      <c r="X135" t="str">
        <v>Lapras</v>
      </c>
      <c r="Y135" t="str">
        <v>Water, Ice</v>
      </c>
      <c r="Z135" t="str" cm="1">
        <f t="array" ref="Z135:AA135">_xlfn.TEXTSPLIT(Y135,",")</f>
        <v>Water</v>
      </c>
      <c r="AA135" t="str">
        <v xml:space="preserve"> Ice</v>
      </c>
      <c r="AB135" t="str">
        <f>'pokedex_(Update_04.21)'!E132</f>
        <v>1</v>
      </c>
      <c r="AC135" t="str">
        <v>Lapras</v>
      </c>
      <c r="AD135" t="str">
        <v>Water</v>
      </c>
      <c r="AE135" t="str">
        <v xml:space="preserve"> Ice</v>
      </c>
      <c r="AF135" t="str">
        <f t="shared" si="2"/>
        <v>Water, Ice</v>
      </c>
      <c r="AG135" t="str">
        <v>Lapras</v>
      </c>
      <c r="AI135" t="str">
        <v>Water, Ice</v>
      </c>
      <c r="AJ135" t="str">
        <v>Lapras</v>
      </c>
    </row>
    <row r="136" spans="24:36" x14ac:dyDescent="0.35">
      <c r="X136" t="str">
        <v>Ditto</v>
      </c>
      <c r="Y136" t="str">
        <v>Normal</v>
      </c>
      <c r="Z136" t="str" cm="1">
        <f t="array" ref="Z136">_xlfn.TEXTSPLIT(Y136,",")</f>
        <v>Normal</v>
      </c>
      <c r="AB136" t="str">
        <f>'pokedex_(Update_04.21)'!E133</f>
        <v>1</v>
      </c>
      <c r="AC136" t="str">
        <v>Ditto</v>
      </c>
      <c r="AD136" t="str">
        <v>Normal</v>
      </c>
      <c r="AE136" t="str">
        <v>Normal</v>
      </c>
      <c r="AF136" t="str">
        <f t="shared" si="2"/>
        <v>Normal,Normal</v>
      </c>
      <c r="AG136" t="str">
        <v>Ditto</v>
      </c>
      <c r="AI136" t="str">
        <v>Normal</v>
      </c>
      <c r="AJ136" t="str">
        <v>Ditto</v>
      </c>
    </row>
    <row r="137" spans="24:36" x14ac:dyDescent="0.35">
      <c r="X137" t="str">
        <v>Eevee</v>
      </c>
      <c r="Y137" t="str">
        <v>Normal</v>
      </c>
      <c r="Z137" t="str" cm="1">
        <f t="array" ref="Z137">_xlfn.TEXTSPLIT(Y137,",")</f>
        <v>Normal</v>
      </c>
      <c r="AB137" t="str">
        <f>'pokedex_(Update_04.21)'!E134</f>
        <v>1</v>
      </c>
      <c r="AC137" t="str">
        <v>Eevee</v>
      </c>
      <c r="AD137" t="str">
        <v>Normal</v>
      </c>
      <c r="AE137" t="str">
        <v>Normal</v>
      </c>
      <c r="AF137" t="str">
        <f t="shared" si="2"/>
        <v>Normal,Normal</v>
      </c>
      <c r="AG137" t="str">
        <v>Eevee</v>
      </c>
      <c r="AI137" t="str">
        <v>Normal</v>
      </c>
      <c r="AJ137" t="str">
        <v>Eevee</v>
      </c>
    </row>
    <row r="138" spans="24:36" x14ac:dyDescent="0.35">
      <c r="X138" t="str">
        <v>Partner Eevee</v>
      </c>
      <c r="Y138" t="str">
        <v>Normal</v>
      </c>
      <c r="Z138" t="str" cm="1">
        <f t="array" ref="Z138">_xlfn.TEXTSPLIT(Y138,",")</f>
        <v>Normal</v>
      </c>
      <c r="AB138" t="str">
        <f>'pokedex_(Update_04.21)'!E135</f>
        <v>1</v>
      </c>
      <c r="AC138" t="str">
        <v>Partner Eevee</v>
      </c>
      <c r="AD138" t="str">
        <v>Normal</v>
      </c>
      <c r="AE138" t="str">
        <v>Normal</v>
      </c>
      <c r="AF138" t="str">
        <f t="shared" si="2"/>
        <v>Normal,Normal</v>
      </c>
      <c r="AG138" t="str">
        <v>Partner Eevee</v>
      </c>
      <c r="AI138" t="str">
        <v>Normal</v>
      </c>
      <c r="AJ138" t="str">
        <v>Partner Eevee</v>
      </c>
    </row>
    <row r="139" spans="24:36" x14ac:dyDescent="0.35">
      <c r="X139" t="str">
        <v>Vaporeon</v>
      </c>
      <c r="Y139" t="str">
        <v>Water</v>
      </c>
      <c r="Z139" t="str" cm="1">
        <f t="array" ref="Z139">_xlfn.TEXTSPLIT(Y139,",")</f>
        <v>Water</v>
      </c>
      <c r="AB139" t="str">
        <f>'pokedex_(Update_04.21)'!E136</f>
        <v>1</v>
      </c>
      <c r="AC139" t="str">
        <v>Vaporeon</v>
      </c>
      <c r="AD139" t="str">
        <v>Water</v>
      </c>
      <c r="AE139" t="str">
        <v>Water</v>
      </c>
      <c r="AF139" t="str">
        <f t="shared" si="2"/>
        <v>Water,Water</v>
      </c>
      <c r="AG139" t="str">
        <v>Vaporeon</v>
      </c>
      <c r="AI139" t="str">
        <v>Water</v>
      </c>
      <c r="AJ139" t="str">
        <v>Vaporeon</v>
      </c>
    </row>
    <row r="140" spans="24:36" x14ac:dyDescent="0.35">
      <c r="X140" t="str">
        <v>Jolteon</v>
      </c>
      <c r="Y140" t="str">
        <v>Electric</v>
      </c>
      <c r="Z140" t="str" cm="1">
        <f t="array" ref="Z140">_xlfn.TEXTSPLIT(Y140,",")</f>
        <v>Electric</v>
      </c>
      <c r="AB140" t="str">
        <f>'pokedex_(Update_04.21)'!E137</f>
        <v>1</v>
      </c>
      <c r="AC140" t="str">
        <v>Jolteon</v>
      </c>
      <c r="AD140" t="str">
        <v>Electric</v>
      </c>
      <c r="AE140" t="str">
        <v>Electric</v>
      </c>
      <c r="AF140" t="str">
        <f t="shared" si="2"/>
        <v>Electric,Electric</v>
      </c>
      <c r="AG140" t="str">
        <v>Jolteon</v>
      </c>
      <c r="AI140" t="str">
        <v>Electric</v>
      </c>
      <c r="AJ140" t="str">
        <v>Jolteon</v>
      </c>
    </row>
    <row r="141" spans="24:36" x14ac:dyDescent="0.35">
      <c r="X141" t="str">
        <v>Flareon</v>
      </c>
      <c r="Y141" t="str">
        <v>Fire</v>
      </c>
      <c r="Z141" t="str" cm="1">
        <f t="array" ref="Z141">_xlfn.TEXTSPLIT(Y141,",")</f>
        <v>Fire</v>
      </c>
      <c r="AB141" t="str">
        <f>'pokedex_(Update_04.21)'!E138</f>
        <v>1</v>
      </c>
      <c r="AC141" t="str">
        <v>Flareon</v>
      </c>
      <c r="AD141" t="str">
        <v>Fire</v>
      </c>
      <c r="AE141" t="str">
        <v>Fire</v>
      </c>
      <c r="AF141" t="str">
        <f t="shared" si="2"/>
        <v>Fire,Fire</v>
      </c>
      <c r="AG141" t="str">
        <v>Flareon</v>
      </c>
      <c r="AI141" t="str">
        <v>Fire</v>
      </c>
      <c r="AJ141" t="str">
        <v>Flareon</v>
      </c>
    </row>
    <row r="142" spans="24:36" x14ac:dyDescent="0.35">
      <c r="X142" t="str">
        <v>Porygon</v>
      </c>
      <c r="Y142" t="str">
        <v>Normal</v>
      </c>
      <c r="Z142" t="str" cm="1">
        <f t="array" ref="Z142">_xlfn.TEXTSPLIT(Y142,",")</f>
        <v>Normal</v>
      </c>
      <c r="AB142" t="str">
        <f>'pokedex_(Update_04.21)'!E139</f>
        <v>1</v>
      </c>
      <c r="AC142" t="str">
        <v>Porygon</v>
      </c>
      <c r="AD142" t="str">
        <v>Normal</v>
      </c>
      <c r="AE142" t="str">
        <v>Normal</v>
      </c>
      <c r="AF142" t="str">
        <f t="shared" si="2"/>
        <v>Normal,Normal</v>
      </c>
      <c r="AG142" t="str">
        <v>Porygon</v>
      </c>
      <c r="AI142" t="str">
        <v>Normal</v>
      </c>
      <c r="AJ142" t="str">
        <v>Porygon</v>
      </c>
    </row>
    <row r="143" spans="24:36" x14ac:dyDescent="0.35">
      <c r="X143" t="str">
        <v>Omanyte</v>
      </c>
      <c r="Y143" t="str">
        <v>Rock, Water</v>
      </c>
      <c r="Z143" t="str" cm="1">
        <f t="array" ref="Z143:AA143">_xlfn.TEXTSPLIT(Y143,",")</f>
        <v>Rock</v>
      </c>
      <c r="AA143" t="str">
        <v xml:space="preserve"> Water</v>
      </c>
      <c r="AB143" t="str">
        <f>'pokedex_(Update_04.21)'!E140</f>
        <v>1</v>
      </c>
      <c r="AC143" t="str">
        <v>Omanyte</v>
      </c>
      <c r="AD143" t="str">
        <v>Rock</v>
      </c>
      <c r="AE143" t="str">
        <v xml:space="preserve"> Water</v>
      </c>
      <c r="AF143" t="str">
        <f t="shared" si="2"/>
        <v>Rock, Water</v>
      </c>
      <c r="AG143" t="str">
        <v>Omanyte</v>
      </c>
      <c r="AI143" t="str">
        <v>Rock, Water</v>
      </c>
      <c r="AJ143" t="str">
        <v>Omanyte</v>
      </c>
    </row>
    <row r="144" spans="24:36" x14ac:dyDescent="0.35">
      <c r="X144" t="str">
        <v>Omastar</v>
      </c>
      <c r="Y144" t="str">
        <v>Rock, Water</v>
      </c>
      <c r="Z144" t="str" cm="1">
        <f t="array" ref="Z144:AA144">_xlfn.TEXTSPLIT(Y144,",")</f>
        <v>Rock</v>
      </c>
      <c r="AA144" t="str">
        <v xml:space="preserve"> Water</v>
      </c>
      <c r="AB144" t="str">
        <f>'pokedex_(Update_04.21)'!E141</f>
        <v>1</v>
      </c>
      <c r="AC144" t="str">
        <v>Omastar</v>
      </c>
      <c r="AD144" t="str">
        <v>Rock</v>
      </c>
      <c r="AE144" t="str">
        <v xml:space="preserve"> Water</v>
      </c>
      <c r="AF144" t="str">
        <f t="shared" si="2"/>
        <v>Rock, Water</v>
      </c>
      <c r="AG144" t="str">
        <v>Omastar</v>
      </c>
      <c r="AI144" t="str">
        <v>Rock, Water</v>
      </c>
      <c r="AJ144" t="str">
        <v>Omastar</v>
      </c>
    </row>
    <row r="145" spans="24:36" x14ac:dyDescent="0.35">
      <c r="X145" t="str">
        <v>Kabuto</v>
      </c>
      <c r="Y145" t="str">
        <v>Rock, Water</v>
      </c>
      <c r="Z145" t="str" cm="1">
        <f t="array" ref="Z145:AA145">_xlfn.TEXTSPLIT(Y145,",")</f>
        <v>Rock</v>
      </c>
      <c r="AA145" t="str">
        <v xml:space="preserve"> Water</v>
      </c>
      <c r="AB145" t="str">
        <f>'pokedex_(Update_04.21)'!E142</f>
        <v>1</v>
      </c>
      <c r="AC145" t="str">
        <v>Kabuto</v>
      </c>
      <c r="AD145" t="str">
        <v>Rock</v>
      </c>
      <c r="AE145" t="str">
        <v xml:space="preserve"> Water</v>
      </c>
      <c r="AF145" t="str">
        <f t="shared" si="2"/>
        <v>Rock, Water</v>
      </c>
      <c r="AG145" t="str">
        <v>Kabuto</v>
      </c>
      <c r="AI145" t="str">
        <v>Rock, Water</v>
      </c>
      <c r="AJ145" t="str">
        <v>Kabuto</v>
      </c>
    </row>
    <row r="146" spans="24:36" x14ac:dyDescent="0.35">
      <c r="X146" t="str">
        <v>Kabutops</v>
      </c>
      <c r="Y146" t="str">
        <v>Rock, Water</v>
      </c>
      <c r="Z146" t="str" cm="1">
        <f t="array" ref="Z146:AA146">_xlfn.TEXTSPLIT(Y146,",")</f>
        <v>Rock</v>
      </c>
      <c r="AA146" t="str">
        <v xml:space="preserve"> Water</v>
      </c>
      <c r="AB146" t="str">
        <f>'pokedex_(Update_04.21)'!E143</f>
        <v>1</v>
      </c>
      <c r="AC146" t="str">
        <v>Kabutops</v>
      </c>
      <c r="AD146" t="str">
        <v>Rock</v>
      </c>
      <c r="AE146" t="str">
        <v xml:space="preserve"> Water</v>
      </c>
      <c r="AF146" t="str">
        <f t="shared" si="2"/>
        <v>Rock, Water</v>
      </c>
      <c r="AG146" t="str">
        <v>Kabutops</v>
      </c>
      <c r="AI146" t="str">
        <v>Rock, Water</v>
      </c>
      <c r="AJ146" t="str">
        <v>Kabutops</v>
      </c>
    </row>
    <row r="147" spans="24:36" x14ac:dyDescent="0.35">
      <c r="X147" t="str">
        <v>Aerodactyl</v>
      </c>
      <c r="Y147" t="str">
        <v>Rock, Flying</v>
      </c>
      <c r="Z147" t="str" cm="1">
        <f t="array" ref="Z147:AA147">_xlfn.TEXTSPLIT(Y147,",")</f>
        <v>Rock</v>
      </c>
      <c r="AA147" t="str">
        <v xml:space="preserve"> Flying</v>
      </c>
      <c r="AB147" t="str">
        <f>'pokedex_(Update_04.21)'!E144</f>
        <v>1</v>
      </c>
      <c r="AC147" t="str">
        <v>Aerodactyl</v>
      </c>
      <c r="AD147" t="str">
        <v>Rock</v>
      </c>
      <c r="AE147" t="str">
        <v xml:space="preserve"> Flying</v>
      </c>
      <c r="AF147" t="str">
        <f t="shared" si="2"/>
        <v>Rock, Flying</v>
      </c>
      <c r="AG147" t="str">
        <v>Aerodactyl</v>
      </c>
      <c r="AI147" t="str">
        <v>Rock, Flying</v>
      </c>
      <c r="AJ147" t="str">
        <v>Aerodactyl</v>
      </c>
    </row>
    <row r="148" spans="24:36" x14ac:dyDescent="0.35">
      <c r="X148" t="str">
        <v>Snorlax</v>
      </c>
      <c r="Y148" t="str">
        <v>Normal</v>
      </c>
      <c r="Z148" t="str" cm="1">
        <f t="array" ref="Z148">_xlfn.TEXTSPLIT(Y148,",")</f>
        <v>Normal</v>
      </c>
      <c r="AB148" t="str">
        <f>'pokedex_(Update_04.21)'!E145</f>
        <v>1</v>
      </c>
      <c r="AC148" t="str">
        <v>Snorlax</v>
      </c>
      <c r="AD148" t="str">
        <v>Normal</v>
      </c>
      <c r="AE148" t="str">
        <v>Normal</v>
      </c>
      <c r="AF148" t="str">
        <f t="shared" si="2"/>
        <v>Normal,Normal</v>
      </c>
      <c r="AG148" t="str">
        <v>Snorlax</v>
      </c>
      <c r="AI148" t="str">
        <v>Normal</v>
      </c>
      <c r="AJ148" t="str">
        <v>Snorlax</v>
      </c>
    </row>
    <row r="149" spans="24:36" x14ac:dyDescent="0.35">
      <c r="X149" t="str">
        <v>Articuno</v>
      </c>
      <c r="Y149" t="str">
        <v>Ice, Flying</v>
      </c>
      <c r="Z149" t="str" cm="1">
        <f t="array" ref="Z149:AA149">_xlfn.TEXTSPLIT(Y149,",")</f>
        <v>Ice</v>
      </c>
      <c r="AA149" t="str">
        <v xml:space="preserve"> Flying</v>
      </c>
      <c r="AB149" t="str">
        <f>'pokedex_(Update_04.21)'!E146</f>
        <v>1</v>
      </c>
      <c r="AC149" t="str">
        <v>Articuno</v>
      </c>
      <c r="AD149" t="str">
        <v>Ice</v>
      </c>
      <c r="AE149" t="str">
        <v xml:space="preserve"> Flying</v>
      </c>
      <c r="AF149" t="str">
        <f t="shared" si="2"/>
        <v>Ice, Flying</v>
      </c>
      <c r="AG149" t="str">
        <v>Articuno</v>
      </c>
      <c r="AI149" t="str">
        <v>Ice, Flying</v>
      </c>
      <c r="AJ149" t="str">
        <v>Articuno</v>
      </c>
    </row>
    <row r="150" spans="24:36" x14ac:dyDescent="0.35">
      <c r="X150" t="str">
        <v>Zapdos</v>
      </c>
      <c r="Y150" t="str">
        <v>Electric, Flying</v>
      </c>
      <c r="Z150" t="str" cm="1">
        <f t="array" ref="Z150:AA150">_xlfn.TEXTSPLIT(Y150,",")</f>
        <v>Electric</v>
      </c>
      <c r="AA150" t="str">
        <v xml:space="preserve"> Flying</v>
      </c>
      <c r="AB150" t="str">
        <f>'pokedex_(Update_04.21)'!E147</f>
        <v>1</v>
      </c>
      <c r="AC150" t="str">
        <v>Zapdos</v>
      </c>
      <c r="AD150" t="str">
        <v>Electric</v>
      </c>
      <c r="AE150" t="str">
        <v xml:space="preserve"> Flying</v>
      </c>
      <c r="AF150" t="str">
        <f t="shared" si="2"/>
        <v>Electric, Flying</v>
      </c>
      <c r="AG150" t="str">
        <v>Zapdos</v>
      </c>
      <c r="AI150" t="str">
        <v>Electric, Flying</v>
      </c>
      <c r="AJ150" t="str">
        <v>Zapdos</v>
      </c>
    </row>
    <row r="151" spans="24:36" x14ac:dyDescent="0.35">
      <c r="X151" t="str">
        <v>Moltres</v>
      </c>
      <c r="Y151" t="str">
        <v>Fire, Flying</v>
      </c>
      <c r="Z151" t="str" cm="1">
        <f t="array" ref="Z151:AA151">_xlfn.TEXTSPLIT(Y151,",")</f>
        <v>Fire</v>
      </c>
      <c r="AA151" t="str">
        <v xml:space="preserve"> Flying</v>
      </c>
      <c r="AB151" t="str">
        <f>'pokedex_(Update_04.21)'!E148</f>
        <v>1</v>
      </c>
      <c r="AC151" t="str">
        <v>Moltres</v>
      </c>
      <c r="AD151" t="str">
        <v>Fire</v>
      </c>
      <c r="AE151" t="str">
        <v xml:space="preserve"> Flying</v>
      </c>
      <c r="AF151" t="str">
        <f t="shared" si="2"/>
        <v>Fire, Flying</v>
      </c>
      <c r="AG151" t="str">
        <v>Moltres</v>
      </c>
      <c r="AI151" t="str">
        <v>Fire, Flying</v>
      </c>
      <c r="AJ151" t="str">
        <v>Moltres</v>
      </c>
    </row>
    <row r="152" spans="24:36" x14ac:dyDescent="0.35">
      <c r="X152" t="str">
        <v>Dratini</v>
      </c>
      <c r="Y152" t="str">
        <v>Dragon</v>
      </c>
      <c r="Z152" t="str" cm="1">
        <f t="array" ref="Z152">_xlfn.TEXTSPLIT(Y152,",")</f>
        <v>Dragon</v>
      </c>
      <c r="AB152" t="str">
        <f>'pokedex_(Update_04.21)'!E149</f>
        <v>1</v>
      </c>
      <c r="AC152" t="str">
        <v>Dratini</v>
      </c>
      <c r="AD152" t="str">
        <v>Dragon</v>
      </c>
      <c r="AE152" t="str">
        <v>Dragon</v>
      </c>
      <c r="AF152" t="str">
        <f t="shared" si="2"/>
        <v>Dragon,Dragon</v>
      </c>
      <c r="AG152" t="str">
        <v>Dratini</v>
      </c>
      <c r="AI152" t="str">
        <v>Dragon</v>
      </c>
      <c r="AJ152" t="str">
        <v>Dratini</v>
      </c>
    </row>
    <row r="153" spans="24:36" x14ac:dyDescent="0.35">
      <c r="X153" t="str">
        <v>Dragonair</v>
      </c>
      <c r="Y153" t="str">
        <v>Dragon</v>
      </c>
      <c r="Z153" t="str" cm="1">
        <f t="array" ref="Z153">_xlfn.TEXTSPLIT(Y153,",")</f>
        <v>Dragon</v>
      </c>
      <c r="AB153" t="str">
        <f>'pokedex_(Update_04.21)'!E150</f>
        <v>1</v>
      </c>
      <c r="AC153" t="str">
        <v>Dragonair</v>
      </c>
      <c r="AD153" t="str">
        <v>Dragon</v>
      </c>
      <c r="AE153" t="str">
        <v>Dragon</v>
      </c>
      <c r="AF153" t="str">
        <f t="shared" si="2"/>
        <v>Dragon,Dragon</v>
      </c>
      <c r="AG153" t="str">
        <v>Dragonair</v>
      </c>
      <c r="AI153" t="str">
        <v>Dragon</v>
      </c>
      <c r="AJ153" t="str">
        <v>Dragonair</v>
      </c>
    </row>
    <row r="154" spans="24:36" x14ac:dyDescent="0.35">
      <c r="X154" t="str">
        <v>Dragonite</v>
      </c>
      <c r="Y154" t="str">
        <v>Dragon, Flying</v>
      </c>
      <c r="Z154" t="str" cm="1">
        <f t="array" ref="Z154:AA154">_xlfn.TEXTSPLIT(Y154,",")</f>
        <v>Dragon</v>
      </c>
      <c r="AA154" t="str">
        <v xml:space="preserve"> Flying</v>
      </c>
      <c r="AB154" t="str">
        <f>'pokedex_(Update_04.21)'!E151</f>
        <v>1</v>
      </c>
      <c r="AC154" t="str">
        <v>Dragonite</v>
      </c>
      <c r="AD154" t="str">
        <v>Dragon</v>
      </c>
      <c r="AE154" t="str">
        <v xml:space="preserve"> Flying</v>
      </c>
      <c r="AF154" t="str">
        <f t="shared" si="2"/>
        <v>Dragon, Flying</v>
      </c>
      <c r="AG154" t="str">
        <v>Dragonite</v>
      </c>
      <c r="AI154" t="str">
        <v>Dragon, Flying</v>
      </c>
      <c r="AJ154" t="str">
        <v>Dragonite</v>
      </c>
    </row>
    <row r="155" spans="24:36" x14ac:dyDescent="0.35">
      <c r="X155" t="str">
        <v>Mewtwo</v>
      </c>
      <c r="Y155" t="str">
        <v>Psychic</v>
      </c>
      <c r="Z155" t="str" cm="1">
        <f t="array" ref="Z155">_xlfn.TEXTSPLIT(Y155,",")</f>
        <v>Psychic</v>
      </c>
      <c r="AB155" t="str">
        <f>'pokedex_(Update_04.21)'!E152</f>
        <v>1</v>
      </c>
      <c r="AC155" t="str">
        <v>Mewtwo</v>
      </c>
      <c r="AD155" t="str">
        <v>Psychic</v>
      </c>
      <c r="AE155" t="str">
        <v>Psychic</v>
      </c>
      <c r="AF155" t="str">
        <f t="shared" si="2"/>
        <v>Psychic,Psychic</v>
      </c>
      <c r="AG155" t="str">
        <v>Mewtwo</v>
      </c>
      <c r="AI155" t="str">
        <v>Psychic</v>
      </c>
      <c r="AJ155" t="str">
        <v>Mewtwo</v>
      </c>
    </row>
    <row r="156" spans="24:36" x14ac:dyDescent="0.35">
      <c r="X156" t="str">
        <v>Mew</v>
      </c>
      <c r="Y156" t="str">
        <v>Psychic</v>
      </c>
      <c r="Z156" t="str" cm="1">
        <f t="array" ref="Z156">_xlfn.TEXTSPLIT(Y156,",")</f>
        <v>Psychic</v>
      </c>
      <c r="AB156" t="str">
        <f>'pokedex_(Update_04.21)'!E153</f>
        <v>1</v>
      </c>
      <c r="AC156" t="str">
        <v>Mew</v>
      </c>
      <c r="AD156" t="str">
        <v>Psychic</v>
      </c>
      <c r="AE156" t="str">
        <v>Psychic</v>
      </c>
      <c r="AF156" t="str">
        <f t="shared" si="2"/>
        <v>Psychic,Psychic</v>
      </c>
      <c r="AG156" t="str">
        <v>Mew</v>
      </c>
      <c r="AI156" t="str">
        <v>Psychic</v>
      </c>
      <c r="AJ156" t="str">
        <v>Mew</v>
      </c>
    </row>
    <row r="157" spans="24:36" x14ac:dyDescent="0.35">
      <c r="X157" t="str">
        <v>Chikorita</v>
      </c>
      <c r="Y157" t="str">
        <v>Grass</v>
      </c>
      <c r="Z157" t="str" cm="1">
        <f t="array" ref="Z157">_xlfn.TEXTSPLIT(Y157,",")</f>
        <v>Grass</v>
      </c>
      <c r="AB157" t="str">
        <f>'pokedex_(Update_04.21)'!E154</f>
        <v>2</v>
      </c>
      <c r="AC157" t="str">
        <v>Chikorita</v>
      </c>
      <c r="AD157" t="str">
        <v>Grass</v>
      </c>
      <c r="AE157" t="str">
        <v>Grass</v>
      </c>
      <c r="AF157" t="str">
        <f t="shared" si="2"/>
        <v>Grass,Grass</v>
      </c>
      <c r="AG157" t="str">
        <v>Chikorita</v>
      </c>
      <c r="AI157" t="str">
        <v>Grass</v>
      </c>
      <c r="AJ157" t="str">
        <v>Chikorita</v>
      </c>
    </row>
    <row r="158" spans="24:36" x14ac:dyDescent="0.35">
      <c r="X158" t="str">
        <v>Bayleef</v>
      </c>
      <c r="Y158" t="str">
        <v>Grass</v>
      </c>
      <c r="Z158" t="str" cm="1">
        <f t="array" ref="Z158">_xlfn.TEXTSPLIT(Y158,",")</f>
        <v>Grass</v>
      </c>
      <c r="AB158" t="str">
        <f>'pokedex_(Update_04.21)'!E155</f>
        <v>2</v>
      </c>
      <c r="AC158" t="str">
        <v>Bayleef</v>
      </c>
      <c r="AD158" t="str">
        <v>Grass</v>
      </c>
      <c r="AE158" t="str">
        <v>Grass</v>
      </c>
      <c r="AF158" t="str">
        <f t="shared" si="2"/>
        <v>Grass,Grass</v>
      </c>
      <c r="AG158" t="str">
        <v>Bayleef</v>
      </c>
      <c r="AI158" t="str">
        <v>Grass</v>
      </c>
      <c r="AJ158" t="str">
        <v>Bayleef</v>
      </c>
    </row>
    <row r="159" spans="24:36" x14ac:dyDescent="0.35">
      <c r="X159" t="str">
        <v>Meganium</v>
      </c>
      <c r="Y159" t="str">
        <v>Grass</v>
      </c>
      <c r="Z159" t="str" cm="1">
        <f t="array" ref="Z159">_xlfn.TEXTSPLIT(Y159,",")</f>
        <v>Grass</v>
      </c>
      <c r="AB159" t="str">
        <f>'pokedex_(Update_04.21)'!E156</f>
        <v>2</v>
      </c>
      <c r="AC159" t="str">
        <v>Meganium</v>
      </c>
      <c r="AD159" t="str">
        <v>Grass</v>
      </c>
      <c r="AE159" t="str">
        <v>Grass</v>
      </c>
      <c r="AF159" t="str">
        <f t="shared" si="2"/>
        <v>Grass,Grass</v>
      </c>
      <c r="AG159" t="str">
        <v>Meganium</v>
      </c>
      <c r="AI159" t="str">
        <v>Grass</v>
      </c>
      <c r="AJ159" t="str">
        <v>Meganium</v>
      </c>
    </row>
    <row r="160" spans="24:36" x14ac:dyDescent="0.35">
      <c r="X160" t="str">
        <v>Cyndaquil</v>
      </c>
      <c r="Y160" t="str">
        <v>Fire</v>
      </c>
      <c r="Z160" t="str" cm="1">
        <f t="array" ref="Z160">_xlfn.TEXTSPLIT(Y160,",")</f>
        <v>Fire</v>
      </c>
      <c r="AB160" t="str">
        <f>'pokedex_(Update_04.21)'!E157</f>
        <v>2</v>
      </c>
      <c r="AC160" t="str">
        <v>Cyndaquil</v>
      </c>
      <c r="AD160" t="str">
        <v>Fire</v>
      </c>
      <c r="AE160" t="str">
        <v>Fire</v>
      </c>
      <c r="AF160" t="str">
        <f t="shared" si="2"/>
        <v>Fire,Fire</v>
      </c>
      <c r="AG160" t="str">
        <v>Cyndaquil</v>
      </c>
      <c r="AI160" t="str">
        <v>Fire</v>
      </c>
      <c r="AJ160" t="str">
        <v>Cyndaquil</v>
      </c>
    </row>
    <row r="161" spans="24:36" x14ac:dyDescent="0.35">
      <c r="X161" t="str">
        <v>Quilava</v>
      </c>
      <c r="Y161" t="str">
        <v>Fire</v>
      </c>
      <c r="Z161" t="str" cm="1">
        <f t="array" ref="Z161">_xlfn.TEXTSPLIT(Y161,",")</f>
        <v>Fire</v>
      </c>
      <c r="AB161" t="str">
        <f>'pokedex_(Update_04.21)'!E158</f>
        <v>2</v>
      </c>
      <c r="AC161" t="str">
        <v>Quilava</v>
      </c>
      <c r="AD161" t="str">
        <v>Fire</v>
      </c>
      <c r="AE161" t="str">
        <v>Fire</v>
      </c>
      <c r="AF161" t="str">
        <f t="shared" si="2"/>
        <v>Fire,Fire</v>
      </c>
      <c r="AG161" t="str">
        <v>Quilava</v>
      </c>
      <c r="AI161" t="str">
        <v>Fire</v>
      </c>
      <c r="AJ161" t="str">
        <v>Quilava</v>
      </c>
    </row>
    <row r="162" spans="24:36" x14ac:dyDescent="0.35">
      <c r="X162" t="str">
        <v>Typhlosion</v>
      </c>
      <c r="Y162" t="str">
        <v>Fire</v>
      </c>
      <c r="Z162" t="str" cm="1">
        <f t="array" ref="Z162">_xlfn.TEXTSPLIT(Y162,",")</f>
        <v>Fire</v>
      </c>
      <c r="AB162" t="str">
        <f>'pokedex_(Update_04.21)'!E159</f>
        <v>2</v>
      </c>
      <c r="AC162" t="str">
        <v>Typhlosion</v>
      </c>
      <c r="AD162" t="str">
        <v>Fire</v>
      </c>
      <c r="AE162" t="str">
        <v>Fire</v>
      </c>
      <c r="AF162" t="str">
        <f t="shared" si="2"/>
        <v>Fire,Fire</v>
      </c>
      <c r="AG162" t="str">
        <v>Typhlosion</v>
      </c>
      <c r="AI162" t="str">
        <v>Fire</v>
      </c>
      <c r="AJ162" t="str">
        <v>Typhlosion</v>
      </c>
    </row>
    <row r="163" spans="24:36" x14ac:dyDescent="0.35">
      <c r="X163" t="str">
        <v>Totodile</v>
      </c>
      <c r="Y163" t="str">
        <v>Water</v>
      </c>
      <c r="Z163" t="str" cm="1">
        <f t="array" ref="Z163">_xlfn.TEXTSPLIT(Y163,",")</f>
        <v>Water</v>
      </c>
      <c r="AB163" t="str">
        <f>'pokedex_(Update_04.21)'!E160</f>
        <v>2</v>
      </c>
      <c r="AC163" t="str">
        <v>Totodile</v>
      </c>
      <c r="AD163" t="str">
        <v>Water</v>
      </c>
      <c r="AE163" t="str">
        <v>Water</v>
      </c>
      <c r="AF163" t="str">
        <f t="shared" si="2"/>
        <v>Water,Water</v>
      </c>
      <c r="AG163" t="str">
        <v>Totodile</v>
      </c>
      <c r="AI163" t="str">
        <v>Water</v>
      </c>
      <c r="AJ163" t="str">
        <v>Totodile</v>
      </c>
    </row>
    <row r="164" spans="24:36" x14ac:dyDescent="0.35">
      <c r="X164" t="str">
        <v>Croconaw</v>
      </c>
      <c r="Y164" t="str">
        <v>Water</v>
      </c>
      <c r="Z164" t="str" cm="1">
        <f t="array" ref="Z164">_xlfn.TEXTSPLIT(Y164,",")</f>
        <v>Water</v>
      </c>
      <c r="AB164" t="str">
        <f>'pokedex_(Update_04.21)'!E161</f>
        <v>2</v>
      </c>
      <c r="AC164" t="str">
        <v>Croconaw</v>
      </c>
      <c r="AD164" t="str">
        <v>Water</v>
      </c>
      <c r="AE164" t="str">
        <v>Water</v>
      </c>
      <c r="AF164" t="str">
        <f t="shared" si="2"/>
        <v>Water,Water</v>
      </c>
      <c r="AG164" t="str">
        <v>Croconaw</v>
      </c>
      <c r="AI164" t="str">
        <v>Water</v>
      </c>
      <c r="AJ164" t="str">
        <v>Croconaw</v>
      </c>
    </row>
    <row r="165" spans="24:36" x14ac:dyDescent="0.35">
      <c r="X165" t="str">
        <v>Feraligatr</v>
      </c>
      <c r="Y165" t="str">
        <v>Water</v>
      </c>
      <c r="Z165" t="str" cm="1">
        <f t="array" ref="Z165">_xlfn.TEXTSPLIT(Y165,",")</f>
        <v>Water</v>
      </c>
      <c r="AB165" t="str">
        <f>'pokedex_(Update_04.21)'!E162</f>
        <v>2</v>
      </c>
      <c r="AC165" t="str">
        <v>Feraligatr</v>
      </c>
      <c r="AD165" t="str">
        <v>Water</v>
      </c>
      <c r="AE165" t="str">
        <v>Water</v>
      </c>
      <c r="AF165" t="str">
        <f t="shared" si="2"/>
        <v>Water,Water</v>
      </c>
      <c r="AG165" t="str">
        <v>Feraligatr</v>
      </c>
      <c r="AI165" t="str">
        <v>Water</v>
      </c>
      <c r="AJ165" t="str">
        <v>Feraligatr</v>
      </c>
    </row>
    <row r="166" spans="24:36" x14ac:dyDescent="0.35">
      <c r="X166" t="str">
        <v>Sentret</v>
      </c>
      <c r="Y166" t="str">
        <v>Normal</v>
      </c>
      <c r="Z166" t="str" cm="1">
        <f t="array" ref="Z166">_xlfn.TEXTSPLIT(Y166,",")</f>
        <v>Normal</v>
      </c>
      <c r="AB166" t="str">
        <f>'pokedex_(Update_04.21)'!E163</f>
        <v>2</v>
      </c>
      <c r="AC166" t="str">
        <v>Sentret</v>
      </c>
      <c r="AD166" t="str">
        <v>Normal</v>
      </c>
      <c r="AE166" t="str">
        <v>Normal</v>
      </c>
      <c r="AF166" t="str">
        <f t="shared" si="2"/>
        <v>Normal,Normal</v>
      </c>
      <c r="AG166" t="str">
        <v>Sentret</v>
      </c>
      <c r="AI166" t="str">
        <v>Normal</v>
      </c>
      <c r="AJ166" t="str">
        <v>Sentret</v>
      </c>
    </row>
    <row r="167" spans="24:36" x14ac:dyDescent="0.35">
      <c r="X167" t="str">
        <v>Furret</v>
      </c>
      <c r="Y167" t="str">
        <v>Normal</v>
      </c>
      <c r="Z167" t="str" cm="1">
        <f t="array" ref="Z167">_xlfn.TEXTSPLIT(Y167,",")</f>
        <v>Normal</v>
      </c>
      <c r="AB167" t="str">
        <f>'pokedex_(Update_04.21)'!E164</f>
        <v>2</v>
      </c>
      <c r="AC167" t="str">
        <v>Furret</v>
      </c>
      <c r="AD167" t="str">
        <v>Normal</v>
      </c>
      <c r="AE167" t="str">
        <v>Normal</v>
      </c>
      <c r="AF167" t="str">
        <f t="shared" si="2"/>
        <v>Normal,Normal</v>
      </c>
      <c r="AG167" t="str">
        <v>Furret</v>
      </c>
      <c r="AI167" t="str">
        <v>Normal</v>
      </c>
      <c r="AJ167" t="str">
        <v>Furret</v>
      </c>
    </row>
    <row r="168" spans="24:36" x14ac:dyDescent="0.35">
      <c r="X168" t="str">
        <v>Hoothoot</v>
      </c>
      <c r="Y168" t="str">
        <v>Normal, Flying</v>
      </c>
      <c r="Z168" t="str" cm="1">
        <f t="array" ref="Z168:AA168">_xlfn.TEXTSPLIT(Y168,",")</f>
        <v>Normal</v>
      </c>
      <c r="AA168" t="str">
        <v xml:space="preserve"> Flying</v>
      </c>
      <c r="AB168" t="str">
        <f>'pokedex_(Update_04.21)'!E165</f>
        <v>2</v>
      </c>
      <c r="AC168" t="str">
        <v>Hoothoot</v>
      </c>
      <c r="AD168" t="str">
        <v>Normal</v>
      </c>
      <c r="AE168" t="str">
        <v xml:space="preserve"> Flying</v>
      </c>
      <c r="AF168" t="str">
        <f t="shared" si="2"/>
        <v>Normal, Flying</v>
      </c>
      <c r="AG168" t="str">
        <v>Hoothoot</v>
      </c>
      <c r="AI168" t="str">
        <v>Normal, Flying</v>
      </c>
      <c r="AJ168" t="str">
        <v>Hoothoot</v>
      </c>
    </row>
    <row r="169" spans="24:36" x14ac:dyDescent="0.35">
      <c r="X169" t="str">
        <v>Noctowl</v>
      </c>
      <c r="Y169" t="str">
        <v>Normal, Flying</v>
      </c>
      <c r="Z169" t="str" cm="1">
        <f t="array" ref="Z169:AA169">_xlfn.TEXTSPLIT(Y169,",")</f>
        <v>Normal</v>
      </c>
      <c r="AA169" t="str">
        <v xml:space="preserve"> Flying</v>
      </c>
      <c r="AB169" t="str">
        <f>'pokedex_(Update_04.21)'!E166</f>
        <v>2</v>
      </c>
      <c r="AC169" t="str">
        <v>Noctowl</v>
      </c>
      <c r="AD169" t="str">
        <v>Normal</v>
      </c>
      <c r="AE169" t="str">
        <v xml:space="preserve"> Flying</v>
      </c>
      <c r="AF169" t="str">
        <f t="shared" si="2"/>
        <v>Normal, Flying</v>
      </c>
      <c r="AG169" t="str">
        <v>Noctowl</v>
      </c>
      <c r="AI169" t="str">
        <v>Normal, Flying</v>
      </c>
      <c r="AJ169" t="str">
        <v>Noctowl</v>
      </c>
    </row>
    <row r="170" spans="24:36" x14ac:dyDescent="0.35">
      <c r="X170" t="str">
        <v>Ledyba</v>
      </c>
      <c r="Y170" t="str">
        <v>Bug, Flying</v>
      </c>
      <c r="Z170" t="str" cm="1">
        <f t="array" ref="Z170:AA170">_xlfn.TEXTSPLIT(Y170,",")</f>
        <v>Bug</v>
      </c>
      <c r="AA170" t="str">
        <v xml:space="preserve"> Flying</v>
      </c>
      <c r="AB170" t="str">
        <f>'pokedex_(Update_04.21)'!E167</f>
        <v>2</v>
      </c>
      <c r="AC170" t="str">
        <v>Ledyba</v>
      </c>
      <c r="AD170" t="str">
        <v>Bug</v>
      </c>
      <c r="AE170" t="str">
        <v xml:space="preserve"> Flying</v>
      </c>
      <c r="AF170" t="str">
        <f t="shared" si="2"/>
        <v>Bug, Flying</v>
      </c>
      <c r="AG170" t="str">
        <v>Ledyba</v>
      </c>
      <c r="AI170" t="str">
        <v>Bug, Flying</v>
      </c>
      <c r="AJ170" t="str">
        <v>Ledyba</v>
      </c>
    </row>
    <row r="171" spans="24:36" x14ac:dyDescent="0.35">
      <c r="X171" t="str">
        <v>Ledian</v>
      </c>
      <c r="Y171" t="str">
        <v>Bug, Flying</v>
      </c>
      <c r="Z171" t="str" cm="1">
        <f t="array" ref="Z171:AA171">_xlfn.TEXTSPLIT(Y171,",")</f>
        <v>Bug</v>
      </c>
      <c r="AA171" t="str">
        <v xml:space="preserve"> Flying</v>
      </c>
      <c r="AB171" t="str">
        <f>'pokedex_(Update_04.21)'!E168</f>
        <v>2</v>
      </c>
      <c r="AC171" t="str">
        <v>Ledian</v>
      </c>
      <c r="AD171" t="str">
        <v>Bug</v>
      </c>
      <c r="AE171" t="str">
        <v xml:space="preserve"> Flying</v>
      </c>
      <c r="AF171" t="str">
        <f t="shared" si="2"/>
        <v>Bug, Flying</v>
      </c>
      <c r="AG171" t="str">
        <v>Ledian</v>
      </c>
      <c r="AI171" t="str">
        <v>Bug, Flying</v>
      </c>
      <c r="AJ171" t="str">
        <v>Ledian</v>
      </c>
    </row>
    <row r="172" spans="24:36" x14ac:dyDescent="0.35">
      <c r="X172" t="str">
        <v>Spinarak</v>
      </c>
      <c r="Y172" t="str">
        <v>Bug, Poison</v>
      </c>
      <c r="Z172" t="str" cm="1">
        <f t="array" ref="Z172:AA172">_xlfn.TEXTSPLIT(Y172,",")</f>
        <v>Bug</v>
      </c>
      <c r="AA172" t="str">
        <v xml:space="preserve"> Poison</v>
      </c>
      <c r="AB172" t="str">
        <f>'pokedex_(Update_04.21)'!E169</f>
        <v>2</v>
      </c>
      <c r="AC172" t="str">
        <v>Spinarak</v>
      </c>
      <c r="AD172" t="str">
        <v>Bug</v>
      </c>
      <c r="AE172" t="str">
        <v xml:space="preserve"> Poison</v>
      </c>
      <c r="AF172" t="str">
        <f t="shared" si="2"/>
        <v>Bug, Poison</v>
      </c>
      <c r="AG172" t="str">
        <v>Spinarak</v>
      </c>
      <c r="AI172" t="str">
        <v>Bug, Poison</v>
      </c>
      <c r="AJ172" t="str">
        <v>Spinarak</v>
      </c>
    </row>
    <row r="173" spans="24:36" x14ac:dyDescent="0.35">
      <c r="X173" t="str">
        <v>Ariados</v>
      </c>
      <c r="Y173" t="str">
        <v>Bug, Poison</v>
      </c>
      <c r="Z173" t="str" cm="1">
        <f t="array" ref="Z173:AA173">_xlfn.TEXTSPLIT(Y173,",")</f>
        <v>Bug</v>
      </c>
      <c r="AA173" t="str">
        <v xml:space="preserve"> Poison</v>
      </c>
      <c r="AB173" t="str">
        <f>'pokedex_(Update_04.21)'!E170</f>
        <v>2</v>
      </c>
      <c r="AC173" t="str">
        <v>Ariados</v>
      </c>
      <c r="AD173" t="str">
        <v>Bug</v>
      </c>
      <c r="AE173" t="str">
        <v xml:space="preserve"> Poison</v>
      </c>
      <c r="AF173" t="str">
        <f t="shared" si="2"/>
        <v>Bug, Poison</v>
      </c>
      <c r="AG173" t="str">
        <v>Ariados</v>
      </c>
      <c r="AI173" t="str">
        <v>Bug, Poison</v>
      </c>
      <c r="AJ173" t="str">
        <v>Ariados</v>
      </c>
    </row>
    <row r="174" spans="24:36" x14ac:dyDescent="0.35">
      <c r="X174" t="str">
        <v>Crobat</v>
      </c>
      <c r="Y174" t="str">
        <v>Poison, Flying</v>
      </c>
      <c r="Z174" t="str" cm="1">
        <f t="array" ref="Z174:AA174">_xlfn.TEXTSPLIT(Y174,",")</f>
        <v>Poison</v>
      </c>
      <c r="AA174" t="str">
        <v xml:space="preserve"> Flying</v>
      </c>
      <c r="AB174" t="str">
        <f>'pokedex_(Update_04.21)'!E171</f>
        <v>2</v>
      </c>
      <c r="AC174" t="str">
        <v>Crobat</v>
      </c>
      <c r="AD174" t="str">
        <v>Poison</v>
      </c>
      <c r="AE174" t="str">
        <v xml:space="preserve"> Flying</v>
      </c>
      <c r="AF174" t="str">
        <f t="shared" si="2"/>
        <v>Poison, Flying</v>
      </c>
      <c r="AG174" t="str">
        <v>Crobat</v>
      </c>
      <c r="AI174" t="str">
        <v>Poison, Flying</v>
      </c>
      <c r="AJ174" t="str">
        <v>Crobat</v>
      </c>
    </row>
    <row r="175" spans="24:36" x14ac:dyDescent="0.35">
      <c r="X175" t="str">
        <v>Chinchou</v>
      </c>
      <c r="Y175" t="str">
        <v>Water, Electric</v>
      </c>
      <c r="Z175" t="str" cm="1">
        <f t="array" ref="Z175:AA175">_xlfn.TEXTSPLIT(Y175,",")</f>
        <v>Water</v>
      </c>
      <c r="AA175" t="str">
        <v xml:space="preserve"> Electric</v>
      </c>
      <c r="AB175" t="str">
        <f>'pokedex_(Update_04.21)'!E172</f>
        <v>2</v>
      </c>
      <c r="AC175" t="str">
        <v>Chinchou</v>
      </c>
      <c r="AD175" t="str">
        <v>Water</v>
      </c>
      <c r="AE175" t="str">
        <v xml:space="preserve"> Electric</v>
      </c>
      <c r="AF175" t="str">
        <f t="shared" si="2"/>
        <v>Water, Electric</v>
      </c>
      <c r="AG175" t="str">
        <v>Chinchou</v>
      </c>
      <c r="AI175" t="str">
        <v>Water, Electric</v>
      </c>
      <c r="AJ175" t="str">
        <v>Chinchou</v>
      </c>
    </row>
    <row r="176" spans="24:36" x14ac:dyDescent="0.35">
      <c r="X176" t="str">
        <v>Lanturn</v>
      </c>
      <c r="Y176" t="str">
        <v>Water, Electric</v>
      </c>
      <c r="Z176" t="str" cm="1">
        <f t="array" ref="Z176:AA176">_xlfn.TEXTSPLIT(Y176,",")</f>
        <v>Water</v>
      </c>
      <c r="AA176" t="str">
        <v xml:space="preserve"> Electric</v>
      </c>
      <c r="AB176" t="str">
        <f>'pokedex_(Update_04.21)'!E173</f>
        <v>2</v>
      </c>
      <c r="AC176" t="str">
        <v>Lanturn</v>
      </c>
      <c r="AD176" t="str">
        <v>Water</v>
      </c>
      <c r="AE176" t="str">
        <v xml:space="preserve"> Electric</v>
      </c>
      <c r="AF176" t="str">
        <f t="shared" si="2"/>
        <v>Water, Electric</v>
      </c>
      <c r="AG176" t="str">
        <v>Lanturn</v>
      </c>
      <c r="AI176" t="str">
        <v>Water, Electric</v>
      </c>
      <c r="AJ176" t="str">
        <v>Lanturn</v>
      </c>
    </row>
    <row r="177" spans="24:36" x14ac:dyDescent="0.35">
      <c r="X177" t="str">
        <v>Pichu</v>
      </c>
      <c r="Y177" t="str">
        <v>Electric</v>
      </c>
      <c r="Z177" t="str" cm="1">
        <f t="array" ref="Z177">_xlfn.TEXTSPLIT(Y177,",")</f>
        <v>Electric</v>
      </c>
      <c r="AB177" t="str">
        <f>'pokedex_(Update_04.21)'!E174</f>
        <v>2</v>
      </c>
      <c r="AC177" t="str">
        <v>Pichu</v>
      </c>
      <c r="AD177" t="str">
        <v>Electric</v>
      </c>
      <c r="AE177" t="str">
        <v>Electric</v>
      </c>
      <c r="AF177" t="str">
        <f t="shared" si="2"/>
        <v>Electric,Electric</v>
      </c>
      <c r="AG177" t="str">
        <v>Pichu</v>
      </c>
      <c r="AI177" t="str">
        <v>Electric</v>
      </c>
      <c r="AJ177" t="str">
        <v>Pichu</v>
      </c>
    </row>
    <row r="178" spans="24:36" x14ac:dyDescent="0.35">
      <c r="X178" t="str">
        <v>Cleffa</v>
      </c>
      <c r="Y178" t="str">
        <v>Fairy</v>
      </c>
      <c r="Z178" t="str" cm="1">
        <f t="array" ref="Z178">_xlfn.TEXTSPLIT(Y178,",")</f>
        <v>Fairy</v>
      </c>
      <c r="AB178" t="str">
        <f>'pokedex_(Update_04.21)'!E175</f>
        <v>2</v>
      </c>
      <c r="AC178" t="str">
        <v>Cleffa</v>
      </c>
      <c r="AD178" t="str">
        <v>Fairy</v>
      </c>
      <c r="AE178" t="str">
        <v>Fairy</v>
      </c>
      <c r="AF178" t="str">
        <f t="shared" si="2"/>
        <v>Fairy,Fairy</v>
      </c>
      <c r="AG178" t="str">
        <v>Cleffa</v>
      </c>
      <c r="AI178" t="str">
        <v>Fairy</v>
      </c>
      <c r="AJ178" t="str">
        <v>Cleffa</v>
      </c>
    </row>
    <row r="179" spans="24:36" x14ac:dyDescent="0.35">
      <c r="X179" t="str">
        <v>Igglybuff</v>
      </c>
      <c r="Y179" t="str">
        <v>Normal, Fairy</v>
      </c>
      <c r="Z179" t="str" cm="1">
        <f t="array" ref="Z179:AA179">_xlfn.TEXTSPLIT(Y179,",")</f>
        <v>Normal</v>
      </c>
      <c r="AA179" t="str">
        <v xml:space="preserve"> Fairy</v>
      </c>
      <c r="AB179" t="str">
        <f>'pokedex_(Update_04.21)'!E176</f>
        <v>2</v>
      </c>
      <c r="AC179" t="str">
        <v>Igglybuff</v>
      </c>
      <c r="AD179" t="str">
        <v>Normal</v>
      </c>
      <c r="AE179" t="str">
        <v xml:space="preserve"> Fairy</v>
      </c>
      <c r="AF179" t="str">
        <f t="shared" si="2"/>
        <v>Normal, Fairy</v>
      </c>
      <c r="AG179" t="str">
        <v>Igglybuff</v>
      </c>
      <c r="AI179" t="str">
        <v>Normal, Fairy</v>
      </c>
      <c r="AJ179" t="str">
        <v>Igglybuff</v>
      </c>
    </row>
    <row r="180" spans="24:36" x14ac:dyDescent="0.35">
      <c r="X180" t="str">
        <v>Togepi</v>
      </c>
      <c r="Y180" t="str">
        <v>Fairy</v>
      </c>
      <c r="Z180" t="str" cm="1">
        <f t="array" ref="Z180">_xlfn.TEXTSPLIT(Y180,",")</f>
        <v>Fairy</v>
      </c>
      <c r="AB180" t="str">
        <f>'pokedex_(Update_04.21)'!E177</f>
        <v>2</v>
      </c>
      <c r="AC180" t="str">
        <v>Togepi</v>
      </c>
      <c r="AD180" t="str">
        <v>Fairy</v>
      </c>
      <c r="AE180" t="str">
        <v>Fairy</v>
      </c>
      <c r="AF180" t="str">
        <f t="shared" si="2"/>
        <v>Fairy,Fairy</v>
      </c>
      <c r="AG180" t="str">
        <v>Togepi</v>
      </c>
      <c r="AI180" t="str">
        <v>Fairy</v>
      </c>
      <c r="AJ180" t="str">
        <v>Togepi</v>
      </c>
    </row>
    <row r="181" spans="24:36" x14ac:dyDescent="0.35">
      <c r="X181" t="str">
        <v>Togetic</v>
      </c>
      <c r="Y181" t="str">
        <v>Fairy, Flying</v>
      </c>
      <c r="Z181" t="str" cm="1">
        <f t="array" ref="Z181:AA181">_xlfn.TEXTSPLIT(Y181,",")</f>
        <v>Fairy</v>
      </c>
      <c r="AA181" t="str">
        <v xml:space="preserve"> Flying</v>
      </c>
      <c r="AB181" t="str">
        <f>'pokedex_(Update_04.21)'!E178</f>
        <v>2</v>
      </c>
      <c r="AC181" t="str">
        <v>Togetic</v>
      </c>
      <c r="AD181" t="str">
        <v>Fairy</v>
      </c>
      <c r="AE181" t="str">
        <v xml:space="preserve"> Flying</v>
      </c>
      <c r="AF181" t="str">
        <f t="shared" si="2"/>
        <v>Fairy, Flying</v>
      </c>
      <c r="AG181" t="str">
        <v>Togetic</v>
      </c>
      <c r="AI181" t="str">
        <v>Fairy, Flying</v>
      </c>
      <c r="AJ181" t="str">
        <v>Togetic</v>
      </c>
    </row>
    <row r="182" spans="24:36" x14ac:dyDescent="0.35">
      <c r="X182" t="str">
        <v>Natu</v>
      </c>
      <c r="Y182" t="str">
        <v>Psychic, Flying</v>
      </c>
      <c r="Z182" t="str" cm="1">
        <f t="array" ref="Z182:AA182">_xlfn.TEXTSPLIT(Y182,",")</f>
        <v>Psychic</v>
      </c>
      <c r="AA182" t="str">
        <v xml:space="preserve"> Flying</v>
      </c>
      <c r="AB182" t="str">
        <f>'pokedex_(Update_04.21)'!E179</f>
        <v>2</v>
      </c>
      <c r="AC182" t="str">
        <v>Natu</v>
      </c>
      <c r="AD182" t="str">
        <v>Psychic</v>
      </c>
      <c r="AE182" t="str">
        <v xml:space="preserve"> Flying</v>
      </c>
      <c r="AF182" t="str">
        <f t="shared" si="2"/>
        <v>Psychic, Flying</v>
      </c>
      <c r="AG182" t="str">
        <v>Natu</v>
      </c>
      <c r="AI182" t="str">
        <v>Psychic, Flying</v>
      </c>
      <c r="AJ182" t="str">
        <v>Natu</v>
      </c>
    </row>
    <row r="183" spans="24:36" x14ac:dyDescent="0.35">
      <c r="X183" t="str">
        <v>Xatu</v>
      </c>
      <c r="Y183" t="str">
        <v>Psychic, Flying</v>
      </c>
      <c r="Z183" t="str" cm="1">
        <f t="array" ref="Z183:AA183">_xlfn.TEXTSPLIT(Y183,",")</f>
        <v>Psychic</v>
      </c>
      <c r="AA183" t="str">
        <v xml:space="preserve"> Flying</v>
      </c>
      <c r="AB183" t="str">
        <f>'pokedex_(Update_04.21)'!E180</f>
        <v>2</v>
      </c>
      <c r="AC183" t="str">
        <v>Xatu</v>
      </c>
      <c r="AD183" t="str">
        <v>Psychic</v>
      </c>
      <c r="AE183" t="str">
        <v xml:space="preserve"> Flying</v>
      </c>
      <c r="AF183" t="str">
        <f t="shared" si="2"/>
        <v>Psychic, Flying</v>
      </c>
      <c r="AG183" t="str">
        <v>Xatu</v>
      </c>
      <c r="AI183" t="str">
        <v>Psychic, Flying</v>
      </c>
      <c r="AJ183" t="str">
        <v>Xatu</v>
      </c>
    </row>
    <row r="184" spans="24:36" x14ac:dyDescent="0.35">
      <c r="X184" t="str">
        <v>Mareep</v>
      </c>
      <c r="Y184" t="str">
        <v>Electric</v>
      </c>
      <c r="Z184" t="str" cm="1">
        <f t="array" ref="Z184">_xlfn.TEXTSPLIT(Y184,",")</f>
        <v>Electric</v>
      </c>
      <c r="AB184" t="str">
        <f>'pokedex_(Update_04.21)'!E181</f>
        <v>2</v>
      </c>
      <c r="AC184" t="str">
        <v>Mareep</v>
      </c>
      <c r="AD184" t="str">
        <v>Electric</v>
      </c>
      <c r="AE184" t="str">
        <v>Electric</v>
      </c>
      <c r="AF184" t="str">
        <f t="shared" si="2"/>
        <v>Electric,Electric</v>
      </c>
      <c r="AG184" t="str">
        <v>Mareep</v>
      </c>
      <c r="AI184" t="str">
        <v>Electric</v>
      </c>
      <c r="AJ184" t="str">
        <v>Mareep</v>
      </c>
    </row>
    <row r="185" spans="24:36" x14ac:dyDescent="0.35">
      <c r="X185" t="str">
        <v>Flaaffy</v>
      </c>
      <c r="Y185" t="str">
        <v>Electric</v>
      </c>
      <c r="Z185" t="str" cm="1">
        <f t="array" ref="Z185">_xlfn.TEXTSPLIT(Y185,",")</f>
        <v>Electric</v>
      </c>
      <c r="AB185" t="str">
        <f>'pokedex_(Update_04.21)'!E182</f>
        <v>2</v>
      </c>
      <c r="AC185" t="str">
        <v>Flaaffy</v>
      </c>
      <c r="AD185" t="str">
        <v>Electric</v>
      </c>
      <c r="AE185" t="str">
        <v>Electric</v>
      </c>
      <c r="AF185" t="str">
        <f t="shared" si="2"/>
        <v>Electric,Electric</v>
      </c>
      <c r="AG185" t="str">
        <v>Flaaffy</v>
      </c>
      <c r="AI185" t="str">
        <v>Electric</v>
      </c>
      <c r="AJ185" t="str">
        <v>Flaaffy</v>
      </c>
    </row>
    <row r="186" spans="24:36" x14ac:dyDescent="0.35">
      <c r="X186" t="str">
        <v>Ampharos</v>
      </c>
      <c r="Y186" t="str">
        <v>Electric</v>
      </c>
      <c r="Z186" t="str" cm="1">
        <f t="array" ref="Z186">_xlfn.TEXTSPLIT(Y186,",")</f>
        <v>Electric</v>
      </c>
      <c r="AB186" t="str">
        <f>'pokedex_(Update_04.21)'!E183</f>
        <v>2</v>
      </c>
      <c r="AC186" t="str">
        <v>Ampharos</v>
      </c>
      <c r="AD186" t="str">
        <v>Electric</v>
      </c>
      <c r="AE186" t="str">
        <v>Electric</v>
      </c>
      <c r="AF186" t="str">
        <f t="shared" si="2"/>
        <v>Electric,Electric</v>
      </c>
      <c r="AG186" t="str">
        <v>Ampharos</v>
      </c>
      <c r="AI186" t="str">
        <v>Electric</v>
      </c>
      <c r="AJ186" t="str">
        <v>Ampharos</v>
      </c>
    </row>
    <row r="187" spans="24:36" x14ac:dyDescent="0.35">
      <c r="X187" t="str">
        <v>Bellossom</v>
      </c>
      <c r="Y187" t="str">
        <v>Grass</v>
      </c>
      <c r="Z187" t="str" cm="1">
        <f t="array" ref="Z187">_xlfn.TEXTSPLIT(Y187,",")</f>
        <v>Grass</v>
      </c>
      <c r="AB187" t="str">
        <f>'pokedex_(Update_04.21)'!E184</f>
        <v>2</v>
      </c>
      <c r="AC187" t="str">
        <v>Bellossom</v>
      </c>
      <c r="AD187" t="str">
        <v>Grass</v>
      </c>
      <c r="AE187" t="str">
        <v>Grass</v>
      </c>
      <c r="AF187" t="str">
        <f t="shared" si="2"/>
        <v>Grass,Grass</v>
      </c>
      <c r="AG187" t="str">
        <v>Bellossom</v>
      </c>
      <c r="AI187" t="str">
        <v>Grass</v>
      </c>
      <c r="AJ187" t="str">
        <v>Bellossom</v>
      </c>
    </row>
    <row r="188" spans="24:36" x14ac:dyDescent="0.35">
      <c r="X188" t="str">
        <v>Marill</v>
      </c>
      <c r="Y188" t="str">
        <v>Water, Fairy</v>
      </c>
      <c r="Z188" t="str" cm="1">
        <f t="array" ref="Z188:AA188">_xlfn.TEXTSPLIT(Y188,",")</f>
        <v>Water</v>
      </c>
      <c r="AA188" t="str">
        <v xml:space="preserve"> Fairy</v>
      </c>
      <c r="AB188" t="str">
        <f>'pokedex_(Update_04.21)'!E185</f>
        <v>2</v>
      </c>
      <c r="AC188" t="str">
        <v>Marill</v>
      </c>
      <c r="AD188" t="str">
        <v>Water</v>
      </c>
      <c r="AE188" t="str">
        <v xml:space="preserve"> Fairy</v>
      </c>
      <c r="AF188" t="str">
        <f t="shared" si="2"/>
        <v>Water, Fairy</v>
      </c>
      <c r="AG188" t="str">
        <v>Marill</v>
      </c>
      <c r="AI188" t="str">
        <v>Water, Fairy</v>
      </c>
      <c r="AJ188" t="str">
        <v>Marill</v>
      </c>
    </row>
    <row r="189" spans="24:36" x14ac:dyDescent="0.35">
      <c r="X189" t="str">
        <v>Azumarill</v>
      </c>
      <c r="Y189" t="str">
        <v>Water, Fairy</v>
      </c>
      <c r="Z189" t="str" cm="1">
        <f t="array" ref="Z189:AA189">_xlfn.TEXTSPLIT(Y189,",")</f>
        <v>Water</v>
      </c>
      <c r="AA189" t="str">
        <v xml:space="preserve"> Fairy</v>
      </c>
      <c r="AB189" t="str">
        <f>'pokedex_(Update_04.21)'!E186</f>
        <v>2</v>
      </c>
      <c r="AC189" t="str">
        <v>Azumarill</v>
      </c>
      <c r="AD189" t="str">
        <v>Water</v>
      </c>
      <c r="AE189" t="str">
        <v xml:space="preserve"> Fairy</v>
      </c>
      <c r="AF189" t="str">
        <f t="shared" si="2"/>
        <v>Water, Fairy</v>
      </c>
      <c r="AG189" t="str">
        <v>Azumarill</v>
      </c>
      <c r="AI189" t="str">
        <v>Water, Fairy</v>
      </c>
      <c r="AJ189" t="str">
        <v>Azumarill</v>
      </c>
    </row>
    <row r="190" spans="24:36" x14ac:dyDescent="0.35">
      <c r="X190" t="str">
        <v>Sudowoodo</v>
      </c>
      <c r="Y190" t="str">
        <v>Rock</v>
      </c>
      <c r="Z190" t="str" cm="1">
        <f t="array" ref="Z190">_xlfn.TEXTSPLIT(Y190,",")</f>
        <v>Rock</v>
      </c>
      <c r="AB190" t="str">
        <f>'pokedex_(Update_04.21)'!E187</f>
        <v>2</v>
      </c>
      <c r="AC190" t="str">
        <v>Sudowoodo</v>
      </c>
      <c r="AD190" t="str">
        <v>Rock</v>
      </c>
      <c r="AE190" t="str">
        <v>Rock</v>
      </c>
      <c r="AF190" t="str">
        <f t="shared" si="2"/>
        <v>Rock,Rock</v>
      </c>
      <c r="AG190" t="str">
        <v>Sudowoodo</v>
      </c>
      <c r="AI190" t="str">
        <v>Rock</v>
      </c>
      <c r="AJ190" t="str">
        <v>Sudowoodo</v>
      </c>
    </row>
    <row r="191" spans="24:36" x14ac:dyDescent="0.35">
      <c r="X191" t="str">
        <v>Politoed</v>
      </c>
      <c r="Y191" t="str">
        <v>Water</v>
      </c>
      <c r="Z191" t="str" cm="1">
        <f t="array" ref="Z191">_xlfn.TEXTSPLIT(Y191,",")</f>
        <v>Water</v>
      </c>
      <c r="AB191" t="str">
        <f>'pokedex_(Update_04.21)'!E188</f>
        <v>2</v>
      </c>
      <c r="AC191" t="str">
        <v>Politoed</v>
      </c>
      <c r="AD191" t="str">
        <v>Water</v>
      </c>
      <c r="AE191" t="str">
        <v>Water</v>
      </c>
      <c r="AF191" t="str">
        <f t="shared" si="2"/>
        <v>Water,Water</v>
      </c>
      <c r="AG191" t="str">
        <v>Politoed</v>
      </c>
      <c r="AI191" t="str">
        <v>Water</v>
      </c>
      <c r="AJ191" t="str">
        <v>Politoed</v>
      </c>
    </row>
    <row r="192" spans="24:36" x14ac:dyDescent="0.35">
      <c r="X192" t="str">
        <v>Hoppip</v>
      </c>
      <c r="Y192" t="str">
        <v>Grass, Flying</v>
      </c>
      <c r="Z192" t="str" cm="1">
        <f t="array" ref="Z192:AA192">_xlfn.TEXTSPLIT(Y192,",")</f>
        <v>Grass</v>
      </c>
      <c r="AA192" t="str">
        <v xml:space="preserve"> Flying</v>
      </c>
      <c r="AB192" t="str">
        <f>'pokedex_(Update_04.21)'!E189</f>
        <v>2</v>
      </c>
      <c r="AC192" t="str">
        <v>Hoppip</v>
      </c>
      <c r="AD192" t="str">
        <v>Grass</v>
      </c>
      <c r="AE192" t="str">
        <v xml:space="preserve"> Flying</v>
      </c>
      <c r="AF192" t="str">
        <f t="shared" si="2"/>
        <v>Grass, Flying</v>
      </c>
      <c r="AG192" t="str">
        <v>Hoppip</v>
      </c>
      <c r="AI192" t="str">
        <v>Grass, Flying</v>
      </c>
      <c r="AJ192" t="str">
        <v>Hoppip</v>
      </c>
    </row>
    <row r="193" spans="24:36" x14ac:dyDescent="0.35">
      <c r="X193" t="str">
        <v>Skiploom</v>
      </c>
      <c r="Y193" t="str">
        <v>Grass, Flying</v>
      </c>
      <c r="Z193" t="str" cm="1">
        <f t="array" ref="Z193:AA193">_xlfn.TEXTSPLIT(Y193,",")</f>
        <v>Grass</v>
      </c>
      <c r="AA193" t="str">
        <v xml:space="preserve"> Flying</v>
      </c>
      <c r="AB193" t="str">
        <f>'pokedex_(Update_04.21)'!E190</f>
        <v>2</v>
      </c>
      <c r="AC193" t="str">
        <v>Skiploom</v>
      </c>
      <c r="AD193" t="str">
        <v>Grass</v>
      </c>
      <c r="AE193" t="str">
        <v xml:space="preserve"> Flying</v>
      </c>
      <c r="AF193" t="str">
        <f t="shared" si="2"/>
        <v>Grass, Flying</v>
      </c>
      <c r="AG193" t="str">
        <v>Skiploom</v>
      </c>
      <c r="AI193" t="str">
        <v>Grass, Flying</v>
      </c>
      <c r="AJ193" t="str">
        <v>Skiploom</v>
      </c>
    </row>
    <row r="194" spans="24:36" x14ac:dyDescent="0.35">
      <c r="X194" t="str">
        <v>Jumpluff</v>
      </c>
      <c r="Y194" t="str">
        <v>Grass, Flying</v>
      </c>
      <c r="Z194" t="str" cm="1">
        <f t="array" ref="Z194:AA194">_xlfn.TEXTSPLIT(Y194,",")</f>
        <v>Grass</v>
      </c>
      <c r="AA194" t="str">
        <v xml:space="preserve"> Flying</v>
      </c>
      <c r="AB194" t="str">
        <f>'pokedex_(Update_04.21)'!E191</f>
        <v>2</v>
      </c>
      <c r="AC194" t="str">
        <v>Jumpluff</v>
      </c>
      <c r="AD194" t="str">
        <v>Grass</v>
      </c>
      <c r="AE194" t="str">
        <v xml:space="preserve"> Flying</v>
      </c>
      <c r="AF194" t="str">
        <f t="shared" si="2"/>
        <v>Grass, Flying</v>
      </c>
      <c r="AG194" t="str">
        <v>Jumpluff</v>
      </c>
      <c r="AI194" t="str">
        <v>Grass, Flying</v>
      </c>
      <c r="AJ194" t="str">
        <v>Jumpluff</v>
      </c>
    </row>
    <row r="195" spans="24:36" x14ac:dyDescent="0.35">
      <c r="X195" t="str">
        <v>Aipom</v>
      </c>
      <c r="Y195" t="str">
        <v>Normal</v>
      </c>
      <c r="Z195" t="str" cm="1">
        <f t="array" ref="Z195">_xlfn.TEXTSPLIT(Y195,",")</f>
        <v>Normal</v>
      </c>
      <c r="AB195" t="str">
        <f>'pokedex_(Update_04.21)'!E192</f>
        <v>2</v>
      </c>
      <c r="AC195" t="str">
        <v>Aipom</v>
      </c>
      <c r="AD195" t="str">
        <v>Normal</v>
      </c>
      <c r="AE195" t="str">
        <v>Normal</v>
      </c>
      <c r="AF195" t="str">
        <f t="shared" si="2"/>
        <v>Normal,Normal</v>
      </c>
      <c r="AG195" t="str">
        <v>Aipom</v>
      </c>
      <c r="AI195" t="str">
        <v>Normal</v>
      </c>
      <c r="AJ195" t="str">
        <v>Aipom</v>
      </c>
    </row>
    <row r="196" spans="24:36" x14ac:dyDescent="0.35">
      <c r="X196" t="str">
        <v>Sunkern</v>
      </c>
      <c r="Y196" t="str">
        <v>Grass</v>
      </c>
      <c r="Z196" t="str" cm="1">
        <f t="array" ref="Z196">_xlfn.TEXTSPLIT(Y196,",")</f>
        <v>Grass</v>
      </c>
      <c r="AB196" t="str">
        <f>'pokedex_(Update_04.21)'!E193</f>
        <v>2</v>
      </c>
      <c r="AC196" t="str">
        <v>Sunkern</v>
      </c>
      <c r="AD196" t="str">
        <v>Grass</v>
      </c>
      <c r="AE196" t="str">
        <v>Grass</v>
      </c>
      <c r="AF196" t="str">
        <f t="shared" si="2"/>
        <v>Grass,Grass</v>
      </c>
      <c r="AG196" t="str">
        <v>Sunkern</v>
      </c>
      <c r="AI196" t="str">
        <v>Grass</v>
      </c>
      <c r="AJ196" t="str">
        <v>Sunkern</v>
      </c>
    </row>
    <row r="197" spans="24:36" x14ac:dyDescent="0.35">
      <c r="X197" t="str">
        <v>Sunflora</v>
      </c>
      <c r="Y197" t="str">
        <v>Grass</v>
      </c>
      <c r="Z197" t="str" cm="1">
        <f t="array" ref="Z197">_xlfn.TEXTSPLIT(Y197,",")</f>
        <v>Grass</v>
      </c>
      <c r="AB197" t="str">
        <f>'pokedex_(Update_04.21)'!E194</f>
        <v>2</v>
      </c>
      <c r="AC197" t="str">
        <v>Sunflora</v>
      </c>
      <c r="AD197" t="str">
        <v>Grass</v>
      </c>
      <c r="AE197" t="str">
        <v>Grass</v>
      </c>
      <c r="AF197" t="str">
        <f t="shared" si="2"/>
        <v>Grass,Grass</v>
      </c>
      <c r="AG197" t="str">
        <v>Sunflora</v>
      </c>
      <c r="AI197" t="str">
        <v>Grass</v>
      </c>
      <c r="AJ197" t="str">
        <v>Sunflora</v>
      </c>
    </row>
    <row r="198" spans="24:36" x14ac:dyDescent="0.35">
      <c r="X198" t="str">
        <v>Yanma</v>
      </c>
      <c r="Y198" t="str">
        <v>Bug, Flying</v>
      </c>
      <c r="Z198" t="str" cm="1">
        <f t="array" ref="Z198:AA198">_xlfn.TEXTSPLIT(Y198,",")</f>
        <v>Bug</v>
      </c>
      <c r="AA198" t="str">
        <v xml:space="preserve"> Flying</v>
      </c>
      <c r="AB198" t="str">
        <f>'pokedex_(Update_04.21)'!E195</f>
        <v>2</v>
      </c>
      <c r="AC198" t="str">
        <v>Yanma</v>
      </c>
      <c r="AD198" t="str">
        <v>Bug</v>
      </c>
      <c r="AE198" t="str">
        <v xml:space="preserve"> Flying</v>
      </c>
      <c r="AF198" t="str">
        <f t="shared" ref="AF198:AF261" si="3">_xlfn.TEXTJOIN(",",TRUE,AD198,AE198)</f>
        <v>Bug, Flying</v>
      </c>
      <c r="AG198" t="str">
        <v>Yanma</v>
      </c>
      <c r="AI198" t="str">
        <v>Bug, Flying</v>
      </c>
      <c r="AJ198" t="str">
        <v>Yanma</v>
      </c>
    </row>
    <row r="199" spans="24:36" x14ac:dyDescent="0.35">
      <c r="X199" t="str">
        <v>Wooper</v>
      </c>
      <c r="Y199" t="str">
        <v>Water, Ground</v>
      </c>
      <c r="Z199" t="str" cm="1">
        <f t="array" ref="Z199:AA199">_xlfn.TEXTSPLIT(Y199,",")</f>
        <v>Water</v>
      </c>
      <c r="AA199" t="str">
        <v xml:space="preserve"> Ground</v>
      </c>
      <c r="AB199" t="str">
        <f>'pokedex_(Update_04.21)'!E196</f>
        <v>2</v>
      </c>
      <c r="AC199" t="str">
        <v>Wooper</v>
      </c>
      <c r="AD199" t="str">
        <v>Water</v>
      </c>
      <c r="AE199" t="str">
        <v xml:space="preserve"> Ground</v>
      </c>
      <c r="AF199" t="str">
        <f t="shared" si="3"/>
        <v>Water, Ground</v>
      </c>
      <c r="AG199" t="str">
        <v>Wooper</v>
      </c>
      <c r="AI199" t="str">
        <v>Water, Ground</v>
      </c>
      <c r="AJ199" t="str">
        <v>Wooper</v>
      </c>
    </row>
    <row r="200" spans="24:36" x14ac:dyDescent="0.35">
      <c r="X200" t="str">
        <v>Quagsire</v>
      </c>
      <c r="Y200" t="str">
        <v>Water, Ground</v>
      </c>
      <c r="Z200" t="str" cm="1">
        <f t="array" ref="Z200:AA200">_xlfn.TEXTSPLIT(Y200,",")</f>
        <v>Water</v>
      </c>
      <c r="AA200" t="str">
        <v xml:space="preserve"> Ground</v>
      </c>
      <c r="AB200" t="str">
        <f>'pokedex_(Update_04.21)'!E197</f>
        <v>2</v>
      </c>
      <c r="AC200" t="str">
        <v>Quagsire</v>
      </c>
      <c r="AD200" t="str">
        <v>Water</v>
      </c>
      <c r="AE200" t="str">
        <v xml:space="preserve"> Ground</v>
      </c>
      <c r="AF200" t="str">
        <f t="shared" si="3"/>
        <v>Water, Ground</v>
      </c>
      <c r="AG200" t="str">
        <v>Quagsire</v>
      </c>
      <c r="AI200" t="str">
        <v>Water, Ground</v>
      </c>
      <c r="AJ200" t="str">
        <v>Quagsire</v>
      </c>
    </row>
    <row r="201" spans="24:36" x14ac:dyDescent="0.35">
      <c r="X201" t="str">
        <v>Espeon</v>
      </c>
      <c r="Y201" t="str">
        <v>Psychic</v>
      </c>
      <c r="Z201" t="str" cm="1">
        <f t="array" ref="Z201">_xlfn.TEXTSPLIT(Y201,",")</f>
        <v>Psychic</v>
      </c>
      <c r="AB201" t="str">
        <f>'pokedex_(Update_04.21)'!E198</f>
        <v>2</v>
      </c>
      <c r="AC201" t="str">
        <v>Espeon</v>
      </c>
      <c r="AD201" t="str">
        <v>Psychic</v>
      </c>
      <c r="AE201" t="str">
        <v>Psychic</v>
      </c>
      <c r="AF201" t="str">
        <f t="shared" si="3"/>
        <v>Psychic,Psychic</v>
      </c>
      <c r="AG201" t="str">
        <v>Espeon</v>
      </c>
      <c r="AI201" t="str">
        <v>Psychic</v>
      </c>
      <c r="AJ201" t="str">
        <v>Espeon</v>
      </c>
    </row>
    <row r="202" spans="24:36" x14ac:dyDescent="0.35">
      <c r="X202" t="str">
        <v>Umbreon</v>
      </c>
      <c r="Y202" t="str">
        <v>Dark</v>
      </c>
      <c r="Z202" t="str" cm="1">
        <f t="array" ref="Z202">_xlfn.TEXTSPLIT(Y202,",")</f>
        <v>Dark</v>
      </c>
      <c r="AB202" t="str">
        <f>'pokedex_(Update_04.21)'!E199</f>
        <v>2</v>
      </c>
      <c r="AC202" t="str">
        <v>Umbreon</v>
      </c>
      <c r="AD202" t="str">
        <v>Dark</v>
      </c>
      <c r="AE202" t="str">
        <v>Dark</v>
      </c>
      <c r="AF202" t="str">
        <f t="shared" si="3"/>
        <v>Dark,Dark</v>
      </c>
      <c r="AG202" t="str">
        <v>Umbreon</v>
      </c>
      <c r="AI202" t="str">
        <v>Dark</v>
      </c>
      <c r="AJ202" t="str">
        <v>Umbreon</v>
      </c>
    </row>
    <row r="203" spans="24:36" x14ac:dyDescent="0.35">
      <c r="X203" t="str">
        <v>Murkrow</v>
      </c>
      <c r="Y203" t="str">
        <v>Dark, Flying</v>
      </c>
      <c r="Z203" t="str" cm="1">
        <f t="array" ref="Z203:AA203">_xlfn.TEXTSPLIT(Y203,",")</f>
        <v>Dark</v>
      </c>
      <c r="AA203" t="str">
        <v xml:space="preserve"> Flying</v>
      </c>
      <c r="AB203" t="str">
        <f>'pokedex_(Update_04.21)'!E200</f>
        <v>2</v>
      </c>
      <c r="AC203" t="str">
        <v>Murkrow</v>
      </c>
      <c r="AD203" t="str">
        <v>Dark</v>
      </c>
      <c r="AE203" t="str">
        <v xml:space="preserve"> Flying</v>
      </c>
      <c r="AF203" t="str">
        <f t="shared" si="3"/>
        <v>Dark, Flying</v>
      </c>
      <c r="AG203" t="str">
        <v>Murkrow</v>
      </c>
      <c r="AI203" t="str">
        <v>Dark, Flying</v>
      </c>
      <c r="AJ203" t="str">
        <v>Murkrow</v>
      </c>
    </row>
    <row r="204" spans="24:36" x14ac:dyDescent="0.35">
      <c r="X204" t="str">
        <v>Slowking</v>
      </c>
      <c r="Y204" t="str">
        <v>Water, Psychic</v>
      </c>
      <c r="Z204" t="str" cm="1">
        <f t="array" ref="Z204:AA204">_xlfn.TEXTSPLIT(Y204,",")</f>
        <v>Water</v>
      </c>
      <c r="AA204" t="str">
        <v xml:space="preserve"> Psychic</v>
      </c>
      <c r="AB204" t="str">
        <f>'pokedex_(Update_04.21)'!E201</f>
        <v>2</v>
      </c>
      <c r="AC204" t="str">
        <v>Slowking</v>
      </c>
      <c r="AD204" t="str">
        <v>Water</v>
      </c>
      <c r="AE204" t="str">
        <v xml:space="preserve"> Psychic</v>
      </c>
      <c r="AF204" t="str">
        <f t="shared" si="3"/>
        <v>Water, Psychic</v>
      </c>
      <c r="AG204" t="str">
        <v>Slowking</v>
      </c>
      <c r="AI204" t="str">
        <v>Water, Psychic</v>
      </c>
      <c r="AJ204" t="str">
        <v>Slowking</v>
      </c>
    </row>
    <row r="205" spans="24:36" x14ac:dyDescent="0.35">
      <c r="X205" t="str">
        <v>Misdreavus</v>
      </c>
      <c r="Y205" t="str">
        <v>Ghost</v>
      </c>
      <c r="Z205" t="str" cm="1">
        <f t="array" ref="Z205">_xlfn.TEXTSPLIT(Y205,",")</f>
        <v>Ghost</v>
      </c>
      <c r="AB205" t="str">
        <f>'pokedex_(Update_04.21)'!E202</f>
        <v>2</v>
      </c>
      <c r="AC205" t="str">
        <v>Misdreavus</v>
      </c>
      <c r="AD205" t="str">
        <v>Ghost</v>
      </c>
      <c r="AE205" t="str">
        <v>Ghost</v>
      </c>
      <c r="AF205" t="str">
        <f t="shared" si="3"/>
        <v>Ghost,Ghost</v>
      </c>
      <c r="AG205" t="str">
        <v>Misdreavus</v>
      </c>
      <c r="AI205" t="str">
        <v>Ghost</v>
      </c>
      <c r="AJ205" t="str">
        <v>Misdreavus</v>
      </c>
    </row>
    <row r="206" spans="24:36" x14ac:dyDescent="0.35">
      <c r="X206" t="str">
        <v>Unown</v>
      </c>
      <c r="Y206" t="str">
        <v>Psychic</v>
      </c>
      <c r="Z206" t="str" cm="1">
        <f t="array" ref="Z206">_xlfn.TEXTSPLIT(Y206,",")</f>
        <v>Psychic</v>
      </c>
      <c r="AB206" t="str">
        <f>'pokedex_(Update_04.21)'!E203</f>
        <v>2</v>
      </c>
      <c r="AC206" t="str">
        <v>Unown</v>
      </c>
      <c r="AD206" t="str">
        <v>Psychic</v>
      </c>
      <c r="AE206" t="str">
        <v>Psychic</v>
      </c>
      <c r="AF206" t="str">
        <f t="shared" si="3"/>
        <v>Psychic,Psychic</v>
      </c>
      <c r="AG206" t="str">
        <v>Unown</v>
      </c>
      <c r="AI206" t="str">
        <v>Psychic</v>
      </c>
      <c r="AJ206" t="str">
        <v>Unown</v>
      </c>
    </row>
    <row r="207" spans="24:36" x14ac:dyDescent="0.35">
      <c r="X207" t="str">
        <v>Wobbuffet</v>
      </c>
      <c r="Y207" t="str">
        <v>Psychic</v>
      </c>
      <c r="Z207" t="str" cm="1">
        <f t="array" ref="Z207">_xlfn.TEXTSPLIT(Y207,",")</f>
        <v>Psychic</v>
      </c>
      <c r="AB207" t="str">
        <f>'pokedex_(Update_04.21)'!E204</f>
        <v>2</v>
      </c>
      <c r="AC207" t="str">
        <v>Wobbuffet</v>
      </c>
      <c r="AD207" t="str">
        <v>Psychic</v>
      </c>
      <c r="AE207" t="str">
        <v>Psychic</v>
      </c>
      <c r="AF207" t="str">
        <f t="shared" si="3"/>
        <v>Psychic,Psychic</v>
      </c>
      <c r="AG207" t="str">
        <v>Wobbuffet</v>
      </c>
      <c r="AI207" t="str">
        <v>Psychic</v>
      </c>
      <c r="AJ207" t="str">
        <v>Wobbuffet</v>
      </c>
    </row>
    <row r="208" spans="24:36" x14ac:dyDescent="0.35">
      <c r="X208" t="str">
        <v>Girafarig</v>
      </c>
      <c r="Y208" t="str">
        <v>Normal, Psychic</v>
      </c>
      <c r="Z208" t="str" cm="1">
        <f t="array" ref="Z208:AA208">_xlfn.TEXTSPLIT(Y208,",")</f>
        <v>Normal</v>
      </c>
      <c r="AA208" t="str">
        <v xml:space="preserve"> Psychic</v>
      </c>
      <c r="AB208" t="str">
        <f>'pokedex_(Update_04.21)'!E205</f>
        <v>2</v>
      </c>
      <c r="AC208" t="str">
        <v>Girafarig</v>
      </c>
      <c r="AD208" t="str">
        <v>Normal</v>
      </c>
      <c r="AE208" t="str">
        <v xml:space="preserve"> Psychic</v>
      </c>
      <c r="AF208" t="str">
        <f t="shared" si="3"/>
        <v>Normal, Psychic</v>
      </c>
      <c r="AG208" t="str">
        <v>Girafarig</v>
      </c>
      <c r="AI208" t="str">
        <v>Normal, Psychic</v>
      </c>
      <c r="AJ208" t="str">
        <v>Girafarig</v>
      </c>
    </row>
    <row r="209" spans="24:36" x14ac:dyDescent="0.35">
      <c r="X209" t="str">
        <v>Pineco</v>
      </c>
      <c r="Y209" t="str">
        <v>Bug</v>
      </c>
      <c r="Z209" t="str" cm="1">
        <f t="array" ref="Z209">_xlfn.TEXTSPLIT(Y209,",")</f>
        <v>Bug</v>
      </c>
      <c r="AB209" t="str">
        <f>'pokedex_(Update_04.21)'!E206</f>
        <v>2</v>
      </c>
      <c r="AC209" t="str">
        <v>Pineco</v>
      </c>
      <c r="AD209" t="str">
        <v>Bug</v>
      </c>
      <c r="AE209" t="str">
        <v>Bug</v>
      </c>
      <c r="AF209" t="str">
        <f t="shared" si="3"/>
        <v>Bug,Bug</v>
      </c>
      <c r="AG209" t="str">
        <v>Pineco</v>
      </c>
      <c r="AI209" t="str">
        <v>Bug</v>
      </c>
      <c r="AJ209" t="str">
        <v>Pineco</v>
      </c>
    </row>
    <row r="210" spans="24:36" x14ac:dyDescent="0.35">
      <c r="X210" t="str">
        <v>Forretress</v>
      </c>
      <c r="Y210" t="str">
        <v>Bug, Steel</v>
      </c>
      <c r="Z210" t="str" cm="1">
        <f t="array" ref="Z210:AA210">_xlfn.TEXTSPLIT(Y210,",")</f>
        <v>Bug</v>
      </c>
      <c r="AA210" t="str">
        <v xml:space="preserve"> Steel</v>
      </c>
      <c r="AB210" t="str">
        <f>'pokedex_(Update_04.21)'!E207</f>
        <v>2</v>
      </c>
      <c r="AC210" t="str">
        <v>Forretress</v>
      </c>
      <c r="AD210" t="str">
        <v>Bug</v>
      </c>
      <c r="AE210" t="str">
        <v xml:space="preserve"> Steel</v>
      </c>
      <c r="AF210" t="str">
        <f t="shared" si="3"/>
        <v>Bug, Steel</v>
      </c>
      <c r="AG210" t="str">
        <v>Forretress</v>
      </c>
      <c r="AI210" t="str">
        <v>Bug, Steel</v>
      </c>
      <c r="AJ210" t="str">
        <v>Forretress</v>
      </c>
    </row>
    <row r="211" spans="24:36" x14ac:dyDescent="0.35">
      <c r="X211" t="str">
        <v>Dunsparce</v>
      </c>
      <c r="Y211" t="str">
        <v>Normal</v>
      </c>
      <c r="Z211" t="str" cm="1">
        <f t="array" ref="Z211">_xlfn.TEXTSPLIT(Y211,",")</f>
        <v>Normal</v>
      </c>
      <c r="AB211" t="str">
        <f>'pokedex_(Update_04.21)'!E208</f>
        <v>2</v>
      </c>
      <c r="AC211" t="str">
        <v>Dunsparce</v>
      </c>
      <c r="AD211" t="str">
        <v>Normal</v>
      </c>
      <c r="AE211" t="str">
        <v>Normal</v>
      </c>
      <c r="AF211" t="str">
        <f t="shared" si="3"/>
        <v>Normal,Normal</v>
      </c>
      <c r="AG211" t="str">
        <v>Dunsparce</v>
      </c>
      <c r="AI211" t="str">
        <v>Normal</v>
      </c>
      <c r="AJ211" t="str">
        <v>Dunsparce</v>
      </c>
    </row>
    <row r="212" spans="24:36" x14ac:dyDescent="0.35">
      <c r="X212" t="str">
        <v>Gligar</v>
      </c>
      <c r="Y212" t="str">
        <v>Ground, Flying</v>
      </c>
      <c r="Z212" t="str" cm="1">
        <f t="array" ref="Z212:AA212">_xlfn.TEXTSPLIT(Y212,",")</f>
        <v>Ground</v>
      </c>
      <c r="AA212" t="str">
        <v xml:space="preserve"> Flying</v>
      </c>
      <c r="AB212" t="str">
        <f>'pokedex_(Update_04.21)'!E209</f>
        <v>2</v>
      </c>
      <c r="AC212" t="str">
        <v>Gligar</v>
      </c>
      <c r="AD212" t="str">
        <v>Ground</v>
      </c>
      <c r="AE212" t="str">
        <v xml:space="preserve"> Flying</v>
      </c>
      <c r="AF212" t="str">
        <f t="shared" si="3"/>
        <v>Ground, Flying</v>
      </c>
      <c r="AG212" t="str">
        <v>Gligar</v>
      </c>
      <c r="AI212" t="str">
        <v>Ground, Flying</v>
      </c>
      <c r="AJ212" t="str">
        <v>Gligar</v>
      </c>
    </row>
    <row r="213" spans="24:36" x14ac:dyDescent="0.35">
      <c r="X213" t="str">
        <v>Steelix</v>
      </c>
      <c r="Y213" t="str">
        <v>Steel, Ground</v>
      </c>
      <c r="Z213" t="str" cm="1">
        <f t="array" ref="Z213:AA213">_xlfn.TEXTSPLIT(Y213,",")</f>
        <v>Steel</v>
      </c>
      <c r="AA213" t="str">
        <v xml:space="preserve"> Ground</v>
      </c>
      <c r="AB213" t="str">
        <f>'pokedex_(Update_04.21)'!E210</f>
        <v>2</v>
      </c>
      <c r="AC213" t="str">
        <v>Steelix</v>
      </c>
      <c r="AD213" t="str">
        <v>Steel</v>
      </c>
      <c r="AE213" t="str">
        <v xml:space="preserve"> Ground</v>
      </c>
      <c r="AF213" t="str">
        <f t="shared" si="3"/>
        <v>Steel, Ground</v>
      </c>
      <c r="AG213" t="str">
        <v>Steelix</v>
      </c>
      <c r="AI213" t="str">
        <v>Steel, Ground</v>
      </c>
      <c r="AJ213" t="str">
        <v>Steelix</v>
      </c>
    </row>
    <row r="214" spans="24:36" x14ac:dyDescent="0.35">
      <c r="X214" t="str">
        <v>Snubbull</v>
      </c>
      <c r="Y214" t="str">
        <v>Fairy</v>
      </c>
      <c r="Z214" t="str" cm="1">
        <f t="array" ref="Z214">_xlfn.TEXTSPLIT(Y214,",")</f>
        <v>Fairy</v>
      </c>
      <c r="AB214" t="str">
        <f>'pokedex_(Update_04.21)'!E211</f>
        <v>2</v>
      </c>
      <c r="AC214" t="str">
        <v>Snubbull</v>
      </c>
      <c r="AD214" t="str">
        <v>Fairy</v>
      </c>
      <c r="AE214" t="str">
        <v>Fairy</v>
      </c>
      <c r="AF214" t="str">
        <f t="shared" si="3"/>
        <v>Fairy,Fairy</v>
      </c>
      <c r="AG214" t="str">
        <v>Snubbull</v>
      </c>
      <c r="AI214" t="str">
        <v>Fairy</v>
      </c>
      <c r="AJ214" t="str">
        <v>Snubbull</v>
      </c>
    </row>
    <row r="215" spans="24:36" x14ac:dyDescent="0.35">
      <c r="X215" t="str">
        <v>Granbull</v>
      </c>
      <c r="Y215" t="str">
        <v>Fairy</v>
      </c>
      <c r="Z215" t="str" cm="1">
        <f t="array" ref="Z215">_xlfn.TEXTSPLIT(Y215,",")</f>
        <v>Fairy</v>
      </c>
      <c r="AB215" t="str">
        <f>'pokedex_(Update_04.21)'!E212</f>
        <v>2</v>
      </c>
      <c r="AC215" t="str">
        <v>Granbull</v>
      </c>
      <c r="AD215" t="str">
        <v>Fairy</v>
      </c>
      <c r="AE215" t="str">
        <v>Fairy</v>
      </c>
      <c r="AF215" t="str">
        <f t="shared" si="3"/>
        <v>Fairy,Fairy</v>
      </c>
      <c r="AG215" t="str">
        <v>Granbull</v>
      </c>
      <c r="AI215" t="str">
        <v>Fairy</v>
      </c>
      <c r="AJ215" t="str">
        <v>Granbull</v>
      </c>
    </row>
    <row r="216" spans="24:36" x14ac:dyDescent="0.35">
      <c r="X216" t="str">
        <v>Qwilfish</v>
      </c>
      <c r="Y216" t="str">
        <v>Water, Poison</v>
      </c>
      <c r="Z216" t="str" cm="1">
        <f t="array" ref="Z216:AA216">_xlfn.TEXTSPLIT(Y216,",")</f>
        <v>Water</v>
      </c>
      <c r="AA216" t="str">
        <v xml:space="preserve"> Poison</v>
      </c>
      <c r="AB216" t="str">
        <f>'pokedex_(Update_04.21)'!E213</f>
        <v>2</v>
      </c>
      <c r="AC216" t="str">
        <v>Qwilfish</v>
      </c>
      <c r="AD216" t="str">
        <v>Water</v>
      </c>
      <c r="AE216" t="str">
        <v xml:space="preserve"> Poison</v>
      </c>
      <c r="AF216" t="str">
        <f t="shared" si="3"/>
        <v>Water, Poison</v>
      </c>
      <c r="AG216" t="str">
        <v>Qwilfish</v>
      </c>
      <c r="AI216" t="str">
        <v>Water, Poison</v>
      </c>
      <c r="AJ216" t="str">
        <v>Qwilfish</v>
      </c>
    </row>
    <row r="217" spans="24:36" x14ac:dyDescent="0.35">
      <c r="X217" t="str">
        <v>Scizor</v>
      </c>
      <c r="Y217" t="str">
        <v>Bug, Steel</v>
      </c>
      <c r="Z217" t="str" cm="1">
        <f t="array" ref="Z217:AA217">_xlfn.TEXTSPLIT(Y217,",")</f>
        <v>Bug</v>
      </c>
      <c r="AA217" t="str">
        <v xml:space="preserve"> Steel</v>
      </c>
      <c r="AB217" t="str">
        <f>'pokedex_(Update_04.21)'!E214</f>
        <v>2</v>
      </c>
      <c r="AC217" t="str">
        <v>Scizor</v>
      </c>
      <c r="AD217" t="str">
        <v>Bug</v>
      </c>
      <c r="AE217" t="str">
        <v xml:space="preserve"> Steel</v>
      </c>
      <c r="AF217" t="str">
        <f t="shared" si="3"/>
        <v>Bug, Steel</v>
      </c>
      <c r="AG217" t="str">
        <v>Scizor</v>
      </c>
      <c r="AI217" t="str">
        <v>Bug, Steel</v>
      </c>
      <c r="AJ217" t="str">
        <v>Scizor</v>
      </c>
    </row>
    <row r="218" spans="24:36" x14ac:dyDescent="0.35">
      <c r="X218" t="str">
        <v>Shuckle</v>
      </c>
      <c r="Y218" t="str">
        <v>Bug, Rock</v>
      </c>
      <c r="Z218" t="str" cm="1">
        <f t="array" ref="Z218:AA218">_xlfn.TEXTSPLIT(Y218,",")</f>
        <v>Bug</v>
      </c>
      <c r="AA218" t="str">
        <v xml:space="preserve"> Rock</v>
      </c>
      <c r="AB218" t="str">
        <f>'pokedex_(Update_04.21)'!E215</f>
        <v>2</v>
      </c>
      <c r="AC218" t="str">
        <v>Shuckle</v>
      </c>
      <c r="AD218" t="str">
        <v>Bug</v>
      </c>
      <c r="AE218" t="str">
        <v xml:space="preserve"> Rock</v>
      </c>
      <c r="AF218" t="str">
        <f t="shared" si="3"/>
        <v>Bug, Rock</v>
      </c>
      <c r="AG218" t="str">
        <v>Shuckle</v>
      </c>
      <c r="AI218" t="str">
        <v>Bug, Rock</v>
      </c>
      <c r="AJ218" t="str">
        <v>Shuckle</v>
      </c>
    </row>
    <row r="219" spans="24:36" x14ac:dyDescent="0.35">
      <c r="X219" t="str">
        <v>Heracross</v>
      </c>
      <c r="Y219" t="str">
        <v>Bug, Fighting</v>
      </c>
      <c r="Z219" t="str" cm="1">
        <f t="array" ref="Z219:AA219">_xlfn.TEXTSPLIT(Y219,",")</f>
        <v>Bug</v>
      </c>
      <c r="AA219" t="str">
        <v xml:space="preserve"> Fighting</v>
      </c>
      <c r="AB219" t="str">
        <f>'pokedex_(Update_04.21)'!E216</f>
        <v>2</v>
      </c>
      <c r="AC219" t="str">
        <v>Heracross</v>
      </c>
      <c r="AD219" t="str">
        <v>Bug</v>
      </c>
      <c r="AE219" t="str">
        <v xml:space="preserve"> Fighting</v>
      </c>
      <c r="AF219" t="str">
        <f t="shared" si="3"/>
        <v>Bug, Fighting</v>
      </c>
      <c r="AG219" t="str">
        <v>Heracross</v>
      </c>
      <c r="AI219" t="str">
        <v>Bug, Fighting</v>
      </c>
      <c r="AJ219" t="str">
        <v>Heracross</v>
      </c>
    </row>
    <row r="220" spans="24:36" x14ac:dyDescent="0.35">
      <c r="X220" t="str">
        <v>Sneasel</v>
      </c>
      <c r="Y220" t="str">
        <v>Dark, Ice</v>
      </c>
      <c r="Z220" t="str" cm="1">
        <f t="array" ref="Z220:AA220">_xlfn.TEXTSPLIT(Y220,",")</f>
        <v>Dark</v>
      </c>
      <c r="AA220" t="str">
        <v xml:space="preserve"> Ice</v>
      </c>
      <c r="AB220" t="str">
        <f>'pokedex_(Update_04.21)'!E217</f>
        <v>2</v>
      </c>
      <c r="AC220" t="str">
        <v>Sneasel</v>
      </c>
      <c r="AD220" t="str">
        <v>Dark</v>
      </c>
      <c r="AE220" t="str">
        <v xml:space="preserve"> Ice</v>
      </c>
      <c r="AF220" t="str">
        <f t="shared" si="3"/>
        <v>Dark, Ice</v>
      </c>
      <c r="AG220" t="str">
        <v>Sneasel</v>
      </c>
      <c r="AI220" t="str">
        <v>Dark, Ice</v>
      </c>
      <c r="AJ220" t="str">
        <v>Sneasel</v>
      </c>
    </row>
    <row r="221" spans="24:36" x14ac:dyDescent="0.35">
      <c r="X221" t="str">
        <v>Teddiursa</v>
      </c>
      <c r="Y221" t="str">
        <v>Normal</v>
      </c>
      <c r="Z221" t="str" cm="1">
        <f t="array" ref="Z221">_xlfn.TEXTSPLIT(Y221,",")</f>
        <v>Normal</v>
      </c>
      <c r="AB221" t="str">
        <f>'pokedex_(Update_04.21)'!E218</f>
        <v>2</v>
      </c>
      <c r="AC221" t="str">
        <v>Teddiursa</v>
      </c>
      <c r="AD221" t="str">
        <v>Normal</v>
      </c>
      <c r="AE221" t="str">
        <v>Normal</v>
      </c>
      <c r="AF221" t="str">
        <f t="shared" si="3"/>
        <v>Normal,Normal</v>
      </c>
      <c r="AG221" t="str">
        <v>Teddiursa</v>
      </c>
      <c r="AI221" t="str">
        <v>Normal</v>
      </c>
      <c r="AJ221" t="str">
        <v>Teddiursa</v>
      </c>
    </row>
    <row r="222" spans="24:36" x14ac:dyDescent="0.35">
      <c r="X222" t="str">
        <v>Ursaring</v>
      </c>
      <c r="Y222" t="str">
        <v>Normal</v>
      </c>
      <c r="Z222" t="str" cm="1">
        <f t="array" ref="Z222">_xlfn.TEXTSPLIT(Y222,",")</f>
        <v>Normal</v>
      </c>
      <c r="AB222" t="str">
        <f>'pokedex_(Update_04.21)'!E219</f>
        <v>2</v>
      </c>
      <c r="AC222" t="str">
        <v>Ursaring</v>
      </c>
      <c r="AD222" t="str">
        <v>Normal</v>
      </c>
      <c r="AE222" t="str">
        <v>Normal</v>
      </c>
      <c r="AF222" t="str">
        <f t="shared" si="3"/>
        <v>Normal,Normal</v>
      </c>
      <c r="AG222" t="str">
        <v>Ursaring</v>
      </c>
      <c r="AI222" t="str">
        <v>Normal</v>
      </c>
      <c r="AJ222" t="str">
        <v>Ursaring</v>
      </c>
    </row>
    <row r="223" spans="24:36" x14ac:dyDescent="0.35">
      <c r="X223" t="str">
        <v>Slugma</v>
      </c>
      <c r="Y223" t="str">
        <v>Fire</v>
      </c>
      <c r="Z223" t="str" cm="1">
        <f t="array" ref="Z223">_xlfn.TEXTSPLIT(Y223,",")</f>
        <v>Fire</v>
      </c>
      <c r="AB223" t="str">
        <f>'pokedex_(Update_04.21)'!E220</f>
        <v>2</v>
      </c>
      <c r="AC223" t="str">
        <v>Slugma</v>
      </c>
      <c r="AD223" t="str">
        <v>Fire</v>
      </c>
      <c r="AE223" t="str">
        <v>Fire</v>
      </c>
      <c r="AF223" t="str">
        <f t="shared" si="3"/>
        <v>Fire,Fire</v>
      </c>
      <c r="AG223" t="str">
        <v>Slugma</v>
      </c>
      <c r="AI223" t="str">
        <v>Fire</v>
      </c>
      <c r="AJ223" t="str">
        <v>Slugma</v>
      </c>
    </row>
    <row r="224" spans="24:36" x14ac:dyDescent="0.35">
      <c r="X224" t="str">
        <v>Magcargo</v>
      </c>
      <c r="Y224" t="str">
        <v>Fire, Rock</v>
      </c>
      <c r="Z224" t="str" cm="1">
        <f t="array" ref="Z224:AA224">_xlfn.TEXTSPLIT(Y224,",")</f>
        <v>Fire</v>
      </c>
      <c r="AA224" t="str">
        <v xml:space="preserve"> Rock</v>
      </c>
      <c r="AB224" t="str">
        <f>'pokedex_(Update_04.21)'!E221</f>
        <v>2</v>
      </c>
      <c r="AC224" t="str">
        <v>Magcargo</v>
      </c>
      <c r="AD224" t="str">
        <v>Fire</v>
      </c>
      <c r="AE224" t="str">
        <v xml:space="preserve"> Rock</v>
      </c>
      <c r="AF224" t="str">
        <f t="shared" si="3"/>
        <v>Fire, Rock</v>
      </c>
      <c r="AG224" t="str">
        <v>Magcargo</v>
      </c>
      <c r="AI224" t="str">
        <v>Fire, Rock</v>
      </c>
      <c r="AJ224" t="str">
        <v>Magcargo</v>
      </c>
    </row>
    <row r="225" spans="24:36" x14ac:dyDescent="0.35">
      <c r="X225" t="str">
        <v>Swinub</v>
      </c>
      <c r="Y225" t="str">
        <v>Ice, Ground</v>
      </c>
      <c r="Z225" t="str" cm="1">
        <f t="array" ref="Z225:AA225">_xlfn.TEXTSPLIT(Y225,",")</f>
        <v>Ice</v>
      </c>
      <c r="AA225" t="str">
        <v xml:space="preserve"> Ground</v>
      </c>
      <c r="AB225" t="str">
        <f>'pokedex_(Update_04.21)'!E222</f>
        <v>2</v>
      </c>
      <c r="AC225" t="str">
        <v>Swinub</v>
      </c>
      <c r="AD225" t="str">
        <v>Ice</v>
      </c>
      <c r="AE225" t="str">
        <v xml:space="preserve"> Ground</v>
      </c>
      <c r="AF225" t="str">
        <f t="shared" si="3"/>
        <v>Ice, Ground</v>
      </c>
      <c r="AG225" t="str">
        <v>Swinub</v>
      </c>
      <c r="AI225" t="str">
        <v>Ice, Ground</v>
      </c>
      <c r="AJ225" t="str">
        <v>Swinub</v>
      </c>
    </row>
    <row r="226" spans="24:36" x14ac:dyDescent="0.35">
      <c r="X226" t="str">
        <v>Piloswine</v>
      </c>
      <c r="Y226" t="str">
        <v>Ice, Ground</v>
      </c>
      <c r="Z226" t="str" cm="1">
        <f t="array" ref="Z226:AA226">_xlfn.TEXTSPLIT(Y226,",")</f>
        <v>Ice</v>
      </c>
      <c r="AA226" t="str">
        <v xml:space="preserve"> Ground</v>
      </c>
      <c r="AB226" t="str">
        <f>'pokedex_(Update_04.21)'!E223</f>
        <v>2</v>
      </c>
      <c r="AC226" t="str">
        <v>Piloswine</v>
      </c>
      <c r="AD226" t="str">
        <v>Ice</v>
      </c>
      <c r="AE226" t="str">
        <v xml:space="preserve"> Ground</v>
      </c>
      <c r="AF226" t="str">
        <f t="shared" si="3"/>
        <v>Ice, Ground</v>
      </c>
      <c r="AG226" t="str">
        <v>Piloswine</v>
      </c>
      <c r="AI226" t="str">
        <v>Ice, Ground</v>
      </c>
      <c r="AJ226" t="str">
        <v>Piloswine</v>
      </c>
    </row>
    <row r="227" spans="24:36" x14ac:dyDescent="0.35">
      <c r="X227" t="str">
        <v>Corsola</v>
      </c>
      <c r="Y227" t="str">
        <v>Water, Rock</v>
      </c>
      <c r="Z227" t="str" cm="1">
        <f t="array" ref="Z227:AA227">_xlfn.TEXTSPLIT(Y227,",")</f>
        <v>Water</v>
      </c>
      <c r="AA227" t="str">
        <v xml:space="preserve"> Rock</v>
      </c>
      <c r="AB227" t="str">
        <f>'pokedex_(Update_04.21)'!E224</f>
        <v>2</v>
      </c>
      <c r="AC227" t="str">
        <v>Corsola</v>
      </c>
      <c r="AD227" t="str">
        <v>Water</v>
      </c>
      <c r="AE227" t="str">
        <v xml:space="preserve"> Rock</v>
      </c>
      <c r="AF227" t="str">
        <f t="shared" si="3"/>
        <v>Water, Rock</v>
      </c>
      <c r="AG227" t="str">
        <v>Corsola</v>
      </c>
      <c r="AI227" t="str">
        <v>Water, Rock</v>
      </c>
      <c r="AJ227" t="str">
        <v>Corsola</v>
      </c>
    </row>
    <row r="228" spans="24:36" x14ac:dyDescent="0.35">
      <c r="X228" t="str">
        <v>Remoraid</v>
      </c>
      <c r="Y228" t="str">
        <v>Water</v>
      </c>
      <c r="Z228" t="str" cm="1">
        <f t="array" ref="Z228">_xlfn.TEXTSPLIT(Y228,",")</f>
        <v>Water</v>
      </c>
      <c r="AB228" t="str">
        <f>'pokedex_(Update_04.21)'!E225</f>
        <v>2</v>
      </c>
      <c r="AC228" t="str">
        <v>Remoraid</v>
      </c>
      <c r="AD228" t="str">
        <v>Water</v>
      </c>
      <c r="AE228" t="str">
        <v>Water</v>
      </c>
      <c r="AF228" t="str">
        <f t="shared" si="3"/>
        <v>Water,Water</v>
      </c>
      <c r="AG228" t="str">
        <v>Remoraid</v>
      </c>
      <c r="AI228" t="str">
        <v>Water</v>
      </c>
      <c r="AJ228" t="str">
        <v>Remoraid</v>
      </c>
    </row>
    <row r="229" spans="24:36" x14ac:dyDescent="0.35">
      <c r="X229" t="str">
        <v>Octillery</v>
      </c>
      <c r="Y229" t="str">
        <v>Water</v>
      </c>
      <c r="Z229" t="str" cm="1">
        <f t="array" ref="Z229">_xlfn.TEXTSPLIT(Y229,",")</f>
        <v>Water</v>
      </c>
      <c r="AB229" t="str">
        <f>'pokedex_(Update_04.21)'!E226</f>
        <v>2</v>
      </c>
      <c r="AC229" t="str">
        <v>Octillery</v>
      </c>
      <c r="AD229" t="str">
        <v>Water</v>
      </c>
      <c r="AE229" t="str">
        <v>Water</v>
      </c>
      <c r="AF229" t="str">
        <f t="shared" si="3"/>
        <v>Water,Water</v>
      </c>
      <c r="AG229" t="str">
        <v>Octillery</v>
      </c>
      <c r="AI229" t="str">
        <v>Water</v>
      </c>
      <c r="AJ229" t="str">
        <v>Octillery</v>
      </c>
    </row>
    <row r="230" spans="24:36" x14ac:dyDescent="0.35">
      <c r="X230" t="str">
        <v>Delibird</v>
      </c>
      <c r="Y230" t="str">
        <v>Ice, Flying</v>
      </c>
      <c r="Z230" t="str" cm="1">
        <f t="array" ref="Z230:AA230">_xlfn.TEXTSPLIT(Y230,",")</f>
        <v>Ice</v>
      </c>
      <c r="AA230" t="str">
        <v xml:space="preserve"> Flying</v>
      </c>
      <c r="AB230" t="str">
        <f>'pokedex_(Update_04.21)'!E227</f>
        <v>2</v>
      </c>
      <c r="AC230" t="str">
        <v>Delibird</v>
      </c>
      <c r="AD230" t="str">
        <v>Ice</v>
      </c>
      <c r="AE230" t="str">
        <v xml:space="preserve"> Flying</v>
      </c>
      <c r="AF230" t="str">
        <f t="shared" si="3"/>
        <v>Ice, Flying</v>
      </c>
      <c r="AG230" t="str">
        <v>Delibird</v>
      </c>
      <c r="AI230" t="str">
        <v>Ice, Flying</v>
      </c>
      <c r="AJ230" t="str">
        <v>Delibird</v>
      </c>
    </row>
    <row r="231" spans="24:36" x14ac:dyDescent="0.35">
      <c r="X231" t="str">
        <v>Mantine</v>
      </c>
      <c r="Y231" t="str">
        <v>Water, Flying</v>
      </c>
      <c r="Z231" t="str" cm="1">
        <f t="array" ref="Z231:AA231">_xlfn.TEXTSPLIT(Y231,",")</f>
        <v>Water</v>
      </c>
      <c r="AA231" t="str">
        <v xml:space="preserve"> Flying</v>
      </c>
      <c r="AB231" t="str">
        <f>'pokedex_(Update_04.21)'!E228</f>
        <v>2</v>
      </c>
      <c r="AC231" t="str">
        <v>Mantine</v>
      </c>
      <c r="AD231" t="str">
        <v>Water</v>
      </c>
      <c r="AE231" t="str">
        <v xml:space="preserve"> Flying</v>
      </c>
      <c r="AF231" t="str">
        <f t="shared" si="3"/>
        <v>Water, Flying</v>
      </c>
      <c r="AG231" t="str">
        <v>Mantine</v>
      </c>
      <c r="AI231" t="str">
        <v>Water, Flying</v>
      </c>
      <c r="AJ231" t="str">
        <v>Mantine</v>
      </c>
    </row>
    <row r="232" spans="24:36" x14ac:dyDescent="0.35">
      <c r="X232" t="str">
        <v>Skarmory</v>
      </c>
      <c r="Y232" t="str">
        <v>Steel, Flying</v>
      </c>
      <c r="Z232" t="str" cm="1">
        <f t="array" ref="Z232:AA232">_xlfn.TEXTSPLIT(Y232,",")</f>
        <v>Steel</v>
      </c>
      <c r="AA232" t="str">
        <v xml:space="preserve"> Flying</v>
      </c>
      <c r="AB232" t="str">
        <f>'pokedex_(Update_04.21)'!E229</f>
        <v>2</v>
      </c>
      <c r="AC232" t="str">
        <v>Skarmory</v>
      </c>
      <c r="AD232" t="str">
        <v>Steel</v>
      </c>
      <c r="AE232" t="str">
        <v xml:space="preserve"> Flying</v>
      </c>
      <c r="AF232" t="str">
        <f t="shared" si="3"/>
        <v>Steel, Flying</v>
      </c>
      <c r="AG232" t="str">
        <v>Skarmory</v>
      </c>
      <c r="AI232" t="str">
        <v>Steel, Flying</v>
      </c>
      <c r="AJ232" t="str">
        <v>Skarmory</v>
      </c>
    </row>
    <row r="233" spans="24:36" x14ac:dyDescent="0.35">
      <c r="X233" t="str">
        <v>Houndour</v>
      </c>
      <c r="Y233" t="str">
        <v>Dark, Fire</v>
      </c>
      <c r="Z233" t="str" cm="1">
        <f t="array" ref="Z233:AA233">_xlfn.TEXTSPLIT(Y233,",")</f>
        <v>Dark</v>
      </c>
      <c r="AA233" t="str">
        <v xml:space="preserve"> Fire</v>
      </c>
      <c r="AB233" t="str">
        <f>'pokedex_(Update_04.21)'!E230</f>
        <v>2</v>
      </c>
      <c r="AC233" t="str">
        <v>Houndour</v>
      </c>
      <c r="AD233" t="str">
        <v>Dark</v>
      </c>
      <c r="AE233" t="str">
        <v xml:space="preserve"> Fire</v>
      </c>
      <c r="AF233" t="str">
        <f t="shared" si="3"/>
        <v>Dark, Fire</v>
      </c>
      <c r="AG233" t="str">
        <v>Houndour</v>
      </c>
      <c r="AI233" t="str">
        <v>Dark, Fire</v>
      </c>
      <c r="AJ233" t="str">
        <v>Houndour</v>
      </c>
    </row>
    <row r="234" spans="24:36" x14ac:dyDescent="0.35">
      <c r="X234" t="str">
        <v>Houndoom</v>
      </c>
      <c r="Y234" t="str">
        <v>Dark, Fire</v>
      </c>
      <c r="Z234" t="str" cm="1">
        <f t="array" ref="Z234:AA234">_xlfn.TEXTSPLIT(Y234,",")</f>
        <v>Dark</v>
      </c>
      <c r="AA234" t="str">
        <v xml:space="preserve"> Fire</v>
      </c>
      <c r="AB234" t="str">
        <f>'pokedex_(Update_04.21)'!E231</f>
        <v>2</v>
      </c>
      <c r="AC234" t="str">
        <v>Houndoom</v>
      </c>
      <c r="AD234" t="str">
        <v>Dark</v>
      </c>
      <c r="AE234" t="str">
        <v xml:space="preserve"> Fire</v>
      </c>
      <c r="AF234" t="str">
        <f t="shared" si="3"/>
        <v>Dark, Fire</v>
      </c>
      <c r="AG234" t="str">
        <v>Houndoom</v>
      </c>
      <c r="AI234" t="str">
        <v>Dark, Fire</v>
      </c>
      <c r="AJ234" t="str">
        <v>Houndoom</v>
      </c>
    </row>
    <row r="235" spans="24:36" x14ac:dyDescent="0.35">
      <c r="X235" t="str">
        <v>Kingdra</v>
      </c>
      <c r="Y235" t="str">
        <v>Water, Dragon</v>
      </c>
      <c r="Z235" t="str" cm="1">
        <f t="array" ref="Z235:AA235">_xlfn.TEXTSPLIT(Y235,",")</f>
        <v>Water</v>
      </c>
      <c r="AA235" t="str">
        <v xml:space="preserve"> Dragon</v>
      </c>
      <c r="AB235" t="str">
        <f>'pokedex_(Update_04.21)'!E232</f>
        <v>2</v>
      </c>
      <c r="AC235" t="str">
        <v>Kingdra</v>
      </c>
      <c r="AD235" t="str">
        <v>Water</v>
      </c>
      <c r="AE235" t="str">
        <v xml:space="preserve"> Dragon</v>
      </c>
      <c r="AF235" t="str">
        <f t="shared" si="3"/>
        <v>Water, Dragon</v>
      </c>
      <c r="AG235" t="str">
        <v>Kingdra</v>
      </c>
      <c r="AI235" t="str">
        <v>Water, Dragon</v>
      </c>
      <c r="AJ235" t="str">
        <v>Kingdra</v>
      </c>
    </row>
    <row r="236" spans="24:36" x14ac:dyDescent="0.35">
      <c r="X236" t="str">
        <v>Phanpy</v>
      </c>
      <c r="Y236" t="str">
        <v>Ground</v>
      </c>
      <c r="Z236" t="str" cm="1">
        <f t="array" ref="Z236">_xlfn.TEXTSPLIT(Y236,",")</f>
        <v>Ground</v>
      </c>
      <c r="AB236" t="str">
        <f>'pokedex_(Update_04.21)'!E233</f>
        <v>2</v>
      </c>
      <c r="AC236" t="str">
        <v>Phanpy</v>
      </c>
      <c r="AD236" t="str">
        <v>Ground</v>
      </c>
      <c r="AE236" t="str">
        <v>Ground</v>
      </c>
      <c r="AF236" t="str">
        <f t="shared" si="3"/>
        <v>Ground,Ground</v>
      </c>
      <c r="AG236" t="str">
        <v>Phanpy</v>
      </c>
      <c r="AI236" t="str">
        <v>Ground</v>
      </c>
      <c r="AJ236" t="str">
        <v>Phanpy</v>
      </c>
    </row>
    <row r="237" spans="24:36" x14ac:dyDescent="0.35">
      <c r="X237" t="str">
        <v>Donphan</v>
      </c>
      <c r="Y237" t="str">
        <v>Ground</v>
      </c>
      <c r="Z237" t="str" cm="1">
        <f t="array" ref="Z237">_xlfn.TEXTSPLIT(Y237,",")</f>
        <v>Ground</v>
      </c>
      <c r="AB237" t="str">
        <f>'pokedex_(Update_04.21)'!E234</f>
        <v>2</v>
      </c>
      <c r="AC237" t="str">
        <v>Donphan</v>
      </c>
      <c r="AD237" t="str">
        <v>Ground</v>
      </c>
      <c r="AE237" t="str">
        <v>Ground</v>
      </c>
      <c r="AF237" t="str">
        <f t="shared" si="3"/>
        <v>Ground,Ground</v>
      </c>
      <c r="AG237" t="str">
        <v>Donphan</v>
      </c>
      <c r="AI237" t="str">
        <v>Ground</v>
      </c>
      <c r="AJ237" t="str">
        <v>Donphan</v>
      </c>
    </row>
    <row r="238" spans="24:36" x14ac:dyDescent="0.35">
      <c r="X238" t="str">
        <v>Porygon2</v>
      </c>
      <c r="Y238" t="str">
        <v>Normal</v>
      </c>
      <c r="Z238" t="str" cm="1">
        <f t="array" ref="Z238">_xlfn.TEXTSPLIT(Y238,",")</f>
        <v>Normal</v>
      </c>
      <c r="AB238" t="str">
        <f>'pokedex_(Update_04.21)'!E235</f>
        <v>2</v>
      </c>
      <c r="AC238" t="str">
        <v>Porygon2</v>
      </c>
      <c r="AD238" t="str">
        <v>Normal</v>
      </c>
      <c r="AE238" t="str">
        <v>Normal</v>
      </c>
      <c r="AF238" t="str">
        <f t="shared" si="3"/>
        <v>Normal,Normal</v>
      </c>
      <c r="AG238" t="str">
        <v>Porygon2</v>
      </c>
      <c r="AI238" t="str">
        <v>Normal</v>
      </c>
      <c r="AJ238" t="str">
        <v>Porygon2</v>
      </c>
    </row>
    <row r="239" spans="24:36" x14ac:dyDescent="0.35">
      <c r="X239" t="str">
        <v>Stantler</v>
      </c>
      <c r="Y239" t="str">
        <v>Normal</v>
      </c>
      <c r="Z239" t="str" cm="1">
        <f t="array" ref="Z239">_xlfn.TEXTSPLIT(Y239,",")</f>
        <v>Normal</v>
      </c>
      <c r="AB239" t="str">
        <f>'pokedex_(Update_04.21)'!E236</f>
        <v>2</v>
      </c>
      <c r="AC239" t="str">
        <v>Stantler</v>
      </c>
      <c r="AD239" t="str">
        <v>Normal</v>
      </c>
      <c r="AE239" t="str">
        <v>Normal</v>
      </c>
      <c r="AF239" t="str">
        <f t="shared" si="3"/>
        <v>Normal,Normal</v>
      </c>
      <c r="AG239" t="str">
        <v>Stantler</v>
      </c>
      <c r="AI239" t="str">
        <v>Normal</v>
      </c>
      <c r="AJ239" t="str">
        <v>Stantler</v>
      </c>
    </row>
    <row r="240" spans="24:36" x14ac:dyDescent="0.35">
      <c r="X240" t="str">
        <v>Smeargle</v>
      </c>
      <c r="Y240" t="str">
        <v>Normal</v>
      </c>
      <c r="Z240" t="str" cm="1">
        <f t="array" ref="Z240">_xlfn.TEXTSPLIT(Y240,",")</f>
        <v>Normal</v>
      </c>
      <c r="AB240" t="str">
        <f>'pokedex_(Update_04.21)'!E237</f>
        <v>2</v>
      </c>
      <c r="AC240" t="str">
        <v>Smeargle</v>
      </c>
      <c r="AD240" t="str">
        <v>Normal</v>
      </c>
      <c r="AE240" t="str">
        <v>Normal</v>
      </c>
      <c r="AF240" t="str">
        <f t="shared" si="3"/>
        <v>Normal,Normal</v>
      </c>
      <c r="AG240" t="str">
        <v>Smeargle</v>
      </c>
      <c r="AI240" t="str">
        <v>Normal</v>
      </c>
      <c r="AJ240" t="str">
        <v>Smeargle</v>
      </c>
    </row>
    <row r="241" spans="24:36" x14ac:dyDescent="0.35">
      <c r="X241" t="str">
        <v>Tyrogue</v>
      </c>
      <c r="Y241" t="str">
        <v>Fighting</v>
      </c>
      <c r="Z241" t="str" cm="1">
        <f t="array" ref="Z241">_xlfn.TEXTSPLIT(Y241,",")</f>
        <v>Fighting</v>
      </c>
      <c r="AB241" t="str">
        <f>'pokedex_(Update_04.21)'!E238</f>
        <v>2</v>
      </c>
      <c r="AC241" t="str">
        <v>Tyrogue</v>
      </c>
      <c r="AD241" t="str">
        <v>Fighting</v>
      </c>
      <c r="AE241" t="str">
        <v>Fighting</v>
      </c>
      <c r="AF241" t="str">
        <f t="shared" si="3"/>
        <v>Fighting,Fighting</v>
      </c>
      <c r="AG241" t="str">
        <v>Tyrogue</v>
      </c>
      <c r="AI241" t="str">
        <v>Fighting</v>
      </c>
      <c r="AJ241" t="str">
        <v>Tyrogue</v>
      </c>
    </row>
    <row r="242" spans="24:36" x14ac:dyDescent="0.35">
      <c r="X242" t="str">
        <v>Hitmontop</v>
      </c>
      <c r="Y242" t="str">
        <v>Fighting</v>
      </c>
      <c r="Z242" t="str" cm="1">
        <f t="array" ref="Z242">_xlfn.TEXTSPLIT(Y242,",")</f>
        <v>Fighting</v>
      </c>
      <c r="AB242" t="str">
        <f>'pokedex_(Update_04.21)'!E239</f>
        <v>2</v>
      </c>
      <c r="AC242" t="str">
        <v>Hitmontop</v>
      </c>
      <c r="AD242" t="str">
        <v>Fighting</v>
      </c>
      <c r="AE242" t="str">
        <v>Fighting</v>
      </c>
      <c r="AF242" t="str">
        <f t="shared" si="3"/>
        <v>Fighting,Fighting</v>
      </c>
      <c r="AG242" t="str">
        <v>Hitmontop</v>
      </c>
      <c r="AI242" t="str">
        <v>Fighting</v>
      </c>
      <c r="AJ242" t="str">
        <v>Hitmontop</v>
      </c>
    </row>
    <row r="243" spans="24:36" x14ac:dyDescent="0.35">
      <c r="X243" t="str">
        <v>Smoochum</v>
      </c>
      <c r="Y243" t="str">
        <v>Ice, Psychic</v>
      </c>
      <c r="Z243" t="str" cm="1">
        <f t="array" ref="Z243:AA243">_xlfn.TEXTSPLIT(Y243,",")</f>
        <v>Ice</v>
      </c>
      <c r="AA243" t="str">
        <v xml:space="preserve"> Psychic</v>
      </c>
      <c r="AB243" t="str">
        <f>'pokedex_(Update_04.21)'!E240</f>
        <v>2</v>
      </c>
      <c r="AC243" t="str">
        <v>Smoochum</v>
      </c>
      <c r="AD243" t="str">
        <v>Ice</v>
      </c>
      <c r="AE243" t="str">
        <v xml:space="preserve"> Psychic</v>
      </c>
      <c r="AF243" t="str">
        <f t="shared" si="3"/>
        <v>Ice, Psychic</v>
      </c>
      <c r="AG243" t="str">
        <v>Smoochum</v>
      </c>
      <c r="AI243" t="str">
        <v>Ice, Psychic</v>
      </c>
      <c r="AJ243" t="str">
        <v>Smoochum</v>
      </c>
    </row>
    <row r="244" spans="24:36" x14ac:dyDescent="0.35">
      <c r="X244" t="str">
        <v>Elekid</v>
      </c>
      <c r="Y244" t="str">
        <v>Electric</v>
      </c>
      <c r="Z244" t="str" cm="1">
        <f t="array" ref="Z244">_xlfn.TEXTSPLIT(Y244,",")</f>
        <v>Electric</v>
      </c>
      <c r="AB244" t="str">
        <f>'pokedex_(Update_04.21)'!E241</f>
        <v>2</v>
      </c>
      <c r="AC244" t="str">
        <v>Elekid</v>
      </c>
      <c r="AD244" t="str">
        <v>Electric</v>
      </c>
      <c r="AE244" t="str">
        <v>Electric</v>
      </c>
      <c r="AF244" t="str">
        <f t="shared" si="3"/>
        <v>Electric,Electric</v>
      </c>
      <c r="AG244" t="str">
        <v>Elekid</v>
      </c>
      <c r="AI244" t="str">
        <v>Electric</v>
      </c>
      <c r="AJ244" t="str">
        <v>Elekid</v>
      </c>
    </row>
    <row r="245" spans="24:36" x14ac:dyDescent="0.35">
      <c r="X245" t="str">
        <v>Magby</v>
      </c>
      <c r="Y245" t="str">
        <v>Fire</v>
      </c>
      <c r="Z245" t="str" cm="1">
        <f t="array" ref="Z245">_xlfn.TEXTSPLIT(Y245,",")</f>
        <v>Fire</v>
      </c>
      <c r="AB245" t="str">
        <f>'pokedex_(Update_04.21)'!E242</f>
        <v>2</v>
      </c>
      <c r="AC245" t="str">
        <v>Magby</v>
      </c>
      <c r="AD245" t="str">
        <v>Fire</v>
      </c>
      <c r="AE245" t="str">
        <v>Fire</v>
      </c>
      <c r="AF245" t="str">
        <f t="shared" si="3"/>
        <v>Fire,Fire</v>
      </c>
      <c r="AG245" t="str">
        <v>Magby</v>
      </c>
      <c r="AI245" t="str">
        <v>Fire</v>
      </c>
      <c r="AJ245" t="str">
        <v>Magby</v>
      </c>
    </row>
    <row r="246" spans="24:36" x14ac:dyDescent="0.35">
      <c r="X246" t="str">
        <v>Miltank</v>
      </c>
      <c r="Y246" t="str">
        <v>Normal</v>
      </c>
      <c r="Z246" t="str" cm="1">
        <f t="array" ref="Z246">_xlfn.TEXTSPLIT(Y246,",")</f>
        <v>Normal</v>
      </c>
      <c r="AB246" t="str">
        <f>'pokedex_(Update_04.21)'!E243</f>
        <v>2</v>
      </c>
      <c r="AC246" t="str">
        <v>Miltank</v>
      </c>
      <c r="AD246" t="str">
        <v>Normal</v>
      </c>
      <c r="AE246" t="str">
        <v>Normal</v>
      </c>
      <c r="AF246" t="str">
        <f t="shared" si="3"/>
        <v>Normal,Normal</v>
      </c>
      <c r="AG246" t="str">
        <v>Miltank</v>
      </c>
      <c r="AI246" t="str">
        <v>Normal</v>
      </c>
      <c r="AJ246" t="str">
        <v>Miltank</v>
      </c>
    </row>
    <row r="247" spans="24:36" x14ac:dyDescent="0.35">
      <c r="X247" t="str">
        <v>Blissey</v>
      </c>
      <c r="Y247" t="str">
        <v>Normal</v>
      </c>
      <c r="Z247" t="str" cm="1">
        <f t="array" ref="Z247">_xlfn.TEXTSPLIT(Y247,",")</f>
        <v>Normal</v>
      </c>
      <c r="AB247" t="str">
        <f>'pokedex_(Update_04.21)'!E244</f>
        <v>2</v>
      </c>
      <c r="AC247" t="str">
        <v>Blissey</v>
      </c>
      <c r="AD247" t="str">
        <v>Normal</v>
      </c>
      <c r="AE247" t="str">
        <v>Normal</v>
      </c>
      <c r="AF247" t="str">
        <f t="shared" si="3"/>
        <v>Normal,Normal</v>
      </c>
      <c r="AG247" t="str">
        <v>Blissey</v>
      </c>
      <c r="AI247" t="str">
        <v>Normal</v>
      </c>
      <c r="AJ247" t="str">
        <v>Blissey</v>
      </c>
    </row>
    <row r="248" spans="24:36" x14ac:dyDescent="0.35">
      <c r="X248" t="str">
        <v>Raikou</v>
      </c>
      <c r="Y248" t="str">
        <v>Electric</v>
      </c>
      <c r="Z248" t="str" cm="1">
        <f t="array" ref="Z248">_xlfn.TEXTSPLIT(Y248,",")</f>
        <v>Electric</v>
      </c>
      <c r="AB248" t="str">
        <f>'pokedex_(Update_04.21)'!E245</f>
        <v>2</v>
      </c>
      <c r="AC248" t="str">
        <v>Raikou</v>
      </c>
      <c r="AD248" t="str">
        <v>Electric</v>
      </c>
      <c r="AE248" t="str">
        <v>Electric</v>
      </c>
      <c r="AF248" t="str">
        <f t="shared" si="3"/>
        <v>Electric,Electric</v>
      </c>
      <c r="AG248" t="str">
        <v>Raikou</v>
      </c>
      <c r="AI248" t="str">
        <v>Electric</v>
      </c>
      <c r="AJ248" t="str">
        <v>Raikou</v>
      </c>
    </row>
    <row r="249" spans="24:36" x14ac:dyDescent="0.35">
      <c r="X249" t="str">
        <v>Entei</v>
      </c>
      <c r="Y249" t="str">
        <v>Fire</v>
      </c>
      <c r="Z249" t="str" cm="1">
        <f t="array" ref="Z249">_xlfn.TEXTSPLIT(Y249,",")</f>
        <v>Fire</v>
      </c>
      <c r="AB249" t="str">
        <f>'pokedex_(Update_04.21)'!E246</f>
        <v>2</v>
      </c>
      <c r="AC249" t="str">
        <v>Entei</v>
      </c>
      <c r="AD249" t="str">
        <v>Fire</v>
      </c>
      <c r="AE249" t="str">
        <v>Fire</v>
      </c>
      <c r="AF249" t="str">
        <f t="shared" si="3"/>
        <v>Fire,Fire</v>
      </c>
      <c r="AG249" t="str">
        <v>Entei</v>
      </c>
      <c r="AI249" t="str">
        <v>Fire</v>
      </c>
      <c r="AJ249" t="str">
        <v>Entei</v>
      </c>
    </row>
    <row r="250" spans="24:36" x14ac:dyDescent="0.35">
      <c r="X250" t="str">
        <v>Suicune</v>
      </c>
      <c r="Y250" t="str">
        <v>Water</v>
      </c>
      <c r="Z250" t="str" cm="1">
        <f t="array" ref="Z250">_xlfn.TEXTSPLIT(Y250,",")</f>
        <v>Water</v>
      </c>
      <c r="AB250" t="str">
        <f>'pokedex_(Update_04.21)'!E247</f>
        <v>2</v>
      </c>
      <c r="AC250" t="str">
        <v>Suicune</v>
      </c>
      <c r="AD250" t="str">
        <v>Water</v>
      </c>
      <c r="AE250" t="str">
        <v>Water</v>
      </c>
      <c r="AF250" t="str">
        <f t="shared" si="3"/>
        <v>Water,Water</v>
      </c>
      <c r="AG250" t="str">
        <v>Suicune</v>
      </c>
      <c r="AI250" t="str">
        <v>Water</v>
      </c>
      <c r="AJ250" t="str">
        <v>Suicune</v>
      </c>
    </row>
    <row r="251" spans="24:36" x14ac:dyDescent="0.35">
      <c r="X251" t="str">
        <v>Larvitar</v>
      </c>
      <c r="Y251" t="str">
        <v>Rock, Ground</v>
      </c>
      <c r="Z251" t="str" cm="1">
        <f t="array" ref="Z251:AA251">_xlfn.TEXTSPLIT(Y251,",")</f>
        <v>Rock</v>
      </c>
      <c r="AA251" t="str">
        <v xml:space="preserve"> Ground</v>
      </c>
      <c r="AB251" t="str">
        <f>'pokedex_(Update_04.21)'!E248</f>
        <v>2</v>
      </c>
      <c r="AC251" t="str">
        <v>Larvitar</v>
      </c>
      <c r="AD251" t="str">
        <v>Rock</v>
      </c>
      <c r="AE251" t="str">
        <v xml:space="preserve"> Ground</v>
      </c>
      <c r="AF251" t="str">
        <f t="shared" si="3"/>
        <v>Rock, Ground</v>
      </c>
      <c r="AG251" t="str">
        <v>Larvitar</v>
      </c>
      <c r="AI251" t="str">
        <v>Rock, Ground</v>
      </c>
      <c r="AJ251" t="str">
        <v>Larvitar</v>
      </c>
    </row>
    <row r="252" spans="24:36" x14ac:dyDescent="0.35">
      <c r="X252" t="str">
        <v>Pupitar</v>
      </c>
      <c r="Y252" t="str">
        <v>Rock, Ground</v>
      </c>
      <c r="Z252" t="str" cm="1">
        <f t="array" ref="Z252:AA252">_xlfn.TEXTSPLIT(Y252,",")</f>
        <v>Rock</v>
      </c>
      <c r="AA252" t="str">
        <v xml:space="preserve"> Ground</v>
      </c>
      <c r="AB252" t="str">
        <f>'pokedex_(Update_04.21)'!E249</f>
        <v>2</v>
      </c>
      <c r="AC252" t="str">
        <v>Pupitar</v>
      </c>
      <c r="AD252" t="str">
        <v>Rock</v>
      </c>
      <c r="AE252" t="str">
        <v xml:space="preserve"> Ground</v>
      </c>
      <c r="AF252" t="str">
        <f t="shared" si="3"/>
        <v>Rock, Ground</v>
      </c>
      <c r="AG252" t="str">
        <v>Pupitar</v>
      </c>
      <c r="AI252" t="str">
        <v>Rock, Ground</v>
      </c>
      <c r="AJ252" t="str">
        <v>Pupitar</v>
      </c>
    </row>
    <row r="253" spans="24:36" x14ac:dyDescent="0.35">
      <c r="X253" t="str">
        <v>Tyranitar</v>
      </c>
      <c r="Y253" t="str">
        <v>Rock, Dark</v>
      </c>
      <c r="Z253" t="str" cm="1">
        <f t="array" ref="Z253:AA253">_xlfn.TEXTSPLIT(Y253,",")</f>
        <v>Rock</v>
      </c>
      <c r="AA253" t="str">
        <v xml:space="preserve"> Dark</v>
      </c>
      <c r="AB253" t="str">
        <f>'pokedex_(Update_04.21)'!E250</f>
        <v>2</v>
      </c>
      <c r="AC253" t="str">
        <v>Tyranitar</v>
      </c>
      <c r="AD253" t="str">
        <v>Rock</v>
      </c>
      <c r="AE253" t="str">
        <v xml:space="preserve"> Dark</v>
      </c>
      <c r="AF253" t="str">
        <f t="shared" si="3"/>
        <v>Rock, Dark</v>
      </c>
      <c r="AG253" t="str">
        <v>Tyranitar</v>
      </c>
      <c r="AI253" t="str">
        <v>Rock, Dark</v>
      </c>
      <c r="AJ253" t="str">
        <v>Tyranitar</v>
      </c>
    </row>
    <row r="254" spans="24:36" x14ac:dyDescent="0.35">
      <c r="X254" t="str">
        <v>Lugia</v>
      </c>
      <c r="Y254" t="str">
        <v>Psychic, Flying</v>
      </c>
      <c r="Z254" t="str" cm="1">
        <f t="array" ref="Z254:AA254">_xlfn.TEXTSPLIT(Y254,",")</f>
        <v>Psychic</v>
      </c>
      <c r="AA254" t="str">
        <v xml:space="preserve"> Flying</v>
      </c>
      <c r="AB254" t="str">
        <f>'pokedex_(Update_04.21)'!E251</f>
        <v>2</v>
      </c>
      <c r="AC254" t="str">
        <v>Lugia</v>
      </c>
      <c r="AD254" t="str">
        <v>Psychic</v>
      </c>
      <c r="AE254" t="str">
        <v xml:space="preserve"> Flying</v>
      </c>
      <c r="AF254" t="str">
        <f t="shared" si="3"/>
        <v>Psychic, Flying</v>
      </c>
      <c r="AG254" t="str">
        <v>Lugia</v>
      </c>
      <c r="AI254" t="str">
        <v>Psychic, Flying</v>
      </c>
      <c r="AJ254" t="str">
        <v>Lugia</v>
      </c>
    </row>
    <row r="255" spans="24:36" x14ac:dyDescent="0.35">
      <c r="X255" t="str">
        <v>Ho-oh</v>
      </c>
      <c r="Y255" t="str">
        <v>Fire, Flying</v>
      </c>
      <c r="Z255" t="str" cm="1">
        <f t="array" ref="Z255:AA255">_xlfn.TEXTSPLIT(Y255,",")</f>
        <v>Fire</v>
      </c>
      <c r="AA255" t="str">
        <v xml:space="preserve"> Flying</v>
      </c>
      <c r="AB255" t="str">
        <f>'pokedex_(Update_04.21)'!E252</f>
        <v>2</v>
      </c>
      <c r="AC255" t="str">
        <v>Ho-oh</v>
      </c>
      <c r="AD255" t="str">
        <v>Fire</v>
      </c>
      <c r="AE255" t="str">
        <v xml:space="preserve"> Flying</v>
      </c>
      <c r="AF255" t="str">
        <f t="shared" si="3"/>
        <v>Fire, Flying</v>
      </c>
      <c r="AG255" t="str">
        <v>Ho-oh</v>
      </c>
      <c r="AI255" t="str">
        <v>Fire, Flying</v>
      </c>
      <c r="AJ255" t="str">
        <v>Ho-oh</v>
      </c>
    </row>
    <row r="256" spans="24:36" x14ac:dyDescent="0.35">
      <c r="X256" t="str">
        <v>Celebi</v>
      </c>
      <c r="Y256" t="str">
        <v>Psychic, Grass</v>
      </c>
      <c r="Z256" t="str" cm="1">
        <f t="array" ref="Z256:AA256">_xlfn.TEXTSPLIT(Y256,",")</f>
        <v>Psychic</v>
      </c>
      <c r="AA256" t="str">
        <v xml:space="preserve"> Grass</v>
      </c>
      <c r="AB256" t="str">
        <f>'pokedex_(Update_04.21)'!E253</f>
        <v>2</v>
      </c>
      <c r="AC256" t="str">
        <v>Celebi</v>
      </c>
      <c r="AD256" t="str">
        <v>Psychic</v>
      </c>
      <c r="AE256" t="str">
        <v xml:space="preserve"> Grass</v>
      </c>
      <c r="AF256" t="str">
        <f t="shared" si="3"/>
        <v>Psychic, Grass</v>
      </c>
      <c r="AG256" t="str">
        <v>Celebi</v>
      </c>
      <c r="AI256" t="str">
        <v>Psychic, Grass</v>
      </c>
      <c r="AJ256" t="str">
        <v>Celebi</v>
      </c>
    </row>
    <row r="257" spans="24:36" x14ac:dyDescent="0.35">
      <c r="X257" t="str">
        <v>Treecko</v>
      </c>
      <c r="Y257" t="str">
        <v>Grass</v>
      </c>
      <c r="Z257" t="str" cm="1">
        <f t="array" ref="Z257">_xlfn.TEXTSPLIT(Y257,",")</f>
        <v>Grass</v>
      </c>
      <c r="AB257" t="str">
        <f>'pokedex_(Update_04.21)'!E254</f>
        <v>3</v>
      </c>
      <c r="AC257" t="str">
        <v>Treecko</v>
      </c>
      <c r="AD257" t="str">
        <v>Grass</v>
      </c>
      <c r="AE257" t="str">
        <v>Grass</v>
      </c>
      <c r="AF257" t="str">
        <f t="shared" si="3"/>
        <v>Grass,Grass</v>
      </c>
      <c r="AG257" t="str">
        <v>Treecko</v>
      </c>
      <c r="AI257" t="str">
        <v>Grass</v>
      </c>
      <c r="AJ257" t="str">
        <v>Treecko</v>
      </c>
    </row>
    <row r="258" spans="24:36" x14ac:dyDescent="0.35">
      <c r="X258" t="str">
        <v>Grovyle</v>
      </c>
      <c r="Y258" t="str">
        <v>Grass</v>
      </c>
      <c r="Z258" t="str" cm="1">
        <f t="array" ref="Z258">_xlfn.TEXTSPLIT(Y258,",")</f>
        <v>Grass</v>
      </c>
      <c r="AB258" t="str">
        <f>'pokedex_(Update_04.21)'!E255</f>
        <v>3</v>
      </c>
      <c r="AC258" t="str">
        <v>Grovyle</v>
      </c>
      <c r="AD258" t="str">
        <v>Grass</v>
      </c>
      <c r="AE258" t="str">
        <v>Grass</v>
      </c>
      <c r="AF258" t="str">
        <f t="shared" si="3"/>
        <v>Grass,Grass</v>
      </c>
      <c r="AG258" t="str">
        <v>Grovyle</v>
      </c>
      <c r="AI258" t="str">
        <v>Grass</v>
      </c>
      <c r="AJ258" t="str">
        <v>Grovyle</v>
      </c>
    </row>
    <row r="259" spans="24:36" x14ac:dyDescent="0.35">
      <c r="X259" t="str">
        <v>Sceptile</v>
      </c>
      <c r="Y259" t="str">
        <v>Grass</v>
      </c>
      <c r="Z259" t="str" cm="1">
        <f t="array" ref="Z259">_xlfn.TEXTSPLIT(Y259,",")</f>
        <v>Grass</v>
      </c>
      <c r="AB259" t="str">
        <f>'pokedex_(Update_04.21)'!E256</f>
        <v>3</v>
      </c>
      <c r="AC259" t="str">
        <v>Sceptile</v>
      </c>
      <c r="AD259" t="str">
        <v>Grass</v>
      </c>
      <c r="AE259" t="str">
        <v>Grass</v>
      </c>
      <c r="AF259" t="str">
        <f t="shared" si="3"/>
        <v>Grass,Grass</v>
      </c>
      <c r="AG259" t="str">
        <v>Sceptile</v>
      </c>
      <c r="AI259" t="str">
        <v>Grass</v>
      </c>
      <c r="AJ259" t="str">
        <v>Sceptile</v>
      </c>
    </row>
    <row r="260" spans="24:36" x14ac:dyDescent="0.35">
      <c r="X260" t="str">
        <v>Torchic</v>
      </c>
      <c r="Y260" t="str">
        <v>Fire</v>
      </c>
      <c r="Z260" t="str" cm="1">
        <f t="array" ref="Z260">_xlfn.TEXTSPLIT(Y260,",")</f>
        <v>Fire</v>
      </c>
      <c r="AB260" t="str">
        <f>'pokedex_(Update_04.21)'!E257</f>
        <v>3</v>
      </c>
      <c r="AC260" t="str">
        <v>Torchic</v>
      </c>
      <c r="AD260" t="str">
        <v>Fire</v>
      </c>
      <c r="AE260" t="str">
        <v>Fire</v>
      </c>
      <c r="AF260" t="str">
        <f t="shared" si="3"/>
        <v>Fire,Fire</v>
      </c>
      <c r="AG260" t="str">
        <v>Torchic</v>
      </c>
      <c r="AI260" t="str">
        <v>Fire</v>
      </c>
      <c r="AJ260" t="str">
        <v>Torchic</v>
      </c>
    </row>
    <row r="261" spans="24:36" x14ac:dyDescent="0.35">
      <c r="X261" t="str">
        <v>Combusken</v>
      </c>
      <c r="Y261" t="str">
        <v>Fire, Fighting</v>
      </c>
      <c r="Z261" t="str" cm="1">
        <f t="array" ref="Z261:AA261">_xlfn.TEXTSPLIT(Y261,",")</f>
        <v>Fire</v>
      </c>
      <c r="AA261" t="str">
        <v xml:space="preserve"> Fighting</v>
      </c>
      <c r="AB261" t="str">
        <f>'pokedex_(Update_04.21)'!E258</f>
        <v>3</v>
      </c>
      <c r="AC261" t="str">
        <v>Combusken</v>
      </c>
      <c r="AD261" t="str">
        <v>Fire</v>
      </c>
      <c r="AE261" t="str">
        <v xml:space="preserve"> Fighting</v>
      </c>
      <c r="AF261" t="str">
        <f t="shared" si="3"/>
        <v>Fire, Fighting</v>
      </c>
      <c r="AG261" t="str">
        <v>Combusken</v>
      </c>
      <c r="AI261" t="str">
        <v>Fire, Fighting</v>
      </c>
      <c r="AJ261" t="str">
        <v>Combusken</v>
      </c>
    </row>
    <row r="262" spans="24:36" x14ac:dyDescent="0.35">
      <c r="X262" t="str">
        <v>Blaziken</v>
      </c>
      <c r="Y262" t="str">
        <v>Fire, Fighting</v>
      </c>
      <c r="Z262" t="str" cm="1">
        <f t="array" ref="Z262:AA262">_xlfn.TEXTSPLIT(Y262,",")</f>
        <v>Fire</v>
      </c>
      <c r="AA262" t="str">
        <v xml:space="preserve"> Fighting</v>
      </c>
      <c r="AB262" t="str">
        <f>'pokedex_(Update_04.21)'!E259</f>
        <v>3</v>
      </c>
      <c r="AC262" t="str">
        <v>Blaziken</v>
      </c>
      <c r="AD262" t="str">
        <v>Fire</v>
      </c>
      <c r="AE262" t="str">
        <v xml:space="preserve"> Fighting</v>
      </c>
      <c r="AF262" t="str">
        <f t="shared" ref="AF262:AF325" si="4">_xlfn.TEXTJOIN(",",TRUE,AD262,AE262)</f>
        <v>Fire, Fighting</v>
      </c>
      <c r="AG262" t="str">
        <v>Blaziken</v>
      </c>
      <c r="AI262" t="str">
        <v>Fire, Fighting</v>
      </c>
      <c r="AJ262" t="str">
        <v>Blaziken</v>
      </c>
    </row>
    <row r="263" spans="24:36" x14ac:dyDescent="0.35">
      <c r="X263" t="str">
        <v>Mudkip</v>
      </c>
      <c r="Y263" t="str">
        <v>Water</v>
      </c>
      <c r="Z263" t="str" cm="1">
        <f t="array" ref="Z263">_xlfn.TEXTSPLIT(Y263,",")</f>
        <v>Water</v>
      </c>
      <c r="AB263" t="str">
        <f>'pokedex_(Update_04.21)'!E260</f>
        <v>3</v>
      </c>
      <c r="AC263" t="str">
        <v>Mudkip</v>
      </c>
      <c r="AD263" t="str">
        <v>Water</v>
      </c>
      <c r="AE263" t="str">
        <v>Water</v>
      </c>
      <c r="AF263" t="str">
        <f t="shared" si="4"/>
        <v>Water,Water</v>
      </c>
      <c r="AG263" t="str">
        <v>Mudkip</v>
      </c>
      <c r="AI263" t="str">
        <v>Water</v>
      </c>
      <c r="AJ263" t="str">
        <v>Mudkip</v>
      </c>
    </row>
    <row r="264" spans="24:36" x14ac:dyDescent="0.35">
      <c r="X264" t="str">
        <v>Marshtomp</v>
      </c>
      <c r="Y264" t="str">
        <v>Water, Ground</v>
      </c>
      <c r="Z264" t="str" cm="1">
        <f t="array" ref="Z264:AA264">_xlfn.TEXTSPLIT(Y264,",")</f>
        <v>Water</v>
      </c>
      <c r="AA264" t="str">
        <v xml:space="preserve"> Ground</v>
      </c>
      <c r="AB264" t="str">
        <f>'pokedex_(Update_04.21)'!E261</f>
        <v>3</v>
      </c>
      <c r="AC264" t="str">
        <v>Marshtomp</v>
      </c>
      <c r="AD264" t="str">
        <v>Water</v>
      </c>
      <c r="AE264" t="str">
        <v xml:space="preserve"> Ground</v>
      </c>
      <c r="AF264" t="str">
        <f t="shared" si="4"/>
        <v>Water, Ground</v>
      </c>
      <c r="AG264" t="str">
        <v>Marshtomp</v>
      </c>
      <c r="AI264" t="str">
        <v>Water, Ground</v>
      </c>
      <c r="AJ264" t="str">
        <v>Marshtomp</v>
      </c>
    </row>
    <row r="265" spans="24:36" x14ac:dyDescent="0.35">
      <c r="X265" t="str">
        <v>Swampert</v>
      </c>
      <c r="Y265" t="str">
        <v>Water, Ground</v>
      </c>
      <c r="Z265" t="str" cm="1">
        <f t="array" ref="Z265:AA265">_xlfn.TEXTSPLIT(Y265,",")</f>
        <v>Water</v>
      </c>
      <c r="AA265" t="str">
        <v xml:space="preserve"> Ground</v>
      </c>
      <c r="AB265" t="str">
        <f>'pokedex_(Update_04.21)'!E262</f>
        <v>3</v>
      </c>
      <c r="AC265" t="str">
        <v>Swampert</v>
      </c>
      <c r="AD265" t="str">
        <v>Water</v>
      </c>
      <c r="AE265" t="str">
        <v xml:space="preserve"> Ground</v>
      </c>
      <c r="AF265" t="str">
        <f t="shared" si="4"/>
        <v>Water, Ground</v>
      </c>
      <c r="AG265" t="str">
        <v>Swampert</v>
      </c>
      <c r="AI265" t="str">
        <v>Water, Ground</v>
      </c>
      <c r="AJ265" t="str">
        <v>Swampert</v>
      </c>
    </row>
    <row r="266" spans="24:36" x14ac:dyDescent="0.35">
      <c r="X266" t="str">
        <v>Poochyena</v>
      </c>
      <c r="Y266" t="str">
        <v>Dark</v>
      </c>
      <c r="Z266" t="str" cm="1">
        <f t="array" ref="Z266">_xlfn.TEXTSPLIT(Y266,",")</f>
        <v>Dark</v>
      </c>
      <c r="AB266" t="str">
        <f>'pokedex_(Update_04.21)'!E263</f>
        <v>3</v>
      </c>
      <c r="AC266" t="str">
        <v>Poochyena</v>
      </c>
      <c r="AD266" t="str">
        <v>Dark</v>
      </c>
      <c r="AE266" t="str">
        <v>Dark</v>
      </c>
      <c r="AF266" t="str">
        <f t="shared" si="4"/>
        <v>Dark,Dark</v>
      </c>
      <c r="AG266" t="str">
        <v>Poochyena</v>
      </c>
      <c r="AI266" t="str">
        <v>Dark</v>
      </c>
      <c r="AJ266" t="str">
        <v>Poochyena</v>
      </c>
    </row>
    <row r="267" spans="24:36" x14ac:dyDescent="0.35">
      <c r="X267" t="str">
        <v>Mightyena</v>
      </c>
      <c r="Y267" t="str">
        <v>Dark</v>
      </c>
      <c r="Z267" t="str" cm="1">
        <f t="array" ref="Z267">_xlfn.TEXTSPLIT(Y267,",")</f>
        <v>Dark</v>
      </c>
      <c r="AB267" t="str">
        <f>'pokedex_(Update_04.21)'!E264</f>
        <v>3</v>
      </c>
      <c r="AC267" t="str">
        <v>Mightyena</v>
      </c>
      <c r="AD267" t="str">
        <v>Dark</v>
      </c>
      <c r="AE267" t="str">
        <v>Dark</v>
      </c>
      <c r="AF267" t="str">
        <f t="shared" si="4"/>
        <v>Dark,Dark</v>
      </c>
      <c r="AG267" t="str">
        <v>Mightyena</v>
      </c>
      <c r="AI267" t="str">
        <v>Dark</v>
      </c>
      <c r="AJ267" t="str">
        <v>Mightyena</v>
      </c>
    </row>
    <row r="268" spans="24:36" x14ac:dyDescent="0.35">
      <c r="X268" t="str">
        <v>Zigzagoon</v>
      </c>
      <c r="Y268" t="str">
        <v>Normal</v>
      </c>
      <c r="Z268" t="str" cm="1">
        <f t="array" ref="Z268">_xlfn.TEXTSPLIT(Y268,",")</f>
        <v>Normal</v>
      </c>
      <c r="AB268" t="str">
        <f>'pokedex_(Update_04.21)'!E265</f>
        <v>3</v>
      </c>
      <c r="AC268" t="str">
        <v>Zigzagoon</v>
      </c>
      <c r="AD268" t="str">
        <v>Normal</v>
      </c>
      <c r="AE268" t="str">
        <v>Normal</v>
      </c>
      <c r="AF268" t="str">
        <f t="shared" si="4"/>
        <v>Normal,Normal</v>
      </c>
      <c r="AG268" t="str">
        <v>Zigzagoon</v>
      </c>
      <c r="AI268" t="str">
        <v>Normal</v>
      </c>
      <c r="AJ268" t="str">
        <v>Zigzagoon</v>
      </c>
    </row>
    <row r="269" spans="24:36" x14ac:dyDescent="0.35">
      <c r="X269" t="str">
        <v>Linoone</v>
      </c>
      <c r="Y269" t="str">
        <v>Normal</v>
      </c>
      <c r="Z269" t="str" cm="1">
        <f t="array" ref="Z269">_xlfn.TEXTSPLIT(Y269,",")</f>
        <v>Normal</v>
      </c>
      <c r="AB269" t="str">
        <f>'pokedex_(Update_04.21)'!E266</f>
        <v>3</v>
      </c>
      <c r="AC269" t="str">
        <v>Linoone</v>
      </c>
      <c r="AD269" t="str">
        <v>Normal</v>
      </c>
      <c r="AE269" t="str">
        <v>Normal</v>
      </c>
      <c r="AF269" t="str">
        <f t="shared" si="4"/>
        <v>Normal,Normal</v>
      </c>
      <c r="AG269" t="str">
        <v>Linoone</v>
      </c>
      <c r="AI269" t="str">
        <v>Normal</v>
      </c>
      <c r="AJ269" t="str">
        <v>Linoone</v>
      </c>
    </row>
    <row r="270" spans="24:36" x14ac:dyDescent="0.35">
      <c r="X270" t="str">
        <v>Wurmple</v>
      </c>
      <c r="Y270" t="str">
        <v>Bug</v>
      </c>
      <c r="Z270" t="str" cm="1">
        <f t="array" ref="Z270">_xlfn.TEXTSPLIT(Y270,",")</f>
        <v>Bug</v>
      </c>
      <c r="AB270" t="str">
        <f>'pokedex_(Update_04.21)'!E267</f>
        <v>3</v>
      </c>
      <c r="AC270" t="str">
        <v>Wurmple</v>
      </c>
      <c r="AD270" t="str">
        <v>Bug</v>
      </c>
      <c r="AE270" t="str">
        <v>Bug</v>
      </c>
      <c r="AF270" t="str">
        <f t="shared" si="4"/>
        <v>Bug,Bug</v>
      </c>
      <c r="AG270" t="str">
        <v>Wurmple</v>
      </c>
      <c r="AI270" t="str">
        <v>Bug</v>
      </c>
      <c r="AJ270" t="str">
        <v>Wurmple</v>
      </c>
    </row>
    <row r="271" spans="24:36" x14ac:dyDescent="0.35">
      <c r="X271" t="str">
        <v>Silcoon</v>
      </c>
      <c r="Y271" t="str">
        <v>Bug</v>
      </c>
      <c r="Z271" t="str" cm="1">
        <f t="array" ref="Z271">_xlfn.TEXTSPLIT(Y271,",")</f>
        <v>Bug</v>
      </c>
      <c r="AB271" t="str">
        <f>'pokedex_(Update_04.21)'!E268</f>
        <v>3</v>
      </c>
      <c r="AC271" t="str">
        <v>Silcoon</v>
      </c>
      <c r="AD271" t="str">
        <v>Bug</v>
      </c>
      <c r="AE271" t="str">
        <v>Bug</v>
      </c>
      <c r="AF271" t="str">
        <f t="shared" si="4"/>
        <v>Bug,Bug</v>
      </c>
      <c r="AG271" t="str">
        <v>Silcoon</v>
      </c>
      <c r="AI271" t="str">
        <v>Bug</v>
      </c>
      <c r="AJ271" t="str">
        <v>Silcoon</v>
      </c>
    </row>
    <row r="272" spans="24:36" x14ac:dyDescent="0.35">
      <c r="X272" t="str">
        <v>Beautifly</v>
      </c>
      <c r="Y272" t="str">
        <v>Bug, Flying</v>
      </c>
      <c r="Z272" t="str" cm="1">
        <f t="array" ref="Z272:AA272">_xlfn.TEXTSPLIT(Y272,",")</f>
        <v>Bug</v>
      </c>
      <c r="AA272" t="str">
        <v xml:space="preserve"> Flying</v>
      </c>
      <c r="AB272" t="str">
        <f>'pokedex_(Update_04.21)'!E269</f>
        <v>3</v>
      </c>
      <c r="AC272" t="str">
        <v>Beautifly</v>
      </c>
      <c r="AD272" t="str">
        <v>Bug</v>
      </c>
      <c r="AE272" t="str">
        <v xml:space="preserve"> Flying</v>
      </c>
      <c r="AF272" t="str">
        <f t="shared" si="4"/>
        <v>Bug, Flying</v>
      </c>
      <c r="AG272" t="str">
        <v>Beautifly</v>
      </c>
      <c r="AI272" t="str">
        <v>Bug, Flying</v>
      </c>
      <c r="AJ272" t="str">
        <v>Beautifly</v>
      </c>
    </row>
    <row r="273" spans="24:36" x14ac:dyDescent="0.35">
      <c r="X273" t="str">
        <v>Cascoon</v>
      </c>
      <c r="Y273" t="str">
        <v>Bug</v>
      </c>
      <c r="Z273" t="str" cm="1">
        <f t="array" ref="Z273">_xlfn.TEXTSPLIT(Y273,",")</f>
        <v>Bug</v>
      </c>
      <c r="AB273" t="str">
        <f>'pokedex_(Update_04.21)'!E270</f>
        <v>3</v>
      </c>
      <c r="AC273" t="str">
        <v>Cascoon</v>
      </c>
      <c r="AD273" t="str">
        <v>Bug</v>
      </c>
      <c r="AE273" t="str">
        <v>Bug</v>
      </c>
      <c r="AF273" t="str">
        <f t="shared" si="4"/>
        <v>Bug,Bug</v>
      </c>
      <c r="AG273" t="str">
        <v>Cascoon</v>
      </c>
      <c r="AI273" t="str">
        <v>Bug</v>
      </c>
      <c r="AJ273" t="str">
        <v>Cascoon</v>
      </c>
    </row>
    <row r="274" spans="24:36" x14ac:dyDescent="0.35">
      <c r="X274" t="str">
        <v>Dustox</v>
      </c>
      <c r="Y274" t="str">
        <v>Bug, Poison</v>
      </c>
      <c r="Z274" t="str" cm="1">
        <f t="array" ref="Z274:AA274">_xlfn.TEXTSPLIT(Y274,",")</f>
        <v>Bug</v>
      </c>
      <c r="AA274" t="str">
        <v xml:space="preserve"> Poison</v>
      </c>
      <c r="AB274" t="str">
        <f>'pokedex_(Update_04.21)'!E271</f>
        <v>3</v>
      </c>
      <c r="AC274" t="str">
        <v>Dustox</v>
      </c>
      <c r="AD274" t="str">
        <v>Bug</v>
      </c>
      <c r="AE274" t="str">
        <v xml:space="preserve"> Poison</v>
      </c>
      <c r="AF274" t="str">
        <f t="shared" si="4"/>
        <v>Bug, Poison</v>
      </c>
      <c r="AG274" t="str">
        <v>Dustox</v>
      </c>
      <c r="AI274" t="str">
        <v>Bug, Poison</v>
      </c>
      <c r="AJ274" t="str">
        <v>Dustox</v>
      </c>
    </row>
    <row r="275" spans="24:36" x14ac:dyDescent="0.35">
      <c r="X275" t="str">
        <v>Lotad</v>
      </c>
      <c r="Y275" t="str">
        <v>Water, Grass</v>
      </c>
      <c r="Z275" t="str" cm="1">
        <f t="array" ref="Z275:AA275">_xlfn.TEXTSPLIT(Y275,",")</f>
        <v>Water</v>
      </c>
      <c r="AA275" t="str">
        <v xml:space="preserve"> Grass</v>
      </c>
      <c r="AB275" t="str">
        <f>'pokedex_(Update_04.21)'!E272</f>
        <v>3</v>
      </c>
      <c r="AC275" t="str">
        <v>Lotad</v>
      </c>
      <c r="AD275" t="str">
        <v>Water</v>
      </c>
      <c r="AE275" t="str">
        <v xml:space="preserve"> Grass</v>
      </c>
      <c r="AF275" t="str">
        <f t="shared" si="4"/>
        <v>Water, Grass</v>
      </c>
      <c r="AG275" t="str">
        <v>Lotad</v>
      </c>
      <c r="AI275" t="str">
        <v>Water, Grass</v>
      </c>
      <c r="AJ275" t="str">
        <v>Lotad</v>
      </c>
    </row>
    <row r="276" spans="24:36" x14ac:dyDescent="0.35">
      <c r="X276" t="str">
        <v>Lombre</v>
      </c>
      <c r="Y276" t="str">
        <v>Water, Grass</v>
      </c>
      <c r="Z276" t="str" cm="1">
        <f t="array" ref="Z276:AA276">_xlfn.TEXTSPLIT(Y276,",")</f>
        <v>Water</v>
      </c>
      <c r="AA276" t="str">
        <v xml:space="preserve"> Grass</v>
      </c>
      <c r="AB276" t="str">
        <f>'pokedex_(Update_04.21)'!E273</f>
        <v>3</v>
      </c>
      <c r="AC276" t="str">
        <v>Lombre</v>
      </c>
      <c r="AD276" t="str">
        <v>Water</v>
      </c>
      <c r="AE276" t="str">
        <v xml:space="preserve"> Grass</v>
      </c>
      <c r="AF276" t="str">
        <f t="shared" si="4"/>
        <v>Water, Grass</v>
      </c>
      <c r="AG276" t="str">
        <v>Lombre</v>
      </c>
      <c r="AI276" t="str">
        <v>Water, Grass</v>
      </c>
      <c r="AJ276" t="str">
        <v>Lombre</v>
      </c>
    </row>
    <row r="277" spans="24:36" x14ac:dyDescent="0.35">
      <c r="X277" t="str">
        <v>Ludicolo</v>
      </c>
      <c r="Y277" t="str">
        <v>Water, Grass</v>
      </c>
      <c r="Z277" t="str" cm="1">
        <f t="array" ref="Z277:AA277">_xlfn.TEXTSPLIT(Y277,",")</f>
        <v>Water</v>
      </c>
      <c r="AA277" t="str">
        <v xml:space="preserve"> Grass</v>
      </c>
      <c r="AB277" t="str">
        <f>'pokedex_(Update_04.21)'!E274</f>
        <v>3</v>
      </c>
      <c r="AC277" t="str">
        <v>Ludicolo</v>
      </c>
      <c r="AD277" t="str">
        <v>Water</v>
      </c>
      <c r="AE277" t="str">
        <v xml:space="preserve"> Grass</v>
      </c>
      <c r="AF277" t="str">
        <f t="shared" si="4"/>
        <v>Water, Grass</v>
      </c>
      <c r="AG277" t="str">
        <v>Ludicolo</v>
      </c>
      <c r="AI277" t="str">
        <v>Water, Grass</v>
      </c>
      <c r="AJ277" t="str">
        <v>Ludicolo</v>
      </c>
    </row>
    <row r="278" spans="24:36" x14ac:dyDescent="0.35">
      <c r="X278" t="str">
        <v>Seedot</v>
      </c>
      <c r="Y278" t="str">
        <v>Grass</v>
      </c>
      <c r="Z278" t="str" cm="1">
        <f t="array" ref="Z278">_xlfn.TEXTSPLIT(Y278,",")</f>
        <v>Grass</v>
      </c>
      <c r="AB278" t="str">
        <f>'pokedex_(Update_04.21)'!E275</f>
        <v>3</v>
      </c>
      <c r="AC278" t="str">
        <v>Seedot</v>
      </c>
      <c r="AD278" t="str">
        <v>Grass</v>
      </c>
      <c r="AE278" t="str">
        <v>Grass</v>
      </c>
      <c r="AF278" t="str">
        <f t="shared" si="4"/>
        <v>Grass,Grass</v>
      </c>
      <c r="AG278" t="str">
        <v>Seedot</v>
      </c>
      <c r="AI278" t="str">
        <v>Grass</v>
      </c>
      <c r="AJ278" t="str">
        <v>Seedot</v>
      </c>
    </row>
    <row r="279" spans="24:36" x14ac:dyDescent="0.35">
      <c r="X279" t="str">
        <v>Nuzleaf</v>
      </c>
      <c r="Y279" t="str">
        <v>Grass, Dark</v>
      </c>
      <c r="Z279" t="str" cm="1">
        <f t="array" ref="Z279:AA279">_xlfn.TEXTSPLIT(Y279,",")</f>
        <v>Grass</v>
      </c>
      <c r="AA279" t="str">
        <v xml:space="preserve"> Dark</v>
      </c>
      <c r="AB279" t="str">
        <f>'pokedex_(Update_04.21)'!E276</f>
        <v>3</v>
      </c>
      <c r="AC279" t="str">
        <v>Nuzleaf</v>
      </c>
      <c r="AD279" t="str">
        <v>Grass</v>
      </c>
      <c r="AE279" t="str">
        <v xml:space="preserve"> Dark</v>
      </c>
      <c r="AF279" t="str">
        <f t="shared" si="4"/>
        <v>Grass, Dark</v>
      </c>
      <c r="AG279" t="str">
        <v>Nuzleaf</v>
      </c>
      <c r="AI279" t="str">
        <v>Grass, Dark</v>
      </c>
      <c r="AJ279" t="str">
        <v>Nuzleaf</v>
      </c>
    </row>
    <row r="280" spans="24:36" x14ac:dyDescent="0.35">
      <c r="X280" t="str">
        <v>Shiftry</v>
      </c>
      <c r="Y280" t="str">
        <v>Grass, Dark</v>
      </c>
      <c r="Z280" t="str" cm="1">
        <f t="array" ref="Z280:AA280">_xlfn.TEXTSPLIT(Y280,",")</f>
        <v>Grass</v>
      </c>
      <c r="AA280" t="str">
        <v xml:space="preserve"> Dark</v>
      </c>
      <c r="AB280" t="str">
        <f>'pokedex_(Update_04.21)'!E277</f>
        <v>3</v>
      </c>
      <c r="AC280" t="str">
        <v>Shiftry</v>
      </c>
      <c r="AD280" t="str">
        <v>Grass</v>
      </c>
      <c r="AE280" t="str">
        <v xml:space="preserve"> Dark</v>
      </c>
      <c r="AF280" t="str">
        <f t="shared" si="4"/>
        <v>Grass, Dark</v>
      </c>
      <c r="AG280" t="str">
        <v>Shiftry</v>
      </c>
      <c r="AI280" t="str">
        <v>Grass, Dark</v>
      </c>
      <c r="AJ280" t="str">
        <v>Shiftry</v>
      </c>
    </row>
    <row r="281" spans="24:36" x14ac:dyDescent="0.35">
      <c r="X281" t="str">
        <v>Taillow</v>
      </c>
      <c r="Y281" t="str">
        <v>Normal, Flying</v>
      </c>
      <c r="Z281" t="str" cm="1">
        <f t="array" ref="Z281:AA281">_xlfn.TEXTSPLIT(Y281,",")</f>
        <v>Normal</v>
      </c>
      <c r="AA281" t="str">
        <v xml:space="preserve"> Flying</v>
      </c>
      <c r="AB281" t="str">
        <f>'pokedex_(Update_04.21)'!E278</f>
        <v>3</v>
      </c>
      <c r="AC281" t="str">
        <v>Taillow</v>
      </c>
      <c r="AD281" t="str">
        <v>Normal</v>
      </c>
      <c r="AE281" t="str">
        <v xml:space="preserve"> Flying</v>
      </c>
      <c r="AF281" t="str">
        <f t="shared" si="4"/>
        <v>Normal, Flying</v>
      </c>
      <c r="AG281" t="str">
        <v>Taillow</v>
      </c>
      <c r="AI281" t="str">
        <v>Normal, Flying</v>
      </c>
      <c r="AJ281" t="str">
        <v>Taillow</v>
      </c>
    </row>
    <row r="282" spans="24:36" x14ac:dyDescent="0.35">
      <c r="X282" t="str">
        <v>Swellow</v>
      </c>
      <c r="Y282" t="str">
        <v>Normal, Flying</v>
      </c>
      <c r="Z282" t="str" cm="1">
        <f t="array" ref="Z282:AA282">_xlfn.TEXTSPLIT(Y282,",")</f>
        <v>Normal</v>
      </c>
      <c r="AA282" t="str">
        <v xml:space="preserve"> Flying</v>
      </c>
      <c r="AB282" t="str">
        <f>'pokedex_(Update_04.21)'!E279</f>
        <v>3</v>
      </c>
      <c r="AC282" t="str">
        <v>Swellow</v>
      </c>
      <c r="AD282" t="str">
        <v>Normal</v>
      </c>
      <c r="AE282" t="str">
        <v xml:space="preserve"> Flying</v>
      </c>
      <c r="AF282" t="str">
        <f t="shared" si="4"/>
        <v>Normal, Flying</v>
      </c>
      <c r="AG282" t="str">
        <v>Swellow</v>
      </c>
      <c r="AI282" t="str">
        <v>Normal, Flying</v>
      </c>
      <c r="AJ282" t="str">
        <v>Swellow</v>
      </c>
    </row>
    <row r="283" spans="24:36" x14ac:dyDescent="0.35">
      <c r="X283" t="str">
        <v>Wingull</v>
      </c>
      <c r="Y283" t="str">
        <v>Water, Flying</v>
      </c>
      <c r="Z283" t="str" cm="1">
        <f t="array" ref="Z283:AA283">_xlfn.TEXTSPLIT(Y283,",")</f>
        <v>Water</v>
      </c>
      <c r="AA283" t="str">
        <v xml:space="preserve"> Flying</v>
      </c>
      <c r="AB283" t="str">
        <f>'pokedex_(Update_04.21)'!E280</f>
        <v>3</v>
      </c>
      <c r="AC283" t="str">
        <v>Wingull</v>
      </c>
      <c r="AD283" t="str">
        <v>Water</v>
      </c>
      <c r="AE283" t="str">
        <v xml:space="preserve"> Flying</v>
      </c>
      <c r="AF283" t="str">
        <f t="shared" si="4"/>
        <v>Water, Flying</v>
      </c>
      <c r="AG283" t="str">
        <v>Wingull</v>
      </c>
      <c r="AI283" t="str">
        <v>Water, Flying</v>
      </c>
      <c r="AJ283" t="str">
        <v>Wingull</v>
      </c>
    </row>
    <row r="284" spans="24:36" x14ac:dyDescent="0.35">
      <c r="X284" t="str">
        <v>Pelipper</v>
      </c>
      <c r="Y284" t="str">
        <v>Water, Flying</v>
      </c>
      <c r="Z284" t="str" cm="1">
        <f t="array" ref="Z284:AA284">_xlfn.TEXTSPLIT(Y284,",")</f>
        <v>Water</v>
      </c>
      <c r="AA284" t="str">
        <v xml:space="preserve"> Flying</v>
      </c>
      <c r="AB284" t="str">
        <f>'pokedex_(Update_04.21)'!E281</f>
        <v>3</v>
      </c>
      <c r="AC284" t="str">
        <v>Pelipper</v>
      </c>
      <c r="AD284" t="str">
        <v>Water</v>
      </c>
      <c r="AE284" t="str">
        <v xml:space="preserve"> Flying</v>
      </c>
      <c r="AF284" t="str">
        <f t="shared" si="4"/>
        <v>Water, Flying</v>
      </c>
      <c r="AG284" t="str">
        <v>Pelipper</v>
      </c>
      <c r="AI284" t="str">
        <v>Water, Flying</v>
      </c>
      <c r="AJ284" t="str">
        <v>Pelipper</v>
      </c>
    </row>
    <row r="285" spans="24:36" x14ac:dyDescent="0.35">
      <c r="X285" t="str">
        <v>Ralts</v>
      </c>
      <c r="Y285" t="str">
        <v>Psychic, Fairy</v>
      </c>
      <c r="Z285" t="str" cm="1">
        <f t="array" ref="Z285:AA285">_xlfn.TEXTSPLIT(Y285,",")</f>
        <v>Psychic</v>
      </c>
      <c r="AA285" t="str">
        <v xml:space="preserve"> Fairy</v>
      </c>
      <c r="AB285" t="str">
        <f>'pokedex_(Update_04.21)'!E282</f>
        <v>3</v>
      </c>
      <c r="AC285" t="str">
        <v>Ralts</v>
      </c>
      <c r="AD285" t="str">
        <v>Psychic</v>
      </c>
      <c r="AE285" t="str">
        <v xml:space="preserve"> Fairy</v>
      </c>
      <c r="AF285" t="str">
        <f t="shared" si="4"/>
        <v>Psychic, Fairy</v>
      </c>
      <c r="AG285" t="str">
        <v>Ralts</v>
      </c>
      <c r="AI285" t="str">
        <v>Psychic, Fairy</v>
      </c>
      <c r="AJ285" t="str">
        <v>Ralts</v>
      </c>
    </row>
    <row r="286" spans="24:36" x14ac:dyDescent="0.35">
      <c r="X286" t="str">
        <v>Kirlia</v>
      </c>
      <c r="Y286" t="str">
        <v>Psychic, Fairy</v>
      </c>
      <c r="Z286" t="str" cm="1">
        <f t="array" ref="Z286:AA286">_xlfn.TEXTSPLIT(Y286,",")</f>
        <v>Psychic</v>
      </c>
      <c r="AA286" t="str">
        <v xml:space="preserve"> Fairy</v>
      </c>
      <c r="AB286" t="str">
        <f>'pokedex_(Update_04.21)'!E283</f>
        <v>3</v>
      </c>
      <c r="AC286" t="str">
        <v>Kirlia</v>
      </c>
      <c r="AD286" t="str">
        <v>Psychic</v>
      </c>
      <c r="AE286" t="str">
        <v xml:space="preserve"> Fairy</v>
      </c>
      <c r="AF286" t="str">
        <f t="shared" si="4"/>
        <v>Psychic, Fairy</v>
      </c>
      <c r="AG286" t="str">
        <v>Kirlia</v>
      </c>
      <c r="AI286" t="str">
        <v>Psychic, Fairy</v>
      </c>
      <c r="AJ286" t="str">
        <v>Kirlia</v>
      </c>
    </row>
    <row r="287" spans="24:36" x14ac:dyDescent="0.35">
      <c r="X287" t="str">
        <v>Gardevoir</v>
      </c>
      <c r="Y287" t="str">
        <v>Psychic, Fairy</v>
      </c>
      <c r="Z287" t="str" cm="1">
        <f t="array" ref="Z287:AA287">_xlfn.TEXTSPLIT(Y287,",")</f>
        <v>Psychic</v>
      </c>
      <c r="AA287" t="str">
        <v xml:space="preserve"> Fairy</v>
      </c>
      <c r="AB287" t="str">
        <f>'pokedex_(Update_04.21)'!E284</f>
        <v>3</v>
      </c>
      <c r="AC287" t="str">
        <v>Gardevoir</v>
      </c>
      <c r="AD287" t="str">
        <v>Psychic</v>
      </c>
      <c r="AE287" t="str">
        <v xml:space="preserve"> Fairy</v>
      </c>
      <c r="AF287" t="str">
        <f t="shared" si="4"/>
        <v>Psychic, Fairy</v>
      </c>
      <c r="AG287" t="str">
        <v>Gardevoir</v>
      </c>
      <c r="AI287" t="str">
        <v>Psychic, Fairy</v>
      </c>
      <c r="AJ287" t="str">
        <v>Gardevoir</v>
      </c>
    </row>
    <row r="288" spans="24:36" x14ac:dyDescent="0.35">
      <c r="X288" t="str">
        <v>Surskit</v>
      </c>
      <c r="Y288" t="str">
        <v>Bug, Water</v>
      </c>
      <c r="Z288" t="str" cm="1">
        <f t="array" ref="Z288:AA288">_xlfn.TEXTSPLIT(Y288,",")</f>
        <v>Bug</v>
      </c>
      <c r="AA288" t="str">
        <v xml:space="preserve"> Water</v>
      </c>
      <c r="AB288" t="str">
        <f>'pokedex_(Update_04.21)'!E285</f>
        <v>3</v>
      </c>
      <c r="AC288" t="str">
        <v>Surskit</v>
      </c>
      <c r="AD288" t="str">
        <v>Bug</v>
      </c>
      <c r="AE288" t="str">
        <v xml:space="preserve"> Water</v>
      </c>
      <c r="AF288" t="str">
        <f t="shared" si="4"/>
        <v>Bug, Water</v>
      </c>
      <c r="AG288" t="str">
        <v>Surskit</v>
      </c>
      <c r="AI288" t="str">
        <v>Bug, Water</v>
      </c>
      <c r="AJ288" t="str">
        <v>Surskit</v>
      </c>
    </row>
    <row r="289" spans="24:36" x14ac:dyDescent="0.35">
      <c r="X289" t="str">
        <v>Masquerain</v>
      </c>
      <c r="Y289" t="str">
        <v>Bug, Flying</v>
      </c>
      <c r="Z289" t="str" cm="1">
        <f t="array" ref="Z289:AA289">_xlfn.TEXTSPLIT(Y289,",")</f>
        <v>Bug</v>
      </c>
      <c r="AA289" t="str">
        <v xml:space="preserve"> Flying</v>
      </c>
      <c r="AB289" t="str">
        <f>'pokedex_(Update_04.21)'!E286</f>
        <v>3</v>
      </c>
      <c r="AC289" t="str">
        <v>Masquerain</v>
      </c>
      <c r="AD289" t="str">
        <v>Bug</v>
      </c>
      <c r="AE289" t="str">
        <v xml:space="preserve"> Flying</v>
      </c>
      <c r="AF289" t="str">
        <f t="shared" si="4"/>
        <v>Bug, Flying</v>
      </c>
      <c r="AG289" t="str">
        <v>Masquerain</v>
      </c>
      <c r="AI289" t="str">
        <v>Bug, Flying</v>
      </c>
      <c r="AJ289" t="str">
        <v>Masquerain</v>
      </c>
    </row>
    <row r="290" spans="24:36" x14ac:dyDescent="0.35">
      <c r="X290" t="str">
        <v>Shroomish</v>
      </c>
      <c r="Y290" t="str">
        <v>Grass</v>
      </c>
      <c r="Z290" t="str" cm="1">
        <f t="array" ref="Z290">_xlfn.TEXTSPLIT(Y290,",")</f>
        <v>Grass</v>
      </c>
      <c r="AB290" t="str">
        <f>'pokedex_(Update_04.21)'!E287</f>
        <v>3</v>
      </c>
      <c r="AC290" t="str">
        <v>Shroomish</v>
      </c>
      <c r="AD290" t="str">
        <v>Grass</v>
      </c>
      <c r="AE290" t="str">
        <v>Grass</v>
      </c>
      <c r="AF290" t="str">
        <f t="shared" si="4"/>
        <v>Grass,Grass</v>
      </c>
      <c r="AG290" t="str">
        <v>Shroomish</v>
      </c>
      <c r="AI290" t="str">
        <v>Grass</v>
      </c>
      <c r="AJ290" t="str">
        <v>Shroomish</v>
      </c>
    </row>
    <row r="291" spans="24:36" x14ac:dyDescent="0.35">
      <c r="X291" t="str">
        <v>Breloom</v>
      </c>
      <c r="Y291" t="str">
        <v>Grass, Fighting</v>
      </c>
      <c r="Z291" t="str" cm="1">
        <f t="array" ref="Z291:AA291">_xlfn.TEXTSPLIT(Y291,",")</f>
        <v>Grass</v>
      </c>
      <c r="AA291" t="str">
        <v xml:space="preserve"> Fighting</v>
      </c>
      <c r="AB291" t="str">
        <f>'pokedex_(Update_04.21)'!E288</f>
        <v>3</v>
      </c>
      <c r="AC291" t="str">
        <v>Breloom</v>
      </c>
      <c r="AD291" t="str">
        <v>Grass</v>
      </c>
      <c r="AE291" t="str">
        <v xml:space="preserve"> Fighting</v>
      </c>
      <c r="AF291" t="str">
        <f t="shared" si="4"/>
        <v>Grass, Fighting</v>
      </c>
      <c r="AG291" t="str">
        <v>Breloom</v>
      </c>
      <c r="AI291" t="str">
        <v>Grass, Fighting</v>
      </c>
      <c r="AJ291" t="str">
        <v>Breloom</v>
      </c>
    </row>
    <row r="292" spans="24:36" x14ac:dyDescent="0.35">
      <c r="X292" t="str">
        <v>Slakoth</v>
      </c>
      <c r="Y292" t="str">
        <v>Normal</v>
      </c>
      <c r="Z292" t="str" cm="1">
        <f t="array" ref="Z292">_xlfn.TEXTSPLIT(Y292,",")</f>
        <v>Normal</v>
      </c>
      <c r="AB292" t="str">
        <f>'pokedex_(Update_04.21)'!E289</f>
        <v>3</v>
      </c>
      <c r="AC292" t="str">
        <v>Slakoth</v>
      </c>
      <c r="AD292" t="str">
        <v>Normal</v>
      </c>
      <c r="AE292" t="str">
        <v>Normal</v>
      </c>
      <c r="AF292" t="str">
        <f t="shared" si="4"/>
        <v>Normal,Normal</v>
      </c>
      <c r="AG292" t="str">
        <v>Slakoth</v>
      </c>
      <c r="AI292" t="str">
        <v>Normal</v>
      </c>
      <c r="AJ292" t="str">
        <v>Slakoth</v>
      </c>
    </row>
    <row r="293" spans="24:36" x14ac:dyDescent="0.35">
      <c r="X293" t="str">
        <v>Vigoroth</v>
      </c>
      <c r="Y293" t="str">
        <v>Normal</v>
      </c>
      <c r="Z293" t="str" cm="1">
        <f t="array" ref="Z293">_xlfn.TEXTSPLIT(Y293,",")</f>
        <v>Normal</v>
      </c>
      <c r="AB293" t="str">
        <f>'pokedex_(Update_04.21)'!E290</f>
        <v>3</v>
      </c>
      <c r="AC293" t="str">
        <v>Vigoroth</v>
      </c>
      <c r="AD293" t="str">
        <v>Normal</v>
      </c>
      <c r="AE293" t="str">
        <v>Normal</v>
      </c>
      <c r="AF293" t="str">
        <f t="shared" si="4"/>
        <v>Normal,Normal</v>
      </c>
      <c r="AG293" t="str">
        <v>Vigoroth</v>
      </c>
      <c r="AI293" t="str">
        <v>Normal</v>
      </c>
      <c r="AJ293" t="str">
        <v>Vigoroth</v>
      </c>
    </row>
    <row r="294" spans="24:36" x14ac:dyDescent="0.35">
      <c r="X294" t="str">
        <v>Slaking</v>
      </c>
      <c r="Y294" t="str">
        <v>Normal</v>
      </c>
      <c r="Z294" t="str" cm="1">
        <f t="array" ref="Z294">_xlfn.TEXTSPLIT(Y294,",")</f>
        <v>Normal</v>
      </c>
      <c r="AB294" t="str">
        <f>'pokedex_(Update_04.21)'!E291</f>
        <v>3</v>
      </c>
      <c r="AC294" t="str">
        <v>Slaking</v>
      </c>
      <c r="AD294" t="str">
        <v>Normal</v>
      </c>
      <c r="AE294" t="str">
        <v>Normal</v>
      </c>
      <c r="AF294" t="str">
        <f t="shared" si="4"/>
        <v>Normal,Normal</v>
      </c>
      <c r="AG294" t="str">
        <v>Slaking</v>
      </c>
      <c r="AI294" t="str">
        <v>Normal</v>
      </c>
      <c r="AJ294" t="str">
        <v>Slaking</v>
      </c>
    </row>
    <row r="295" spans="24:36" x14ac:dyDescent="0.35">
      <c r="X295" t="str">
        <v>Nincada</v>
      </c>
      <c r="Y295" t="str">
        <v>Bug, Ground</v>
      </c>
      <c r="Z295" t="str" cm="1">
        <f t="array" ref="Z295:AA295">_xlfn.TEXTSPLIT(Y295,",")</f>
        <v>Bug</v>
      </c>
      <c r="AA295" t="str">
        <v xml:space="preserve"> Ground</v>
      </c>
      <c r="AB295" t="str">
        <f>'pokedex_(Update_04.21)'!E292</f>
        <v>3</v>
      </c>
      <c r="AC295" t="str">
        <v>Nincada</v>
      </c>
      <c r="AD295" t="str">
        <v>Bug</v>
      </c>
      <c r="AE295" t="str">
        <v xml:space="preserve"> Ground</v>
      </c>
      <c r="AF295" t="str">
        <f t="shared" si="4"/>
        <v>Bug, Ground</v>
      </c>
      <c r="AG295" t="str">
        <v>Nincada</v>
      </c>
      <c r="AI295" t="str">
        <v>Bug, Ground</v>
      </c>
      <c r="AJ295" t="str">
        <v>Nincada</v>
      </c>
    </row>
    <row r="296" spans="24:36" x14ac:dyDescent="0.35">
      <c r="X296" t="str">
        <v>Ninjask</v>
      </c>
      <c r="Y296" t="str">
        <v>Bug, Flying</v>
      </c>
      <c r="Z296" t="str" cm="1">
        <f t="array" ref="Z296:AA296">_xlfn.TEXTSPLIT(Y296,",")</f>
        <v>Bug</v>
      </c>
      <c r="AA296" t="str">
        <v xml:space="preserve"> Flying</v>
      </c>
      <c r="AB296" t="str">
        <f>'pokedex_(Update_04.21)'!E293</f>
        <v>3</v>
      </c>
      <c r="AC296" t="str">
        <v>Ninjask</v>
      </c>
      <c r="AD296" t="str">
        <v>Bug</v>
      </c>
      <c r="AE296" t="str">
        <v xml:space="preserve"> Flying</v>
      </c>
      <c r="AF296" t="str">
        <f t="shared" si="4"/>
        <v>Bug, Flying</v>
      </c>
      <c r="AG296" t="str">
        <v>Ninjask</v>
      </c>
      <c r="AI296" t="str">
        <v>Bug, Flying</v>
      </c>
      <c r="AJ296" t="str">
        <v>Ninjask</v>
      </c>
    </row>
    <row r="297" spans="24:36" x14ac:dyDescent="0.35">
      <c r="X297" t="str">
        <v>Shedinja</v>
      </c>
      <c r="Y297" t="str">
        <v>Bug, Ghost</v>
      </c>
      <c r="Z297" t="str" cm="1">
        <f t="array" ref="Z297:AA297">_xlfn.TEXTSPLIT(Y297,",")</f>
        <v>Bug</v>
      </c>
      <c r="AA297" t="str">
        <v xml:space="preserve"> Ghost</v>
      </c>
      <c r="AB297" t="str">
        <f>'pokedex_(Update_04.21)'!E294</f>
        <v>3</v>
      </c>
      <c r="AC297" t="str">
        <v>Shedinja</v>
      </c>
      <c r="AD297" t="str">
        <v>Bug</v>
      </c>
      <c r="AE297" t="str">
        <v xml:space="preserve"> Ghost</v>
      </c>
      <c r="AF297" t="str">
        <f t="shared" si="4"/>
        <v>Bug, Ghost</v>
      </c>
      <c r="AG297" t="str">
        <v>Shedinja</v>
      </c>
      <c r="AI297" t="str">
        <v>Bug, Ghost</v>
      </c>
      <c r="AJ297" t="str">
        <v>Shedinja</v>
      </c>
    </row>
    <row r="298" spans="24:36" x14ac:dyDescent="0.35">
      <c r="X298" t="str">
        <v>Whismur</v>
      </c>
      <c r="Y298" t="str">
        <v>Normal</v>
      </c>
      <c r="Z298" t="str" cm="1">
        <f t="array" ref="Z298">_xlfn.TEXTSPLIT(Y298,",")</f>
        <v>Normal</v>
      </c>
      <c r="AB298" t="str">
        <f>'pokedex_(Update_04.21)'!E295</f>
        <v>3</v>
      </c>
      <c r="AC298" t="str">
        <v>Whismur</v>
      </c>
      <c r="AD298" t="str">
        <v>Normal</v>
      </c>
      <c r="AE298" t="str">
        <v>Normal</v>
      </c>
      <c r="AF298" t="str">
        <f t="shared" si="4"/>
        <v>Normal,Normal</v>
      </c>
      <c r="AG298" t="str">
        <v>Whismur</v>
      </c>
      <c r="AI298" t="str">
        <v>Normal</v>
      </c>
      <c r="AJ298" t="str">
        <v>Whismur</v>
      </c>
    </row>
    <row r="299" spans="24:36" x14ac:dyDescent="0.35">
      <c r="X299" t="str">
        <v>Loudred</v>
      </c>
      <c r="Y299" t="str">
        <v>Normal</v>
      </c>
      <c r="Z299" t="str" cm="1">
        <f t="array" ref="Z299">_xlfn.TEXTSPLIT(Y299,",")</f>
        <v>Normal</v>
      </c>
      <c r="AB299" t="str">
        <f>'pokedex_(Update_04.21)'!E296</f>
        <v>3</v>
      </c>
      <c r="AC299" t="str">
        <v>Loudred</v>
      </c>
      <c r="AD299" t="str">
        <v>Normal</v>
      </c>
      <c r="AE299" t="str">
        <v>Normal</v>
      </c>
      <c r="AF299" t="str">
        <f t="shared" si="4"/>
        <v>Normal,Normal</v>
      </c>
      <c r="AG299" t="str">
        <v>Loudred</v>
      </c>
      <c r="AI299" t="str">
        <v>Normal</v>
      </c>
      <c r="AJ299" t="str">
        <v>Loudred</v>
      </c>
    </row>
    <row r="300" spans="24:36" x14ac:dyDescent="0.35">
      <c r="X300" t="str">
        <v>Exploud</v>
      </c>
      <c r="Y300" t="str">
        <v>Normal</v>
      </c>
      <c r="Z300" t="str" cm="1">
        <f t="array" ref="Z300">_xlfn.TEXTSPLIT(Y300,",")</f>
        <v>Normal</v>
      </c>
      <c r="AB300" t="str">
        <f>'pokedex_(Update_04.21)'!E297</f>
        <v>3</v>
      </c>
      <c r="AC300" t="str">
        <v>Exploud</v>
      </c>
      <c r="AD300" t="str">
        <v>Normal</v>
      </c>
      <c r="AE300" t="str">
        <v>Normal</v>
      </c>
      <c r="AF300" t="str">
        <f t="shared" si="4"/>
        <v>Normal,Normal</v>
      </c>
      <c r="AG300" t="str">
        <v>Exploud</v>
      </c>
      <c r="AI300" t="str">
        <v>Normal</v>
      </c>
      <c r="AJ300" t="str">
        <v>Exploud</v>
      </c>
    </row>
    <row r="301" spans="24:36" x14ac:dyDescent="0.35">
      <c r="X301" t="str">
        <v>Makuhita</v>
      </c>
      <c r="Y301" t="str">
        <v>Fighting</v>
      </c>
      <c r="Z301" t="str" cm="1">
        <f t="array" ref="Z301">_xlfn.TEXTSPLIT(Y301,",")</f>
        <v>Fighting</v>
      </c>
      <c r="AB301" t="str">
        <f>'pokedex_(Update_04.21)'!E298</f>
        <v>3</v>
      </c>
      <c r="AC301" t="str">
        <v>Makuhita</v>
      </c>
      <c r="AD301" t="str">
        <v>Fighting</v>
      </c>
      <c r="AE301" t="str">
        <v>Fighting</v>
      </c>
      <c r="AF301" t="str">
        <f t="shared" si="4"/>
        <v>Fighting,Fighting</v>
      </c>
      <c r="AG301" t="str">
        <v>Makuhita</v>
      </c>
      <c r="AI301" t="str">
        <v>Fighting</v>
      </c>
      <c r="AJ301" t="str">
        <v>Makuhita</v>
      </c>
    </row>
    <row r="302" spans="24:36" x14ac:dyDescent="0.35">
      <c r="X302" t="str">
        <v>Hariyama</v>
      </c>
      <c r="Y302" t="str">
        <v>Fighting</v>
      </c>
      <c r="Z302" t="str" cm="1">
        <f t="array" ref="Z302">_xlfn.TEXTSPLIT(Y302,",")</f>
        <v>Fighting</v>
      </c>
      <c r="AB302" t="str">
        <f>'pokedex_(Update_04.21)'!E299</f>
        <v>3</v>
      </c>
      <c r="AC302" t="str">
        <v>Hariyama</v>
      </c>
      <c r="AD302" t="str">
        <v>Fighting</v>
      </c>
      <c r="AE302" t="str">
        <v>Fighting</v>
      </c>
      <c r="AF302" t="str">
        <f t="shared" si="4"/>
        <v>Fighting,Fighting</v>
      </c>
      <c r="AG302" t="str">
        <v>Hariyama</v>
      </c>
      <c r="AI302" t="str">
        <v>Fighting</v>
      </c>
      <c r="AJ302" t="str">
        <v>Hariyama</v>
      </c>
    </row>
    <row r="303" spans="24:36" x14ac:dyDescent="0.35">
      <c r="X303" t="str">
        <v>Azurill</v>
      </c>
      <c r="Y303" t="str">
        <v>Normal, Fairy</v>
      </c>
      <c r="Z303" t="str" cm="1">
        <f t="array" ref="Z303:AA303">_xlfn.TEXTSPLIT(Y303,",")</f>
        <v>Normal</v>
      </c>
      <c r="AA303" t="str">
        <v xml:space="preserve"> Fairy</v>
      </c>
      <c r="AB303" t="str">
        <f>'pokedex_(Update_04.21)'!E300</f>
        <v>3</v>
      </c>
      <c r="AC303" t="str">
        <v>Azurill</v>
      </c>
      <c r="AD303" t="str">
        <v>Normal</v>
      </c>
      <c r="AE303" t="str">
        <v xml:space="preserve"> Fairy</v>
      </c>
      <c r="AF303" t="str">
        <f t="shared" si="4"/>
        <v>Normal, Fairy</v>
      </c>
      <c r="AG303" t="str">
        <v>Azurill</v>
      </c>
      <c r="AI303" t="str">
        <v>Normal, Fairy</v>
      </c>
      <c r="AJ303" t="str">
        <v>Azurill</v>
      </c>
    </row>
    <row r="304" spans="24:36" x14ac:dyDescent="0.35">
      <c r="X304" t="str">
        <v>Nosepass</v>
      </c>
      <c r="Y304" t="str">
        <v>Rock</v>
      </c>
      <c r="Z304" t="str" cm="1">
        <f t="array" ref="Z304">_xlfn.TEXTSPLIT(Y304,",")</f>
        <v>Rock</v>
      </c>
      <c r="AB304" t="str">
        <f>'pokedex_(Update_04.21)'!E301</f>
        <v>3</v>
      </c>
      <c r="AC304" t="str">
        <v>Nosepass</v>
      </c>
      <c r="AD304" t="str">
        <v>Rock</v>
      </c>
      <c r="AE304" t="str">
        <v>Rock</v>
      </c>
      <c r="AF304" t="str">
        <f t="shared" si="4"/>
        <v>Rock,Rock</v>
      </c>
      <c r="AG304" t="str">
        <v>Nosepass</v>
      </c>
      <c r="AI304" t="str">
        <v>Rock</v>
      </c>
      <c r="AJ304" t="str">
        <v>Nosepass</v>
      </c>
    </row>
    <row r="305" spans="24:36" x14ac:dyDescent="0.35">
      <c r="X305" t="str">
        <v>Skitty</v>
      </c>
      <c r="Y305" t="str">
        <v>Normal</v>
      </c>
      <c r="Z305" t="str" cm="1">
        <f t="array" ref="Z305">_xlfn.TEXTSPLIT(Y305,",")</f>
        <v>Normal</v>
      </c>
      <c r="AB305" t="str">
        <f>'pokedex_(Update_04.21)'!E302</f>
        <v>3</v>
      </c>
      <c r="AC305" t="str">
        <v>Skitty</v>
      </c>
      <c r="AD305" t="str">
        <v>Normal</v>
      </c>
      <c r="AE305" t="str">
        <v>Normal</v>
      </c>
      <c r="AF305" t="str">
        <f t="shared" si="4"/>
        <v>Normal,Normal</v>
      </c>
      <c r="AG305" t="str">
        <v>Skitty</v>
      </c>
      <c r="AI305" t="str">
        <v>Normal</v>
      </c>
      <c r="AJ305" t="str">
        <v>Skitty</v>
      </c>
    </row>
    <row r="306" spans="24:36" x14ac:dyDescent="0.35">
      <c r="X306" t="str">
        <v>Delcatty</v>
      </c>
      <c r="Y306" t="str">
        <v>Normal</v>
      </c>
      <c r="Z306" t="str" cm="1">
        <f t="array" ref="Z306">_xlfn.TEXTSPLIT(Y306,",")</f>
        <v>Normal</v>
      </c>
      <c r="AB306" t="str">
        <f>'pokedex_(Update_04.21)'!E303</f>
        <v>3</v>
      </c>
      <c r="AC306" t="str">
        <v>Delcatty</v>
      </c>
      <c r="AD306" t="str">
        <v>Normal</v>
      </c>
      <c r="AE306" t="str">
        <v>Normal</v>
      </c>
      <c r="AF306" t="str">
        <f t="shared" si="4"/>
        <v>Normal,Normal</v>
      </c>
      <c r="AG306" t="str">
        <v>Delcatty</v>
      </c>
      <c r="AI306" t="str">
        <v>Normal</v>
      </c>
      <c r="AJ306" t="str">
        <v>Delcatty</v>
      </c>
    </row>
    <row r="307" spans="24:36" x14ac:dyDescent="0.35">
      <c r="X307" t="str">
        <v>Sableye</v>
      </c>
      <c r="Y307" t="str">
        <v>Dark, Ghost</v>
      </c>
      <c r="Z307" t="str" cm="1">
        <f t="array" ref="Z307:AA307">_xlfn.TEXTSPLIT(Y307,",")</f>
        <v>Dark</v>
      </c>
      <c r="AA307" t="str">
        <v xml:space="preserve"> Ghost</v>
      </c>
      <c r="AB307" t="str">
        <f>'pokedex_(Update_04.21)'!E304</f>
        <v>3</v>
      </c>
      <c r="AC307" t="str">
        <v>Sableye</v>
      </c>
      <c r="AD307" t="str">
        <v>Dark</v>
      </c>
      <c r="AE307" t="str">
        <v xml:space="preserve"> Ghost</v>
      </c>
      <c r="AF307" t="str">
        <f t="shared" si="4"/>
        <v>Dark, Ghost</v>
      </c>
      <c r="AG307" t="str">
        <v>Sableye</v>
      </c>
      <c r="AI307" t="str">
        <v>Dark, Ghost</v>
      </c>
      <c r="AJ307" t="str">
        <v>Sableye</v>
      </c>
    </row>
    <row r="308" spans="24:36" x14ac:dyDescent="0.35">
      <c r="X308" t="str">
        <v>Mawile</v>
      </c>
      <c r="Y308" t="str">
        <v>Steel, Fairy</v>
      </c>
      <c r="Z308" t="str" cm="1">
        <f t="array" ref="Z308:AA308">_xlfn.TEXTSPLIT(Y308,",")</f>
        <v>Steel</v>
      </c>
      <c r="AA308" t="str">
        <v xml:space="preserve"> Fairy</v>
      </c>
      <c r="AB308" t="str">
        <f>'pokedex_(Update_04.21)'!E305</f>
        <v>3</v>
      </c>
      <c r="AC308" t="str">
        <v>Mawile</v>
      </c>
      <c r="AD308" t="str">
        <v>Steel</v>
      </c>
      <c r="AE308" t="str">
        <v xml:space="preserve"> Fairy</v>
      </c>
      <c r="AF308" t="str">
        <f t="shared" si="4"/>
        <v>Steel, Fairy</v>
      </c>
      <c r="AG308" t="str">
        <v>Mawile</v>
      </c>
      <c r="AI308" t="str">
        <v>Steel, Fairy</v>
      </c>
      <c r="AJ308" t="str">
        <v>Mawile</v>
      </c>
    </row>
    <row r="309" spans="24:36" x14ac:dyDescent="0.35">
      <c r="X309" t="str">
        <v>Aron</v>
      </c>
      <c r="Y309" t="str">
        <v>Steel, Rock</v>
      </c>
      <c r="Z309" t="str" cm="1">
        <f t="array" ref="Z309:AA309">_xlfn.TEXTSPLIT(Y309,",")</f>
        <v>Steel</v>
      </c>
      <c r="AA309" t="str">
        <v xml:space="preserve"> Rock</v>
      </c>
      <c r="AB309" t="str">
        <f>'pokedex_(Update_04.21)'!E306</f>
        <v>3</v>
      </c>
      <c r="AC309" t="str">
        <v>Aron</v>
      </c>
      <c r="AD309" t="str">
        <v>Steel</v>
      </c>
      <c r="AE309" t="str">
        <v xml:space="preserve"> Rock</v>
      </c>
      <c r="AF309" t="str">
        <f t="shared" si="4"/>
        <v>Steel, Rock</v>
      </c>
      <c r="AG309" t="str">
        <v>Aron</v>
      </c>
      <c r="AI309" t="str">
        <v>Steel, Rock</v>
      </c>
      <c r="AJ309" t="str">
        <v>Aron</v>
      </c>
    </row>
    <row r="310" spans="24:36" x14ac:dyDescent="0.35">
      <c r="X310" t="str">
        <v>Lairon</v>
      </c>
      <c r="Y310" t="str">
        <v>Steel, Rock</v>
      </c>
      <c r="Z310" t="str" cm="1">
        <f t="array" ref="Z310:AA310">_xlfn.TEXTSPLIT(Y310,",")</f>
        <v>Steel</v>
      </c>
      <c r="AA310" t="str">
        <v xml:space="preserve"> Rock</v>
      </c>
      <c r="AB310" t="str">
        <f>'pokedex_(Update_04.21)'!E307</f>
        <v>3</v>
      </c>
      <c r="AC310" t="str">
        <v>Lairon</v>
      </c>
      <c r="AD310" t="str">
        <v>Steel</v>
      </c>
      <c r="AE310" t="str">
        <v xml:space="preserve"> Rock</v>
      </c>
      <c r="AF310" t="str">
        <f t="shared" si="4"/>
        <v>Steel, Rock</v>
      </c>
      <c r="AG310" t="str">
        <v>Lairon</v>
      </c>
      <c r="AI310" t="str">
        <v>Steel, Rock</v>
      </c>
      <c r="AJ310" t="str">
        <v>Lairon</v>
      </c>
    </row>
    <row r="311" spans="24:36" x14ac:dyDescent="0.35">
      <c r="X311" t="str">
        <v>Aggron</v>
      </c>
      <c r="Y311" t="str">
        <v>Steel, Rock</v>
      </c>
      <c r="Z311" t="str" cm="1">
        <f t="array" ref="Z311:AA311">_xlfn.TEXTSPLIT(Y311,",")</f>
        <v>Steel</v>
      </c>
      <c r="AA311" t="str">
        <v xml:space="preserve"> Rock</v>
      </c>
      <c r="AB311" t="str">
        <f>'pokedex_(Update_04.21)'!E308</f>
        <v>3</v>
      </c>
      <c r="AC311" t="str">
        <v>Aggron</v>
      </c>
      <c r="AD311" t="str">
        <v>Steel</v>
      </c>
      <c r="AE311" t="str">
        <v xml:space="preserve"> Rock</v>
      </c>
      <c r="AF311" t="str">
        <f t="shared" si="4"/>
        <v>Steel, Rock</v>
      </c>
      <c r="AG311" t="str">
        <v>Aggron</v>
      </c>
      <c r="AI311" t="str">
        <v>Steel, Rock</v>
      </c>
      <c r="AJ311" t="str">
        <v>Aggron</v>
      </c>
    </row>
    <row r="312" spans="24:36" x14ac:dyDescent="0.35">
      <c r="X312" t="str">
        <v>Meditite</v>
      </c>
      <c r="Y312" t="str">
        <v>Fighting, Psychic</v>
      </c>
      <c r="Z312" t="str" cm="1">
        <f t="array" ref="Z312:AA312">_xlfn.TEXTSPLIT(Y312,",")</f>
        <v>Fighting</v>
      </c>
      <c r="AA312" t="str">
        <v xml:space="preserve"> Psychic</v>
      </c>
      <c r="AB312" t="str">
        <f>'pokedex_(Update_04.21)'!E309</f>
        <v>3</v>
      </c>
      <c r="AC312" t="str">
        <v>Meditite</v>
      </c>
      <c r="AD312" t="str">
        <v>Fighting</v>
      </c>
      <c r="AE312" t="str">
        <v xml:space="preserve"> Psychic</v>
      </c>
      <c r="AF312" t="str">
        <f t="shared" si="4"/>
        <v>Fighting, Psychic</v>
      </c>
      <c r="AG312" t="str">
        <v>Meditite</v>
      </c>
      <c r="AI312" t="str">
        <v>Fighting, Psychic</v>
      </c>
      <c r="AJ312" t="str">
        <v>Meditite</v>
      </c>
    </row>
    <row r="313" spans="24:36" x14ac:dyDescent="0.35">
      <c r="X313" t="str">
        <v>Medicham</v>
      </c>
      <c r="Y313" t="str">
        <v>Fighting, Psychic</v>
      </c>
      <c r="Z313" t="str" cm="1">
        <f t="array" ref="Z313:AA313">_xlfn.TEXTSPLIT(Y313,",")</f>
        <v>Fighting</v>
      </c>
      <c r="AA313" t="str">
        <v xml:space="preserve"> Psychic</v>
      </c>
      <c r="AB313" t="str">
        <f>'pokedex_(Update_04.21)'!E310</f>
        <v>3</v>
      </c>
      <c r="AC313" t="str">
        <v>Medicham</v>
      </c>
      <c r="AD313" t="str">
        <v>Fighting</v>
      </c>
      <c r="AE313" t="str">
        <v xml:space="preserve"> Psychic</v>
      </c>
      <c r="AF313" t="str">
        <f t="shared" si="4"/>
        <v>Fighting, Psychic</v>
      </c>
      <c r="AG313" t="str">
        <v>Medicham</v>
      </c>
      <c r="AI313" t="str">
        <v>Fighting, Psychic</v>
      </c>
      <c r="AJ313" t="str">
        <v>Medicham</v>
      </c>
    </row>
    <row r="314" spans="24:36" x14ac:dyDescent="0.35">
      <c r="X314" t="str">
        <v>Electrike</v>
      </c>
      <c r="Y314" t="str">
        <v>Electric</v>
      </c>
      <c r="Z314" t="str" cm="1">
        <f t="array" ref="Z314">_xlfn.TEXTSPLIT(Y314,",")</f>
        <v>Electric</v>
      </c>
      <c r="AB314" t="str">
        <f>'pokedex_(Update_04.21)'!E311</f>
        <v>3</v>
      </c>
      <c r="AC314" t="str">
        <v>Electrike</v>
      </c>
      <c r="AD314" t="str">
        <v>Electric</v>
      </c>
      <c r="AE314" t="str">
        <v>Electric</v>
      </c>
      <c r="AF314" t="str">
        <f t="shared" si="4"/>
        <v>Electric,Electric</v>
      </c>
      <c r="AG314" t="str">
        <v>Electrike</v>
      </c>
      <c r="AI314" t="str">
        <v>Electric</v>
      </c>
      <c r="AJ314" t="str">
        <v>Electrike</v>
      </c>
    </row>
    <row r="315" spans="24:36" x14ac:dyDescent="0.35">
      <c r="X315" t="str">
        <v>Manectric</v>
      </c>
      <c r="Y315" t="str">
        <v>Electric</v>
      </c>
      <c r="Z315" t="str" cm="1">
        <f t="array" ref="Z315">_xlfn.TEXTSPLIT(Y315,",")</f>
        <v>Electric</v>
      </c>
      <c r="AB315" t="str">
        <f>'pokedex_(Update_04.21)'!E312</f>
        <v>3</v>
      </c>
      <c r="AC315" t="str">
        <v>Manectric</v>
      </c>
      <c r="AD315" t="str">
        <v>Electric</v>
      </c>
      <c r="AE315" t="str">
        <v>Electric</v>
      </c>
      <c r="AF315" t="str">
        <f t="shared" si="4"/>
        <v>Electric,Electric</v>
      </c>
      <c r="AG315" t="str">
        <v>Manectric</v>
      </c>
      <c r="AI315" t="str">
        <v>Electric</v>
      </c>
      <c r="AJ315" t="str">
        <v>Manectric</v>
      </c>
    </row>
    <row r="316" spans="24:36" x14ac:dyDescent="0.35">
      <c r="X316" t="str">
        <v>Plusle</v>
      </c>
      <c r="Y316" t="str">
        <v>Electric</v>
      </c>
      <c r="Z316" t="str" cm="1">
        <f t="array" ref="Z316">_xlfn.TEXTSPLIT(Y316,",")</f>
        <v>Electric</v>
      </c>
      <c r="AB316" t="str">
        <f>'pokedex_(Update_04.21)'!E313</f>
        <v>3</v>
      </c>
      <c r="AC316" t="str">
        <v>Plusle</v>
      </c>
      <c r="AD316" t="str">
        <v>Electric</v>
      </c>
      <c r="AE316" t="str">
        <v>Electric</v>
      </c>
      <c r="AF316" t="str">
        <f t="shared" si="4"/>
        <v>Electric,Electric</v>
      </c>
      <c r="AG316" t="str">
        <v>Plusle</v>
      </c>
      <c r="AI316" t="str">
        <v>Electric</v>
      </c>
      <c r="AJ316" t="str">
        <v>Plusle</v>
      </c>
    </row>
    <row r="317" spans="24:36" x14ac:dyDescent="0.35">
      <c r="X317" t="str">
        <v>Minun</v>
      </c>
      <c r="Y317" t="str">
        <v>Electric</v>
      </c>
      <c r="Z317" t="str" cm="1">
        <f t="array" ref="Z317">_xlfn.TEXTSPLIT(Y317,",")</f>
        <v>Electric</v>
      </c>
      <c r="AB317" t="str">
        <f>'pokedex_(Update_04.21)'!E314</f>
        <v>3</v>
      </c>
      <c r="AC317" t="str">
        <v>Minun</v>
      </c>
      <c r="AD317" t="str">
        <v>Electric</v>
      </c>
      <c r="AE317" t="str">
        <v>Electric</v>
      </c>
      <c r="AF317" t="str">
        <f t="shared" si="4"/>
        <v>Electric,Electric</v>
      </c>
      <c r="AG317" t="str">
        <v>Minun</v>
      </c>
      <c r="AI317" t="str">
        <v>Electric</v>
      </c>
      <c r="AJ317" t="str">
        <v>Minun</v>
      </c>
    </row>
    <row r="318" spans="24:36" x14ac:dyDescent="0.35">
      <c r="X318" t="str">
        <v>Volbeat</v>
      </c>
      <c r="Y318" t="str">
        <v>Bug</v>
      </c>
      <c r="Z318" t="str" cm="1">
        <f t="array" ref="Z318">_xlfn.TEXTSPLIT(Y318,",")</f>
        <v>Bug</v>
      </c>
      <c r="AB318" t="str">
        <f>'pokedex_(Update_04.21)'!E315</f>
        <v>3</v>
      </c>
      <c r="AC318" t="str">
        <v>Volbeat</v>
      </c>
      <c r="AD318" t="str">
        <v>Bug</v>
      </c>
      <c r="AE318" t="str">
        <v>Bug</v>
      </c>
      <c r="AF318" t="str">
        <f t="shared" si="4"/>
        <v>Bug,Bug</v>
      </c>
      <c r="AG318" t="str">
        <v>Volbeat</v>
      </c>
      <c r="AI318" t="str">
        <v>Bug</v>
      </c>
      <c r="AJ318" t="str">
        <v>Volbeat</v>
      </c>
    </row>
    <row r="319" spans="24:36" x14ac:dyDescent="0.35">
      <c r="X319" t="str">
        <v>Illumise</v>
      </c>
      <c r="Y319" t="str">
        <v>Bug</v>
      </c>
      <c r="Z319" t="str" cm="1">
        <f t="array" ref="Z319">_xlfn.TEXTSPLIT(Y319,",")</f>
        <v>Bug</v>
      </c>
      <c r="AB319" t="str">
        <f>'pokedex_(Update_04.21)'!E316</f>
        <v>3</v>
      </c>
      <c r="AC319" t="str">
        <v>Illumise</v>
      </c>
      <c r="AD319" t="str">
        <v>Bug</v>
      </c>
      <c r="AE319" t="str">
        <v>Bug</v>
      </c>
      <c r="AF319" t="str">
        <f t="shared" si="4"/>
        <v>Bug,Bug</v>
      </c>
      <c r="AG319" t="str">
        <v>Illumise</v>
      </c>
      <c r="AI319" t="str">
        <v>Bug</v>
      </c>
      <c r="AJ319" t="str">
        <v>Illumise</v>
      </c>
    </row>
    <row r="320" spans="24:36" x14ac:dyDescent="0.35">
      <c r="X320" t="str">
        <v>Roselia</v>
      </c>
      <c r="Y320" t="str">
        <v>Grass, Poison</v>
      </c>
      <c r="Z320" t="str" cm="1">
        <f t="array" ref="Z320:AA320">_xlfn.TEXTSPLIT(Y320,",")</f>
        <v>Grass</v>
      </c>
      <c r="AA320" t="str">
        <v xml:space="preserve"> Poison</v>
      </c>
      <c r="AB320" t="str">
        <f>'pokedex_(Update_04.21)'!E317</f>
        <v>3</v>
      </c>
      <c r="AC320" t="str">
        <v>Roselia</v>
      </c>
      <c r="AD320" t="str">
        <v>Grass</v>
      </c>
      <c r="AE320" t="str">
        <v xml:space="preserve"> Poison</v>
      </c>
      <c r="AF320" t="str">
        <f t="shared" si="4"/>
        <v>Grass, Poison</v>
      </c>
      <c r="AG320" t="str">
        <v>Roselia</v>
      </c>
      <c r="AI320" t="str">
        <v>Grass, Poison</v>
      </c>
      <c r="AJ320" t="str">
        <v>Roselia</v>
      </c>
    </row>
    <row r="321" spans="24:36" x14ac:dyDescent="0.35">
      <c r="X321" t="str">
        <v>Gulpin</v>
      </c>
      <c r="Y321" t="str">
        <v>Poison</v>
      </c>
      <c r="Z321" t="str" cm="1">
        <f t="array" ref="Z321">_xlfn.TEXTSPLIT(Y321,",")</f>
        <v>Poison</v>
      </c>
      <c r="AB321" t="str">
        <f>'pokedex_(Update_04.21)'!E318</f>
        <v>3</v>
      </c>
      <c r="AC321" t="str">
        <v>Gulpin</v>
      </c>
      <c r="AD321" t="str">
        <v>Poison</v>
      </c>
      <c r="AE321" t="str">
        <v>Poison</v>
      </c>
      <c r="AF321" t="str">
        <f t="shared" si="4"/>
        <v>Poison,Poison</v>
      </c>
      <c r="AG321" t="str">
        <v>Gulpin</v>
      </c>
      <c r="AI321" t="str">
        <v>Poison</v>
      </c>
      <c r="AJ321" t="str">
        <v>Gulpin</v>
      </c>
    </row>
    <row r="322" spans="24:36" x14ac:dyDescent="0.35">
      <c r="X322" t="str">
        <v>Swalot</v>
      </c>
      <c r="Y322" t="str">
        <v>Poison</v>
      </c>
      <c r="Z322" t="str" cm="1">
        <f t="array" ref="Z322">_xlfn.TEXTSPLIT(Y322,",")</f>
        <v>Poison</v>
      </c>
      <c r="AB322" t="str">
        <f>'pokedex_(Update_04.21)'!E319</f>
        <v>3</v>
      </c>
      <c r="AC322" t="str">
        <v>Swalot</v>
      </c>
      <c r="AD322" t="str">
        <v>Poison</v>
      </c>
      <c r="AE322" t="str">
        <v>Poison</v>
      </c>
      <c r="AF322" t="str">
        <f t="shared" si="4"/>
        <v>Poison,Poison</v>
      </c>
      <c r="AG322" t="str">
        <v>Swalot</v>
      </c>
      <c r="AI322" t="str">
        <v>Poison</v>
      </c>
      <c r="AJ322" t="str">
        <v>Swalot</v>
      </c>
    </row>
    <row r="323" spans="24:36" x14ac:dyDescent="0.35">
      <c r="X323" t="str">
        <v>Carvanha</v>
      </c>
      <c r="Y323" t="str">
        <v>Water, Dark</v>
      </c>
      <c r="Z323" t="str" cm="1">
        <f t="array" ref="Z323:AA323">_xlfn.TEXTSPLIT(Y323,",")</f>
        <v>Water</v>
      </c>
      <c r="AA323" t="str">
        <v xml:space="preserve"> Dark</v>
      </c>
      <c r="AB323" t="str">
        <f>'pokedex_(Update_04.21)'!E320</f>
        <v>3</v>
      </c>
      <c r="AC323" t="str">
        <v>Carvanha</v>
      </c>
      <c r="AD323" t="str">
        <v>Water</v>
      </c>
      <c r="AE323" t="str">
        <v xml:space="preserve"> Dark</v>
      </c>
      <c r="AF323" t="str">
        <f t="shared" si="4"/>
        <v>Water, Dark</v>
      </c>
      <c r="AG323" t="str">
        <v>Carvanha</v>
      </c>
      <c r="AI323" t="str">
        <v>Water, Dark</v>
      </c>
      <c r="AJ323" t="str">
        <v>Carvanha</v>
      </c>
    </row>
    <row r="324" spans="24:36" x14ac:dyDescent="0.35">
      <c r="X324" t="str">
        <v>Sharpedo</v>
      </c>
      <c r="Y324" t="str">
        <v>Water, Dark</v>
      </c>
      <c r="Z324" t="str" cm="1">
        <f t="array" ref="Z324:AA324">_xlfn.TEXTSPLIT(Y324,",")</f>
        <v>Water</v>
      </c>
      <c r="AA324" t="str">
        <v xml:space="preserve"> Dark</v>
      </c>
      <c r="AB324" t="str">
        <f>'pokedex_(Update_04.21)'!E321</f>
        <v>3</v>
      </c>
      <c r="AC324" t="str">
        <v>Sharpedo</v>
      </c>
      <c r="AD324" t="str">
        <v>Water</v>
      </c>
      <c r="AE324" t="str">
        <v xml:space="preserve"> Dark</v>
      </c>
      <c r="AF324" t="str">
        <f t="shared" si="4"/>
        <v>Water, Dark</v>
      </c>
      <c r="AG324" t="str">
        <v>Sharpedo</v>
      </c>
      <c r="AI324" t="str">
        <v>Water, Dark</v>
      </c>
      <c r="AJ324" t="str">
        <v>Sharpedo</v>
      </c>
    </row>
    <row r="325" spans="24:36" x14ac:dyDescent="0.35">
      <c r="X325" t="str">
        <v>Wailmer</v>
      </c>
      <c r="Y325" t="str">
        <v>Water</v>
      </c>
      <c r="Z325" t="str" cm="1">
        <f t="array" ref="Z325">_xlfn.TEXTSPLIT(Y325,",")</f>
        <v>Water</v>
      </c>
      <c r="AB325" t="str">
        <f>'pokedex_(Update_04.21)'!E322</f>
        <v>3</v>
      </c>
      <c r="AC325" t="str">
        <v>Wailmer</v>
      </c>
      <c r="AD325" t="str">
        <v>Water</v>
      </c>
      <c r="AE325" t="str">
        <v>Water</v>
      </c>
      <c r="AF325" t="str">
        <f t="shared" si="4"/>
        <v>Water,Water</v>
      </c>
      <c r="AG325" t="str">
        <v>Wailmer</v>
      </c>
      <c r="AI325" t="str">
        <v>Water</v>
      </c>
      <c r="AJ325" t="str">
        <v>Wailmer</v>
      </c>
    </row>
    <row r="326" spans="24:36" x14ac:dyDescent="0.35">
      <c r="X326" t="str">
        <v>Wailord</v>
      </c>
      <c r="Y326" t="str">
        <v>Water</v>
      </c>
      <c r="Z326" t="str" cm="1">
        <f t="array" ref="Z326">_xlfn.TEXTSPLIT(Y326,",")</f>
        <v>Water</v>
      </c>
      <c r="AB326" t="str">
        <f>'pokedex_(Update_04.21)'!E323</f>
        <v>3</v>
      </c>
      <c r="AC326" t="str">
        <v>Wailord</v>
      </c>
      <c r="AD326" t="str">
        <v>Water</v>
      </c>
      <c r="AE326" t="str">
        <v>Water</v>
      </c>
      <c r="AF326" t="str">
        <f t="shared" ref="AF326:AF389" si="5">_xlfn.TEXTJOIN(",",TRUE,AD326,AE326)</f>
        <v>Water,Water</v>
      </c>
      <c r="AG326" t="str">
        <v>Wailord</v>
      </c>
      <c r="AI326" t="str">
        <v>Water</v>
      </c>
      <c r="AJ326" t="str">
        <v>Wailord</v>
      </c>
    </row>
    <row r="327" spans="24:36" x14ac:dyDescent="0.35">
      <c r="X327" t="str">
        <v>Numel</v>
      </c>
      <c r="Y327" t="str">
        <v>Fire, Ground</v>
      </c>
      <c r="Z327" t="str" cm="1">
        <f t="array" ref="Z327:AA327">_xlfn.TEXTSPLIT(Y327,",")</f>
        <v>Fire</v>
      </c>
      <c r="AA327" t="str">
        <v xml:space="preserve"> Ground</v>
      </c>
      <c r="AB327" t="str">
        <f>'pokedex_(Update_04.21)'!E324</f>
        <v>3</v>
      </c>
      <c r="AC327" t="str">
        <v>Numel</v>
      </c>
      <c r="AD327" t="str">
        <v>Fire</v>
      </c>
      <c r="AE327" t="str">
        <v xml:space="preserve"> Ground</v>
      </c>
      <c r="AF327" t="str">
        <f t="shared" si="5"/>
        <v>Fire, Ground</v>
      </c>
      <c r="AG327" t="str">
        <v>Numel</v>
      </c>
      <c r="AI327" t="str">
        <v>Fire, Ground</v>
      </c>
      <c r="AJ327" t="str">
        <v>Numel</v>
      </c>
    </row>
    <row r="328" spans="24:36" x14ac:dyDescent="0.35">
      <c r="X328" t="str">
        <v>Camerupt</v>
      </c>
      <c r="Y328" t="str">
        <v>Fire, Ground</v>
      </c>
      <c r="Z328" t="str" cm="1">
        <f t="array" ref="Z328:AA328">_xlfn.TEXTSPLIT(Y328,",")</f>
        <v>Fire</v>
      </c>
      <c r="AA328" t="str">
        <v xml:space="preserve"> Ground</v>
      </c>
      <c r="AB328" t="str">
        <f>'pokedex_(Update_04.21)'!E325</f>
        <v>3</v>
      </c>
      <c r="AC328" t="str">
        <v>Camerupt</v>
      </c>
      <c r="AD328" t="str">
        <v>Fire</v>
      </c>
      <c r="AE328" t="str">
        <v xml:space="preserve"> Ground</v>
      </c>
      <c r="AF328" t="str">
        <f t="shared" si="5"/>
        <v>Fire, Ground</v>
      </c>
      <c r="AG328" t="str">
        <v>Camerupt</v>
      </c>
      <c r="AI328" t="str">
        <v>Fire, Ground</v>
      </c>
      <c r="AJ328" t="str">
        <v>Camerupt</v>
      </c>
    </row>
    <row r="329" spans="24:36" x14ac:dyDescent="0.35">
      <c r="X329" t="str">
        <v>Torkoal</v>
      </c>
      <c r="Y329" t="str">
        <v>Fire</v>
      </c>
      <c r="Z329" t="str" cm="1">
        <f t="array" ref="Z329">_xlfn.TEXTSPLIT(Y329,",")</f>
        <v>Fire</v>
      </c>
      <c r="AB329" t="str">
        <f>'pokedex_(Update_04.21)'!E326</f>
        <v>3</v>
      </c>
      <c r="AC329" t="str">
        <v>Torkoal</v>
      </c>
      <c r="AD329" t="str">
        <v>Fire</v>
      </c>
      <c r="AE329" t="str">
        <v>Fire</v>
      </c>
      <c r="AF329" t="str">
        <f t="shared" si="5"/>
        <v>Fire,Fire</v>
      </c>
      <c r="AG329" t="str">
        <v>Torkoal</v>
      </c>
      <c r="AI329" t="str">
        <v>Fire</v>
      </c>
      <c r="AJ329" t="str">
        <v>Torkoal</v>
      </c>
    </row>
    <row r="330" spans="24:36" x14ac:dyDescent="0.35">
      <c r="X330" t="str">
        <v>Spoink</v>
      </c>
      <c r="Y330" t="str">
        <v>Psychic</v>
      </c>
      <c r="Z330" t="str" cm="1">
        <f t="array" ref="Z330">_xlfn.TEXTSPLIT(Y330,",")</f>
        <v>Psychic</v>
      </c>
      <c r="AB330" t="str">
        <f>'pokedex_(Update_04.21)'!E327</f>
        <v>3</v>
      </c>
      <c r="AC330" t="str">
        <v>Spoink</v>
      </c>
      <c r="AD330" t="str">
        <v>Psychic</v>
      </c>
      <c r="AE330" t="str">
        <v>Psychic</v>
      </c>
      <c r="AF330" t="str">
        <f t="shared" si="5"/>
        <v>Psychic,Psychic</v>
      </c>
      <c r="AG330" t="str">
        <v>Spoink</v>
      </c>
      <c r="AI330" t="str">
        <v>Psychic</v>
      </c>
      <c r="AJ330" t="str">
        <v>Spoink</v>
      </c>
    </row>
    <row r="331" spans="24:36" x14ac:dyDescent="0.35">
      <c r="X331" t="str">
        <v>Grumpig</v>
      </c>
      <c r="Y331" t="str">
        <v>Psychic</v>
      </c>
      <c r="Z331" t="str" cm="1">
        <f t="array" ref="Z331">_xlfn.TEXTSPLIT(Y331,",")</f>
        <v>Psychic</v>
      </c>
      <c r="AB331" t="str">
        <f>'pokedex_(Update_04.21)'!E328</f>
        <v>3</v>
      </c>
      <c r="AC331" t="str">
        <v>Grumpig</v>
      </c>
      <c r="AD331" t="str">
        <v>Psychic</v>
      </c>
      <c r="AE331" t="str">
        <v>Psychic</v>
      </c>
      <c r="AF331" t="str">
        <f t="shared" si="5"/>
        <v>Psychic,Psychic</v>
      </c>
      <c r="AG331" t="str">
        <v>Grumpig</v>
      </c>
      <c r="AI331" t="str">
        <v>Psychic</v>
      </c>
      <c r="AJ331" t="str">
        <v>Grumpig</v>
      </c>
    </row>
    <row r="332" spans="24:36" x14ac:dyDescent="0.35">
      <c r="X332" t="str">
        <v>Spinda</v>
      </c>
      <c r="Y332" t="str">
        <v>Normal</v>
      </c>
      <c r="Z332" t="str" cm="1">
        <f t="array" ref="Z332">_xlfn.TEXTSPLIT(Y332,",")</f>
        <v>Normal</v>
      </c>
      <c r="AB332" t="str">
        <f>'pokedex_(Update_04.21)'!E329</f>
        <v>3</v>
      </c>
      <c r="AC332" t="str">
        <v>Spinda</v>
      </c>
      <c r="AD332" t="str">
        <v>Normal</v>
      </c>
      <c r="AE332" t="str">
        <v>Normal</v>
      </c>
      <c r="AF332" t="str">
        <f t="shared" si="5"/>
        <v>Normal,Normal</v>
      </c>
      <c r="AG332" t="str">
        <v>Spinda</v>
      </c>
      <c r="AI332" t="str">
        <v>Normal</v>
      </c>
      <c r="AJ332" t="str">
        <v>Spinda</v>
      </c>
    </row>
    <row r="333" spans="24:36" x14ac:dyDescent="0.35">
      <c r="X333" t="str">
        <v>Trapinch</v>
      </c>
      <c r="Y333" t="str">
        <v>Ground</v>
      </c>
      <c r="Z333" t="str" cm="1">
        <f t="array" ref="Z333">_xlfn.TEXTSPLIT(Y333,",")</f>
        <v>Ground</v>
      </c>
      <c r="AB333" t="str">
        <f>'pokedex_(Update_04.21)'!E330</f>
        <v>3</v>
      </c>
      <c r="AC333" t="str">
        <v>Trapinch</v>
      </c>
      <c r="AD333" t="str">
        <v>Ground</v>
      </c>
      <c r="AE333" t="str">
        <v>Ground</v>
      </c>
      <c r="AF333" t="str">
        <f t="shared" si="5"/>
        <v>Ground,Ground</v>
      </c>
      <c r="AG333" t="str">
        <v>Trapinch</v>
      </c>
      <c r="AI333" t="str">
        <v>Ground</v>
      </c>
      <c r="AJ333" t="str">
        <v>Trapinch</v>
      </c>
    </row>
    <row r="334" spans="24:36" x14ac:dyDescent="0.35">
      <c r="X334" t="str">
        <v>Vibrava</v>
      </c>
      <c r="Y334" t="str">
        <v>Ground, Dragon</v>
      </c>
      <c r="Z334" t="str" cm="1">
        <f t="array" ref="Z334:AA334">_xlfn.TEXTSPLIT(Y334,",")</f>
        <v>Ground</v>
      </c>
      <c r="AA334" t="str">
        <v xml:space="preserve"> Dragon</v>
      </c>
      <c r="AB334" t="str">
        <f>'pokedex_(Update_04.21)'!E331</f>
        <v>3</v>
      </c>
      <c r="AC334" t="str">
        <v>Vibrava</v>
      </c>
      <c r="AD334" t="str">
        <v>Ground</v>
      </c>
      <c r="AE334" t="str">
        <v xml:space="preserve"> Dragon</v>
      </c>
      <c r="AF334" t="str">
        <f t="shared" si="5"/>
        <v>Ground, Dragon</v>
      </c>
      <c r="AG334" t="str">
        <v>Vibrava</v>
      </c>
      <c r="AI334" t="str">
        <v>Ground, Dragon</v>
      </c>
      <c r="AJ334" t="str">
        <v>Vibrava</v>
      </c>
    </row>
    <row r="335" spans="24:36" x14ac:dyDescent="0.35">
      <c r="X335" t="str">
        <v>Flygon</v>
      </c>
      <c r="Y335" t="str">
        <v>Ground, Dragon</v>
      </c>
      <c r="Z335" t="str" cm="1">
        <f t="array" ref="Z335:AA335">_xlfn.TEXTSPLIT(Y335,",")</f>
        <v>Ground</v>
      </c>
      <c r="AA335" t="str">
        <v xml:space="preserve"> Dragon</v>
      </c>
      <c r="AB335" t="str">
        <f>'pokedex_(Update_04.21)'!E332</f>
        <v>3</v>
      </c>
      <c r="AC335" t="str">
        <v>Flygon</v>
      </c>
      <c r="AD335" t="str">
        <v>Ground</v>
      </c>
      <c r="AE335" t="str">
        <v xml:space="preserve"> Dragon</v>
      </c>
      <c r="AF335" t="str">
        <f t="shared" si="5"/>
        <v>Ground, Dragon</v>
      </c>
      <c r="AG335" t="str">
        <v>Flygon</v>
      </c>
      <c r="AI335" t="str">
        <v>Ground, Dragon</v>
      </c>
      <c r="AJ335" t="str">
        <v>Flygon</v>
      </c>
    </row>
    <row r="336" spans="24:36" x14ac:dyDescent="0.35">
      <c r="X336" t="str">
        <v>Cacnea</v>
      </c>
      <c r="Y336" t="str">
        <v>Grass</v>
      </c>
      <c r="Z336" t="str" cm="1">
        <f t="array" ref="Z336">_xlfn.TEXTSPLIT(Y336,",")</f>
        <v>Grass</v>
      </c>
      <c r="AB336" t="str">
        <f>'pokedex_(Update_04.21)'!E333</f>
        <v>3</v>
      </c>
      <c r="AC336" t="str">
        <v>Cacnea</v>
      </c>
      <c r="AD336" t="str">
        <v>Grass</v>
      </c>
      <c r="AE336" t="str">
        <v>Grass</v>
      </c>
      <c r="AF336" t="str">
        <f t="shared" si="5"/>
        <v>Grass,Grass</v>
      </c>
      <c r="AG336" t="str">
        <v>Cacnea</v>
      </c>
      <c r="AI336" t="str">
        <v>Grass</v>
      </c>
      <c r="AJ336" t="str">
        <v>Cacnea</v>
      </c>
    </row>
    <row r="337" spans="24:36" x14ac:dyDescent="0.35">
      <c r="X337" t="str">
        <v>Cacturne</v>
      </c>
      <c r="Y337" t="str">
        <v>Grass, Dark</v>
      </c>
      <c r="Z337" t="str" cm="1">
        <f t="array" ref="Z337:AA337">_xlfn.TEXTSPLIT(Y337,",")</f>
        <v>Grass</v>
      </c>
      <c r="AA337" t="str">
        <v xml:space="preserve"> Dark</v>
      </c>
      <c r="AB337" t="str">
        <f>'pokedex_(Update_04.21)'!E334</f>
        <v>3</v>
      </c>
      <c r="AC337" t="str">
        <v>Cacturne</v>
      </c>
      <c r="AD337" t="str">
        <v>Grass</v>
      </c>
      <c r="AE337" t="str">
        <v xml:space="preserve"> Dark</v>
      </c>
      <c r="AF337" t="str">
        <f t="shared" si="5"/>
        <v>Grass, Dark</v>
      </c>
      <c r="AG337" t="str">
        <v>Cacturne</v>
      </c>
      <c r="AI337" t="str">
        <v>Grass, Dark</v>
      </c>
      <c r="AJ337" t="str">
        <v>Cacturne</v>
      </c>
    </row>
    <row r="338" spans="24:36" x14ac:dyDescent="0.35">
      <c r="X338" t="str">
        <v>Swablu</v>
      </c>
      <c r="Y338" t="str">
        <v>Normal, Flying</v>
      </c>
      <c r="Z338" t="str" cm="1">
        <f t="array" ref="Z338:AA338">_xlfn.TEXTSPLIT(Y338,",")</f>
        <v>Normal</v>
      </c>
      <c r="AA338" t="str">
        <v xml:space="preserve"> Flying</v>
      </c>
      <c r="AB338" t="str">
        <f>'pokedex_(Update_04.21)'!E335</f>
        <v>3</v>
      </c>
      <c r="AC338" t="str">
        <v>Swablu</v>
      </c>
      <c r="AD338" t="str">
        <v>Normal</v>
      </c>
      <c r="AE338" t="str">
        <v xml:space="preserve"> Flying</v>
      </c>
      <c r="AF338" t="str">
        <f t="shared" si="5"/>
        <v>Normal, Flying</v>
      </c>
      <c r="AG338" t="str">
        <v>Swablu</v>
      </c>
      <c r="AI338" t="str">
        <v>Normal, Flying</v>
      </c>
      <c r="AJ338" t="str">
        <v>Swablu</v>
      </c>
    </row>
    <row r="339" spans="24:36" x14ac:dyDescent="0.35">
      <c r="X339" t="str">
        <v>Altaria</v>
      </c>
      <c r="Y339" t="str">
        <v>Dragon, Flying</v>
      </c>
      <c r="Z339" t="str" cm="1">
        <f t="array" ref="Z339:AA339">_xlfn.TEXTSPLIT(Y339,",")</f>
        <v>Dragon</v>
      </c>
      <c r="AA339" t="str">
        <v xml:space="preserve"> Flying</v>
      </c>
      <c r="AB339" t="str">
        <f>'pokedex_(Update_04.21)'!E336</f>
        <v>3</v>
      </c>
      <c r="AC339" t="str">
        <v>Altaria</v>
      </c>
      <c r="AD339" t="str">
        <v>Dragon</v>
      </c>
      <c r="AE339" t="str">
        <v xml:space="preserve"> Flying</v>
      </c>
      <c r="AF339" t="str">
        <f t="shared" si="5"/>
        <v>Dragon, Flying</v>
      </c>
      <c r="AG339" t="str">
        <v>Altaria</v>
      </c>
      <c r="AI339" t="str">
        <v>Dragon, Flying</v>
      </c>
      <c r="AJ339" t="str">
        <v>Altaria</v>
      </c>
    </row>
    <row r="340" spans="24:36" x14ac:dyDescent="0.35">
      <c r="X340" t="str">
        <v>Zangoose</v>
      </c>
      <c r="Y340" t="str">
        <v>Normal</v>
      </c>
      <c r="Z340" t="str" cm="1">
        <f t="array" ref="Z340">_xlfn.TEXTSPLIT(Y340,",")</f>
        <v>Normal</v>
      </c>
      <c r="AB340" t="str">
        <f>'pokedex_(Update_04.21)'!E337</f>
        <v>3</v>
      </c>
      <c r="AC340" t="str">
        <v>Zangoose</v>
      </c>
      <c r="AD340" t="str">
        <v>Normal</v>
      </c>
      <c r="AE340" t="str">
        <v>Normal</v>
      </c>
      <c r="AF340" t="str">
        <f t="shared" si="5"/>
        <v>Normal,Normal</v>
      </c>
      <c r="AG340" t="str">
        <v>Zangoose</v>
      </c>
      <c r="AI340" t="str">
        <v>Normal</v>
      </c>
      <c r="AJ340" t="str">
        <v>Zangoose</v>
      </c>
    </row>
    <row r="341" spans="24:36" x14ac:dyDescent="0.35">
      <c r="X341" t="str">
        <v>Seviper</v>
      </c>
      <c r="Y341" t="str">
        <v>Poison</v>
      </c>
      <c r="Z341" t="str" cm="1">
        <f t="array" ref="Z341">_xlfn.TEXTSPLIT(Y341,",")</f>
        <v>Poison</v>
      </c>
      <c r="AB341" t="str">
        <f>'pokedex_(Update_04.21)'!E338</f>
        <v>3</v>
      </c>
      <c r="AC341" t="str">
        <v>Seviper</v>
      </c>
      <c r="AD341" t="str">
        <v>Poison</v>
      </c>
      <c r="AE341" t="str">
        <v>Poison</v>
      </c>
      <c r="AF341" t="str">
        <f t="shared" si="5"/>
        <v>Poison,Poison</v>
      </c>
      <c r="AG341" t="str">
        <v>Seviper</v>
      </c>
      <c r="AI341" t="str">
        <v>Poison</v>
      </c>
      <c r="AJ341" t="str">
        <v>Seviper</v>
      </c>
    </row>
    <row r="342" spans="24:36" x14ac:dyDescent="0.35">
      <c r="X342" t="str">
        <v>Lunatone</v>
      </c>
      <c r="Y342" t="str">
        <v>Rock, Psychic</v>
      </c>
      <c r="Z342" t="str" cm="1">
        <f t="array" ref="Z342:AA342">_xlfn.TEXTSPLIT(Y342,",")</f>
        <v>Rock</v>
      </c>
      <c r="AA342" t="str">
        <v xml:space="preserve"> Psychic</v>
      </c>
      <c r="AB342" t="str">
        <f>'pokedex_(Update_04.21)'!E339</f>
        <v>3</v>
      </c>
      <c r="AC342" t="str">
        <v>Lunatone</v>
      </c>
      <c r="AD342" t="str">
        <v>Rock</v>
      </c>
      <c r="AE342" t="str">
        <v xml:space="preserve"> Psychic</v>
      </c>
      <c r="AF342" t="str">
        <f t="shared" si="5"/>
        <v>Rock, Psychic</v>
      </c>
      <c r="AG342" t="str">
        <v>Lunatone</v>
      </c>
      <c r="AI342" t="str">
        <v>Rock, Psychic</v>
      </c>
      <c r="AJ342" t="str">
        <v>Lunatone</v>
      </c>
    </row>
    <row r="343" spans="24:36" x14ac:dyDescent="0.35">
      <c r="X343" t="str">
        <v>Solrock</v>
      </c>
      <c r="Y343" t="str">
        <v>Rock, Psychic</v>
      </c>
      <c r="Z343" t="str" cm="1">
        <f t="array" ref="Z343:AA343">_xlfn.TEXTSPLIT(Y343,",")</f>
        <v>Rock</v>
      </c>
      <c r="AA343" t="str">
        <v xml:space="preserve"> Psychic</v>
      </c>
      <c r="AB343" t="str">
        <f>'pokedex_(Update_04.21)'!E340</f>
        <v>3</v>
      </c>
      <c r="AC343" t="str">
        <v>Solrock</v>
      </c>
      <c r="AD343" t="str">
        <v>Rock</v>
      </c>
      <c r="AE343" t="str">
        <v xml:space="preserve"> Psychic</v>
      </c>
      <c r="AF343" t="str">
        <f t="shared" si="5"/>
        <v>Rock, Psychic</v>
      </c>
      <c r="AG343" t="str">
        <v>Solrock</v>
      </c>
      <c r="AI343" t="str">
        <v>Rock, Psychic</v>
      </c>
      <c r="AJ343" t="str">
        <v>Solrock</v>
      </c>
    </row>
    <row r="344" spans="24:36" x14ac:dyDescent="0.35">
      <c r="X344" t="str">
        <v>Barboach</v>
      </c>
      <c r="Y344" t="str">
        <v>Water, Ground</v>
      </c>
      <c r="Z344" t="str" cm="1">
        <f t="array" ref="Z344:AA344">_xlfn.TEXTSPLIT(Y344,",")</f>
        <v>Water</v>
      </c>
      <c r="AA344" t="str">
        <v xml:space="preserve"> Ground</v>
      </c>
      <c r="AB344" t="str">
        <f>'pokedex_(Update_04.21)'!E341</f>
        <v>3</v>
      </c>
      <c r="AC344" t="str">
        <v>Barboach</v>
      </c>
      <c r="AD344" t="str">
        <v>Water</v>
      </c>
      <c r="AE344" t="str">
        <v xml:space="preserve"> Ground</v>
      </c>
      <c r="AF344" t="str">
        <f t="shared" si="5"/>
        <v>Water, Ground</v>
      </c>
      <c r="AG344" t="str">
        <v>Barboach</v>
      </c>
      <c r="AI344" t="str">
        <v>Water, Ground</v>
      </c>
      <c r="AJ344" t="str">
        <v>Barboach</v>
      </c>
    </row>
    <row r="345" spans="24:36" x14ac:dyDescent="0.35">
      <c r="X345" t="str">
        <v>Whiscash</v>
      </c>
      <c r="Y345" t="str">
        <v>Water, Ground</v>
      </c>
      <c r="Z345" t="str" cm="1">
        <f t="array" ref="Z345:AA345">_xlfn.TEXTSPLIT(Y345,",")</f>
        <v>Water</v>
      </c>
      <c r="AA345" t="str">
        <v xml:space="preserve"> Ground</v>
      </c>
      <c r="AB345" t="str">
        <f>'pokedex_(Update_04.21)'!E342</f>
        <v>3</v>
      </c>
      <c r="AC345" t="str">
        <v>Whiscash</v>
      </c>
      <c r="AD345" t="str">
        <v>Water</v>
      </c>
      <c r="AE345" t="str">
        <v xml:space="preserve"> Ground</v>
      </c>
      <c r="AF345" t="str">
        <f t="shared" si="5"/>
        <v>Water, Ground</v>
      </c>
      <c r="AG345" t="str">
        <v>Whiscash</v>
      </c>
      <c r="AI345" t="str">
        <v>Water, Ground</v>
      </c>
      <c r="AJ345" t="str">
        <v>Whiscash</v>
      </c>
    </row>
    <row r="346" spans="24:36" x14ac:dyDescent="0.35">
      <c r="X346" t="str">
        <v>Corphish</v>
      </c>
      <c r="Y346" t="str">
        <v>Water</v>
      </c>
      <c r="Z346" t="str" cm="1">
        <f t="array" ref="Z346">_xlfn.TEXTSPLIT(Y346,",")</f>
        <v>Water</v>
      </c>
      <c r="AB346" t="str">
        <f>'pokedex_(Update_04.21)'!E343</f>
        <v>3</v>
      </c>
      <c r="AC346" t="str">
        <v>Corphish</v>
      </c>
      <c r="AD346" t="str">
        <v>Water</v>
      </c>
      <c r="AE346" t="str">
        <v>Water</v>
      </c>
      <c r="AF346" t="str">
        <f t="shared" si="5"/>
        <v>Water,Water</v>
      </c>
      <c r="AG346" t="str">
        <v>Corphish</v>
      </c>
      <c r="AI346" t="str">
        <v>Water</v>
      </c>
      <c r="AJ346" t="str">
        <v>Corphish</v>
      </c>
    </row>
    <row r="347" spans="24:36" x14ac:dyDescent="0.35">
      <c r="X347" t="str">
        <v>Crawdaunt</v>
      </c>
      <c r="Y347" t="str">
        <v>Water, Dark</v>
      </c>
      <c r="Z347" t="str" cm="1">
        <f t="array" ref="Z347:AA347">_xlfn.TEXTSPLIT(Y347,",")</f>
        <v>Water</v>
      </c>
      <c r="AA347" t="str">
        <v xml:space="preserve"> Dark</v>
      </c>
      <c r="AB347" t="str">
        <f>'pokedex_(Update_04.21)'!E344</f>
        <v>3</v>
      </c>
      <c r="AC347" t="str">
        <v>Crawdaunt</v>
      </c>
      <c r="AD347" t="str">
        <v>Water</v>
      </c>
      <c r="AE347" t="str">
        <v xml:space="preserve"> Dark</v>
      </c>
      <c r="AF347" t="str">
        <f t="shared" si="5"/>
        <v>Water, Dark</v>
      </c>
      <c r="AG347" t="str">
        <v>Crawdaunt</v>
      </c>
      <c r="AI347" t="str">
        <v>Water, Dark</v>
      </c>
      <c r="AJ347" t="str">
        <v>Crawdaunt</v>
      </c>
    </row>
    <row r="348" spans="24:36" x14ac:dyDescent="0.35">
      <c r="X348" t="str">
        <v>Baltoy</v>
      </c>
      <c r="Y348" t="str">
        <v>Ground, Psychic</v>
      </c>
      <c r="Z348" t="str" cm="1">
        <f t="array" ref="Z348:AA348">_xlfn.TEXTSPLIT(Y348,",")</f>
        <v>Ground</v>
      </c>
      <c r="AA348" t="str">
        <v xml:space="preserve"> Psychic</v>
      </c>
      <c r="AB348" t="str">
        <f>'pokedex_(Update_04.21)'!E345</f>
        <v>3</v>
      </c>
      <c r="AC348" t="str">
        <v>Baltoy</v>
      </c>
      <c r="AD348" t="str">
        <v>Ground</v>
      </c>
      <c r="AE348" t="str">
        <v xml:space="preserve"> Psychic</v>
      </c>
      <c r="AF348" t="str">
        <f t="shared" si="5"/>
        <v>Ground, Psychic</v>
      </c>
      <c r="AG348" t="str">
        <v>Baltoy</v>
      </c>
      <c r="AI348" t="str">
        <v>Ground, Psychic</v>
      </c>
      <c r="AJ348" t="str">
        <v>Baltoy</v>
      </c>
    </row>
    <row r="349" spans="24:36" x14ac:dyDescent="0.35">
      <c r="X349" t="str">
        <v>Claydol</v>
      </c>
      <c r="Y349" t="str">
        <v>Ground, Psychic</v>
      </c>
      <c r="Z349" t="str" cm="1">
        <f t="array" ref="Z349:AA349">_xlfn.TEXTSPLIT(Y349,",")</f>
        <v>Ground</v>
      </c>
      <c r="AA349" t="str">
        <v xml:space="preserve"> Psychic</v>
      </c>
      <c r="AB349" t="str">
        <f>'pokedex_(Update_04.21)'!E346</f>
        <v>3</v>
      </c>
      <c r="AC349" t="str">
        <v>Claydol</v>
      </c>
      <c r="AD349" t="str">
        <v>Ground</v>
      </c>
      <c r="AE349" t="str">
        <v xml:space="preserve"> Psychic</v>
      </c>
      <c r="AF349" t="str">
        <f t="shared" si="5"/>
        <v>Ground, Psychic</v>
      </c>
      <c r="AG349" t="str">
        <v>Claydol</v>
      </c>
      <c r="AI349" t="str">
        <v>Ground, Psychic</v>
      </c>
      <c r="AJ349" t="str">
        <v>Claydol</v>
      </c>
    </row>
    <row r="350" spans="24:36" x14ac:dyDescent="0.35">
      <c r="X350" t="str">
        <v>Lileep</v>
      </c>
      <c r="Y350" t="str">
        <v>Rock, Grass</v>
      </c>
      <c r="Z350" t="str" cm="1">
        <f t="array" ref="Z350:AA350">_xlfn.TEXTSPLIT(Y350,",")</f>
        <v>Rock</v>
      </c>
      <c r="AA350" t="str">
        <v xml:space="preserve"> Grass</v>
      </c>
      <c r="AB350" t="str">
        <f>'pokedex_(Update_04.21)'!E347</f>
        <v>3</v>
      </c>
      <c r="AC350" t="str">
        <v>Lileep</v>
      </c>
      <c r="AD350" t="str">
        <v>Rock</v>
      </c>
      <c r="AE350" t="str">
        <v xml:space="preserve"> Grass</v>
      </c>
      <c r="AF350" t="str">
        <f t="shared" si="5"/>
        <v>Rock, Grass</v>
      </c>
      <c r="AG350" t="str">
        <v>Lileep</v>
      </c>
      <c r="AI350" t="str">
        <v>Rock, Grass</v>
      </c>
      <c r="AJ350" t="str">
        <v>Lileep</v>
      </c>
    </row>
    <row r="351" spans="24:36" x14ac:dyDescent="0.35">
      <c r="X351" t="str">
        <v>Cradily</v>
      </c>
      <c r="Y351" t="str">
        <v>Rock, Grass</v>
      </c>
      <c r="Z351" t="str" cm="1">
        <f t="array" ref="Z351:AA351">_xlfn.TEXTSPLIT(Y351,",")</f>
        <v>Rock</v>
      </c>
      <c r="AA351" t="str">
        <v xml:space="preserve"> Grass</v>
      </c>
      <c r="AB351" t="str">
        <f>'pokedex_(Update_04.21)'!E348</f>
        <v>3</v>
      </c>
      <c r="AC351" t="str">
        <v>Cradily</v>
      </c>
      <c r="AD351" t="str">
        <v>Rock</v>
      </c>
      <c r="AE351" t="str">
        <v xml:space="preserve"> Grass</v>
      </c>
      <c r="AF351" t="str">
        <f t="shared" si="5"/>
        <v>Rock, Grass</v>
      </c>
      <c r="AG351" t="str">
        <v>Cradily</v>
      </c>
      <c r="AI351" t="str">
        <v>Rock, Grass</v>
      </c>
      <c r="AJ351" t="str">
        <v>Cradily</v>
      </c>
    </row>
    <row r="352" spans="24:36" x14ac:dyDescent="0.35">
      <c r="X352" t="str">
        <v>Anorith</v>
      </c>
      <c r="Y352" t="str">
        <v>Rock, Bug</v>
      </c>
      <c r="Z352" t="str" cm="1">
        <f t="array" ref="Z352:AA352">_xlfn.TEXTSPLIT(Y352,",")</f>
        <v>Rock</v>
      </c>
      <c r="AA352" t="str">
        <v xml:space="preserve"> Bug</v>
      </c>
      <c r="AB352" t="str">
        <f>'pokedex_(Update_04.21)'!E349</f>
        <v>3</v>
      </c>
      <c r="AC352" t="str">
        <v>Anorith</v>
      </c>
      <c r="AD352" t="str">
        <v>Rock</v>
      </c>
      <c r="AE352" t="str">
        <v xml:space="preserve"> Bug</v>
      </c>
      <c r="AF352" t="str">
        <f t="shared" si="5"/>
        <v>Rock, Bug</v>
      </c>
      <c r="AG352" t="str">
        <v>Anorith</v>
      </c>
      <c r="AI352" t="str">
        <v>Rock, Bug</v>
      </c>
      <c r="AJ352" t="str">
        <v>Anorith</v>
      </c>
    </row>
    <row r="353" spans="24:36" x14ac:dyDescent="0.35">
      <c r="X353" t="str">
        <v>Armaldo</v>
      </c>
      <c r="Y353" t="str">
        <v>Rock, Bug</v>
      </c>
      <c r="Z353" t="str" cm="1">
        <f t="array" ref="Z353:AA353">_xlfn.TEXTSPLIT(Y353,",")</f>
        <v>Rock</v>
      </c>
      <c r="AA353" t="str">
        <v xml:space="preserve"> Bug</v>
      </c>
      <c r="AB353" t="str">
        <f>'pokedex_(Update_04.21)'!E350</f>
        <v>3</v>
      </c>
      <c r="AC353" t="str">
        <v>Armaldo</v>
      </c>
      <c r="AD353" t="str">
        <v>Rock</v>
      </c>
      <c r="AE353" t="str">
        <v xml:space="preserve"> Bug</v>
      </c>
      <c r="AF353" t="str">
        <f t="shared" si="5"/>
        <v>Rock, Bug</v>
      </c>
      <c r="AG353" t="str">
        <v>Armaldo</v>
      </c>
      <c r="AI353" t="str">
        <v>Rock, Bug</v>
      </c>
      <c r="AJ353" t="str">
        <v>Armaldo</v>
      </c>
    </row>
    <row r="354" spans="24:36" x14ac:dyDescent="0.35">
      <c r="X354" t="str">
        <v>Feebas</v>
      </c>
      <c r="Y354" t="str">
        <v>Water</v>
      </c>
      <c r="Z354" t="str" cm="1">
        <f t="array" ref="Z354">_xlfn.TEXTSPLIT(Y354,",")</f>
        <v>Water</v>
      </c>
      <c r="AB354" t="str">
        <f>'pokedex_(Update_04.21)'!E351</f>
        <v>3</v>
      </c>
      <c r="AC354" t="str">
        <v>Feebas</v>
      </c>
      <c r="AD354" t="str">
        <v>Water</v>
      </c>
      <c r="AE354" t="str">
        <v>Water</v>
      </c>
      <c r="AF354" t="str">
        <f t="shared" si="5"/>
        <v>Water,Water</v>
      </c>
      <c r="AG354" t="str">
        <v>Feebas</v>
      </c>
      <c r="AI354" t="str">
        <v>Water</v>
      </c>
      <c r="AJ354" t="str">
        <v>Feebas</v>
      </c>
    </row>
    <row r="355" spans="24:36" x14ac:dyDescent="0.35">
      <c r="X355" t="str">
        <v>Milotic</v>
      </c>
      <c r="Y355" t="str">
        <v>Water</v>
      </c>
      <c r="Z355" t="str" cm="1">
        <f t="array" ref="Z355">_xlfn.TEXTSPLIT(Y355,",")</f>
        <v>Water</v>
      </c>
      <c r="AB355" t="str">
        <f>'pokedex_(Update_04.21)'!E352</f>
        <v>3</v>
      </c>
      <c r="AC355" t="str">
        <v>Milotic</v>
      </c>
      <c r="AD355" t="str">
        <v>Water</v>
      </c>
      <c r="AE355" t="str">
        <v>Water</v>
      </c>
      <c r="AF355" t="str">
        <f t="shared" si="5"/>
        <v>Water,Water</v>
      </c>
      <c r="AG355" t="str">
        <v>Milotic</v>
      </c>
      <c r="AI355" t="str">
        <v>Water</v>
      </c>
      <c r="AJ355" t="str">
        <v>Milotic</v>
      </c>
    </row>
    <row r="356" spans="24:36" x14ac:dyDescent="0.35">
      <c r="X356" t="str">
        <v>Castform</v>
      </c>
      <c r="Y356" t="str">
        <v>Normal</v>
      </c>
      <c r="Z356" t="str" cm="1">
        <f t="array" ref="Z356">_xlfn.TEXTSPLIT(Y356,",")</f>
        <v>Normal</v>
      </c>
      <c r="AB356" t="str">
        <f>'pokedex_(Update_04.21)'!E353</f>
        <v>3</v>
      </c>
      <c r="AC356" t="str">
        <v>Castform</v>
      </c>
      <c r="AD356" t="str">
        <v>Normal</v>
      </c>
      <c r="AE356" t="str">
        <v>Normal</v>
      </c>
      <c r="AF356" t="str">
        <f t="shared" si="5"/>
        <v>Normal,Normal</v>
      </c>
      <c r="AG356" t="str">
        <v>Castform</v>
      </c>
      <c r="AI356" t="str">
        <v>Normal</v>
      </c>
      <c r="AJ356" t="str">
        <v>Castform</v>
      </c>
    </row>
    <row r="357" spans="24:36" x14ac:dyDescent="0.35">
      <c r="X357" t="str">
        <v>Castform Sunny Form</v>
      </c>
      <c r="Y357" t="str">
        <v>Fire</v>
      </c>
      <c r="Z357" t="str" cm="1">
        <f t="array" ref="Z357">_xlfn.TEXTSPLIT(Y357,",")</f>
        <v>Fire</v>
      </c>
      <c r="AB357" t="str">
        <f>'pokedex_(Update_04.21)'!E354</f>
        <v>3</v>
      </c>
      <c r="AC357" t="str">
        <v>Castform Sunny Form</v>
      </c>
      <c r="AD357" t="str">
        <v>Fire</v>
      </c>
      <c r="AE357" t="str">
        <v>Fire</v>
      </c>
      <c r="AF357" t="str">
        <f t="shared" si="5"/>
        <v>Fire,Fire</v>
      </c>
      <c r="AG357" t="str">
        <v>Castform Sunny Form</v>
      </c>
      <c r="AI357" t="str">
        <v>Fire</v>
      </c>
      <c r="AJ357" t="str">
        <v>Castform Sunny Form</v>
      </c>
    </row>
    <row r="358" spans="24:36" x14ac:dyDescent="0.35">
      <c r="X358" t="str">
        <v>Castform Rainy Form</v>
      </c>
      <c r="Y358" t="str">
        <v>Water</v>
      </c>
      <c r="Z358" t="str" cm="1">
        <f t="array" ref="Z358">_xlfn.TEXTSPLIT(Y358,",")</f>
        <v>Water</v>
      </c>
      <c r="AB358" t="str">
        <f>'pokedex_(Update_04.21)'!E355</f>
        <v>3</v>
      </c>
      <c r="AC358" t="str">
        <v>Castform Rainy Form</v>
      </c>
      <c r="AD358" t="str">
        <v>Water</v>
      </c>
      <c r="AE358" t="str">
        <v>Water</v>
      </c>
      <c r="AF358" t="str">
        <f t="shared" si="5"/>
        <v>Water,Water</v>
      </c>
      <c r="AG358" t="str">
        <v>Castform Rainy Form</v>
      </c>
      <c r="AI358" t="str">
        <v>Water</v>
      </c>
      <c r="AJ358" t="str">
        <v>Castform Rainy Form</v>
      </c>
    </row>
    <row r="359" spans="24:36" x14ac:dyDescent="0.35">
      <c r="X359" t="str">
        <v>Castform Snowy Form</v>
      </c>
      <c r="Y359" t="str">
        <v>Ice</v>
      </c>
      <c r="Z359" t="str" cm="1">
        <f t="array" ref="Z359">_xlfn.TEXTSPLIT(Y359,",")</f>
        <v>Ice</v>
      </c>
      <c r="AB359" t="str">
        <f>'pokedex_(Update_04.21)'!E356</f>
        <v>3</v>
      </c>
      <c r="AC359" t="str">
        <v>Castform Snowy Form</v>
      </c>
      <c r="AD359" t="str">
        <v>Ice</v>
      </c>
      <c r="AE359" t="str">
        <v>Ice</v>
      </c>
      <c r="AF359" t="str">
        <f t="shared" si="5"/>
        <v>Ice,Ice</v>
      </c>
      <c r="AG359" t="str">
        <v>Castform Snowy Form</v>
      </c>
      <c r="AI359" t="str">
        <v>Ice</v>
      </c>
      <c r="AJ359" t="str">
        <v>Castform Snowy Form</v>
      </c>
    </row>
    <row r="360" spans="24:36" x14ac:dyDescent="0.35">
      <c r="X360" t="str">
        <v>Kecleon</v>
      </c>
      <c r="Y360" t="str">
        <v>Normal</v>
      </c>
      <c r="Z360" t="str" cm="1">
        <f t="array" ref="Z360">_xlfn.TEXTSPLIT(Y360,",")</f>
        <v>Normal</v>
      </c>
      <c r="AB360" t="str">
        <f>'pokedex_(Update_04.21)'!E357</f>
        <v>3</v>
      </c>
      <c r="AC360" t="str">
        <v>Kecleon</v>
      </c>
      <c r="AD360" t="str">
        <v>Normal</v>
      </c>
      <c r="AE360" t="str">
        <v>Normal</v>
      </c>
      <c r="AF360" t="str">
        <f t="shared" si="5"/>
        <v>Normal,Normal</v>
      </c>
      <c r="AG360" t="str">
        <v>Kecleon</v>
      </c>
      <c r="AI360" t="str">
        <v>Normal</v>
      </c>
      <c r="AJ360" t="str">
        <v>Kecleon</v>
      </c>
    </row>
    <row r="361" spans="24:36" x14ac:dyDescent="0.35">
      <c r="X361" t="str">
        <v>Shuppet</v>
      </c>
      <c r="Y361" t="str">
        <v>Ghost</v>
      </c>
      <c r="Z361" t="str" cm="1">
        <f t="array" ref="Z361">_xlfn.TEXTSPLIT(Y361,",")</f>
        <v>Ghost</v>
      </c>
      <c r="AB361" t="str">
        <f>'pokedex_(Update_04.21)'!E358</f>
        <v>3</v>
      </c>
      <c r="AC361" t="str">
        <v>Shuppet</v>
      </c>
      <c r="AD361" t="str">
        <v>Ghost</v>
      </c>
      <c r="AE361" t="str">
        <v>Ghost</v>
      </c>
      <c r="AF361" t="str">
        <f t="shared" si="5"/>
        <v>Ghost,Ghost</v>
      </c>
      <c r="AG361" t="str">
        <v>Shuppet</v>
      </c>
      <c r="AI361" t="str">
        <v>Ghost</v>
      </c>
      <c r="AJ361" t="str">
        <v>Shuppet</v>
      </c>
    </row>
    <row r="362" spans="24:36" x14ac:dyDescent="0.35">
      <c r="X362" t="str">
        <v>Banette</v>
      </c>
      <c r="Y362" t="str">
        <v>Ghost</v>
      </c>
      <c r="Z362" t="str" cm="1">
        <f t="array" ref="Z362">_xlfn.TEXTSPLIT(Y362,",")</f>
        <v>Ghost</v>
      </c>
      <c r="AB362" t="str">
        <f>'pokedex_(Update_04.21)'!E359</f>
        <v>3</v>
      </c>
      <c r="AC362" t="str">
        <v>Banette</v>
      </c>
      <c r="AD362" t="str">
        <v>Ghost</v>
      </c>
      <c r="AE362" t="str">
        <v>Ghost</v>
      </c>
      <c r="AF362" t="str">
        <f t="shared" si="5"/>
        <v>Ghost,Ghost</v>
      </c>
      <c r="AG362" t="str">
        <v>Banette</v>
      </c>
      <c r="AI362" t="str">
        <v>Ghost</v>
      </c>
      <c r="AJ362" t="str">
        <v>Banette</v>
      </c>
    </row>
    <row r="363" spans="24:36" x14ac:dyDescent="0.35">
      <c r="X363" t="str">
        <v>Duskull</v>
      </c>
      <c r="Y363" t="str">
        <v>Ghost</v>
      </c>
      <c r="Z363" t="str" cm="1">
        <f t="array" ref="Z363">_xlfn.TEXTSPLIT(Y363,",")</f>
        <v>Ghost</v>
      </c>
      <c r="AB363" t="str">
        <f>'pokedex_(Update_04.21)'!E360</f>
        <v>3</v>
      </c>
      <c r="AC363" t="str">
        <v>Duskull</v>
      </c>
      <c r="AD363" t="str">
        <v>Ghost</v>
      </c>
      <c r="AE363" t="str">
        <v>Ghost</v>
      </c>
      <c r="AF363" t="str">
        <f t="shared" si="5"/>
        <v>Ghost,Ghost</v>
      </c>
      <c r="AG363" t="str">
        <v>Duskull</v>
      </c>
      <c r="AI363" t="str">
        <v>Ghost</v>
      </c>
      <c r="AJ363" t="str">
        <v>Duskull</v>
      </c>
    </row>
    <row r="364" spans="24:36" x14ac:dyDescent="0.35">
      <c r="X364" t="str">
        <v>Dusclops</v>
      </c>
      <c r="Y364" t="str">
        <v>Ghost</v>
      </c>
      <c r="Z364" t="str" cm="1">
        <f t="array" ref="Z364">_xlfn.TEXTSPLIT(Y364,",")</f>
        <v>Ghost</v>
      </c>
      <c r="AB364" t="str">
        <f>'pokedex_(Update_04.21)'!E361</f>
        <v>3</v>
      </c>
      <c r="AC364" t="str">
        <v>Dusclops</v>
      </c>
      <c r="AD364" t="str">
        <v>Ghost</v>
      </c>
      <c r="AE364" t="str">
        <v>Ghost</v>
      </c>
      <c r="AF364" t="str">
        <f t="shared" si="5"/>
        <v>Ghost,Ghost</v>
      </c>
      <c r="AG364" t="str">
        <v>Dusclops</v>
      </c>
      <c r="AI364" t="str">
        <v>Ghost</v>
      </c>
      <c r="AJ364" t="str">
        <v>Dusclops</v>
      </c>
    </row>
    <row r="365" spans="24:36" x14ac:dyDescent="0.35">
      <c r="X365" t="str">
        <v>Tropius</v>
      </c>
      <c r="Y365" t="str">
        <v>Grass, Flying</v>
      </c>
      <c r="Z365" t="str" cm="1">
        <f t="array" ref="Z365:AA365">_xlfn.TEXTSPLIT(Y365,",")</f>
        <v>Grass</v>
      </c>
      <c r="AA365" t="str">
        <v xml:space="preserve"> Flying</v>
      </c>
      <c r="AB365" t="str">
        <f>'pokedex_(Update_04.21)'!E362</f>
        <v>3</v>
      </c>
      <c r="AC365" t="str">
        <v>Tropius</v>
      </c>
      <c r="AD365" t="str">
        <v>Grass</v>
      </c>
      <c r="AE365" t="str">
        <v xml:space="preserve"> Flying</v>
      </c>
      <c r="AF365" t="str">
        <f t="shared" si="5"/>
        <v>Grass, Flying</v>
      </c>
      <c r="AG365" t="str">
        <v>Tropius</v>
      </c>
      <c r="AI365" t="str">
        <v>Grass, Flying</v>
      </c>
      <c r="AJ365" t="str">
        <v>Tropius</v>
      </c>
    </row>
    <row r="366" spans="24:36" x14ac:dyDescent="0.35">
      <c r="X366" t="str">
        <v>Chimecho</v>
      </c>
      <c r="Y366" t="str">
        <v>Psychic</v>
      </c>
      <c r="Z366" t="str" cm="1">
        <f t="array" ref="Z366">_xlfn.TEXTSPLIT(Y366,",")</f>
        <v>Psychic</v>
      </c>
      <c r="AB366" t="str">
        <f>'pokedex_(Update_04.21)'!E363</f>
        <v>3</v>
      </c>
      <c r="AC366" t="str">
        <v>Chimecho</v>
      </c>
      <c r="AD366" t="str">
        <v>Psychic</v>
      </c>
      <c r="AE366" t="str">
        <v>Psychic</v>
      </c>
      <c r="AF366" t="str">
        <f t="shared" si="5"/>
        <v>Psychic,Psychic</v>
      </c>
      <c r="AG366" t="str">
        <v>Chimecho</v>
      </c>
      <c r="AI366" t="str">
        <v>Psychic</v>
      </c>
      <c r="AJ366" t="str">
        <v>Chimecho</v>
      </c>
    </row>
    <row r="367" spans="24:36" x14ac:dyDescent="0.35">
      <c r="X367" t="str">
        <v>Absol</v>
      </c>
      <c r="Y367" t="str">
        <v>Dark</v>
      </c>
      <c r="Z367" t="str" cm="1">
        <f t="array" ref="Z367">_xlfn.TEXTSPLIT(Y367,",")</f>
        <v>Dark</v>
      </c>
      <c r="AB367" t="str">
        <f>'pokedex_(Update_04.21)'!E364</f>
        <v>3</v>
      </c>
      <c r="AC367" t="str">
        <v>Absol</v>
      </c>
      <c r="AD367" t="str">
        <v>Dark</v>
      </c>
      <c r="AE367" t="str">
        <v>Dark</v>
      </c>
      <c r="AF367" t="str">
        <f t="shared" si="5"/>
        <v>Dark,Dark</v>
      </c>
      <c r="AG367" t="str">
        <v>Absol</v>
      </c>
      <c r="AI367" t="str">
        <v>Dark</v>
      </c>
      <c r="AJ367" t="str">
        <v>Absol</v>
      </c>
    </row>
    <row r="368" spans="24:36" x14ac:dyDescent="0.35">
      <c r="X368" t="str">
        <v>Wynaut</v>
      </c>
      <c r="Y368" t="str">
        <v>Psychic</v>
      </c>
      <c r="Z368" t="str" cm="1">
        <f t="array" ref="Z368">_xlfn.TEXTSPLIT(Y368,",")</f>
        <v>Psychic</v>
      </c>
      <c r="AB368" t="str">
        <f>'pokedex_(Update_04.21)'!E365</f>
        <v>3</v>
      </c>
      <c r="AC368" t="str">
        <v>Wynaut</v>
      </c>
      <c r="AD368" t="str">
        <v>Psychic</v>
      </c>
      <c r="AE368" t="str">
        <v>Psychic</v>
      </c>
      <c r="AF368" t="str">
        <f t="shared" si="5"/>
        <v>Psychic,Psychic</v>
      </c>
      <c r="AG368" t="str">
        <v>Wynaut</v>
      </c>
      <c r="AI368" t="str">
        <v>Psychic</v>
      </c>
      <c r="AJ368" t="str">
        <v>Wynaut</v>
      </c>
    </row>
    <row r="369" spans="24:36" x14ac:dyDescent="0.35">
      <c r="X369" t="str">
        <v>Snorunt</v>
      </c>
      <c r="Y369" t="str">
        <v>Ice</v>
      </c>
      <c r="Z369" t="str" cm="1">
        <f t="array" ref="Z369">_xlfn.TEXTSPLIT(Y369,",")</f>
        <v>Ice</v>
      </c>
      <c r="AB369" t="str">
        <f>'pokedex_(Update_04.21)'!E366</f>
        <v>3</v>
      </c>
      <c r="AC369" t="str">
        <v>Snorunt</v>
      </c>
      <c r="AD369" t="str">
        <v>Ice</v>
      </c>
      <c r="AE369" t="str">
        <v>Ice</v>
      </c>
      <c r="AF369" t="str">
        <f t="shared" si="5"/>
        <v>Ice,Ice</v>
      </c>
      <c r="AG369" t="str">
        <v>Snorunt</v>
      </c>
      <c r="AI369" t="str">
        <v>Ice</v>
      </c>
      <c r="AJ369" t="str">
        <v>Snorunt</v>
      </c>
    </row>
    <row r="370" spans="24:36" x14ac:dyDescent="0.35">
      <c r="X370" t="str">
        <v>Glalie</v>
      </c>
      <c r="Y370" t="str">
        <v>Ice</v>
      </c>
      <c r="Z370" t="str" cm="1">
        <f t="array" ref="Z370">_xlfn.TEXTSPLIT(Y370,",")</f>
        <v>Ice</v>
      </c>
      <c r="AB370" t="str">
        <f>'pokedex_(Update_04.21)'!E367</f>
        <v>3</v>
      </c>
      <c r="AC370" t="str">
        <v>Glalie</v>
      </c>
      <c r="AD370" t="str">
        <v>Ice</v>
      </c>
      <c r="AE370" t="str">
        <v>Ice</v>
      </c>
      <c r="AF370" t="str">
        <f t="shared" si="5"/>
        <v>Ice,Ice</v>
      </c>
      <c r="AG370" t="str">
        <v>Glalie</v>
      </c>
      <c r="AI370" t="str">
        <v>Ice</v>
      </c>
      <c r="AJ370" t="str">
        <v>Glalie</v>
      </c>
    </row>
    <row r="371" spans="24:36" x14ac:dyDescent="0.35">
      <c r="X371" t="str">
        <v>Spheal</v>
      </c>
      <c r="Y371" t="str">
        <v>Ice, Water</v>
      </c>
      <c r="Z371" t="str" cm="1">
        <f t="array" ref="Z371:AA371">_xlfn.TEXTSPLIT(Y371,",")</f>
        <v>Ice</v>
      </c>
      <c r="AA371" t="str">
        <v xml:space="preserve"> Water</v>
      </c>
      <c r="AB371" t="str">
        <f>'pokedex_(Update_04.21)'!E368</f>
        <v>3</v>
      </c>
      <c r="AC371" t="str">
        <v>Spheal</v>
      </c>
      <c r="AD371" t="str">
        <v>Ice</v>
      </c>
      <c r="AE371" t="str">
        <v xml:space="preserve"> Water</v>
      </c>
      <c r="AF371" t="str">
        <f t="shared" si="5"/>
        <v>Ice, Water</v>
      </c>
      <c r="AG371" t="str">
        <v>Spheal</v>
      </c>
      <c r="AI371" t="str">
        <v>Ice, Water</v>
      </c>
      <c r="AJ371" t="str">
        <v>Spheal</v>
      </c>
    </row>
    <row r="372" spans="24:36" x14ac:dyDescent="0.35">
      <c r="X372" t="str">
        <v>Sealeo</v>
      </c>
      <c r="Y372" t="str">
        <v>Ice, Water</v>
      </c>
      <c r="Z372" t="str" cm="1">
        <f t="array" ref="Z372:AA372">_xlfn.TEXTSPLIT(Y372,",")</f>
        <v>Ice</v>
      </c>
      <c r="AA372" t="str">
        <v xml:space="preserve"> Water</v>
      </c>
      <c r="AB372" t="str">
        <f>'pokedex_(Update_04.21)'!E369</f>
        <v>3</v>
      </c>
      <c r="AC372" t="str">
        <v>Sealeo</v>
      </c>
      <c r="AD372" t="str">
        <v>Ice</v>
      </c>
      <c r="AE372" t="str">
        <v xml:space="preserve"> Water</v>
      </c>
      <c r="AF372" t="str">
        <f t="shared" si="5"/>
        <v>Ice, Water</v>
      </c>
      <c r="AG372" t="str">
        <v>Sealeo</v>
      </c>
      <c r="AI372" t="str">
        <v>Ice, Water</v>
      </c>
      <c r="AJ372" t="str">
        <v>Sealeo</v>
      </c>
    </row>
    <row r="373" spans="24:36" x14ac:dyDescent="0.35">
      <c r="X373" t="str">
        <v>Walrein</v>
      </c>
      <c r="Y373" t="str">
        <v>Ice, Water</v>
      </c>
      <c r="Z373" t="str" cm="1">
        <f t="array" ref="Z373:AA373">_xlfn.TEXTSPLIT(Y373,",")</f>
        <v>Ice</v>
      </c>
      <c r="AA373" t="str">
        <v xml:space="preserve"> Water</v>
      </c>
      <c r="AB373" t="str">
        <f>'pokedex_(Update_04.21)'!E370</f>
        <v>3</v>
      </c>
      <c r="AC373" t="str">
        <v>Walrein</v>
      </c>
      <c r="AD373" t="str">
        <v>Ice</v>
      </c>
      <c r="AE373" t="str">
        <v xml:space="preserve"> Water</v>
      </c>
      <c r="AF373" t="str">
        <f t="shared" si="5"/>
        <v>Ice, Water</v>
      </c>
      <c r="AG373" t="str">
        <v>Walrein</v>
      </c>
      <c r="AI373" t="str">
        <v>Ice, Water</v>
      </c>
      <c r="AJ373" t="str">
        <v>Walrein</v>
      </c>
    </row>
    <row r="374" spans="24:36" x14ac:dyDescent="0.35">
      <c r="X374" t="str">
        <v>Clamperl</v>
      </c>
      <c r="Y374" t="str">
        <v>Water</v>
      </c>
      <c r="Z374" t="str" cm="1">
        <f t="array" ref="Z374">_xlfn.TEXTSPLIT(Y374,",")</f>
        <v>Water</v>
      </c>
      <c r="AB374" t="str">
        <f>'pokedex_(Update_04.21)'!E371</f>
        <v>3</v>
      </c>
      <c r="AC374" t="str">
        <v>Clamperl</v>
      </c>
      <c r="AD374" t="str">
        <v>Water</v>
      </c>
      <c r="AE374" t="str">
        <v>Water</v>
      </c>
      <c r="AF374" t="str">
        <f t="shared" si="5"/>
        <v>Water,Water</v>
      </c>
      <c r="AG374" t="str">
        <v>Clamperl</v>
      </c>
      <c r="AI374" t="str">
        <v>Water</v>
      </c>
      <c r="AJ374" t="str">
        <v>Clamperl</v>
      </c>
    </row>
    <row r="375" spans="24:36" x14ac:dyDescent="0.35">
      <c r="X375" t="str">
        <v>Huntail</v>
      </c>
      <c r="Y375" t="str">
        <v>Water</v>
      </c>
      <c r="Z375" t="str" cm="1">
        <f t="array" ref="Z375">_xlfn.TEXTSPLIT(Y375,",")</f>
        <v>Water</v>
      </c>
      <c r="AB375" t="str">
        <f>'pokedex_(Update_04.21)'!E372</f>
        <v>3</v>
      </c>
      <c r="AC375" t="str">
        <v>Huntail</v>
      </c>
      <c r="AD375" t="str">
        <v>Water</v>
      </c>
      <c r="AE375" t="str">
        <v>Water</v>
      </c>
      <c r="AF375" t="str">
        <f t="shared" si="5"/>
        <v>Water,Water</v>
      </c>
      <c r="AG375" t="str">
        <v>Huntail</v>
      </c>
      <c r="AI375" t="str">
        <v>Water</v>
      </c>
      <c r="AJ375" t="str">
        <v>Huntail</v>
      </c>
    </row>
    <row r="376" spans="24:36" x14ac:dyDescent="0.35">
      <c r="X376" t="str">
        <v>Gorebyss</v>
      </c>
      <c r="Y376" t="str">
        <v>Water</v>
      </c>
      <c r="Z376" t="str" cm="1">
        <f t="array" ref="Z376">_xlfn.TEXTSPLIT(Y376,",")</f>
        <v>Water</v>
      </c>
      <c r="AB376" t="str">
        <f>'pokedex_(Update_04.21)'!E373</f>
        <v>3</v>
      </c>
      <c r="AC376" t="str">
        <v>Gorebyss</v>
      </c>
      <c r="AD376" t="str">
        <v>Water</v>
      </c>
      <c r="AE376" t="str">
        <v>Water</v>
      </c>
      <c r="AF376" t="str">
        <f t="shared" si="5"/>
        <v>Water,Water</v>
      </c>
      <c r="AG376" t="str">
        <v>Gorebyss</v>
      </c>
      <c r="AI376" t="str">
        <v>Water</v>
      </c>
      <c r="AJ376" t="str">
        <v>Gorebyss</v>
      </c>
    </row>
    <row r="377" spans="24:36" x14ac:dyDescent="0.35">
      <c r="X377" t="str">
        <v>Relicanth</v>
      </c>
      <c r="Y377" t="str">
        <v>Water, Rock</v>
      </c>
      <c r="Z377" t="str" cm="1">
        <f t="array" ref="Z377:AA377">_xlfn.TEXTSPLIT(Y377,",")</f>
        <v>Water</v>
      </c>
      <c r="AA377" t="str">
        <v xml:space="preserve"> Rock</v>
      </c>
      <c r="AB377" t="str">
        <f>'pokedex_(Update_04.21)'!E374</f>
        <v>3</v>
      </c>
      <c r="AC377" t="str">
        <v>Relicanth</v>
      </c>
      <c r="AD377" t="str">
        <v>Water</v>
      </c>
      <c r="AE377" t="str">
        <v xml:space="preserve"> Rock</v>
      </c>
      <c r="AF377" t="str">
        <f t="shared" si="5"/>
        <v>Water, Rock</v>
      </c>
      <c r="AG377" t="str">
        <v>Relicanth</v>
      </c>
      <c r="AI377" t="str">
        <v>Water, Rock</v>
      </c>
      <c r="AJ377" t="str">
        <v>Relicanth</v>
      </c>
    </row>
    <row r="378" spans="24:36" x14ac:dyDescent="0.35">
      <c r="X378" t="str">
        <v>Luvdisc</v>
      </c>
      <c r="Y378" t="str">
        <v>Water</v>
      </c>
      <c r="Z378" t="str" cm="1">
        <f t="array" ref="Z378">_xlfn.TEXTSPLIT(Y378,",")</f>
        <v>Water</v>
      </c>
      <c r="AB378" t="str">
        <f>'pokedex_(Update_04.21)'!E375</f>
        <v>3</v>
      </c>
      <c r="AC378" t="str">
        <v>Luvdisc</v>
      </c>
      <c r="AD378" t="str">
        <v>Water</v>
      </c>
      <c r="AE378" t="str">
        <v>Water</v>
      </c>
      <c r="AF378" t="str">
        <f t="shared" si="5"/>
        <v>Water,Water</v>
      </c>
      <c r="AG378" t="str">
        <v>Luvdisc</v>
      </c>
      <c r="AI378" t="str">
        <v>Water</v>
      </c>
      <c r="AJ378" t="str">
        <v>Luvdisc</v>
      </c>
    </row>
    <row r="379" spans="24:36" x14ac:dyDescent="0.35">
      <c r="X379" t="str">
        <v>Bagon</v>
      </c>
      <c r="Y379" t="str">
        <v>Dragon</v>
      </c>
      <c r="Z379" t="str" cm="1">
        <f t="array" ref="Z379">_xlfn.TEXTSPLIT(Y379,",")</f>
        <v>Dragon</v>
      </c>
      <c r="AB379" t="str">
        <f>'pokedex_(Update_04.21)'!E376</f>
        <v>3</v>
      </c>
      <c r="AC379" t="str">
        <v>Bagon</v>
      </c>
      <c r="AD379" t="str">
        <v>Dragon</v>
      </c>
      <c r="AE379" t="str">
        <v>Dragon</v>
      </c>
      <c r="AF379" t="str">
        <f t="shared" si="5"/>
        <v>Dragon,Dragon</v>
      </c>
      <c r="AG379" t="str">
        <v>Bagon</v>
      </c>
      <c r="AI379" t="str">
        <v>Dragon</v>
      </c>
      <c r="AJ379" t="str">
        <v>Bagon</v>
      </c>
    </row>
    <row r="380" spans="24:36" x14ac:dyDescent="0.35">
      <c r="X380" t="str">
        <v>Shelgon</v>
      </c>
      <c r="Y380" t="str">
        <v>Dragon</v>
      </c>
      <c r="Z380" t="str" cm="1">
        <f t="array" ref="Z380">_xlfn.TEXTSPLIT(Y380,",")</f>
        <v>Dragon</v>
      </c>
      <c r="AB380" t="str">
        <f>'pokedex_(Update_04.21)'!E377</f>
        <v>3</v>
      </c>
      <c r="AC380" t="str">
        <v>Shelgon</v>
      </c>
      <c r="AD380" t="str">
        <v>Dragon</v>
      </c>
      <c r="AE380" t="str">
        <v>Dragon</v>
      </c>
      <c r="AF380" t="str">
        <f t="shared" si="5"/>
        <v>Dragon,Dragon</v>
      </c>
      <c r="AG380" t="str">
        <v>Shelgon</v>
      </c>
      <c r="AI380" t="str">
        <v>Dragon</v>
      </c>
      <c r="AJ380" t="str">
        <v>Shelgon</v>
      </c>
    </row>
    <row r="381" spans="24:36" x14ac:dyDescent="0.35">
      <c r="X381" t="str">
        <v>Salamence</v>
      </c>
      <c r="Y381" t="str">
        <v>Dragon, Flying</v>
      </c>
      <c r="Z381" t="str" cm="1">
        <f t="array" ref="Z381:AA381">_xlfn.TEXTSPLIT(Y381,",")</f>
        <v>Dragon</v>
      </c>
      <c r="AA381" t="str">
        <v xml:space="preserve"> Flying</v>
      </c>
      <c r="AB381" t="str">
        <f>'pokedex_(Update_04.21)'!E378</f>
        <v>3</v>
      </c>
      <c r="AC381" t="str">
        <v>Salamence</v>
      </c>
      <c r="AD381" t="str">
        <v>Dragon</v>
      </c>
      <c r="AE381" t="str">
        <v xml:space="preserve"> Flying</v>
      </c>
      <c r="AF381" t="str">
        <f t="shared" si="5"/>
        <v>Dragon, Flying</v>
      </c>
      <c r="AG381" t="str">
        <v>Salamence</v>
      </c>
      <c r="AI381" t="str">
        <v>Dragon, Flying</v>
      </c>
      <c r="AJ381" t="str">
        <v>Salamence</v>
      </c>
    </row>
    <row r="382" spans="24:36" x14ac:dyDescent="0.35">
      <c r="X382" t="str">
        <v>Beldum</v>
      </c>
      <c r="Y382" t="str">
        <v>Steel, Psychic</v>
      </c>
      <c r="Z382" t="str" cm="1">
        <f t="array" ref="Z382:AA382">_xlfn.TEXTSPLIT(Y382,",")</f>
        <v>Steel</v>
      </c>
      <c r="AA382" t="str">
        <v xml:space="preserve"> Psychic</v>
      </c>
      <c r="AB382" t="str">
        <f>'pokedex_(Update_04.21)'!E379</f>
        <v>3</v>
      </c>
      <c r="AC382" t="str">
        <v>Beldum</v>
      </c>
      <c r="AD382" t="str">
        <v>Steel</v>
      </c>
      <c r="AE382" t="str">
        <v xml:space="preserve"> Psychic</v>
      </c>
      <c r="AF382" t="str">
        <f t="shared" si="5"/>
        <v>Steel, Psychic</v>
      </c>
      <c r="AG382" t="str">
        <v>Beldum</v>
      </c>
      <c r="AI382" t="str">
        <v>Steel, Psychic</v>
      </c>
      <c r="AJ382" t="str">
        <v>Beldum</v>
      </c>
    </row>
    <row r="383" spans="24:36" x14ac:dyDescent="0.35">
      <c r="X383" t="str">
        <v>Metang</v>
      </c>
      <c r="Y383" t="str">
        <v>Steel, Psychic</v>
      </c>
      <c r="Z383" t="str" cm="1">
        <f t="array" ref="Z383:AA383">_xlfn.TEXTSPLIT(Y383,",")</f>
        <v>Steel</v>
      </c>
      <c r="AA383" t="str">
        <v xml:space="preserve"> Psychic</v>
      </c>
      <c r="AB383" t="str">
        <f>'pokedex_(Update_04.21)'!E380</f>
        <v>3</v>
      </c>
      <c r="AC383" t="str">
        <v>Metang</v>
      </c>
      <c r="AD383" t="str">
        <v>Steel</v>
      </c>
      <c r="AE383" t="str">
        <v xml:space="preserve"> Psychic</v>
      </c>
      <c r="AF383" t="str">
        <f t="shared" si="5"/>
        <v>Steel, Psychic</v>
      </c>
      <c r="AG383" t="str">
        <v>Metang</v>
      </c>
      <c r="AI383" t="str">
        <v>Steel, Psychic</v>
      </c>
      <c r="AJ383" t="str">
        <v>Metang</v>
      </c>
    </row>
    <row r="384" spans="24:36" x14ac:dyDescent="0.35">
      <c r="X384" t="str">
        <v>Metagross</v>
      </c>
      <c r="Y384" t="str">
        <v>Steel, Psychic</v>
      </c>
      <c r="Z384" t="str" cm="1">
        <f t="array" ref="Z384:AA384">_xlfn.TEXTSPLIT(Y384,",")</f>
        <v>Steel</v>
      </c>
      <c r="AA384" t="str">
        <v xml:space="preserve"> Psychic</v>
      </c>
      <c r="AB384" t="str">
        <f>'pokedex_(Update_04.21)'!E381</f>
        <v>3</v>
      </c>
      <c r="AC384" t="str">
        <v>Metagross</v>
      </c>
      <c r="AD384" t="str">
        <v>Steel</v>
      </c>
      <c r="AE384" t="str">
        <v xml:space="preserve"> Psychic</v>
      </c>
      <c r="AF384" t="str">
        <f t="shared" si="5"/>
        <v>Steel, Psychic</v>
      </c>
      <c r="AG384" t="str">
        <v>Metagross</v>
      </c>
      <c r="AI384" t="str">
        <v>Steel, Psychic</v>
      </c>
      <c r="AJ384" t="str">
        <v>Metagross</v>
      </c>
    </row>
    <row r="385" spans="24:36" x14ac:dyDescent="0.35">
      <c r="X385" t="str">
        <v>Regirock</v>
      </c>
      <c r="Y385" t="str">
        <v>Rock</v>
      </c>
      <c r="Z385" t="str" cm="1">
        <f t="array" ref="Z385">_xlfn.TEXTSPLIT(Y385,",")</f>
        <v>Rock</v>
      </c>
      <c r="AB385" t="str">
        <f>'pokedex_(Update_04.21)'!E382</f>
        <v>3</v>
      </c>
      <c r="AC385" t="str">
        <v>Regirock</v>
      </c>
      <c r="AD385" t="str">
        <v>Rock</v>
      </c>
      <c r="AE385" t="str">
        <v>Rock</v>
      </c>
      <c r="AF385" t="str">
        <f t="shared" si="5"/>
        <v>Rock,Rock</v>
      </c>
      <c r="AG385" t="str">
        <v>Regirock</v>
      </c>
      <c r="AI385" t="str">
        <v>Rock</v>
      </c>
      <c r="AJ385" t="str">
        <v>Regirock</v>
      </c>
    </row>
    <row r="386" spans="24:36" x14ac:dyDescent="0.35">
      <c r="X386" t="str">
        <v>Regice</v>
      </c>
      <c r="Y386" t="str">
        <v>Ice</v>
      </c>
      <c r="Z386" t="str" cm="1">
        <f t="array" ref="Z386">_xlfn.TEXTSPLIT(Y386,",")</f>
        <v>Ice</v>
      </c>
      <c r="AB386" t="str">
        <f>'pokedex_(Update_04.21)'!E383</f>
        <v>3</v>
      </c>
      <c r="AC386" t="str">
        <v>Regice</v>
      </c>
      <c r="AD386" t="str">
        <v>Ice</v>
      </c>
      <c r="AE386" t="str">
        <v>Ice</v>
      </c>
      <c r="AF386" t="str">
        <f t="shared" si="5"/>
        <v>Ice,Ice</v>
      </c>
      <c r="AG386" t="str">
        <v>Regice</v>
      </c>
      <c r="AI386" t="str">
        <v>Ice</v>
      </c>
      <c r="AJ386" t="str">
        <v>Regice</v>
      </c>
    </row>
    <row r="387" spans="24:36" x14ac:dyDescent="0.35">
      <c r="X387" t="str">
        <v>Registeel</v>
      </c>
      <c r="Y387" t="str">
        <v>Steel</v>
      </c>
      <c r="Z387" t="str" cm="1">
        <f t="array" ref="Z387">_xlfn.TEXTSPLIT(Y387,",")</f>
        <v>Steel</v>
      </c>
      <c r="AB387" t="str">
        <f>'pokedex_(Update_04.21)'!E384</f>
        <v>3</v>
      </c>
      <c r="AC387" t="str">
        <v>Registeel</v>
      </c>
      <c r="AD387" t="str">
        <v>Steel</v>
      </c>
      <c r="AE387" t="str">
        <v>Steel</v>
      </c>
      <c r="AF387" t="str">
        <f t="shared" si="5"/>
        <v>Steel,Steel</v>
      </c>
      <c r="AG387" t="str">
        <v>Registeel</v>
      </c>
      <c r="AI387" t="str">
        <v>Steel</v>
      </c>
      <c r="AJ387" t="str">
        <v>Registeel</v>
      </c>
    </row>
    <row r="388" spans="24:36" x14ac:dyDescent="0.35">
      <c r="X388" t="str">
        <v>Latias</v>
      </c>
      <c r="Y388" t="str">
        <v>Dragon, Psychic</v>
      </c>
      <c r="Z388" t="str" cm="1">
        <f t="array" ref="Z388:AA388">_xlfn.TEXTSPLIT(Y388,",")</f>
        <v>Dragon</v>
      </c>
      <c r="AA388" t="str">
        <v xml:space="preserve"> Psychic</v>
      </c>
      <c r="AB388" t="str">
        <f>'pokedex_(Update_04.21)'!E385</f>
        <v>3</v>
      </c>
      <c r="AC388" t="str">
        <v>Latias</v>
      </c>
      <c r="AD388" t="str">
        <v>Dragon</v>
      </c>
      <c r="AE388" t="str">
        <v xml:space="preserve"> Psychic</v>
      </c>
      <c r="AF388" t="str">
        <f t="shared" si="5"/>
        <v>Dragon, Psychic</v>
      </c>
      <c r="AG388" t="str">
        <v>Latias</v>
      </c>
      <c r="AI388" t="str">
        <v>Dragon, Psychic</v>
      </c>
      <c r="AJ388" t="str">
        <v>Latias</v>
      </c>
    </row>
    <row r="389" spans="24:36" x14ac:dyDescent="0.35">
      <c r="X389" t="str">
        <v>Latios</v>
      </c>
      <c r="Y389" t="str">
        <v>Dragon, Psychic</v>
      </c>
      <c r="Z389" t="str" cm="1">
        <f t="array" ref="Z389:AA389">_xlfn.TEXTSPLIT(Y389,",")</f>
        <v>Dragon</v>
      </c>
      <c r="AA389" t="str">
        <v xml:space="preserve"> Psychic</v>
      </c>
      <c r="AB389" t="str">
        <f>'pokedex_(Update_04.21)'!E386</f>
        <v>3</v>
      </c>
      <c r="AC389" t="str">
        <v>Latios</v>
      </c>
      <c r="AD389" t="str">
        <v>Dragon</v>
      </c>
      <c r="AE389" t="str">
        <v xml:space="preserve"> Psychic</v>
      </c>
      <c r="AF389" t="str">
        <f t="shared" si="5"/>
        <v>Dragon, Psychic</v>
      </c>
      <c r="AG389" t="str">
        <v>Latios</v>
      </c>
      <c r="AI389" t="str">
        <v>Dragon, Psychic</v>
      </c>
      <c r="AJ389" t="str">
        <v>Latios</v>
      </c>
    </row>
    <row r="390" spans="24:36" x14ac:dyDescent="0.35">
      <c r="X390" t="str">
        <v>Kyogre</v>
      </c>
      <c r="Y390" t="str">
        <v>Water</v>
      </c>
      <c r="Z390" t="str" cm="1">
        <f t="array" ref="Z390">_xlfn.TEXTSPLIT(Y390,",")</f>
        <v>Water</v>
      </c>
      <c r="AB390" t="str">
        <f>'pokedex_(Update_04.21)'!E387</f>
        <v>3</v>
      </c>
      <c r="AC390" t="str">
        <v>Kyogre</v>
      </c>
      <c r="AD390" t="str">
        <v>Water</v>
      </c>
      <c r="AE390" t="str">
        <v>Water</v>
      </c>
      <c r="AF390" t="str">
        <f t="shared" ref="AF390:AF453" si="6">_xlfn.TEXTJOIN(",",TRUE,AD390,AE390)</f>
        <v>Water,Water</v>
      </c>
      <c r="AG390" t="str">
        <v>Kyogre</v>
      </c>
      <c r="AI390" t="str">
        <v>Water</v>
      </c>
      <c r="AJ390" t="str">
        <v>Kyogre</v>
      </c>
    </row>
    <row r="391" spans="24:36" x14ac:dyDescent="0.35">
      <c r="X391" t="str">
        <v>Primal Kyogre</v>
      </c>
      <c r="Y391" t="str">
        <v>Water</v>
      </c>
      <c r="Z391" t="str" cm="1">
        <f t="array" ref="Z391">_xlfn.TEXTSPLIT(Y391,",")</f>
        <v>Water</v>
      </c>
      <c r="AB391" t="str">
        <f>'pokedex_(Update_04.21)'!E388</f>
        <v>3</v>
      </c>
      <c r="AC391" t="str">
        <v>Primal Kyogre</v>
      </c>
      <c r="AD391" t="str">
        <v>Water</v>
      </c>
      <c r="AE391" t="str">
        <v>Water</v>
      </c>
      <c r="AF391" t="str">
        <f t="shared" si="6"/>
        <v>Water,Water</v>
      </c>
      <c r="AG391" t="str">
        <v>Primal Kyogre</v>
      </c>
      <c r="AI391" t="str">
        <v>Water</v>
      </c>
      <c r="AJ391" t="str">
        <v>Primal Kyogre</v>
      </c>
    </row>
    <row r="392" spans="24:36" x14ac:dyDescent="0.35">
      <c r="X392" t="str">
        <v>Groudon</v>
      </c>
      <c r="Y392" t="str">
        <v>Ground</v>
      </c>
      <c r="Z392" t="str" cm="1">
        <f t="array" ref="Z392">_xlfn.TEXTSPLIT(Y392,",")</f>
        <v>Ground</v>
      </c>
      <c r="AB392" t="str">
        <f>'pokedex_(Update_04.21)'!E389</f>
        <v>3</v>
      </c>
      <c r="AC392" t="str">
        <v>Groudon</v>
      </c>
      <c r="AD392" t="str">
        <v>Ground</v>
      </c>
      <c r="AE392" t="str">
        <v>Ground</v>
      </c>
      <c r="AF392" t="str">
        <f t="shared" si="6"/>
        <v>Ground,Ground</v>
      </c>
      <c r="AG392" t="str">
        <v>Groudon</v>
      </c>
      <c r="AI392" t="str">
        <v>Ground</v>
      </c>
      <c r="AJ392" t="str">
        <v>Groudon</v>
      </c>
    </row>
    <row r="393" spans="24:36" x14ac:dyDescent="0.35">
      <c r="X393" t="str">
        <v>Primal Groudon</v>
      </c>
      <c r="Y393" t="str">
        <v>Ground, Fire</v>
      </c>
      <c r="Z393" t="str" cm="1">
        <f t="array" ref="Z393:AA393">_xlfn.TEXTSPLIT(Y393,",")</f>
        <v>Ground</v>
      </c>
      <c r="AA393" t="str">
        <v xml:space="preserve"> Fire</v>
      </c>
      <c r="AB393" t="str">
        <f>'pokedex_(Update_04.21)'!E390</f>
        <v>3</v>
      </c>
      <c r="AC393" t="str">
        <v>Primal Groudon</v>
      </c>
      <c r="AD393" t="str">
        <v>Ground</v>
      </c>
      <c r="AE393" t="str">
        <v xml:space="preserve"> Fire</v>
      </c>
      <c r="AF393" t="str">
        <f t="shared" si="6"/>
        <v>Ground, Fire</v>
      </c>
      <c r="AG393" t="str">
        <v>Primal Groudon</v>
      </c>
      <c r="AI393" t="str">
        <v>Ground, Fire</v>
      </c>
      <c r="AJ393" t="str">
        <v>Primal Groudon</v>
      </c>
    </row>
    <row r="394" spans="24:36" x14ac:dyDescent="0.35">
      <c r="X394" t="str">
        <v>Rayquaza</v>
      </c>
      <c r="Y394" t="str">
        <v>Dragon, Flying</v>
      </c>
      <c r="Z394" t="str" cm="1">
        <f t="array" ref="Z394:AA394">_xlfn.TEXTSPLIT(Y394,",")</f>
        <v>Dragon</v>
      </c>
      <c r="AA394" t="str">
        <v xml:space="preserve"> Flying</v>
      </c>
      <c r="AB394" t="str">
        <f>'pokedex_(Update_04.21)'!E391</f>
        <v>3</v>
      </c>
      <c r="AC394" t="str">
        <v>Rayquaza</v>
      </c>
      <c r="AD394" t="str">
        <v>Dragon</v>
      </c>
      <c r="AE394" t="str">
        <v xml:space="preserve"> Flying</v>
      </c>
      <c r="AF394" t="str">
        <f t="shared" si="6"/>
        <v>Dragon, Flying</v>
      </c>
      <c r="AG394" t="str">
        <v>Rayquaza</v>
      </c>
      <c r="AI394" t="str">
        <v>Dragon, Flying</v>
      </c>
      <c r="AJ394" t="str">
        <v>Rayquaza</v>
      </c>
    </row>
    <row r="395" spans="24:36" x14ac:dyDescent="0.35">
      <c r="X395" t="str">
        <v>Jirachi</v>
      </c>
      <c r="Y395" t="str">
        <v>Steel, Psychic</v>
      </c>
      <c r="Z395" t="str" cm="1">
        <f t="array" ref="Z395:AA395">_xlfn.TEXTSPLIT(Y395,",")</f>
        <v>Steel</v>
      </c>
      <c r="AA395" t="str">
        <v xml:space="preserve"> Psychic</v>
      </c>
      <c r="AB395" t="str">
        <f>'pokedex_(Update_04.21)'!E392</f>
        <v>3</v>
      </c>
      <c r="AC395" t="str">
        <v>Jirachi</v>
      </c>
      <c r="AD395" t="str">
        <v>Steel</v>
      </c>
      <c r="AE395" t="str">
        <v xml:space="preserve"> Psychic</v>
      </c>
      <c r="AF395" t="str">
        <f t="shared" si="6"/>
        <v>Steel, Psychic</v>
      </c>
      <c r="AG395" t="str">
        <v>Jirachi</v>
      </c>
      <c r="AI395" t="str">
        <v>Steel, Psychic</v>
      </c>
      <c r="AJ395" t="str">
        <v>Jirachi</v>
      </c>
    </row>
    <row r="396" spans="24:36" x14ac:dyDescent="0.35">
      <c r="X396" t="str">
        <v>Deoxys Normal Forme</v>
      </c>
      <c r="Y396" t="str">
        <v>Psychic</v>
      </c>
      <c r="Z396" t="str" cm="1">
        <f t="array" ref="Z396">_xlfn.TEXTSPLIT(Y396,",")</f>
        <v>Psychic</v>
      </c>
      <c r="AB396" t="str">
        <f>'pokedex_(Update_04.21)'!E393</f>
        <v>3</v>
      </c>
      <c r="AC396" t="str">
        <v>Deoxys Normal Forme</v>
      </c>
      <c r="AD396" t="str">
        <v>Psychic</v>
      </c>
      <c r="AE396" t="str">
        <v>Psychic</v>
      </c>
      <c r="AF396" t="str">
        <f t="shared" si="6"/>
        <v>Psychic,Psychic</v>
      </c>
      <c r="AG396" t="str">
        <v>Deoxys Normal Forme</v>
      </c>
      <c r="AI396" t="str">
        <v>Psychic</v>
      </c>
      <c r="AJ396" t="str">
        <v>Deoxys Normal Forme</v>
      </c>
    </row>
    <row r="397" spans="24:36" x14ac:dyDescent="0.35">
      <c r="X397" t="str">
        <v>Deoxys Attack Forme</v>
      </c>
      <c r="Y397" t="str">
        <v>Psychic</v>
      </c>
      <c r="Z397" t="str" cm="1">
        <f t="array" ref="Z397">_xlfn.TEXTSPLIT(Y397,",")</f>
        <v>Psychic</v>
      </c>
      <c r="AB397" t="str">
        <f>'pokedex_(Update_04.21)'!E394</f>
        <v>3</v>
      </c>
      <c r="AC397" t="str">
        <v>Deoxys Attack Forme</v>
      </c>
      <c r="AD397" t="str">
        <v>Psychic</v>
      </c>
      <c r="AE397" t="str">
        <v>Psychic</v>
      </c>
      <c r="AF397" t="str">
        <f t="shared" si="6"/>
        <v>Psychic,Psychic</v>
      </c>
      <c r="AG397" t="str">
        <v>Deoxys Attack Forme</v>
      </c>
      <c r="AI397" t="str">
        <v>Psychic</v>
      </c>
      <c r="AJ397" t="str">
        <v>Deoxys Attack Forme</v>
      </c>
    </row>
    <row r="398" spans="24:36" x14ac:dyDescent="0.35">
      <c r="X398" t="str">
        <v>Deoxys Defense Forme</v>
      </c>
      <c r="Y398" t="str">
        <v>Psychic</v>
      </c>
      <c r="Z398" t="str" cm="1">
        <f t="array" ref="Z398">_xlfn.TEXTSPLIT(Y398,",")</f>
        <v>Psychic</v>
      </c>
      <c r="AB398" t="str">
        <f>'pokedex_(Update_04.21)'!E395</f>
        <v>3</v>
      </c>
      <c r="AC398" t="str">
        <v>Deoxys Defense Forme</v>
      </c>
      <c r="AD398" t="str">
        <v>Psychic</v>
      </c>
      <c r="AE398" t="str">
        <v>Psychic</v>
      </c>
      <c r="AF398" t="str">
        <f t="shared" si="6"/>
        <v>Psychic,Psychic</v>
      </c>
      <c r="AG398" t="str">
        <v>Deoxys Defense Forme</v>
      </c>
      <c r="AI398" t="str">
        <v>Psychic</v>
      </c>
      <c r="AJ398" t="str">
        <v>Deoxys Defense Forme</v>
      </c>
    </row>
    <row r="399" spans="24:36" x14ac:dyDescent="0.35">
      <c r="X399" t="str">
        <v>Deoxys Speed Forme</v>
      </c>
      <c r="Y399" t="str">
        <v>Psychic</v>
      </c>
      <c r="Z399" t="str" cm="1">
        <f t="array" ref="Z399">_xlfn.TEXTSPLIT(Y399,",")</f>
        <v>Psychic</v>
      </c>
      <c r="AB399" t="str">
        <f>'pokedex_(Update_04.21)'!E396</f>
        <v>3</v>
      </c>
      <c r="AC399" t="str">
        <v>Deoxys Speed Forme</v>
      </c>
      <c r="AD399" t="str">
        <v>Psychic</v>
      </c>
      <c r="AE399" t="str">
        <v>Psychic</v>
      </c>
      <c r="AF399" t="str">
        <f t="shared" si="6"/>
        <v>Psychic,Psychic</v>
      </c>
      <c r="AG399" t="str">
        <v>Deoxys Speed Forme</v>
      </c>
      <c r="AI399" t="str">
        <v>Psychic</v>
      </c>
      <c r="AJ399" t="str">
        <v>Deoxys Speed Forme</v>
      </c>
    </row>
    <row r="400" spans="24:36" x14ac:dyDescent="0.35">
      <c r="X400" t="str">
        <v>Turtwig</v>
      </c>
      <c r="Y400" t="str">
        <v>Grass</v>
      </c>
      <c r="Z400" t="str" cm="1">
        <f t="array" ref="Z400">_xlfn.TEXTSPLIT(Y400,",")</f>
        <v>Grass</v>
      </c>
      <c r="AB400" t="str">
        <f>'pokedex_(Update_04.21)'!E397</f>
        <v>4</v>
      </c>
      <c r="AC400" t="str">
        <v>Turtwig</v>
      </c>
      <c r="AD400" t="str">
        <v>Grass</v>
      </c>
      <c r="AE400" t="str">
        <v>Grass</v>
      </c>
      <c r="AF400" t="str">
        <f t="shared" si="6"/>
        <v>Grass,Grass</v>
      </c>
      <c r="AG400" t="str">
        <v>Turtwig</v>
      </c>
      <c r="AI400" t="str">
        <v>Grass</v>
      </c>
      <c r="AJ400" t="str">
        <v>Turtwig</v>
      </c>
    </row>
    <row r="401" spans="24:36" x14ac:dyDescent="0.35">
      <c r="X401" t="str">
        <v>Grotle</v>
      </c>
      <c r="Y401" t="str">
        <v>Grass</v>
      </c>
      <c r="Z401" t="str" cm="1">
        <f t="array" ref="Z401">_xlfn.TEXTSPLIT(Y401,",")</f>
        <v>Grass</v>
      </c>
      <c r="AB401" t="str">
        <f>'pokedex_(Update_04.21)'!E398</f>
        <v>4</v>
      </c>
      <c r="AC401" t="str">
        <v>Grotle</v>
      </c>
      <c r="AD401" t="str">
        <v>Grass</v>
      </c>
      <c r="AE401" t="str">
        <v>Grass</v>
      </c>
      <c r="AF401" t="str">
        <f t="shared" si="6"/>
        <v>Grass,Grass</v>
      </c>
      <c r="AG401" t="str">
        <v>Grotle</v>
      </c>
      <c r="AI401" t="str">
        <v>Grass</v>
      </c>
      <c r="AJ401" t="str">
        <v>Grotle</v>
      </c>
    </row>
    <row r="402" spans="24:36" x14ac:dyDescent="0.35">
      <c r="X402" t="str">
        <v>Torterra</v>
      </c>
      <c r="Y402" t="str">
        <v>Grass, Ground</v>
      </c>
      <c r="Z402" t="str" cm="1">
        <f t="array" ref="Z402:AA402">_xlfn.TEXTSPLIT(Y402,",")</f>
        <v>Grass</v>
      </c>
      <c r="AA402" t="str">
        <v xml:space="preserve"> Ground</v>
      </c>
      <c r="AB402" t="str">
        <f>'pokedex_(Update_04.21)'!E399</f>
        <v>4</v>
      </c>
      <c r="AC402" t="str">
        <v>Torterra</v>
      </c>
      <c r="AD402" t="str">
        <v>Grass</v>
      </c>
      <c r="AE402" t="str">
        <v xml:space="preserve"> Ground</v>
      </c>
      <c r="AF402" t="str">
        <f t="shared" si="6"/>
        <v>Grass, Ground</v>
      </c>
      <c r="AG402" t="str">
        <v>Torterra</v>
      </c>
      <c r="AI402" t="str">
        <v>Grass, Ground</v>
      </c>
      <c r="AJ402" t="str">
        <v>Torterra</v>
      </c>
    </row>
    <row r="403" spans="24:36" x14ac:dyDescent="0.35">
      <c r="X403" t="str">
        <v>Chimchar</v>
      </c>
      <c r="Y403" t="str">
        <v>Fire</v>
      </c>
      <c r="Z403" t="str" cm="1">
        <f t="array" ref="Z403">_xlfn.TEXTSPLIT(Y403,",")</f>
        <v>Fire</v>
      </c>
      <c r="AB403" t="str">
        <f>'pokedex_(Update_04.21)'!E400</f>
        <v>4</v>
      </c>
      <c r="AC403" t="str">
        <v>Chimchar</v>
      </c>
      <c r="AD403" t="str">
        <v>Fire</v>
      </c>
      <c r="AE403" t="str">
        <v>Fire</v>
      </c>
      <c r="AF403" t="str">
        <f t="shared" si="6"/>
        <v>Fire,Fire</v>
      </c>
      <c r="AG403" t="str">
        <v>Chimchar</v>
      </c>
      <c r="AI403" t="str">
        <v>Fire</v>
      </c>
      <c r="AJ403" t="str">
        <v>Chimchar</v>
      </c>
    </row>
    <row r="404" spans="24:36" x14ac:dyDescent="0.35">
      <c r="X404" t="str">
        <v>Monferno</v>
      </c>
      <c r="Y404" t="str">
        <v>Fire, Fighting</v>
      </c>
      <c r="Z404" t="str" cm="1">
        <f t="array" ref="Z404:AA404">_xlfn.TEXTSPLIT(Y404,",")</f>
        <v>Fire</v>
      </c>
      <c r="AA404" t="str">
        <v xml:space="preserve"> Fighting</v>
      </c>
      <c r="AB404" t="str">
        <f>'pokedex_(Update_04.21)'!E401</f>
        <v>4</v>
      </c>
      <c r="AC404" t="str">
        <v>Monferno</v>
      </c>
      <c r="AD404" t="str">
        <v>Fire</v>
      </c>
      <c r="AE404" t="str">
        <v xml:space="preserve"> Fighting</v>
      </c>
      <c r="AF404" t="str">
        <f t="shared" si="6"/>
        <v>Fire, Fighting</v>
      </c>
      <c r="AG404" t="str">
        <v>Monferno</v>
      </c>
      <c r="AI404" t="str">
        <v>Fire, Fighting</v>
      </c>
      <c r="AJ404" t="str">
        <v>Monferno</v>
      </c>
    </row>
    <row r="405" spans="24:36" x14ac:dyDescent="0.35">
      <c r="X405" t="str">
        <v>Infernape</v>
      </c>
      <c r="Y405" t="str">
        <v>Fire, Fighting</v>
      </c>
      <c r="Z405" t="str" cm="1">
        <f t="array" ref="Z405:AA405">_xlfn.TEXTSPLIT(Y405,",")</f>
        <v>Fire</v>
      </c>
      <c r="AA405" t="str">
        <v xml:space="preserve"> Fighting</v>
      </c>
      <c r="AB405" t="str">
        <f>'pokedex_(Update_04.21)'!E402</f>
        <v>4</v>
      </c>
      <c r="AC405" t="str">
        <v>Infernape</v>
      </c>
      <c r="AD405" t="str">
        <v>Fire</v>
      </c>
      <c r="AE405" t="str">
        <v xml:space="preserve"> Fighting</v>
      </c>
      <c r="AF405" t="str">
        <f t="shared" si="6"/>
        <v>Fire, Fighting</v>
      </c>
      <c r="AG405" t="str">
        <v>Infernape</v>
      </c>
      <c r="AI405" t="str">
        <v>Fire, Fighting</v>
      </c>
      <c r="AJ405" t="str">
        <v>Infernape</v>
      </c>
    </row>
    <row r="406" spans="24:36" x14ac:dyDescent="0.35">
      <c r="X406" t="str">
        <v>Piplup</v>
      </c>
      <c r="Y406" t="str">
        <v>Water</v>
      </c>
      <c r="Z406" t="str" cm="1">
        <f t="array" ref="Z406">_xlfn.TEXTSPLIT(Y406,",")</f>
        <v>Water</v>
      </c>
      <c r="AB406" t="str">
        <f>'pokedex_(Update_04.21)'!E403</f>
        <v>4</v>
      </c>
      <c r="AC406" t="str">
        <v>Piplup</v>
      </c>
      <c r="AD406" t="str">
        <v>Water</v>
      </c>
      <c r="AE406" t="str">
        <v>Water</v>
      </c>
      <c r="AF406" t="str">
        <f t="shared" si="6"/>
        <v>Water,Water</v>
      </c>
      <c r="AG406" t="str">
        <v>Piplup</v>
      </c>
      <c r="AI406" t="str">
        <v>Water</v>
      </c>
      <c r="AJ406" t="str">
        <v>Piplup</v>
      </c>
    </row>
    <row r="407" spans="24:36" x14ac:dyDescent="0.35">
      <c r="X407" t="str">
        <v>Prinplup</v>
      </c>
      <c r="Y407" t="str">
        <v>Water</v>
      </c>
      <c r="Z407" t="str" cm="1">
        <f t="array" ref="Z407">_xlfn.TEXTSPLIT(Y407,",")</f>
        <v>Water</v>
      </c>
      <c r="AB407" t="str">
        <f>'pokedex_(Update_04.21)'!E404</f>
        <v>4</v>
      </c>
      <c r="AC407" t="str">
        <v>Prinplup</v>
      </c>
      <c r="AD407" t="str">
        <v>Water</v>
      </c>
      <c r="AE407" t="str">
        <v>Water</v>
      </c>
      <c r="AF407" t="str">
        <f t="shared" si="6"/>
        <v>Water,Water</v>
      </c>
      <c r="AG407" t="str">
        <v>Prinplup</v>
      </c>
      <c r="AI407" t="str">
        <v>Water</v>
      </c>
      <c r="AJ407" t="str">
        <v>Prinplup</v>
      </c>
    </row>
    <row r="408" spans="24:36" x14ac:dyDescent="0.35">
      <c r="X408" t="str">
        <v>Empoleon</v>
      </c>
      <c r="Y408" t="str">
        <v>Water, Steel</v>
      </c>
      <c r="Z408" t="str" cm="1">
        <f t="array" ref="Z408:AA408">_xlfn.TEXTSPLIT(Y408,",")</f>
        <v>Water</v>
      </c>
      <c r="AA408" t="str">
        <v xml:space="preserve"> Steel</v>
      </c>
      <c r="AB408" t="str">
        <f>'pokedex_(Update_04.21)'!E405</f>
        <v>4</v>
      </c>
      <c r="AC408" t="str">
        <v>Empoleon</v>
      </c>
      <c r="AD408" t="str">
        <v>Water</v>
      </c>
      <c r="AE408" t="str">
        <v xml:space="preserve"> Steel</v>
      </c>
      <c r="AF408" t="str">
        <f t="shared" si="6"/>
        <v>Water, Steel</v>
      </c>
      <c r="AG408" t="str">
        <v>Empoleon</v>
      </c>
      <c r="AI408" t="str">
        <v>Water, Steel</v>
      </c>
      <c r="AJ408" t="str">
        <v>Empoleon</v>
      </c>
    </row>
    <row r="409" spans="24:36" x14ac:dyDescent="0.35">
      <c r="X409" t="str">
        <v>Starly</v>
      </c>
      <c r="Y409" t="str">
        <v>Normal, Flying</v>
      </c>
      <c r="Z409" t="str" cm="1">
        <f t="array" ref="Z409:AA409">_xlfn.TEXTSPLIT(Y409,",")</f>
        <v>Normal</v>
      </c>
      <c r="AA409" t="str">
        <v xml:space="preserve"> Flying</v>
      </c>
      <c r="AB409" t="str">
        <f>'pokedex_(Update_04.21)'!E406</f>
        <v>4</v>
      </c>
      <c r="AC409" t="str">
        <v>Starly</v>
      </c>
      <c r="AD409" t="str">
        <v>Normal</v>
      </c>
      <c r="AE409" t="str">
        <v xml:space="preserve"> Flying</v>
      </c>
      <c r="AF409" t="str">
        <f t="shared" si="6"/>
        <v>Normal, Flying</v>
      </c>
      <c r="AG409" t="str">
        <v>Starly</v>
      </c>
      <c r="AI409" t="str">
        <v>Normal, Flying</v>
      </c>
      <c r="AJ409" t="str">
        <v>Starly</v>
      </c>
    </row>
    <row r="410" spans="24:36" x14ac:dyDescent="0.35">
      <c r="X410" t="str">
        <v>Staravia</v>
      </c>
      <c r="Y410" t="str">
        <v>Normal, Flying</v>
      </c>
      <c r="Z410" t="str" cm="1">
        <f t="array" ref="Z410:AA410">_xlfn.TEXTSPLIT(Y410,",")</f>
        <v>Normal</v>
      </c>
      <c r="AA410" t="str">
        <v xml:space="preserve"> Flying</v>
      </c>
      <c r="AB410" t="str">
        <f>'pokedex_(Update_04.21)'!E407</f>
        <v>4</v>
      </c>
      <c r="AC410" t="str">
        <v>Staravia</v>
      </c>
      <c r="AD410" t="str">
        <v>Normal</v>
      </c>
      <c r="AE410" t="str">
        <v xml:space="preserve"> Flying</v>
      </c>
      <c r="AF410" t="str">
        <f t="shared" si="6"/>
        <v>Normal, Flying</v>
      </c>
      <c r="AG410" t="str">
        <v>Staravia</v>
      </c>
      <c r="AI410" t="str">
        <v>Normal, Flying</v>
      </c>
      <c r="AJ410" t="str">
        <v>Staravia</v>
      </c>
    </row>
    <row r="411" spans="24:36" x14ac:dyDescent="0.35">
      <c r="X411" t="str">
        <v>Staraptor</v>
      </c>
      <c r="Y411" t="str">
        <v>Normal, Flying</v>
      </c>
      <c r="Z411" t="str" cm="1">
        <f t="array" ref="Z411:AA411">_xlfn.TEXTSPLIT(Y411,",")</f>
        <v>Normal</v>
      </c>
      <c r="AA411" t="str">
        <v xml:space="preserve"> Flying</v>
      </c>
      <c r="AB411" t="str">
        <f>'pokedex_(Update_04.21)'!E408</f>
        <v>4</v>
      </c>
      <c r="AC411" t="str">
        <v>Staraptor</v>
      </c>
      <c r="AD411" t="str">
        <v>Normal</v>
      </c>
      <c r="AE411" t="str">
        <v xml:space="preserve"> Flying</v>
      </c>
      <c r="AF411" t="str">
        <f t="shared" si="6"/>
        <v>Normal, Flying</v>
      </c>
      <c r="AG411" t="str">
        <v>Staraptor</v>
      </c>
      <c r="AI411" t="str">
        <v>Normal, Flying</v>
      </c>
      <c r="AJ411" t="str">
        <v>Staraptor</v>
      </c>
    </row>
    <row r="412" spans="24:36" x14ac:dyDescent="0.35">
      <c r="X412" t="str">
        <v>Bidoof</v>
      </c>
      <c r="Y412" t="str">
        <v>Normal</v>
      </c>
      <c r="Z412" t="str" cm="1">
        <f t="array" ref="Z412">_xlfn.TEXTSPLIT(Y412,",")</f>
        <v>Normal</v>
      </c>
      <c r="AB412" t="str">
        <f>'pokedex_(Update_04.21)'!E409</f>
        <v>4</v>
      </c>
      <c r="AC412" t="str">
        <v>Bidoof</v>
      </c>
      <c r="AD412" t="str">
        <v>Normal</v>
      </c>
      <c r="AE412" t="str">
        <v>Normal</v>
      </c>
      <c r="AF412" t="str">
        <f t="shared" si="6"/>
        <v>Normal,Normal</v>
      </c>
      <c r="AG412" t="str">
        <v>Bidoof</v>
      </c>
      <c r="AI412" t="str">
        <v>Normal</v>
      </c>
      <c r="AJ412" t="str">
        <v>Bidoof</v>
      </c>
    </row>
    <row r="413" spans="24:36" x14ac:dyDescent="0.35">
      <c r="X413" t="str">
        <v>Bibarel</v>
      </c>
      <c r="Y413" t="str">
        <v>Normal, Water</v>
      </c>
      <c r="Z413" t="str" cm="1">
        <f t="array" ref="Z413:AA413">_xlfn.TEXTSPLIT(Y413,",")</f>
        <v>Normal</v>
      </c>
      <c r="AA413" t="str">
        <v xml:space="preserve"> Water</v>
      </c>
      <c r="AB413" t="str">
        <f>'pokedex_(Update_04.21)'!E410</f>
        <v>4</v>
      </c>
      <c r="AC413" t="str">
        <v>Bibarel</v>
      </c>
      <c r="AD413" t="str">
        <v>Normal</v>
      </c>
      <c r="AE413" t="str">
        <v xml:space="preserve"> Water</v>
      </c>
      <c r="AF413" t="str">
        <f t="shared" si="6"/>
        <v>Normal, Water</v>
      </c>
      <c r="AG413" t="str">
        <v>Bibarel</v>
      </c>
      <c r="AI413" t="str">
        <v>Normal, Water</v>
      </c>
      <c r="AJ413" t="str">
        <v>Bibarel</v>
      </c>
    </row>
    <row r="414" spans="24:36" x14ac:dyDescent="0.35">
      <c r="X414" t="str">
        <v>Kricketot</v>
      </c>
      <c r="Y414" t="str">
        <v>Bug</v>
      </c>
      <c r="Z414" t="str" cm="1">
        <f t="array" ref="Z414">_xlfn.TEXTSPLIT(Y414,",")</f>
        <v>Bug</v>
      </c>
      <c r="AB414" t="str">
        <f>'pokedex_(Update_04.21)'!E411</f>
        <v>4</v>
      </c>
      <c r="AC414" t="str">
        <v>Kricketot</v>
      </c>
      <c r="AD414" t="str">
        <v>Bug</v>
      </c>
      <c r="AE414" t="str">
        <v>Bug</v>
      </c>
      <c r="AF414" t="str">
        <f t="shared" si="6"/>
        <v>Bug,Bug</v>
      </c>
      <c r="AG414" t="str">
        <v>Kricketot</v>
      </c>
      <c r="AI414" t="str">
        <v>Bug</v>
      </c>
      <c r="AJ414" t="str">
        <v>Kricketot</v>
      </c>
    </row>
    <row r="415" spans="24:36" x14ac:dyDescent="0.35">
      <c r="X415" t="str">
        <v>Kricketune</v>
      </c>
      <c r="Y415" t="str">
        <v>Bug</v>
      </c>
      <c r="Z415" t="str" cm="1">
        <f t="array" ref="Z415">_xlfn.TEXTSPLIT(Y415,",")</f>
        <v>Bug</v>
      </c>
      <c r="AB415" t="str">
        <f>'pokedex_(Update_04.21)'!E412</f>
        <v>4</v>
      </c>
      <c r="AC415" t="str">
        <v>Kricketune</v>
      </c>
      <c r="AD415" t="str">
        <v>Bug</v>
      </c>
      <c r="AE415" t="str">
        <v>Bug</v>
      </c>
      <c r="AF415" t="str">
        <f t="shared" si="6"/>
        <v>Bug,Bug</v>
      </c>
      <c r="AG415" t="str">
        <v>Kricketune</v>
      </c>
      <c r="AI415" t="str">
        <v>Bug</v>
      </c>
      <c r="AJ415" t="str">
        <v>Kricketune</v>
      </c>
    </row>
    <row r="416" spans="24:36" x14ac:dyDescent="0.35">
      <c r="X416" t="str">
        <v>Shinx</v>
      </c>
      <c r="Y416" t="str">
        <v>Electric</v>
      </c>
      <c r="Z416" t="str" cm="1">
        <f t="array" ref="Z416">_xlfn.TEXTSPLIT(Y416,",")</f>
        <v>Electric</v>
      </c>
      <c r="AB416" t="str">
        <f>'pokedex_(Update_04.21)'!E413</f>
        <v>4</v>
      </c>
      <c r="AC416" t="str">
        <v>Shinx</v>
      </c>
      <c r="AD416" t="str">
        <v>Electric</v>
      </c>
      <c r="AE416" t="str">
        <v>Electric</v>
      </c>
      <c r="AF416" t="str">
        <f t="shared" si="6"/>
        <v>Electric,Electric</v>
      </c>
      <c r="AG416" t="str">
        <v>Shinx</v>
      </c>
      <c r="AI416" t="str">
        <v>Electric</v>
      </c>
      <c r="AJ416" t="str">
        <v>Shinx</v>
      </c>
    </row>
    <row r="417" spans="24:36" x14ac:dyDescent="0.35">
      <c r="X417" t="str">
        <v>Luxio</v>
      </c>
      <c r="Y417" t="str">
        <v>Electric</v>
      </c>
      <c r="Z417" t="str" cm="1">
        <f t="array" ref="Z417">_xlfn.TEXTSPLIT(Y417,",")</f>
        <v>Electric</v>
      </c>
      <c r="AB417" t="str">
        <f>'pokedex_(Update_04.21)'!E414</f>
        <v>4</v>
      </c>
      <c r="AC417" t="str">
        <v>Luxio</v>
      </c>
      <c r="AD417" t="str">
        <v>Electric</v>
      </c>
      <c r="AE417" t="str">
        <v>Electric</v>
      </c>
      <c r="AF417" t="str">
        <f t="shared" si="6"/>
        <v>Electric,Electric</v>
      </c>
      <c r="AG417" t="str">
        <v>Luxio</v>
      </c>
      <c r="AI417" t="str">
        <v>Electric</v>
      </c>
      <c r="AJ417" t="str">
        <v>Luxio</v>
      </c>
    </row>
    <row r="418" spans="24:36" x14ac:dyDescent="0.35">
      <c r="X418" t="str">
        <v>Luxray</v>
      </c>
      <c r="Y418" t="str">
        <v>Electric</v>
      </c>
      <c r="Z418" t="str" cm="1">
        <f t="array" ref="Z418">_xlfn.TEXTSPLIT(Y418,",")</f>
        <v>Electric</v>
      </c>
      <c r="AB418" t="str">
        <f>'pokedex_(Update_04.21)'!E415</f>
        <v>4</v>
      </c>
      <c r="AC418" t="str">
        <v>Luxray</v>
      </c>
      <c r="AD418" t="str">
        <v>Electric</v>
      </c>
      <c r="AE418" t="str">
        <v>Electric</v>
      </c>
      <c r="AF418" t="str">
        <f t="shared" si="6"/>
        <v>Electric,Electric</v>
      </c>
      <c r="AG418" t="str">
        <v>Luxray</v>
      </c>
      <c r="AI418" t="str">
        <v>Electric</v>
      </c>
      <c r="AJ418" t="str">
        <v>Luxray</v>
      </c>
    </row>
    <row r="419" spans="24:36" x14ac:dyDescent="0.35">
      <c r="X419" t="str">
        <v>Budew</v>
      </c>
      <c r="Y419" t="str">
        <v>Grass, Poison</v>
      </c>
      <c r="Z419" t="str" cm="1">
        <f t="array" ref="Z419:AA419">_xlfn.TEXTSPLIT(Y419,",")</f>
        <v>Grass</v>
      </c>
      <c r="AA419" t="str">
        <v xml:space="preserve"> Poison</v>
      </c>
      <c r="AB419" t="str">
        <f>'pokedex_(Update_04.21)'!E416</f>
        <v>4</v>
      </c>
      <c r="AC419" t="str">
        <v>Budew</v>
      </c>
      <c r="AD419" t="str">
        <v>Grass</v>
      </c>
      <c r="AE419" t="str">
        <v xml:space="preserve"> Poison</v>
      </c>
      <c r="AF419" t="str">
        <f t="shared" si="6"/>
        <v>Grass, Poison</v>
      </c>
      <c r="AG419" t="str">
        <v>Budew</v>
      </c>
      <c r="AI419" t="str">
        <v>Grass, Poison</v>
      </c>
      <c r="AJ419" t="str">
        <v>Budew</v>
      </c>
    </row>
    <row r="420" spans="24:36" x14ac:dyDescent="0.35">
      <c r="X420" t="str">
        <v>Roserade</v>
      </c>
      <c r="Y420" t="str">
        <v>Grass, Poison</v>
      </c>
      <c r="Z420" t="str" cm="1">
        <f t="array" ref="Z420:AA420">_xlfn.TEXTSPLIT(Y420,",")</f>
        <v>Grass</v>
      </c>
      <c r="AA420" t="str">
        <v xml:space="preserve"> Poison</v>
      </c>
      <c r="AB420" t="str">
        <f>'pokedex_(Update_04.21)'!E417</f>
        <v>4</v>
      </c>
      <c r="AC420" t="str">
        <v>Roserade</v>
      </c>
      <c r="AD420" t="str">
        <v>Grass</v>
      </c>
      <c r="AE420" t="str">
        <v xml:space="preserve"> Poison</v>
      </c>
      <c r="AF420" t="str">
        <f t="shared" si="6"/>
        <v>Grass, Poison</v>
      </c>
      <c r="AG420" t="str">
        <v>Roserade</v>
      </c>
      <c r="AI420" t="str">
        <v>Grass, Poison</v>
      </c>
      <c r="AJ420" t="str">
        <v>Roserade</v>
      </c>
    </row>
    <row r="421" spans="24:36" x14ac:dyDescent="0.35">
      <c r="X421" t="str">
        <v>Cranidos</v>
      </c>
      <c r="Y421" t="str">
        <v>Rock</v>
      </c>
      <c r="Z421" t="str" cm="1">
        <f t="array" ref="Z421">_xlfn.TEXTSPLIT(Y421,",")</f>
        <v>Rock</v>
      </c>
      <c r="AB421" t="str">
        <f>'pokedex_(Update_04.21)'!E418</f>
        <v>4</v>
      </c>
      <c r="AC421" t="str">
        <v>Cranidos</v>
      </c>
      <c r="AD421" t="str">
        <v>Rock</v>
      </c>
      <c r="AE421" t="str">
        <v>Rock</v>
      </c>
      <c r="AF421" t="str">
        <f t="shared" si="6"/>
        <v>Rock,Rock</v>
      </c>
      <c r="AG421" t="str">
        <v>Cranidos</v>
      </c>
      <c r="AI421" t="str">
        <v>Rock</v>
      </c>
      <c r="AJ421" t="str">
        <v>Cranidos</v>
      </c>
    </row>
    <row r="422" spans="24:36" x14ac:dyDescent="0.35">
      <c r="X422" t="str">
        <v>Rampardos</v>
      </c>
      <c r="Y422" t="str">
        <v>Rock</v>
      </c>
      <c r="Z422" t="str" cm="1">
        <f t="array" ref="Z422">_xlfn.TEXTSPLIT(Y422,",")</f>
        <v>Rock</v>
      </c>
      <c r="AB422" t="str">
        <f>'pokedex_(Update_04.21)'!E419</f>
        <v>4</v>
      </c>
      <c r="AC422" t="str">
        <v>Rampardos</v>
      </c>
      <c r="AD422" t="str">
        <v>Rock</v>
      </c>
      <c r="AE422" t="str">
        <v>Rock</v>
      </c>
      <c r="AF422" t="str">
        <f t="shared" si="6"/>
        <v>Rock,Rock</v>
      </c>
      <c r="AG422" t="str">
        <v>Rampardos</v>
      </c>
      <c r="AI422" t="str">
        <v>Rock</v>
      </c>
      <c r="AJ422" t="str">
        <v>Rampardos</v>
      </c>
    </row>
    <row r="423" spans="24:36" x14ac:dyDescent="0.35">
      <c r="X423" t="str">
        <v>Shieldon</v>
      </c>
      <c r="Y423" t="str">
        <v>Rock, Steel</v>
      </c>
      <c r="Z423" t="str" cm="1">
        <f t="array" ref="Z423:AA423">_xlfn.TEXTSPLIT(Y423,",")</f>
        <v>Rock</v>
      </c>
      <c r="AA423" t="str">
        <v xml:space="preserve"> Steel</v>
      </c>
      <c r="AB423" t="str">
        <f>'pokedex_(Update_04.21)'!E420</f>
        <v>4</v>
      </c>
      <c r="AC423" t="str">
        <v>Shieldon</v>
      </c>
      <c r="AD423" t="str">
        <v>Rock</v>
      </c>
      <c r="AE423" t="str">
        <v xml:space="preserve"> Steel</v>
      </c>
      <c r="AF423" t="str">
        <f t="shared" si="6"/>
        <v>Rock, Steel</v>
      </c>
      <c r="AG423" t="str">
        <v>Shieldon</v>
      </c>
      <c r="AI423" t="str">
        <v>Rock, Steel</v>
      </c>
      <c r="AJ423" t="str">
        <v>Shieldon</v>
      </c>
    </row>
    <row r="424" spans="24:36" x14ac:dyDescent="0.35">
      <c r="X424" t="str">
        <v>Bastiodon</v>
      </c>
      <c r="Y424" t="str">
        <v>Rock, Steel</v>
      </c>
      <c r="Z424" t="str" cm="1">
        <f t="array" ref="Z424:AA424">_xlfn.TEXTSPLIT(Y424,",")</f>
        <v>Rock</v>
      </c>
      <c r="AA424" t="str">
        <v xml:space="preserve"> Steel</v>
      </c>
      <c r="AB424" t="str">
        <f>'pokedex_(Update_04.21)'!E421</f>
        <v>4</v>
      </c>
      <c r="AC424" t="str">
        <v>Bastiodon</v>
      </c>
      <c r="AD424" t="str">
        <v>Rock</v>
      </c>
      <c r="AE424" t="str">
        <v xml:space="preserve"> Steel</v>
      </c>
      <c r="AF424" t="str">
        <f t="shared" si="6"/>
        <v>Rock, Steel</v>
      </c>
      <c r="AG424" t="str">
        <v>Bastiodon</v>
      </c>
      <c r="AI424" t="str">
        <v>Rock, Steel</v>
      </c>
      <c r="AJ424" t="str">
        <v>Bastiodon</v>
      </c>
    </row>
    <row r="425" spans="24:36" x14ac:dyDescent="0.35">
      <c r="X425" t="str">
        <v>Burmy</v>
      </c>
      <c r="Y425" t="str">
        <v>Bug</v>
      </c>
      <c r="Z425" t="str" cm="1">
        <f t="array" ref="Z425">_xlfn.TEXTSPLIT(Y425,",")</f>
        <v>Bug</v>
      </c>
      <c r="AB425" t="str">
        <f>'pokedex_(Update_04.21)'!E422</f>
        <v>4</v>
      </c>
      <c r="AC425" t="str">
        <v>Burmy</v>
      </c>
      <c r="AD425" t="str">
        <v>Bug</v>
      </c>
      <c r="AE425" t="str">
        <v>Bug</v>
      </c>
      <c r="AF425" t="str">
        <f t="shared" si="6"/>
        <v>Bug,Bug</v>
      </c>
      <c r="AG425" t="str">
        <v>Burmy</v>
      </c>
      <c r="AI425" t="str">
        <v>Bug</v>
      </c>
      <c r="AJ425" t="str">
        <v>Burmy</v>
      </c>
    </row>
    <row r="426" spans="24:36" x14ac:dyDescent="0.35">
      <c r="X426" t="str">
        <v>Wormadam Plant Cloak</v>
      </c>
      <c r="Y426" t="str">
        <v>Bug, Grass</v>
      </c>
      <c r="Z426" t="str" cm="1">
        <f t="array" ref="Z426:AA426">_xlfn.TEXTSPLIT(Y426,",")</f>
        <v>Bug</v>
      </c>
      <c r="AA426" t="str">
        <v xml:space="preserve"> Grass</v>
      </c>
      <c r="AB426" t="str">
        <f>'pokedex_(Update_04.21)'!E423</f>
        <v>4</v>
      </c>
      <c r="AC426" t="str">
        <v>Wormadam Plant Cloak</v>
      </c>
      <c r="AD426" t="str">
        <v>Bug</v>
      </c>
      <c r="AE426" t="str">
        <v xml:space="preserve"> Grass</v>
      </c>
      <c r="AF426" t="str">
        <f t="shared" si="6"/>
        <v>Bug, Grass</v>
      </c>
      <c r="AG426" t="str">
        <v>Wormadam Plant Cloak</v>
      </c>
      <c r="AI426" t="str">
        <v>Bug, Grass</v>
      </c>
      <c r="AJ426" t="str">
        <v>Wormadam Plant Cloak</v>
      </c>
    </row>
    <row r="427" spans="24:36" x14ac:dyDescent="0.35">
      <c r="X427" t="str">
        <v>Wormadam Sandy Cloak</v>
      </c>
      <c r="Y427" t="str">
        <v>Bug, Ground</v>
      </c>
      <c r="Z427" t="str" cm="1">
        <f t="array" ref="Z427:AA427">_xlfn.TEXTSPLIT(Y427,",")</f>
        <v>Bug</v>
      </c>
      <c r="AA427" t="str">
        <v xml:space="preserve"> Ground</v>
      </c>
      <c r="AB427" t="str">
        <f>'pokedex_(Update_04.21)'!E424</f>
        <v>4</v>
      </c>
      <c r="AC427" t="str">
        <v>Wormadam Sandy Cloak</v>
      </c>
      <c r="AD427" t="str">
        <v>Bug</v>
      </c>
      <c r="AE427" t="str">
        <v xml:space="preserve"> Ground</v>
      </c>
      <c r="AF427" t="str">
        <f t="shared" si="6"/>
        <v>Bug, Ground</v>
      </c>
      <c r="AG427" t="str">
        <v>Wormadam Sandy Cloak</v>
      </c>
      <c r="AI427" t="str">
        <v>Bug, Ground</v>
      </c>
      <c r="AJ427" t="str">
        <v>Wormadam Sandy Cloak</v>
      </c>
    </row>
    <row r="428" spans="24:36" x14ac:dyDescent="0.35">
      <c r="X428" t="str">
        <v>Wormadam Trash Cloak</v>
      </c>
      <c r="Y428" t="str">
        <v>Bug, Steel</v>
      </c>
      <c r="Z428" t="str" cm="1">
        <f t="array" ref="Z428:AA428">_xlfn.TEXTSPLIT(Y428,",")</f>
        <v>Bug</v>
      </c>
      <c r="AA428" t="str">
        <v xml:space="preserve"> Steel</v>
      </c>
      <c r="AB428" t="str">
        <f>'pokedex_(Update_04.21)'!E425</f>
        <v>4</v>
      </c>
      <c r="AC428" t="str">
        <v>Wormadam Trash Cloak</v>
      </c>
      <c r="AD428" t="str">
        <v>Bug</v>
      </c>
      <c r="AE428" t="str">
        <v xml:space="preserve"> Steel</v>
      </c>
      <c r="AF428" t="str">
        <f t="shared" si="6"/>
        <v>Bug, Steel</v>
      </c>
      <c r="AG428" t="str">
        <v>Wormadam Trash Cloak</v>
      </c>
      <c r="AI428" t="str">
        <v>Bug, Steel</v>
      </c>
      <c r="AJ428" t="str">
        <v>Wormadam Trash Cloak</v>
      </c>
    </row>
    <row r="429" spans="24:36" x14ac:dyDescent="0.35">
      <c r="X429" t="str">
        <v>Mothim</v>
      </c>
      <c r="Y429" t="str">
        <v>Bug, Flying</v>
      </c>
      <c r="Z429" t="str" cm="1">
        <f t="array" ref="Z429:AA429">_xlfn.TEXTSPLIT(Y429,",")</f>
        <v>Bug</v>
      </c>
      <c r="AA429" t="str">
        <v xml:space="preserve"> Flying</v>
      </c>
      <c r="AB429" t="str">
        <f>'pokedex_(Update_04.21)'!E426</f>
        <v>4</v>
      </c>
      <c r="AC429" t="str">
        <v>Mothim</v>
      </c>
      <c r="AD429" t="str">
        <v>Bug</v>
      </c>
      <c r="AE429" t="str">
        <v xml:space="preserve"> Flying</v>
      </c>
      <c r="AF429" t="str">
        <f t="shared" si="6"/>
        <v>Bug, Flying</v>
      </c>
      <c r="AG429" t="str">
        <v>Mothim</v>
      </c>
      <c r="AI429" t="str">
        <v>Bug, Flying</v>
      </c>
      <c r="AJ429" t="str">
        <v>Mothim</v>
      </c>
    </row>
    <row r="430" spans="24:36" x14ac:dyDescent="0.35">
      <c r="X430" t="str">
        <v>Combee</v>
      </c>
      <c r="Y430" t="str">
        <v>Bug, Flying</v>
      </c>
      <c r="Z430" t="str" cm="1">
        <f t="array" ref="Z430:AA430">_xlfn.TEXTSPLIT(Y430,",")</f>
        <v>Bug</v>
      </c>
      <c r="AA430" t="str">
        <v xml:space="preserve"> Flying</v>
      </c>
      <c r="AB430" t="str">
        <f>'pokedex_(Update_04.21)'!E427</f>
        <v>4</v>
      </c>
      <c r="AC430" t="str">
        <v>Combee</v>
      </c>
      <c r="AD430" t="str">
        <v>Bug</v>
      </c>
      <c r="AE430" t="str">
        <v xml:space="preserve"> Flying</v>
      </c>
      <c r="AF430" t="str">
        <f t="shared" si="6"/>
        <v>Bug, Flying</v>
      </c>
      <c r="AG430" t="str">
        <v>Combee</v>
      </c>
      <c r="AI430" t="str">
        <v>Bug, Flying</v>
      </c>
      <c r="AJ430" t="str">
        <v>Combee</v>
      </c>
    </row>
    <row r="431" spans="24:36" x14ac:dyDescent="0.35">
      <c r="X431" t="str">
        <v>Vespiquen</v>
      </c>
      <c r="Y431" t="str">
        <v>Bug, Flying</v>
      </c>
      <c r="Z431" t="str" cm="1">
        <f t="array" ref="Z431:AA431">_xlfn.TEXTSPLIT(Y431,",")</f>
        <v>Bug</v>
      </c>
      <c r="AA431" t="str">
        <v xml:space="preserve"> Flying</v>
      </c>
      <c r="AB431" t="str">
        <f>'pokedex_(Update_04.21)'!E428</f>
        <v>4</v>
      </c>
      <c r="AC431" t="str">
        <v>Vespiquen</v>
      </c>
      <c r="AD431" t="str">
        <v>Bug</v>
      </c>
      <c r="AE431" t="str">
        <v xml:space="preserve"> Flying</v>
      </c>
      <c r="AF431" t="str">
        <f t="shared" si="6"/>
        <v>Bug, Flying</v>
      </c>
      <c r="AG431" t="str">
        <v>Vespiquen</v>
      </c>
      <c r="AI431" t="str">
        <v>Bug, Flying</v>
      </c>
      <c r="AJ431" t="str">
        <v>Vespiquen</v>
      </c>
    </row>
    <row r="432" spans="24:36" x14ac:dyDescent="0.35">
      <c r="X432" t="str">
        <v>Pachirisu</v>
      </c>
      <c r="Y432" t="str">
        <v>Electric</v>
      </c>
      <c r="Z432" t="str" cm="1">
        <f t="array" ref="Z432">_xlfn.TEXTSPLIT(Y432,",")</f>
        <v>Electric</v>
      </c>
      <c r="AB432" t="str">
        <f>'pokedex_(Update_04.21)'!E429</f>
        <v>4</v>
      </c>
      <c r="AC432" t="str">
        <v>Pachirisu</v>
      </c>
      <c r="AD432" t="str">
        <v>Electric</v>
      </c>
      <c r="AE432" t="str">
        <v>Electric</v>
      </c>
      <c r="AF432" t="str">
        <f t="shared" si="6"/>
        <v>Electric,Electric</v>
      </c>
      <c r="AG432" t="str">
        <v>Pachirisu</v>
      </c>
      <c r="AI432" t="str">
        <v>Electric</v>
      </c>
      <c r="AJ432" t="str">
        <v>Pachirisu</v>
      </c>
    </row>
    <row r="433" spans="24:36" x14ac:dyDescent="0.35">
      <c r="X433" t="str">
        <v>Buizel</v>
      </c>
      <c r="Y433" t="str">
        <v>Water</v>
      </c>
      <c r="Z433" t="str" cm="1">
        <f t="array" ref="Z433">_xlfn.TEXTSPLIT(Y433,",")</f>
        <v>Water</v>
      </c>
      <c r="AB433" t="str">
        <f>'pokedex_(Update_04.21)'!E430</f>
        <v>4</v>
      </c>
      <c r="AC433" t="str">
        <v>Buizel</v>
      </c>
      <c r="AD433" t="str">
        <v>Water</v>
      </c>
      <c r="AE433" t="str">
        <v>Water</v>
      </c>
      <c r="AF433" t="str">
        <f t="shared" si="6"/>
        <v>Water,Water</v>
      </c>
      <c r="AG433" t="str">
        <v>Buizel</v>
      </c>
      <c r="AI433" t="str">
        <v>Water</v>
      </c>
      <c r="AJ433" t="str">
        <v>Buizel</v>
      </c>
    </row>
    <row r="434" spans="24:36" x14ac:dyDescent="0.35">
      <c r="X434" t="str">
        <v>Floatzel</v>
      </c>
      <c r="Y434" t="str">
        <v>Water</v>
      </c>
      <c r="Z434" t="str" cm="1">
        <f t="array" ref="Z434">_xlfn.TEXTSPLIT(Y434,",")</f>
        <v>Water</v>
      </c>
      <c r="AB434" t="str">
        <f>'pokedex_(Update_04.21)'!E431</f>
        <v>4</v>
      </c>
      <c r="AC434" t="str">
        <v>Floatzel</v>
      </c>
      <c r="AD434" t="str">
        <v>Water</v>
      </c>
      <c r="AE434" t="str">
        <v>Water</v>
      </c>
      <c r="AF434" t="str">
        <f t="shared" si="6"/>
        <v>Water,Water</v>
      </c>
      <c r="AG434" t="str">
        <v>Floatzel</v>
      </c>
      <c r="AI434" t="str">
        <v>Water</v>
      </c>
      <c r="AJ434" t="str">
        <v>Floatzel</v>
      </c>
    </row>
    <row r="435" spans="24:36" x14ac:dyDescent="0.35">
      <c r="X435" t="str">
        <v>Cherubi</v>
      </c>
      <c r="Y435" t="str">
        <v>Grass</v>
      </c>
      <c r="Z435" t="str" cm="1">
        <f t="array" ref="Z435">_xlfn.TEXTSPLIT(Y435,",")</f>
        <v>Grass</v>
      </c>
      <c r="AB435" t="str">
        <f>'pokedex_(Update_04.21)'!E432</f>
        <v>4</v>
      </c>
      <c r="AC435" t="str">
        <v>Cherubi</v>
      </c>
      <c r="AD435" t="str">
        <v>Grass</v>
      </c>
      <c r="AE435" t="str">
        <v>Grass</v>
      </c>
      <c r="AF435" t="str">
        <f t="shared" si="6"/>
        <v>Grass,Grass</v>
      </c>
      <c r="AG435" t="str">
        <v>Cherubi</v>
      </c>
      <c r="AI435" t="str">
        <v>Grass</v>
      </c>
      <c r="AJ435" t="str">
        <v>Cherubi</v>
      </c>
    </row>
    <row r="436" spans="24:36" x14ac:dyDescent="0.35">
      <c r="X436" t="str">
        <v>Cherrim</v>
      </c>
      <c r="Y436" t="str">
        <v>Grass</v>
      </c>
      <c r="Z436" t="str" cm="1">
        <f t="array" ref="Z436">_xlfn.TEXTSPLIT(Y436,",")</f>
        <v>Grass</v>
      </c>
      <c r="AB436" t="str">
        <f>'pokedex_(Update_04.21)'!E433</f>
        <v>4</v>
      </c>
      <c r="AC436" t="str">
        <v>Cherrim</v>
      </c>
      <c r="AD436" t="str">
        <v>Grass</v>
      </c>
      <c r="AE436" t="str">
        <v>Grass</v>
      </c>
      <c r="AF436" t="str">
        <f t="shared" si="6"/>
        <v>Grass,Grass</v>
      </c>
      <c r="AG436" t="str">
        <v>Cherrim</v>
      </c>
      <c r="AI436" t="str">
        <v>Grass</v>
      </c>
      <c r="AJ436" t="str">
        <v>Cherrim</v>
      </c>
    </row>
    <row r="437" spans="24:36" x14ac:dyDescent="0.35">
      <c r="X437" t="str">
        <v>Shellos</v>
      </c>
      <c r="Y437" t="str">
        <v>Water</v>
      </c>
      <c r="Z437" t="str" cm="1">
        <f t="array" ref="Z437">_xlfn.TEXTSPLIT(Y437,",")</f>
        <v>Water</v>
      </c>
      <c r="AB437" t="str">
        <f>'pokedex_(Update_04.21)'!E434</f>
        <v>4</v>
      </c>
      <c r="AC437" t="str">
        <v>Shellos</v>
      </c>
      <c r="AD437" t="str">
        <v>Water</v>
      </c>
      <c r="AE437" t="str">
        <v>Water</v>
      </c>
      <c r="AF437" t="str">
        <f t="shared" si="6"/>
        <v>Water,Water</v>
      </c>
      <c r="AG437" t="str">
        <v>Shellos</v>
      </c>
      <c r="AI437" t="str">
        <v>Water</v>
      </c>
      <c r="AJ437" t="str">
        <v>Shellos</v>
      </c>
    </row>
    <row r="438" spans="24:36" x14ac:dyDescent="0.35">
      <c r="X438" t="str">
        <v>Gastrodon</v>
      </c>
      <c r="Y438" t="str">
        <v>Water, Ground</v>
      </c>
      <c r="Z438" t="str" cm="1">
        <f t="array" ref="Z438:AA438">_xlfn.TEXTSPLIT(Y438,",")</f>
        <v>Water</v>
      </c>
      <c r="AA438" t="str">
        <v xml:space="preserve"> Ground</v>
      </c>
      <c r="AB438" t="str">
        <f>'pokedex_(Update_04.21)'!E435</f>
        <v>4</v>
      </c>
      <c r="AC438" t="str">
        <v>Gastrodon</v>
      </c>
      <c r="AD438" t="str">
        <v>Water</v>
      </c>
      <c r="AE438" t="str">
        <v xml:space="preserve"> Ground</v>
      </c>
      <c r="AF438" t="str">
        <f t="shared" si="6"/>
        <v>Water, Ground</v>
      </c>
      <c r="AG438" t="str">
        <v>Gastrodon</v>
      </c>
      <c r="AI438" t="str">
        <v>Water, Ground</v>
      </c>
      <c r="AJ438" t="str">
        <v>Gastrodon</v>
      </c>
    </row>
    <row r="439" spans="24:36" x14ac:dyDescent="0.35">
      <c r="X439" t="str">
        <v>Ambipom</v>
      </c>
      <c r="Y439" t="str">
        <v>Normal</v>
      </c>
      <c r="Z439" t="str" cm="1">
        <f t="array" ref="Z439">_xlfn.TEXTSPLIT(Y439,",")</f>
        <v>Normal</v>
      </c>
      <c r="AB439" t="str">
        <f>'pokedex_(Update_04.21)'!E436</f>
        <v>4</v>
      </c>
      <c r="AC439" t="str">
        <v>Ambipom</v>
      </c>
      <c r="AD439" t="str">
        <v>Normal</v>
      </c>
      <c r="AE439" t="str">
        <v>Normal</v>
      </c>
      <c r="AF439" t="str">
        <f t="shared" si="6"/>
        <v>Normal,Normal</v>
      </c>
      <c r="AG439" t="str">
        <v>Ambipom</v>
      </c>
      <c r="AI439" t="str">
        <v>Normal</v>
      </c>
      <c r="AJ439" t="str">
        <v>Ambipom</v>
      </c>
    </row>
    <row r="440" spans="24:36" x14ac:dyDescent="0.35">
      <c r="X440" t="str">
        <v>Drifloon</v>
      </c>
      <c r="Y440" t="str">
        <v>Ghost, Flying</v>
      </c>
      <c r="Z440" t="str" cm="1">
        <f t="array" ref="Z440:AA440">_xlfn.TEXTSPLIT(Y440,",")</f>
        <v>Ghost</v>
      </c>
      <c r="AA440" t="str">
        <v xml:space="preserve"> Flying</v>
      </c>
      <c r="AB440" t="str">
        <f>'pokedex_(Update_04.21)'!E437</f>
        <v>4</v>
      </c>
      <c r="AC440" t="str">
        <v>Drifloon</v>
      </c>
      <c r="AD440" t="str">
        <v>Ghost</v>
      </c>
      <c r="AE440" t="str">
        <v xml:space="preserve"> Flying</v>
      </c>
      <c r="AF440" t="str">
        <f t="shared" si="6"/>
        <v>Ghost, Flying</v>
      </c>
      <c r="AG440" t="str">
        <v>Drifloon</v>
      </c>
      <c r="AI440" t="str">
        <v>Ghost, Flying</v>
      </c>
      <c r="AJ440" t="str">
        <v>Drifloon</v>
      </c>
    </row>
    <row r="441" spans="24:36" x14ac:dyDescent="0.35">
      <c r="X441" t="str">
        <v>Drifblim</v>
      </c>
      <c r="Y441" t="str">
        <v>Ghost, Flying</v>
      </c>
      <c r="Z441" t="str" cm="1">
        <f t="array" ref="Z441:AA441">_xlfn.TEXTSPLIT(Y441,",")</f>
        <v>Ghost</v>
      </c>
      <c r="AA441" t="str">
        <v xml:space="preserve"> Flying</v>
      </c>
      <c r="AB441" t="str">
        <f>'pokedex_(Update_04.21)'!E438</f>
        <v>4</v>
      </c>
      <c r="AC441" t="str">
        <v>Drifblim</v>
      </c>
      <c r="AD441" t="str">
        <v>Ghost</v>
      </c>
      <c r="AE441" t="str">
        <v xml:space="preserve"> Flying</v>
      </c>
      <c r="AF441" t="str">
        <f t="shared" si="6"/>
        <v>Ghost, Flying</v>
      </c>
      <c r="AG441" t="str">
        <v>Drifblim</v>
      </c>
      <c r="AI441" t="str">
        <v>Ghost, Flying</v>
      </c>
      <c r="AJ441" t="str">
        <v>Drifblim</v>
      </c>
    </row>
    <row r="442" spans="24:36" x14ac:dyDescent="0.35">
      <c r="X442" t="str">
        <v>Buneary</v>
      </c>
      <c r="Y442" t="str">
        <v>Normal</v>
      </c>
      <c r="Z442" t="str" cm="1">
        <f t="array" ref="Z442">_xlfn.TEXTSPLIT(Y442,",")</f>
        <v>Normal</v>
      </c>
      <c r="AB442" t="str">
        <f>'pokedex_(Update_04.21)'!E439</f>
        <v>4</v>
      </c>
      <c r="AC442" t="str">
        <v>Buneary</v>
      </c>
      <c r="AD442" t="str">
        <v>Normal</v>
      </c>
      <c r="AE442" t="str">
        <v>Normal</v>
      </c>
      <c r="AF442" t="str">
        <f t="shared" si="6"/>
        <v>Normal,Normal</v>
      </c>
      <c r="AG442" t="str">
        <v>Buneary</v>
      </c>
      <c r="AI442" t="str">
        <v>Normal</v>
      </c>
      <c r="AJ442" t="str">
        <v>Buneary</v>
      </c>
    </row>
    <row r="443" spans="24:36" x14ac:dyDescent="0.35">
      <c r="X443" t="str">
        <v>Lopunny</v>
      </c>
      <c r="Y443" t="str">
        <v>Normal</v>
      </c>
      <c r="Z443" t="str" cm="1">
        <f t="array" ref="Z443">_xlfn.TEXTSPLIT(Y443,",")</f>
        <v>Normal</v>
      </c>
      <c r="AB443" t="str">
        <f>'pokedex_(Update_04.21)'!E440</f>
        <v>4</v>
      </c>
      <c r="AC443" t="str">
        <v>Lopunny</v>
      </c>
      <c r="AD443" t="str">
        <v>Normal</v>
      </c>
      <c r="AE443" t="str">
        <v>Normal</v>
      </c>
      <c r="AF443" t="str">
        <f t="shared" si="6"/>
        <v>Normal,Normal</v>
      </c>
      <c r="AG443" t="str">
        <v>Lopunny</v>
      </c>
      <c r="AI443" t="str">
        <v>Normal</v>
      </c>
      <c r="AJ443" t="str">
        <v>Lopunny</v>
      </c>
    </row>
    <row r="444" spans="24:36" x14ac:dyDescent="0.35">
      <c r="X444" t="str">
        <v>Mismagius</v>
      </c>
      <c r="Y444" t="str">
        <v>Ghost</v>
      </c>
      <c r="Z444" t="str" cm="1">
        <f t="array" ref="Z444">_xlfn.TEXTSPLIT(Y444,",")</f>
        <v>Ghost</v>
      </c>
      <c r="AB444" t="str">
        <f>'pokedex_(Update_04.21)'!E441</f>
        <v>4</v>
      </c>
      <c r="AC444" t="str">
        <v>Mismagius</v>
      </c>
      <c r="AD444" t="str">
        <v>Ghost</v>
      </c>
      <c r="AE444" t="str">
        <v>Ghost</v>
      </c>
      <c r="AF444" t="str">
        <f t="shared" si="6"/>
        <v>Ghost,Ghost</v>
      </c>
      <c r="AG444" t="str">
        <v>Mismagius</v>
      </c>
      <c r="AI444" t="str">
        <v>Ghost</v>
      </c>
      <c r="AJ444" t="str">
        <v>Mismagius</v>
      </c>
    </row>
    <row r="445" spans="24:36" x14ac:dyDescent="0.35">
      <c r="X445" t="str">
        <v>Honchkrow</v>
      </c>
      <c r="Y445" t="str">
        <v>Dark, Flying</v>
      </c>
      <c r="Z445" t="str" cm="1">
        <f t="array" ref="Z445:AA445">_xlfn.TEXTSPLIT(Y445,",")</f>
        <v>Dark</v>
      </c>
      <c r="AA445" t="str">
        <v xml:space="preserve"> Flying</v>
      </c>
      <c r="AB445" t="str">
        <f>'pokedex_(Update_04.21)'!E442</f>
        <v>4</v>
      </c>
      <c r="AC445" t="str">
        <v>Honchkrow</v>
      </c>
      <c r="AD445" t="str">
        <v>Dark</v>
      </c>
      <c r="AE445" t="str">
        <v xml:space="preserve"> Flying</v>
      </c>
      <c r="AF445" t="str">
        <f t="shared" si="6"/>
        <v>Dark, Flying</v>
      </c>
      <c r="AG445" t="str">
        <v>Honchkrow</v>
      </c>
      <c r="AI445" t="str">
        <v>Dark, Flying</v>
      </c>
      <c r="AJ445" t="str">
        <v>Honchkrow</v>
      </c>
    </row>
    <row r="446" spans="24:36" x14ac:dyDescent="0.35">
      <c r="X446" t="str">
        <v>Glameow</v>
      </c>
      <c r="Y446" t="str">
        <v>Normal</v>
      </c>
      <c r="Z446" t="str" cm="1">
        <f t="array" ref="Z446">_xlfn.TEXTSPLIT(Y446,",")</f>
        <v>Normal</v>
      </c>
      <c r="AB446" t="str">
        <f>'pokedex_(Update_04.21)'!E443</f>
        <v>4</v>
      </c>
      <c r="AC446" t="str">
        <v>Glameow</v>
      </c>
      <c r="AD446" t="str">
        <v>Normal</v>
      </c>
      <c r="AE446" t="str">
        <v>Normal</v>
      </c>
      <c r="AF446" t="str">
        <f t="shared" si="6"/>
        <v>Normal,Normal</v>
      </c>
      <c r="AG446" t="str">
        <v>Glameow</v>
      </c>
      <c r="AI446" t="str">
        <v>Normal</v>
      </c>
      <c r="AJ446" t="str">
        <v>Glameow</v>
      </c>
    </row>
    <row r="447" spans="24:36" x14ac:dyDescent="0.35">
      <c r="X447" t="str">
        <v>Purugly</v>
      </c>
      <c r="Y447" t="str">
        <v>Normal</v>
      </c>
      <c r="Z447" t="str" cm="1">
        <f t="array" ref="Z447">_xlfn.TEXTSPLIT(Y447,",")</f>
        <v>Normal</v>
      </c>
      <c r="AB447" t="str">
        <f>'pokedex_(Update_04.21)'!E444</f>
        <v>4</v>
      </c>
      <c r="AC447" t="str">
        <v>Purugly</v>
      </c>
      <c r="AD447" t="str">
        <v>Normal</v>
      </c>
      <c r="AE447" t="str">
        <v>Normal</v>
      </c>
      <c r="AF447" t="str">
        <f t="shared" si="6"/>
        <v>Normal,Normal</v>
      </c>
      <c r="AG447" t="str">
        <v>Purugly</v>
      </c>
      <c r="AI447" t="str">
        <v>Normal</v>
      </c>
      <c r="AJ447" t="str">
        <v>Purugly</v>
      </c>
    </row>
    <row r="448" spans="24:36" x14ac:dyDescent="0.35">
      <c r="X448" t="str">
        <v>Chingling</v>
      </c>
      <c r="Y448" t="str">
        <v>Psychic</v>
      </c>
      <c r="Z448" t="str" cm="1">
        <f t="array" ref="Z448">_xlfn.TEXTSPLIT(Y448,",")</f>
        <v>Psychic</v>
      </c>
      <c r="AB448" t="str">
        <f>'pokedex_(Update_04.21)'!E445</f>
        <v>4</v>
      </c>
      <c r="AC448" t="str">
        <v>Chingling</v>
      </c>
      <c r="AD448" t="str">
        <v>Psychic</v>
      </c>
      <c r="AE448" t="str">
        <v>Psychic</v>
      </c>
      <c r="AF448" t="str">
        <f t="shared" si="6"/>
        <v>Psychic,Psychic</v>
      </c>
      <c r="AG448" t="str">
        <v>Chingling</v>
      </c>
      <c r="AI448" t="str">
        <v>Psychic</v>
      </c>
      <c r="AJ448" t="str">
        <v>Chingling</v>
      </c>
    </row>
    <row r="449" spans="24:36" x14ac:dyDescent="0.35">
      <c r="X449" t="str">
        <v>Stunky</v>
      </c>
      <c r="Y449" t="str">
        <v>Poison, Dark</v>
      </c>
      <c r="Z449" t="str" cm="1">
        <f t="array" ref="Z449:AA449">_xlfn.TEXTSPLIT(Y449,",")</f>
        <v>Poison</v>
      </c>
      <c r="AA449" t="str">
        <v xml:space="preserve"> Dark</v>
      </c>
      <c r="AB449" t="str">
        <f>'pokedex_(Update_04.21)'!E446</f>
        <v>4</v>
      </c>
      <c r="AC449" t="str">
        <v>Stunky</v>
      </c>
      <c r="AD449" t="str">
        <v>Poison</v>
      </c>
      <c r="AE449" t="str">
        <v xml:space="preserve"> Dark</v>
      </c>
      <c r="AF449" t="str">
        <f t="shared" si="6"/>
        <v>Poison, Dark</v>
      </c>
      <c r="AG449" t="str">
        <v>Stunky</v>
      </c>
      <c r="AI449" t="str">
        <v>Poison, Dark</v>
      </c>
      <c r="AJ449" t="str">
        <v>Stunky</v>
      </c>
    </row>
    <row r="450" spans="24:36" x14ac:dyDescent="0.35">
      <c r="X450" t="str">
        <v>Skuntank</v>
      </c>
      <c r="Y450" t="str">
        <v>Poison, Dark</v>
      </c>
      <c r="Z450" t="str" cm="1">
        <f t="array" ref="Z450:AA450">_xlfn.TEXTSPLIT(Y450,",")</f>
        <v>Poison</v>
      </c>
      <c r="AA450" t="str">
        <v xml:space="preserve"> Dark</v>
      </c>
      <c r="AB450" t="str">
        <f>'pokedex_(Update_04.21)'!E447</f>
        <v>4</v>
      </c>
      <c r="AC450" t="str">
        <v>Skuntank</v>
      </c>
      <c r="AD450" t="str">
        <v>Poison</v>
      </c>
      <c r="AE450" t="str">
        <v xml:space="preserve"> Dark</v>
      </c>
      <c r="AF450" t="str">
        <f t="shared" si="6"/>
        <v>Poison, Dark</v>
      </c>
      <c r="AG450" t="str">
        <v>Skuntank</v>
      </c>
      <c r="AI450" t="str">
        <v>Poison, Dark</v>
      </c>
      <c r="AJ450" t="str">
        <v>Skuntank</v>
      </c>
    </row>
    <row r="451" spans="24:36" x14ac:dyDescent="0.35">
      <c r="X451" t="str">
        <v>Bronzor</v>
      </c>
      <c r="Y451" t="str">
        <v>Steel, Psychic</v>
      </c>
      <c r="Z451" t="str" cm="1">
        <f t="array" ref="Z451:AA451">_xlfn.TEXTSPLIT(Y451,",")</f>
        <v>Steel</v>
      </c>
      <c r="AA451" t="str">
        <v xml:space="preserve"> Psychic</v>
      </c>
      <c r="AB451" t="str">
        <f>'pokedex_(Update_04.21)'!E448</f>
        <v>4</v>
      </c>
      <c r="AC451" t="str">
        <v>Bronzor</v>
      </c>
      <c r="AD451" t="str">
        <v>Steel</v>
      </c>
      <c r="AE451" t="str">
        <v xml:space="preserve"> Psychic</v>
      </c>
      <c r="AF451" t="str">
        <f t="shared" si="6"/>
        <v>Steel, Psychic</v>
      </c>
      <c r="AG451" t="str">
        <v>Bronzor</v>
      </c>
      <c r="AI451" t="str">
        <v>Steel, Psychic</v>
      </c>
      <c r="AJ451" t="str">
        <v>Bronzor</v>
      </c>
    </row>
    <row r="452" spans="24:36" x14ac:dyDescent="0.35">
      <c r="X452" t="str">
        <v>Bronzong</v>
      </c>
      <c r="Y452" t="str">
        <v>Steel, Psychic</v>
      </c>
      <c r="Z452" t="str" cm="1">
        <f t="array" ref="Z452:AA452">_xlfn.TEXTSPLIT(Y452,",")</f>
        <v>Steel</v>
      </c>
      <c r="AA452" t="str">
        <v xml:space="preserve"> Psychic</v>
      </c>
      <c r="AB452" t="str">
        <f>'pokedex_(Update_04.21)'!E449</f>
        <v>4</v>
      </c>
      <c r="AC452" t="str">
        <v>Bronzong</v>
      </c>
      <c r="AD452" t="str">
        <v>Steel</v>
      </c>
      <c r="AE452" t="str">
        <v xml:space="preserve"> Psychic</v>
      </c>
      <c r="AF452" t="str">
        <f t="shared" si="6"/>
        <v>Steel, Psychic</v>
      </c>
      <c r="AG452" t="str">
        <v>Bronzong</v>
      </c>
      <c r="AI452" t="str">
        <v>Steel, Psychic</v>
      </c>
      <c r="AJ452" t="str">
        <v>Bronzong</v>
      </c>
    </row>
    <row r="453" spans="24:36" x14ac:dyDescent="0.35">
      <c r="X453" t="str">
        <v>Bonsly</v>
      </c>
      <c r="Y453" t="str">
        <v>Rock</v>
      </c>
      <c r="Z453" t="str" cm="1">
        <f t="array" ref="Z453">_xlfn.TEXTSPLIT(Y453,",")</f>
        <v>Rock</v>
      </c>
      <c r="AB453" t="str">
        <f>'pokedex_(Update_04.21)'!E450</f>
        <v>4</v>
      </c>
      <c r="AC453" t="str">
        <v>Bonsly</v>
      </c>
      <c r="AD453" t="str">
        <v>Rock</v>
      </c>
      <c r="AE453" t="str">
        <v>Rock</v>
      </c>
      <c r="AF453" t="str">
        <f t="shared" si="6"/>
        <v>Rock,Rock</v>
      </c>
      <c r="AG453" t="str">
        <v>Bonsly</v>
      </c>
      <c r="AI453" t="str">
        <v>Rock</v>
      </c>
      <c r="AJ453" t="str">
        <v>Bonsly</v>
      </c>
    </row>
    <row r="454" spans="24:36" x14ac:dyDescent="0.35">
      <c r="X454" t="str">
        <v>Mime Jr,</v>
      </c>
      <c r="Y454" t="str">
        <v>Psychic, Fairy</v>
      </c>
      <c r="Z454" t="str" cm="1">
        <f t="array" ref="Z454:AA454">_xlfn.TEXTSPLIT(Y454,",")</f>
        <v>Psychic</v>
      </c>
      <c r="AA454" t="str">
        <v xml:space="preserve"> Fairy</v>
      </c>
      <c r="AB454" t="str">
        <f>'pokedex_(Update_04.21)'!E451</f>
        <v>4</v>
      </c>
      <c r="AC454" t="str">
        <v>Mime Jr,</v>
      </c>
      <c r="AD454" t="str">
        <v>Psychic</v>
      </c>
      <c r="AE454" t="str">
        <v xml:space="preserve"> Fairy</v>
      </c>
      <c r="AF454" t="str">
        <f t="shared" ref="AF454:AF517" si="7">_xlfn.TEXTJOIN(",",TRUE,AD454,AE454)</f>
        <v>Psychic, Fairy</v>
      </c>
      <c r="AG454" t="str">
        <v>Mime Jr,</v>
      </c>
      <c r="AI454" t="str">
        <v>Psychic, Fairy</v>
      </c>
      <c r="AJ454" t="str">
        <v>Mime Jr,</v>
      </c>
    </row>
    <row r="455" spans="24:36" x14ac:dyDescent="0.35">
      <c r="X455" t="str">
        <v>Happiny</v>
      </c>
      <c r="Y455" t="str">
        <v>Normal</v>
      </c>
      <c r="Z455" t="str" cm="1">
        <f t="array" ref="Z455">_xlfn.TEXTSPLIT(Y455,",")</f>
        <v>Normal</v>
      </c>
      <c r="AB455" t="str">
        <f>'pokedex_(Update_04.21)'!E452</f>
        <v>4</v>
      </c>
      <c r="AC455" t="str">
        <v>Happiny</v>
      </c>
      <c r="AD455" t="str">
        <v>Normal</v>
      </c>
      <c r="AE455" t="str">
        <v>Normal</v>
      </c>
      <c r="AF455" t="str">
        <f t="shared" si="7"/>
        <v>Normal,Normal</v>
      </c>
      <c r="AG455" t="str">
        <v>Happiny</v>
      </c>
      <c r="AI455" t="str">
        <v>Normal</v>
      </c>
      <c r="AJ455" t="str">
        <v>Happiny</v>
      </c>
    </row>
    <row r="456" spans="24:36" x14ac:dyDescent="0.35">
      <c r="X456" t="str">
        <v>Chatot</v>
      </c>
      <c r="Y456" t="str">
        <v>Normal, Flying</v>
      </c>
      <c r="Z456" t="str" cm="1">
        <f t="array" ref="Z456:AA456">_xlfn.TEXTSPLIT(Y456,",")</f>
        <v>Normal</v>
      </c>
      <c r="AA456" t="str">
        <v xml:space="preserve"> Flying</v>
      </c>
      <c r="AB456" t="str">
        <f>'pokedex_(Update_04.21)'!E453</f>
        <v>4</v>
      </c>
      <c r="AC456" t="str">
        <v>Chatot</v>
      </c>
      <c r="AD456" t="str">
        <v>Normal</v>
      </c>
      <c r="AE456" t="str">
        <v xml:space="preserve"> Flying</v>
      </c>
      <c r="AF456" t="str">
        <f t="shared" si="7"/>
        <v>Normal, Flying</v>
      </c>
      <c r="AG456" t="str">
        <v>Chatot</v>
      </c>
      <c r="AI456" t="str">
        <v>Normal, Flying</v>
      </c>
      <c r="AJ456" t="str">
        <v>Chatot</v>
      </c>
    </row>
    <row r="457" spans="24:36" x14ac:dyDescent="0.35">
      <c r="X457" t="str">
        <v>Spiritomb</v>
      </c>
      <c r="Y457" t="str">
        <v>Ghost, Dark</v>
      </c>
      <c r="Z457" t="str" cm="1">
        <f t="array" ref="Z457:AA457">_xlfn.TEXTSPLIT(Y457,",")</f>
        <v>Ghost</v>
      </c>
      <c r="AA457" t="str">
        <v xml:space="preserve"> Dark</v>
      </c>
      <c r="AB457" t="str">
        <f>'pokedex_(Update_04.21)'!E454</f>
        <v>4</v>
      </c>
      <c r="AC457" t="str">
        <v>Spiritomb</v>
      </c>
      <c r="AD457" t="str">
        <v>Ghost</v>
      </c>
      <c r="AE457" t="str">
        <v xml:space="preserve"> Dark</v>
      </c>
      <c r="AF457" t="str">
        <f t="shared" si="7"/>
        <v>Ghost, Dark</v>
      </c>
      <c r="AG457" t="str">
        <v>Spiritomb</v>
      </c>
      <c r="AI457" t="str">
        <v>Ghost, Dark</v>
      </c>
      <c r="AJ457" t="str">
        <v>Spiritomb</v>
      </c>
    </row>
    <row r="458" spans="24:36" x14ac:dyDescent="0.35">
      <c r="X458" t="str">
        <v>Gible</v>
      </c>
      <c r="Y458" t="str">
        <v>Dragon, Ground</v>
      </c>
      <c r="Z458" t="str" cm="1">
        <f t="array" ref="Z458:AA458">_xlfn.TEXTSPLIT(Y458,",")</f>
        <v>Dragon</v>
      </c>
      <c r="AA458" t="str">
        <v xml:space="preserve"> Ground</v>
      </c>
      <c r="AB458" t="str">
        <f>'pokedex_(Update_04.21)'!E455</f>
        <v>4</v>
      </c>
      <c r="AC458" t="str">
        <v>Gible</v>
      </c>
      <c r="AD458" t="str">
        <v>Dragon</v>
      </c>
      <c r="AE458" t="str">
        <v xml:space="preserve"> Ground</v>
      </c>
      <c r="AF458" t="str">
        <f t="shared" si="7"/>
        <v>Dragon, Ground</v>
      </c>
      <c r="AG458" t="str">
        <v>Gible</v>
      </c>
      <c r="AI458" t="str">
        <v>Dragon, Ground</v>
      </c>
      <c r="AJ458" t="str">
        <v>Gible</v>
      </c>
    </row>
    <row r="459" spans="24:36" x14ac:dyDescent="0.35">
      <c r="X459" t="str">
        <v>Gabite</v>
      </c>
      <c r="Y459" t="str">
        <v>Dragon, Ground</v>
      </c>
      <c r="Z459" t="str" cm="1">
        <f t="array" ref="Z459:AA459">_xlfn.TEXTSPLIT(Y459,",")</f>
        <v>Dragon</v>
      </c>
      <c r="AA459" t="str">
        <v xml:space="preserve"> Ground</v>
      </c>
      <c r="AB459" t="str">
        <f>'pokedex_(Update_04.21)'!E456</f>
        <v>4</v>
      </c>
      <c r="AC459" t="str">
        <v>Gabite</v>
      </c>
      <c r="AD459" t="str">
        <v>Dragon</v>
      </c>
      <c r="AE459" t="str">
        <v xml:space="preserve"> Ground</v>
      </c>
      <c r="AF459" t="str">
        <f t="shared" si="7"/>
        <v>Dragon, Ground</v>
      </c>
      <c r="AG459" t="str">
        <v>Gabite</v>
      </c>
      <c r="AI459" t="str">
        <v>Dragon, Ground</v>
      </c>
      <c r="AJ459" t="str">
        <v>Gabite</v>
      </c>
    </row>
    <row r="460" spans="24:36" x14ac:dyDescent="0.35">
      <c r="X460" t="str">
        <v>Garchomp</v>
      </c>
      <c r="Y460" t="str">
        <v>Dragon, Ground</v>
      </c>
      <c r="Z460" t="str" cm="1">
        <f t="array" ref="Z460:AA460">_xlfn.TEXTSPLIT(Y460,",")</f>
        <v>Dragon</v>
      </c>
      <c r="AA460" t="str">
        <v xml:space="preserve"> Ground</v>
      </c>
      <c r="AB460" t="str">
        <f>'pokedex_(Update_04.21)'!E457</f>
        <v>4</v>
      </c>
      <c r="AC460" t="str">
        <v>Garchomp</v>
      </c>
      <c r="AD460" t="str">
        <v>Dragon</v>
      </c>
      <c r="AE460" t="str">
        <v xml:space="preserve"> Ground</v>
      </c>
      <c r="AF460" t="str">
        <f t="shared" si="7"/>
        <v>Dragon, Ground</v>
      </c>
      <c r="AG460" t="str">
        <v>Garchomp</v>
      </c>
      <c r="AI460" t="str">
        <v>Dragon, Ground</v>
      </c>
      <c r="AJ460" t="str">
        <v>Garchomp</v>
      </c>
    </row>
    <row r="461" spans="24:36" x14ac:dyDescent="0.35">
      <c r="X461" t="str">
        <v>Munchlax</v>
      </c>
      <c r="Y461" t="str">
        <v>Normal</v>
      </c>
      <c r="Z461" t="str" cm="1">
        <f t="array" ref="Z461">_xlfn.TEXTSPLIT(Y461,",")</f>
        <v>Normal</v>
      </c>
      <c r="AB461" t="str">
        <f>'pokedex_(Update_04.21)'!E458</f>
        <v>4</v>
      </c>
      <c r="AC461" t="str">
        <v>Munchlax</v>
      </c>
      <c r="AD461" t="str">
        <v>Normal</v>
      </c>
      <c r="AE461" t="str">
        <v>Normal</v>
      </c>
      <c r="AF461" t="str">
        <f t="shared" si="7"/>
        <v>Normal,Normal</v>
      </c>
      <c r="AG461" t="str">
        <v>Munchlax</v>
      </c>
      <c r="AI461" t="str">
        <v>Normal</v>
      </c>
      <c r="AJ461" t="str">
        <v>Munchlax</v>
      </c>
    </row>
    <row r="462" spans="24:36" x14ac:dyDescent="0.35">
      <c r="X462" t="str">
        <v>Riolu</v>
      </c>
      <c r="Y462" t="str">
        <v>Fighting</v>
      </c>
      <c r="Z462" t="str" cm="1">
        <f t="array" ref="Z462">_xlfn.TEXTSPLIT(Y462,",")</f>
        <v>Fighting</v>
      </c>
      <c r="AB462" t="str">
        <f>'pokedex_(Update_04.21)'!E459</f>
        <v>4</v>
      </c>
      <c r="AC462" t="str">
        <v>Riolu</v>
      </c>
      <c r="AD462" t="str">
        <v>Fighting</v>
      </c>
      <c r="AE462" t="str">
        <v>Fighting</v>
      </c>
      <c r="AF462" t="str">
        <f t="shared" si="7"/>
        <v>Fighting,Fighting</v>
      </c>
      <c r="AG462" t="str">
        <v>Riolu</v>
      </c>
      <c r="AI462" t="str">
        <v>Fighting</v>
      </c>
      <c r="AJ462" t="str">
        <v>Riolu</v>
      </c>
    </row>
    <row r="463" spans="24:36" x14ac:dyDescent="0.35">
      <c r="X463" t="str">
        <v>Lucario</v>
      </c>
      <c r="Y463" t="str">
        <v>Fighting, Steel</v>
      </c>
      <c r="Z463" t="str" cm="1">
        <f t="array" ref="Z463:AA463">_xlfn.TEXTSPLIT(Y463,",")</f>
        <v>Fighting</v>
      </c>
      <c r="AA463" t="str">
        <v xml:space="preserve"> Steel</v>
      </c>
      <c r="AB463" t="str">
        <f>'pokedex_(Update_04.21)'!E460</f>
        <v>4</v>
      </c>
      <c r="AC463" t="str">
        <v>Lucario</v>
      </c>
      <c r="AD463" t="str">
        <v>Fighting</v>
      </c>
      <c r="AE463" t="str">
        <v xml:space="preserve"> Steel</v>
      </c>
      <c r="AF463" t="str">
        <f t="shared" si="7"/>
        <v>Fighting, Steel</v>
      </c>
      <c r="AG463" t="str">
        <v>Lucario</v>
      </c>
      <c r="AI463" t="str">
        <v>Fighting, Steel</v>
      </c>
      <c r="AJ463" t="str">
        <v>Lucario</v>
      </c>
    </row>
    <row r="464" spans="24:36" x14ac:dyDescent="0.35">
      <c r="X464" t="str">
        <v>Hippopotas</v>
      </c>
      <c r="Y464" t="str">
        <v>Ground</v>
      </c>
      <c r="Z464" t="str" cm="1">
        <f t="array" ref="Z464">_xlfn.TEXTSPLIT(Y464,",")</f>
        <v>Ground</v>
      </c>
      <c r="AB464" t="str">
        <f>'pokedex_(Update_04.21)'!E461</f>
        <v>4</v>
      </c>
      <c r="AC464" t="str">
        <v>Hippopotas</v>
      </c>
      <c r="AD464" t="str">
        <v>Ground</v>
      </c>
      <c r="AE464" t="str">
        <v>Ground</v>
      </c>
      <c r="AF464" t="str">
        <f t="shared" si="7"/>
        <v>Ground,Ground</v>
      </c>
      <c r="AG464" t="str">
        <v>Hippopotas</v>
      </c>
      <c r="AI464" t="str">
        <v>Ground</v>
      </c>
      <c r="AJ464" t="str">
        <v>Hippopotas</v>
      </c>
    </row>
    <row r="465" spans="24:36" x14ac:dyDescent="0.35">
      <c r="X465" t="str">
        <v>Hippowdon</v>
      </c>
      <c r="Y465" t="str">
        <v>Ground</v>
      </c>
      <c r="Z465" t="str" cm="1">
        <f t="array" ref="Z465">_xlfn.TEXTSPLIT(Y465,",")</f>
        <v>Ground</v>
      </c>
      <c r="AB465" t="str">
        <f>'pokedex_(Update_04.21)'!E462</f>
        <v>4</v>
      </c>
      <c r="AC465" t="str">
        <v>Hippowdon</v>
      </c>
      <c r="AD465" t="str">
        <v>Ground</v>
      </c>
      <c r="AE465" t="str">
        <v>Ground</v>
      </c>
      <c r="AF465" t="str">
        <f t="shared" si="7"/>
        <v>Ground,Ground</v>
      </c>
      <c r="AG465" t="str">
        <v>Hippowdon</v>
      </c>
      <c r="AI465" t="str">
        <v>Ground</v>
      </c>
      <c r="AJ465" t="str">
        <v>Hippowdon</v>
      </c>
    </row>
    <row r="466" spans="24:36" x14ac:dyDescent="0.35">
      <c r="X466" t="str">
        <v>Skorupi</v>
      </c>
      <c r="Y466" t="str">
        <v>Poison, Bug</v>
      </c>
      <c r="Z466" t="str" cm="1">
        <f t="array" ref="Z466:AA466">_xlfn.TEXTSPLIT(Y466,",")</f>
        <v>Poison</v>
      </c>
      <c r="AA466" t="str">
        <v xml:space="preserve"> Bug</v>
      </c>
      <c r="AB466" t="str">
        <f>'pokedex_(Update_04.21)'!E463</f>
        <v>4</v>
      </c>
      <c r="AC466" t="str">
        <v>Skorupi</v>
      </c>
      <c r="AD466" t="str">
        <v>Poison</v>
      </c>
      <c r="AE466" t="str">
        <v xml:space="preserve"> Bug</v>
      </c>
      <c r="AF466" t="str">
        <f t="shared" si="7"/>
        <v>Poison, Bug</v>
      </c>
      <c r="AG466" t="str">
        <v>Skorupi</v>
      </c>
      <c r="AI466" t="str">
        <v>Poison, Bug</v>
      </c>
      <c r="AJ466" t="str">
        <v>Skorupi</v>
      </c>
    </row>
    <row r="467" spans="24:36" x14ac:dyDescent="0.35">
      <c r="X467" t="str">
        <v>Drapion</v>
      </c>
      <c r="Y467" t="str">
        <v>Poison, Dark</v>
      </c>
      <c r="Z467" t="str" cm="1">
        <f t="array" ref="Z467:AA467">_xlfn.TEXTSPLIT(Y467,",")</f>
        <v>Poison</v>
      </c>
      <c r="AA467" t="str">
        <v xml:space="preserve"> Dark</v>
      </c>
      <c r="AB467" t="str">
        <f>'pokedex_(Update_04.21)'!E464</f>
        <v>4</v>
      </c>
      <c r="AC467" t="str">
        <v>Drapion</v>
      </c>
      <c r="AD467" t="str">
        <v>Poison</v>
      </c>
      <c r="AE467" t="str">
        <v xml:space="preserve"> Dark</v>
      </c>
      <c r="AF467" t="str">
        <f t="shared" si="7"/>
        <v>Poison, Dark</v>
      </c>
      <c r="AG467" t="str">
        <v>Drapion</v>
      </c>
      <c r="AI467" t="str">
        <v>Poison, Dark</v>
      </c>
      <c r="AJ467" t="str">
        <v>Drapion</v>
      </c>
    </row>
    <row r="468" spans="24:36" x14ac:dyDescent="0.35">
      <c r="X468" t="str">
        <v>Croagunk</v>
      </c>
      <c r="Y468" t="str">
        <v>Poison, Fighting</v>
      </c>
      <c r="Z468" t="str" cm="1">
        <f t="array" ref="Z468:AA468">_xlfn.TEXTSPLIT(Y468,",")</f>
        <v>Poison</v>
      </c>
      <c r="AA468" t="str">
        <v xml:space="preserve"> Fighting</v>
      </c>
      <c r="AB468" t="str">
        <f>'pokedex_(Update_04.21)'!E465</f>
        <v>4</v>
      </c>
      <c r="AC468" t="str">
        <v>Croagunk</v>
      </c>
      <c r="AD468" t="str">
        <v>Poison</v>
      </c>
      <c r="AE468" t="str">
        <v xml:space="preserve"> Fighting</v>
      </c>
      <c r="AF468" t="str">
        <f t="shared" si="7"/>
        <v>Poison, Fighting</v>
      </c>
      <c r="AG468" t="str">
        <v>Croagunk</v>
      </c>
      <c r="AI468" t="str">
        <v>Poison, Fighting</v>
      </c>
      <c r="AJ468" t="str">
        <v>Croagunk</v>
      </c>
    </row>
    <row r="469" spans="24:36" x14ac:dyDescent="0.35">
      <c r="X469" t="str">
        <v>Toxicroak</v>
      </c>
      <c r="Y469" t="str">
        <v>Poison, Fighting</v>
      </c>
      <c r="Z469" t="str" cm="1">
        <f t="array" ref="Z469:AA469">_xlfn.TEXTSPLIT(Y469,",")</f>
        <v>Poison</v>
      </c>
      <c r="AA469" t="str">
        <v xml:space="preserve"> Fighting</v>
      </c>
      <c r="AB469" t="str">
        <f>'pokedex_(Update_04.21)'!E466</f>
        <v>4</v>
      </c>
      <c r="AC469" t="str">
        <v>Toxicroak</v>
      </c>
      <c r="AD469" t="str">
        <v>Poison</v>
      </c>
      <c r="AE469" t="str">
        <v xml:space="preserve"> Fighting</v>
      </c>
      <c r="AF469" t="str">
        <f t="shared" si="7"/>
        <v>Poison, Fighting</v>
      </c>
      <c r="AG469" t="str">
        <v>Toxicroak</v>
      </c>
      <c r="AI469" t="str">
        <v>Poison, Fighting</v>
      </c>
      <c r="AJ469" t="str">
        <v>Toxicroak</v>
      </c>
    </row>
    <row r="470" spans="24:36" x14ac:dyDescent="0.35">
      <c r="X470" t="str">
        <v>Carnivine</v>
      </c>
      <c r="Y470" t="str">
        <v>Grass</v>
      </c>
      <c r="Z470" t="str" cm="1">
        <f t="array" ref="Z470">_xlfn.TEXTSPLIT(Y470,",")</f>
        <v>Grass</v>
      </c>
      <c r="AB470" t="str">
        <f>'pokedex_(Update_04.21)'!E467</f>
        <v>4</v>
      </c>
      <c r="AC470" t="str">
        <v>Carnivine</v>
      </c>
      <c r="AD470" t="str">
        <v>Grass</v>
      </c>
      <c r="AE470" t="str">
        <v>Grass</v>
      </c>
      <c r="AF470" t="str">
        <f t="shared" si="7"/>
        <v>Grass,Grass</v>
      </c>
      <c r="AG470" t="str">
        <v>Carnivine</v>
      </c>
      <c r="AI470" t="str">
        <v>Grass</v>
      </c>
      <c r="AJ470" t="str">
        <v>Carnivine</v>
      </c>
    </row>
    <row r="471" spans="24:36" x14ac:dyDescent="0.35">
      <c r="X471" t="str">
        <v>Finneon</v>
      </c>
      <c r="Y471" t="str">
        <v>Water</v>
      </c>
      <c r="Z471" t="str" cm="1">
        <f t="array" ref="Z471">_xlfn.TEXTSPLIT(Y471,",")</f>
        <v>Water</v>
      </c>
      <c r="AB471" t="str">
        <f>'pokedex_(Update_04.21)'!E468</f>
        <v>4</v>
      </c>
      <c r="AC471" t="str">
        <v>Finneon</v>
      </c>
      <c r="AD471" t="str">
        <v>Water</v>
      </c>
      <c r="AE471" t="str">
        <v>Water</v>
      </c>
      <c r="AF471" t="str">
        <f t="shared" si="7"/>
        <v>Water,Water</v>
      </c>
      <c r="AG471" t="str">
        <v>Finneon</v>
      </c>
      <c r="AI471" t="str">
        <v>Water</v>
      </c>
      <c r="AJ471" t="str">
        <v>Finneon</v>
      </c>
    </row>
    <row r="472" spans="24:36" x14ac:dyDescent="0.35">
      <c r="X472" t="str">
        <v>Lumineon</v>
      </c>
      <c r="Y472" t="str">
        <v>Water</v>
      </c>
      <c r="Z472" t="str" cm="1">
        <f t="array" ref="Z472">_xlfn.TEXTSPLIT(Y472,",")</f>
        <v>Water</v>
      </c>
      <c r="AB472" t="str">
        <f>'pokedex_(Update_04.21)'!E469</f>
        <v>4</v>
      </c>
      <c r="AC472" t="str">
        <v>Lumineon</v>
      </c>
      <c r="AD472" t="str">
        <v>Water</v>
      </c>
      <c r="AE472" t="str">
        <v>Water</v>
      </c>
      <c r="AF472" t="str">
        <f t="shared" si="7"/>
        <v>Water,Water</v>
      </c>
      <c r="AG472" t="str">
        <v>Lumineon</v>
      </c>
      <c r="AI472" t="str">
        <v>Water</v>
      </c>
      <c r="AJ472" t="str">
        <v>Lumineon</v>
      </c>
    </row>
    <row r="473" spans="24:36" x14ac:dyDescent="0.35">
      <c r="X473" t="str">
        <v>Mantyke</v>
      </c>
      <c r="Y473" t="str">
        <v>Water, Flying</v>
      </c>
      <c r="Z473" t="str" cm="1">
        <f t="array" ref="Z473:AA473">_xlfn.TEXTSPLIT(Y473,",")</f>
        <v>Water</v>
      </c>
      <c r="AA473" t="str">
        <v xml:space="preserve"> Flying</v>
      </c>
      <c r="AB473" t="str">
        <f>'pokedex_(Update_04.21)'!E470</f>
        <v>4</v>
      </c>
      <c r="AC473" t="str">
        <v>Mantyke</v>
      </c>
      <c r="AD473" t="str">
        <v>Water</v>
      </c>
      <c r="AE473" t="str">
        <v xml:space="preserve"> Flying</v>
      </c>
      <c r="AF473" t="str">
        <f t="shared" si="7"/>
        <v>Water, Flying</v>
      </c>
      <c r="AG473" t="str">
        <v>Mantyke</v>
      </c>
      <c r="AI473" t="str">
        <v>Water, Flying</v>
      </c>
      <c r="AJ473" t="str">
        <v>Mantyke</v>
      </c>
    </row>
    <row r="474" spans="24:36" x14ac:dyDescent="0.35">
      <c r="X474" t="str">
        <v>Snover</v>
      </c>
      <c r="Y474" t="str">
        <v>Grass, Ice</v>
      </c>
      <c r="Z474" t="str" cm="1">
        <f t="array" ref="Z474:AA474">_xlfn.TEXTSPLIT(Y474,",")</f>
        <v>Grass</v>
      </c>
      <c r="AA474" t="str">
        <v xml:space="preserve"> Ice</v>
      </c>
      <c r="AB474" t="str">
        <f>'pokedex_(Update_04.21)'!E471</f>
        <v>4</v>
      </c>
      <c r="AC474" t="str">
        <v>Snover</v>
      </c>
      <c r="AD474" t="str">
        <v>Grass</v>
      </c>
      <c r="AE474" t="str">
        <v xml:space="preserve"> Ice</v>
      </c>
      <c r="AF474" t="str">
        <f t="shared" si="7"/>
        <v>Grass, Ice</v>
      </c>
      <c r="AG474" t="str">
        <v>Snover</v>
      </c>
      <c r="AI474" t="str">
        <v>Grass, Ice</v>
      </c>
      <c r="AJ474" t="str">
        <v>Snover</v>
      </c>
    </row>
    <row r="475" spans="24:36" x14ac:dyDescent="0.35">
      <c r="X475" t="str">
        <v>Abomasnow</v>
      </c>
      <c r="Y475" t="str">
        <v>Grass, Ice</v>
      </c>
      <c r="Z475" t="str" cm="1">
        <f t="array" ref="Z475:AA475">_xlfn.TEXTSPLIT(Y475,",")</f>
        <v>Grass</v>
      </c>
      <c r="AA475" t="str">
        <v xml:space="preserve"> Ice</v>
      </c>
      <c r="AB475" t="str">
        <f>'pokedex_(Update_04.21)'!E472</f>
        <v>4</v>
      </c>
      <c r="AC475" t="str">
        <v>Abomasnow</v>
      </c>
      <c r="AD475" t="str">
        <v>Grass</v>
      </c>
      <c r="AE475" t="str">
        <v xml:space="preserve"> Ice</v>
      </c>
      <c r="AF475" t="str">
        <f t="shared" si="7"/>
        <v>Grass, Ice</v>
      </c>
      <c r="AG475" t="str">
        <v>Abomasnow</v>
      </c>
      <c r="AI475" t="str">
        <v>Grass, Ice</v>
      </c>
      <c r="AJ475" t="str">
        <v>Abomasnow</v>
      </c>
    </row>
    <row r="476" spans="24:36" x14ac:dyDescent="0.35">
      <c r="X476" t="str">
        <v>Weavile</v>
      </c>
      <c r="Y476" t="str">
        <v>Dark, Ice</v>
      </c>
      <c r="Z476" t="str" cm="1">
        <f t="array" ref="Z476:AA476">_xlfn.TEXTSPLIT(Y476,",")</f>
        <v>Dark</v>
      </c>
      <c r="AA476" t="str">
        <v xml:space="preserve"> Ice</v>
      </c>
      <c r="AB476" t="str">
        <f>'pokedex_(Update_04.21)'!E473</f>
        <v>4</v>
      </c>
      <c r="AC476" t="str">
        <v>Weavile</v>
      </c>
      <c r="AD476" t="str">
        <v>Dark</v>
      </c>
      <c r="AE476" t="str">
        <v xml:space="preserve"> Ice</v>
      </c>
      <c r="AF476" t="str">
        <f t="shared" si="7"/>
        <v>Dark, Ice</v>
      </c>
      <c r="AG476" t="str">
        <v>Weavile</v>
      </c>
      <c r="AI476" t="str">
        <v>Dark, Ice</v>
      </c>
      <c r="AJ476" t="str">
        <v>Weavile</v>
      </c>
    </row>
    <row r="477" spans="24:36" x14ac:dyDescent="0.35">
      <c r="X477" t="str">
        <v>Magnezone</v>
      </c>
      <c r="Y477" t="str">
        <v>Electric, Steel</v>
      </c>
      <c r="Z477" t="str" cm="1">
        <f t="array" ref="Z477:AA477">_xlfn.TEXTSPLIT(Y477,",")</f>
        <v>Electric</v>
      </c>
      <c r="AA477" t="str">
        <v xml:space="preserve"> Steel</v>
      </c>
      <c r="AB477" t="str">
        <f>'pokedex_(Update_04.21)'!E474</f>
        <v>4</v>
      </c>
      <c r="AC477" t="str">
        <v>Magnezone</v>
      </c>
      <c r="AD477" t="str">
        <v>Electric</v>
      </c>
      <c r="AE477" t="str">
        <v xml:space="preserve"> Steel</v>
      </c>
      <c r="AF477" t="str">
        <f t="shared" si="7"/>
        <v>Electric, Steel</v>
      </c>
      <c r="AG477" t="str">
        <v>Magnezone</v>
      </c>
      <c r="AI477" t="str">
        <v>Electric, Steel</v>
      </c>
      <c r="AJ477" t="str">
        <v>Magnezone</v>
      </c>
    </row>
    <row r="478" spans="24:36" x14ac:dyDescent="0.35">
      <c r="X478" t="str">
        <v>Lickilicky</v>
      </c>
      <c r="Y478" t="str">
        <v>Normal</v>
      </c>
      <c r="Z478" t="str" cm="1">
        <f t="array" ref="Z478">_xlfn.TEXTSPLIT(Y478,",")</f>
        <v>Normal</v>
      </c>
      <c r="AB478" t="str">
        <f>'pokedex_(Update_04.21)'!E475</f>
        <v>4</v>
      </c>
      <c r="AC478" t="str">
        <v>Lickilicky</v>
      </c>
      <c r="AD478" t="str">
        <v>Normal</v>
      </c>
      <c r="AE478" t="str">
        <v>Normal</v>
      </c>
      <c r="AF478" t="str">
        <f t="shared" si="7"/>
        <v>Normal,Normal</v>
      </c>
      <c r="AG478" t="str">
        <v>Lickilicky</v>
      </c>
      <c r="AI478" t="str">
        <v>Normal</v>
      </c>
      <c r="AJ478" t="str">
        <v>Lickilicky</v>
      </c>
    </row>
    <row r="479" spans="24:36" x14ac:dyDescent="0.35">
      <c r="X479" t="str">
        <v>Rhyperior</v>
      </c>
      <c r="Y479" t="str">
        <v>Ground, Rock</v>
      </c>
      <c r="Z479" t="str" cm="1">
        <f t="array" ref="Z479:AA479">_xlfn.TEXTSPLIT(Y479,",")</f>
        <v>Ground</v>
      </c>
      <c r="AA479" t="str">
        <v xml:space="preserve"> Rock</v>
      </c>
      <c r="AB479" t="str">
        <f>'pokedex_(Update_04.21)'!E476</f>
        <v>4</v>
      </c>
      <c r="AC479" t="str">
        <v>Rhyperior</v>
      </c>
      <c r="AD479" t="str">
        <v>Ground</v>
      </c>
      <c r="AE479" t="str">
        <v xml:space="preserve"> Rock</v>
      </c>
      <c r="AF479" t="str">
        <f t="shared" si="7"/>
        <v>Ground, Rock</v>
      </c>
      <c r="AG479" t="str">
        <v>Rhyperior</v>
      </c>
      <c r="AI479" t="str">
        <v>Ground, Rock</v>
      </c>
      <c r="AJ479" t="str">
        <v>Rhyperior</v>
      </c>
    </row>
    <row r="480" spans="24:36" x14ac:dyDescent="0.35">
      <c r="X480" t="str">
        <v>Tangrowth</v>
      </c>
      <c r="Y480" t="str">
        <v>Grass</v>
      </c>
      <c r="Z480" t="str" cm="1">
        <f t="array" ref="Z480">_xlfn.TEXTSPLIT(Y480,",")</f>
        <v>Grass</v>
      </c>
      <c r="AB480" t="str">
        <f>'pokedex_(Update_04.21)'!E477</f>
        <v>4</v>
      </c>
      <c r="AC480" t="str">
        <v>Tangrowth</v>
      </c>
      <c r="AD480" t="str">
        <v>Grass</v>
      </c>
      <c r="AE480" t="str">
        <v>Grass</v>
      </c>
      <c r="AF480" t="str">
        <f t="shared" si="7"/>
        <v>Grass,Grass</v>
      </c>
      <c r="AG480" t="str">
        <v>Tangrowth</v>
      </c>
      <c r="AI480" t="str">
        <v>Grass</v>
      </c>
      <c r="AJ480" t="str">
        <v>Tangrowth</v>
      </c>
    </row>
    <row r="481" spans="24:36" x14ac:dyDescent="0.35">
      <c r="X481" t="str">
        <v>Electivire</v>
      </c>
      <c r="Y481" t="str">
        <v>Electric</v>
      </c>
      <c r="Z481" t="str" cm="1">
        <f t="array" ref="Z481">_xlfn.TEXTSPLIT(Y481,",")</f>
        <v>Electric</v>
      </c>
      <c r="AB481" t="str">
        <f>'pokedex_(Update_04.21)'!E478</f>
        <v>4</v>
      </c>
      <c r="AC481" t="str">
        <v>Electivire</v>
      </c>
      <c r="AD481" t="str">
        <v>Electric</v>
      </c>
      <c r="AE481" t="str">
        <v>Electric</v>
      </c>
      <c r="AF481" t="str">
        <f t="shared" si="7"/>
        <v>Electric,Electric</v>
      </c>
      <c r="AG481" t="str">
        <v>Electivire</v>
      </c>
      <c r="AI481" t="str">
        <v>Electric</v>
      </c>
      <c r="AJ481" t="str">
        <v>Electivire</v>
      </c>
    </row>
    <row r="482" spans="24:36" x14ac:dyDescent="0.35">
      <c r="X482" t="str">
        <v>Magmortar</v>
      </c>
      <c r="Y482" t="str">
        <v>Fire</v>
      </c>
      <c r="Z482" t="str" cm="1">
        <f t="array" ref="Z482">_xlfn.TEXTSPLIT(Y482,",")</f>
        <v>Fire</v>
      </c>
      <c r="AB482" t="str">
        <f>'pokedex_(Update_04.21)'!E479</f>
        <v>4</v>
      </c>
      <c r="AC482" t="str">
        <v>Magmortar</v>
      </c>
      <c r="AD482" t="str">
        <v>Fire</v>
      </c>
      <c r="AE482" t="str">
        <v>Fire</v>
      </c>
      <c r="AF482" t="str">
        <f t="shared" si="7"/>
        <v>Fire,Fire</v>
      </c>
      <c r="AG482" t="str">
        <v>Magmortar</v>
      </c>
      <c r="AI482" t="str">
        <v>Fire</v>
      </c>
      <c r="AJ482" t="str">
        <v>Magmortar</v>
      </c>
    </row>
    <row r="483" spans="24:36" x14ac:dyDescent="0.35">
      <c r="X483" t="str">
        <v>Togekiss</v>
      </c>
      <c r="Y483" t="str">
        <v>Fairy, Flying</v>
      </c>
      <c r="Z483" t="str" cm="1">
        <f t="array" ref="Z483:AA483">_xlfn.TEXTSPLIT(Y483,",")</f>
        <v>Fairy</v>
      </c>
      <c r="AA483" t="str">
        <v xml:space="preserve"> Flying</v>
      </c>
      <c r="AB483" t="str">
        <f>'pokedex_(Update_04.21)'!E480</f>
        <v>4</v>
      </c>
      <c r="AC483" t="str">
        <v>Togekiss</v>
      </c>
      <c r="AD483" t="str">
        <v>Fairy</v>
      </c>
      <c r="AE483" t="str">
        <v xml:space="preserve"> Flying</v>
      </c>
      <c r="AF483" t="str">
        <f t="shared" si="7"/>
        <v>Fairy, Flying</v>
      </c>
      <c r="AG483" t="str">
        <v>Togekiss</v>
      </c>
      <c r="AI483" t="str">
        <v>Fairy, Flying</v>
      </c>
      <c r="AJ483" t="str">
        <v>Togekiss</v>
      </c>
    </row>
    <row r="484" spans="24:36" x14ac:dyDescent="0.35">
      <c r="X484" t="str">
        <v>Yanmega</v>
      </c>
      <c r="Y484" t="str">
        <v>Bug, Flying</v>
      </c>
      <c r="Z484" t="str" cm="1">
        <f t="array" ref="Z484:AA484">_xlfn.TEXTSPLIT(Y484,",")</f>
        <v>Bug</v>
      </c>
      <c r="AA484" t="str">
        <v xml:space="preserve"> Flying</v>
      </c>
      <c r="AB484" t="str">
        <f>'pokedex_(Update_04.21)'!E481</f>
        <v>4</v>
      </c>
      <c r="AC484" t="str">
        <v>Yanmega</v>
      </c>
      <c r="AD484" t="str">
        <v>Bug</v>
      </c>
      <c r="AE484" t="str">
        <v xml:space="preserve"> Flying</v>
      </c>
      <c r="AF484" t="str">
        <f t="shared" si="7"/>
        <v>Bug, Flying</v>
      </c>
      <c r="AG484" t="str">
        <v>Yanmega</v>
      </c>
      <c r="AI484" t="str">
        <v>Bug, Flying</v>
      </c>
      <c r="AJ484" t="str">
        <v>Yanmega</v>
      </c>
    </row>
    <row r="485" spans="24:36" x14ac:dyDescent="0.35">
      <c r="X485" t="str">
        <v>Leafeon</v>
      </c>
      <c r="Y485" t="str">
        <v>Grass</v>
      </c>
      <c r="Z485" t="str" cm="1">
        <f t="array" ref="Z485">_xlfn.TEXTSPLIT(Y485,",")</f>
        <v>Grass</v>
      </c>
      <c r="AB485" t="str">
        <f>'pokedex_(Update_04.21)'!E482</f>
        <v>4</v>
      </c>
      <c r="AC485" t="str">
        <v>Leafeon</v>
      </c>
      <c r="AD485" t="str">
        <v>Grass</v>
      </c>
      <c r="AE485" t="str">
        <v>Grass</v>
      </c>
      <c r="AF485" t="str">
        <f t="shared" si="7"/>
        <v>Grass,Grass</v>
      </c>
      <c r="AG485" t="str">
        <v>Leafeon</v>
      </c>
      <c r="AI485" t="str">
        <v>Grass</v>
      </c>
      <c r="AJ485" t="str">
        <v>Leafeon</v>
      </c>
    </row>
    <row r="486" spans="24:36" x14ac:dyDescent="0.35">
      <c r="X486" t="str">
        <v>Glaceon</v>
      </c>
      <c r="Y486" t="str">
        <v>Ice</v>
      </c>
      <c r="Z486" t="str" cm="1">
        <f t="array" ref="Z486">_xlfn.TEXTSPLIT(Y486,",")</f>
        <v>Ice</v>
      </c>
      <c r="AB486" t="str">
        <f>'pokedex_(Update_04.21)'!E483</f>
        <v>4</v>
      </c>
      <c r="AC486" t="str">
        <v>Glaceon</v>
      </c>
      <c r="AD486" t="str">
        <v>Ice</v>
      </c>
      <c r="AE486" t="str">
        <v>Ice</v>
      </c>
      <c r="AF486" t="str">
        <f t="shared" si="7"/>
        <v>Ice,Ice</v>
      </c>
      <c r="AG486" t="str">
        <v>Glaceon</v>
      </c>
      <c r="AI486" t="str">
        <v>Ice</v>
      </c>
      <c r="AJ486" t="str">
        <v>Glaceon</v>
      </c>
    </row>
    <row r="487" spans="24:36" x14ac:dyDescent="0.35">
      <c r="X487" t="str">
        <v>Gliscor</v>
      </c>
      <c r="Y487" t="str">
        <v>Ground, Flying</v>
      </c>
      <c r="Z487" t="str" cm="1">
        <f t="array" ref="Z487:AA487">_xlfn.TEXTSPLIT(Y487,",")</f>
        <v>Ground</v>
      </c>
      <c r="AA487" t="str">
        <v xml:space="preserve"> Flying</v>
      </c>
      <c r="AB487" t="str">
        <f>'pokedex_(Update_04.21)'!E484</f>
        <v>4</v>
      </c>
      <c r="AC487" t="str">
        <v>Gliscor</v>
      </c>
      <c r="AD487" t="str">
        <v>Ground</v>
      </c>
      <c r="AE487" t="str">
        <v xml:space="preserve"> Flying</v>
      </c>
      <c r="AF487" t="str">
        <f t="shared" si="7"/>
        <v>Ground, Flying</v>
      </c>
      <c r="AG487" t="str">
        <v>Gliscor</v>
      </c>
      <c r="AI487" t="str">
        <v>Ground, Flying</v>
      </c>
      <c r="AJ487" t="str">
        <v>Gliscor</v>
      </c>
    </row>
    <row r="488" spans="24:36" x14ac:dyDescent="0.35">
      <c r="X488" t="str">
        <v>Mamoswine</v>
      </c>
      <c r="Y488" t="str">
        <v>Ice, Ground</v>
      </c>
      <c r="Z488" t="str" cm="1">
        <f t="array" ref="Z488:AA488">_xlfn.TEXTSPLIT(Y488,",")</f>
        <v>Ice</v>
      </c>
      <c r="AA488" t="str">
        <v xml:space="preserve"> Ground</v>
      </c>
      <c r="AB488" t="str">
        <f>'pokedex_(Update_04.21)'!E485</f>
        <v>4</v>
      </c>
      <c r="AC488" t="str">
        <v>Mamoswine</v>
      </c>
      <c r="AD488" t="str">
        <v>Ice</v>
      </c>
      <c r="AE488" t="str">
        <v xml:space="preserve"> Ground</v>
      </c>
      <c r="AF488" t="str">
        <f t="shared" si="7"/>
        <v>Ice, Ground</v>
      </c>
      <c r="AG488" t="str">
        <v>Mamoswine</v>
      </c>
      <c r="AI488" t="str">
        <v>Ice, Ground</v>
      </c>
      <c r="AJ488" t="str">
        <v>Mamoswine</v>
      </c>
    </row>
    <row r="489" spans="24:36" x14ac:dyDescent="0.35">
      <c r="X489" t="str">
        <v>Porygon-Z</v>
      </c>
      <c r="Y489" t="str">
        <v>Normal</v>
      </c>
      <c r="Z489" t="str" cm="1">
        <f t="array" ref="Z489">_xlfn.TEXTSPLIT(Y489,",")</f>
        <v>Normal</v>
      </c>
      <c r="AB489" t="str">
        <f>'pokedex_(Update_04.21)'!E486</f>
        <v>4</v>
      </c>
      <c r="AC489" t="str">
        <v>Porygon-Z</v>
      </c>
      <c r="AD489" t="str">
        <v>Normal</v>
      </c>
      <c r="AE489" t="str">
        <v>Normal</v>
      </c>
      <c r="AF489" t="str">
        <f t="shared" si="7"/>
        <v>Normal,Normal</v>
      </c>
      <c r="AG489" t="str">
        <v>Porygon-Z</v>
      </c>
      <c r="AI489" t="str">
        <v>Normal</v>
      </c>
      <c r="AJ489" t="str">
        <v>Porygon-Z</v>
      </c>
    </row>
    <row r="490" spans="24:36" x14ac:dyDescent="0.35">
      <c r="X490" t="str">
        <v>Gallade</v>
      </c>
      <c r="Y490" t="str">
        <v>Psychic, Fighting</v>
      </c>
      <c r="Z490" t="str" cm="1">
        <f t="array" ref="Z490:AA490">_xlfn.TEXTSPLIT(Y490,",")</f>
        <v>Psychic</v>
      </c>
      <c r="AA490" t="str">
        <v xml:space="preserve"> Fighting</v>
      </c>
      <c r="AB490" t="str">
        <f>'pokedex_(Update_04.21)'!E487</f>
        <v>4</v>
      </c>
      <c r="AC490" t="str">
        <v>Gallade</v>
      </c>
      <c r="AD490" t="str">
        <v>Psychic</v>
      </c>
      <c r="AE490" t="str">
        <v xml:space="preserve"> Fighting</v>
      </c>
      <c r="AF490" t="str">
        <f t="shared" si="7"/>
        <v>Psychic, Fighting</v>
      </c>
      <c r="AG490" t="str">
        <v>Gallade</v>
      </c>
      <c r="AI490" t="str">
        <v>Psychic, Fighting</v>
      </c>
      <c r="AJ490" t="str">
        <v>Gallade</v>
      </c>
    </row>
    <row r="491" spans="24:36" x14ac:dyDescent="0.35">
      <c r="X491" t="str">
        <v>Probopass</v>
      </c>
      <c r="Y491" t="str">
        <v>Rock, Steel</v>
      </c>
      <c r="Z491" t="str" cm="1">
        <f t="array" ref="Z491:AA491">_xlfn.TEXTSPLIT(Y491,",")</f>
        <v>Rock</v>
      </c>
      <c r="AA491" t="str">
        <v xml:space="preserve"> Steel</v>
      </c>
      <c r="AB491" t="str">
        <f>'pokedex_(Update_04.21)'!E488</f>
        <v>4</v>
      </c>
      <c r="AC491" t="str">
        <v>Probopass</v>
      </c>
      <c r="AD491" t="str">
        <v>Rock</v>
      </c>
      <c r="AE491" t="str">
        <v xml:space="preserve"> Steel</v>
      </c>
      <c r="AF491" t="str">
        <f t="shared" si="7"/>
        <v>Rock, Steel</v>
      </c>
      <c r="AG491" t="str">
        <v>Probopass</v>
      </c>
      <c r="AI491" t="str">
        <v>Rock, Steel</v>
      </c>
      <c r="AJ491" t="str">
        <v>Probopass</v>
      </c>
    </row>
    <row r="492" spans="24:36" x14ac:dyDescent="0.35">
      <c r="X492" t="str">
        <v>Dusknoir</v>
      </c>
      <c r="Y492" t="str">
        <v>Ghost</v>
      </c>
      <c r="Z492" t="str" cm="1">
        <f t="array" ref="Z492">_xlfn.TEXTSPLIT(Y492,",")</f>
        <v>Ghost</v>
      </c>
      <c r="AB492" t="str">
        <f>'pokedex_(Update_04.21)'!E489</f>
        <v>4</v>
      </c>
      <c r="AC492" t="str">
        <v>Dusknoir</v>
      </c>
      <c r="AD492" t="str">
        <v>Ghost</v>
      </c>
      <c r="AE492" t="str">
        <v>Ghost</v>
      </c>
      <c r="AF492" t="str">
        <f t="shared" si="7"/>
        <v>Ghost,Ghost</v>
      </c>
      <c r="AG492" t="str">
        <v>Dusknoir</v>
      </c>
      <c r="AI492" t="str">
        <v>Ghost</v>
      </c>
      <c r="AJ492" t="str">
        <v>Dusknoir</v>
      </c>
    </row>
    <row r="493" spans="24:36" x14ac:dyDescent="0.35">
      <c r="X493" t="str">
        <v>Froslass</v>
      </c>
      <c r="Y493" t="str">
        <v>Ice, Ghost</v>
      </c>
      <c r="Z493" t="str" cm="1">
        <f t="array" ref="Z493:AA493">_xlfn.TEXTSPLIT(Y493,",")</f>
        <v>Ice</v>
      </c>
      <c r="AA493" t="str">
        <v xml:space="preserve"> Ghost</v>
      </c>
      <c r="AB493" t="str">
        <f>'pokedex_(Update_04.21)'!E490</f>
        <v>4</v>
      </c>
      <c r="AC493" t="str">
        <v>Froslass</v>
      </c>
      <c r="AD493" t="str">
        <v>Ice</v>
      </c>
      <c r="AE493" t="str">
        <v xml:space="preserve"> Ghost</v>
      </c>
      <c r="AF493" t="str">
        <f t="shared" si="7"/>
        <v>Ice, Ghost</v>
      </c>
      <c r="AG493" t="str">
        <v>Froslass</v>
      </c>
      <c r="AI493" t="str">
        <v>Ice, Ghost</v>
      </c>
      <c r="AJ493" t="str">
        <v>Froslass</v>
      </c>
    </row>
    <row r="494" spans="24:36" x14ac:dyDescent="0.35">
      <c r="X494" t="str">
        <v>Rotom</v>
      </c>
      <c r="Y494" t="str">
        <v>Electric, Ghost</v>
      </c>
      <c r="Z494" t="str" cm="1">
        <f t="array" ref="Z494:AA494">_xlfn.TEXTSPLIT(Y494,",")</f>
        <v>Electric</v>
      </c>
      <c r="AA494" t="str">
        <v xml:space="preserve"> Ghost</v>
      </c>
      <c r="AB494" t="str">
        <f>'pokedex_(Update_04.21)'!E491</f>
        <v>4</v>
      </c>
      <c r="AC494" t="str">
        <v>Rotom</v>
      </c>
      <c r="AD494" t="str">
        <v>Electric</v>
      </c>
      <c r="AE494" t="str">
        <v xml:space="preserve"> Ghost</v>
      </c>
      <c r="AF494" t="str">
        <f t="shared" si="7"/>
        <v>Electric, Ghost</v>
      </c>
      <c r="AG494" t="str">
        <v>Rotom</v>
      </c>
      <c r="AI494" t="str">
        <v>Electric, Ghost</v>
      </c>
      <c r="AJ494" t="str">
        <v>Rotom</v>
      </c>
    </row>
    <row r="495" spans="24:36" x14ac:dyDescent="0.35">
      <c r="X495" t="str">
        <v>Heat Rotom</v>
      </c>
      <c r="Y495" t="str">
        <v>Electric, Fire</v>
      </c>
      <c r="Z495" t="str" cm="1">
        <f t="array" ref="Z495:AA495">_xlfn.TEXTSPLIT(Y495,",")</f>
        <v>Electric</v>
      </c>
      <c r="AA495" t="str">
        <v xml:space="preserve"> Fire</v>
      </c>
      <c r="AB495" t="str">
        <f>'pokedex_(Update_04.21)'!E492</f>
        <v>4</v>
      </c>
      <c r="AC495" t="str">
        <v>Heat Rotom</v>
      </c>
      <c r="AD495" t="str">
        <v>Electric</v>
      </c>
      <c r="AE495" t="str">
        <v xml:space="preserve"> Fire</v>
      </c>
      <c r="AF495" t="str">
        <f t="shared" si="7"/>
        <v>Electric, Fire</v>
      </c>
      <c r="AG495" t="str">
        <v>Heat Rotom</v>
      </c>
      <c r="AI495" t="str">
        <v>Electric, Fire</v>
      </c>
      <c r="AJ495" t="str">
        <v>Heat Rotom</v>
      </c>
    </row>
    <row r="496" spans="24:36" x14ac:dyDescent="0.35">
      <c r="X496" t="str">
        <v>Wash Rotom</v>
      </c>
      <c r="Y496" t="str">
        <v>Electric, Water</v>
      </c>
      <c r="Z496" t="str" cm="1">
        <f t="array" ref="Z496:AA496">_xlfn.TEXTSPLIT(Y496,",")</f>
        <v>Electric</v>
      </c>
      <c r="AA496" t="str">
        <v xml:space="preserve"> Water</v>
      </c>
      <c r="AB496" t="str">
        <f>'pokedex_(Update_04.21)'!E493</f>
        <v>4</v>
      </c>
      <c r="AC496" t="str">
        <v>Wash Rotom</v>
      </c>
      <c r="AD496" t="str">
        <v>Electric</v>
      </c>
      <c r="AE496" t="str">
        <v xml:space="preserve"> Water</v>
      </c>
      <c r="AF496" t="str">
        <f t="shared" si="7"/>
        <v>Electric, Water</v>
      </c>
      <c r="AG496" t="str">
        <v>Wash Rotom</v>
      </c>
      <c r="AI496" t="str">
        <v>Electric, Water</v>
      </c>
      <c r="AJ496" t="str">
        <v>Wash Rotom</v>
      </c>
    </row>
    <row r="497" spans="24:36" x14ac:dyDescent="0.35">
      <c r="X497" t="str">
        <v>Frost Rotom</v>
      </c>
      <c r="Y497" t="str">
        <v>Electric, Ice</v>
      </c>
      <c r="Z497" t="str" cm="1">
        <f t="array" ref="Z497:AA497">_xlfn.TEXTSPLIT(Y497,",")</f>
        <v>Electric</v>
      </c>
      <c r="AA497" t="str">
        <v xml:space="preserve"> Ice</v>
      </c>
      <c r="AB497" t="str">
        <f>'pokedex_(Update_04.21)'!E494</f>
        <v>4</v>
      </c>
      <c r="AC497" t="str">
        <v>Frost Rotom</v>
      </c>
      <c r="AD497" t="str">
        <v>Electric</v>
      </c>
      <c r="AE497" t="str">
        <v xml:space="preserve"> Ice</v>
      </c>
      <c r="AF497" t="str">
        <f t="shared" si="7"/>
        <v>Electric, Ice</v>
      </c>
      <c r="AG497" t="str">
        <v>Frost Rotom</v>
      </c>
      <c r="AI497" t="str">
        <v>Electric, Ice</v>
      </c>
      <c r="AJ497" t="str">
        <v>Frost Rotom</v>
      </c>
    </row>
    <row r="498" spans="24:36" x14ac:dyDescent="0.35">
      <c r="X498" t="str">
        <v>Fan Rotom</v>
      </c>
      <c r="Y498" t="str">
        <v>Electric, Flying</v>
      </c>
      <c r="Z498" t="str" cm="1">
        <f t="array" ref="Z498:AA498">_xlfn.TEXTSPLIT(Y498,",")</f>
        <v>Electric</v>
      </c>
      <c r="AA498" t="str">
        <v xml:space="preserve"> Flying</v>
      </c>
      <c r="AB498" t="str">
        <f>'pokedex_(Update_04.21)'!E495</f>
        <v>4</v>
      </c>
      <c r="AC498" t="str">
        <v>Fan Rotom</v>
      </c>
      <c r="AD498" t="str">
        <v>Electric</v>
      </c>
      <c r="AE498" t="str">
        <v xml:space="preserve"> Flying</v>
      </c>
      <c r="AF498" t="str">
        <f t="shared" si="7"/>
        <v>Electric, Flying</v>
      </c>
      <c r="AG498" t="str">
        <v>Fan Rotom</v>
      </c>
      <c r="AI498" t="str">
        <v>Electric, Flying</v>
      </c>
      <c r="AJ498" t="str">
        <v>Fan Rotom</v>
      </c>
    </row>
    <row r="499" spans="24:36" x14ac:dyDescent="0.35">
      <c r="X499" t="str">
        <v>Mow Rotom</v>
      </c>
      <c r="Y499" t="str">
        <v>Electric, Grass</v>
      </c>
      <c r="Z499" t="str" cm="1">
        <f t="array" ref="Z499:AA499">_xlfn.TEXTSPLIT(Y499,",")</f>
        <v>Electric</v>
      </c>
      <c r="AA499" t="str">
        <v xml:space="preserve"> Grass</v>
      </c>
      <c r="AB499" t="str">
        <f>'pokedex_(Update_04.21)'!E496</f>
        <v>4</v>
      </c>
      <c r="AC499" t="str">
        <v>Mow Rotom</v>
      </c>
      <c r="AD499" t="str">
        <v>Electric</v>
      </c>
      <c r="AE499" t="str">
        <v xml:space="preserve"> Grass</v>
      </c>
      <c r="AF499" t="str">
        <f t="shared" si="7"/>
        <v>Electric, Grass</v>
      </c>
      <c r="AG499" t="str">
        <v>Mow Rotom</v>
      </c>
      <c r="AI499" t="str">
        <v>Electric, Grass</v>
      </c>
      <c r="AJ499" t="str">
        <v>Mow Rotom</v>
      </c>
    </row>
    <row r="500" spans="24:36" x14ac:dyDescent="0.35">
      <c r="X500" t="str">
        <v>Uxie</v>
      </c>
      <c r="Y500" t="str">
        <v>Psychic</v>
      </c>
      <c r="Z500" t="str" cm="1">
        <f t="array" ref="Z500">_xlfn.TEXTSPLIT(Y500,",")</f>
        <v>Psychic</v>
      </c>
      <c r="AB500" t="str">
        <f>'pokedex_(Update_04.21)'!E497</f>
        <v>4</v>
      </c>
      <c r="AC500" t="str">
        <v>Uxie</v>
      </c>
      <c r="AD500" t="str">
        <v>Psychic</v>
      </c>
      <c r="AE500" t="str">
        <v>Psychic</v>
      </c>
      <c r="AF500" t="str">
        <f t="shared" si="7"/>
        <v>Psychic,Psychic</v>
      </c>
      <c r="AG500" t="str">
        <v>Uxie</v>
      </c>
      <c r="AI500" t="str">
        <v>Psychic</v>
      </c>
      <c r="AJ500" t="str">
        <v>Uxie</v>
      </c>
    </row>
    <row r="501" spans="24:36" x14ac:dyDescent="0.35">
      <c r="X501" t="str">
        <v>Mesprit</v>
      </c>
      <c r="Y501" t="str">
        <v>Psychic</v>
      </c>
      <c r="Z501" t="str" cm="1">
        <f t="array" ref="Z501">_xlfn.TEXTSPLIT(Y501,",")</f>
        <v>Psychic</v>
      </c>
      <c r="AB501" t="str">
        <f>'pokedex_(Update_04.21)'!E498</f>
        <v>4</v>
      </c>
      <c r="AC501" t="str">
        <v>Mesprit</v>
      </c>
      <c r="AD501" t="str">
        <v>Psychic</v>
      </c>
      <c r="AE501" t="str">
        <v>Psychic</v>
      </c>
      <c r="AF501" t="str">
        <f t="shared" si="7"/>
        <v>Psychic,Psychic</v>
      </c>
      <c r="AG501" t="str">
        <v>Mesprit</v>
      </c>
      <c r="AI501" t="str">
        <v>Psychic</v>
      </c>
      <c r="AJ501" t="str">
        <v>Mesprit</v>
      </c>
    </row>
    <row r="502" spans="24:36" x14ac:dyDescent="0.35">
      <c r="X502" t="str">
        <v>Azelf</v>
      </c>
      <c r="Y502" t="str">
        <v>Psychic</v>
      </c>
      <c r="Z502" t="str" cm="1">
        <f t="array" ref="Z502">_xlfn.TEXTSPLIT(Y502,",")</f>
        <v>Psychic</v>
      </c>
      <c r="AB502" t="str">
        <f>'pokedex_(Update_04.21)'!E499</f>
        <v>4</v>
      </c>
      <c r="AC502" t="str">
        <v>Azelf</v>
      </c>
      <c r="AD502" t="str">
        <v>Psychic</v>
      </c>
      <c r="AE502" t="str">
        <v>Psychic</v>
      </c>
      <c r="AF502" t="str">
        <f t="shared" si="7"/>
        <v>Psychic,Psychic</v>
      </c>
      <c r="AG502" t="str">
        <v>Azelf</v>
      </c>
      <c r="AI502" t="str">
        <v>Psychic</v>
      </c>
      <c r="AJ502" t="str">
        <v>Azelf</v>
      </c>
    </row>
    <row r="503" spans="24:36" x14ac:dyDescent="0.35">
      <c r="X503" t="str">
        <v>Dialga</v>
      </c>
      <c r="Y503" t="str">
        <v>Steel, Dragon</v>
      </c>
      <c r="Z503" t="str" cm="1">
        <f t="array" ref="Z503:AA503">_xlfn.TEXTSPLIT(Y503,",")</f>
        <v>Steel</v>
      </c>
      <c r="AA503" t="str">
        <v xml:space="preserve"> Dragon</v>
      </c>
      <c r="AB503" t="str">
        <f>'pokedex_(Update_04.21)'!E500</f>
        <v>4</v>
      </c>
      <c r="AC503" t="str">
        <v>Dialga</v>
      </c>
      <c r="AD503" t="str">
        <v>Steel</v>
      </c>
      <c r="AE503" t="str">
        <v xml:space="preserve"> Dragon</v>
      </c>
      <c r="AF503" t="str">
        <f t="shared" si="7"/>
        <v>Steel, Dragon</v>
      </c>
      <c r="AG503" t="str">
        <v>Dialga</v>
      </c>
      <c r="AI503" t="str">
        <v>Steel, Dragon</v>
      </c>
      <c r="AJ503" t="str">
        <v>Dialga</v>
      </c>
    </row>
    <row r="504" spans="24:36" x14ac:dyDescent="0.35">
      <c r="X504" t="str">
        <v>Palkia</v>
      </c>
      <c r="Y504" t="str">
        <v>Water, Dragon</v>
      </c>
      <c r="Z504" t="str" cm="1">
        <f t="array" ref="Z504:AA504">_xlfn.TEXTSPLIT(Y504,",")</f>
        <v>Water</v>
      </c>
      <c r="AA504" t="str">
        <v xml:space="preserve"> Dragon</v>
      </c>
      <c r="AB504" t="str">
        <f>'pokedex_(Update_04.21)'!E501</f>
        <v>4</v>
      </c>
      <c r="AC504" t="str">
        <v>Palkia</v>
      </c>
      <c r="AD504" t="str">
        <v>Water</v>
      </c>
      <c r="AE504" t="str">
        <v xml:space="preserve"> Dragon</v>
      </c>
      <c r="AF504" t="str">
        <f t="shared" si="7"/>
        <v>Water, Dragon</v>
      </c>
      <c r="AG504" t="str">
        <v>Palkia</v>
      </c>
      <c r="AI504" t="str">
        <v>Water, Dragon</v>
      </c>
      <c r="AJ504" t="str">
        <v>Palkia</v>
      </c>
    </row>
    <row r="505" spans="24:36" x14ac:dyDescent="0.35">
      <c r="X505" t="str">
        <v>Heatran</v>
      </c>
      <c r="Y505" t="str">
        <v>Fire, Steel</v>
      </c>
      <c r="Z505" t="str" cm="1">
        <f t="array" ref="Z505:AA505">_xlfn.TEXTSPLIT(Y505,",")</f>
        <v>Fire</v>
      </c>
      <c r="AA505" t="str">
        <v xml:space="preserve"> Steel</v>
      </c>
      <c r="AB505" t="str">
        <f>'pokedex_(Update_04.21)'!E502</f>
        <v>4</v>
      </c>
      <c r="AC505" t="str">
        <v>Heatran</v>
      </c>
      <c r="AD505" t="str">
        <v>Fire</v>
      </c>
      <c r="AE505" t="str">
        <v xml:space="preserve"> Steel</v>
      </c>
      <c r="AF505" t="str">
        <f t="shared" si="7"/>
        <v>Fire, Steel</v>
      </c>
      <c r="AG505" t="str">
        <v>Heatran</v>
      </c>
      <c r="AI505" t="str">
        <v>Fire, Steel</v>
      </c>
      <c r="AJ505" t="str">
        <v>Heatran</v>
      </c>
    </row>
    <row r="506" spans="24:36" x14ac:dyDescent="0.35">
      <c r="X506" t="str">
        <v>Regigigas</v>
      </c>
      <c r="Y506" t="str">
        <v>Normal</v>
      </c>
      <c r="Z506" t="str" cm="1">
        <f t="array" ref="Z506">_xlfn.TEXTSPLIT(Y506,",")</f>
        <v>Normal</v>
      </c>
      <c r="AB506" t="str">
        <f>'pokedex_(Update_04.21)'!E503</f>
        <v>4</v>
      </c>
      <c r="AC506" t="str">
        <v>Regigigas</v>
      </c>
      <c r="AD506" t="str">
        <v>Normal</v>
      </c>
      <c r="AE506" t="str">
        <v>Normal</v>
      </c>
      <c r="AF506" t="str">
        <f t="shared" si="7"/>
        <v>Normal,Normal</v>
      </c>
      <c r="AG506" t="str">
        <v>Regigigas</v>
      </c>
      <c r="AI506" t="str">
        <v>Normal</v>
      </c>
      <c r="AJ506" t="str">
        <v>Regigigas</v>
      </c>
    </row>
    <row r="507" spans="24:36" x14ac:dyDescent="0.35">
      <c r="X507" t="str">
        <v>Giratina Altered Forme</v>
      </c>
      <c r="Y507" t="str">
        <v>Ghost, Dragon</v>
      </c>
      <c r="Z507" t="str" cm="1">
        <f t="array" ref="Z507:AA507">_xlfn.TEXTSPLIT(Y507,",")</f>
        <v>Ghost</v>
      </c>
      <c r="AA507" t="str">
        <v xml:space="preserve"> Dragon</v>
      </c>
      <c r="AB507" t="str">
        <f>'pokedex_(Update_04.21)'!E504</f>
        <v>4</v>
      </c>
      <c r="AC507" t="str">
        <v>Giratina Altered Forme</v>
      </c>
      <c r="AD507" t="str">
        <v>Ghost</v>
      </c>
      <c r="AE507" t="str">
        <v xml:space="preserve"> Dragon</v>
      </c>
      <c r="AF507" t="str">
        <f t="shared" si="7"/>
        <v>Ghost, Dragon</v>
      </c>
      <c r="AG507" t="str">
        <v>Giratina Altered Forme</v>
      </c>
      <c r="AI507" t="str">
        <v>Ghost, Dragon</v>
      </c>
      <c r="AJ507" t="str">
        <v>Giratina Altered Forme</v>
      </c>
    </row>
    <row r="508" spans="24:36" x14ac:dyDescent="0.35">
      <c r="X508" t="str">
        <v>Giratina Origin Forme</v>
      </c>
      <c r="Y508" t="str">
        <v>Ghost, Dragon</v>
      </c>
      <c r="Z508" t="str" cm="1">
        <f t="array" ref="Z508:AA508">_xlfn.TEXTSPLIT(Y508,",")</f>
        <v>Ghost</v>
      </c>
      <c r="AA508" t="str">
        <v xml:space="preserve"> Dragon</v>
      </c>
      <c r="AB508" t="str">
        <f>'pokedex_(Update_04.21)'!E505</f>
        <v>4</v>
      </c>
      <c r="AC508" t="str">
        <v>Giratina Origin Forme</v>
      </c>
      <c r="AD508" t="str">
        <v>Ghost</v>
      </c>
      <c r="AE508" t="str">
        <v xml:space="preserve"> Dragon</v>
      </c>
      <c r="AF508" t="str">
        <f t="shared" si="7"/>
        <v>Ghost, Dragon</v>
      </c>
      <c r="AG508" t="str">
        <v>Giratina Origin Forme</v>
      </c>
      <c r="AI508" t="str">
        <v>Ghost, Dragon</v>
      </c>
      <c r="AJ508" t="str">
        <v>Giratina Origin Forme</v>
      </c>
    </row>
    <row r="509" spans="24:36" x14ac:dyDescent="0.35">
      <c r="X509" t="str">
        <v>Cresselia</v>
      </c>
      <c r="Y509" t="str">
        <v>Psychic</v>
      </c>
      <c r="Z509" t="str" cm="1">
        <f t="array" ref="Z509">_xlfn.TEXTSPLIT(Y509,",")</f>
        <v>Psychic</v>
      </c>
      <c r="AB509" t="str">
        <f>'pokedex_(Update_04.21)'!E506</f>
        <v>4</v>
      </c>
      <c r="AC509" t="str">
        <v>Cresselia</v>
      </c>
      <c r="AD509" t="str">
        <v>Psychic</v>
      </c>
      <c r="AE509" t="str">
        <v>Psychic</v>
      </c>
      <c r="AF509" t="str">
        <f t="shared" si="7"/>
        <v>Psychic,Psychic</v>
      </c>
      <c r="AG509" t="str">
        <v>Cresselia</v>
      </c>
      <c r="AI509" t="str">
        <v>Psychic</v>
      </c>
      <c r="AJ509" t="str">
        <v>Cresselia</v>
      </c>
    </row>
    <row r="510" spans="24:36" x14ac:dyDescent="0.35">
      <c r="X510" t="str">
        <v>Phione</v>
      </c>
      <c r="Y510" t="str">
        <v>Water</v>
      </c>
      <c r="Z510" t="str" cm="1">
        <f t="array" ref="Z510">_xlfn.TEXTSPLIT(Y510,",")</f>
        <v>Water</v>
      </c>
      <c r="AB510" t="str">
        <f>'pokedex_(Update_04.21)'!E507</f>
        <v>4</v>
      </c>
      <c r="AC510" t="str">
        <v>Phione</v>
      </c>
      <c r="AD510" t="str">
        <v>Water</v>
      </c>
      <c r="AE510" t="str">
        <v>Water</v>
      </c>
      <c r="AF510" t="str">
        <f t="shared" si="7"/>
        <v>Water,Water</v>
      </c>
      <c r="AG510" t="str">
        <v>Phione</v>
      </c>
      <c r="AI510" t="str">
        <v>Water</v>
      </c>
      <c r="AJ510" t="str">
        <v>Phione</v>
      </c>
    </row>
    <row r="511" spans="24:36" x14ac:dyDescent="0.35">
      <c r="X511" t="str">
        <v>Manaphy</v>
      </c>
      <c r="Y511" t="str">
        <v>Water</v>
      </c>
      <c r="Z511" t="str" cm="1">
        <f t="array" ref="Z511">_xlfn.TEXTSPLIT(Y511,",")</f>
        <v>Water</v>
      </c>
      <c r="AB511" t="str">
        <f>'pokedex_(Update_04.21)'!E508</f>
        <v>4</v>
      </c>
      <c r="AC511" t="str">
        <v>Manaphy</v>
      </c>
      <c r="AD511" t="str">
        <v>Water</v>
      </c>
      <c r="AE511" t="str">
        <v>Water</v>
      </c>
      <c r="AF511" t="str">
        <f t="shared" si="7"/>
        <v>Water,Water</v>
      </c>
      <c r="AG511" t="str">
        <v>Manaphy</v>
      </c>
      <c r="AI511" t="str">
        <v>Water</v>
      </c>
      <c r="AJ511" t="str">
        <v>Manaphy</v>
      </c>
    </row>
    <row r="512" spans="24:36" x14ac:dyDescent="0.35">
      <c r="X512" t="str">
        <v>Darkrai</v>
      </c>
      <c r="Y512" t="str">
        <v>Dark</v>
      </c>
      <c r="Z512" t="str" cm="1">
        <f t="array" ref="Z512">_xlfn.TEXTSPLIT(Y512,",")</f>
        <v>Dark</v>
      </c>
      <c r="AB512" t="str">
        <f>'pokedex_(Update_04.21)'!E509</f>
        <v>4</v>
      </c>
      <c r="AC512" t="str">
        <v>Darkrai</v>
      </c>
      <c r="AD512" t="str">
        <v>Dark</v>
      </c>
      <c r="AE512" t="str">
        <v>Dark</v>
      </c>
      <c r="AF512" t="str">
        <f t="shared" si="7"/>
        <v>Dark,Dark</v>
      </c>
      <c r="AG512" t="str">
        <v>Darkrai</v>
      </c>
      <c r="AI512" t="str">
        <v>Dark</v>
      </c>
      <c r="AJ512" t="str">
        <v>Darkrai</v>
      </c>
    </row>
    <row r="513" spans="24:36" x14ac:dyDescent="0.35">
      <c r="X513" t="str">
        <v>Shaymin Land Forme</v>
      </c>
      <c r="Y513" t="str">
        <v>Grass</v>
      </c>
      <c r="Z513" t="str" cm="1">
        <f t="array" ref="Z513">_xlfn.TEXTSPLIT(Y513,",")</f>
        <v>Grass</v>
      </c>
      <c r="AB513" t="str">
        <f>'pokedex_(Update_04.21)'!E510</f>
        <v>4</v>
      </c>
      <c r="AC513" t="str">
        <v>Shaymin Land Forme</v>
      </c>
      <c r="AD513" t="str">
        <v>Grass</v>
      </c>
      <c r="AE513" t="str">
        <v>Grass</v>
      </c>
      <c r="AF513" t="str">
        <f t="shared" si="7"/>
        <v>Grass,Grass</v>
      </c>
      <c r="AG513" t="str">
        <v>Shaymin Land Forme</v>
      </c>
      <c r="AI513" t="str">
        <v>Grass</v>
      </c>
      <c r="AJ513" t="str">
        <v>Shaymin Land Forme</v>
      </c>
    </row>
    <row r="514" spans="24:36" x14ac:dyDescent="0.35">
      <c r="X514" t="str">
        <v>Shaymin Sky Forme</v>
      </c>
      <c r="Y514" t="str">
        <v>Grass, Flying</v>
      </c>
      <c r="Z514" t="str" cm="1">
        <f t="array" ref="Z514:AA514">_xlfn.TEXTSPLIT(Y514,",")</f>
        <v>Grass</v>
      </c>
      <c r="AA514" t="str">
        <v xml:space="preserve"> Flying</v>
      </c>
      <c r="AB514" t="str">
        <f>'pokedex_(Update_04.21)'!E511</f>
        <v>4</v>
      </c>
      <c r="AC514" t="str">
        <v>Shaymin Sky Forme</v>
      </c>
      <c r="AD514" t="str">
        <v>Grass</v>
      </c>
      <c r="AE514" t="str">
        <v xml:space="preserve"> Flying</v>
      </c>
      <c r="AF514" t="str">
        <f t="shared" si="7"/>
        <v>Grass, Flying</v>
      </c>
      <c r="AG514" t="str">
        <v>Shaymin Sky Forme</v>
      </c>
      <c r="AI514" t="str">
        <v>Grass, Flying</v>
      </c>
      <c r="AJ514" t="str">
        <v>Shaymin Sky Forme</v>
      </c>
    </row>
    <row r="515" spans="24:36" x14ac:dyDescent="0.35">
      <c r="X515" t="str">
        <v>Arceus</v>
      </c>
      <c r="Y515" t="str">
        <v>Normal</v>
      </c>
      <c r="Z515" t="str" cm="1">
        <f t="array" ref="Z515">_xlfn.TEXTSPLIT(Y515,",")</f>
        <v>Normal</v>
      </c>
      <c r="AB515" t="str">
        <f>'pokedex_(Update_04.21)'!E512</f>
        <v>4</v>
      </c>
      <c r="AC515" t="str">
        <v>Arceus</v>
      </c>
      <c r="AD515" t="str">
        <v>Normal</v>
      </c>
      <c r="AE515" t="str">
        <v>Normal</v>
      </c>
      <c r="AF515" t="str">
        <f t="shared" si="7"/>
        <v>Normal,Normal</v>
      </c>
      <c r="AG515" t="str">
        <v>Arceus</v>
      </c>
      <c r="AI515" t="str">
        <v>Normal</v>
      </c>
      <c r="AJ515" t="str">
        <v>Arceus</v>
      </c>
    </row>
    <row r="516" spans="24:36" x14ac:dyDescent="0.35">
      <c r="X516" t="str">
        <v>Victini</v>
      </c>
      <c r="Y516" t="str">
        <v>Psychic, Fire</v>
      </c>
      <c r="Z516" t="str" cm="1">
        <f t="array" ref="Z516:AA516">_xlfn.TEXTSPLIT(Y516,",")</f>
        <v>Psychic</v>
      </c>
      <c r="AA516" t="str">
        <v xml:space="preserve"> Fire</v>
      </c>
      <c r="AB516" t="str">
        <f>'pokedex_(Update_04.21)'!E513</f>
        <v>5</v>
      </c>
      <c r="AC516" t="str">
        <v>Victini</v>
      </c>
      <c r="AD516" t="str">
        <v>Psychic</v>
      </c>
      <c r="AE516" t="str">
        <v xml:space="preserve"> Fire</v>
      </c>
      <c r="AF516" t="str">
        <f t="shared" si="7"/>
        <v>Psychic, Fire</v>
      </c>
      <c r="AG516" t="str">
        <v>Victini</v>
      </c>
      <c r="AI516" t="str">
        <v>Psychic, Fire</v>
      </c>
      <c r="AJ516" t="str">
        <v>Victini</v>
      </c>
    </row>
    <row r="517" spans="24:36" x14ac:dyDescent="0.35">
      <c r="X517" t="str">
        <v>Snivy</v>
      </c>
      <c r="Y517" t="str">
        <v>Grass</v>
      </c>
      <c r="Z517" t="str" cm="1">
        <f t="array" ref="Z517">_xlfn.TEXTSPLIT(Y517,",")</f>
        <v>Grass</v>
      </c>
      <c r="AB517" t="str">
        <f>'pokedex_(Update_04.21)'!E514</f>
        <v>5</v>
      </c>
      <c r="AC517" t="str">
        <v>Snivy</v>
      </c>
      <c r="AD517" t="str">
        <v>Grass</v>
      </c>
      <c r="AE517" t="str">
        <v>Grass</v>
      </c>
      <c r="AF517" t="str">
        <f t="shared" si="7"/>
        <v>Grass,Grass</v>
      </c>
      <c r="AG517" t="str">
        <v>Snivy</v>
      </c>
      <c r="AI517" t="str">
        <v>Grass</v>
      </c>
      <c r="AJ517" t="str">
        <v>Snivy</v>
      </c>
    </row>
    <row r="518" spans="24:36" x14ac:dyDescent="0.35">
      <c r="X518" t="str">
        <v>Servine</v>
      </c>
      <c r="Y518" t="str">
        <v>Grass</v>
      </c>
      <c r="Z518" t="str" cm="1">
        <f t="array" ref="Z518">_xlfn.TEXTSPLIT(Y518,",")</f>
        <v>Grass</v>
      </c>
      <c r="AB518" t="str">
        <f>'pokedex_(Update_04.21)'!E515</f>
        <v>5</v>
      </c>
      <c r="AC518" t="str">
        <v>Servine</v>
      </c>
      <c r="AD518" t="str">
        <v>Grass</v>
      </c>
      <c r="AE518" t="str">
        <v>Grass</v>
      </c>
      <c r="AF518" t="str">
        <f t="shared" ref="AF518:AF581" si="8">_xlfn.TEXTJOIN(",",TRUE,AD518,AE518)</f>
        <v>Grass,Grass</v>
      </c>
      <c r="AG518" t="str">
        <v>Servine</v>
      </c>
      <c r="AI518" t="str">
        <v>Grass</v>
      </c>
      <c r="AJ518" t="str">
        <v>Servine</v>
      </c>
    </row>
    <row r="519" spans="24:36" x14ac:dyDescent="0.35">
      <c r="X519" t="str">
        <v>Serperior</v>
      </c>
      <c r="Y519" t="str">
        <v>Grass</v>
      </c>
      <c r="Z519" t="str" cm="1">
        <f t="array" ref="Z519">_xlfn.TEXTSPLIT(Y519,",")</f>
        <v>Grass</v>
      </c>
      <c r="AB519" t="str">
        <f>'pokedex_(Update_04.21)'!E516</f>
        <v>5</v>
      </c>
      <c r="AC519" t="str">
        <v>Serperior</v>
      </c>
      <c r="AD519" t="str">
        <v>Grass</v>
      </c>
      <c r="AE519" t="str">
        <v>Grass</v>
      </c>
      <c r="AF519" t="str">
        <f t="shared" si="8"/>
        <v>Grass,Grass</v>
      </c>
      <c r="AG519" t="str">
        <v>Serperior</v>
      </c>
      <c r="AI519" t="str">
        <v>Grass</v>
      </c>
      <c r="AJ519" t="str">
        <v>Serperior</v>
      </c>
    </row>
    <row r="520" spans="24:36" x14ac:dyDescent="0.35">
      <c r="X520" t="str">
        <v>Tepig</v>
      </c>
      <c r="Y520" t="str">
        <v>Fire</v>
      </c>
      <c r="Z520" t="str" cm="1">
        <f t="array" ref="Z520">_xlfn.TEXTSPLIT(Y520,",")</f>
        <v>Fire</v>
      </c>
      <c r="AB520" t="str">
        <f>'pokedex_(Update_04.21)'!E517</f>
        <v>5</v>
      </c>
      <c r="AC520" t="str">
        <v>Tepig</v>
      </c>
      <c r="AD520" t="str">
        <v>Fire</v>
      </c>
      <c r="AE520" t="str">
        <v>Fire</v>
      </c>
      <c r="AF520" t="str">
        <f t="shared" si="8"/>
        <v>Fire,Fire</v>
      </c>
      <c r="AG520" t="str">
        <v>Tepig</v>
      </c>
      <c r="AI520" t="str">
        <v>Fire</v>
      </c>
      <c r="AJ520" t="str">
        <v>Tepig</v>
      </c>
    </row>
    <row r="521" spans="24:36" x14ac:dyDescent="0.35">
      <c r="X521" t="str">
        <v>Pignite</v>
      </c>
      <c r="Y521" t="str">
        <v>Fire, Fighting</v>
      </c>
      <c r="Z521" t="str" cm="1">
        <f t="array" ref="Z521:AA521">_xlfn.TEXTSPLIT(Y521,",")</f>
        <v>Fire</v>
      </c>
      <c r="AA521" t="str">
        <v xml:space="preserve"> Fighting</v>
      </c>
      <c r="AB521" t="str">
        <f>'pokedex_(Update_04.21)'!E518</f>
        <v>5</v>
      </c>
      <c r="AC521" t="str">
        <v>Pignite</v>
      </c>
      <c r="AD521" t="str">
        <v>Fire</v>
      </c>
      <c r="AE521" t="str">
        <v xml:space="preserve"> Fighting</v>
      </c>
      <c r="AF521" t="str">
        <f t="shared" si="8"/>
        <v>Fire, Fighting</v>
      </c>
      <c r="AG521" t="str">
        <v>Pignite</v>
      </c>
      <c r="AI521" t="str">
        <v>Fire, Fighting</v>
      </c>
      <c r="AJ521" t="str">
        <v>Pignite</v>
      </c>
    </row>
    <row r="522" spans="24:36" x14ac:dyDescent="0.35">
      <c r="X522" t="str">
        <v>Emboar</v>
      </c>
      <c r="Y522" t="str">
        <v>Fire, Fighting</v>
      </c>
      <c r="Z522" t="str" cm="1">
        <f t="array" ref="Z522:AA522">_xlfn.TEXTSPLIT(Y522,",")</f>
        <v>Fire</v>
      </c>
      <c r="AA522" t="str">
        <v xml:space="preserve"> Fighting</v>
      </c>
      <c r="AB522" t="str">
        <f>'pokedex_(Update_04.21)'!E519</f>
        <v>5</v>
      </c>
      <c r="AC522" t="str">
        <v>Emboar</v>
      </c>
      <c r="AD522" t="str">
        <v>Fire</v>
      </c>
      <c r="AE522" t="str">
        <v xml:space="preserve"> Fighting</v>
      </c>
      <c r="AF522" t="str">
        <f t="shared" si="8"/>
        <v>Fire, Fighting</v>
      </c>
      <c r="AG522" t="str">
        <v>Emboar</v>
      </c>
      <c r="AI522" t="str">
        <v>Fire, Fighting</v>
      </c>
      <c r="AJ522" t="str">
        <v>Emboar</v>
      </c>
    </row>
    <row r="523" spans="24:36" x14ac:dyDescent="0.35">
      <c r="X523" t="str">
        <v>Oshawott</v>
      </c>
      <c r="Y523" t="str">
        <v>Water</v>
      </c>
      <c r="Z523" t="str" cm="1">
        <f t="array" ref="Z523">_xlfn.TEXTSPLIT(Y523,",")</f>
        <v>Water</v>
      </c>
      <c r="AB523" t="str">
        <f>'pokedex_(Update_04.21)'!E520</f>
        <v>5</v>
      </c>
      <c r="AC523" t="str">
        <v>Oshawott</v>
      </c>
      <c r="AD523" t="str">
        <v>Water</v>
      </c>
      <c r="AE523" t="str">
        <v>Water</v>
      </c>
      <c r="AF523" t="str">
        <f t="shared" si="8"/>
        <v>Water,Water</v>
      </c>
      <c r="AG523" t="str">
        <v>Oshawott</v>
      </c>
      <c r="AI523" t="str">
        <v>Water</v>
      </c>
      <c r="AJ523" t="str">
        <v>Oshawott</v>
      </c>
    </row>
    <row r="524" spans="24:36" x14ac:dyDescent="0.35">
      <c r="X524" t="str">
        <v>Dewott</v>
      </c>
      <c r="Y524" t="str">
        <v>Water</v>
      </c>
      <c r="Z524" t="str" cm="1">
        <f t="array" ref="Z524">_xlfn.TEXTSPLIT(Y524,",")</f>
        <v>Water</v>
      </c>
      <c r="AB524" t="str">
        <f>'pokedex_(Update_04.21)'!E521</f>
        <v>5</v>
      </c>
      <c r="AC524" t="str">
        <v>Dewott</v>
      </c>
      <c r="AD524" t="str">
        <v>Water</v>
      </c>
      <c r="AE524" t="str">
        <v>Water</v>
      </c>
      <c r="AF524" t="str">
        <f t="shared" si="8"/>
        <v>Water,Water</v>
      </c>
      <c r="AG524" t="str">
        <v>Dewott</v>
      </c>
      <c r="AI524" t="str">
        <v>Water</v>
      </c>
      <c r="AJ524" t="str">
        <v>Dewott</v>
      </c>
    </row>
    <row r="525" spans="24:36" x14ac:dyDescent="0.35">
      <c r="X525" t="str">
        <v>Samurott</v>
      </c>
      <c r="Y525" t="str">
        <v>Water</v>
      </c>
      <c r="Z525" t="str" cm="1">
        <f t="array" ref="Z525">_xlfn.TEXTSPLIT(Y525,",")</f>
        <v>Water</v>
      </c>
      <c r="AB525" t="str">
        <f>'pokedex_(Update_04.21)'!E522</f>
        <v>5</v>
      </c>
      <c r="AC525" t="str">
        <v>Samurott</v>
      </c>
      <c r="AD525" t="str">
        <v>Water</v>
      </c>
      <c r="AE525" t="str">
        <v>Water</v>
      </c>
      <c r="AF525" t="str">
        <f t="shared" si="8"/>
        <v>Water,Water</v>
      </c>
      <c r="AG525" t="str">
        <v>Samurott</v>
      </c>
      <c r="AI525" t="str">
        <v>Water</v>
      </c>
      <c r="AJ525" t="str">
        <v>Samurott</v>
      </c>
    </row>
    <row r="526" spans="24:36" x14ac:dyDescent="0.35">
      <c r="X526" t="str">
        <v>Patrat</v>
      </c>
      <c r="Y526" t="str">
        <v>Normal</v>
      </c>
      <c r="Z526" t="str" cm="1">
        <f t="array" ref="Z526">_xlfn.TEXTSPLIT(Y526,",")</f>
        <v>Normal</v>
      </c>
      <c r="AB526" t="str">
        <f>'pokedex_(Update_04.21)'!E523</f>
        <v>5</v>
      </c>
      <c r="AC526" t="str">
        <v>Patrat</v>
      </c>
      <c r="AD526" t="str">
        <v>Normal</v>
      </c>
      <c r="AE526" t="str">
        <v>Normal</v>
      </c>
      <c r="AF526" t="str">
        <f t="shared" si="8"/>
        <v>Normal,Normal</v>
      </c>
      <c r="AG526" t="str">
        <v>Patrat</v>
      </c>
      <c r="AI526" t="str">
        <v>Normal</v>
      </c>
      <c r="AJ526" t="str">
        <v>Patrat</v>
      </c>
    </row>
    <row r="527" spans="24:36" x14ac:dyDescent="0.35">
      <c r="X527" t="str">
        <v>Watchog</v>
      </c>
      <c r="Y527" t="str">
        <v>Normal</v>
      </c>
      <c r="Z527" t="str" cm="1">
        <f t="array" ref="Z527">_xlfn.TEXTSPLIT(Y527,",")</f>
        <v>Normal</v>
      </c>
      <c r="AB527" t="str">
        <f>'pokedex_(Update_04.21)'!E524</f>
        <v>5</v>
      </c>
      <c r="AC527" t="str">
        <v>Watchog</v>
      </c>
      <c r="AD527" t="str">
        <v>Normal</v>
      </c>
      <c r="AE527" t="str">
        <v>Normal</v>
      </c>
      <c r="AF527" t="str">
        <f t="shared" si="8"/>
        <v>Normal,Normal</v>
      </c>
      <c r="AG527" t="str">
        <v>Watchog</v>
      </c>
      <c r="AI527" t="str">
        <v>Normal</v>
      </c>
      <c r="AJ527" t="str">
        <v>Watchog</v>
      </c>
    </row>
    <row r="528" spans="24:36" x14ac:dyDescent="0.35">
      <c r="X528" t="str">
        <v>Lillipup</v>
      </c>
      <c r="Y528" t="str">
        <v>Normal</v>
      </c>
      <c r="Z528" t="str" cm="1">
        <f t="array" ref="Z528">_xlfn.TEXTSPLIT(Y528,",")</f>
        <v>Normal</v>
      </c>
      <c r="AB528" t="str">
        <f>'pokedex_(Update_04.21)'!E525</f>
        <v>5</v>
      </c>
      <c r="AC528" t="str">
        <v>Lillipup</v>
      </c>
      <c r="AD528" t="str">
        <v>Normal</v>
      </c>
      <c r="AE528" t="str">
        <v>Normal</v>
      </c>
      <c r="AF528" t="str">
        <f t="shared" si="8"/>
        <v>Normal,Normal</v>
      </c>
      <c r="AG528" t="str">
        <v>Lillipup</v>
      </c>
      <c r="AI528" t="str">
        <v>Normal</v>
      </c>
      <c r="AJ528" t="str">
        <v>Lillipup</v>
      </c>
    </row>
    <row r="529" spans="24:36" x14ac:dyDescent="0.35">
      <c r="X529" t="str">
        <v>Herdier</v>
      </c>
      <c r="Y529" t="str">
        <v>Normal</v>
      </c>
      <c r="Z529" t="str" cm="1">
        <f t="array" ref="Z529">_xlfn.TEXTSPLIT(Y529,",")</f>
        <v>Normal</v>
      </c>
      <c r="AB529" t="str">
        <f>'pokedex_(Update_04.21)'!E526</f>
        <v>5</v>
      </c>
      <c r="AC529" t="str">
        <v>Herdier</v>
      </c>
      <c r="AD529" t="str">
        <v>Normal</v>
      </c>
      <c r="AE529" t="str">
        <v>Normal</v>
      </c>
      <c r="AF529" t="str">
        <f t="shared" si="8"/>
        <v>Normal,Normal</v>
      </c>
      <c r="AG529" t="str">
        <v>Herdier</v>
      </c>
      <c r="AI529" t="str">
        <v>Normal</v>
      </c>
      <c r="AJ529" t="str">
        <v>Herdier</v>
      </c>
    </row>
    <row r="530" spans="24:36" x14ac:dyDescent="0.35">
      <c r="X530" t="str">
        <v>Stoutland</v>
      </c>
      <c r="Y530" t="str">
        <v>Normal</v>
      </c>
      <c r="Z530" t="str" cm="1">
        <f t="array" ref="Z530">_xlfn.TEXTSPLIT(Y530,",")</f>
        <v>Normal</v>
      </c>
      <c r="AB530" t="str">
        <f>'pokedex_(Update_04.21)'!E527</f>
        <v>5</v>
      </c>
      <c r="AC530" t="str">
        <v>Stoutland</v>
      </c>
      <c r="AD530" t="str">
        <v>Normal</v>
      </c>
      <c r="AE530" t="str">
        <v>Normal</v>
      </c>
      <c r="AF530" t="str">
        <f t="shared" si="8"/>
        <v>Normal,Normal</v>
      </c>
      <c r="AG530" t="str">
        <v>Stoutland</v>
      </c>
      <c r="AI530" t="str">
        <v>Normal</v>
      </c>
      <c r="AJ530" t="str">
        <v>Stoutland</v>
      </c>
    </row>
    <row r="531" spans="24:36" x14ac:dyDescent="0.35">
      <c r="X531" t="str">
        <v>Purrloin</v>
      </c>
      <c r="Y531" t="str">
        <v>Dark</v>
      </c>
      <c r="Z531" t="str" cm="1">
        <f t="array" ref="Z531">_xlfn.TEXTSPLIT(Y531,",")</f>
        <v>Dark</v>
      </c>
      <c r="AB531" t="str">
        <f>'pokedex_(Update_04.21)'!E528</f>
        <v>5</v>
      </c>
      <c r="AC531" t="str">
        <v>Purrloin</v>
      </c>
      <c r="AD531" t="str">
        <v>Dark</v>
      </c>
      <c r="AE531" t="str">
        <v>Dark</v>
      </c>
      <c r="AF531" t="str">
        <f t="shared" si="8"/>
        <v>Dark,Dark</v>
      </c>
      <c r="AG531" t="str">
        <v>Purrloin</v>
      </c>
      <c r="AI531" t="str">
        <v>Dark</v>
      </c>
      <c r="AJ531" t="str">
        <v>Purrloin</v>
      </c>
    </row>
    <row r="532" spans="24:36" x14ac:dyDescent="0.35">
      <c r="X532" t="str">
        <v>Liepard</v>
      </c>
      <c r="Y532" t="str">
        <v>Dark</v>
      </c>
      <c r="Z532" t="str" cm="1">
        <f t="array" ref="Z532">_xlfn.TEXTSPLIT(Y532,",")</f>
        <v>Dark</v>
      </c>
      <c r="AB532" t="str">
        <f>'pokedex_(Update_04.21)'!E529</f>
        <v>5</v>
      </c>
      <c r="AC532" t="str">
        <v>Liepard</v>
      </c>
      <c r="AD532" t="str">
        <v>Dark</v>
      </c>
      <c r="AE532" t="str">
        <v>Dark</v>
      </c>
      <c r="AF532" t="str">
        <f t="shared" si="8"/>
        <v>Dark,Dark</v>
      </c>
      <c r="AG532" t="str">
        <v>Liepard</v>
      </c>
      <c r="AI532" t="str">
        <v>Dark</v>
      </c>
      <c r="AJ532" t="str">
        <v>Liepard</v>
      </c>
    </row>
    <row r="533" spans="24:36" x14ac:dyDescent="0.35">
      <c r="X533" t="str">
        <v>Pansage</v>
      </c>
      <c r="Y533" t="str">
        <v>Grass</v>
      </c>
      <c r="Z533" t="str" cm="1">
        <f t="array" ref="Z533">_xlfn.TEXTSPLIT(Y533,",")</f>
        <v>Grass</v>
      </c>
      <c r="AB533" t="str">
        <f>'pokedex_(Update_04.21)'!E530</f>
        <v>5</v>
      </c>
      <c r="AC533" t="str">
        <v>Pansage</v>
      </c>
      <c r="AD533" t="str">
        <v>Grass</v>
      </c>
      <c r="AE533" t="str">
        <v>Grass</v>
      </c>
      <c r="AF533" t="str">
        <f t="shared" si="8"/>
        <v>Grass,Grass</v>
      </c>
      <c r="AG533" t="str">
        <v>Pansage</v>
      </c>
      <c r="AI533" t="str">
        <v>Grass</v>
      </c>
      <c r="AJ533" t="str">
        <v>Pansage</v>
      </c>
    </row>
    <row r="534" spans="24:36" x14ac:dyDescent="0.35">
      <c r="X534" t="str">
        <v>Simisage</v>
      </c>
      <c r="Y534" t="str">
        <v>Grass</v>
      </c>
      <c r="Z534" t="str" cm="1">
        <f t="array" ref="Z534">_xlfn.TEXTSPLIT(Y534,",")</f>
        <v>Grass</v>
      </c>
      <c r="AB534" t="str">
        <f>'pokedex_(Update_04.21)'!E531</f>
        <v>5</v>
      </c>
      <c r="AC534" t="str">
        <v>Simisage</v>
      </c>
      <c r="AD534" t="str">
        <v>Grass</v>
      </c>
      <c r="AE534" t="str">
        <v>Grass</v>
      </c>
      <c r="AF534" t="str">
        <f t="shared" si="8"/>
        <v>Grass,Grass</v>
      </c>
      <c r="AG534" t="str">
        <v>Simisage</v>
      </c>
      <c r="AI534" t="str">
        <v>Grass</v>
      </c>
      <c r="AJ534" t="str">
        <v>Simisage</v>
      </c>
    </row>
    <row r="535" spans="24:36" x14ac:dyDescent="0.35">
      <c r="X535" t="str">
        <v>Pansear</v>
      </c>
      <c r="Y535" t="str">
        <v>Fire</v>
      </c>
      <c r="Z535" t="str" cm="1">
        <f t="array" ref="Z535">_xlfn.TEXTSPLIT(Y535,",")</f>
        <v>Fire</v>
      </c>
      <c r="AB535" t="str">
        <f>'pokedex_(Update_04.21)'!E532</f>
        <v>5</v>
      </c>
      <c r="AC535" t="str">
        <v>Pansear</v>
      </c>
      <c r="AD535" t="str">
        <v>Fire</v>
      </c>
      <c r="AE535" t="str">
        <v>Fire</v>
      </c>
      <c r="AF535" t="str">
        <f t="shared" si="8"/>
        <v>Fire,Fire</v>
      </c>
      <c r="AG535" t="str">
        <v>Pansear</v>
      </c>
      <c r="AI535" t="str">
        <v>Fire</v>
      </c>
      <c r="AJ535" t="str">
        <v>Pansear</v>
      </c>
    </row>
    <row r="536" spans="24:36" x14ac:dyDescent="0.35">
      <c r="X536" t="str">
        <v>Simisear</v>
      </c>
      <c r="Y536" t="str">
        <v>Fire</v>
      </c>
      <c r="Z536" t="str" cm="1">
        <f t="array" ref="Z536">_xlfn.TEXTSPLIT(Y536,",")</f>
        <v>Fire</v>
      </c>
      <c r="AB536" t="str">
        <f>'pokedex_(Update_04.21)'!E533</f>
        <v>5</v>
      </c>
      <c r="AC536" t="str">
        <v>Simisear</v>
      </c>
      <c r="AD536" t="str">
        <v>Fire</v>
      </c>
      <c r="AE536" t="str">
        <v>Fire</v>
      </c>
      <c r="AF536" t="str">
        <f t="shared" si="8"/>
        <v>Fire,Fire</v>
      </c>
      <c r="AG536" t="str">
        <v>Simisear</v>
      </c>
      <c r="AI536" t="str">
        <v>Fire</v>
      </c>
      <c r="AJ536" t="str">
        <v>Simisear</v>
      </c>
    </row>
    <row r="537" spans="24:36" x14ac:dyDescent="0.35">
      <c r="X537" t="str">
        <v>Panpour</v>
      </c>
      <c r="Y537" t="str">
        <v>Water</v>
      </c>
      <c r="Z537" t="str" cm="1">
        <f t="array" ref="Z537">_xlfn.TEXTSPLIT(Y537,",")</f>
        <v>Water</v>
      </c>
      <c r="AB537" t="str">
        <f>'pokedex_(Update_04.21)'!E534</f>
        <v>5</v>
      </c>
      <c r="AC537" t="str">
        <v>Panpour</v>
      </c>
      <c r="AD537" t="str">
        <v>Water</v>
      </c>
      <c r="AE537" t="str">
        <v>Water</v>
      </c>
      <c r="AF537" t="str">
        <f t="shared" si="8"/>
        <v>Water,Water</v>
      </c>
      <c r="AG537" t="str">
        <v>Panpour</v>
      </c>
      <c r="AI537" t="str">
        <v>Water</v>
      </c>
      <c r="AJ537" t="str">
        <v>Panpour</v>
      </c>
    </row>
    <row r="538" spans="24:36" x14ac:dyDescent="0.35">
      <c r="X538" t="str">
        <v>Simipour</v>
      </c>
      <c r="Y538" t="str">
        <v>Water</v>
      </c>
      <c r="Z538" t="str" cm="1">
        <f t="array" ref="Z538">_xlfn.TEXTSPLIT(Y538,",")</f>
        <v>Water</v>
      </c>
      <c r="AB538" t="str">
        <f>'pokedex_(Update_04.21)'!E535</f>
        <v>5</v>
      </c>
      <c r="AC538" t="str">
        <v>Simipour</v>
      </c>
      <c r="AD538" t="str">
        <v>Water</v>
      </c>
      <c r="AE538" t="str">
        <v>Water</v>
      </c>
      <c r="AF538" t="str">
        <f t="shared" si="8"/>
        <v>Water,Water</v>
      </c>
      <c r="AG538" t="str">
        <v>Simipour</v>
      </c>
      <c r="AI538" t="str">
        <v>Water</v>
      </c>
      <c r="AJ538" t="str">
        <v>Simipour</v>
      </c>
    </row>
    <row r="539" spans="24:36" x14ac:dyDescent="0.35">
      <c r="X539" t="str">
        <v>Munna</v>
      </c>
      <c r="Y539" t="str">
        <v>Psychic</v>
      </c>
      <c r="Z539" t="str" cm="1">
        <f t="array" ref="Z539">_xlfn.TEXTSPLIT(Y539,",")</f>
        <v>Psychic</v>
      </c>
      <c r="AB539" t="str">
        <f>'pokedex_(Update_04.21)'!E536</f>
        <v>5</v>
      </c>
      <c r="AC539" t="str">
        <v>Munna</v>
      </c>
      <c r="AD539" t="str">
        <v>Psychic</v>
      </c>
      <c r="AE539" t="str">
        <v>Psychic</v>
      </c>
      <c r="AF539" t="str">
        <f t="shared" si="8"/>
        <v>Psychic,Psychic</v>
      </c>
      <c r="AG539" t="str">
        <v>Munna</v>
      </c>
      <c r="AI539" t="str">
        <v>Psychic</v>
      </c>
      <c r="AJ539" t="str">
        <v>Munna</v>
      </c>
    </row>
    <row r="540" spans="24:36" x14ac:dyDescent="0.35">
      <c r="X540" t="str">
        <v>Musharna</v>
      </c>
      <c r="Y540" t="str">
        <v>Psychic</v>
      </c>
      <c r="Z540" t="str" cm="1">
        <f t="array" ref="Z540">_xlfn.TEXTSPLIT(Y540,",")</f>
        <v>Psychic</v>
      </c>
      <c r="AB540" t="str">
        <f>'pokedex_(Update_04.21)'!E537</f>
        <v>5</v>
      </c>
      <c r="AC540" t="str">
        <v>Musharna</v>
      </c>
      <c r="AD540" t="str">
        <v>Psychic</v>
      </c>
      <c r="AE540" t="str">
        <v>Psychic</v>
      </c>
      <c r="AF540" t="str">
        <f t="shared" si="8"/>
        <v>Psychic,Psychic</v>
      </c>
      <c r="AG540" t="str">
        <v>Musharna</v>
      </c>
      <c r="AI540" t="str">
        <v>Psychic</v>
      </c>
      <c r="AJ540" t="str">
        <v>Musharna</v>
      </c>
    </row>
    <row r="541" spans="24:36" x14ac:dyDescent="0.35">
      <c r="X541" t="str">
        <v>Pidove</v>
      </c>
      <c r="Y541" t="str">
        <v>Normal, Flying</v>
      </c>
      <c r="Z541" t="str" cm="1">
        <f t="array" ref="Z541:AA541">_xlfn.TEXTSPLIT(Y541,",")</f>
        <v>Normal</v>
      </c>
      <c r="AA541" t="str">
        <v xml:space="preserve"> Flying</v>
      </c>
      <c r="AB541" t="str">
        <f>'pokedex_(Update_04.21)'!E538</f>
        <v>5</v>
      </c>
      <c r="AC541" t="str">
        <v>Pidove</v>
      </c>
      <c r="AD541" t="str">
        <v>Normal</v>
      </c>
      <c r="AE541" t="str">
        <v xml:space="preserve"> Flying</v>
      </c>
      <c r="AF541" t="str">
        <f t="shared" si="8"/>
        <v>Normal, Flying</v>
      </c>
      <c r="AG541" t="str">
        <v>Pidove</v>
      </c>
      <c r="AI541" t="str">
        <v>Normal, Flying</v>
      </c>
      <c r="AJ541" t="str">
        <v>Pidove</v>
      </c>
    </row>
    <row r="542" spans="24:36" x14ac:dyDescent="0.35">
      <c r="X542" t="str">
        <v>Tranquill</v>
      </c>
      <c r="Y542" t="str">
        <v>Normal, Flying</v>
      </c>
      <c r="Z542" t="str" cm="1">
        <f t="array" ref="Z542:AA542">_xlfn.TEXTSPLIT(Y542,",")</f>
        <v>Normal</v>
      </c>
      <c r="AA542" t="str">
        <v xml:space="preserve"> Flying</v>
      </c>
      <c r="AB542" t="str">
        <f>'pokedex_(Update_04.21)'!E539</f>
        <v>5</v>
      </c>
      <c r="AC542" t="str">
        <v>Tranquill</v>
      </c>
      <c r="AD542" t="str">
        <v>Normal</v>
      </c>
      <c r="AE542" t="str">
        <v xml:space="preserve"> Flying</v>
      </c>
      <c r="AF542" t="str">
        <f t="shared" si="8"/>
        <v>Normal, Flying</v>
      </c>
      <c r="AG542" t="str">
        <v>Tranquill</v>
      </c>
      <c r="AI542" t="str">
        <v>Normal, Flying</v>
      </c>
      <c r="AJ542" t="str">
        <v>Tranquill</v>
      </c>
    </row>
    <row r="543" spans="24:36" x14ac:dyDescent="0.35">
      <c r="X543" t="str">
        <v>Unfezant</v>
      </c>
      <c r="Y543" t="str">
        <v>Normal, Flying</v>
      </c>
      <c r="Z543" t="str" cm="1">
        <f t="array" ref="Z543:AA543">_xlfn.TEXTSPLIT(Y543,",")</f>
        <v>Normal</v>
      </c>
      <c r="AA543" t="str">
        <v xml:space="preserve"> Flying</v>
      </c>
      <c r="AB543" t="str">
        <f>'pokedex_(Update_04.21)'!E540</f>
        <v>5</v>
      </c>
      <c r="AC543" t="str">
        <v>Unfezant</v>
      </c>
      <c r="AD543" t="str">
        <v>Normal</v>
      </c>
      <c r="AE543" t="str">
        <v xml:space="preserve"> Flying</v>
      </c>
      <c r="AF543" t="str">
        <f t="shared" si="8"/>
        <v>Normal, Flying</v>
      </c>
      <c r="AG543" t="str">
        <v>Unfezant</v>
      </c>
      <c r="AI543" t="str">
        <v>Normal, Flying</v>
      </c>
      <c r="AJ543" t="str">
        <v>Unfezant</v>
      </c>
    </row>
    <row r="544" spans="24:36" x14ac:dyDescent="0.35">
      <c r="X544" t="str">
        <v>Blitzle</v>
      </c>
      <c r="Y544" t="str">
        <v>Electric</v>
      </c>
      <c r="Z544" t="str" cm="1">
        <f t="array" ref="Z544">_xlfn.TEXTSPLIT(Y544,",")</f>
        <v>Electric</v>
      </c>
      <c r="AB544" t="str">
        <f>'pokedex_(Update_04.21)'!E541</f>
        <v>5</v>
      </c>
      <c r="AC544" t="str">
        <v>Blitzle</v>
      </c>
      <c r="AD544" t="str">
        <v>Electric</v>
      </c>
      <c r="AE544" t="str">
        <v>Electric</v>
      </c>
      <c r="AF544" t="str">
        <f t="shared" si="8"/>
        <v>Electric,Electric</v>
      </c>
      <c r="AG544" t="str">
        <v>Blitzle</v>
      </c>
      <c r="AI544" t="str">
        <v>Electric</v>
      </c>
      <c r="AJ544" t="str">
        <v>Blitzle</v>
      </c>
    </row>
    <row r="545" spans="24:36" x14ac:dyDescent="0.35">
      <c r="X545" t="str">
        <v>Zebstrika</v>
      </c>
      <c r="Y545" t="str">
        <v>Electric</v>
      </c>
      <c r="Z545" t="str" cm="1">
        <f t="array" ref="Z545">_xlfn.TEXTSPLIT(Y545,",")</f>
        <v>Electric</v>
      </c>
      <c r="AB545" t="str">
        <f>'pokedex_(Update_04.21)'!E542</f>
        <v>5</v>
      </c>
      <c r="AC545" t="str">
        <v>Zebstrika</v>
      </c>
      <c r="AD545" t="str">
        <v>Electric</v>
      </c>
      <c r="AE545" t="str">
        <v>Electric</v>
      </c>
      <c r="AF545" t="str">
        <f t="shared" si="8"/>
        <v>Electric,Electric</v>
      </c>
      <c r="AG545" t="str">
        <v>Zebstrika</v>
      </c>
      <c r="AI545" t="str">
        <v>Electric</v>
      </c>
      <c r="AJ545" t="str">
        <v>Zebstrika</v>
      </c>
    </row>
    <row r="546" spans="24:36" x14ac:dyDescent="0.35">
      <c r="X546" t="str">
        <v>Roggenrola</v>
      </c>
      <c r="Y546" t="str">
        <v>Rock</v>
      </c>
      <c r="Z546" t="str" cm="1">
        <f t="array" ref="Z546">_xlfn.TEXTSPLIT(Y546,",")</f>
        <v>Rock</v>
      </c>
      <c r="AB546" t="str">
        <f>'pokedex_(Update_04.21)'!E543</f>
        <v>5</v>
      </c>
      <c r="AC546" t="str">
        <v>Roggenrola</v>
      </c>
      <c r="AD546" t="str">
        <v>Rock</v>
      </c>
      <c r="AE546" t="str">
        <v>Rock</v>
      </c>
      <c r="AF546" t="str">
        <f t="shared" si="8"/>
        <v>Rock,Rock</v>
      </c>
      <c r="AG546" t="str">
        <v>Roggenrola</v>
      </c>
      <c r="AI546" t="str">
        <v>Rock</v>
      </c>
      <c r="AJ546" t="str">
        <v>Roggenrola</v>
      </c>
    </row>
    <row r="547" spans="24:36" x14ac:dyDescent="0.35">
      <c r="X547" t="str">
        <v>Boldore</v>
      </c>
      <c r="Y547" t="str">
        <v>Rock</v>
      </c>
      <c r="Z547" t="str" cm="1">
        <f t="array" ref="Z547">_xlfn.TEXTSPLIT(Y547,",")</f>
        <v>Rock</v>
      </c>
      <c r="AB547" t="str">
        <f>'pokedex_(Update_04.21)'!E544</f>
        <v>5</v>
      </c>
      <c r="AC547" t="str">
        <v>Boldore</v>
      </c>
      <c r="AD547" t="str">
        <v>Rock</v>
      </c>
      <c r="AE547" t="str">
        <v>Rock</v>
      </c>
      <c r="AF547" t="str">
        <f t="shared" si="8"/>
        <v>Rock,Rock</v>
      </c>
      <c r="AG547" t="str">
        <v>Boldore</v>
      </c>
      <c r="AI547" t="str">
        <v>Rock</v>
      </c>
      <c r="AJ547" t="str">
        <v>Boldore</v>
      </c>
    </row>
    <row r="548" spans="24:36" x14ac:dyDescent="0.35">
      <c r="X548" t="str">
        <v>Gigalith</v>
      </c>
      <c r="Y548" t="str">
        <v>Rock</v>
      </c>
      <c r="Z548" t="str" cm="1">
        <f t="array" ref="Z548">_xlfn.TEXTSPLIT(Y548,",")</f>
        <v>Rock</v>
      </c>
      <c r="AB548" t="str">
        <f>'pokedex_(Update_04.21)'!E545</f>
        <v>5</v>
      </c>
      <c r="AC548" t="str">
        <v>Gigalith</v>
      </c>
      <c r="AD548" t="str">
        <v>Rock</v>
      </c>
      <c r="AE548" t="str">
        <v>Rock</v>
      </c>
      <c r="AF548" t="str">
        <f t="shared" si="8"/>
        <v>Rock,Rock</v>
      </c>
      <c r="AG548" t="str">
        <v>Gigalith</v>
      </c>
      <c r="AI548" t="str">
        <v>Rock</v>
      </c>
      <c r="AJ548" t="str">
        <v>Gigalith</v>
      </c>
    </row>
    <row r="549" spans="24:36" x14ac:dyDescent="0.35">
      <c r="X549" t="str">
        <v>Woobat</v>
      </c>
      <c r="Y549" t="str">
        <v>Psychic, Flying</v>
      </c>
      <c r="Z549" t="str" cm="1">
        <f t="array" ref="Z549:AA549">_xlfn.TEXTSPLIT(Y549,",")</f>
        <v>Psychic</v>
      </c>
      <c r="AA549" t="str">
        <v xml:space="preserve"> Flying</v>
      </c>
      <c r="AB549" t="str">
        <f>'pokedex_(Update_04.21)'!E546</f>
        <v>5</v>
      </c>
      <c r="AC549" t="str">
        <v>Woobat</v>
      </c>
      <c r="AD549" t="str">
        <v>Psychic</v>
      </c>
      <c r="AE549" t="str">
        <v xml:space="preserve"> Flying</v>
      </c>
      <c r="AF549" t="str">
        <f t="shared" si="8"/>
        <v>Psychic, Flying</v>
      </c>
      <c r="AG549" t="str">
        <v>Woobat</v>
      </c>
      <c r="AI549" t="str">
        <v>Psychic, Flying</v>
      </c>
      <c r="AJ549" t="str">
        <v>Woobat</v>
      </c>
    </row>
    <row r="550" spans="24:36" x14ac:dyDescent="0.35">
      <c r="X550" t="str">
        <v>Swoobat</v>
      </c>
      <c r="Y550" t="str">
        <v>Psychic, Flying</v>
      </c>
      <c r="Z550" t="str" cm="1">
        <f t="array" ref="Z550:AA550">_xlfn.TEXTSPLIT(Y550,",")</f>
        <v>Psychic</v>
      </c>
      <c r="AA550" t="str">
        <v xml:space="preserve"> Flying</v>
      </c>
      <c r="AB550" t="str">
        <f>'pokedex_(Update_04.21)'!E547</f>
        <v>5</v>
      </c>
      <c r="AC550" t="str">
        <v>Swoobat</v>
      </c>
      <c r="AD550" t="str">
        <v>Psychic</v>
      </c>
      <c r="AE550" t="str">
        <v xml:space="preserve"> Flying</v>
      </c>
      <c r="AF550" t="str">
        <f t="shared" si="8"/>
        <v>Psychic, Flying</v>
      </c>
      <c r="AG550" t="str">
        <v>Swoobat</v>
      </c>
      <c r="AI550" t="str">
        <v>Psychic, Flying</v>
      </c>
      <c r="AJ550" t="str">
        <v>Swoobat</v>
      </c>
    </row>
    <row r="551" spans="24:36" x14ac:dyDescent="0.35">
      <c r="X551" t="str">
        <v>Drilbur</v>
      </c>
      <c r="Y551" t="str">
        <v>Ground</v>
      </c>
      <c r="Z551" t="str" cm="1">
        <f t="array" ref="Z551">_xlfn.TEXTSPLIT(Y551,",")</f>
        <v>Ground</v>
      </c>
      <c r="AB551" t="str">
        <f>'pokedex_(Update_04.21)'!E548</f>
        <v>5</v>
      </c>
      <c r="AC551" t="str">
        <v>Drilbur</v>
      </c>
      <c r="AD551" t="str">
        <v>Ground</v>
      </c>
      <c r="AE551" t="str">
        <v>Ground</v>
      </c>
      <c r="AF551" t="str">
        <f t="shared" si="8"/>
        <v>Ground,Ground</v>
      </c>
      <c r="AG551" t="str">
        <v>Drilbur</v>
      </c>
      <c r="AI551" t="str">
        <v>Ground</v>
      </c>
      <c r="AJ551" t="str">
        <v>Drilbur</v>
      </c>
    </row>
    <row r="552" spans="24:36" x14ac:dyDescent="0.35">
      <c r="X552" t="str">
        <v>Excadrill</v>
      </c>
      <c r="Y552" t="str">
        <v>Ground, Steel</v>
      </c>
      <c r="Z552" t="str" cm="1">
        <f t="array" ref="Z552:AA552">_xlfn.TEXTSPLIT(Y552,",")</f>
        <v>Ground</v>
      </c>
      <c r="AA552" t="str">
        <v xml:space="preserve"> Steel</v>
      </c>
      <c r="AB552" t="str">
        <f>'pokedex_(Update_04.21)'!E549</f>
        <v>5</v>
      </c>
      <c r="AC552" t="str">
        <v>Excadrill</v>
      </c>
      <c r="AD552" t="str">
        <v>Ground</v>
      </c>
      <c r="AE552" t="str">
        <v xml:space="preserve"> Steel</v>
      </c>
      <c r="AF552" t="str">
        <f t="shared" si="8"/>
        <v>Ground, Steel</v>
      </c>
      <c r="AG552" t="str">
        <v>Excadrill</v>
      </c>
      <c r="AI552" t="str">
        <v>Ground, Steel</v>
      </c>
      <c r="AJ552" t="str">
        <v>Excadrill</v>
      </c>
    </row>
    <row r="553" spans="24:36" x14ac:dyDescent="0.35">
      <c r="X553" t="str">
        <v>Audino</v>
      </c>
      <c r="Y553" t="str">
        <v>Normal</v>
      </c>
      <c r="Z553" t="str" cm="1">
        <f t="array" ref="Z553">_xlfn.TEXTSPLIT(Y553,",")</f>
        <v>Normal</v>
      </c>
      <c r="AB553" t="str">
        <f>'pokedex_(Update_04.21)'!E550</f>
        <v>5</v>
      </c>
      <c r="AC553" t="str">
        <v>Audino</v>
      </c>
      <c r="AD553" t="str">
        <v>Normal</v>
      </c>
      <c r="AE553" t="str">
        <v>Normal</v>
      </c>
      <c r="AF553" t="str">
        <f t="shared" si="8"/>
        <v>Normal,Normal</v>
      </c>
      <c r="AG553" t="str">
        <v>Audino</v>
      </c>
      <c r="AI553" t="str">
        <v>Normal</v>
      </c>
      <c r="AJ553" t="str">
        <v>Audino</v>
      </c>
    </row>
    <row r="554" spans="24:36" x14ac:dyDescent="0.35">
      <c r="X554" t="str">
        <v>Timburr</v>
      </c>
      <c r="Y554" t="str">
        <v>Fighting</v>
      </c>
      <c r="Z554" t="str" cm="1">
        <f t="array" ref="Z554">_xlfn.TEXTSPLIT(Y554,",")</f>
        <v>Fighting</v>
      </c>
      <c r="AB554" t="str">
        <f>'pokedex_(Update_04.21)'!E551</f>
        <v>5</v>
      </c>
      <c r="AC554" t="str">
        <v>Timburr</v>
      </c>
      <c r="AD554" t="str">
        <v>Fighting</v>
      </c>
      <c r="AE554" t="str">
        <v>Fighting</v>
      </c>
      <c r="AF554" t="str">
        <f t="shared" si="8"/>
        <v>Fighting,Fighting</v>
      </c>
      <c r="AG554" t="str">
        <v>Timburr</v>
      </c>
      <c r="AI554" t="str">
        <v>Fighting</v>
      </c>
      <c r="AJ554" t="str">
        <v>Timburr</v>
      </c>
    </row>
    <row r="555" spans="24:36" x14ac:dyDescent="0.35">
      <c r="X555" t="str">
        <v>Gurdurr</v>
      </c>
      <c r="Y555" t="str">
        <v>Fighting</v>
      </c>
      <c r="Z555" t="str" cm="1">
        <f t="array" ref="Z555">_xlfn.TEXTSPLIT(Y555,",")</f>
        <v>Fighting</v>
      </c>
      <c r="AB555" t="str">
        <f>'pokedex_(Update_04.21)'!E552</f>
        <v>5</v>
      </c>
      <c r="AC555" t="str">
        <v>Gurdurr</v>
      </c>
      <c r="AD555" t="str">
        <v>Fighting</v>
      </c>
      <c r="AE555" t="str">
        <v>Fighting</v>
      </c>
      <c r="AF555" t="str">
        <f t="shared" si="8"/>
        <v>Fighting,Fighting</v>
      </c>
      <c r="AG555" t="str">
        <v>Gurdurr</v>
      </c>
      <c r="AI555" t="str">
        <v>Fighting</v>
      </c>
      <c r="AJ555" t="str">
        <v>Gurdurr</v>
      </c>
    </row>
    <row r="556" spans="24:36" x14ac:dyDescent="0.35">
      <c r="X556" t="str">
        <v>Conkeldurr</v>
      </c>
      <c r="Y556" t="str">
        <v>Fighting</v>
      </c>
      <c r="Z556" t="str" cm="1">
        <f t="array" ref="Z556">_xlfn.TEXTSPLIT(Y556,",")</f>
        <v>Fighting</v>
      </c>
      <c r="AB556" t="str">
        <f>'pokedex_(Update_04.21)'!E553</f>
        <v>5</v>
      </c>
      <c r="AC556" t="str">
        <v>Conkeldurr</v>
      </c>
      <c r="AD556" t="str">
        <v>Fighting</v>
      </c>
      <c r="AE556" t="str">
        <v>Fighting</v>
      </c>
      <c r="AF556" t="str">
        <f t="shared" si="8"/>
        <v>Fighting,Fighting</v>
      </c>
      <c r="AG556" t="str">
        <v>Conkeldurr</v>
      </c>
      <c r="AI556" t="str">
        <v>Fighting</v>
      </c>
      <c r="AJ556" t="str">
        <v>Conkeldurr</v>
      </c>
    </row>
    <row r="557" spans="24:36" x14ac:dyDescent="0.35">
      <c r="X557" t="str">
        <v>Tympole</v>
      </c>
      <c r="Y557" t="str">
        <v>Water</v>
      </c>
      <c r="Z557" t="str" cm="1">
        <f t="array" ref="Z557">_xlfn.TEXTSPLIT(Y557,",")</f>
        <v>Water</v>
      </c>
      <c r="AB557" t="str">
        <f>'pokedex_(Update_04.21)'!E554</f>
        <v>5</v>
      </c>
      <c r="AC557" t="str">
        <v>Tympole</v>
      </c>
      <c r="AD557" t="str">
        <v>Water</v>
      </c>
      <c r="AE557" t="str">
        <v>Water</v>
      </c>
      <c r="AF557" t="str">
        <f t="shared" si="8"/>
        <v>Water,Water</v>
      </c>
      <c r="AG557" t="str">
        <v>Tympole</v>
      </c>
      <c r="AI557" t="str">
        <v>Water</v>
      </c>
      <c r="AJ557" t="str">
        <v>Tympole</v>
      </c>
    </row>
    <row r="558" spans="24:36" x14ac:dyDescent="0.35">
      <c r="X558" t="str">
        <v>Palpitoad</v>
      </c>
      <c r="Y558" t="str">
        <v>Water, Ground</v>
      </c>
      <c r="Z558" t="str" cm="1">
        <f t="array" ref="Z558:AA558">_xlfn.TEXTSPLIT(Y558,",")</f>
        <v>Water</v>
      </c>
      <c r="AA558" t="str">
        <v xml:space="preserve"> Ground</v>
      </c>
      <c r="AB558" t="str">
        <f>'pokedex_(Update_04.21)'!E555</f>
        <v>5</v>
      </c>
      <c r="AC558" t="str">
        <v>Palpitoad</v>
      </c>
      <c r="AD558" t="str">
        <v>Water</v>
      </c>
      <c r="AE558" t="str">
        <v xml:space="preserve"> Ground</v>
      </c>
      <c r="AF558" t="str">
        <f t="shared" si="8"/>
        <v>Water, Ground</v>
      </c>
      <c r="AG558" t="str">
        <v>Palpitoad</v>
      </c>
      <c r="AI558" t="str">
        <v>Water, Ground</v>
      </c>
      <c r="AJ558" t="str">
        <v>Palpitoad</v>
      </c>
    </row>
    <row r="559" spans="24:36" x14ac:dyDescent="0.35">
      <c r="X559" t="str">
        <v>Seismitoad</v>
      </c>
      <c r="Y559" t="str">
        <v>Water, Ground</v>
      </c>
      <c r="Z559" t="str" cm="1">
        <f t="array" ref="Z559:AA559">_xlfn.TEXTSPLIT(Y559,",")</f>
        <v>Water</v>
      </c>
      <c r="AA559" t="str">
        <v xml:space="preserve"> Ground</v>
      </c>
      <c r="AB559" t="str">
        <f>'pokedex_(Update_04.21)'!E556</f>
        <v>5</v>
      </c>
      <c r="AC559" t="str">
        <v>Seismitoad</v>
      </c>
      <c r="AD559" t="str">
        <v>Water</v>
      </c>
      <c r="AE559" t="str">
        <v xml:space="preserve"> Ground</v>
      </c>
      <c r="AF559" t="str">
        <f t="shared" si="8"/>
        <v>Water, Ground</v>
      </c>
      <c r="AG559" t="str">
        <v>Seismitoad</v>
      </c>
      <c r="AI559" t="str">
        <v>Water, Ground</v>
      </c>
      <c r="AJ559" t="str">
        <v>Seismitoad</v>
      </c>
    </row>
    <row r="560" spans="24:36" x14ac:dyDescent="0.35">
      <c r="X560" t="str">
        <v>Throh</v>
      </c>
      <c r="Y560" t="str">
        <v>Fighting</v>
      </c>
      <c r="Z560" t="str" cm="1">
        <f t="array" ref="Z560">_xlfn.TEXTSPLIT(Y560,",")</f>
        <v>Fighting</v>
      </c>
      <c r="AB560" t="str">
        <f>'pokedex_(Update_04.21)'!E557</f>
        <v>5</v>
      </c>
      <c r="AC560" t="str">
        <v>Throh</v>
      </c>
      <c r="AD560" t="str">
        <v>Fighting</v>
      </c>
      <c r="AE560" t="str">
        <v>Fighting</v>
      </c>
      <c r="AF560" t="str">
        <f t="shared" si="8"/>
        <v>Fighting,Fighting</v>
      </c>
      <c r="AG560" t="str">
        <v>Throh</v>
      </c>
      <c r="AI560" t="str">
        <v>Fighting</v>
      </c>
      <c r="AJ560" t="str">
        <v>Throh</v>
      </c>
    </row>
    <row r="561" spans="24:36" x14ac:dyDescent="0.35">
      <c r="X561" t="str">
        <v>Sawk</v>
      </c>
      <c r="Y561" t="str">
        <v>Fighting</v>
      </c>
      <c r="Z561" t="str" cm="1">
        <f t="array" ref="Z561">_xlfn.TEXTSPLIT(Y561,",")</f>
        <v>Fighting</v>
      </c>
      <c r="AB561" t="str">
        <f>'pokedex_(Update_04.21)'!E558</f>
        <v>5</v>
      </c>
      <c r="AC561" t="str">
        <v>Sawk</v>
      </c>
      <c r="AD561" t="str">
        <v>Fighting</v>
      </c>
      <c r="AE561" t="str">
        <v>Fighting</v>
      </c>
      <c r="AF561" t="str">
        <f t="shared" si="8"/>
        <v>Fighting,Fighting</v>
      </c>
      <c r="AG561" t="str">
        <v>Sawk</v>
      </c>
      <c r="AI561" t="str">
        <v>Fighting</v>
      </c>
      <c r="AJ561" t="str">
        <v>Sawk</v>
      </c>
    </row>
    <row r="562" spans="24:36" x14ac:dyDescent="0.35">
      <c r="X562" t="str">
        <v>Sewaddle</v>
      </c>
      <c r="Y562" t="str">
        <v>Bug, Grass</v>
      </c>
      <c r="Z562" t="str" cm="1">
        <f t="array" ref="Z562:AA562">_xlfn.TEXTSPLIT(Y562,",")</f>
        <v>Bug</v>
      </c>
      <c r="AA562" t="str">
        <v xml:space="preserve"> Grass</v>
      </c>
      <c r="AB562" t="str">
        <f>'pokedex_(Update_04.21)'!E559</f>
        <v>5</v>
      </c>
      <c r="AC562" t="str">
        <v>Sewaddle</v>
      </c>
      <c r="AD562" t="str">
        <v>Bug</v>
      </c>
      <c r="AE562" t="str">
        <v xml:space="preserve"> Grass</v>
      </c>
      <c r="AF562" t="str">
        <f t="shared" si="8"/>
        <v>Bug, Grass</v>
      </c>
      <c r="AG562" t="str">
        <v>Sewaddle</v>
      </c>
      <c r="AI562" t="str">
        <v>Bug, Grass</v>
      </c>
      <c r="AJ562" t="str">
        <v>Sewaddle</v>
      </c>
    </row>
    <row r="563" spans="24:36" x14ac:dyDescent="0.35">
      <c r="X563" t="str">
        <v>Swadloon</v>
      </c>
      <c r="Y563" t="str">
        <v>Bug, Grass</v>
      </c>
      <c r="Z563" t="str" cm="1">
        <f t="array" ref="Z563:AA563">_xlfn.TEXTSPLIT(Y563,",")</f>
        <v>Bug</v>
      </c>
      <c r="AA563" t="str">
        <v xml:space="preserve"> Grass</v>
      </c>
      <c r="AB563" t="str">
        <f>'pokedex_(Update_04.21)'!E560</f>
        <v>5</v>
      </c>
      <c r="AC563" t="str">
        <v>Swadloon</v>
      </c>
      <c r="AD563" t="str">
        <v>Bug</v>
      </c>
      <c r="AE563" t="str">
        <v xml:space="preserve"> Grass</v>
      </c>
      <c r="AF563" t="str">
        <f t="shared" si="8"/>
        <v>Bug, Grass</v>
      </c>
      <c r="AG563" t="str">
        <v>Swadloon</v>
      </c>
      <c r="AI563" t="str">
        <v>Bug, Grass</v>
      </c>
      <c r="AJ563" t="str">
        <v>Swadloon</v>
      </c>
    </row>
    <row r="564" spans="24:36" x14ac:dyDescent="0.35">
      <c r="X564" t="str">
        <v>Leavanny</v>
      </c>
      <c r="Y564" t="str">
        <v>Bug, Grass</v>
      </c>
      <c r="Z564" t="str" cm="1">
        <f t="array" ref="Z564:AA564">_xlfn.TEXTSPLIT(Y564,",")</f>
        <v>Bug</v>
      </c>
      <c r="AA564" t="str">
        <v xml:space="preserve"> Grass</v>
      </c>
      <c r="AB564" t="str">
        <f>'pokedex_(Update_04.21)'!E561</f>
        <v>5</v>
      </c>
      <c r="AC564" t="str">
        <v>Leavanny</v>
      </c>
      <c r="AD564" t="str">
        <v>Bug</v>
      </c>
      <c r="AE564" t="str">
        <v xml:space="preserve"> Grass</v>
      </c>
      <c r="AF564" t="str">
        <f t="shared" si="8"/>
        <v>Bug, Grass</v>
      </c>
      <c r="AG564" t="str">
        <v>Leavanny</v>
      </c>
      <c r="AI564" t="str">
        <v>Bug, Grass</v>
      </c>
      <c r="AJ564" t="str">
        <v>Leavanny</v>
      </c>
    </row>
    <row r="565" spans="24:36" x14ac:dyDescent="0.35">
      <c r="X565" t="str">
        <v>Venipede</v>
      </c>
      <c r="Y565" t="str">
        <v>Bug, Poison</v>
      </c>
      <c r="Z565" t="str" cm="1">
        <f t="array" ref="Z565:AA565">_xlfn.TEXTSPLIT(Y565,",")</f>
        <v>Bug</v>
      </c>
      <c r="AA565" t="str">
        <v xml:space="preserve"> Poison</v>
      </c>
      <c r="AB565" t="str">
        <f>'pokedex_(Update_04.21)'!E562</f>
        <v>5</v>
      </c>
      <c r="AC565" t="str">
        <v>Venipede</v>
      </c>
      <c r="AD565" t="str">
        <v>Bug</v>
      </c>
      <c r="AE565" t="str">
        <v xml:space="preserve"> Poison</v>
      </c>
      <c r="AF565" t="str">
        <f t="shared" si="8"/>
        <v>Bug, Poison</v>
      </c>
      <c r="AG565" t="str">
        <v>Venipede</v>
      </c>
      <c r="AI565" t="str">
        <v>Bug, Poison</v>
      </c>
      <c r="AJ565" t="str">
        <v>Venipede</v>
      </c>
    </row>
    <row r="566" spans="24:36" x14ac:dyDescent="0.35">
      <c r="X566" t="str">
        <v>Whirlipede</v>
      </c>
      <c r="Y566" t="str">
        <v>Bug, Poison</v>
      </c>
      <c r="Z566" t="str" cm="1">
        <f t="array" ref="Z566:AA566">_xlfn.TEXTSPLIT(Y566,",")</f>
        <v>Bug</v>
      </c>
      <c r="AA566" t="str">
        <v xml:space="preserve"> Poison</v>
      </c>
      <c r="AB566" t="str">
        <f>'pokedex_(Update_04.21)'!E563</f>
        <v>5</v>
      </c>
      <c r="AC566" t="str">
        <v>Whirlipede</v>
      </c>
      <c r="AD566" t="str">
        <v>Bug</v>
      </c>
      <c r="AE566" t="str">
        <v xml:space="preserve"> Poison</v>
      </c>
      <c r="AF566" t="str">
        <f t="shared" si="8"/>
        <v>Bug, Poison</v>
      </c>
      <c r="AG566" t="str">
        <v>Whirlipede</v>
      </c>
      <c r="AI566" t="str">
        <v>Bug, Poison</v>
      </c>
      <c r="AJ566" t="str">
        <v>Whirlipede</v>
      </c>
    </row>
    <row r="567" spans="24:36" x14ac:dyDescent="0.35">
      <c r="X567" t="str">
        <v>Scolipede</v>
      </c>
      <c r="Y567" t="str">
        <v>Bug, Poison</v>
      </c>
      <c r="Z567" t="str" cm="1">
        <f t="array" ref="Z567:AA567">_xlfn.TEXTSPLIT(Y567,",")</f>
        <v>Bug</v>
      </c>
      <c r="AA567" t="str">
        <v xml:space="preserve"> Poison</v>
      </c>
      <c r="AB567" t="str">
        <f>'pokedex_(Update_04.21)'!E564</f>
        <v>5</v>
      </c>
      <c r="AC567" t="str">
        <v>Scolipede</v>
      </c>
      <c r="AD567" t="str">
        <v>Bug</v>
      </c>
      <c r="AE567" t="str">
        <v xml:space="preserve"> Poison</v>
      </c>
      <c r="AF567" t="str">
        <f t="shared" si="8"/>
        <v>Bug, Poison</v>
      </c>
      <c r="AG567" t="str">
        <v>Scolipede</v>
      </c>
      <c r="AI567" t="str">
        <v>Bug, Poison</v>
      </c>
      <c r="AJ567" t="str">
        <v>Scolipede</v>
      </c>
    </row>
    <row r="568" spans="24:36" x14ac:dyDescent="0.35">
      <c r="X568" t="str">
        <v>Cottonee</v>
      </c>
      <c r="Y568" t="str">
        <v>Grass, Fairy</v>
      </c>
      <c r="Z568" t="str" cm="1">
        <f t="array" ref="Z568:AA568">_xlfn.TEXTSPLIT(Y568,",")</f>
        <v>Grass</v>
      </c>
      <c r="AA568" t="str">
        <v xml:space="preserve"> Fairy</v>
      </c>
      <c r="AB568" t="str">
        <f>'pokedex_(Update_04.21)'!E565</f>
        <v>5</v>
      </c>
      <c r="AC568" t="str">
        <v>Cottonee</v>
      </c>
      <c r="AD568" t="str">
        <v>Grass</v>
      </c>
      <c r="AE568" t="str">
        <v xml:space="preserve"> Fairy</v>
      </c>
      <c r="AF568" t="str">
        <f t="shared" si="8"/>
        <v>Grass, Fairy</v>
      </c>
      <c r="AG568" t="str">
        <v>Cottonee</v>
      </c>
      <c r="AI568" t="str">
        <v>Grass, Fairy</v>
      </c>
      <c r="AJ568" t="str">
        <v>Cottonee</v>
      </c>
    </row>
    <row r="569" spans="24:36" x14ac:dyDescent="0.35">
      <c r="X569" t="str">
        <v>Whimsicott</v>
      </c>
      <c r="Y569" t="str">
        <v>Grass, Fairy</v>
      </c>
      <c r="Z569" t="str" cm="1">
        <f t="array" ref="Z569:AA569">_xlfn.TEXTSPLIT(Y569,",")</f>
        <v>Grass</v>
      </c>
      <c r="AA569" t="str">
        <v xml:space="preserve"> Fairy</v>
      </c>
      <c r="AB569" t="str">
        <f>'pokedex_(Update_04.21)'!E566</f>
        <v>5</v>
      </c>
      <c r="AC569" t="str">
        <v>Whimsicott</v>
      </c>
      <c r="AD569" t="str">
        <v>Grass</v>
      </c>
      <c r="AE569" t="str">
        <v xml:space="preserve"> Fairy</v>
      </c>
      <c r="AF569" t="str">
        <f t="shared" si="8"/>
        <v>Grass, Fairy</v>
      </c>
      <c r="AG569" t="str">
        <v>Whimsicott</v>
      </c>
      <c r="AI569" t="str">
        <v>Grass, Fairy</v>
      </c>
      <c r="AJ569" t="str">
        <v>Whimsicott</v>
      </c>
    </row>
    <row r="570" spans="24:36" x14ac:dyDescent="0.35">
      <c r="X570" t="str">
        <v>Petilil</v>
      </c>
      <c r="Y570" t="str">
        <v>Grass</v>
      </c>
      <c r="Z570" t="str" cm="1">
        <f t="array" ref="Z570">_xlfn.TEXTSPLIT(Y570,",")</f>
        <v>Grass</v>
      </c>
      <c r="AB570" t="str">
        <f>'pokedex_(Update_04.21)'!E567</f>
        <v>5</v>
      </c>
      <c r="AC570" t="str">
        <v>Petilil</v>
      </c>
      <c r="AD570" t="str">
        <v>Grass</v>
      </c>
      <c r="AE570" t="str">
        <v>Grass</v>
      </c>
      <c r="AF570" t="str">
        <f t="shared" si="8"/>
        <v>Grass,Grass</v>
      </c>
      <c r="AG570" t="str">
        <v>Petilil</v>
      </c>
      <c r="AI570" t="str">
        <v>Grass</v>
      </c>
      <c r="AJ570" t="str">
        <v>Petilil</v>
      </c>
    </row>
    <row r="571" spans="24:36" x14ac:dyDescent="0.35">
      <c r="X571" t="str">
        <v>Lilligant</v>
      </c>
      <c r="Y571" t="str">
        <v>Grass</v>
      </c>
      <c r="Z571" t="str" cm="1">
        <f t="array" ref="Z571">_xlfn.TEXTSPLIT(Y571,",")</f>
        <v>Grass</v>
      </c>
      <c r="AB571" t="str">
        <f>'pokedex_(Update_04.21)'!E568</f>
        <v>5</v>
      </c>
      <c r="AC571" t="str">
        <v>Lilligant</v>
      </c>
      <c r="AD571" t="str">
        <v>Grass</v>
      </c>
      <c r="AE571" t="str">
        <v>Grass</v>
      </c>
      <c r="AF571" t="str">
        <f t="shared" si="8"/>
        <v>Grass,Grass</v>
      </c>
      <c r="AG571" t="str">
        <v>Lilligant</v>
      </c>
      <c r="AI571" t="str">
        <v>Grass</v>
      </c>
      <c r="AJ571" t="str">
        <v>Lilligant</v>
      </c>
    </row>
    <row r="572" spans="24:36" x14ac:dyDescent="0.35">
      <c r="X572" t="str">
        <v>Basculin Red-Striped Form</v>
      </c>
      <c r="Y572" t="str">
        <v>Water</v>
      </c>
      <c r="Z572" t="str" cm="1">
        <f t="array" ref="Z572">_xlfn.TEXTSPLIT(Y572,",")</f>
        <v>Water</v>
      </c>
      <c r="AB572" t="str">
        <f>'pokedex_(Update_04.21)'!E569</f>
        <v>5</v>
      </c>
      <c r="AC572" t="str">
        <v>Basculin Red-Striped Form</v>
      </c>
      <c r="AD572" t="str">
        <v>Water</v>
      </c>
      <c r="AE572" t="str">
        <v>Water</v>
      </c>
      <c r="AF572" t="str">
        <f t="shared" si="8"/>
        <v>Water,Water</v>
      </c>
      <c r="AG572" t="str">
        <v>Basculin Red-Striped Form</v>
      </c>
      <c r="AI572" t="str">
        <v>Water</v>
      </c>
      <c r="AJ572" t="str">
        <v>Basculin Red-Striped Form</v>
      </c>
    </row>
    <row r="573" spans="24:36" x14ac:dyDescent="0.35">
      <c r="X573" t="str">
        <v>Basculin Blue-Striped Form</v>
      </c>
      <c r="Y573" t="str">
        <v>Water</v>
      </c>
      <c r="Z573" t="str" cm="1">
        <f t="array" ref="Z573">_xlfn.TEXTSPLIT(Y573,",")</f>
        <v>Water</v>
      </c>
      <c r="AB573" t="str">
        <f>'pokedex_(Update_04.21)'!E570</f>
        <v>5</v>
      </c>
      <c r="AC573" t="str">
        <v>Basculin Blue-Striped Form</v>
      </c>
      <c r="AD573" t="str">
        <v>Water</v>
      </c>
      <c r="AE573" t="str">
        <v>Water</v>
      </c>
      <c r="AF573" t="str">
        <f t="shared" si="8"/>
        <v>Water,Water</v>
      </c>
      <c r="AG573" t="str">
        <v>Basculin Blue-Striped Form</v>
      </c>
      <c r="AI573" t="str">
        <v>Water</v>
      </c>
      <c r="AJ573" t="str">
        <v>Basculin Blue-Striped Form</v>
      </c>
    </row>
    <row r="574" spans="24:36" x14ac:dyDescent="0.35">
      <c r="X574" t="str">
        <v>Sandile</v>
      </c>
      <c r="Y574" t="str">
        <v>Ground, Dark</v>
      </c>
      <c r="Z574" t="str" cm="1">
        <f t="array" ref="Z574:AA574">_xlfn.TEXTSPLIT(Y574,",")</f>
        <v>Ground</v>
      </c>
      <c r="AA574" t="str">
        <v xml:space="preserve"> Dark</v>
      </c>
      <c r="AB574" t="str">
        <f>'pokedex_(Update_04.21)'!E571</f>
        <v>5</v>
      </c>
      <c r="AC574" t="str">
        <v>Sandile</v>
      </c>
      <c r="AD574" t="str">
        <v>Ground</v>
      </c>
      <c r="AE574" t="str">
        <v xml:space="preserve"> Dark</v>
      </c>
      <c r="AF574" t="str">
        <f t="shared" si="8"/>
        <v>Ground, Dark</v>
      </c>
      <c r="AG574" t="str">
        <v>Sandile</v>
      </c>
      <c r="AI574" t="str">
        <v>Ground, Dark</v>
      </c>
      <c r="AJ574" t="str">
        <v>Sandile</v>
      </c>
    </row>
    <row r="575" spans="24:36" x14ac:dyDescent="0.35">
      <c r="X575" t="str">
        <v>Krokorok</v>
      </c>
      <c r="Y575" t="str">
        <v>Ground, Dark</v>
      </c>
      <c r="Z575" t="str" cm="1">
        <f t="array" ref="Z575:AA575">_xlfn.TEXTSPLIT(Y575,",")</f>
        <v>Ground</v>
      </c>
      <c r="AA575" t="str">
        <v xml:space="preserve"> Dark</v>
      </c>
      <c r="AB575" t="str">
        <f>'pokedex_(Update_04.21)'!E572</f>
        <v>5</v>
      </c>
      <c r="AC575" t="str">
        <v>Krokorok</v>
      </c>
      <c r="AD575" t="str">
        <v>Ground</v>
      </c>
      <c r="AE575" t="str">
        <v xml:space="preserve"> Dark</v>
      </c>
      <c r="AF575" t="str">
        <f t="shared" si="8"/>
        <v>Ground, Dark</v>
      </c>
      <c r="AG575" t="str">
        <v>Krokorok</v>
      </c>
      <c r="AI575" t="str">
        <v>Ground, Dark</v>
      </c>
      <c r="AJ575" t="str">
        <v>Krokorok</v>
      </c>
    </row>
    <row r="576" spans="24:36" x14ac:dyDescent="0.35">
      <c r="X576" t="str">
        <v>Krookodile</v>
      </c>
      <c r="Y576" t="str">
        <v>Ground, Dark</v>
      </c>
      <c r="Z576" t="str" cm="1">
        <f t="array" ref="Z576:AA576">_xlfn.TEXTSPLIT(Y576,",")</f>
        <v>Ground</v>
      </c>
      <c r="AA576" t="str">
        <v xml:space="preserve"> Dark</v>
      </c>
      <c r="AB576" t="str">
        <f>'pokedex_(Update_04.21)'!E573</f>
        <v>5</v>
      </c>
      <c r="AC576" t="str">
        <v>Krookodile</v>
      </c>
      <c r="AD576" t="str">
        <v>Ground</v>
      </c>
      <c r="AE576" t="str">
        <v xml:space="preserve"> Dark</v>
      </c>
      <c r="AF576" t="str">
        <f t="shared" si="8"/>
        <v>Ground, Dark</v>
      </c>
      <c r="AG576" t="str">
        <v>Krookodile</v>
      </c>
      <c r="AI576" t="str">
        <v>Ground, Dark</v>
      </c>
      <c r="AJ576" t="str">
        <v>Krookodile</v>
      </c>
    </row>
    <row r="577" spans="24:36" x14ac:dyDescent="0.35">
      <c r="X577" t="str">
        <v>Darumaka</v>
      </c>
      <c r="Y577" t="str">
        <v>Fire</v>
      </c>
      <c r="Z577" t="str" cm="1">
        <f t="array" ref="Z577">_xlfn.TEXTSPLIT(Y577,",")</f>
        <v>Fire</v>
      </c>
      <c r="AB577" t="str">
        <f>'pokedex_(Update_04.21)'!E574</f>
        <v>5</v>
      </c>
      <c r="AC577" t="str">
        <v>Darumaka</v>
      </c>
      <c r="AD577" t="str">
        <v>Fire</v>
      </c>
      <c r="AE577" t="str">
        <v>Fire</v>
      </c>
      <c r="AF577" t="str">
        <f t="shared" si="8"/>
        <v>Fire,Fire</v>
      </c>
      <c r="AG577" t="str">
        <v>Darumaka</v>
      </c>
      <c r="AI577" t="str">
        <v>Fire</v>
      </c>
      <c r="AJ577" t="str">
        <v>Darumaka</v>
      </c>
    </row>
    <row r="578" spans="24:36" x14ac:dyDescent="0.35">
      <c r="X578" t="str">
        <v>Darmanitan Standard Mode</v>
      </c>
      <c r="Y578" t="str">
        <v>Fire</v>
      </c>
      <c r="Z578" t="str" cm="1">
        <f t="array" ref="Z578">_xlfn.TEXTSPLIT(Y578,",")</f>
        <v>Fire</v>
      </c>
      <c r="AB578" t="str">
        <f>'pokedex_(Update_04.21)'!E575</f>
        <v>5</v>
      </c>
      <c r="AC578" t="str">
        <v>Darmanitan Standard Mode</v>
      </c>
      <c r="AD578" t="str">
        <v>Fire</v>
      </c>
      <c r="AE578" t="str">
        <v>Fire</v>
      </c>
      <c r="AF578" t="str">
        <f t="shared" si="8"/>
        <v>Fire,Fire</v>
      </c>
      <c r="AG578" t="str">
        <v>Darmanitan Standard Mode</v>
      </c>
      <c r="AI578" t="str">
        <v>Fire</v>
      </c>
      <c r="AJ578" t="str">
        <v>Darmanitan Standard Mode</v>
      </c>
    </row>
    <row r="579" spans="24:36" x14ac:dyDescent="0.35">
      <c r="X579" t="str">
        <v>Darmanitan Zen Mode</v>
      </c>
      <c r="Y579" t="str">
        <v>Fire, Psychic</v>
      </c>
      <c r="Z579" t="str" cm="1">
        <f t="array" ref="Z579:AA579">_xlfn.TEXTSPLIT(Y579,",")</f>
        <v>Fire</v>
      </c>
      <c r="AA579" t="str">
        <v xml:space="preserve"> Psychic</v>
      </c>
      <c r="AB579" t="str">
        <f>'pokedex_(Update_04.21)'!E576</f>
        <v>5</v>
      </c>
      <c r="AC579" t="str">
        <v>Darmanitan Zen Mode</v>
      </c>
      <c r="AD579" t="str">
        <v>Fire</v>
      </c>
      <c r="AE579" t="str">
        <v xml:space="preserve"> Psychic</v>
      </c>
      <c r="AF579" t="str">
        <f t="shared" si="8"/>
        <v>Fire, Psychic</v>
      </c>
      <c r="AG579" t="str">
        <v>Darmanitan Zen Mode</v>
      </c>
      <c r="AI579" t="str">
        <v>Fire, Psychic</v>
      </c>
      <c r="AJ579" t="str">
        <v>Darmanitan Zen Mode</v>
      </c>
    </row>
    <row r="580" spans="24:36" x14ac:dyDescent="0.35">
      <c r="X580" t="str">
        <v>Maractus</v>
      </c>
      <c r="Y580" t="str">
        <v>Grass</v>
      </c>
      <c r="Z580" t="str" cm="1">
        <f t="array" ref="Z580">_xlfn.TEXTSPLIT(Y580,",")</f>
        <v>Grass</v>
      </c>
      <c r="AB580" t="str">
        <f>'pokedex_(Update_04.21)'!E577</f>
        <v>5</v>
      </c>
      <c r="AC580" t="str">
        <v>Maractus</v>
      </c>
      <c r="AD580" t="str">
        <v>Grass</v>
      </c>
      <c r="AE580" t="str">
        <v>Grass</v>
      </c>
      <c r="AF580" t="str">
        <f t="shared" si="8"/>
        <v>Grass,Grass</v>
      </c>
      <c r="AG580" t="str">
        <v>Maractus</v>
      </c>
      <c r="AI580" t="str">
        <v>Grass</v>
      </c>
      <c r="AJ580" t="str">
        <v>Maractus</v>
      </c>
    </row>
    <row r="581" spans="24:36" x14ac:dyDescent="0.35">
      <c r="X581" t="str">
        <v>Dwebble</v>
      </c>
      <c r="Y581" t="str">
        <v>Bug, Rock</v>
      </c>
      <c r="Z581" t="str" cm="1">
        <f t="array" ref="Z581:AA581">_xlfn.TEXTSPLIT(Y581,",")</f>
        <v>Bug</v>
      </c>
      <c r="AA581" t="str">
        <v xml:space="preserve"> Rock</v>
      </c>
      <c r="AB581" t="str">
        <f>'pokedex_(Update_04.21)'!E578</f>
        <v>5</v>
      </c>
      <c r="AC581" t="str">
        <v>Dwebble</v>
      </c>
      <c r="AD581" t="str">
        <v>Bug</v>
      </c>
      <c r="AE581" t="str">
        <v xml:space="preserve"> Rock</v>
      </c>
      <c r="AF581" t="str">
        <f t="shared" si="8"/>
        <v>Bug, Rock</v>
      </c>
      <c r="AG581" t="str">
        <v>Dwebble</v>
      </c>
      <c r="AI581" t="str">
        <v>Bug, Rock</v>
      </c>
      <c r="AJ581" t="str">
        <v>Dwebble</v>
      </c>
    </row>
    <row r="582" spans="24:36" x14ac:dyDescent="0.35">
      <c r="X582" t="str">
        <v>Crustle</v>
      </c>
      <c r="Y582" t="str">
        <v>Bug, Rock</v>
      </c>
      <c r="Z582" t="str" cm="1">
        <f t="array" ref="Z582:AA582">_xlfn.TEXTSPLIT(Y582,",")</f>
        <v>Bug</v>
      </c>
      <c r="AA582" t="str">
        <v xml:space="preserve"> Rock</v>
      </c>
      <c r="AB582" t="str">
        <f>'pokedex_(Update_04.21)'!E579</f>
        <v>5</v>
      </c>
      <c r="AC582" t="str">
        <v>Crustle</v>
      </c>
      <c r="AD582" t="str">
        <v>Bug</v>
      </c>
      <c r="AE582" t="str">
        <v xml:space="preserve"> Rock</v>
      </c>
      <c r="AF582" t="str">
        <f t="shared" ref="AF582:AF645" si="9">_xlfn.TEXTJOIN(",",TRUE,AD582,AE582)</f>
        <v>Bug, Rock</v>
      </c>
      <c r="AG582" t="str">
        <v>Crustle</v>
      </c>
      <c r="AI582" t="str">
        <v>Bug, Rock</v>
      </c>
      <c r="AJ582" t="str">
        <v>Crustle</v>
      </c>
    </row>
    <row r="583" spans="24:36" x14ac:dyDescent="0.35">
      <c r="X583" t="str">
        <v>Scraggy</v>
      </c>
      <c r="Y583" t="str">
        <v>Dark, Fighting</v>
      </c>
      <c r="Z583" t="str" cm="1">
        <f t="array" ref="Z583:AA583">_xlfn.TEXTSPLIT(Y583,",")</f>
        <v>Dark</v>
      </c>
      <c r="AA583" t="str">
        <v xml:space="preserve"> Fighting</v>
      </c>
      <c r="AB583" t="str">
        <f>'pokedex_(Update_04.21)'!E580</f>
        <v>5</v>
      </c>
      <c r="AC583" t="str">
        <v>Scraggy</v>
      </c>
      <c r="AD583" t="str">
        <v>Dark</v>
      </c>
      <c r="AE583" t="str">
        <v xml:space="preserve"> Fighting</v>
      </c>
      <c r="AF583" t="str">
        <f t="shared" si="9"/>
        <v>Dark, Fighting</v>
      </c>
      <c r="AG583" t="str">
        <v>Scraggy</v>
      </c>
      <c r="AI583" t="str">
        <v>Dark, Fighting</v>
      </c>
      <c r="AJ583" t="str">
        <v>Scraggy</v>
      </c>
    </row>
    <row r="584" spans="24:36" x14ac:dyDescent="0.35">
      <c r="X584" t="str">
        <v>Scrafty</v>
      </c>
      <c r="Y584" t="str">
        <v>Dark, Fighting</v>
      </c>
      <c r="Z584" t="str" cm="1">
        <f t="array" ref="Z584:AA584">_xlfn.TEXTSPLIT(Y584,",")</f>
        <v>Dark</v>
      </c>
      <c r="AA584" t="str">
        <v xml:space="preserve"> Fighting</v>
      </c>
      <c r="AB584" t="str">
        <f>'pokedex_(Update_04.21)'!E581</f>
        <v>5</v>
      </c>
      <c r="AC584" t="str">
        <v>Scrafty</v>
      </c>
      <c r="AD584" t="str">
        <v>Dark</v>
      </c>
      <c r="AE584" t="str">
        <v xml:space="preserve"> Fighting</v>
      </c>
      <c r="AF584" t="str">
        <f t="shared" si="9"/>
        <v>Dark, Fighting</v>
      </c>
      <c r="AG584" t="str">
        <v>Scrafty</v>
      </c>
      <c r="AI584" t="str">
        <v>Dark, Fighting</v>
      </c>
      <c r="AJ584" t="str">
        <v>Scrafty</v>
      </c>
    </row>
    <row r="585" spans="24:36" x14ac:dyDescent="0.35">
      <c r="X585" t="str">
        <v>Sigilyph</v>
      </c>
      <c r="Y585" t="str">
        <v>Psychic, Flying</v>
      </c>
      <c r="Z585" t="str" cm="1">
        <f t="array" ref="Z585:AA585">_xlfn.TEXTSPLIT(Y585,",")</f>
        <v>Psychic</v>
      </c>
      <c r="AA585" t="str">
        <v xml:space="preserve"> Flying</v>
      </c>
      <c r="AB585" t="str">
        <f>'pokedex_(Update_04.21)'!E582</f>
        <v>5</v>
      </c>
      <c r="AC585" t="str">
        <v>Sigilyph</v>
      </c>
      <c r="AD585" t="str">
        <v>Psychic</v>
      </c>
      <c r="AE585" t="str">
        <v xml:space="preserve"> Flying</v>
      </c>
      <c r="AF585" t="str">
        <f t="shared" si="9"/>
        <v>Psychic, Flying</v>
      </c>
      <c r="AG585" t="str">
        <v>Sigilyph</v>
      </c>
      <c r="AI585" t="str">
        <v>Psychic, Flying</v>
      </c>
      <c r="AJ585" t="str">
        <v>Sigilyph</v>
      </c>
    </row>
    <row r="586" spans="24:36" x14ac:dyDescent="0.35">
      <c r="X586" t="str">
        <v>Yamask</v>
      </c>
      <c r="Y586" t="str">
        <v>Ghost</v>
      </c>
      <c r="Z586" t="str" cm="1">
        <f t="array" ref="Z586">_xlfn.TEXTSPLIT(Y586,",")</f>
        <v>Ghost</v>
      </c>
      <c r="AB586" t="str">
        <f>'pokedex_(Update_04.21)'!E583</f>
        <v>5</v>
      </c>
      <c r="AC586" t="str">
        <v>Yamask</v>
      </c>
      <c r="AD586" t="str">
        <v>Ghost</v>
      </c>
      <c r="AE586" t="str">
        <v>Ghost</v>
      </c>
      <c r="AF586" t="str">
        <f t="shared" si="9"/>
        <v>Ghost,Ghost</v>
      </c>
      <c r="AG586" t="str">
        <v>Yamask</v>
      </c>
      <c r="AI586" t="str">
        <v>Ghost</v>
      </c>
      <c r="AJ586" t="str">
        <v>Yamask</v>
      </c>
    </row>
    <row r="587" spans="24:36" x14ac:dyDescent="0.35">
      <c r="X587" t="str">
        <v>Cofagrigus</v>
      </c>
      <c r="Y587" t="str">
        <v>Ghost</v>
      </c>
      <c r="Z587" t="str" cm="1">
        <f t="array" ref="Z587">_xlfn.TEXTSPLIT(Y587,",")</f>
        <v>Ghost</v>
      </c>
      <c r="AB587" t="str">
        <f>'pokedex_(Update_04.21)'!E584</f>
        <v>5</v>
      </c>
      <c r="AC587" t="str">
        <v>Cofagrigus</v>
      </c>
      <c r="AD587" t="str">
        <v>Ghost</v>
      </c>
      <c r="AE587" t="str">
        <v>Ghost</v>
      </c>
      <c r="AF587" t="str">
        <f t="shared" si="9"/>
        <v>Ghost,Ghost</v>
      </c>
      <c r="AG587" t="str">
        <v>Cofagrigus</v>
      </c>
      <c r="AI587" t="str">
        <v>Ghost</v>
      </c>
      <c r="AJ587" t="str">
        <v>Cofagrigus</v>
      </c>
    </row>
    <row r="588" spans="24:36" x14ac:dyDescent="0.35">
      <c r="X588" t="str">
        <v>Tirtouga</v>
      </c>
      <c r="Y588" t="str">
        <v>Water, Rock</v>
      </c>
      <c r="Z588" t="str" cm="1">
        <f t="array" ref="Z588:AA588">_xlfn.TEXTSPLIT(Y588,",")</f>
        <v>Water</v>
      </c>
      <c r="AA588" t="str">
        <v xml:space="preserve"> Rock</v>
      </c>
      <c r="AB588" t="str">
        <f>'pokedex_(Update_04.21)'!E585</f>
        <v>5</v>
      </c>
      <c r="AC588" t="str">
        <v>Tirtouga</v>
      </c>
      <c r="AD588" t="str">
        <v>Water</v>
      </c>
      <c r="AE588" t="str">
        <v xml:space="preserve"> Rock</v>
      </c>
      <c r="AF588" t="str">
        <f t="shared" si="9"/>
        <v>Water, Rock</v>
      </c>
      <c r="AG588" t="str">
        <v>Tirtouga</v>
      </c>
      <c r="AI588" t="str">
        <v>Water, Rock</v>
      </c>
      <c r="AJ588" t="str">
        <v>Tirtouga</v>
      </c>
    </row>
    <row r="589" spans="24:36" x14ac:dyDescent="0.35">
      <c r="X589" t="str">
        <v>Carracosta</v>
      </c>
      <c r="Y589" t="str">
        <v>Water, Rock</v>
      </c>
      <c r="Z589" t="str" cm="1">
        <f t="array" ref="Z589:AA589">_xlfn.TEXTSPLIT(Y589,",")</f>
        <v>Water</v>
      </c>
      <c r="AA589" t="str">
        <v xml:space="preserve"> Rock</v>
      </c>
      <c r="AB589" t="str">
        <f>'pokedex_(Update_04.21)'!E586</f>
        <v>5</v>
      </c>
      <c r="AC589" t="str">
        <v>Carracosta</v>
      </c>
      <c r="AD589" t="str">
        <v>Water</v>
      </c>
      <c r="AE589" t="str">
        <v xml:space="preserve"> Rock</v>
      </c>
      <c r="AF589" t="str">
        <f t="shared" si="9"/>
        <v>Water, Rock</v>
      </c>
      <c r="AG589" t="str">
        <v>Carracosta</v>
      </c>
      <c r="AI589" t="str">
        <v>Water, Rock</v>
      </c>
      <c r="AJ589" t="str">
        <v>Carracosta</v>
      </c>
    </row>
    <row r="590" spans="24:36" x14ac:dyDescent="0.35">
      <c r="X590" t="str">
        <v>Archen</v>
      </c>
      <c r="Y590" t="str">
        <v>Rock, Flying</v>
      </c>
      <c r="Z590" t="str" cm="1">
        <f t="array" ref="Z590:AA590">_xlfn.TEXTSPLIT(Y590,",")</f>
        <v>Rock</v>
      </c>
      <c r="AA590" t="str">
        <v xml:space="preserve"> Flying</v>
      </c>
      <c r="AB590" t="str">
        <f>'pokedex_(Update_04.21)'!E587</f>
        <v>5</v>
      </c>
      <c r="AC590" t="str">
        <v>Archen</v>
      </c>
      <c r="AD590" t="str">
        <v>Rock</v>
      </c>
      <c r="AE590" t="str">
        <v xml:space="preserve"> Flying</v>
      </c>
      <c r="AF590" t="str">
        <f t="shared" si="9"/>
        <v>Rock, Flying</v>
      </c>
      <c r="AG590" t="str">
        <v>Archen</v>
      </c>
      <c r="AI590" t="str">
        <v>Rock, Flying</v>
      </c>
      <c r="AJ590" t="str">
        <v>Archen</v>
      </c>
    </row>
    <row r="591" spans="24:36" x14ac:dyDescent="0.35">
      <c r="X591" t="str">
        <v>Archeops</v>
      </c>
      <c r="Y591" t="str">
        <v>Rock, Flying</v>
      </c>
      <c r="Z591" t="str" cm="1">
        <f t="array" ref="Z591:AA591">_xlfn.TEXTSPLIT(Y591,",")</f>
        <v>Rock</v>
      </c>
      <c r="AA591" t="str">
        <v xml:space="preserve"> Flying</v>
      </c>
      <c r="AB591" t="str">
        <f>'pokedex_(Update_04.21)'!E588</f>
        <v>5</v>
      </c>
      <c r="AC591" t="str">
        <v>Archeops</v>
      </c>
      <c r="AD591" t="str">
        <v>Rock</v>
      </c>
      <c r="AE591" t="str">
        <v xml:space="preserve"> Flying</v>
      </c>
      <c r="AF591" t="str">
        <f t="shared" si="9"/>
        <v>Rock, Flying</v>
      </c>
      <c r="AG591" t="str">
        <v>Archeops</v>
      </c>
      <c r="AI591" t="str">
        <v>Rock, Flying</v>
      </c>
      <c r="AJ591" t="str">
        <v>Archeops</v>
      </c>
    </row>
    <row r="592" spans="24:36" x14ac:dyDescent="0.35">
      <c r="X592" t="str">
        <v>Trubbish</v>
      </c>
      <c r="Y592" t="str">
        <v>Poison</v>
      </c>
      <c r="Z592" t="str" cm="1">
        <f t="array" ref="Z592">_xlfn.TEXTSPLIT(Y592,",")</f>
        <v>Poison</v>
      </c>
      <c r="AB592" t="str">
        <f>'pokedex_(Update_04.21)'!E589</f>
        <v>5</v>
      </c>
      <c r="AC592" t="str">
        <v>Trubbish</v>
      </c>
      <c r="AD592" t="str">
        <v>Poison</v>
      </c>
      <c r="AE592" t="str">
        <v>Poison</v>
      </c>
      <c r="AF592" t="str">
        <f t="shared" si="9"/>
        <v>Poison,Poison</v>
      </c>
      <c r="AG592" t="str">
        <v>Trubbish</v>
      </c>
      <c r="AI592" t="str">
        <v>Poison</v>
      </c>
      <c r="AJ592" t="str">
        <v>Trubbish</v>
      </c>
    </row>
    <row r="593" spans="24:36" x14ac:dyDescent="0.35">
      <c r="X593" t="str">
        <v>Garbodor</v>
      </c>
      <c r="Y593" t="str">
        <v>Poison</v>
      </c>
      <c r="Z593" t="str" cm="1">
        <f t="array" ref="Z593">_xlfn.TEXTSPLIT(Y593,",")</f>
        <v>Poison</v>
      </c>
      <c r="AB593" t="str">
        <f>'pokedex_(Update_04.21)'!E590</f>
        <v>5</v>
      </c>
      <c r="AC593" t="str">
        <v>Garbodor</v>
      </c>
      <c r="AD593" t="str">
        <v>Poison</v>
      </c>
      <c r="AE593" t="str">
        <v>Poison</v>
      </c>
      <c r="AF593" t="str">
        <f t="shared" si="9"/>
        <v>Poison,Poison</v>
      </c>
      <c r="AG593" t="str">
        <v>Garbodor</v>
      </c>
      <c r="AI593" t="str">
        <v>Poison</v>
      </c>
      <c r="AJ593" t="str">
        <v>Garbodor</v>
      </c>
    </row>
    <row r="594" spans="24:36" x14ac:dyDescent="0.35">
      <c r="X594" t="str">
        <v>Zorua</v>
      </c>
      <c r="Y594" t="str">
        <v>Dark</v>
      </c>
      <c r="Z594" t="str" cm="1">
        <f t="array" ref="Z594">_xlfn.TEXTSPLIT(Y594,",")</f>
        <v>Dark</v>
      </c>
      <c r="AB594" t="str">
        <f>'pokedex_(Update_04.21)'!E591</f>
        <v>5</v>
      </c>
      <c r="AC594" t="str">
        <v>Zorua</v>
      </c>
      <c r="AD594" t="str">
        <v>Dark</v>
      </c>
      <c r="AE594" t="str">
        <v>Dark</v>
      </c>
      <c r="AF594" t="str">
        <f t="shared" si="9"/>
        <v>Dark,Dark</v>
      </c>
      <c r="AG594" t="str">
        <v>Zorua</v>
      </c>
      <c r="AI594" t="str">
        <v>Dark</v>
      </c>
      <c r="AJ594" t="str">
        <v>Zorua</v>
      </c>
    </row>
    <row r="595" spans="24:36" x14ac:dyDescent="0.35">
      <c r="X595" t="str">
        <v>Zoroark</v>
      </c>
      <c r="Y595" t="str">
        <v>Dark</v>
      </c>
      <c r="Z595" t="str" cm="1">
        <f t="array" ref="Z595">_xlfn.TEXTSPLIT(Y595,",")</f>
        <v>Dark</v>
      </c>
      <c r="AB595" t="str">
        <f>'pokedex_(Update_04.21)'!E592</f>
        <v>5</v>
      </c>
      <c r="AC595" t="str">
        <v>Zoroark</v>
      </c>
      <c r="AD595" t="str">
        <v>Dark</v>
      </c>
      <c r="AE595" t="str">
        <v>Dark</v>
      </c>
      <c r="AF595" t="str">
        <f t="shared" si="9"/>
        <v>Dark,Dark</v>
      </c>
      <c r="AG595" t="str">
        <v>Zoroark</v>
      </c>
      <c r="AI595" t="str">
        <v>Dark</v>
      </c>
      <c r="AJ595" t="str">
        <v>Zoroark</v>
      </c>
    </row>
    <row r="596" spans="24:36" x14ac:dyDescent="0.35">
      <c r="X596" t="str">
        <v>Minccino</v>
      </c>
      <c r="Y596" t="str">
        <v>Normal</v>
      </c>
      <c r="Z596" t="str" cm="1">
        <f t="array" ref="Z596">_xlfn.TEXTSPLIT(Y596,",")</f>
        <v>Normal</v>
      </c>
      <c r="AB596" t="str">
        <f>'pokedex_(Update_04.21)'!E593</f>
        <v>5</v>
      </c>
      <c r="AC596" t="str">
        <v>Minccino</v>
      </c>
      <c r="AD596" t="str">
        <v>Normal</v>
      </c>
      <c r="AE596" t="str">
        <v>Normal</v>
      </c>
      <c r="AF596" t="str">
        <f t="shared" si="9"/>
        <v>Normal,Normal</v>
      </c>
      <c r="AG596" t="str">
        <v>Minccino</v>
      </c>
      <c r="AI596" t="str">
        <v>Normal</v>
      </c>
      <c r="AJ596" t="str">
        <v>Minccino</v>
      </c>
    </row>
    <row r="597" spans="24:36" x14ac:dyDescent="0.35">
      <c r="X597" t="str">
        <v>Cinccino</v>
      </c>
      <c r="Y597" t="str">
        <v>Normal</v>
      </c>
      <c r="Z597" t="str" cm="1">
        <f t="array" ref="Z597">_xlfn.TEXTSPLIT(Y597,",")</f>
        <v>Normal</v>
      </c>
      <c r="AB597" t="str">
        <f>'pokedex_(Update_04.21)'!E594</f>
        <v>5</v>
      </c>
      <c r="AC597" t="str">
        <v>Cinccino</v>
      </c>
      <c r="AD597" t="str">
        <v>Normal</v>
      </c>
      <c r="AE597" t="str">
        <v>Normal</v>
      </c>
      <c r="AF597" t="str">
        <f t="shared" si="9"/>
        <v>Normal,Normal</v>
      </c>
      <c r="AG597" t="str">
        <v>Cinccino</v>
      </c>
      <c r="AI597" t="str">
        <v>Normal</v>
      </c>
      <c r="AJ597" t="str">
        <v>Cinccino</v>
      </c>
    </row>
    <row r="598" spans="24:36" x14ac:dyDescent="0.35">
      <c r="X598" t="str">
        <v>Gothita</v>
      </c>
      <c r="Y598" t="str">
        <v>Psychic</v>
      </c>
      <c r="Z598" t="str" cm="1">
        <f t="array" ref="Z598">_xlfn.TEXTSPLIT(Y598,",")</f>
        <v>Psychic</v>
      </c>
      <c r="AB598" t="str">
        <f>'pokedex_(Update_04.21)'!E595</f>
        <v>5</v>
      </c>
      <c r="AC598" t="str">
        <v>Gothita</v>
      </c>
      <c r="AD598" t="str">
        <v>Psychic</v>
      </c>
      <c r="AE598" t="str">
        <v>Psychic</v>
      </c>
      <c r="AF598" t="str">
        <f t="shared" si="9"/>
        <v>Psychic,Psychic</v>
      </c>
      <c r="AG598" t="str">
        <v>Gothita</v>
      </c>
      <c r="AI598" t="str">
        <v>Psychic</v>
      </c>
      <c r="AJ598" t="str">
        <v>Gothita</v>
      </c>
    </row>
    <row r="599" spans="24:36" x14ac:dyDescent="0.35">
      <c r="X599" t="str">
        <v>Gothorita</v>
      </c>
      <c r="Y599" t="str">
        <v>Psychic</v>
      </c>
      <c r="Z599" t="str" cm="1">
        <f t="array" ref="Z599">_xlfn.TEXTSPLIT(Y599,",")</f>
        <v>Psychic</v>
      </c>
      <c r="AB599" t="str">
        <f>'pokedex_(Update_04.21)'!E596</f>
        <v>5</v>
      </c>
      <c r="AC599" t="str">
        <v>Gothorita</v>
      </c>
      <c r="AD599" t="str">
        <v>Psychic</v>
      </c>
      <c r="AE599" t="str">
        <v>Psychic</v>
      </c>
      <c r="AF599" t="str">
        <f t="shared" si="9"/>
        <v>Psychic,Psychic</v>
      </c>
      <c r="AG599" t="str">
        <v>Gothorita</v>
      </c>
      <c r="AI599" t="str">
        <v>Psychic</v>
      </c>
      <c r="AJ599" t="str">
        <v>Gothorita</v>
      </c>
    </row>
    <row r="600" spans="24:36" x14ac:dyDescent="0.35">
      <c r="X600" t="str">
        <v>Gothitelle</v>
      </c>
      <c r="Y600" t="str">
        <v>Psychic</v>
      </c>
      <c r="Z600" t="str" cm="1">
        <f t="array" ref="Z600">_xlfn.TEXTSPLIT(Y600,",")</f>
        <v>Psychic</v>
      </c>
      <c r="AB600" t="str">
        <f>'pokedex_(Update_04.21)'!E597</f>
        <v>5</v>
      </c>
      <c r="AC600" t="str">
        <v>Gothitelle</v>
      </c>
      <c r="AD600" t="str">
        <v>Psychic</v>
      </c>
      <c r="AE600" t="str">
        <v>Psychic</v>
      </c>
      <c r="AF600" t="str">
        <f t="shared" si="9"/>
        <v>Psychic,Psychic</v>
      </c>
      <c r="AG600" t="str">
        <v>Gothitelle</v>
      </c>
      <c r="AI600" t="str">
        <v>Psychic</v>
      </c>
      <c r="AJ600" t="str">
        <v>Gothitelle</v>
      </c>
    </row>
    <row r="601" spans="24:36" x14ac:dyDescent="0.35">
      <c r="X601" t="str">
        <v>Solosis</v>
      </c>
      <c r="Y601" t="str">
        <v>Psychic</v>
      </c>
      <c r="Z601" t="str" cm="1">
        <f t="array" ref="Z601">_xlfn.TEXTSPLIT(Y601,",")</f>
        <v>Psychic</v>
      </c>
      <c r="AB601" t="str">
        <f>'pokedex_(Update_04.21)'!E598</f>
        <v>5</v>
      </c>
      <c r="AC601" t="str">
        <v>Solosis</v>
      </c>
      <c r="AD601" t="str">
        <v>Psychic</v>
      </c>
      <c r="AE601" t="str">
        <v>Psychic</v>
      </c>
      <c r="AF601" t="str">
        <f t="shared" si="9"/>
        <v>Psychic,Psychic</v>
      </c>
      <c r="AG601" t="str">
        <v>Solosis</v>
      </c>
      <c r="AI601" t="str">
        <v>Psychic</v>
      </c>
      <c r="AJ601" t="str">
        <v>Solosis</v>
      </c>
    </row>
    <row r="602" spans="24:36" x14ac:dyDescent="0.35">
      <c r="X602" t="str">
        <v>Duosion</v>
      </c>
      <c r="Y602" t="str">
        <v>Psychic</v>
      </c>
      <c r="Z602" t="str" cm="1">
        <f t="array" ref="Z602">_xlfn.TEXTSPLIT(Y602,",")</f>
        <v>Psychic</v>
      </c>
      <c r="AB602" t="str">
        <f>'pokedex_(Update_04.21)'!E599</f>
        <v>5</v>
      </c>
      <c r="AC602" t="str">
        <v>Duosion</v>
      </c>
      <c r="AD602" t="str">
        <v>Psychic</v>
      </c>
      <c r="AE602" t="str">
        <v>Psychic</v>
      </c>
      <c r="AF602" t="str">
        <f t="shared" si="9"/>
        <v>Psychic,Psychic</v>
      </c>
      <c r="AG602" t="str">
        <v>Duosion</v>
      </c>
      <c r="AI602" t="str">
        <v>Psychic</v>
      </c>
      <c r="AJ602" t="str">
        <v>Duosion</v>
      </c>
    </row>
    <row r="603" spans="24:36" x14ac:dyDescent="0.35">
      <c r="X603" t="str">
        <v>Reuniclus</v>
      </c>
      <c r="Y603" t="str">
        <v>Psychic</v>
      </c>
      <c r="Z603" t="str" cm="1">
        <f t="array" ref="Z603">_xlfn.TEXTSPLIT(Y603,",")</f>
        <v>Psychic</v>
      </c>
      <c r="AB603" t="str">
        <f>'pokedex_(Update_04.21)'!E600</f>
        <v>5</v>
      </c>
      <c r="AC603" t="str">
        <v>Reuniclus</v>
      </c>
      <c r="AD603" t="str">
        <v>Psychic</v>
      </c>
      <c r="AE603" t="str">
        <v>Psychic</v>
      </c>
      <c r="AF603" t="str">
        <f t="shared" si="9"/>
        <v>Psychic,Psychic</v>
      </c>
      <c r="AG603" t="str">
        <v>Reuniclus</v>
      </c>
      <c r="AI603" t="str">
        <v>Psychic</v>
      </c>
      <c r="AJ603" t="str">
        <v>Reuniclus</v>
      </c>
    </row>
    <row r="604" spans="24:36" x14ac:dyDescent="0.35">
      <c r="X604" t="str">
        <v>Ducklett</v>
      </c>
      <c r="Y604" t="str">
        <v>Water, Flying</v>
      </c>
      <c r="Z604" t="str" cm="1">
        <f t="array" ref="Z604:AA604">_xlfn.TEXTSPLIT(Y604,",")</f>
        <v>Water</v>
      </c>
      <c r="AA604" t="str">
        <v xml:space="preserve"> Flying</v>
      </c>
      <c r="AB604" t="str">
        <f>'pokedex_(Update_04.21)'!E601</f>
        <v>5</v>
      </c>
      <c r="AC604" t="str">
        <v>Ducklett</v>
      </c>
      <c r="AD604" t="str">
        <v>Water</v>
      </c>
      <c r="AE604" t="str">
        <v xml:space="preserve"> Flying</v>
      </c>
      <c r="AF604" t="str">
        <f t="shared" si="9"/>
        <v>Water, Flying</v>
      </c>
      <c r="AG604" t="str">
        <v>Ducklett</v>
      </c>
      <c r="AI604" t="str">
        <v>Water, Flying</v>
      </c>
      <c r="AJ604" t="str">
        <v>Ducklett</v>
      </c>
    </row>
    <row r="605" spans="24:36" x14ac:dyDescent="0.35">
      <c r="X605" t="str">
        <v>Swanna</v>
      </c>
      <c r="Y605" t="str">
        <v>Water, Flying</v>
      </c>
      <c r="Z605" t="str" cm="1">
        <f t="array" ref="Z605:AA605">_xlfn.TEXTSPLIT(Y605,",")</f>
        <v>Water</v>
      </c>
      <c r="AA605" t="str">
        <v xml:space="preserve"> Flying</v>
      </c>
      <c r="AB605" t="str">
        <f>'pokedex_(Update_04.21)'!E602</f>
        <v>5</v>
      </c>
      <c r="AC605" t="str">
        <v>Swanna</v>
      </c>
      <c r="AD605" t="str">
        <v>Water</v>
      </c>
      <c r="AE605" t="str">
        <v xml:space="preserve"> Flying</v>
      </c>
      <c r="AF605" t="str">
        <f t="shared" si="9"/>
        <v>Water, Flying</v>
      </c>
      <c r="AG605" t="str">
        <v>Swanna</v>
      </c>
      <c r="AI605" t="str">
        <v>Water, Flying</v>
      </c>
      <c r="AJ605" t="str">
        <v>Swanna</v>
      </c>
    </row>
    <row r="606" spans="24:36" x14ac:dyDescent="0.35">
      <c r="X606" t="str">
        <v>Vanillite</v>
      </c>
      <c r="Y606" t="str">
        <v>Ice</v>
      </c>
      <c r="Z606" t="str" cm="1">
        <f t="array" ref="Z606">_xlfn.TEXTSPLIT(Y606,",")</f>
        <v>Ice</v>
      </c>
      <c r="AB606" t="str">
        <f>'pokedex_(Update_04.21)'!E603</f>
        <v>5</v>
      </c>
      <c r="AC606" t="str">
        <v>Vanillite</v>
      </c>
      <c r="AD606" t="str">
        <v>Ice</v>
      </c>
      <c r="AE606" t="str">
        <v>Ice</v>
      </c>
      <c r="AF606" t="str">
        <f t="shared" si="9"/>
        <v>Ice,Ice</v>
      </c>
      <c r="AG606" t="str">
        <v>Vanillite</v>
      </c>
      <c r="AI606" t="str">
        <v>Ice</v>
      </c>
      <c r="AJ606" t="str">
        <v>Vanillite</v>
      </c>
    </row>
    <row r="607" spans="24:36" x14ac:dyDescent="0.35">
      <c r="X607" t="str">
        <v>Vanillish</v>
      </c>
      <c r="Y607" t="str">
        <v>Ice</v>
      </c>
      <c r="Z607" t="str" cm="1">
        <f t="array" ref="Z607">_xlfn.TEXTSPLIT(Y607,",")</f>
        <v>Ice</v>
      </c>
      <c r="AB607" t="str">
        <f>'pokedex_(Update_04.21)'!E604</f>
        <v>5</v>
      </c>
      <c r="AC607" t="str">
        <v>Vanillish</v>
      </c>
      <c r="AD607" t="str">
        <v>Ice</v>
      </c>
      <c r="AE607" t="str">
        <v>Ice</v>
      </c>
      <c r="AF607" t="str">
        <f t="shared" si="9"/>
        <v>Ice,Ice</v>
      </c>
      <c r="AG607" t="str">
        <v>Vanillish</v>
      </c>
      <c r="AI607" t="str">
        <v>Ice</v>
      </c>
      <c r="AJ607" t="str">
        <v>Vanillish</v>
      </c>
    </row>
    <row r="608" spans="24:36" x14ac:dyDescent="0.35">
      <c r="X608" t="str">
        <v>Vanilluxe</v>
      </c>
      <c r="Y608" t="str">
        <v>Ice</v>
      </c>
      <c r="Z608" t="str" cm="1">
        <f t="array" ref="Z608">_xlfn.TEXTSPLIT(Y608,",")</f>
        <v>Ice</v>
      </c>
      <c r="AB608" t="str">
        <f>'pokedex_(Update_04.21)'!E605</f>
        <v>5</v>
      </c>
      <c r="AC608" t="str">
        <v>Vanilluxe</v>
      </c>
      <c r="AD608" t="str">
        <v>Ice</v>
      </c>
      <c r="AE608" t="str">
        <v>Ice</v>
      </c>
      <c r="AF608" t="str">
        <f t="shared" si="9"/>
        <v>Ice,Ice</v>
      </c>
      <c r="AG608" t="str">
        <v>Vanilluxe</v>
      </c>
      <c r="AI608" t="str">
        <v>Ice</v>
      </c>
      <c r="AJ608" t="str">
        <v>Vanilluxe</v>
      </c>
    </row>
    <row r="609" spans="24:36" x14ac:dyDescent="0.35">
      <c r="X609" t="str">
        <v>Deerling</v>
      </c>
      <c r="Y609" t="str">
        <v>Normal, Grass</v>
      </c>
      <c r="Z609" t="str" cm="1">
        <f t="array" ref="Z609:AA609">_xlfn.TEXTSPLIT(Y609,",")</f>
        <v>Normal</v>
      </c>
      <c r="AA609" t="str">
        <v xml:space="preserve"> Grass</v>
      </c>
      <c r="AB609" t="str">
        <f>'pokedex_(Update_04.21)'!E606</f>
        <v>5</v>
      </c>
      <c r="AC609" t="str">
        <v>Deerling</v>
      </c>
      <c r="AD609" t="str">
        <v>Normal</v>
      </c>
      <c r="AE609" t="str">
        <v xml:space="preserve"> Grass</v>
      </c>
      <c r="AF609" t="str">
        <f t="shared" si="9"/>
        <v>Normal, Grass</v>
      </c>
      <c r="AG609" t="str">
        <v>Deerling</v>
      </c>
      <c r="AI609" t="str">
        <v>Normal, Grass</v>
      </c>
      <c r="AJ609" t="str">
        <v>Deerling</v>
      </c>
    </row>
    <row r="610" spans="24:36" x14ac:dyDescent="0.35">
      <c r="X610" t="str">
        <v>Sawsbuck</v>
      </c>
      <c r="Y610" t="str">
        <v>Normal, Grass</v>
      </c>
      <c r="Z610" t="str" cm="1">
        <f t="array" ref="Z610:AA610">_xlfn.TEXTSPLIT(Y610,",")</f>
        <v>Normal</v>
      </c>
      <c r="AA610" t="str">
        <v xml:space="preserve"> Grass</v>
      </c>
      <c r="AB610" t="str">
        <f>'pokedex_(Update_04.21)'!E607</f>
        <v>5</v>
      </c>
      <c r="AC610" t="str">
        <v>Sawsbuck</v>
      </c>
      <c r="AD610" t="str">
        <v>Normal</v>
      </c>
      <c r="AE610" t="str">
        <v xml:space="preserve"> Grass</v>
      </c>
      <c r="AF610" t="str">
        <f t="shared" si="9"/>
        <v>Normal, Grass</v>
      </c>
      <c r="AG610" t="str">
        <v>Sawsbuck</v>
      </c>
      <c r="AI610" t="str">
        <v>Normal, Grass</v>
      </c>
      <c r="AJ610" t="str">
        <v>Sawsbuck</v>
      </c>
    </row>
    <row r="611" spans="24:36" x14ac:dyDescent="0.35">
      <c r="X611" t="str">
        <v>Emolga</v>
      </c>
      <c r="Y611" t="str">
        <v>Electric, Flying</v>
      </c>
      <c r="Z611" t="str" cm="1">
        <f t="array" ref="Z611:AA611">_xlfn.TEXTSPLIT(Y611,",")</f>
        <v>Electric</v>
      </c>
      <c r="AA611" t="str">
        <v xml:space="preserve"> Flying</v>
      </c>
      <c r="AB611" t="str">
        <f>'pokedex_(Update_04.21)'!E608</f>
        <v>5</v>
      </c>
      <c r="AC611" t="str">
        <v>Emolga</v>
      </c>
      <c r="AD611" t="str">
        <v>Electric</v>
      </c>
      <c r="AE611" t="str">
        <v xml:space="preserve"> Flying</v>
      </c>
      <c r="AF611" t="str">
        <f t="shared" si="9"/>
        <v>Electric, Flying</v>
      </c>
      <c r="AG611" t="str">
        <v>Emolga</v>
      </c>
      <c r="AI611" t="str">
        <v>Electric, Flying</v>
      </c>
      <c r="AJ611" t="str">
        <v>Emolga</v>
      </c>
    </row>
    <row r="612" spans="24:36" x14ac:dyDescent="0.35">
      <c r="X612" t="str">
        <v>Karrablast</v>
      </c>
      <c r="Y612" t="str">
        <v>Bug</v>
      </c>
      <c r="Z612" t="str" cm="1">
        <f t="array" ref="Z612">_xlfn.TEXTSPLIT(Y612,",")</f>
        <v>Bug</v>
      </c>
      <c r="AB612" t="str">
        <f>'pokedex_(Update_04.21)'!E609</f>
        <v>5</v>
      </c>
      <c r="AC612" t="str">
        <v>Karrablast</v>
      </c>
      <c r="AD612" t="str">
        <v>Bug</v>
      </c>
      <c r="AE612" t="str">
        <v>Bug</v>
      </c>
      <c r="AF612" t="str">
        <f t="shared" si="9"/>
        <v>Bug,Bug</v>
      </c>
      <c r="AG612" t="str">
        <v>Karrablast</v>
      </c>
      <c r="AI612" t="str">
        <v>Bug</v>
      </c>
      <c r="AJ612" t="str">
        <v>Karrablast</v>
      </c>
    </row>
    <row r="613" spans="24:36" x14ac:dyDescent="0.35">
      <c r="X613" t="str">
        <v>Escavalier</v>
      </c>
      <c r="Y613" t="str">
        <v>Bug, Steel</v>
      </c>
      <c r="Z613" t="str" cm="1">
        <f t="array" ref="Z613:AA613">_xlfn.TEXTSPLIT(Y613,",")</f>
        <v>Bug</v>
      </c>
      <c r="AA613" t="str">
        <v xml:space="preserve"> Steel</v>
      </c>
      <c r="AB613" t="str">
        <f>'pokedex_(Update_04.21)'!E610</f>
        <v>5</v>
      </c>
      <c r="AC613" t="str">
        <v>Escavalier</v>
      </c>
      <c r="AD613" t="str">
        <v>Bug</v>
      </c>
      <c r="AE613" t="str">
        <v xml:space="preserve"> Steel</v>
      </c>
      <c r="AF613" t="str">
        <f t="shared" si="9"/>
        <v>Bug, Steel</v>
      </c>
      <c r="AG613" t="str">
        <v>Escavalier</v>
      </c>
      <c r="AI613" t="str">
        <v>Bug, Steel</v>
      </c>
      <c r="AJ613" t="str">
        <v>Escavalier</v>
      </c>
    </row>
    <row r="614" spans="24:36" x14ac:dyDescent="0.35">
      <c r="X614" t="str">
        <v>Foongus</v>
      </c>
      <c r="Y614" t="str">
        <v>Grass, Poison</v>
      </c>
      <c r="Z614" t="str" cm="1">
        <f t="array" ref="Z614:AA614">_xlfn.TEXTSPLIT(Y614,",")</f>
        <v>Grass</v>
      </c>
      <c r="AA614" t="str">
        <v xml:space="preserve"> Poison</v>
      </c>
      <c r="AB614" t="str">
        <f>'pokedex_(Update_04.21)'!E611</f>
        <v>5</v>
      </c>
      <c r="AC614" t="str">
        <v>Foongus</v>
      </c>
      <c r="AD614" t="str">
        <v>Grass</v>
      </c>
      <c r="AE614" t="str">
        <v xml:space="preserve"> Poison</v>
      </c>
      <c r="AF614" t="str">
        <f t="shared" si="9"/>
        <v>Grass, Poison</v>
      </c>
      <c r="AG614" t="str">
        <v>Foongus</v>
      </c>
      <c r="AI614" t="str">
        <v>Grass, Poison</v>
      </c>
      <c r="AJ614" t="str">
        <v>Foongus</v>
      </c>
    </row>
    <row r="615" spans="24:36" x14ac:dyDescent="0.35">
      <c r="X615" t="str">
        <v>Amoonguss</v>
      </c>
      <c r="Y615" t="str">
        <v>Grass, Poison</v>
      </c>
      <c r="Z615" t="str" cm="1">
        <f t="array" ref="Z615:AA615">_xlfn.TEXTSPLIT(Y615,",")</f>
        <v>Grass</v>
      </c>
      <c r="AA615" t="str">
        <v xml:space="preserve"> Poison</v>
      </c>
      <c r="AB615" t="str">
        <f>'pokedex_(Update_04.21)'!E612</f>
        <v>5</v>
      </c>
      <c r="AC615" t="str">
        <v>Amoonguss</v>
      </c>
      <c r="AD615" t="str">
        <v>Grass</v>
      </c>
      <c r="AE615" t="str">
        <v xml:space="preserve"> Poison</v>
      </c>
      <c r="AF615" t="str">
        <f t="shared" si="9"/>
        <v>Grass, Poison</v>
      </c>
      <c r="AG615" t="str">
        <v>Amoonguss</v>
      </c>
      <c r="AI615" t="str">
        <v>Grass, Poison</v>
      </c>
      <c r="AJ615" t="str">
        <v>Amoonguss</v>
      </c>
    </row>
    <row r="616" spans="24:36" x14ac:dyDescent="0.35">
      <c r="X616" t="str">
        <v>Frillish</v>
      </c>
      <c r="Y616" t="str">
        <v>Water, Ghost</v>
      </c>
      <c r="Z616" t="str" cm="1">
        <f t="array" ref="Z616:AA616">_xlfn.TEXTSPLIT(Y616,",")</f>
        <v>Water</v>
      </c>
      <c r="AA616" t="str">
        <v xml:space="preserve"> Ghost</v>
      </c>
      <c r="AB616" t="str">
        <f>'pokedex_(Update_04.21)'!E613</f>
        <v>5</v>
      </c>
      <c r="AC616" t="str">
        <v>Frillish</v>
      </c>
      <c r="AD616" t="str">
        <v>Water</v>
      </c>
      <c r="AE616" t="str">
        <v xml:space="preserve"> Ghost</v>
      </c>
      <c r="AF616" t="str">
        <f t="shared" si="9"/>
        <v>Water, Ghost</v>
      </c>
      <c r="AG616" t="str">
        <v>Frillish</v>
      </c>
      <c r="AI616" t="str">
        <v>Water, Ghost</v>
      </c>
      <c r="AJ616" t="str">
        <v>Frillish</v>
      </c>
    </row>
    <row r="617" spans="24:36" x14ac:dyDescent="0.35">
      <c r="X617" t="str">
        <v>Jellicent</v>
      </c>
      <c r="Y617" t="str">
        <v>Water, Ghost</v>
      </c>
      <c r="Z617" t="str" cm="1">
        <f t="array" ref="Z617:AA617">_xlfn.TEXTSPLIT(Y617,",")</f>
        <v>Water</v>
      </c>
      <c r="AA617" t="str">
        <v xml:space="preserve"> Ghost</v>
      </c>
      <c r="AB617" t="str">
        <f>'pokedex_(Update_04.21)'!E614</f>
        <v>5</v>
      </c>
      <c r="AC617" t="str">
        <v>Jellicent</v>
      </c>
      <c r="AD617" t="str">
        <v>Water</v>
      </c>
      <c r="AE617" t="str">
        <v xml:space="preserve"> Ghost</v>
      </c>
      <c r="AF617" t="str">
        <f t="shared" si="9"/>
        <v>Water, Ghost</v>
      </c>
      <c r="AG617" t="str">
        <v>Jellicent</v>
      </c>
      <c r="AI617" t="str">
        <v>Water, Ghost</v>
      </c>
      <c r="AJ617" t="str">
        <v>Jellicent</v>
      </c>
    </row>
    <row r="618" spans="24:36" x14ac:dyDescent="0.35">
      <c r="X618" t="str">
        <v>Alomomola</v>
      </c>
      <c r="Y618" t="str">
        <v>Water</v>
      </c>
      <c r="Z618" t="str" cm="1">
        <f t="array" ref="Z618">_xlfn.TEXTSPLIT(Y618,",")</f>
        <v>Water</v>
      </c>
      <c r="AB618" t="str">
        <f>'pokedex_(Update_04.21)'!E615</f>
        <v>5</v>
      </c>
      <c r="AC618" t="str">
        <v>Alomomola</v>
      </c>
      <c r="AD618" t="str">
        <v>Water</v>
      </c>
      <c r="AE618" t="str">
        <v>Water</v>
      </c>
      <c r="AF618" t="str">
        <f t="shared" si="9"/>
        <v>Water,Water</v>
      </c>
      <c r="AG618" t="str">
        <v>Alomomola</v>
      </c>
      <c r="AI618" t="str">
        <v>Water</v>
      </c>
      <c r="AJ618" t="str">
        <v>Alomomola</v>
      </c>
    </row>
    <row r="619" spans="24:36" x14ac:dyDescent="0.35">
      <c r="X619" t="str">
        <v>Joltik</v>
      </c>
      <c r="Y619" t="str">
        <v>Bug, Electric</v>
      </c>
      <c r="Z619" t="str" cm="1">
        <f t="array" ref="Z619:AA619">_xlfn.TEXTSPLIT(Y619,",")</f>
        <v>Bug</v>
      </c>
      <c r="AA619" t="str">
        <v xml:space="preserve"> Electric</v>
      </c>
      <c r="AB619" t="str">
        <f>'pokedex_(Update_04.21)'!E616</f>
        <v>5</v>
      </c>
      <c r="AC619" t="str">
        <v>Joltik</v>
      </c>
      <c r="AD619" t="str">
        <v>Bug</v>
      </c>
      <c r="AE619" t="str">
        <v xml:space="preserve"> Electric</v>
      </c>
      <c r="AF619" t="str">
        <f t="shared" si="9"/>
        <v>Bug, Electric</v>
      </c>
      <c r="AG619" t="str">
        <v>Joltik</v>
      </c>
      <c r="AI619" t="str">
        <v>Bug, Electric</v>
      </c>
      <c r="AJ619" t="str">
        <v>Joltik</v>
      </c>
    </row>
    <row r="620" spans="24:36" x14ac:dyDescent="0.35">
      <c r="X620" t="str">
        <v>Galvantula</v>
      </c>
      <c r="Y620" t="str">
        <v>Bug, Electric</v>
      </c>
      <c r="Z620" t="str" cm="1">
        <f t="array" ref="Z620:AA620">_xlfn.TEXTSPLIT(Y620,",")</f>
        <v>Bug</v>
      </c>
      <c r="AA620" t="str">
        <v xml:space="preserve"> Electric</v>
      </c>
      <c r="AB620" t="str">
        <f>'pokedex_(Update_04.21)'!E617</f>
        <v>5</v>
      </c>
      <c r="AC620" t="str">
        <v>Galvantula</v>
      </c>
      <c r="AD620" t="str">
        <v>Bug</v>
      </c>
      <c r="AE620" t="str">
        <v xml:space="preserve"> Electric</v>
      </c>
      <c r="AF620" t="str">
        <f t="shared" si="9"/>
        <v>Bug, Electric</v>
      </c>
      <c r="AG620" t="str">
        <v>Galvantula</v>
      </c>
      <c r="AI620" t="str">
        <v>Bug, Electric</v>
      </c>
      <c r="AJ620" t="str">
        <v>Galvantula</v>
      </c>
    </row>
    <row r="621" spans="24:36" x14ac:dyDescent="0.35">
      <c r="X621" t="str">
        <v>Ferroseed</v>
      </c>
      <c r="Y621" t="str">
        <v>Grass, Steel</v>
      </c>
      <c r="Z621" t="str" cm="1">
        <f t="array" ref="Z621:AA621">_xlfn.TEXTSPLIT(Y621,",")</f>
        <v>Grass</v>
      </c>
      <c r="AA621" t="str">
        <v xml:space="preserve"> Steel</v>
      </c>
      <c r="AB621" t="str">
        <f>'pokedex_(Update_04.21)'!E618</f>
        <v>5</v>
      </c>
      <c r="AC621" t="str">
        <v>Ferroseed</v>
      </c>
      <c r="AD621" t="str">
        <v>Grass</v>
      </c>
      <c r="AE621" t="str">
        <v xml:space="preserve"> Steel</v>
      </c>
      <c r="AF621" t="str">
        <f t="shared" si="9"/>
        <v>Grass, Steel</v>
      </c>
      <c r="AG621" t="str">
        <v>Ferroseed</v>
      </c>
      <c r="AI621" t="str">
        <v>Grass, Steel</v>
      </c>
      <c r="AJ621" t="str">
        <v>Ferroseed</v>
      </c>
    </row>
    <row r="622" spans="24:36" x14ac:dyDescent="0.35">
      <c r="X622" t="str">
        <v>Ferrothorn</v>
      </c>
      <c r="Y622" t="str">
        <v>Grass, Steel</v>
      </c>
      <c r="Z622" t="str" cm="1">
        <f t="array" ref="Z622:AA622">_xlfn.TEXTSPLIT(Y622,",")</f>
        <v>Grass</v>
      </c>
      <c r="AA622" t="str">
        <v xml:space="preserve"> Steel</v>
      </c>
      <c r="AB622" t="str">
        <f>'pokedex_(Update_04.21)'!E619</f>
        <v>5</v>
      </c>
      <c r="AC622" t="str">
        <v>Ferrothorn</v>
      </c>
      <c r="AD622" t="str">
        <v>Grass</v>
      </c>
      <c r="AE622" t="str">
        <v xml:space="preserve"> Steel</v>
      </c>
      <c r="AF622" t="str">
        <f t="shared" si="9"/>
        <v>Grass, Steel</v>
      </c>
      <c r="AG622" t="str">
        <v>Ferrothorn</v>
      </c>
      <c r="AI622" t="str">
        <v>Grass, Steel</v>
      </c>
      <c r="AJ622" t="str">
        <v>Ferrothorn</v>
      </c>
    </row>
    <row r="623" spans="24:36" x14ac:dyDescent="0.35">
      <c r="X623" t="str">
        <v>Klink</v>
      </c>
      <c r="Y623" t="str">
        <v>Steel</v>
      </c>
      <c r="Z623" t="str" cm="1">
        <f t="array" ref="Z623">_xlfn.TEXTSPLIT(Y623,",")</f>
        <v>Steel</v>
      </c>
      <c r="AB623" t="str">
        <f>'pokedex_(Update_04.21)'!E620</f>
        <v>5</v>
      </c>
      <c r="AC623" t="str">
        <v>Klink</v>
      </c>
      <c r="AD623" t="str">
        <v>Steel</v>
      </c>
      <c r="AE623" t="str">
        <v>Steel</v>
      </c>
      <c r="AF623" t="str">
        <f t="shared" si="9"/>
        <v>Steel,Steel</v>
      </c>
      <c r="AG623" t="str">
        <v>Klink</v>
      </c>
      <c r="AI623" t="str">
        <v>Steel</v>
      </c>
      <c r="AJ623" t="str">
        <v>Klink</v>
      </c>
    </row>
    <row r="624" spans="24:36" x14ac:dyDescent="0.35">
      <c r="X624" t="str">
        <v>Klang</v>
      </c>
      <c r="Y624" t="str">
        <v>Steel</v>
      </c>
      <c r="Z624" t="str" cm="1">
        <f t="array" ref="Z624">_xlfn.TEXTSPLIT(Y624,",")</f>
        <v>Steel</v>
      </c>
      <c r="AB624" t="str">
        <f>'pokedex_(Update_04.21)'!E621</f>
        <v>5</v>
      </c>
      <c r="AC624" t="str">
        <v>Klang</v>
      </c>
      <c r="AD624" t="str">
        <v>Steel</v>
      </c>
      <c r="AE624" t="str">
        <v>Steel</v>
      </c>
      <c r="AF624" t="str">
        <f t="shared" si="9"/>
        <v>Steel,Steel</v>
      </c>
      <c r="AG624" t="str">
        <v>Klang</v>
      </c>
      <c r="AI624" t="str">
        <v>Steel</v>
      </c>
      <c r="AJ624" t="str">
        <v>Klang</v>
      </c>
    </row>
    <row r="625" spans="24:36" x14ac:dyDescent="0.35">
      <c r="X625" t="str">
        <v>Klinklang</v>
      </c>
      <c r="Y625" t="str">
        <v>Steel</v>
      </c>
      <c r="Z625" t="str" cm="1">
        <f t="array" ref="Z625">_xlfn.TEXTSPLIT(Y625,",")</f>
        <v>Steel</v>
      </c>
      <c r="AB625" t="str">
        <f>'pokedex_(Update_04.21)'!E622</f>
        <v>5</v>
      </c>
      <c r="AC625" t="str">
        <v>Klinklang</v>
      </c>
      <c r="AD625" t="str">
        <v>Steel</v>
      </c>
      <c r="AE625" t="str">
        <v>Steel</v>
      </c>
      <c r="AF625" t="str">
        <f t="shared" si="9"/>
        <v>Steel,Steel</v>
      </c>
      <c r="AG625" t="str">
        <v>Klinklang</v>
      </c>
      <c r="AI625" t="str">
        <v>Steel</v>
      </c>
      <c r="AJ625" t="str">
        <v>Klinklang</v>
      </c>
    </row>
    <row r="626" spans="24:36" x14ac:dyDescent="0.35">
      <c r="X626" t="str">
        <v>Tynamo</v>
      </c>
      <c r="Y626" t="str">
        <v>Electric</v>
      </c>
      <c r="Z626" t="str" cm="1">
        <f t="array" ref="Z626">_xlfn.TEXTSPLIT(Y626,",")</f>
        <v>Electric</v>
      </c>
      <c r="AB626" t="str">
        <f>'pokedex_(Update_04.21)'!E623</f>
        <v>5</v>
      </c>
      <c r="AC626" t="str">
        <v>Tynamo</v>
      </c>
      <c r="AD626" t="str">
        <v>Electric</v>
      </c>
      <c r="AE626" t="str">
        <v>Electric</v>
      </c>
      <c r="AF626" t="str">
        <f t="shared" si="9"/>
        <v>Electric,Electric</v>
      </c>
      <c r="AG626" t="str">
        <v>Tynamo</v>
      </c>
      <c r="AI626" t="str">
        <v>Electric</v>
      </c>
      <c r="AJ626" t="str">
        <v>Tynamo</v>
      </c>
    </row>
    <row r="627" spans="24:36" x14ac:dyDescent="0.35">
      <c r="X627" t="str">
        <v>Eelektrik</v>
      </c>
      <c r="Y627" t="str">
        <v>Electric</v>
      </c>
      <c r="Z627" t="str" cm="1">
        <f t="array" ref="Z627">_xlfn.TEXTSPLIT(Y627,",")</f>
        <v>Electric</v>
      </c>
      <c r="AB627" t="str">
        <f>'pokedex_(Update_04.21)'!E624</f>
        <v>5</v>
      </c>
      <c r="AC627" t="str">
        <v>Eelektrik</v>
      </c>
      <c r="AD627" t="str">
        <v>Electric</v>
      </c>
      <c r="AE627" t="str">
        <v>Electric</v>
      </c>
      <c r="AF627" t="str">
        <f t="shared" si="9"/>
        <v>Electric,Electric</v>
      </c>
      <c r="AG627" t="str">
        <v>Eelektrik</v>
      </c>
      <c r="AI627" t="str">
        <v>Electric</v>
      </c>
      <c r="AJ627" t="str">
        <v>Eelektrik</v>
      </c>
    </row>
    <row r="628" spans="24:36" x14ac:dyDescent="0.35">
      <c r="X628" t="str">
        <v>Eelektross</v>
      </c>
      <c r="Y628" t="str">
        <v>Electric</v>
      </c>
      <c r="Z628" t="str" cm="1">
        <f t="array" ref="Z628">_xlfn.TEXTSPLIT(Y628,",")</f>
        <v>Electric</v>
      </c>
      <c r="AB628" t="str">
        <f>'pokedex_(Update_04.21)'!E625</f>
        <v>5</v>
      </c>
      <c r="AC628" t="str">
        <v>Eelektross</v>
      </c>
      <c r="AD628" t="str">
        <v>Electric</v>
      </c>
      <c r="AE628" t="str">
        <v>Electric</v>
      </c>
      <c r="AF628" t="str">
        <f t="shared" si="9"/>
        <v>Electric,Electric</v>
      </c>
      <c r="AG628" t="str">
        <v>Eelektross</v>
      </c>
      <c r="AI628" t="str">
        <v>Electric</v>
      </c>
      <c r="AJ628" t="str">
        <v>Eelektross</v>
      </c>
    </row>
    <row r="629" spans="24:36" x14ac:dyDescent="0.35">
      <c r="X629" t="str">
        <v>Elgyem</v>
      </c>
      <c r="Y629" t="str">
        <v>Psychic</v>
      </c>
      <c r="Z629" t="str" cm="1">
        <f t="array" ref="Z629">_xlfn.TEXTSPLIT(Y629,",")</f>
        <v>Psychic</v>
      </c>
      <c r="AB629" t="str">
        <f>'pokedex_(Update_04.21)'!E626</f>
        <v>5</v>
      </c>
      <c r="AC629" t="str">
        <v>Elgyem</v>
      </c>
      <c r="AD629" t="str">
        <v>Psychic</v>
      </c>
      <c r="AE629" t="str">
        <v>Psychic</v>
      </c>
      <c r="AF629" t="str">
        <f t="shared" si="9"/>
        <v>Psychic,Psychic</v>
      </c>
      <c r="AG629" t="str">
        <v>Elgyem</v>
      </c>
      <c r="AI629" t="str">
        <v>Psychic</v>
      </c>
      <c r="AJ629" t="str">
        <v>Elgyem</v>
      </c>
    </row>
    <row r="630" spans="24:36" x14ac:dyDescent="0.35">
      <c r="X630" t="str">
        <v>Beheeyem</v>
      </c>
      <c r="Y630" t="str">
        <v>Psychic</v>
      </c>
      <c r="Z630" t="str" cm="1">
        <f t="array" ref="Z630">_xlfn.TEXTSPLIT(Y630,",")</f>
        <v>Psychic</v>
      </c>
      <c r="AB630" t="str">
        <f>'pokedex_(Update_04.21)'!E627</f>
        <v>5</v>
      </c>
      <c r="AC630" t="str">
        <v>Beheeyem</v>
      </c>
      <c r="AD630" t="str">
        <v>Psychic</v>
      </c>
      <c r="AE630" t="str">
        <v>Psychic</v>
      </c>
      <c r="AF630" t="str">
        <f t="shared" si="9"/>
        <v>Psychic,Psychic</v>
      </c>
      <c r="AG630" t="str">
        <v>Beheeyem</v>
      </c>
      <c r="AI630" t="str">
        <v>Psychic</v>
      </c>
      <c r="AJ630" t="str">
        <v>Beheeyem</v>
      </c>
    </row>
    <row r="631" spans="24:36" x14ac:dyDescent="0.35">
      <c r="X631" t="str">
        <v>Litwick</v>
      </c>
      <c r="Y631" t="str">
        <v>Ghost, Fire</v>
      </c>
      <c r="Z631" t="str" cm="1">
        <f t="array" ref="Z631:AA631">_xlfn.TEXTSPLIT(Y631,",")</f>
        <v>Ghost</v>
      </c>
      <c r="AA631" t="str">
        <v xml:space="preserve"> Fire</v>
      </c>
      <c r="AB631" t="str">
        <f>'pokedex_(Update_04.21)'!E628</f>
        <v>5</v>
      </c>
      <c r="AC631" t="str">
        <v>Litwick</v>
      </c>
      <c r="AD631" t="str">
        <v>Ghost</v>
      </c>
      <c r="AE631" t="str">
        <v xml:space="preserve"> Fire</v>
      </c>
      <c r="AF631" t="str">
        <f t="shared" si="9"/>
        <v>Ghost, Fire</v>
      </c>
      <c r="AG631" t="str">
        <v>Litwick</v>
      </c>
      <c r="AI631" t="str">
        <v>Ghost, Fire</v>
      </c>
      <c r="AJ631" t="str">
        <v>Litwick</v>
      </c>
    </row>
    <row r="632" spans="24:36" x14ac:dyDescent="0.35">
      <c r="X632" t="str">
        <v>Lampent</v>
      </c>
      <c r="Y632" t="str">
        <v>Ghost, Fire</v>
      </c>
      <c r="Z632" t="str" cm="1">
        <f t="array" ref="Z632:AA632">_xlfn.TEXTSPLIT(Y632,",")</f>
        <v>Ghost</v>
      </c>
      <c r="AA632" t="str">
        <v xml:space="preserve"> Fire</v>
      </c>
      <c r="AB632" t="str">
        <f>'pokedex_(Update_04.21)'!E629</f>
        <v>5</v>
      </c>
      <c r="AC632" t="str">
        <v>Lampent</v>
      </c>
      <c r="AD632" t="str">
        <v>Ghost</v>
      </c>
      <c r="AE632" t="str">
        <v xml:space="preserve"> Fire</v>
      </c>
      <c r="AF632" t="str">
        <f t="shared" si="9"/>
        <v>Ghost, Fire</v>
      </c>
      <c r="AG632" t="str">
        <v>Lampent</v>
      </c>
      <c r="AI632" t="str">
        <v>Ghost, Fire</v>
      </c>
      <c r="AJ632" t="str">
        <v>Lampent</v>
      </c>
    </row>
    <row r="633" spans="24:36" x14ac:dyDescent="0.35">
      <c r="X633" t="str">
        <v>Chandelure</v>
      </c>
      <c r="Y633" t="str">
        <v>Ghost, Fire</v>
      </c>
      <c r="Z633" t="str" cm="1">
        <f t="array" ref="Z633:AA633">_xlfn.TEXTSPLIT(Y633,",")</f>
        <v>Ghost</v>
      </c>
      <c r="AA633" t="str">
        <v xml:space="preserve"> Fire</v>
      </c>
      <c r="AB633" t="str">
        <f>'pokedex_(Update_04.21)'!E630</f>
        <v>5</v>
      </c>
      <c r="AC633" t="str">
        <v>Chandelure</v>
      </c>
      <c r="AD633" t="str">
        <v>Ghost</v>
      </c>
      <c r="AE633" t="str">
        <v xml:space="preserve"> Fire</v>
      </c>
      <c r="AF633" t="str">
        <f t="shared" si="9"/>
        <v>Ghost, Fire</v>
      </c>
      <c r="AG633" t="str">
        <v>Chandelure</v>
      </c>
      <c r="AI633" t="str">
        <v>Ghost, Fire</v>
      </c>
      <c r="AJ633" t="str">
        <v>Chandelure</v>
      </c>
    </row>
    <row r="634" spans="24:36" x14ac:dyDescent="0.35">
      <c r="X634" t="str">
        <v>Axew</v>
      </c>
      <c r="Y634" t="str">
        <v>Dragon</v>
      </c>
      <c r="Z634" t="str" cm="1">
        <f t="array" ref="Z634">_xlfn.TEXTSPLIT(Y634,",")</f>
        <v>Dragon</v>
      </c>
      <c r="AB634" t="str">
        <f>'pokedex_(Update_04.21)'!E631</f>
        <v>5</v>
      </c>
      <c r="AC634" t="str">
        <v>Axew</v>
      </c>
      <c r="AD634" t="str">
        <v>Dragon</v>
      </c>
      <c r="AE634" t="str">
        <v>Dragon</v>
      </c>
      <c r="AF634" t="str">
        <f t="shared" si="9"/>
        <v>Dragon,Dragon</v>
      </c>
      <c r="AG634" t="str">
        <v>Axew</v>
      </c>
      <c r="AI634" t="str">
        <v>Dragon</v>
      </c>
      <c r="AJ634" t="str">
        <v>Axew</v>
      </c>
    </row>
    <row r="635" spans="24:36" x14ac:dyDescent="0.35">
      <c r="X635" t="str">
        <v>Fraxure</v>
      </c>
      <c r="Y635" t="str">
        <v>Dragon</v>
      </c>
      <c r="Z635" t="str" cm="1">
        <f t="array" ref="Z635">_xlfn.TEXTSPLIT(Y635,",")</f>
        <v>Dragon</v>
      </c>
      <c r="AB635" t="str">
        <f>'pokedex_(Update_04.21)'!E632</f>
        <v>5</v>
      </c>
      <c r="AC635" t="str">
        <v>Fraxure</v>
      </c>
      <c r="AD635" t="str">
        <v>Dragon</v>
      </c>
      <c r="AE635" t="str">
        <v>Dragon</v>
      </c>
      <c r="AF635" t="str">
        <f t="shared" si="9"/>
        <v>Dragon,Dragon</v>
      </c>
      <c r="AG635" t="str">
        <v>Fraxure</v>
      </c>
      <c r="AI635" t="str">
        <v>Dragon</v>
      </c>
      <c r="AJ635" t="str">
        <v>Fraxure</v>
      </c>
    </row>
    <row r="636" spans="24:36" x14ac:dyDescent="0.35">
      <c r="X636" t="str">
        <v>Haxorus</v>
      </c>
      <c r="Y636" t="str">
        <v>Dragon</v>
      </c>
      <c r="Z636" t="str" cm="1">
        <f t="array" ref="Z636">_xlfn.TEXTSPLIT(Y636,",")</f>
        <v>Dragon</v>
      </c>
      <c r="AB636" t="str">
        <f>'pokedex_(Update_04.21)'!E633</f>
        <v>5</v>
      </c>
      <c r="AC636" t="str">
        <v>Haxorus</v>
      </c>
      <c r="AD636" t="str">
        <v>Dragon</v>
      </c>
      <c r="AE636" t="str">
        <v>Dragon</v>
      </c>
      <c r="AF636" t="str">
        <f t="shared" si="9"/>
        <v>Dragon,Dragon</v>
      </c>
      <c r="AG636" t="str">
        <v>Haxorus</v>
      </c>
      <c r="AI636" t="str">
        <v>Dragon</v>
      </c>
      <c r="AJ636" t="str">
        <v>Haxorus</v>
      </c>
    </row>
    <row r="637" spans="24:36" x14ac:dyDescent="0.35">
      <c r="X637" t="str">
        <v>Cubchoo</v>
      </c>
      <c r="Y637" t="str">
        <v>Ice</v>
      </c>
      <c r="Z637" t="str" cm="1">
        <f t="array" ref="Z637">_xlfn.TEXTSPLIT(Y637,",")</f>
        <v>Ice</v>
      </c>
      <c r="AB637" t="str">
        <f>'pokedex_(Update_04.21)'!E634</f>
        <v>5</v>
      </c>
      <c r="AC637" t="str">
        <v>Cubchoo</v>
      </c>
      <c r="AD637" t="str">
        <v>Ice</v>
      </c>
      <c r="AE637" t="str">
        <v>Ice</v>
      </c>
      <c r="AF637" t="str">
        <f t="shared" si="9"/>
        <v>Ice,Ice</v>
      </c>
      <c r="AG637" t="str">
        <v>Cubchoo</v>
      </c>
      <c r="AI637" t="str">
        <v>Ice</v>
      </c>
      <c r="AJ637" t="str">
        <v>Cubchoo</v>
      </c>
    </row>
    <row r="638" spans="24:36" x14ac:dyDescent="0.35">
      <c r="X638" t="str">
        <v>Beartic</v>
      </c>
      <c r="Y638" t="str">
        <v>Ice</v>
      </c>
      <c r="Z638" t="str" cm="1">
        <f t="array" ref="Z638">_xlfn.TEXTSPLIT(Y638,",")</f>
        <v>Ice</v>
      </c>
      <c r="AB638" t="str">
        <f>'pokedex_(Update_04.21)'!E635</f>
        <v>5</v>
      </c>
      <c r="AC638" t="str">
        <v>Beartic</v>
      </c>
      <c r="AD638" t="str">
        <v>Ice</v>
      </c>
      <c r="AE638" t="str">
        <v>Ice</v>
      </c>
      <c r="AF638" t="str">
        <f t="shared" si="9"/>
        <v>Ice,Ice</v>
      </c>
      <c r="AG638" t="str">
        <v>Beartic</v>
      </c>
      <c r="AI638" t="str">
        <v>Ice</v>
      </c>
      <c r="AJ638" t="str">
        <v>Beartic</v>
      </c>
    </row>
    <row r="639" spans="24:36" x14ac:dyDescent="0.35">
      <c r="X639" t="str">
        <v>Cryogonal</v>
      </c>
      <c r="Y639" t="str">
        <v>Ice</v>
      </c>
      <c r="Z639" t="str" cm="1">
        <f t="array" ref="Z639">_xlfn.TEXTSPLIT(Y639,",")</f>
        <v>Ice</v>
      </c>
      <c r="AB639" t="str">
        <f>'pokedex_(Update_04.21)'!E636</f>
        <v>5</v>
      </c>
      <c r="AC639" t="str">
        <v>Cryogonal</v>
      </c>
      <c r="AD639" t="str">
        <v>Ice</v>
      </c>
      <c r="AE639" t="str">
        <v>Ice</v>
      </c>
      <c r="AF639" t="str">
        <f t="shared" si="9"/>
        <v>Ice,Ice</v>
      </c>
      <c r="AG639" t="str">
        <v>Cryogonal</v>
      </c>
      <c r="AI639" t="str">
        <v>Ice</v>
      </c>
      <c r="AJ639" t="str">
        <v>Cryogonal</v>
      </c>
    </row>
    <row r="640" spans="24:36" x14ac:dyDescent="0.35">
      <c r="X640" t="str">
        <v>Shelmet</v>
      </c>
      <c r="Y640" t="str">
        <v>Bug</v>
      </c>
      <c r="Z640" t="str" cm="1">
        <f t="array" ref="Z640">_xlfn.TEXTSPLIT(Y640,",")</f>
        <v>Bug</v>
      </c>
      <c r="AB640" t="str">
        <f>'pokedex_(Update_04.21)'!E637</f>
        <v>5</v>
      </c>
      <c r="AC640" t="str">
        <v>Shelmet</v>
      </c>
      <c r="AD640" t="str">
        <v>Bug</v>
      </c>
      <c r="AE640" t="str">
        <v>Bug</v>
      </c>
      <c r="AF640" t="str">
        <f t="shared" si="9"/>
        <v>Bug,Bug</v>
      </c>
      <c r="AG640" t="str">
        <v>Shelmet</v>
      </c>
      <c r="AI640" t="str">
        <v>Bug</v>
      </c>
      <c r="AJ640" t="str">
        <v>Shelmet</v>
      </c>
    </row>
    <row r="641" spans="24:36" x14ac:dyDescent="0.35">
      <c r="X641" t="str">
        <v>Accelgor</v>
      </c>
      <c r="Y641" t="str">
        <v>Bug</v>
      </c>
      <c r="Z641" t="str" cm="1">
        <f t="array" ref="Z641">_xlfn.TEXTSPLIT(Y641,",")</f>
        <v>Bug</v>
      </c>
      <c r="AB641" t="str">
        <f>'pokedex_(Update_04.21)'!E638</f>
        <v>5</v>
      </c>
      <c r="AC641" t="str">
        <v>Accelgor</v>
      </c>
      <c r="AD641" t="str">
        <v>Bug</v>
      </c>
      <c r="AE641" t="str">
        <v>Bug</v>
      </c>
      <c r="AF641" t="str">
        <f t="shared" si="9"/>
        <v>Bug,Bug</v>
      </c>
      <c r="AG641" t="str">
        <v>Accelgor</v>
      </c>
      <c r="AI641" t="str">
        <v>Bug</v>
      </c>
      <c r="AJ641" t="str">
        <v>Accelgor</v>
      </c>
    </row>
    <row r="642" spans="24:36" x14ac:dyDescent="0.35">
      <c r="X642" t="str">
        <v>Stunfisk</v>
      </c>
      <c r="Y642" t="str">
        <v>Ground, Electric</v>
      </c>
      <c r="Z642" t="str" cm="1">
        <f t="array" ref="Z642:AA642">_xlfn.TEXTSPLIT(Y642,",")</f>
        <v>Ground</v>
      </c>
      <c r="AA642" t="str">
        <v xml:space="preserve"> Electric</v>
      </c>
      <c r="AB642" t="str">
        <f>'pokedex_(Update_04.21)'!E639</f>
        <v>5</v>
      </c>
      <c r="AC642" t="str">
        <v>Stunfisk</v>
      </c>
      <c r="AD642" t="str">
        <v>Ground</v>
      </c>
      <c r="AE642" t="str">
        <v xml:space="preserve"> Electric</v>
      </c>
      <c r="AF642" t="str">
        <f t="shared" si="9"/>
        <v>Ground, Electric</v>
      </c>
      <c r="AG642" t="str">
        <v>Stunfisk</v>
      </c>
      <c r="AI642" t="str">
        <v>Ground, Electric</v>
      </c>
      <c r="AJ642" t="str">
        <v>Stunfisk</v>
      </c>
    </row>
    <row r="643" spans="24:36" x14ac:dyDescent="0.35">
      <c r="X643" t="str">
        <v>Mienfoo</v>
      </c>
      <c r="Y643" t="str">
        <v>Fighting</v>
      </c>
      <c r="Z643" t="str" cm="1">
        <f t="array" ref="Z643">_xlfn.TEXTSPLIT(Y643,",")</f>
        <v>Fighting</v>
      </c>
      <c r="AB643" t="str">
        <f>'pokedex_(Update_04.21)'!E640</f>
        <v>5</v>
      </c>
      <c r="AC643" t="str">
        <v>Mienfoo</v>
      </c>
      <c r="AD643" t="str">
        <v>Fighting</v>
      </c>
      <c r="AE643" t="str">
        <v>Fighting</v>
      </c>
      <c r="AF643" t="str">
        <f t="shared" si="9"/>
        <v>Fighting,Fighting</v>
      </c>
      <c r="AG643" t="str">
        <v>Mienfoo</v>
      </c>
      <c r="AI643" t="str">
        <v>Fighting</v>
      </c>
      <c r="AJ643" t="str">
        <v>Mienfoo</v>
      </c>
    </row>
    <row r="644" spans="24:36" x14ac:dyDescent="0.35">
      <c r="X644" t="str">
        <v>Mienshao</v>
      </c>
      <c r="Y644" t="str">
        <v>Fighting</v>
      </c>
      <c r="Z644" t="str" cm="1">
        <f t="array" ref="Z644">_xlfn.TEXTSPLIT(Y644,",")</f>
        <v>Fighting</v>
      </c>
      <c r="AB644" t="str">
        <f>'pokedex_(Update_04.21)'!E641</f>
        <v>5</v>
      </c>
      <c r="AC644" t="str">
        <v>Mienshao</v>
      </c>
      <c r="AD644" t="str">
        <v>Fighting</v>
      </c>
      <c r="AE644" t="str">
        <v>Fighting</v>
      </c>
      <c r="AF644" t="str">
        <f t="shared" si="9"/>
        <v>Fighting,Fighting</v>
      </c>
      <c r="AG644" t="str">
        <v>Mienshao</v>
      </c>
      <c r="AI644" t="str">
        <v>Fighting</v>
      </c>
      <c r="AJ644" t="str">
        <v>Mienshao</v>
      </c>
    </row>
    <row r="645" spans="24:36" x14ac:dyDescent="0.35">
      <c r="X645" t="str">
        <v>Druddigon</v>
      </c>
      <c r="Y645" t="str">
        <v>Dragon</v>
      </c>
      <c r="Z645" t="str" cm="1">
        <f t="array" ref="Z645">_xlfn.TEXTSPLIT(Y645,",")</f>
        <v>Dragon</v>
      </c>
      <c r="AB645" t="str">
        <f>'pokedex_(Update_04.21)'!E642</f>
        <v>5</v>
      </c>
      <c r="AC645" t="str">
        <v>Druddigon</v>
      </c>
      <c r="AD645" t="str">
        <v>Dragon</v>
      </c>
      <c r="AE645" t="str">
        <v>Dragon</v>
      </c>
      <c r="AF645" t="str">
        <f t="shared" si="9"/>
        <v>Dragon,Dragon</v>
      </c>
      <c r="AG645" t="str">
        <v>Druddigon</v>
      </c>
      <c r="AI645" t="str">
        <v>Dragon</v>
      </c>
      <c r="AJ645" t="str">
        <v>Druddigon</v>
      </c>
    </row>
    <row r="646" spans="24:36" x14ac:dyDescent="0.35">
      <c r="X646" t="str">
        <v>Golett</v>
      </c>
      <c r="Y646" t="str">
        <v>Ground, Ghost</v>
      </c>
      <c r="Z646" t="str" cm="1">
        <f t="array" ref="Z646:AA646">_xlfn.TEXTSPLIT(Y646,",")</f>
        <v>Ground</v>
      </c>
      <c r="AA646" t="str">
        <v xml:space="preserve"> Ghost</v>
      </c>
      <c r="AB646" t="str">
        <f>'pokedex_(Update_04.21)'!E643</f>
        <v>5</v>
      </c>
      <c r="AC646" t="str">
        <v>Golett</v>
      </c>
      <c r="AD646" t="str">
        <v>Ground</v>
      </c>
      <c r="AE646" t="str">
        <v xml:space="preserve"> Ghost</v>
      </c>
      <c r="AF646" t="str">
        <f t="shared" ref="AF646:AF709" si="10">_xlfn.TEXTJOIN(",",TRUE,AD646,AE646)</f>
        <v>Ground, Ghost</v>
      </c>
      <c r="AG646" t="str">
        <v>Golett</v>
      </c>
      <c r="AI646" t="str">
        <v>Ground, Ghost</v>
      </c>
      <c r="AJ646" t="str">
        <v>Golett</v>
      </c>
    </row>
    <row r="647" spans="24:36" x14ac:dyDescent="0.35">
      <c r="X647" t="str">
        <v>Golurk</v>
      </c>
      <c r="Y647" t="str">
        <v>Ground, Ghost</v>
      </c>
      <c r="Z647" t="str" cm="1">
        <f t="array" ref="Z647:AA647">_xlfn.TEXTSPLIT(Y647,",")</f>
        <v>Ground</v>
      </c>
      <c r="AA647" t="str">
        <v xml:space="preserve"> Ghost</v>
      </c>
      <c r="AB647" t="str">
        <f>'pokedex_(Update_04.21)'!E644</f>
        <v>5</v>
      </c>
      <c r="AC647" t="str">
        <v>Golurk</v>
      </c>
      <c r="AD647" t="str">
        <v>Ground</v>
      </c>
      <c r="AE647" t="str">
        <v xml:space="preserve"> Ghost</v>
      </c>
      <c r="AF647" t="str">
        <f t="shared" si="10"/>
        <v>Ground, Ghost</v>
      </c>
      <c r="AG647" t="str">
        <v>Golurk</v>
      </c>
      <c r="AI647" t="str">
        <v>Ground, Ghost</v>
      </c>
      <c r="AJ647" t="str">
        <v>Golurk</v>
      </c>
    </row>
    <row r="648" spans="24:36" x14ac:dyDescent="0.35">
      <c r="X648" t="str">
        <v>Pawniard</v>
      </c>
      <c r="Y648" t="str">
        <v>Dark, Steel</v>
      </c>
      <c r="Z648" t="str" cm="1">
        <f t="array" ref="Z648:AA648">_xlfn.TEXTSPLIT(Y648,",")</f>
        <v>Dark</v>
      </c>
      <c r="AA648" t="str">
        <v xml:space="preserve"> Steel</v>
      </c>
      <c r="AB648" t="str">
        <f>'pokedex_(Update_04.21)'!E645</f>
        <v>5</v>
      </c>
      <c r="AC648" t="str">
        <v>Pawniard</v>
      </c>
      <c r="AD648" t="str">
        <v>Dark</v>
      </c>
      <c r="AE648" t="str">
        <v xml:space="preserve"> Steel</v>
      </c>
      <c r="AF648" t="str">
        <f t="shared" si="10"/>
        <v>Dark, Steel</v>
      </c>
      <c r="AG648" t="str">
        <v>Pawniard</v>
      </c>
      <c r="AI648" t="str">
        <v>Dark, Steel</v>
      </c>
      <c r="AJ648" t="str">
        <v>Pawniard</v>
      </c>
    </row>
    <row r="649" spans="24:36" x14ac:dyDescent="0.35">
      <c r="X649" t="str">
        <v>Bisharp</v>
      </c>
      <c r="Y649" t="str">
        <v>Dark, Steel</v>
      </c>
      <c r="Z649" t="str" cm="1">
        <f t="array" ref="Z649:AA649">_xlfn.TEXTSPLIT(Y649,",")</f>
        <v>Dark</v>
      </c>
      <c r="AA649" t="str">
        <v xml:space="preserve"> Steel</v>
      </c>
      <c r="AB649" t="str">
        <f>'pokedex_(Update_04.21)'!E646</f>
        <v>5</v>
      </c>
      <c r="AC649" t="str">
        <v>Bisharp</v>
      </c>
      <c r="AD649" t="str">
        <v>Dark</v>
      </c>
      <c r="AE649" t="str">
        <v xml:space="preserve"> Steel</v>
      </c>
      <c r="AF649" t="str">
        <f t="shared" si="10"/>
        <v>Dark, Steel</v>
      </c>
      <c r="AG649" t="str">
        <v>Bisharp</v>
      </c>
      <c r="AI649" t="str">
        <v>Dark, Steel</v>
      </c>
      <c r="AJ649" t="str">
        <v>Bisharp</v>
      </c>
    </row>
    <row r="650" spans="24:36" x14ac:dyDescent="0.35">
      <c r="X650" t="str">
        <v>Bouffalant</v>
      </c>
      <c r="Y650" t="str">
        <v>Normal</v>
      </c>
      <c r="Z650" t="str" cm="1">
        <f t="array" ref="Z650">_xlfn.TEXTSPLIT(Y650,",")</f>
        <v>Normal</v>
      </c>
      <c r="AB650" t="str">
        <f>'pokedex_(Update_04.21)'!E647</f>
        <v>5</v>
      </c>
      <c r="AC650" t="str">
        <v>Bouffalant</v>
      </c>
      <c r="AD650" t="str">
        <v>Normal</v>
      </c>
      <c r="AE650" t="str">
        <v>Normal</v>
      </c>
      <c r="AF650" t="str">
        <f t="shared" si="10"/>
        <v>Normal,Normal</v>
      </c>
      <c r="AG650" t="str">
        <v>Bouffalant</v>
      </c>
      <c r="AI650" t="str">
        <v>Normal</v>
      </c>
      <c r="AJ650" t="str">
        <v>Bouffalant</v>
      </c>
    </row>
    <row r="651" spans="24:36" x14ac:dyDescent="0.35">
      <c r="X651" t="str">
        <v>Rufflet</v>
      </c>
      <c r="Y651" t="str">
        <v>Normal, Flying</v>
      </c>
      <c r="Z651" t="str" cm="1">
        <f t="array" ref="Z651:AA651">_xlfn.TEXTSPLIT(Y651,",")</f>
        <v>Normal</v>
      </c>
      <c r="AA651" t="str">
        <v xml:space="preserve"> Flying</v>
      </c>
      <c r="AB651" t="str">
        <f>'pokedex_(Update_04.21)'!E648</f>
        <v>5</v>
      </c>
      <c r="AC651" t="str">
        <v>Rufflet</v>
      </c>
      <c r="AD651" t="str">
        <v>Normal</v>
      </c>
      <c r="AE651" t="str">
        <v xml:space="preserve"> Flying</v>
      </c>
      <c r="AF651" t="str">
        <f t="shared" si="10"/>
        <v>Normal, Flying</v>
      </c>
      <c r="AG651" t="str">
        <v>Rufflet</v>
      </c>
      <c r="AI651" t="str">
        <v>Normal, Flying</v>
      </c>
      <c r="AJ651" t="str">
        <v>Rufflet</v>
      </c>
    </row>
    <row r="652" spans="24:36" x14ac:dyDescent="0.35">
      <c r="X652" t="str">
        <v>Braviary</v>
      </c>
      <c r="Y652" t="str">
        <v>Normal, Flying</v>
      </c>
      <c r="Z652" t="str" cm="1">
        <f t="array" ref="Z652:AA652">_xlfn.TEXTSPLIT(Y652,",")</f>
        <v>Normal</v>
      </c>
      <c r="AA652" t="str">
        <v xml:space="preserve"> Flying</v>
      </c>
      <c r="AB652" t="str">
        <f>'pokedex_(Update_04.21)'!E649</f>
        <v>5</v>
      </c>
      <c r="AC652" t="str">
        <v>Braviary</v>
      </c>
      <c r="AD652" t="str">
        <v>Normal</v>
      </c>
      <c r="AE652" t="str">
        <v xml:space="preserve"> Flying</v>
      </c>
      <c r="AF652" t="str">
        <f t="shared" si="10"/>
        <v>Normal, Flying</v>
      </c>
      <c r="AG652" t="str">
        <v>Braviary</v>
      </c>
      <c r="AI652" t="str">
        <v>Normal, Flying</v>
      </c>
      <c r="AJ652" t="str">
        <v>Braviary</v>
      </c>
    </row>
    <row r="653" spans="24:36" x14ac:dyDescent="0.35">
      <c r="X653" t="str">
        <v>Vullaby</v>
      </c>
      <c r="Y653" t="str">
        <v>Dark, Flying</v>
      </c>
      <c r="Z653" t="str" cm="1">
        <f t="array" ref="Z653:AA653">_xlfn.TEXTSPLIT(Y653,",")</f>
        <v>Dark</v>
      </c>
      <c r="AA653" t="str">
        <v xml:space="preserve"> Flying</v>
      </c>
      <c r="AB653" t="str">
        <f>'pokedex_(Update_04.21)'!E650</f>
        <v>5</v>
      </c>
      <c r="AC653" t="str">
        <v>Vullaby</v>
      </c>
      <c r="AD653" t="str">
        <v>Dark</v>
      </c>
      <c r="AE653" t="str">
        <v xml:space="preserve"> Flying</v>
      </c>
      <c r="AF653" t="str">
        <f t="shared" si="10"/>
        <v>Dark, Flying</v>
      </c>
      <c r="AG653" t="str">
        <v>Vullaby</v>
      </c>
      <c r="AI653" t="str">
        <v>Dark, Flying</v>
      </c>
      <c r="AJ653" t="str">
        <v>Vullaby</v>
      </c>
    </row>
    <row r="654" spans="24:36" x14ac:dyDescent="0.35">
      <c r="X654" t="str">
        <v>Mandibuzz</v>
      </c>
      <c r="Y654" t="str">
        <v>Dark, Flying</v>
      </c>
      <c r="Z654" t="str" cm="1">
        <f t="array" ref="Z654:AA654">_xlfn.TEXTSPLIT(Y654,",")</f>
        <v>Dark</v>
      </c>
      <c r="AA654" t="str">
        <v xml:space="preserve"> Flying</v>
      </c>
      <c r="AB654" t="str">
        <f>'pokedex_(Update_04.21)'!E651</f>
        <v>5</v>
      </c>
      <c r="AC654" t="str">
        <v>Mandibuzz</v>
      </c>
      <c r="AD654" t="str">
        <v>Dark</v>
      </c>
      <c r="AE654" t="str">
        <v xml:space="preserve"> Flying</v>
      </c>
      <c r="AF654" t="str">
        <f t="shared" si="10"/>
        <v>Dark, Flying</v>
      </c>
      <c r="AG654" t="str">
        <v>Mandibuzz</v>
      </c>
      <c r="AI654" t="str">
        <v>Dark, Flying</v>
      </c>
      <c r="AJ654" t="str">
        <v>Mandibuzz</v>
      </c>
    </row>
    <row r="655" spans="24:36" x14ac:dyDescent="0.35">
      <c r="X655" t="str">
        <v>Heatmor</v>
      </c>
      <c r="Y655" t="str">
        <v>Fire</v>
      </c>
      <c r="Z655" t="str" cm="1">
        <f t="array" ref="Z655">_xlfn.TEXTSPLIT(Y655,",")</f>
        <v>Fire</v>
      </c>
      <c r="AB655" t="str">
        <f>'pokedex_(Update_04.21)'!E652</f>
        <v>5</v>
      </c>
      <c r="AC655" t="str">
        <v>Heatmor</v>
      </c>
      <c r="AD655" t="str">
        <v>Fire</v>
      </c>
      <c r="AE655" t="str">
        <v>Fire</v>
      </c>
      <c r="AF655" t="str">
        <f t="shared" si="10"/>
        <v>Fire,Fire</v>
      </c>
      <c r="AG655" t="str">
        <v>Heatmor</v>
      </c>
      <c r="AI655" t="str">
        <v>Fire</v>
      </c>
      <c r="AJ655" t="str">
        <v>Heatmor</v>
      </c>
    </row>
    <row r="656" spans="24:36" x14ac:dyDescent="0.35">
      <c r="X656" t="str">
        <v>Durant</v>
      </c>
      <c r="Y656" t="str">
        <v>Bug, Steel</v>
      </c>
      <c r="Z656" t="str" cm="1">
        <f t="array" ref="Z656:AA656">_xlfn.TEXTSPLIT(Y656,",")</f>
        <v>Bug</v>
      </c>
      <c r="AA656" t="str">
        <v xml:space="preserve"> Steel</v>
      </c>
      <c r="AB656" t="str">
        <f>'pokedex_(Update_04.21)'!E653</f>
        <v>5</v>
      </c>
      <c r="AC656" t="str">
        <v>Durant</v>
      </c>
      <c r="AD656" t="str">
        <v>Bug</v>
      </c>
      <c r="AE656" t="str">
        <v xml:space="preserve"> Steel</v>
      </c>
      <c r="AF656" t="str">
        <f t="shared" si="10"/>
        <v>Bug, Steel</v>
      </c>
      <c r="AG656" t="str">
        <v>Durant</v>
      </c>
      <c r="AI656" t="str">
        <v>Bug, Steel</v>
      </c>
      <c r="AJ656" t="str">
        <v>Durant</v>
      </c>
    </row>
    <row r="657" spans="24:36" x14ac:dyDescent="0.35">
      <c r="X657" t="str">
        <v>Deino</v>
      </c>
      <c r="Y657" t="str">
        <v>Dark, Dragon</v>
      </c>
      <c r="Z657" t="str" cm="1">
        <f t="array" ref="Z657:AA657">_xlfn.TEXTSPLIT(Y657,",")</f>
        <v>Dark</v>
      </c>
      <c r="AA657" t="str">
        <v xml:space="preserve"> Dragon</v>
      </c>
      <c r="AB657" t="str">
        <f>'pokedex_(Update_04.21)'!E654</f>
        <v>5</v>
      </c>
      <c r="AC657" t="str">
        <v>Deino</v>
      </c>
      <c r="AD657" t="str">
        <v>Dark</v>
      </c>
      <c r="AE657" t="str">
        <v xml:space="preserve"> Dragon</v>
      </c>
      <c r="AF657" t="str">
        <f t="shared" si="10"/>
        <v>Dark, Dragon</v>
      </c>
      <c r="AG657" t="str">
        <v>Deino</v>
      </c>
      <c r="AI657" t="str">
        <v>Dark, Dragon</v>
      </c>
      <c r="AJ657" t="str">
        <v>Deino</v>
      </c>
    </row>
    <row r="658" spans="24:36" x14ac:dyDescent="0.35">
      <c r="X658" t="str">
        <v>Zweilous</v>
      </c>
      <c r="Y658" t="str">
        <v>Dark, Dragon</v>
      </c>
      <c r="Z658" t="str" cm="1">
        <f t="array" ref="Z658:AA658">_xlfn.TEXTSPLIT(Y658,",")</f>
        <v>Dark</v>
      </c>
      <c r="AA658" t="str">
        <v xml:space="preserve"> Dragon</v>
      </c>
      <c r="AB658" t="str">
        <f>'pokedex_(Update_04.21)'!E655</f>
        <v>5</v>
      </c>
      <c r="AC658" t="str">
        <v>Zweilous</v>
      </c>
      <c r="AD658" t="str">
        <v>Dark</v>
      </c>
      <c r="AE658" t="str">
        <v xml:space="preserve"> Dragon</v>
      </c>
      <c r="AF658" t="str">
        <f t="shared" si="10"/>
        <v>Dark, Dragon</v>
      </c>
      <c r="AG658" t="str">
        <v>Zweilous</v>
      </c>
      <c r="AI658" t="str">
        <v>Dark, Dragon</v>
      </c>
      <c r="AJ658" t="str">
        <v>Zweilous</v>
      </c>
    </row>
    <row r="659" spans="24:36" x14ac:dyDescent="0.35">
      <c r="X659" t="str">
        <v>Hydreigon</v>
      </c>
      <c r="Y659" t="str">
        <v>Dark, Dragon</v>
      </c>
      <c r="Z659" t="str" cm="1">
        <f t="array" ref="Z659:AA659">_xlfn.TEXTSPLIT(Y659,",")</f>
        <v>Dark</v>
      </c>
      <c r="AA659" t="str">
        <v xml:space="preserve"> Dragon</v>
      </c>
      <c r="AB659" t="str">
        <f>'pokedex_(Update_04.21)'!E656</f>
        <v>5</v>
      </c>
      <c r="AC659" t="str">
        <v>Hydreigon</v>
      </c>
      <c r="AD659" t="str">
        <v>Dark</v>
      </c>
      <c r="AE659" t="str">
        <v xml:space="preserve"> Dragon</v>
      </c>
      <c r="AF659" t="str">
        <f t="shared" si="10"/>
        <v>Dark, Dragon</v>
      </c>
      <c r="AG659" t="str">
        <v>Hydreigon</v>
      </c>
      <c r="AI659" t="str">
        <v>Dark, Dragon</v>
      </c>
      <c r="AJ659" t="str">
        <v>Hydreigon</v>
      </c>
    </row>
    <row r="660" spans="24:36" x14ac:dyDescent="0.35">
      <c r="X660" t="str">
        <v>Larvesta</v>
      </c>
      <c r="Y660" t="str">
        <v>Bug, Fire</v>
      </c>
      <c r="Z660" t="str" cm="1">
        <f t="array" ref="Z660:AA660">_xlfn.TEXTSPLIT(Y660,",")</f>
        <v>Bug</v>
      </c>
      <c r="AA660" t="str">
        <v xml:space="preserve"> Fire</v>
      </c>
      <c r="AB660" t="str">
        <f>'pokedex_(Update_04.21)'!E657</f>
        <v>5</v>
      </c>
      <c r="AC660" t="str">
        <v>Larvesta</v>
      </c>
      <c r="AD660" t="str">
        <v>Bug</v>
      </c>
      <c r="AE660" t="str">
        <v xml:space="preserve"> Fire</v>
      </c>
      <c r="AF660" t="str">
        <f t="shared" si="10"/>
        <v>Bug, Fire</v>
      </c>
      <c r="AG660" t="str">
        <v>Larvesta</v>
      </c>
      <c r="AI660" t="str">
        <v>Bug, Fire</v>
      </c>
      <c r="AJ660" t="str">
        <v>Larvesta</v>
      </c>
    </row>
    <row r="661" spans="24:36" x14ac:dyDescent="0.35">
      <c r="X661" t="str">
        <v>Volcarona</v>
      </c>
      <c r="Y661" t="str">
        <v>Bug, Fire</v>
      </c>
      <c r="Z661" t="str" cm="1">
        <f t="array" ref="Z661:AA661">_xlfn.TEXTSPLIT(Y661,",")</f>
        <v>Bug</v>
      </c>
      <c r="AA661" t="str">
        <v xml:space="preserve"> Fire</v>
      </c>
      <c r="AB661" t="str">
        <f>'pokedex_(Update_04.21)'!E658</f>
        <v>5</v>
      </c>
      <c r="AC661" t="str">
        <v>Volcarona</v>
      </c>
      <c r="AD661" t="str">
        <v>Bug</v>
      </c>
      <c r="AE661" t="str">
        <v xml:space="preserve"> Fire</v>
      </c>
      <c r="AF661" t="str">
        <f t="shared" si="10"/>
        <v>Bug, Fire</v>
      </c>
      <c r="AG661" t="str">
        <v>Volcarona</v>
      </c>
      <c r="AI661" t="str">
        <v>Bug, Fire</v>
      </c>
      <c r="AJ661" t="str">
        <v>Volcarona</v>
      </c>
    </row>
    <row r="662" spans="24:36" x14ac:dyDescent="0.35">
      <c r="X662" t="str">
        <v>Cobalion</v>
      </c>
      <c r="Y662" t="str">
        <v>Steel, Fighting</v>
      </c>
      <c r="Z662" t="str" cm="1">
        <f t="array" ref="Z662:AA662">_xlfn.TEXTSPLIT(Y662,",")</f>
        <v>Steel</v>
      </c>
      <c r="AA662" t="str">
        <v xml:space="preserve"> Fighting</v>
      </c>
      <c r="AB662" t="str">
        <f>'pokedex_(Update_04.21)'!E659</f>
        <v>5</v>
      </c>
      <c r="AC662" t="str">
        <v>Cobalion</v>
      </c>
      <c r="AD662" t="str">
        <v>Steel</v>
      </c>
      <c r="AE662" t="str">
        <v xml:space="preserve"> Fighting</v>
      </c>
      <c r="AF662" t="str">
        <f t="shared" si="10"/>
        <v>Steel, Fighting</v>
      </c>
      <c r="AG662" t="str">
        <v>Cobalion</v>
      </c>
      <c r="AI662" t="str">
        <v>Steel, Fighting</v>
      </c>
      <c r="AJ662" t="str">
        <v>Cobalion</v>
      </c>
    </row>
    <row r="663" spans="24:36" x14ac:dyDescent="0.35">
      <c r="X663" t="str">
        <v>Terrakion</v>
      </c>
      <c r="Y663" t="str">
        <v>Rock, Fighting</v>
      </c>
      <c r="Z663" t="str" cm="1">
        <f t="array" ref="Z663:AA663">_xlfn.TEXTSPLIT(Y663,",")</f>
        <v>Rock</v>
      </c>
      <c r="AA663" t="str">
        <v xml:space="preserve"> Fighting</v>
      </c>
      <c r="AB663" t="str">
        <f>'pokedex_(Update_04.21)'!E660</f>
        <v>5</v>
      </c>
      <c r="AC663" t="str">
        <v>Terrakion</v>
      </c>
      <c r="AD663" t="str">
        <v>Rock</v>
      </c>
      <c r="AE663" t="str">
        <v xml:space="preserve"> Fighting</v>
      </c>
      <c r="AF663" t="str">
        <f t="shared" si="10"/>
        <v>Rock, Fighting</v>
      </c>
      <c r="AG663" t="str">
        <v>Terrakion</v>
      </c>
      <c r="AI663" t="str">
        <v>Rock, Fighting</v>
      </c>
      <c r="AJ663" t="str">
        <v>Terrakion</v>
      </c>
    </row>
    <row r="664" spans="24:36" x14ac:dyDescent="0.35">
      <c r="X664" t="str">
        <v>Virizion</v>
      </c>
      <c r="Y664" t="str">
        <v>Grass, Fighting</v>
      </c>
      <c r="Z664" t="str" cm="1">
        <f t="array" ref="Z664:AA664">_xlfn.TEXTSPLIT(Y664,",")</f>
        <v>Grass</v>
      </c>
      <c r="AA664" t="str">
        <v xml:space="preserve"> Fighting</v>
      </c>
      <c r="AB664" t="str">
        <f>'pokedex_(Update_04.21)'!E661</f>
        <v>5</v>
      </c>
      <c r="AC664" t="str">
        <v>Virizion</v>
      </c>
      <c r="AD664" t="str">
        <v>Grass</v>
      </c>
      <c r="AE664" t="str">
        <v xml:space="preserve"> Fighting</v>
      </c>
      <c r="AF664" t="str">
        <f t="shared" si="10"/>
        <v>Grass, Fighting</v>
      </c>
      <c r="AG664" t="str">
        <v>Virizion</v>
      </c>
      <c r="AI664" t="str">
        <v>Grass, Fighting</v>
      </c>
      <c r="AJ664" t="str">
        <v>Virizion</v>
      </c>
    </row>
    <row r="665" spans="24:36" x14ac:dyDescent="0.35">
      <c r="X665" t="str">
        <v>Tornadus Incarnate Forme</v>
      </c>
      <c r="Y665" t="str">
        <v>Flying</v>
      </c>
      <c r="Z665" t="str" cm="1">
        <f t="array" ref="Z665">_xlfn.TEXTSPLIT(Y665,",")</f>
        <v>Flying</v>
      </c>
      <c r="AB665" t="str">
        <f>'pokedex_(Update_04.21)'!E662</f>
        <v>5</v>
      </c>
      <c r="AC665" t="str">
        <v>Tornadus Incarnate Forme</v>
      </c>
      <c r="AD665" t="str">
        <v>Flying</v>
      </c>
      <c r="AE665" t="str">
        <v>Flying</v>
      </c>
      <c r="AF665" t="str">
        <f t="shared" si="10"/>
        <v>Flying,Flying</v>
      </c>
      <c r="AG665" t="str">
        <v>Tornadus Incarnate Forme</v>
      </c>
      <c r="AI665" t="str">
        <v>Flying</v>
      </c>
      <c r="AJ665" t="str">
        <v>Tornadus Incarnate Forme</v>
      </c>
    </row>
    <row r="666" spans="24:36" x14ac:dyDescent="0.35">
      <c r="X666" t="str">
        <v>Tornadus Therian Forme</v>
      </c>
      <c r="Y666" t="str">
        <v>Flying</v>
      </c>
      <c r="Z666" t="str" cm="1">
        <f t="array" ref="Z666">_xlfn.TEXTSPLIT(Y666,",")</f>
        <v>Flying</v>
      </c>
      <c r="AB666" t="str">
        <f>'pokedex_(Update_04.21)'!E663</f>
        <v>5</v>
      </c>
      <c r="AC666" t="str">
        <v>Tornadus Therian Forme</v>
      </c>
      <c r="AD666" t="str">
        <v>Flying</v>
      </c>
      <c r="AE666" t="str">
        <v>Flying</v>
      </c>
      <c r="AF666" t="str">
        <f t="shared" si="10"/>
        <v>Flying,Flying</v>
      </c>
      <c r="AG666" t="str">
        <v>Tornadus Therian Forme</v>
      </c>
      <c r="AI666" t="str">
        <v>Flying</v>
      </c>
      <c r="AJ666" t="str">
        <v>Tornadus Therian Forme</v>
      </c>
    </row>
    <row r="667" spans="24:36" x14ac:dyDescent="0.35">
      <c r="X667" t="str">
        <v>Thundurus Incarnate Forme</v>
      </c>
      <c r="Y667" t="str">
        <v>Electric, Flying</v>
      </c>
      <c r="Z667" t="str" cm="1">
        <f t="array" ref="Z667:AA667">_xlfn.TEXTSPLIT(Y667,",")</f>
        <v>Electric</v>
      </c>
      <c r="AA667" t="str">
        <v xml:space="preserve"> Flying</v>
      </c>
      <c r="AB667" t="str">
        <f>'pokedex_(Update_04.21)'!E664</f>
        <v>5</v>
      </c>
      <c r="AC667" t="str">
        <v>Thundurus Incarnate Forme</v>
      </c>
      <c r="AD667" t="str">
        <v>Electric</v>
      </c>
      <c r="AE667" t="str">
        <v xml:space="preserve"> Flying</v>
      </c>
      <c r="AF667" t="str">
        <f t="shared" si="10"/>
        <v>Electric, Flying</v>
      </c>
      <c r="AG667" t="str">
        <v>Thundurus Incarnate Forme</v>
      </c>
      <c r="AI667" t="str">
        <v>Electric, Flying</v>
      </c>
      <c r="AJ667" t="str">
        <v>Thundurus Incarnate Forme</v>
      </c>
    </row>
    <row r="668" spans="24:36" x14ac:dyDescent="0.35">
      <c r="X668" t="str">
        <v>Thundurus Therian Forme</v>
      </c>
      <c r="Y668" t="str">
        <v>Electric, Flying</v>
      </c>
      <c r="Z668" t="str" cm="1">
        <f t="array" ref="Z668:AA668">_xlfn.TEXTSPLIT(Y668,",")</f>
        <v>Electric</v>
      </c>
      <c r="AA668" t="str">
        <v xml:space="preserve"> Flying</v>
      </c>
      <c r="AB668" t="str">
        <f>'pokedex_(Update_04.21)'!E665</f>
        <v>5</v>
      </c>
      <c r="AC668" t="str">
        <v>Thundurus Therian Forme</v>
      </c>
      <c r="AD668" t="str">
        <v>Electric</v>
      </c>
      <c r="AE668" t="str">
        <v xml:space="preserve"> Flying</v>
      </c>
      <c r="AF668" t="str">
        <f t="shared" si="10"/>
        <v>Electric, Flying</v>
      </c>
      <c r="AG668" t="str">
        <v>Thundurus Therian Forme</v>
      </c>
      <c r="AI668" t="str">
        <v>Electric, Flying</v>
      </c>
      <c r="AJ668" t="str">
        <v>Thundurus Therian Forme</v>
      </c>
    </row>
    <row r="669" spans="24:36" x14ac:dyDescent="0.35">
      <c r="X669" t="str">
        <v>Reshiram</v>
      </c>
      <c r="Y669" t="str">
        <v>Dragon, Fire</v>
      </c>
      <c r="Z669" t="str" cm="1">
        <f t="array" ref="Z669:AA669">_xlfn.TEXTSPLIT(Y669,",")</f>
        <v>Dragon</v>
      </c>
      <c r="AA669" t="str">
        <v xml:space="preserve"> Fire</v>
      </c>
      <c r="AB669" t="str">
        <f>'pokedex_(Update_04.21)'!E666</f>
        <v>5</v>
      </c>
      <c r="AC669" t="str">
        <v>Reshiram</v>
      </c>
      <c r="AD669" t="str">
        <v>Dragon</v>
      </c>
      <c r="AE669" t="str">
        <v xml:space="preserve"> Fire</v>
      </c>
      <c r="AF669" t="str">
        <f t="shared" si="10"/>
        <v>Dragon, Fire</v>
      </c>
      <c r="AG669" t="str">
        <v>Reshiram</v>
      </c>
      <c r="AI669" t="str">
        <v>Dragon, Fire</v>
      </c>
      <c r="AJ669" t="str">
        <v>Reshiram</v>
      </c>
    </row>
    <row r="670" spans="24:36" x14ac:dyDescent="0.35">
      <c r="X670" t="str">
        <v>Zekrom</v>
      </c>
      <c r="Y670" t="str">
        <v>Dragon, Electric</v>
      </c>
      <c r="Z670" t="str" cm="1">
        <f t="array" ref="Z670:AA670">_xlfn.TEXTSPLIT(Y670,",")</f>
        <v>Dragon</v>
      </c>
      <c r="AA670" t="str">
        <v xml:space="preserve"> Electric</v>
      </c>
      <c r="AB670" t="str">
        <f>'pokedex_(Update_04.21)'!E667</f>
        <v>5</v>
      </c>
      <c r="AC670" t="str">
        <v>Zekrom</v>
      </c>
      <c r="AD670" t="str">
        <v>Dragon</v>
      </c>
      <c r="AE670" t="str">
        <v xml:space="preserve"> Electric</v>
      </c>
      <c r="AF670" t="str">
        <f t="shared" si="10"/>
        <v>Dragon, Electric</v>
      </c>
      <c r="AG670" t="str">
        <v>Zekrom</v>
      </c>
      <c r="AI670" t="str">
        <v>Dragon, Electric</v>
      </c>
      <c r="AJ670" t="str">
        <v>Zekrom</v>
      </c>
    </row>
    <row r="671" spans="24:36" x14ac:dyDescent="0.35">
      <c r="X671" t="str">
        <v>Landorus Incarnate Forme</v>
      </c>
      <c r="Y671" t="str">
        <v>Ground, Flying</v>
      </c>
      <c r="Z671" t="str" cm="1">
        <f t="array" ref="Z671:AA671">_xlfn.TEXTSPLIT(Y671,",")</f>
        <v>Ground</v>
      </c>
      <c r="AA671" t="str">
        <v xml:space="preserve"> Flying</v>
      </c>
      <c r="AB671" t="str">
        <f>'pokedex_(Update_04.21)'!E668</f>
        <v>5</v>
      </c>
      <c r="AC671" t="str">
        <v>Landorus Incarnate Forme</v>
      </c>
      <c r="AD671" t="str">
        <v>Ground</v>
      </c>
      <c r="AE671" t="str">
        <v xml:space="preserve"> Flying</v>
      </c>
      <c r="AF671" t="str">
        <f t="shared" si="10"/>
        <v>Ground, Flying</v>
      </c>
      <c r="AG671" t="str">
        <v>Landorus Incarnate Forme</v>
      </c>
      <c r="AI671" t="str">
        <v>Ground, Flying</v>
      </c>
      <c r="AJ671" t="str">
        <v>Landorus Incarnate Forme</v>
      </c>
    </row>
    <row r="672" spans="24:36" x14ac:dyDescent="0.35">
      <c r="X672" t="str">
        <v>Landorus Therian Forme</v>
      </c>
      <c r="Y672" t="str">
        <v>Ground, Flying</v>
      </c>
      <c r="Z672" t="str" cm="1">
        <f t="array" ref="Z672:AA672">_xlfn.TEXTSPLIT(Y672,",")</f>
        <v>Ground</v>
      </c>
      <c r="AA672" t="str">
        <v xml:space="preserve"> Flying</v>
      </c>
      <c r="AB672" t="str">
        <f>'pokedex_(Update_04.21)'!E669</f>
        <v>5</v>
      </c>
      <c r="AC672" t="str">
        <v>Landorus Therian Forme</v>
      </c>
      <c r="AD672" t="str">
        <v>Ground</v>
      </c>
      <c r="AE672" t="str">
        <v xml:space="preserve"> Flying</v>
      </c>
      <c r="AF672" t="str">
        <f t="shared" si="10"/>
        <v>Ground, Flying</v>
      </c>
      <c r="AG672" t="str">
        <v>Landorus Therian Forme</v>
      </c>
      <c r="AI672" t="str">
        <v>Ground, Flying</v>
      </c>
      <c r="AJ672" t="str">
        <v>Landorus Therian Forme</v>
      </c>
    </row>
    <row r="673" spans="24:36" x14ac:dyDescent="0.35">
      <c r="X673" t="str">
        <v>Kyurem</v>
      </c>
      <c r="Y673" t="str">
        <v>Dragon, Ice</v>
      </c>
      <c r="Z673" t="str" cm="1">
        <f t="array" ref="Z673:AA673">_xlfn.TEXTSPLIT(Y673,",")</f>
        <v>Dragon</v>
      </c>
      <c r="AA673" t="str">
        <v xml:space="preserve"> Ice</v>
      </c>
      <c r="AB673" t="str">
        <f>'pokedex_(Update_04.21)'!E670</f>
        <v>5</v>
      </c>
      <c r="AC673" t="str">
        <v>Kyurem</v>
      </c>
      <c r="AD673" t="str">
        <v>Dragon</v>
      </c>
      <c r="AE673" t="str">
        <v xml:space="preserve"> Ice</v>
      </c>
      <c r="AF673" t="str">
        <f t="shared" si="10"/>
        <v>Dragon, Ice</v>
      </c>
      <c r="AG673" t="str">
        <v>Kyurem</v>
      </c>
      <c r="AI673" t="str">
        <v>Dragon, Ice</v>
      </c>
      <c r="AJ673" t="str">
        <v>Kyurem</v>
      </c>
    </row>
    <row r="674" spans="24:36" x14ac:dyDescent="0.35">
      <c r="X674" t="str">
        <v>Black Kyurem</v>
      </c>
      <c r="Y674" t="str">
        <v>Dragon, Ice</v>
      </c>
      <c r="Z674" t="str" cm="1">
        <f t="array" ref="Z674:AA674">_xlfn.TEXTSPLIT(Y674,",")</f>
        <v>Dragon</v>
      </c>
      <c r="AA674" t="str">
        <v xml:space="preserve"> Ice</v>
      </c>
      <c r="AB674" t="str">
        <f>'pokedex_(Update_04.21)'!E671</f>
        <v>5</v>
      </c>
      <c r="AC674" t="str">
        <v>Black Kyurem</v>
      </c>
      <c r="AD674" t="str">
        <v>Dragon</v>
      </c>
      <c r="AE674" t="str">
        <v xml:space="preserve"> Ice</v>
      </c>
      <c r="AF674" t="str">
        <f t="shared" si="10"/>
        <v>Dragon, Ice</v>
      </c>
      <c r="AG674" t="str">
        <v>Black Kyurem</v>
      </c>
      <c r="AI674" t="str">
        <v>Dragon, Ice</v>
      </c>
      <c r="AJ674" t="str">
        <v>Black Kyurem</v>
      </c>
    </row>
    <row r="675" spans="24:36" x14ac:dyDescent="0.35">
      <c r="X675" t="str">
        <v>White Kyurem</v>
      </c>
      <c r="Y675" t="str">
        <v>Dragon, Ice</v>
      </c>
      <c r="Z675" t="str" cm="1">
        <f t="array" ref="Z675:AA675">_xlfn.TEXTSPLIT(Y675,",")</f>
        <v>Dragon</v>
      </c>
      <c r="AA675" t="str">
        <v xml:space="preserve"> Ice</v>
      </c>
      <c r="AB675" t="str">
        <f>'pokedex_(Update_04.21)'!E672</f>
        <v>5</v>
      </c>
      <c r="AC675" t="str">
        <v>White Kyurem</v>
      </c>
      <c r="AD675" t="str">
        <v>Dragon</v>
      </c>
      <c r="AE675" t="str">
        <v xml:space="preserve"> Ice</v>
      </c>
      <c r="AF675" t="str">
        <f t="shared" si="10"/>
        <v>Dragon, Ice</v>
      </c>
      <c r="AG675" t="str">
        <v>White Kyurem</v>
      </c>
      <c r="AI675" t="str">
        <v>Dragon, Ice</v>
      </c>
      <c r="AJ675" t="str">
        <v>White Kyurem</v>
      </c>
    </row>
    <row r="676" spans="24:36" x14ac:dyDescent="0.35">
      <c r="X676" t="str">
        <v>Keldeo Ordinary Forme</v>
      </c>
      <c r="Y676" t="str">
        <v>Water, Fighting</v>
      </c>
      <c r="Z676" t="str" cm="1">
        <f t="array" ref="Z676:AA676">_xlfn.TEXTSPLIT(Y676,",")</f>
        <v>Water</v>
      </c>
      <c r="AA676" t="str">
        <v xml:space="preserve"> Fighting</v>
      </c>
      <c r="AB676" t="str">
        <f>'pokedex_(Update_04.21)'!E673</f>
        <v>5</v>
      </c>
      <c r="AC676" t="str">
        <v>Keldeo Ordinary Forme</v>
      </c>
      <c r="AD676" t="str">
        <v>Water</v>
      </c>
      <c r="AE676" t="str">
        <v xml:space="preserve"> Fighting</v>
      </c>
      <c r="AF676" t="str">
        <f t="shared" si="10"/>
        <v>Water, Fighting</v>
      </c>
      <c r="AG676" t="str">
        <v>Keldeo Ordinary Forme</v>
      </c>
      <c r="AI676" t="str">
        <v>Water, Fighting</v>
      </c>
      <c r="AJ676" t="str">
        <v>Keldeo Ordinary Forme</v>
      </c>
    </row>
    <row r="677" spans="24:36" x14ac:dyDescent="0.35">
      <c r="X677" t="str">
        <v>Keldeo Resolute Forme</v>
      </c>
      <c r="Y677" t="str">
        <v>Water, Fighting</v>
      </c>
      <c r="Z677" t="str" cm="1">
        <f t="array" ref="Z677:AA677">_xlfn.TEXTSPLIT(Y677,",")</f>
        <v>Water</v>
      </c>
      <c r="AA677" t="str">
        <v xml:space="preserve"> Fighting</v>
      </c>
      <c r="AB677" t="str">
        <f>'pokedex_(Update_04.21)'!E674</f>
        <v>5</v>
      </c>
      <c r="AC677" t="str">
        <v>Keldeo Resolute Forme</v>
      </c>
      <c r="AD677" t="str">
        <v>Water</v>
      </c>
      <c r="AE677" t="str">
        <v xml:space="preserve"> Fighting</v>
      </c>
      <c r="AF677" t="str">
        <f t="shared" si="10"/>
        <v>Water, Fighting</v>
      </c>
      <c r="AG677" t="str">
        <v>Keldeo Resolute Forme</v>
      </c>
      <c r="AI677" t="str">
        <v>Water, Fighting</v>
      </c>
      <c r="AJ677" t="str">
        <v>Keldeo Resolute Forme</v>
      </c>
    </row>
    <row r="678" spans="24:36" x14ac:dyDescent="0.35">
      <c r="X678" t="str">
        <v>Meloetta Aria Forme</v>
      </c>
      <c r="Y678" t="str">
        <v>Normal, Psychic</v>
      </c>
      <c r="Z678" t="str" cm="1">
        <f t="array" ref="Z678:AA678">_xlfn.TEXTSPLIT(Y678,",")</f>
        <v>Normal</v>
      </c>
      <c r="AA678" t="str">
        <v xml:space="preserve"> Psychic</v>
      </c>
      <c r="AB678" t="str">
        <f>'pokedex_(Update_04.21)'!E675</f>
        <v>5</v>
      </c>
      <c r="AC678" t="str">
        <v>Meloetta Aria Forme</v>
      </c>
      <c r="AD678" t="str">
        <v>Normal</v>
      </c>
      <c r="AE678" t="str">
        <v xml:space="preserve"> Psychic</v>
      </c>
      <c r="AF678" t="str">
        <f t="shared" si="10"/>
        <v>Normal, Psychic</v>
      </c>
      <c r="AG678" t="str">
        <v>Meloetta Aria Forme</v>
      </c>
      <c r="AI678" t="str">
        <v>Normal, Psychic</v>
      </c>
      <c r="AJ678" t="str">
        <v>Meloetta Aria Forme</v>
      </c>
    </row>
    <row r="679" spans="24:36" x14ac:dyDescent="0.35">
      <c r="X679" t="str">
        <v>Meloetta Pirouette Forme</v>
      </c>
      <c r="Y679" t="str">
        <v>Normal, Fighting</v>
      </c>
      <c r="Z679" t="str" cm="1">
        <f t="array" ref="Z679:AA679">_xlfn.TEXTSPLIT(Y679,",")</f>
        <v>Normal</v>
      </c>
      <c r="AA679" t="str">
        <v xml:space="preserve"> Fighting</v>
      </c>
      <c r="AB679" t="str">
        <f>'pokedex_(Update_04.21)'!E676</f>
        <v>5</v>
      </c>
      <c r="AC679" t="str">
        <v>Meloetta Pirouette Forme</v>
      </c>
      <c r="AD679" t="str">
        <v>Normal</v>
      </c>
      <c r="AE679" t="str">
        <v xml:space="preserve"> Fighting</v>
      </c>
      <c r="AF679" t="str">
        <f t="shared" si="10"/>
        <v>Normal, Fighting</v>
      </c>
      <c r="AG679" t="str">
        <v>Meloetta Pirouette Forme</v>
      </c>
      <c r="AI679" t="str">
        <v>Normal, Fighting</v>
      </c>
      <c r="AJ679" t="str">
        <v>Meloetta Pirouette Forme</v>
      </c>
    </row>
    <row r="680" spans="24:36" x14ac:dyDescent="0.35">
      <c r="X680" t="str">
        <v>Genesect</v>
      </c>
      <c r="Y680" t="str">
        <v>Bug, Steel</v>
      </c>
      <c r="Z680" t="str" cm="1">
        <f t="array" ref="Z680:AA680">_xlfn.TEXTSPLIT(Y680,",")</f>
        <v>Bug</v>
      </c>
      <c r="AA680" t="str">
        <v xml:space="preserve"> Steel</v>
      </c>
      <c r="AB680" t="str">
        <f>'pokedex_(Update_04.21)'!E677</f>
        <v>5</v>
      </c>
      <c r="AC680" t="str">
        <v>Genesect</v>
      </c>
      <c r="AD680" t="str">
        <v>Bug</v>
      </c>
      <c r="AE680" t="str">
        <v xml:space="preserve"> Steel</v>
      </c>
      <c r="AF680" t="str">
        <f t="shared" si="10"/>
        <v>Bug, Steel</v>
      </c>
      <c r="AG680" t="str">
        <v>Genesect</v>
      </c>
      <c r="AI680" t="str">
        <v>Bug, Steel</v>
      </c>
      <c r="AJ680" t="str">
        <v>Genesect</v>
      </c>
    </row>
    <row r="681" spans="24:36" x14ac:dyDescent="0.35">
      <c r="X681" t="str">
        <v>Chespin</v>
      </c>
      <c r="Y681" t="str">
        <v>Grass</v>
      </c>
      <c r="Z681" t="str" cm="1">
        <f t="array" ref="Z681">_xlfn.TEXTSPLIT(Y681,",")</f>
        <v>Grass</v>
      </c>
      <c r="AB681" t="str">
        <f>'pokedex_(Update_04.21)'!E678</f>
        <v>6</v>
      </c>
      <c r="AC681" t="str">
        <v>Chespin</v>
      </c>
      <c r="AD681" t="str">
        <v>Grass</v>
      </c>
      <c r="AE681" t="str">
        <v>Grass</v>
      </c>
      <c r="AF681" t="str">
        <f t="shared" si="10"/>
        <v>Grass,Grass</v>
      </c>
      <c r="AG681" t="str">
        <v>Chespin</v>
      </c>
      <c r="AI681" t="str">
        <v>Grass</v>
      </c>
      <c r="AJ681" t="str">
        <v>Chespin</v>
      </c>
    </row>
    <row r="682" spans="24:36" x14ac:dyDescent="0.35">
      <c r="X682" t="str">
        <v>Quilladin</v>
      </c>
      <c r="Y682" t="str">
        <v>Grass</v>
      </c>
      <c r="Z682" t="str" cm="1">
        <f t="array" ref="Z682">_xlfn.TEXTSPLIT(Y682,",")</f>
        <v>Grass</v>
      </c>
      <c r="AB682" t="str">
        <f>'pokedex_(Update_04.21)'!E679</f>
        <v>6</v>
      </c>
      <c r="AC682" t="str">
        <v>Quilladin</v>
      </c>
      <c r="AD682" t="str">
        <v>Grass</v>
      </c>
      <c r="AE682" t="str">
        <v>Grass</v>
      </c>
      <c r="AF682" t="str">
        <f t="shared" si="10"/>
        <v>Grass,Grass</v>
      </c>
      <c r="AG682" t="str">
        <v>Quilladin</v>
      </c>
      <c r="AI682" t="str">
        <v>Grass</v>
      </c>
      <c r="AJ682" t="str">
        <v>Quilladin</v>
      </c>
    </row>
    <row r="683" spans="24:36" x14ac:dyDescent="0.35">
      <c r="X683" t="str">
        <v>Chesnaught</v>
      </c>
      <c r="Y683" t="str">
        <v>Grass, Fighting</v>
      </c>
      <c r="Z683" t="str" cm="1">
        <f t="array" ref="Z683:AA683">_xlfn.TEXTSPLIT(Y683,",")</f>
        <v>Grass</v>
      </c>
      <c r="AA683" t="str">
        <v xml:space="preserve"> Fighting</v>
      </c>
      <c r="AB683" t="str">
        <f>'pokedex_(Update_04.21)'!E680</f>
        <v>6</v>
      </c>
      <c r="AC683" t="str">
        <v>Chesnaught</v>
      </c>
      <c r="AD683" t="str">
        <v>Grass</v>
      </c>
      <c r="AE683" t="str">
        <v xml:space="preserve"> Fighting</v>
      </c>
      <c r="AF683" t="str">
        <f t="shared" si="10"/>
        <v>Grass, Fighting</v>
      </c>
      <c r="AG683" t="str">
        <v>Chesnaught</v>
      </c>
      <c r="AI683" t="str">
        <v>Grass, Fighting</v>
      </c>
      <c r="AJ683" t="str">
        <v>Chesnaught</v>
      </c>
    </row>
    <row r="684" spans="24:36" x14ac:dyDescent="0.35">
      <c r="X684" t="str">
        <v>Fennekin</v>
      </c>
      <c r="Y684" t="str">
        <v>Fire</v>
      </c>
      <c r="Z684" t="str" cm="1">
        <f t="array" ref="Z684">_xlfn.TEXTSPLIT(Y684,",")</f>
        <v>Fire</v>
      </c>
      <c r="AB684" t="str">
        <f>'pokedex_(Update_04.21)'!E681</f>
        <v>6</v>
      </c>
      <c r="AC684" t="str">
        <v>Fennekin</v>
      </c>
      <c r="AD684" t="str">
        <v>Fire</v>
      </c>
      <c r="AE684" t="str">
        <v>Fire</v>
      </c>
      <c r="AF684" t="str">
        <f t="shared" si="10"/>
        <v>Fire,Fire</v>
      </c>
      <c r="AG684" t="str">
        <v>Fennekin</v>
      </c>
      <c r="AI684" t="str">
        <v>Fire</v>
      </c>
      <c r="AJ684" t="str">
        <v>Fennekin</v>
      </c>
    </row>
    <row r="685" spans="24:36" x14ac:dyDescent="0.35">
      <c r="X685" t="str">
        <v>Braixen</v>
      </c>
      <c r="Y685" t="str">
        <v>Fire</v>
      </c>
      <c r="Z685" t="str" cm="1">
        <f t="array" ref="Z685">_xlfn.TEXTSPLIT(Y685,",")</f>
        <v>Fire</v>
      </c>
      <c r="AB685" t="str">
        <f>'pokedex_(Update_04.21)'!E682</f>
        <v>6</v>
      </c>
      <c r="AC685" t="str">
        <v>Braixen</v>
      </c>
      <c r="AD685" t="str">
        <v>Fire</v>
      </c>
      <c r="AE685" t="str">
        <v>Fire</v>
      </c>
      <c r="AF685" t="str">
        <f t="shared" si="10"/>
        <v>Fire,Fire</v>
      </c>
      <c r="AG685" t="str">
        <v>Braixen</v>
      </c>
      <c r="AI685" t="str">
        <v>Fire</v>
      </c>
      <c r="AJ685" t="str">
        <v>Braixen</v>
      </c>
    </row>
    <row r="686" spans="24:36" x14ac:dyDescent="0.35">
      <c r="X686" t="str">
        <v>Delphox</v>
      </c>
      <c r="Y686" t="str">
        <v>Fire, Psychic</v>
      </c>
      <c r="Z686" t="str" cm="1">
        <f t="array" ref="Z686:AA686">_xlfn.TEXTSPLIT(Y686,",")</f>
        <v>Fire</v>
      </c>
      <c r="AA686" t="str">
        <v xml:space="preserve"> Psychic</v>
      </c>
      <c r="AB686" t="str">
        <f>'pokedex_(Update_04.21)'!E683</f>
        <v>6</v>
      </c>
      <c r="AC686" t="str">
        <v>Delphox</v>
      </c>
      <c r="AD686" t="str">
        <v>Fire</v>
      </c>
      <c r="AE686" t="str">
        <v xml:space="preserve"> Psychic</v>
      </c>
      <c r="AF686" t="str">
        <f t="shared" si="10"/>
        <v>Fire, Psychic</v>
      </c>
      <c r="AG686" t="str">
        <v>Delphox</v>
      </c>
      <c r="AI686" t="str">
        <v>Fire, Psychic</v>
      </c>
      <c r="AJ686" t="str">
        <v>Delphox</v>
      </c>
    </row>
    <row r="687" spans="24:36" x14ac:dyDescent="0.35">
      <c r="X687" t="str">
        <v>Froakie</v>
      </c>
      <c r="Y687" t="str">
        <v>Water</v>
      </c>
      <c r="Z687" t="str" cm="1">
        <f t="array" ref="Z687">_xlfn.TEXTSPLIT(Y687,",")</f>
        <v>Water</v>
      </c>
      <c r="AB687" t="str">
        <f>'pokedex_(Update_04.21)'!E684</f>
        <v>6</v>
      </c>
      <c r="AC687" t="str">
        <v>Froakie</v>
      </c>
      <c r="AD687" t="str">
        <v>Water</v>
      </c>
      <c r="AE687" t="str">
        <v>Water</v>
      </c>
      <c r="AF687" t="str">
        <f t="shared" si="10"/>
        <v>Water,Water</v>
      </c>
      <c r="AG687" t="str">
        <v>Froakie</v>
      </c>
      <c r="AI687" t="str">
        <v>Water</v>
      </c>
      <c r="AJ687" t="str">
        <v>Froakie</v>
      </c>
    </row>
    <row r="688" spans="24:36" x14ac:dyDescent="0.35">
      <c r="X688" t="str">
        <v>Frogadier</v>
      </c>
      <c r="Y688" t="str">
        <v>Water</v>
      </c>
      <c r="Z688" t="str" cm="1">
        <f t="array" ref="Z688">_xlfn.TEXTSPLIT(Y688,",")</f>
        <v>Water</v>
      </c>
      <c r="AB688" t="str">
        <f>'pokedex_(Update_04.21)'!E685</f>
        <v>6</v>
      </c>
      <c r="AC688" t="str">
        <v>Frogadier</v>
      </c>
      <c r="AD688" t="str">
        <v>Water</v>
      </c>
      <c r="AE688" t="str">
        <v>Water</v>
      </c>
      <c r="AF688" t="str">
        <f t="shared" si="10"/>
        <v>Water,Water</v>
      </c>
      <c r="AG688" t="str">
        <v>Frogadier</v>
      </c>
      <c r="AI688" t="str">
        <v>Water</v>
      </c>
      <c r="AJ688" t="str">
        <v>Frogadier</v>
      </c>
    </row>
    <row r="689" spans="24:36" x14ac:dyDescent="0.35">
      <c r="X689" t="str">
        <v>Greninja</v>
      </c>
      <c r="Y689" t="str">
        <v>Water, Dark</v>
      </c>
      <c r="Z689" t="str" cm="1">
        <f t="array" ref="Z689:AA689">_xlfn.TEXTSPLIT(Y689,",")</f>
        <v>Water</v>
      </c>
      <c r="AA689" t="str">
        <v xml:space="preserve"> Dark</v>
      </c>
      <c r="AB689" t="str">
        <f>'pokedex_(Update_04.21)'!E686</f>
        <v>6</v>
      </c>
      <c r="AC689" t="str">
        <v>Greninja</v>
      </c>
      <c r="AD689" t="str">
        <v>Water</v>
      </c>
      <c r="AE689" t="str">
        <v xml:space="preserve"> Dark</v>
      </c>
      <c r="AF689" t="str">
        <f t="shared" si="10"/>
        <v>Water, Dark</v>
      </c>
      <c r="AG689" t="str">
        <v>Greninja</v>
      </c>
      <c r="AI689" t="str">
        <v>Water, Dark</v>
      </c>
      <c r="AJ689" t="str">
        <v>Greninja</v>
      </c>
    </row>
    <row r="690" spans="24:36" x14ac:dyDescent="0.35">
      <c r="X690" t="str">
        <v>Ash-Greninja</v>
      </c>
      <c r="Y690" t="str">
        <v>Water, Dark</v>
      </c>
      <c r="Z690" t="str" cm="1">
        <f t="array" ref="Z690:AA690">_xlfn.TEXTSPLIT(Y690,",")</f>
        <v>Water</v>
      </c>
      <c r="AA690" t="str">
        <v xml:space="preserve"> Dark</v>
      </c>
      <c r="AB690" t="str">
        <f>'pokedex_(Update_04.21)'!E687</f>
        <v>6</v>
      </c>
      <c r="AC690" t="str">
        <v>Ash-Greninja</v>
      </c>
      <c r="AD690" t="str">
        <v>Water</v>
      </c>
      <c r="AE690" t="str">
        <v xml:space="preserve"> Dark</v>
      </c>
      <c r="AF690" t="str">
        <f t="shared" si="10"/>
        <v>Water, Dark</v>
      </c>
      <c r="AG690" t="str">
        <v>Ash-Greninja</v>
      </c>
      <c r="AI690" t="str">
        <v>Water, Dark</v>
      </c>
      <c r="AJ690" t="str">
        <v>Ash-Greninja</v>
      </c>
    </row>
    <row r="691" spans="24:36" x14ac:dyDescent="0.35">
      <c r="X691" t="str">
        <v>Bunnelby</v>
      </c>
      <c r="Y691" t="str">
        <v>Normal</v>
      </c>
      <c r="Z691" t="str" cm="1">
        <f t="array" ref="Z691">_xlfn.TEXTSPLIT(Y691,",")</f>
        <v>Normal</v>
      </c>
      <c r="AB691" t="str">
        <f>'pokedex_(Update_04.21)'!E688</f>
        <v>6</v>
      </c>
      <c r="AC691" t="str">
        <v>Bunnelby</v>
      </c>
      <c r="AD691" t="str">
        <v>Normal</v>
      </c>
      <c r="AE691" t="str">
        <v>Normal</v>
      </c>
      <c r="AF691" t="str">
        <f t="shared" si="10"/>
        <v>Normal,Normal</v>
      </c>
      <c r="AG691" t="str">
        <v>Bunnelby</v>
      </c>
      <c r="AI691" t="str">
        <v>Normal</v>
      </c>
      <c r="AJ691" t="str">
        <v>Bunnelby</v>
      </c>
    </row>
    <row r="692" spans="24:36" x14ac:dyDescent="0.35">
      <c r="X692" t="str">
        <v>Diggersby</v>
      </c>
      <c r="Y692" t="str">
        <v>Normal, Ground</v>
      </c>
      <c r="Z692" t="str" cm="1">
        <f t="array" ref="Z692:AA692">_xlfn.TEXTSPLIT(Y692,",")</f>
        <v>Normal</v>
      </c>
      <c r="AA692" t="str">
        <v xml:space="preserve"> Ground</v>
      </c>
      <c r="AB692" t="str">
        <f>'pokedex_(Update_04.21)'!E689</f>
        <v>6</v>
      </c>
      <c r="AC692" t="str">
        <v>Diggersby</v>
      </c>
      <c r="AD692" t="str">
        <v>Normal</v>
      </c>
      <c r="AE692" t="str">
        <v xml:space="preserve"> Ground</v>
      </c>
      <c r="AF692" t="str">
        <f t="shared" si="10"/>
        <v>Normal, Ground</v>
      </c>
      <c r="AG692" t="str">
        <v>Diggersby</v>
      </c>
      <c r="AI692" t="str">
        <v>Normal, Ground</v>
      </c>
      <c r="AJ692" t="str">
        <v>Diggersby</v>
      </c>
    </row>
    <row r="693" spans="24:36" x14ac:dyDescent="0.35">
      <c r="X693" t="str">
        <v>Fletchling</v>
      </c>
      <c r="Y693" t="str">
        <v>Normal, Flying</v>
      </c>
      <c r="Z693" t="str" cm="1">
        <f t="array" ref="Z693:AA693">_xlfn.TEXTSPLIT(Y693,",")</f>
        <v>Normal</v>
      </c>
      <c r="AA693" t="str">
        <v xml:space="preserve"> Flying</v>
      </c>
      <c r="AB693" t="str">
        <f>'pokedex_(Update_04.21)'!E690</f>
        <v>6</v>
      </c>
      <c r="AC693" t="str">
        <v>Fletchling</v>
      </c>
      <c r="AD693" t="str">
        <v>Normal</v>
      </c>
      <c r="AE693" t="str">
        <v xml:space="preserve"> Flying</v>
      </c>
      <c r="AF693" t="str">
        <f t="shared" si="10"/>
        <v>Normal, Flying</v>
      </c>
      <c r="AG693" t="str">
        <v>Fletchling</v>
      </c>
      <c r="AI693" t="str">
        <v>Normal, Flying</v>
      </c>
      <c r="AJ693" t="str">
        <v>Fletchling</v>
      </c>
    </row>
    <row r="694" spans="24:36" x14ac:dyDescent="0.35">
      <c r="X694" t="str">
        <v>Fletchinder</v>
      </c>
      <c r="Y694" t="str">
        <v>Fire, Flying</v>
      </c>
      <c r="Z694" t="str" cm="1">
        <f t="array" ref="Z694:AA694">_xlfn.TEXTSPLIT(Y694,",")</f>
        <v>Fire</v>
      </c>
      <c r="AA694" t="str">
        <v xml:space="preserve"> Flying</v>
      </c>
      <c r="AB694" t="str">
        <f>'pokedex_(Update_04.21)'!E691</f>
        <v>6</v>
      </c>
      <c r="AC694" t="str">
        <v>Fletchinder</v>
      </c>
      <c r="AD694" t="str">
        <v>Fire</v>
      </c>
      <c r="AE694" t="str">
        <v xml:space="preserve"> Flying</v>
      </c>
      <c r="AF694" t="str">
        <f t="shared" si="10"/>
        <v>Fire, Flying</v>
      </c>
      <c r="AG694" t="str">
        <v>Fletchinder</v>
      </c>
      <c r="AI694" t="str">
        <v>Fire, Flying</v>
      </c>
      <c r="AJ694" t="str">
        <v>Fletchinder</v>
      </c>
    </row>
    <row r="695" spans="24:36" x14ac:dyDescent="0.35">
      <c r="X695" t="str">
        <v>Talonflame</v>
      </c>
      <c r="Y695" t="str">
        <v>Fire, Flying</v>
      </c>
      <c r="Z695" t="str" cm="1">
        <f t="array" ref="Z695:AA695">_xlfn.TEXTSPLIT(Y695,",")</f>
        <v>Fire</v>
      </c>
      <c r="AA695" t="str">
        <v xml:space="preserve"> Flying</v>
      </c>
      <c r="AB695" t="str">
        <f>'pokedex_(Update_04.21)'!E692</f>
        <v>6</v>
      </c>
      <c r="AC695" t="str">
        <v>Talonflame</v>
      </c>
      <c r="AD695" t="str">
        <v>Fire</v>
      </c>
      <c r="AE695" t="str">
        <v xml:space="preserve"> Flying</v>
      </c>
      <c r="AF695" t="str">
        <f t="shared" si="10"/>
        <v>Fire, Flying</v>
      </c>
      <c r="AG695" t="str">
        <v>Talonflame</v>
      </c>
      <c r="AI695" t="str">
        <v>Fire, Flying</v>
      </c>
      <c r="AJ695" t="str">
        <v>Talonflame</v>
      </c>
    </row>
    <row r="696" spans="24:36" x14ac:dyDescent="0.35">
      <c r="X696" t="str">
        <v>Scatterbug</v>
      </c>
      <c r="Y696" t="str">
        <v>Bug</v>
      </c>
      <c r="Z696" t="str" cm="1">
        <f t="array" ref="Z696">_xlfn.TEXTSPLIT(Y696,",")</f>
        <v>Bug</v>
      </c>
      <c r="AB696" t="str">
        <f>'pokedex_(Update_04.21)'!E693</f>
        <v>6</v>
      </c>
      <c r="AC696" t="str">
        <v>Scatterbug</v>
      </c>
      <c r="AD696" t="str">
        <v>Bug</v>
      </c>
      <c r="AE696" t="str">
        <v>Bug</v>
      </c>
      <c r="AF696" t="str">
        <f t="shared" si="10"/>
        <v>Bug,Bug</v>
      </c>
      <c r="AG696" t="str">
        <v>Scatterbug</v>
      </c>
      <c r="AI696" t="str">
        <v>Bug</v>
      </c>
      <c r="AJ696" t="str">
        <v>Scatterbug</v>
      </c>
    </row>
    <row r="697" spans="24:36" x14ac:dyDescent="0.35">
      <c r="X697" t="str">
        <v>Spewpa</v>
      </c>
      <c r="Y697" t="str">
        <v>Bug</v>
      </c>
      <c r="Z697" t="str" cm="1">
        <f t="array" ref="Z697">_xlfn.TEXTSPLIT(Y697,",")</f>
        <v>Bug</v>
      </c>
      <c r="AB697" t="str">
        <f>'pokedex_(Update_04.21)'!E694</f>
        <v>6</v>
      </c>
      <c r="AC697" t="str">
        <v>Spewpa</v>
      </c>
      <c r="AD697" t="str">
        <v>Bug</v>
      </c>
      <c r="AE697" t="str">
        <v>Bug</v>
      </c>
      <c r="AF697" t="str">
        <f t="shared" si="10"/>
        <v>Bug,Bug</v>
      </c>
      <c r="AG697" t="str">
        <v>Spewpa</v>
      </c>
      <c r="AI697" t="str">
        <v>Bug</v>
      </c>
      <c r="AJ697" t="str">
        <v>Spewpa</v>
      </c>
    </row>
    <row r="698" spans="24:36" x14ac:dyDescent="0.35">
      <c r="X698" t="str">
        <v>Vivillon</v>
      </c>
      <c r="Y698" t="str">
        <v>Bug, Flying</v>
      </c>
      <c r="Z698" t="str" cm="1">
        <f t="array" ref="Z698:AA698">_xlfn.TEXTSPLIT(Y698,",")</f>
        <v>Bug</v>
      </c>
      <c r="AA698" t="str">
        <v xml:space="preserve"> Flying</v>
      </c>
      <c r="AB698" t="str">
        <f>'pokedex_(Update_04.21)'!E695</f>
        <v>6</v>
      </c>
      <c r="AC698" t="str">
        <v>Vivillon</v>
      </c>
      <c r="AD698" t="str">
        <v>Bug</v>
      </c>
      <c r="AE698" t="str">
        <v xml:space="preserve"> Flying</v>
      </c>
      <c r="AF698" t="str">
        <f t="shared" si="10"/>
        <v>Bug, Flying</v>
      </c>
      <c r="AG698" t="str">
        <v>Vivillon</v>
      </c>
      <c r="AI698" t="str">
        <v>Bug, Flying</v>
      </c>
      <c r="AJ698" t="str">
        <v>Vivillon</v>
      </c>
    </row>
    <row r="699" spans="24:36" x14ac:dyDescent="0.35">
      <c r="X699" t="str">
        <v>Litleo</v>
      </c>
      <c r="Y699" t="str">
        <v>Fire, Normal</v>
      </c>
      <c r="Z699" t="str" cm="1">
        <f t="array" ref="Z699:AA699">_xlfn.TEXTSPLIT(Y699,",")</f>
        <v>Fire</v>
      </c>
      <c r="AA699" t="str">
        <v xml:space="preserve"> Normal</v>
      </c>
      <c r="AB699" t="str">
        <f>'pokedex_(Update_04.21)'!E696</f>
        <v>6</v>
      </c>
      <c r="AC699" t="str">
        <v>Litleo</v>
      </c>
      <c r="AD699" t="str">
        <v>Fire</v>
      </c>
      <c r="AE699" t="str">
        <v xml:space="preserve"> Normal</v>
      </c>
      <c r="AF699" t="str">
        <f t="shared" si="10"/>
        <v>Fire, Normal</v>
      </c>
      <c r="AG699" t="str">
        <v>Litleo</v>
      </c>
      <c r="AI699" t="str">
        <v>Fire, Normal</v>
      </c>
      <c r="AJ699" t="str">
        <v>Litleo</v>
      </c>
    </row>
    <row r="700" spans="24:36" x14ac:dyDescent="0.35">
      <c r="X700" t="str">
        <v>Pyroar</v>
      </c>
      <c r="Y700" t="str">
        <v>Fire, Normal</v>
      </c>
      <c r="Z700" t="str" cm="1">
        <f t="array" ref="Z700:AA700">_xlfn.TEXTSPLIT(Y700,",")</f>
        <v>Fire</v>
      </c>
      <c r="AA700" t="str">
        <v xml:space="preserve"> Normal</v>
      </c>
      <c r="AB700" t="str">
        <f>'pokedex_(Update_04.21)'!E697</f>
        <v>6</v>
      </c>
      <c r="AC700" t="str">
        <v>Pyroar</v>
      </c>
      <c r="AD700" t="str">
        <v>Fire</v>
      </c>
      <c r="AE700" t="str">
        <v xml:space="preserve"> Normal</v>
      </c>
      <c r="AF700" t="str">
        <f t="shared" si="10"/>
        <v>Fire, Normal</v>
      </c>
      <c r="AG700" t="str">
        <v>Pyroar</v>
      </c>
      <c r="AI700" t="str">
        <v>Fire, Normal</v>
      </c>
      <c r="AJ700" t="str">
        <v>Pyroar</v>
      </c>
    </row>
    <row r="701" spans="24:36" x14ac:dyDescent="0.35">
      <c r="X701" t="str">
        <v>FlabĂ©bĂ©</v>
      </c>
      <c r="Y701" t="str">
        <v>Fairy</v>
      </c>
      <c r="Z701" t="str" cm="1">
        <f t="array" ref="Z701">_xlfn.TEXTSPLIT(Y701,",")</f>
        <v>Fairy</v>
      </c>
      <c r="AB701" t="str">
        <f>'pokedex_(Update_04.21)'!E698</f>
        <v>6</v>
      </c>
      <c r="AC701" t="str">
        <v>FlabĂ©bĂ©</v>
      </c>
      <c r="AD701" t="str">
        <v>Fairy</v>
      </c>
      <c r="AE701" t="str">
        <v>Fairy</v>
      </c>
      <c r="AF701" t="str">
        <f t="shared" si="10"/>
        <v>Fairy,Fairy</v>
      </c>
      <c r="AG701" t="str">
        <v>FlabĂ©bĂ©</v>
      </c>
      <c r="AI701" t="str">
        <v>Fairy</v>
      </c>
      <c r="AJ701" t="str">
        <v>FlabĂ©bĂ©</v>
      </c>
    </row>
    <row r="702" spans="24:36" x14ac:dyDescent="0.35">
      <c r="X702" t="str">
        <v>Floette</v>
      </c>
      <c r="Y702" t="str">
        <v>Fairy</v>
      </c>
      <c r="Z702" t="str" cm="1">
        <f t="array" ref="Z702">_xlfn.TEXTSPLIT(Y702,",")</f>
        <v>Fairy</v>
      </c>
      <c r="AB702" t="str">
        <f>'pokedex_(Update_04.21)'!E699</f>
        <v>6</v>
      </c>
      <c r="AC702" t="str">
        <v>Floette</v>
      </c>
      <c r="AD702" t="str">
        <v>Fairy</v>
      </c>
      <c r="AE702" t="str">
        <v>Fairy</v>
      </c>
      <c r="AF702" t="str">
        <f t="shared" si="10"/>
        <v>Fairy,Fairy</v>
      </c>
      <c r="AG702" t="str">
        <v>Floette</v>
      </c>
      <c r="AI702" t="str">
        <v>Fairy</v>
      </c>
      <c r="AJ702" t="str">
        <v>Floette</v>
      </c>
    </row>
    <row r="703" spans="24:36" x14ac:dyDescent="0.35">
      <c r="X703" t="str">
        <v>Florges</v>
      </c>
      <c r="Y703" t="str">
        <v>Fairy</v>
      </c>
      <c r="Z703" t="str" cm="1">
        <f t="array" ref="Z703">_xlfn.TEXTSPLIT(Y703,",")</f>
        <v>Fairy</v>
      </c>
      <c r="AB703" t="str">
        <f>'pokedex_(Update_04.21)'!E700</f>
        <v>6</v>
      </c>
      <c r="AC703" t="str">
        <v>Florges</v>
      </c>
      <c r="AD703" t="str">
        <v>Fairy</v>
      </c>
      <c r="AE703" t="str">
        <v>Fairy</v>
      </c>
      <c r="AF703" t="str">
        <f t="shared" si="10"/>
        <v>Fairy,Fairy</v>
      </c>
      <c r="AG703" t="str">
        <v>Florges</v>
      </c>
      <c r="AI703" t="str">
        <v>Fairy</v>
      </c>
      <c r="AJ703" t="str">
        <v>Florges</v>
      </c>
    </row>
    <row r="704" spans="24:36" x14ac:dyDescent="0.35">
      <c r="X704" t="str">
        <v>Skiddo</v>
      </c>
      <c r="Y704" t="str">
        <v>Grass</v>
      </c>
      <c r="Z704" t="str" cm="1">
        <f t="array" ref="Z704">_xlfn.TEXTSPLIT(Y704,",")</f>
        <v>Grass</v>
      </c>
      <c r="AB704" t="str">
        <f>'pokedex_(Update_04.21)'!E701</f>
        <v>6</v>
      </c>
      <c r="AC704" t="str">
        <v>Skiddo</v>
      </c>
      <c r="AD704" t="str">
        <v>Grass</v>
      </c>
      <c r="AE704" t="str">
        <v>Grass</v>
      </c>
      <c r="AF704" t="str">
        <f t="shared" si="10"/>
        <v>Grass,Grass</v>
      </c>
      <c r="AG704" t="str">
        <v>Skiddo</v>
      </c>
      <c r="AI704" t="str">
        <v>Grass</v>
      </c>
      <c r="AJ704" t="str">
        <v>Skiddo</v>
      </c>
    </row>
    <row r="705" spans="24:36" x14ac:dyDescent="0.35">
      <c r="X705" t="str">
        <v>Gogoat</v>
      </c>
      <c r="Y705" t="str">
        <v>Grass</v>
      </c>
      <c r="Z705" t="str" cm="1">
        <f t="array" ref="Z705">_xlfn.TEXTSPLIT(Y705,",")</f>
        <v>Grass</v>
      </c>
      <c r="AB705" t="str">
        <f>'pokedex_(Update_04.21)'!E702</f>
        <v>6</v>
      </c>
      <c r="AC705" t="str">
        <v>Gogoat</v>
      </c>
      <c r="AD705" t="str">
        <v>Grass</v>
      </c>
      <c r="AE705" t="str">
        <v>Grass</v>
      </c>
      <c r="AF705" t="str">
        <f t="shared" si="10"/>
        <v>Grass,Grass</v>
      </c>
      <c r="AG705" t="str">
        <v>Gogoat</v>
      </c>
      <c r="AI705" t="str">
        <v>Grass</v>
      </c>
      <c r="AJ705" t="str">
        <v>Gogoat</v>
      </c>
    </row>
    <row r="706" spans="24:36" x14ac:dyDescent="0.35">
      <c r="X706" t="str">
        <v>Pancham</v>
      </c>
      <c r="Y706" t="str">
        <v>Fighting</v>
      </c>
      <c r="Z706" t="str" cm="1">
        <f t="array" ref="Z706">_xlfn.TEXTSPLIT(Y706,",")</f>
        <v>Fighting</v>
      </c>
      <c r="AB706" t="str">
        <f>'pokedex_(Update_04.21)'!E703</f>
        <v>6</v>
      </c>
      <c r="AC706" t="str">
        <v>Pancham</v>
      </c>
      <c r="AD706" t="str">
        <v>Fighting</v>
      </c>
      <c r="AE706" t="str">
        <v>Fighting</v>
      </c>
      <c r="AF706" t="str">
        <f t="shared" si="10"/>
        <v>Fighting,Fighting</v>
      </c>
      <c r="AG706" t="str">
        <v>Pancham</v>
      </c>
      <c r="AI706" t="str">
        <v>Fighting</v>
      </c>
      <c r="AJ706" t="str">
        <v>Pancham</v>
      </c>
    </row>
    <row r="707" spans="24:36" x14ac:dyDescent="0.35">
      <c r="X707" t="str">
        <v>Pangoro</v>
      </c>
      <c r="Y707" t="str">
        <v>Fighting, Dark</v>
      </c>
      <c r="Z707" t="str" cm="1">
        <f t="array" ref="Z707:AA707">_xlfn.TEXTSPLIT(Y707,",")</f>
        <v>Fighting</v>
      </c>
      <c r="AA707" t="str">
        <v xml:space="preserve"> Dark</v>
      </c>
      <c r="AB707" t="str">
        <f>'pokedex_(Update_04.21)'!E704</f>
        <v>6</v>
      </c>
      <c r="AC707" t="str">
        <v>Pangoro</v>
      </c>
      <c r="AD707" t="str">
        <v>Fighting</v>
      </c>
      <c r="AE707" t="str">
        <v xml:space="preserve"> Dark</v>
      </c>
      <c r="AF707" t="str">
        <f t="shared" si="10"/>
        <v>Fighting, Dark</v>
      </c>
      <c r="AG707" t="str">
        <v>Pangoro</v>
      </c>
      <c r="AI707" t="str">
        <v>Fighting, Dark</v>
      </c>
      <c r="AJ707" t="str">
        <v>Pangoro</v>
      </c>
    </row>
    <row r="708" spans="24:36" x14ac:dyDescent="0.35">
      <c r="X708" t="str">
        <v>Furfrou</v>
      </c>
      <c r="Y708" t="str">
        <v>Normal</v>
      </c>
      <c r="Z708" t="str" cm="1">
        <f t="array" ref="Z708">_xlfn.TEXTSPLIT(Y708,",")</f>
        <v>Normal</v>
      </c>
      <c r="AB708" t="str">
        <f>'pokedex_(Update_04.21)'!E705</f>
        <v>6</v>
      </c>
      <c r="AC708" t="str">
        <v>Furfrou</v>
      </c>
      <c r="AD708" t="str">
        <v>Normal</v>
      </c>
      <c r="AE708" t="str">
        <v>Normal</v>
      </c>
      <c r="AF708" t="str">
        <f t="shared" si="10"/>
        <v>Normal,Normal</v>
      </c>
      <c r="AG708" t="str">
        <v>Furfrou</v>
      </c>
      <c r="AI708" t="str">
        <v>Normal</v>
      </c>
      <c r="AJ708" t="str">
        <v>Furfrou</v>
      </c>
    </row>
    <row r="709" spans="24:36" x14ac:dyDescent="0.35">
      <c r="X709" t="str">
        <v>Espurr</v>
      </c>
      <c r="Y709" t="str">
        <v>Psychic</v>
      </c>
      <c r="Z709" t="str" cm="1">
        <f t="array" ref="Z709">_xlfn.TEXTSPLIT(Y709,",")</f>
        <v>Psychic</v>
      </c>
      <c r="AB709" t="str">
        <f>'pokedex_(Update_04.21)'!E706</f>
        <v>6</v>
      </c>
      <c r="AC709" t="str">
        <v>Espurr</v>
      </c>
      <c r="AD709" t="str">
        <v>Psychic</v>
      </c>
      <c r="AE709" t="str">
        <v>Psychic</v>
      </c>
      <c r="AF709" t="str">
        <f t="shared" si="10"/>
        <v>Psychic,Psychic</v>
      </c>
      <c r="AG709" t="str">
        <v>Espurr</v>
      </c>
      <c r="AI709" t="str">
        <v>Psychic</v>
      </c>
      <c r="AJ709" t="str">
        <v>Espurr</v>
      </c>
    </row>
    <row r="710" spans="24:36" x14ac:dyDescent="0.35">
      <c r="X710" t="str">
        <v>Meowstic Male</v>
      </c>
      <c r="Y710" t="str">
        <v>Psychic</v>
      </c>
      <c r="Z710" t="str" cm="1">
        <f t="array" ref="Z710">_xlfn.TEXTSPLIT(Y710,",")</f>
        <v>Psychic</v>
      </c>
      <c r="AB710" t="str">
        <f>'pokedex_(Update_04.21)'!E707</f>
        <v>6</v>
      </c>
      <c r="AC710" t="str">
        <v>Meowstic Male</v>
      </c>
      <c r="AD710" t="str">
        <v>Psychic</v>
      </c>
      <c r="AE710" t="str">
        <v>Psychic</v>
      </c>
      <c r="AF710" t="str">
        <f t="shared" ref="AF710:AF773" si="11">_xlfn.TEXTJOIN(",",TRUE,AD710,AE710)</f>
        <v>Psychic,Psychic</v>
      </c>
      <c r="AG710" t="str">
        <v>Meowstic Male</v>
      </c>
      <c r="AI710" t="str">
        <v>Psychic</v>
      </c>
      <c r="AJ710" t="str">
        <v>Meowstic Male</v>
      </c>
    </row>
    <row r="711" spans="24:36" x14ac:dyDescent="0.35">
      <c r="X711" t="str">
        <v>Meowstic Female</v>
      </c>
      <c r="Y711" t="str">
        <v>Psychic</v>
      </c>
      <c r="Z711" t="str" cm="1">
        <f t="array" ref="Z711">_xlfn.TEXTSPLIT(Y711,",")</f>
        <v>Psychic</v>
      </c>
      <c r="AB711" t="str">
        <f>'pokedex_(Update_04.21)'!E708</f>
        <v>6</v>
      </c>
      <c r="AC711" t="str">
        <v>Meowstic Female</v>
      </c>
      <c r="AD711" t="str">
        <v>Psychic</v>
      </c>
      <c r="AE711" t="str">
        <v>Psychic</v>
      </c>
      <c r="AF711" t="str">
        <f t="shared" si="11"/>
        <v>Psychic,Psychic</v>
      </c>
      <c r="AG711" t="str">
        <v>Meowstic Female</v>
      </c>
      <c r="AI711" t="str">
        <v>Psychic</v>
      </c>
      <c r="AJ711" t="str">
        <v>Meowstic Female</v>
      </c>
    </row>
    <row r="712" spans="24:36" x14ac:dyDescent="0.35">
      <c r="X712" t="str">
        <v>Honedge</v>
      </c>
      <c r="Y712" t="str">
        <v>Steel, Ghost</v>
      </c>
      <c r="Z712" t="str" cm="1">
        <f t="array" ref="Z712:AA712">_xlfn.TEXTSPLIT(Y712,",")</f>
        <v>Steel</v>
      </c>
      <c r="AA712" t="str">
        <v xml:space="preserve"> Ghost</v>
      </c>
      <c r="AB712" t="str">
        <f>'pokedex_(Update_04.21)'!E709</f>
        <v>6</v>
      </c>
      <c r="AC712" t="str">
        <v>Honedge</v>
      </c>
      <c r="AD712" t="str">
        <v>Steel</v>
      </c>
      <c r="AE712" t="str">
        <v xml:space="preserve"> Ghost</v>
      </c>
      <c r="AF712" t="str">
        <f t="shared" si="11"/>
        <v>Steel, Ghost</v>
      </c>
      <c r="AG712" t="str">
        <v>Honedge</v>
      </c>
      <c r="AI712" t="str">
        <v>Steel, Ghost</v>
      </c>
      <c r="AJ712" t="str">
        <v>Honedge</v>
      </c>
    </row>
    <row r="713" spans="24:36" x14ac:dyDescent="0.35">
      <c r="X713" t="str">
        <v>Doublade</v>
      </c>
      <c r="Y713" t="str">
        <v>Steel, Ghost</v>
      </c>
      <c r="Z713" t="str" cm="1">
        <f t="array" ref="Z713:AA713">_xlfn.TEXTSPLIT(Y713,",")</f>
        <v>Steel</v>
      </c>
      <c r="AA713" t="str">
        <v xml:space="preserve"> Ghost</v>
      </c>
      <c r="AB713" t="str">
        <f>'pokedex_(Update_04.21)'!E710</f>
        <v>6</v>
      </c>
      <c r="AC713" t="str">
        <v>Doublade</v>
      </c>
      <c r="AD713" t="str">
        <v>Steel</v>
      </c>
      <c r="AE713" t="str">
        <v xml:space="preserve"> Ghost</v>
      </c>
      <c r="AF713" t="str">
        <f t="shared" si="11"/>
        <v>Steel, Ghost</v>
      </c>
      <c r="AG713" t="str">
        <v>Doublade</v>
      </c>
      <c r="AI713" t="str">
        <v>Steel, Ghost</v>
      </c>
      <c r="AJ713" t="str">
        <v>Doublade</v>
      </c>
    </row>
    <row r="714" spans="24:36" x14ac:dyDescent="0.35">
      <c r="X714" t="str">
        <v>Aegislash Blade Forme</v>
      </c>
      <c r="Y714" t="str">
        <v>Steel, Ghost</v>
      </c>
      <c r="Z714" t="str" cm="1">
        <f t="array" ref="Z714:AA714">_xlfn.TEXTSPLIT(Y714,",")</f>
        <v>Steel</v>
      </c>
      <c r="AA714" t="str">
        <v xml:space="preserve"> Ghost</v>
      </c>
      <c r="AB714" t="str">
        <f>'pokedex_(Update_04.21)'!E711</f>
        <v>6</v>
      </c>
      <c r="AC714" t="str">
        <v>Aegislash Blade Forme</v>
      </c>
      <c r="AD714" t="str">
        <v>Steel</v>
      </c>
      <c r="AE714" t="str">
        <v xml:space="preserve"> Ghost</v>
      </c>
      <c r="AF714" t="str">
        <f t="shared" si="11"/>
        <v>Steel, Ghost</v>
      </c>
      <c r="AG714" t="str">
        <v>Aegislash Blade Forme</v>
      </c>
      <c r="AI714" t="str">
        <v>Steel, Ghost</v>
      </c>
      <c r="AJ714" t="str">
        <v>Aegislash Blade Forme</v>
      </c>
    </row>
    <row r="715" spans="24:36" x14ac:dyDescent="0.35">
      <c r="X715" t="str">
        <v>Aegislash Shield Forme</v>
      </c>
      <c r="Y715" t="str">
        <v>Steel, Ghost</v>
      </c>
      <c r="Z715" t="str" cm="1">
        <f t="array" ref="Z715:AA715">_xlfn.TEXTSPLIT(Y715,",")</f>
        <v>Steel</v>
      </c>
      <c r="AA715" t="str">
        <v xml:space="preserve"> Ghost</v>
      </c>
      <c r="AB715" t="str">
        <f>'pokedex_(Update_04.21)'!E712</f>
        <v>6</v>
      </c>
      <c r="AC715" t="str">
        <v>Aegislash Shield Forme</v>
      </c>
      <c r="AD715" t="str">
        <v>Steel</v>
      </c>
      <c r="AE715" t="str">
        <v xml:space="preserve"> Ghost</v>
      </c>
      <c r="AF715" t="str">
        <f t="shared" si="11"/>
        <v>Steel, Ghost</v>
      </c>
      <c r="AG715" t="str">
        <v>Aegislash Shield Forme</v>
      </c>
      <c r="AI715" t="str">
        <v>Steel, Ghost</v>
      </c>
      <c r="AJ715" t="str">
        <v>Aegislash Shield Forme</v>
      </c>
    </row>
    <row r="716" spans="24:36" x14ac:dyDescent="0.35">
      <c r="X716" t="str">
        <v>Spritzee</v>
      </c>
      <c r="Y716" t="str">
        <v>Fairy</v>
      </c>
      <c r="Z716" t="str" cm="1">
        <f t="array" ref="Z716">_xlfn.TEXTSPLIT(Y716,",")</f>
        <v>Fairy</v>
      </c>
      <c r="AB716" t="str">
        <f>'pokedex_(Update_04.21)'!E713</f>
        <v>6</v>
      </c>
      <c r="AC716" t="str">
        <v>Spritzee</v>
      </c>
      <c r="AD716" t="str">
        <v>Fairy</v>
      </c>
      <c r="AE716" t="str">
        <v>Fairy</v>
      </c>
      <c r="AF716" t="str">
        <f t="shared" si="11"/>
        <v>Fairy,Fairy</v>
      </c>
      <c r="AG716" t="str">
        <v>Spritzee</v>
      </c>
      <c r="AI716" t="str">
        <v>Fairy</v>
      </c>
      <c r="AJ716" t="str">
        <v>Spritzee</v>
      </c>
    </row>
    <row r="717" spans="24:36" x14ac:dyDescent="0.35">
      <c r="X717" t="str">
        <v>Aromatisse</v>
      </c>
      <c r="Y717" t="str">
        <v>Fairy</v>
      </c>
      <c r="Z717" t="str" cm="1">
        <f t="array" ref="Z717">_xlfn.TEXTSPLIT(Y717,",")</f>
        <v>Fairy</v>
      </c>
      <c r="AB717" t="str">
        <f>'pokedex_(Update_04.21)'!E714</f>
        <v>6</v>
      </c>
      <c r="AC717" t="str">
        <v>Aromatisse</v>
      </c>
      <c r="AD717" t="str">
        <v>Fairy</v>
      </c>
      <c r="AE717" t="str">
        <v>Fairy</v>
      </c>
      <c r="AF717" t="str">
        <f t="shared" si="11"/>
        <v>Fairy,Fairy</v>
      </c>
      <c r="AG717" t="str">
        <v>Aromatisse</v>
      </c>
      <c r="AI717" t="str">
        <v>Fairy</v>
      </c>
      <c r="AJ717" t="str">
        <v>Aromatisse</v>
      </c>
    </row>
    <row r="718" spans="24:36" x14ac:dyDescent="0.35">
      <c r="X718" t="str">
        <v>Swirlix</v>
      </c>
      <c r="Y718" t="str">
        <v>Fairy</v>
      </c>
      <c r="Z718" t="str" cm="1">
        <f t="array" ref="Z718">_xlfn.TEXTSPLIT(Y718,",")</f>
        <v>Fairy</v>
      </c>
      <c r="AB718" t="str">
        <f>'pokedex_(Update_04.21)'!E715</f>
        <v>6</v>
      </c>
      <c r="AC718" t="str">
        <v>Swirlix</v>
      </c>
      <c r="AD718" t="str">
        <v>Fairy</v>
      </c>
      <c r="AE718" t="str">
        <v>Fairy</v>
      </c>
      <c r="AF718" t="str">
        <f t="shared" si="11"/>
        <v>Fairy,Fairy</v>
      </c>
      <c r="AG718" t="str">
        <v>Swirlix</v>
      </c>
      <c r="AI718" t="str">
        <v>Fairy</v>
      </c>
      <c r="AJ718" t="str">
        <v>Swirlix</v>
      </c>
    </row>
    <row r="719" spans="24:36" x14ac:dyDescent="0.35">
      <c r="X719" t="str">
        <v>Slurpuff</v>
      </c>
      <c r="Y719" t="str">
        <v>Fairy</v>
      </c>
      <c r="Z719" t="str" cm="1">
        <f t="array" ref="Z719">_xlfn.TEXTSPLIT(Y719,",")</f>
        <v>Fairy</v>
      </c>
      <c r="AB719" t="str">
        <f>'pokedex_(Update_04.21)'!E716</f>
        <v>6</v>
      </c>
      <c r="AC719" t="str">
        <v>Slurpuff</v>
      </c>
      <c r="AD719" t="str">
        <v>Fairy</v>
      </c>
      <c r="AE719" t="str">
        <v>Fairy</v>
      </c>
      <c r="AF719" t="str">
        <f t="shared" si="11"/>
        <v>Fairy,Fairy</v>
      </c>
      <c r="AG719" t="str">
        <v>Slurpuff</v>
      </c>
      <c r="AI719" t="str">
        <v>Fairy</v>
      </c>
      <c r="AJ719" t="str">
        <v>Slurpuff</v>
      </c>
    </row>
    <row r="720" spans="24:36" x14ac:dyDescent="0.35">
      <c r="X720" t="str">
        <v>Inkay</v>
      </c>
      <c r="Y720" t="str">
        <v>Dark, Psychic</v>
      </c>
      <c r="Z720" t="str" cm="1">
        <f t="array" ref="Z720:AA720">_xlfn.TEXTSPLIT(Y720,",")</f>
        <v>Dark</v>
      </c>
      <c r="AA720" t="str">
        <v xml:space="preserve"> Psychic</v>
      </c>
      <c r="AB720" t="str">
        <f>'pokedex_(Update_04.21)'!E717</f>
        <v>6</v>
      </c>
      <c r="AC720" t="str">
        <v>Inkay</v>
      </c>
      <c r="AD720" t="str">
        <v>Dark</v>
      </c>
      <c r="AE720" t="str">
        <v xml:space="preserve"> Psychic</v>
      </c>
      <c r="AF720" t="str">
        <f t="shared" si="11"/>
        <v>Dark, Psychic</v>
      </c>
      <c r="AG720" t="str">
        <v>Inkay</v>
      </c>
      <c r="AI720" t="str">
        <v>Dark, Psychic</v>
      </c>
      <c r="AJ720" t="str">
        <v>Inkay</v>
      </c>
    </row>
    <row r="721" spans="24:36" x14ac:dyDescent="0.35">
      <c r="X721" t="str">
        <v>Malamar</v>
      </c>
      <c r="Y721" t="str">
        <v>Dark, Psychic</v>
      </c>
      <c r="Z721" t="str" cm="1">
        <f t="array" ref="Z721:AA721">_xlfn.TEXTSPLIT(Y721,",")</f>
        <v>Dark</v>
      </c>
      <c r="AA721" t="str">
        <v xml:space="preserve"> Psychic</v>
      </c>
      <c r="AB721" t="str">
        <f>'pokedex_(Update_04.21)'!E718</f>
        <v>6</v>
      </c>
      <c r="AC721" t="str">
        <v>Malamar</v>
      </c>
      <c r="AD721" t="str">
        <v>Dark</v>
      </c>
      <c r="AE721" t="str">
        <v xml:space="preserve"> Psychic</v>
      </c>
      <c r="AF721" t="str">
        <f t="shared" si="11"/>
        <v>Dark, Psychic</v>
      </c>
      <c r="AG721" t="str">
        <v>Malamar</v>
      </c>
      <c r="AI721" t="str">
        <v>Dark, Psychic</v>
      </c>
      <c r="AJ721" t="str">
        <v>Malamar</v>
      </c>
    </row>
    <row r="722" spans="24:36" x14ac:dyDescent="0.35">
      <c r="X722" t="str">
        <v>Binacle</v>
      </c>
      <c r="Y722" t="str">
        <v>Rock, Water</v>
      </c>
      <c r="Z722" t="str" cm="1">
        <f t="array" ref="Z722:AA722">_xlfn.TEXTSPLIT(Y722,",")</f>
        <v>Rock</v>
      </c>
      <c r="AA722" t="str">
        <v xml:space="preserve"> Water</v>
      </c>
      <c r="AB722" t="str">
        <f>'pokedex_(Update_04.21)'!E719</f>
        <v>6</v>
      </c>
      <c r="AC722" t="str">
        <v>Binacle</v>
      </c>
      <c r="AD722" t="str">
        <v>Rock</v>
      </c>
      <c r="AE722" t="str">
        <v xml:space="preserve"> Water</v>
      </c>
      <c r="AF722" t="str">
        <f t="shared" si="11"/>
        <v>Rock, Water</v>
      </c>
      <c r="AG722" t="str">
        <v>Binacle</v>
      </c>
      <c r="AI722" t="str">
        <v>Rock, Water</v>
      </c>
      <c r="AJ722" t="str">
        <v>Binacle</v>
      </c>
    </row>
    <row r="723" spans="24:36" x14ac:dyDescent="0.35">
      <c r="X723" t="str">
        <v>Barbaracle</v>
      </c>
      <c r="Y723" t="str">
        <v>Rock, Water</v>
      </c>
      <c r="Z723" t="str" cm="1">
        <f t="array" ref="Z723:AA723">_xlfn.TEXTSPLIT(Y723,",")</f>
        <v>Rock</v>
      </c>
      <c r="AA723" t="str">
        <v xml:space="preserve"> Water</v>
      </c>
      <c r="AB723" t="str">
        <f>'pokedex_(Update_04.21)'!E720</f>
        <v>6</v>
      </c>
      <c r="AC723" t="str">
        <v>Barbaracle</v>
      </c>
      <c r="AD723" t="str">
        <v>Rock</v>
      </c>
      <c r="AE723" t="str">
        <v xml:space="preserve"> Water</v>
      </c>
      <c r="AF723" t="str">
        <f t="shared" si="11"/>
        <v>Rock, Water</v>
      </c>
      <c r="AG723" t="str">
        <v>Barbaracle</v>
      </c>
      <c r="AI723" t="str">
        <v>Rock, Water</v>
      </c>
      <c r="AJ723" t="str">
        <v>Barbaracle</v>
      </c>
    </row>
    <row r="724" spans="24:36" x14ac:dyDescent="0.35">
      <c r="X724" t="str">
        <v>Skrelp</v>
      </c>
      <c r="Y724" t="str">
        <v>Poison, Water</v>
      </c>
      <c r="Z724" t="str" cm="1">
        <f t="array" ref="Z724:AA724">_xlfn.TEXTSPLIT(Y724,",")</f>
        <v>Poison</v>
      </c>
      <c r="AA724" t="str">
        <v xml:space="preserve"> Water</v>
      </c>
      <c r="AB724" t="str">
        <f>'pokedex_(Update_04.21)'!E721</f>
        <v>6</v>
      </c>
      <c r="AC724" t="str">
        <v>Skrelp</v>
      </c>
      <c r="AD724" t="str">
        <v>Poison</v>
      </c>
      <c r="AE724" t="str">
        <v xml:space="preserve"> Water</v>
      </c>
      <c r="AF724" t="str">
        <f t="shared" si="11"/>
        <v>Poison, Water</v>
      </c>
      <c r="AG724" t="str">
        <v>Skrelp</v>
      </c>
      <c r="AI724" t="str">
        <v>Poison, Water</v>
      </c>
      <c r="AJ724" t="str">
        <v>Skrelp</v>
      </c>
    </row>
    <row r="725" spans="24:36" x14ac:dyDescent="0.35">
      <c r="X725" t="str">
        <v>Dragalge</v>
      </c>
      <c r="Y725" t="str">
        <v>Poison, Dragon</v>
      </c>
      <c r="Z725" t="str" cm="1">
        <f t="array" ref="Z725:AA725">_xlfn.TEXTSPLIT(Y725,",")</f>
        <v>Poison</v>
      </c>
      <c r="AA725" t="str">
        <v xml:space="preserve"> Dragon</v>
      </c>
      <c r="AB725" t="str">
        <f>'pokedex_(Update_04.21)'!E722</f>
        <v>6</v>
      </c>
      <c r="AC725" t="str">
        <v>Dragalge</v>
      </c>
      <c r="AD725" t="str">
        <v>Poison</v>
      </c>
      <c r="AE725" t="str">
        <v xml:space="preserve"> Dragon</v>
      </c>
      <c r="AF725" t="str">
        <f t="shared" si="11"/>
        <v>Poison, Dragon</v>
      </c>
      <c r="AG725" t="str">
        <v>Dragalge</v>
      </c>
      <c r="AI725" t="str">
        <v>Poison, Dragon</v>
      </c>
      <c r="AJ725" t="str">
        <v>Dragalge</v>
      </c>
    </row>
    <row r="726" spans="24:36" x14ac:dyDescent="0.35">
      <c r="X726" t="str">
        <v>Clauncher</v>
      </c>
      <c r="Y726" t="str">
        <v>Water</v>
      </c>
      <c r="Z726" t="str" cm="1">
        <f t="array" ref="Z726">_xlfn.TEXTSPLIT(Y726,",")</f>
        <v>Water</v>
      </c>
      <c r="AB726" t="str">
        <f>'pokedex_(Update_04.21)'!E723</f>
        <v>6</v>
      </c>
      <c r="AC726" t="str">
        <v>Clauncher</v>
      </c>
      <c r="AD726" t="str">
        <v>Water</v>
      </c>
      <c r="AE726" t="str">
        <v>Water</v>
      </c>
      <c r="AF726" t="str">
        <f t="shared" si="11"/>
        <v>Water,Water</v>
      </c>
      <c r="AG726" t="str">
        <v>Clauncher</v>
      </c>
      <c r="AI726" t="str">
        <v>Water</v>
      </c>
      <c r="AJ726" t="str">
        <v>Clauncher</v>
      </c>
    </row>
    <row r="727" spans="24:36" x14ac:dyDescent="0.35">
      <c r="X727" t="str">
        <v>Clawitzer</v>
      </c>
      <c r="Y727" t="str">
        <v>Water</v>
      </c>
      <c r="Z727" t="str" cm="1">
        <f t="array" ref="Z727">_xlfn.TEXTSPLIT(Y727,",")</f>
        <v>Water</v>
      </c>
      <c r="AB727" t="str">
        <f>'pokedex_(Update_04.21)'!E724</f>
        <v>6</v>
      </c>
      <c r="AC727" t="str">
        <v>Clawitzer</v>
      </c>
      <c r="AD727" t="str">
        <v>Water</v>
      </c>
      <c r="AE727" t="str">
        <v>Water</v>
      </c>
      <c r="AF727" t="str">
        <f t="shared" si="11"/>
        <v>Water,Water</v>
      </c>
      <c r="AG727" t="str">
        <v>Clawitzer</v>
      </c>
      <c r="AI727" t="str">
        <v>Water</v>
      </c>
      <c r="AJ727" t="str">
        <v>Clawitzer</v>
      </c>
    </row>
    <row r="728" spans="24:36" x14ac:dyDescent="0.35">
      <c r="X728" t="str">
        <v>Helioptile</v>
      </c>
      <c r="Y728" t="str">
        <v>Electric, Normal</v>
      </c>
      <c r="Z728" t="str" cm="1">
        <f t="array" ref="Z728:AA728">_xlfn.TEXTSPLIT(Y728,",")</f>
        <v>Electric</v>
      </c>
      <c r="AA728" t="str">
        <v xml:space="preserve"> Normal</v>
      </c>
      <c r="AB728" t="str">
        <f>'pokedex_(Update_04.21)'!E725</f>
        <v>6</v>
      </c>
      <c r="AC728" t="str">
        <v>Helioptile</v>
      </c>
      <c r="AD728" t="str">
        <v>Electric</v>
      </c>
      <c r="AE728" t="str">
        <v xml:space="preserve"> Normal</v>
      </c>
      <c r="AF728" t="str">
        <f t="shared" si="11"/>
        <v>Electric, Normal</v>
      </c>
      <c r="AG728" t="str">
        <v>Helioptile</v>
      </c>
      <c r="AI728" t="str">
        <v>Electric, Normal</v>
      </c>
      <c r="AJ728" t="str">
        <v>Helioptile</v>
      </c>
    </row>
    <row r="729" spans="24:36" x14ac:dyDescent="0.35">
      <c r="X729" t="str">
        <v>Heliolisk</v>
      </c>
      <c r="Y729" t="str">
        <v>Electric, Normal</v>
      </c>
      <c r="Z729" t="str" cm="1">
        <f t="array" ref="Z729:AA729">_xlfn.TEXTSPLIT(Y729,",")</f>
        <v>Electric</v>
      </c>
      <c r="AA729" t="str">
        <v xml:space="preserve"> Normal</v>
      </c>
      <c r="AB729" t="str">
        <f>'pokedex_(Update_04.21)'!E726</f>
        <v>6</v>
      </c>
      <c r="AC729" t="str">
        <v>Heliolisk</v>
      </c>
      <c r="AD729" t="str">
        <v>Electric</v>
      </c>
      <c r="AE729" t="str">
        <v xml:space="preserve"> Normal</v>
      </c>
      <c r="AF729" t="str">
        <f t="shared" si="11"/>
        <v>Electric, Normal</v>
      </c>
      <c r="AG729" t="str">
        <v>Heliolisk</v>
      </c>
      <c r="AI729" t="str">
        <v>Electric, Normal</v>
      </c>
      <c r="AJ729" t="str">
        <v>Heliolisk</v>
      </c>
    </row>
    <row r="730" spans="24:36" x14ac:dyDescent="0.35">
      <c r="X730" t="str">
        <v>Tyrunt</v>
      </c>
      <c r="Y730" t="str">
        <v>Rock, Dragon</v>
      </c>
      <c r="Z730" t="str" cm="1">
        <f t="array" ref="Z730:AA730">_xlfn.TEXTSPLIT(Y730,",")</f>
        <v>Rock</v>
      </c>
      <c r="AA730" t="str">
        <v xml:space="preserve"> Dragon</v>
      </c>
      <c r="AB730" t="str">
        <f>'pokedex_(Update_04.21)'!E727</f>
        <v>6</v>
      </c>
      <c r="AC730" t="str">
        <v>Tyrunt</v>
      </c>
      <c r="AD730" t="str">
        <v>Rock</v>
      </c>
      <c r="AE730" t="str">
        <v xml:space="preserve"> Dragon</v>
      </c>
      <c r="AF730" t="str">
        <f t="shared" si="11"/>
        <v>Rock, Dragon</v>
      </c>
      <c r="AG730" t="str">
        <v>Tyrunt</v>
      </c>
      <c r="AI730" t="str">
        <v>Rock, Dragon</v>
      </c>
      <c r="AJ730" t="str">
        <v>Tyrunt</v>
      </c>
    </row>
    <row r="731" spans="24:36" x14ac:dyDescent="0.35">
      <c r="X731" t="str">
        <v>Tyrantrum</v>
      </c>
      <c r="Y731" t="str">
        <v>Rock, Dragon</v>
      </c>
      <c r="Z731" t="str" cm="1">
        <f t="array" ref="Z731:AA731">_xlfn.TEXTSPLIT(Y731,",")</f>
        <v>Rock</v>
      </c>
      <c r="AA731" t="str">
        <v xml:space="preserve"> Dragon</v>
      </c>
      <c r="AB731" t="str">
        <f>'pokedex_(Update_04.21)'!E728</f>
        <v>6</v>
      </c>
      <c r="AC731" t="str">
        <v>Tyrantrum</v>
      </c>
      <c r="AD731" t="str">
        <v>Rock</v>
      </c>
      <c r="AE731" t="str">
        <v xml:space="preserve"> Dragon</v>
      </c>
      <c r="AF731" t="str">
        <f t="shared" si="11"/>
        <v>Rock, Dragon</v>
      </c>
      <c r="AG731" t="str">
        <v>Tyrantrum</v>
      </c>
      <c r="AI731" t="str">
        <v>Rock, Dragon</v>
      </c>
      <c r="AJ731" t="str">
        <v>Tyrantrum</v>
      </c>
    </row>
    <row r="732" spans="24:36" x14ac:dyDescent="0.35">
      <c r="X732" t="str">
        <v>Amaura</v>
      </c>
      <c r="Y732" t="str">
        <v>Rock, Ice</v>
      </c>
      <c r="Z732" t="str" cm="1">
        <f t="array" ref="Z732:AA732">_xlfn.TEXTSPLIT(Y732,",")</f>
        <v>Rock</v>
      </c>
      <c r="AA732" t="str">
        <v xml:space="preserve"> Ice</v>
      </c>
      <c r="AB732" t="str">
        <f>'pokedex_(Update_04.21)'!E729</f>
        <v>6</v>
      </c>
      <c r="AC732" t="str">
        <v>Amaura</v>
      </c>
      <c r="AD732" t="str">
        <v>Rock</v>
      </c>
      <c r="AE732" t="str">
        <v xml:space="preserve"> Ice</v>
      </c>
      <c r="AF732" t="str">
        <f t="shared" si="11"/>
        <v>Rock, Ice</v>
      </c>
      <c r="AG732" t="str">
        <v>Amaura</v>
      </c>
      <c r="AI732" t="str">
        <v>Rock, Ice</v>
      </c>
      <c r="AJ732" t="str">
        <v>Amaura</v>
      </c>
    </row>
    <row r="733" spans="24:36" x14ac:dyDescent="0.35">
      <c r="X733" t="str">
        <v>Aurorus</v>
      </c>
      <c r="Y733" t="str">
        <v>Rock, Ice</v>
      </c>
      <c r="Z733" t="str" cm="1">
        <f t="array" ref="Z733:AA733">_xlfn.TEXTSPLIT(Y733,",")</f>
        <v>Rock</v>
      </c>
      <c r="AA733" t="str">
        <v xml:space="preserve"> Ice</v>
      </c>
      <c r="AB733" t="str">
        <f>'pokedex_(Update_04.21)'!E730</f>
        <v>6</v>
      </c>
      <c r="AC733" t="str">
        <v>Aurorus</v>
      </c>
      <c r="AD733" t="str">
        <v>Rock</v>
      </c>
      <c r="AE733" t="str">
        <v xml:space="preserve"> Ice</v>
      </c>
      <c r="AF733" t="str">
        <f t="shared" si="11"/>
        <v>Rock, Ice</v>
      </c>
      <c r="AG733" t="str">
        <v>Aurorus</v>
      </c>
      <c r="AI733" t="str">
        <v>Rock, Ice</v>
      </c>
      <c r="AJ733" t="str">
        <v>Aurorus</v>
      </c>
    </row>
    <row r="734" spans="24:36" x14ac:dyDescent="0.35">
      <c r="X734" t="str">
        <v>Sylveon</v>
      </c>
      <c r="Y734" t="str">
        <v>Fairy</v>
      </c>
      <c r="Z734" t="str" cm="1">
        <f t="array" ref="Z734">_xlfn.TEXTSPLIT(Y734,",")</f>
        <v>Fairy</v>
      </c>
      <c r="AB734" t="str">
        <f>'pokedex_(Update_04.21)'!E731</f>
        <v>6</v>
      </c>
      <c r="AC734" t="str">
        <v>Sylveon</v>
      </c>
      <c r="AD734" t="str">
        <v>Fairy</v>
      </c>
      <c r="AE734" t="str">
        <v>Fairy</v>
      </c>
      <c r="AF734" t="str">
        <f t="shared" si="11"/>
        <v>Fairy,Fairy</v>
      </c>
      <c r="AG734" t="str">
        <v>Sylveon</v>
      </c>
      <c r="AI734" t="str">
        <v>Fairy</v>
      </c>
      <c r="AJ734" t="str">
        <v>Sylveon</v>
      </c>
    </row>
    <row r="735" spans="24:36" x14ac:dyDescent="0.35">
      <c r="X735" t="str">
        <v>Hawlucha</v>
      </c>
      <c r="Y735" t="str">
        <v>Fighting, Flying</v>
      </c>
      <c r="Z735" t="str" cm="1">
        <f t="array" ref="Z735:AA735">_xlfn.TEXTSPLIT(Y735,",")</f>
        <v>Fighting</v>
      </c>
      <c r="AA735" t="str">
        <v xml:space="preserve"> Flying</v>
      </c>
      <c r="AB735" t="str">
        <f>'pokedex_(Update_04.21)'!E732</f>
        <v>6</v>
      </c>
      <c r="AC735" t="str">
        <v>Hawlucha</v>
      </c>
      <c r="AD735" t="str">
        <v>Fighting</v>
      </c>
      <c r="AE735" t="str">
        <v xml:space="preserve"> Flying</v>
      </c>
      <c r="AF735" t="str">
        <f t="shared" si="11"/>
        <v>Fighting, Flying</v>
      </c>
      <c r="AG735" t="str">
        <v>Hawlucha</v>
      </c>
      <c r="AI735" t="str">
        <v>Fighting, Flying</v>
      </c>
      <c r="AJ735" t="str">
        <v>Hawlucha</v>
      </c>
    </row>
    <row r="736" spans="24:36" x14ac:dyDescent="0.35">
      <c r="X736" t="str">
        <v>Dedenne</v>
      </c>
      <c r="Y736" t="str">
        <v>Electric, Fairy</v>
      </c>
      <c r="Z736" t="str" cm="1">
        <f t="array" ref="Z736:AA736">_xlfn.TEXTSPLIT(Y736,",")</f>
        <v>Electric</v>
      </c>
      <c r="AA736" t="str">
        <v xml:space="preserve"> Fairy</v>
      </c>
      <c r="AB736" t="str">
        <f>'pokedex_(Update_04.21)'!E733</f>
        <v>6</v>
      </c>
      <c r="AC736" t="str">
        <v>Dedenne</v>
      </c>
      <c r="AD736" t="str">
        <v>Electric</v>
      </c>
      <c r="AE736" t="str">
        <v xml:space="preserve"> Fairy</v>
      </c>
      <c r="AF736" t="str">
        <f t="shared" si="11"/>
        <v>Electric, Fairy</v>
      </c>
      <c r="AG736" t="str">
        <v>Dedenne</v>
      </c>
      <c r="AI736" t="str">
        <v>Electric, Fairy</v>
      </c>
      <c r="AJ736" t="str">
        <v>Dedenne</v>
      </c>
    </row>
    <row r="737" spans="24:36" x14ac:dyDescent="0.35">
      <c r="X737" t="str">
        <v>Carbink</v>
      </c>
      <c r="Y737" t="str">
        <v>Rock, Fairy</v>
      </c>
      <c r="Z737" t="str" cm="1">
        <f t="array" ref="Z737:AA737">_xlfn.TEXTSPLIT(Y737,",")</f>
        <v>Rock</v>
      </c>
      <c r="AA737" t="str">
        <v xml:space="preserve"> Fairy</v>
      </c>
      <c r="AB737" t="str">
        <f>'pokedex_(Update_04.21)'!E734</f>
        <v>6</v>
      </c>
      <c r="AC737" t="str">
        <v>Carbink</v>
      </c>
      <c r="AD737" t="str">
        <v>Rock</v>
      </c>
      <c r="AE737" t="str">
        <v xml:space="preserve"> Fairy</v>
      </c>
      <c r="AF737" t="str">
        <f t="shared" si="11"/>
        <v>Rock, Fairy</v>
      </c>
      <c r="AG737" t="str">
        <v>Carbink</v>
      </c>
      <c r="AI737" t="str">
        <v>Rock, Fairy</v>
      </c>
      <c r="AJ737" t="str">
        <v>Carbink</v>
      </c>
    </row>
    <row r="738" spans="24:36" x14ac:dyDescent="0.35">
      <c r="X738" t="str">
        <v>Goomy</v>
      </c>
      <c r="Y738" t="str">
        <v>Dragon</v>
      </c>
      <c r="Z738" t="str" cm="1">
        <f t="array" ref="Z738">_xlfn.TEXTSPLIT(Y738,",")</f>
        <v>Dragon</v>
      </c>
      <c r="AB738" t="str">
        <f>'pokedex_(Update_04.21)'!E735</f>
        <v>6</v>
      </c>
      <c r="AC738" t="str">
        <v>Goomy</v>
      </c>
      <c r="AD738" t="str">
        <v>Dragon</v>
      </c>
      <c r="AE738" t="str">
        <v>Dragon</v>
      </c>
      <c r="AF738" t="str">
        <f t="shared" si="11"/>
        <v>Dragon,Dragon</v>
      </c>
      <c r="AG738" t="str">
        <v>Goomy</v>
      </c>
      <c r="AI738" t="str">
        <v>Dragon</v>
      </c>
      <c r="AJ738" t="str">
        <v>Goomy</v>
      </c>
    </row>
    <row r="739" spans="24:36" x14ac:dyDescent="0.35">
      <c r="X739" t="str">
        <v>Sliggoo</v>
      </c>
      <c r="Y739" t="str">
        <v>Dragon</v>
      </c>
      <c r="Z739" t="str" cm="1">
        <f t="array" ref="Z739">_xlfn.TEXTSPLIT(Y739,",")</f>
        <v>Dragon</v>
      </c>
      <c r="AB739" t="str">
        <f>'pokedex_(Update_04.21)'!E736</f>
        <v>6</v>
      </c>
      <c r="AC739" t="str">
        <v>Sliggoo</v>
      </c>
      <c r="AD739" t="str">
        <v>Dragon</v>
      </c>
      <c r="AE739" t="str">
        <v>Dragon</v>
      </c>
      <c r="AF739" t="str">
        <f t="shared" si="11"/>
        <v>Dragon,Dragon</v>
      </c>
      <c r="AG739" t="str">
        <v>Sliggoo</v>
      </c>
      <c r="AI739" t="str">
        <v>Dragon</v>
      </c>
      <c r="AJ739" t="str">
        <v>Sliggoo</v>
      </c>
    </row>
    <row r="740" spans="24:36" x14ac:dyDescent="0.35">
      <c r="X740" t="str">
        <v>Goodra</v>
      </c>
      <c r="Y740" t="str">
        <v>Dragon</v>
      </c>
      <c r="Z740" t="str" cm="1">
        <f t="array" ref="Z740">_xlfn.TEXTSPLIT(Y740,",")</f>
        <v>Dragon</v>
      </c>
      <c r="AB740" t="str">
        <f>'pokedex_(Update_04.21)'!E737</f>
        <v>6</v>
      </c>
      <c r="AC740" t="str">
        <v>Goodra</v>
      </c>
      <c r="AD740" t="str">
        <v>Dragon</v>
      </c>
      <c r="AE740" t="str">
        <v>Dragon</v>
      </c>
      <c r="AF740" t="str">
        <f t="shared" si="11"/>
        <v>Dragon,Dragon</v>
      </c>
      <c r="AG740" t="str">
        <v>Goodra</v>
      </c>
      <c r="AI740" t="str">
        <v>Dragon</v>
      </c>
      <c r="AJ740" t="str">
        <v>Goodra</v>
      </c>
    </row>
    <row r="741" spans="24:36" x14ac:dyDescent="0.35">
      <c r="X741" t="str">
        <v>Klefki</v>
      </c>
      <c r="Y741" t="str">
        <v>Steel, Fairy</v>
      </c>
      <c r="Z741" t="str" cm="1">
        <f t="array" ref="Z741:AA741">_xlfn.TEXTSPLIT(Y741,",")</f>
        <v>Steel</v>
      </c>
      <c r="AA741" t="str">
        <v xml:space="preserve"> Fairy</v>
      </c>
      <c r="AB741" t="str">
        <f>'pokedex_(Update_04.21)'!E738</f>
        <v>6</v>
      </c>
      <c r="AC741" t="str">
        <v>Klefki</v>
      </c>
      <c r="AD741" t="str">
        <v>Steel</v>
      </c>
      <c r="AE741" t="str">
        <v xml:space="preserve"> Fairy</v>
      </c>
      <c r="AF741" t="str">
        <f t="shared" si="11"/>
        <v>Steel, Fairy</v>
      </c>
      <c r="AG741" t="str">
        <v>Klefki</v>
      </c>
      <c r="AI741" t="str">
        <v>Steel, Fairy</v>
      </c>
      <c r="AJ741" t="str">
        <v>Klefki</v>
      </c>
    </row>
    <row r="742" spans="24:36" x14ac:dyDescent="0.35">
      <c r="X742" t="str">
        <v>Phantump</v>
      </c>
      <c r="Y742" t="str">
        <v>Ghost, Grass</v>
      </c>
      <c r="Z742" t="str" cm="1">
        <f t="array" ref="Z742:AA742">_xlfn.TEXTSPLIT(Y742,",")</f>
        <v>Ghost</v>
      </c>
      <c r="AA742" t="str">
        <v xml:space="preserve"> Grass</v>
      </c>
      <c r="AB742" t="str">
        <f>'pokedex_(Update_04.21)'!E739</f>
        <v>6</v>
      </c>
      <c r="AC742" t="str">
        <v>Phantump</v>
      </c>
      <c r="AD742" t="str">
        <v>Ghost</v>
      </c>
      <c r="AE742" t="str">
        <v xml:space="preserve"> Grass</v>
      </c>
      <c r="AF742" t="str">
        <f t="shared" si="11"/>
        <v>Ghost, Grass</v>
      </c>
      <c r="AG742" t="str">
        <v>Phantump</v>
      </c>
      <c r="AI742" t="str">
        <v>Ghost, Grass</v>
      </c>
      <c r="AJ742" t="str">
        <v>Phantump</v>
      </c>
    </row>
    <row r="743" spans="24:36" x14ac:dyDescent="0.35">
      <c r="X743" t="str">
        <v>Trevenant</v>
      </c>
      <c r="Y743" t="str">
        <v>Ghost, Grass</v>
      </c>
      <c r="Z743" t="str" cm="1">
        <f t="array" ref="Z743:AA743">_xlfn.TEXTSPLIT(Y743,",")</f>
        <v>Ghost</v>
      </c>
      <c r="AA743" t="str">
        <v xml:space="preserve"> Grass</v>
      </c>
      <c r="AB743" t="str">
        <f>'pokedex_(Update_04.21)'!E740</f>
        <v>6</v>
      </c>
      <c r="AC743" t="str">
        <v>Trevenant</v>
      </c>
      <c r="AD743" t="str">
        <v>Ghost</v>
      </c>
      <c r="AE743" t="str">
        <v xml:space="preserve"> Grass</v>
      </c>
      <c r="AF743" t="str">
        <f t="shared" si="11"/>
        <v>Ghost, Grass</v>
      </c>
      <c r="AG743" t="str">
        <v>Trevenant</v>
      </c>
      <c r="AI743" t="str">
        <v>Ghost, Grass</v>
      </c>
      <c r="AJ743" t="str">
        <v>Trevenant</v>
      </c>
    </row>
    <row r="744" spans="24:36" x14ac:dyDescent="0.35">
      <c r="X744" t="str">
        <v>Pumpkaboo Average Size</v>
      </c>
      <c r="Y744" t="str">
        <v>Ghost, Grass</v>
      </c>
      <c r="Z744" t="str" cm="1">
        <f t="array" ref="Z744:AA744">_xlfn.TEXTSPLIT(Y744,",")</f>
        <v>Ghost</v>
      </c>
      <c r="AA744" t="str">
        <v xml:space="preserve"> Grass</v>
      </c>
      <c r="AB744" t="str">
        <f>'pokedex_(Update_04.21)'!E741</f>
        <v>6</v>
      </c>
      <c r="AC744" t="str">
        <v>Pumpkaboo Average Size</v>
      </c>
      <c r="AD744" t="str">
        <v>Ghost</v>
      </c>
      <c r="AE744" t="str">
        <v xml:space="preserve"> Grass</v>
      </c>
      <c r="AF744" t="str">
        <f t="shared" si="11"/>
        <v>Ghost, Grass</v>
      </c>
      <c r="AG744" t="str">
        <v>Pumpkaboo Average Size</v>
      </c>
      <c r="AI744" t="str">
        <v>Ghost, Grass</v>
      </c>
      <c r="AJ744" t="str">
        <v>Pumpkaboo Average Size</v>
      </c>
    </row>
    <row r="745" spans="24:36" x14ac:dyDescent="0.35">
      <c r="X745" t="str">
        <v>Pumpkaboo Small Size</v>
      </c>
      <c r="Y745" t="str">
        <v>Ghost, Grass</v>
      </c>
      <c r="Z745" t="str" cm="1">
        <f t="array" ref="Z745:AA745">_xlfn.TEXTSPLIT(Y745,",")</f>
        <v>Ghost</v>
      </c>
      <c r="AA745" t="str">
        <v xml:space="preserve"> Grass</v>
      </c>
      <c r="AB745" t="str">
        <f>'pokedex_(Update_04.21)'!E742</f>
        <v>6</v>
      </c>
      <c r="AC745" t="str">
        <v>Pumpkaboo Small Size</v>
      </c>
      <c r="AD745" t="str">
        <v>Ghost</v>
      </c>
      <c r="AE745" t="str">
        <v xml:space="preserve"> Grass</v>
      </c>
      <c r="AF745" t="str">
        <f t="shared" si="11"/>
        <v>Ghost, Grass</v>
      </c>
      <c r="AG745" t="str">
        <v>Pumpkaboo Small Size</v>
      </c>
      <c r="AI745" t="str">
        <v>Ghost, Grass</v>
      </c>
      <c r="AJ745" t="str">
        <v>Pumpkaboo Small Size</v>
      </c>
    </row>
    <row r="746" spans="24:36" x14ac:dyDescent="0.35">
      <c r="X746" t="str">
        <v>Pumpkaboo Large Size</v>
      </c>
      <c r="Y746" t="str">
        <v>Ghost, Grass</v>
      </c>
      <c r="Z746" t="str" cm="1">
        <f t="array" ref="Z746:AA746">_xlfn.TEXTSPLIT(Y746,",")</f>
        <v>Ghost</v>
      </c>
      <c r="AA746" t="str">
        <v xml:space="preserve"> Grass</v>
      </c>
      <c r="AB746" t="str">
        <f>'pokedex_(Update_04.21)'!E743</f>
        <v>6</v>
      </c>
      <c r="AC746" t="str">
        <v>Pumpkaboo Large Size</v>
      </c>
      <c r="AD746" t="str">
        <v>Ghost</v>
      </c>
      <c r="AE746" t="str">
        <v xml:space="preserve"> Grass</v>
      </c>
      <c r="AF746" t="str">
        <f t="shared" si="11"/>
        <v>Ghost, Grass</v>
      </c>
      <c r="AG746" t="str">
        <v>Pumpkaboo Large Size</v>
      </c>
      <c r="AI746" t="str">
        <v>Ghost, Grass</v>
      </c>
      <c r="AJ746" t="str">
        <v>Pumpkaboo Large Size</v>
      </c>
    </row>
    <row r="747" spans="24:36" x14ac:dyDescent="0.35">
      <c r="X747" t="str">
        <v>Pumpkaboo Super Size</v>
      </c>
      <c r="Y747" t="str">
        <v>Ghost, Grass</v>
      </c>
      <c r="Z747" t="str" cm="1">
        <f t="array" ref="Z747:AA747">_xlfn.TEXTSPLIT(Y747,",")</f>
        <v>Ghost</v>
      </c>
      <c r="AA747" t="str">
        <v xml:space="preserve"> Grass</v>
      </c>
      <c r="AB747" t="str">
        <f>'pokedex_(Update_04.21)'!E744</f>
        <v>6</v>
      </c>
      <c r="AC747" t="str">
        <v>Pumpkaboo Super Size</v>
      </c>
      <c r="AD747" t="str">
        <v>Ghost</v>
      </c>
      <c r="AE747" t="str">
        <v xml:space="preserve"> Grass</v>
      </c>
      <c r="AF747" t="str">
        <f t="shared" si="11"/>
        <v>Ghost, Grass</v>
      </c>
      <c r="AG747" t="str">
        <v>Pumpkaboo Super Size</v>
      </c>
      <c r="AI747" t="str">
        <v>Ghost, Grass</v>
      </c>
      <c r="AJ747" t="str">
        <v>Pumpkaboo Super Size</v>
      </c>
    </row>
    <row r="748" spans="24:36" x14ac:dyDescent="0.35">
      <c r="X748" t="str">
        <v>Gourgeist Average Size</v>
      </c>
      <c r="Y748" t="str">
        <v>Ghost, Grass</v>
      </c>
      <c r="Z748" t="str" cm="1">
        <f t="array" ref="Z748:AA748">_xlfn.TEXTSPLIT(Y748,",")</f>
        <v>Ghost</v>
      </c>
      <c r="AA748" t="str">
        <v xml:space="preserve"> Grass</v>
      </c>
      <c r="AB748" t="str">
        <f>'pokedex_(Update_04.21)'!E745</f>
        <v>6</v>
      </c>
      <c r="AC748" t="str">
        <v>Gourgeist Average Size</v>
      </c>
      <c r="AD748" t="str">
        <v>Ghost</v>
      </c>
      <c r="AE748" t="str">
        <v xml:space="preserve"> Grass</v>
      </c>
      <c r="AF748" t="str">
        <f t="shared" si="11"/>
        <v>Ghost, Grass</v>
      </c>
      <c r="AG748" t="str">
        <v>Gourgeist Average Size</v>
      </c>
      <c r="AI748" t="str">
        <v>Ghost, Grass</v>
      </c>
      <c r="AJ748" t="str">
        <v>Gourgeist Average Size</v>
      </c>
    </row>
    <row r="749" spans="24:36" x14ac:dyDescent="0.35">
      <c r="X749" t="str">
        <v>Gourgeist Small Size</v>
      </c>
      <c r="Y749" t="str">
        <v>Ghost, Grass</v>
      </c>
      <c r="Z749" t="str" cm="1">
        <f t="array" ref="Z749:AA749">_xlfn.TEXTSPLIT(Y749,",")</f>
        <v>Ghost</v>
      </c>
      <c r="AA749" t="str">
        <v xml:space="preserve"> Grass</v>
      </c>
      <c r="AB749" t="str">
        <f>'pokedex_(Update_04.21)'!E746</f>
        <v>6</v>
      </c>
      <c r="AC749" t="str">
        <v>Gourgeist Small Size</v>
      </c>
      <c r="AD749" t="str">
        <v>Ghost</v>
      </c>
      <c r="AE749" t="str">
        <v xml:space="preserve"> Grass</v>
      </c>
      <c r="AF749" t="str">
        <f t="shared" si="11"/>
        <v>Ghost, Grass</v>
      </c>
      <c r="AG749" t="str">
        <v>Gourgeist Small Size</v>
      </c>
      <c r="AI749" t="str">
        <v>Ghost, Grass</v>
      </c>
      <c r="AJ749" t="str">
        <v>Gourgeist Small Size</v>
      </c>
    </row>
    <row r="750" spans="24:36" x14ac:dyDescent="0.35">
      <c r="X750" t="str">
        <v>Gourgeist Large Size</v>
      </c>
      <c r="Y750" t="str">
        <v>Ghost, Grass</v>
      </c>
      <c r="Z750" t="str" cm="1">
        <f t="array" ref="Z750:AA750">_xlfn.TEXTSPLIT(Y750,",")</f>
        <v>Ghost</v>
      </c>
      <c r="AA750" t="str">
        <v xml:space="preserve"> Grass</v>
      </c>
      <c r="AB750" t="str">
        <f>'pokedex_(Update_04.21)'!E747</f>
        <v>6</v>
      </c>
      <c r="AC750" t="str">
        <v>Gourgeist Large Size</v>
      </c>
      <c r="AD750" t="str">
        <v>Ghost</v>
      </c>
      <c r="AE750" t="str">
        <v xml:space="preserve"> Grass</v>
      </c>
      <c r="AF750" t="str">
        <f t="shared" si="11"/>
        <v>Ghost, Grass</v>
      </c>
      <c r="AG750" t="str">
        <v>Gourgeist Large Size</v>
      </c>
      <c r="AI750" t="str">
        <v>Ghost, Grass</v>
      </c>
      <c r="AJ750" t="str">
        <v>Gourgeist Large Size</v>
      </c>
    </row>
    <row r="751" spans="24:36" x14ac:dyDescent="0.35">
      <c r="X751" t="str">
        <v>Gourgeist Super Size</v>
      </c>
      <c r="Y751" t="str">
        <v>Ghost, Grass</v>
      </c>
      <c r="Z751" t="str" cm="1">
        <f t="array" ref="Z751:AA751">_xlfn.TEXTSPLIT(Y751,",")</f>
        <v>Ghost</v>
      </c>
      <c r="AA751" t="str">
        <v xml:space="preserve"> Grass</v>
      </c>
      <c r="AB751" t="str">
        <f>'pokedex_(Update_04.21)'!E748</f>
        <v>6</v>
      </c>
      <c r="AC751" t="str">
        <v>Gourgeist Super Size</v>
      </c>
      <c r="AD751" t="str">
        <v>Ghost</v>
      </c>
      <c r="AE751" t="str">
        <v xml:space="preserve"> Grass</v>
      </c>
      <c r="AF751" t="str">
        <f t="shared" si="11"/>
        <v>Ghost, Grass</v>
      </c>
      <c r="AG751" t="str">
        <v>Gourgeist Super Size</v>
      </c>
      <c r="AI751" t="str">
        <v>Ghost, Grass</v>
      </c>
      <c r="AJ751" t="str">
        <v>Gourgeist Super Size</v>
      </c>
    </row>
    <row r="752" spans="24:36" x14ac:dyDescent="0.35">
      <c r="X752" t="str">
        <v>Bergmite</v>
      </c>
      <c r="Y752" t="str">
        <v>Ice</v>
      </c>
      <c r="Z752" t="str" cm="1">
        <f t="array" ref="Z752">_xlfn.TEXTSPLIT(Y752,",")</f>
        <v>Ice</v>
      </c>
      <c r="AB752" t="str">
        <f>'pokedex_(Update_04.21)'!E749</f>
        <v>6</v>
      </c>
      <c r="AC752" t="str">
        <v>Bergmite</v>
      </c>
      <c r="AD752" t="str">
        <v>Ice</v>
      </c>
      <c r="AE752" t="str">
        <v>Ice</v>
      </c>
      <c r="AF752" t="str">
        <f t="shared" si="11"/>
        <v>Ice,Ice</v>
      </c>
      <c r="AG752" t="str">
        <v>Bergmite</v>
      </c>
      <c r="AI752" t="str">
        <v>Ice</v>
      </c>
      <c r="AJ752" t="str">
        <v>Bergmite</v>
      </c>
    </row>
    <row r="753" spans="24:36" x14ac:dyDescent="0.35">
      <c r="X753" t="str">
        <v>Avalugg</v>
      </c>
      <c r="Y753" t="str">
        <v>Ice</v>
      </c>
      <c r="Z753" t="str" cm="1">
        <f t="array" ref="Z753">_xlfn.TEXTSPLIT(Y753,",")</f>
        <v>Ice</v>
      </c>
      <c r="AB753" t="str">
        <f>'pokedex_(Update_04.21)'!E750</f>
        <v>6</v>
      </c>
      <c r="AC753" t="str">
        <v>Avalugg</v>
      </c>
      <c r="AD753" t="str">
        <v>Ice</v>
      </c>
      <c r="AE753" t="str">
        <v>Ice</v>
      </c>
      <c r="AF753" t="str">
        <f t="shared" si="11"/>
        <v>Ice,Ice</v>
      </c>
      <c r="AG753" t="str">
        <v>Avalugg</v>
      </c>
      <c r="AI753" t="str">
        <v>Ice</v>
      </c>
      <c r="AJ753" t="str">
        <v>Avalugg</v>
      </c>
    </row>
    <row r="754" spans="24:36" x14ac:dyDescent="0.35">
      <c r="X754" t="str">
        <v>Noibat</v>
      </c>
      <c r="Y754" t="str">
        <v>Flying, Dragon</v>
      </c>
      <c r="Z754" t="str" cm="1">
        <f t="array" ref="Z754:AA754">_xlfn.TEXTSPLIT(Y754,",")</f>
        <v>Flying</v>
      </c>
      <c r="AA754" t="str">
        <v xml:space="preserve"> Dragon</v>
      </c>
      <c r="AB754" t="str">
        <f>'pokedex_(Update_04.21)'!E751</f>
        <v>6</v>
      </c>
      <c r="AC754" t="str">
        <v>Noibat</v>
      </c>
      <c r="AD754" t="str">
        <v>Flying</v>
      </c>
      <c r="AE754" t="str">
        <v xml:space="preserve"> Dragon</v>
      </c>
      <c r="AF754" t="str">
        <f t="shared" si="11"/>
        <v>Flying, Dragon</v>
      </c>
      <c r="AG754" t="str">
        <v>Noibat</v>
      </c>
      <c r="AI754" t="str">
        <v>Flying, Dragon</v>
      </c>
      <c r="AJ754" t="str">
        <v>Noibat</v>
      </c>
    </row>
    <row r="755" spans="24:36" x14ac:dyDescent="0.35">
      <c r="X755" t="str">
        <v>Noivern</v>
      </c>
      <c r="Y755" t="str">
        <v>Flying, Dragon</v>
      </c>
      <c r="Z755" t="str" cm="1">
        <f t="array" ref="Z755:AA755">_xlfn.TEXTSPLIT(Y755,",")</f>
        <v>Flying</v>
      </c>
      <c r="AA755" t="str">
        <v xml:space="preserve"> Dragon</v>
      </c>
      <c r="AB755" t="str">
        <f>'pokedex_(Update_04.21)'!E752</f>
        <v>6</v>
      </c>
      <c r="AC755" t="str">
        <v>Noivern</v>
      </c>
      <c r="AD755" t="str">
        <v>Flying</v>
      </c>
      <c r="AE755" t="str">
        <v xml:space="preserve"> Dragon</v>
      </c>
      <c r="AF755" t="str">
        <f t="shared" si="11"/>
        <v>Flying, Dragon</v>
      </c>
      <c r="AG755" t="str">
        <v>Noivern</v>
      </c>
      <c r="AI755" t="str">
        <v>Flying, Dragon</v>
      </c>
      <c r="AJ755" t="str">
        <v>Noivern</v>
      </c>
    </row>
    <row r="756" spans="24:36" x14ac:dyDescent="0.35">
      <c r="X756" t="str">
        <v>Xerneas</v>
      </c>
      <c r="Y756" t="str">
        <v>Fairy</v>
      </c>
      <c r="Z756" t="str" cm="1">
        <f t="array" ref="Z756">_xlfn.TEXTSPLIT(Y756,",")</f>
        <v>Fairy</v>
      </c>
      <c r="AB756" t="str">
        <f>'pokedex_(Update_04.21)'!E753</f>
        <v>6</v>
      </c>
      <c r="AC756" t="str">
        <v>Xerneas</v>
      </c>
      <c r="AD756" t="str">
        <v>Fairy</v>
      </c>
      <c r="AE756" t="str">
        <v>Fairy</v>
      </c>
      <c r="AF756" t="str">
        <f t="shared" si="11"/>
        <v>Fairy,Fairy</v>
      </c>
      <c r="AG756" t="str">
        <v>Xerneas</v>
      </c>
      <c r="AI756" t="str">
        <v>Fairy</v>
      </c>
      <c r="AJ756" t="str">
        <v>Xerneas</v>
      </c>
    </row>
    <row r="757" spans="24:36" x14ac:dyDescent="0.35">
      <c r="X757" t="str">
        <v>Yveltal</v>
      </c>
      <c r="Y757" t="str">
        <v>Dark, Flying</v>
      </c>
      <c r="Z757" t="str" cm="1">
        <f t="array" ref="Z757:AA757">_xlfn.TEXTSPLIT(Y757,",")</f>
        <v>Dark</v>
      </c>
      <c r="AA757" t="str">
        <v xml:space="preserve"> Flying</v>
      </c>
      <c r="AB757" t="str">
        <f>'pokedex_(Update_04.21)'!E754</f>
        <v>6</v>
      </c>
      <c r="AC757" t="str">
        <v>Yveltal</v>
      </c>
      <c r="AD757" t="str">
        <v>Dark</v>
      </c>
      <c r="AE757" t="str">
        <v xml:space="preserve"> Flying</v>
      </c>
      <c r="AF757" t="str">
        <f t="shared" si="11"/>
        <v>Dark, Flying</v>
      </c>
      <c r="AG757" t="str">
        <v>Yveltal</v>
      </c>
      <c r="AI757" t="str">
        <v>Dark, Flying</v>
      </c>
      <c r="AJ757" t="str">
        <v>Yveltal</v>
      </c>
    </row>
    <row r="758" spans="24:36" x14ac:dyDescent="0.35">
      <c r="X758" t="str">
        <v>Zygarde 50% Forme</v>
      </c>
      <c r="Y758" t="str">
        <v>Dragon, Ground</v>
      </c>
      <c r="Z758" t="str" cm="1">
        <f t="array" ref="Z758:AA758">_xlfn.TEXTSPLIT(Y758,",")</f>
        <v>Dragon</v>
      </c>
      <c r="AA758" t="str">
        <v xml:space="preserve"> Ground</v>
      </c>
      <c r="AB758" t="str">
        <f>'pokedex_(Update_04.21)'!E755</f>
        <v>6</v>
      </c>
      <c r="AC758" t="str">
        <v>Zygarde 50% Forme</v>
      </c>
      <c r="AD758" t="str">
        <v>Dragon</v>
      </c>
      <c r="AE758" t="str">
        <v xml:space="preserve"> Ground</v>
      </c>
      <c r="AF758" t="str">
        <f t="shared" si="11"/>
        <v>Dragon, Ground</v>
      </c>
      <c r="AG758" t="str">
        <v>Zygarde 5% Forme</v>
      </c>
      <c r="AI758" t="str">
        <v/>
      </c>
      <c r="AJ758" t="str">
        <v>Zygarde Complete Forme</v>
      </c>
    </row>
    <row r="759" spans="24:36" x14ac:dyDescent="0.35">
      <c r="X759" t="str">
        <v>Zygarde 10% Forme</v>
      </c>
      <c r="Y759" t="str">
        <v>Dragon, Ground</v>
      </c>
      <c r="Z759" t="str" cm="1">
        <f t="array" ref="Z759:AA759">_xlfn.TEXTSPLIT(Y759,",")</f>
        <v>Dragon</v>
      </c>
      <c r="AA759" t="str">
        <v xml:space="preserve"> Ground</v>
      </c>
      <c r="AB759" t="str">
        <f>'pokedex_(Update_04.21)'!E756</f>
        <v>6</v>
      </c>
      <c r="AC759" t="str">
        <v>Zygarde 10% Forme</v>
      </c>
      <c r="AD759" t="str">
        <v>Dragon</v>
      </c>
      <c r="AE759" t="str">
        <v xml:space="preserve"> Ground</v>
      </c>
      <c r="AF759" t="str">
        <f t="shared" si="11"/>
        <v>Dragon, Ground</v>
      </c>
      <c r="AG759" t="str">
        <v>Zygarde 1% Forme</v>
      </c>
      <c r="AI759" t="str">
        <v/>
      </c>
      <c r="AJ759" t="str">
        <v>Diancie</v>
      </c>
    </row>
    <row r="760" spans="24:36" x14ac:dyDescent="0.35">
      <c r="X760" t="str">
        <v>Zygarde Complete Forme</v>
      </c>
      <c r="Y760" t="str">
        <v>Dragon, Ground</v>
      </c>
      <c r="Z760" t="str" cm="1">
        <f t="array" ref="Z760:AA760">_xlfn.TEXTSPLIT(Y760,",")</f>
        <v>Dragon</v>
      </c>
      <c r="AA760" t="str">
        <v xml:space="preserve"> Ground</v>
      </c>
      <c r="AB760" t="str">
        <f>'pokedex_(Update_04.21)'!E757</f>
        <v>6</v>
      </c>
      <c r="AC760" t="str">
        <v>Zygarde Complete Forme</v>
      </c>
      <c r="AD760" t="str">
        <v>Dragon</v>
      </c>
      <c r="AE760" t="str">
        <v xml:space="preserve"> Ground</v>
      </c>
      <c r="AF760" t="str">
        <f t="shared" si="11"/>
        <v>Dragon, Ground</v>
      </c>
      <c r="AG760" t="str">
        <v>Zygarde Complete Forme</v>
      </c>
      <c r="AI760" t="str">
        <v>Dragon, Ground</v>
      </c>
      <c r="AJ760" t="str">
        <v>Hoopa Hoopa Confined</v>
      </c>
    </row>
    <row r="761" spans="24:36" x14ac:dyDescent="0.35">
      <c r="X761" t="str">
        <v>Diancie</v>
      </c>
      <c r="Y761" t="str">
        <v>Rock, Fairy</v>
      </c>
      <c r="Z761" t="str" cm="1">
        <f t="array" ref="Z761:AA761">_xlfn.TEXTSPLIT(Y761,",")</f>
        <v>Rock</v>
      </c>
      <c r="AA761" t="str">
        <v xml:space="preserve"> Fairy</v>
      </c>
      <c r="AB761" t="str">
        <f>'pokedex_(Update_04.21)'!E758</f>
        <v>6</v>
      </c>
      <c r="AC761" t="str">
        <v>Diancie</v>
      </c>
      <c r="AD761" t="str">
        <v>Rock</v>
      </c>
      <c r="AE761" t="str">
        <v xml:space="preserve"> Fairy</v>
      </c>
      <c r="AF761" t="str">
        <f t="shared" si="11"/>
        <v>Rock, Fairy</v>
      </c>
      <c r="AG761" t="str">
        <v>Diancie</v>
      </c>
      <c r="AI761" t="str">
        <v>Rock, Fairy</v>
      </c>
      <c r="AJ761" t="str">
        <v>Hoopa Hoopa Unbound</v>
      </c>
    </row>
    <row r="762" spans="24:36" x14ac:dyDescent="0.35">
      <c r="X762" t="str">
        <v>Hoopa Hoopa Confined</v>
      </c>
      <c r="Y762" t="str">
        <v>Psychic, Ghost</v>
      </c>
      <c r="Z762" t="str" cm="1">
        <f t="array" ref="Z762:AA762">_xlfn.TEXTSPLIT(Y762,",")</f>
        <v>Psychic</v>
      </c>
      <c r="AA762" t="str">
        <v xml:space="preserve"> Ghost</v>
      </c>
      <c r="AB762" t="str">
        <f>'pokedex_(Update_04.21)'!E759</f>
        <v>6</v>
      </c>
      <c r="AC762" t="str">
        <v>Hoopa Hoopa Confined</v>
      </c>
      <c r="AD762" t="str">
        <v>Psychic</v>
      </c>
      <c r="AE762" t="str">
        <v xml:space="preserve"> Ghost</v>
      </c>
      <c r="AF762" t="str">
        <f t="shared" si="11"/>
        <v>Psychic, Ghost</v>
      </c>
      <c r="AG762" t="str">
        <v>Hoopa Hoopa Confined</v>
      </c>
      <c r="AI762" t="str">
        <v>Psychic, Ghost</v>
      </c>
      <c r="AJ762" t="str">
        <v>Volcanion</v>
      </c>
    </row>
    <row r="763" spans="24:36" x14ac:dyDescent="0.35">
      <c r="X763" t="str">
        <v>Hoopa Hoopa Unbound</v>
      </c>
      <c r="Y763" t="str">
        <v>Psychic, Dark</v>
      </c>
      <c r="Z763" t="str" cm="1">
        <f t="array" ref="Z763:AA763">_xlfn.TEXTSPLIT(Y763,",")</f>
        <v>Psychic</v>
      </c>
      <c r="AA763" t="str">
        <v xml:space="preserve"> Dark</v>
      </c>
      <c r="AB763" t="str">
        <f>'pokedex_(Update_04.21)'!E760</f>
        <v>6</v>
      </c>
      <c r="AC763" t="str">
        <v>Hoopa Hoopa Unbound</v>
      </c>
      <c r="AD763" t="str">
        <v>Psychic</v>
      </c>
      <c r="AE763" t="str">
        <v xml:space="preserve"> Dark</v>
      </c>
      <c r="AF763" t="str">
        <f t="shared" si="11"/>
        <v>Psychic, Dark</v>
      </c>
      <c r="AG763" t="str">
        <v>Hoopa Hoopa Unbound</v>
      </c>
      <c r="AI763" t="str">
        <v>Psychic, Dark</v>
      </c>
      <c r="AJ763" t="str">
        <v>Rowlet</v>
      </c>
    </row>
    <row r="764" spans="24:36" x14ac:dyDescent="0.35">
      <c r="X764" t="str">
        <v>Volcanion</v>
      </c>
      <c r="Y764" t="str">
        <v>Fire, Water</v>
      </c>
      <c r="Z764" t="str" cm="1">
        <f t="array" ref="Z764:AA764">_xlfn.TEXTSPLIT(Y764,",")</f>
        <v>Fire</v>
      </c>
      <c r="AA764" t="str">
        <v xml:space="preserve"> Water</v>
      </c>
      <c r="AB764" t="str">
        <f>'pokedex_(Update_04.21)'!E761</f>
        <v>6</v>
      </c>
      <c r="AC764" t="str">
        <v>Volcanion</v>
      </c>
      <c r="AD764" t="str">
        <v>Fire</v>
      </c>
      <c r="AE764" t="str">
        <v xml:space="preserve"> Water</v>
      </c>
      <c r="AF764" t="str">
        <f t="shared" si="11"/>
        <v>Fire, Water</v>
      </c>
      <c r="AG764" t="str">
        <v>Volcanion</v>
      </c>
      <c r="AI764" t="str">
        <v>Fire, Water</v>
      </c>
      <c r="AJ764" t="str">
        <v>Dartrix</v>
      </c>
    </row>
    <row r="765" spans="24:36" x14ac:dyDescent="0.35">
      <c r="X765" t="str">
        <v>Rowlet</v>
      </c>
      <c r="Y765" t="str">
        <v>Grass, Flying</v>
      </c>
      <c r="Z765" t="str" cm="1">
        <f t="array" ref="Z765:AA765">_xlfn.TEXTSPLIT(Y765,",")</f>
        <v>Grass</v>
      </c>
      <c r="AA765" t="str">
        <v xml:space="preserve"> Flying</v>
      </c>
      <c r="AB765" t="str">
        <f>'pokedex_(Update_04.21)'!E762</f>
        <v>7</v>
      </c>
      <c r="AC765" t="str">
        <v>Rowlet</v>
      </c>
      <c r="AD765" t="str">
        <v>Grass</v>
      </c>
      <c r="AE765" t="str">
        <v xml:space="preserve"> Flying</v>
      </c>
      <c r="AF765" t="str">
        <f t="shared" si="11"/>
        <v>Grass, Flying</v>
      </c>
      <c r="AG765" t="str">
        <v>Rowlet</v>
      </c>
      <c r="AI765" t="str">
        <v>Grass, Flying</v>
      </c>
      <c r="AJ765" t="str">
        <v>Decidueye</v>
      </c>
    </row>
    <row r="766" spans="24:36" x14ac:dyDescent="0.35">
      <c r="X766" t="str">
        <v>Dartrix</v>
      </c>
      <c r="Y766" t="str">
        <v>Grass, Flying</v>
      </c>
      <c r="Z766" t="str" cm="1">
        <f t="array" ref="Z766:AA766">_xlfn.TEXTSPLIT(Y766,",")</f>
        <v>Grass</v>
      </c>
      <c r="AA766" t="str">
        <v xml:space="preserve"> Flying</v>
      </c>
      <c r="AB766" t="str">
        <f>'pokedex_(Update_04.21)'!E763</f>
        <v>7</v>
      </c>
      <c r="AC766" t="str">
        <v>Dartrix</v>
      </c>
      <c r="AD766" t="str">
        <v>Grass</v>
      </c>
      <c r="AE766" t="str">
        <v xml:space="preserve"> Flying</v>
      </c>
      <c r="AF766" t="str">
        <f t="shared" si="11"/>
        <v>Grass, Flying</v>
      </c>
      <c r="AG766" t="str">
        <v>Dartrix</v>
      </c>
      <c r="AI766" t="str">
        <v>Grass, Flying</v>
      </c>
      <c r="AJ766" t="str">
        <v>Litten</v>
      </c>
    </row>
    <row r="767" spans="24:36" x14ac:dyDescent="0.35">
      <c r="X767" t="str">
        <v>Decidueye</v>
      </c>
      <c r="Y767" t="str">
        <v>Grass, Ghost</v>
      </c>
      <c r="Z767" t="str" cm="1">
        <f t="array" ref="Z767:AA767">_xlfn.TEXTSPLIT(Y767,",")</f>
        <v>Grass</v>
      </c>
      <c r="AA767" t="str">
        <v xml:space="preserve"> Ghost</v>
      </c>
      <c r="AB767" t="str">
        <f>'pokedex_(Update_04.21)'!E764</f>
        <v>7</v>
      </c>
      <c r="AC767" t="str">
        <v>Decidueye</v>
      </c>
      <c r="AD767" t="str">
        <v>Grass</v>
      </c>
      <c r="AE767" t="str">
        <v xml:space="preserve"> Ghost</v>
      </c>
      <c r="AF767" t="str">
        <f t="shared" si="11"/>
        <v>Grass, Ghost</v>
      </c>
      <c r="AG767" t="str">
        <v>Decidueye</v>
      </c>
      <c r="AI767" t="str">
        <v>Grass, Ghost</v>
      </c>
      <c r="AJ767" t="str">
        <v>Torracat</v>
      </c>
    </row>
    <row r="768" spans="24:36" x14ac:dyDescent="0.35">
      <c r="X768" t="str">
        <v>Litten</v>
      </c>
      <c r="Y768" t="str">
        <v>Fire</v>
      </c>
      <c r="Z768" t="str" cm="1">
        <f t="array" ref="Z768">_xlfn.TEXTSPLIT(Y768,",")</f>
        <v>Fire</v>
      </c>
      <c r="AB768" t="str">
        <f>'pokedex_(Update_04.21)'!E765</f>
        <v>7</v>
      </c>
      <c r="AC768" t="str">
        <v>Litten</v>
      </c>
      <c r="AD768" t="str">
        <v>Fire</v>
      </c>
      <c r="AE768" t="str">
        <v>Fire</v>
      </c>
      <c r="AF768" t="str">
        <f t="shared" si="11"/>
        <v>Fire,Fire</v>
      </c>
      <c r="AG768" t="str">
        <v>Litten</v>
      </c>
      <c r="AI768" t="str">
        <v>Fire</v>
      </c>
      <c r="AJ768" t="str">
        <v>Incineroar</v>
      </c>
    </row>
    <row r="769" spans="24:36" x14ac:dyDescent="0.35">
      <c r="X769" t="str">
        <v>Torracat</v>
      </c>
      <c r="Y769" t="str">
        <v>Fire</v>
      </c>
      <c r="Z769" t="str" cm="1">
        <f t="array" ref="Z769">_xlfn.TEXTSPLIT(Y769,",")</f>
        <v>Fire</v>
      </c>
      <c r="AB769" t="str">
        <f>'pokedex_(Update_04.21)'!E766</f>
        <v>7</v>
      </c>
      <c r="AC769" t="str">
        <v>Torracat</v>
      </c>
      <c r="AD769" t="str">
        <v>Fire</v>
      </c>
      <c r="AE769" t="str">
        <v>Fire</v>
      </c>
      <c r="AF769" t="str">
        <f t="shared" si="11"/>
        <v>Fire,Fire</v>
      </c>
      <c r="AG769" t="str">
        <v>Torracat</v>
      </c>
      <c r="AI769" t="str">
        <v>Fire</v>
      </c>
      <c r="AJ769" t="str">
        <v>Popplio</v>
      </c>
    </row>
    <row r="770" spans="24:36" x14ac:dyDescent="0.35">
      <c r="X770" t="str">
        <v>Incineroar</v>
      </c>
      <c r="Y770" t="str">
        <v>Fire, Dark</v>
      </c>
      <c r="Z770" t="str" cm="1">
        <f t="array" ref="Z770:AA770">_xlfn.TEXTSPLIT(Y770,",")</f>
        <v>Fire</v>
      </c>
      <c r="AA770" t="str">
        <v xml:space="preserve"> Dark</v>
      </c>
      <c r="AB770" t="str">
        <f>'pokedex_(Update_04.21)'!E767</f>
        <v>7</v>
      </c>
      <c r="AC770" t="str">
        <v>Incineroar</v>
      </c>
      <c r="AD770" t="str">
        <v>Fire</v>
      </c>
      <c r="AE770" t="str">
        <v xml:space="preserve"> Dark</v>
      </c>
      <c r="AF770" t="str">
        <f t="shared" si="11"/>
        <v>Fire, Dark</v>
      </c>
      <c r="AG770" t="str">
        <v>Incineroar</v>
      </c>
      <c r="AI770" t="str">
        <v>Fire, Dark</v>
      </c>
      <c r="AJ770" t="str">
        <v>Brionne</v>
      </c>
    </row>
    <row r="771" spans="24:36" x14ac:dyDescent="0.35">
      <c r="X771" t="str">
        <v>Popplio</v>
      </c>
      <c r="Y771" t="str">
        <v>Water</v>
      </c>
      <c r="Z771" t="str" cm="1">
        <f t="array" ref="Z771">_xlfn.TEXTSPLIT(Y771,",")</f>
        <v>Water</v>
      </c>
      <c r="AB771" t="str">
        <f>'pokedex_(Update_04.21)'!E768</f>
        <v>7</v>
      </c>
      <c r="AC771" t="str">
        <v>Popplio</v>
      </c>
      <c r="AD771" t="str">
        <v>Water</v>
      </c>
      <c r="AE771" t="str">
        <v>Water</v>
      </c>
      <c r="AF771" t="str">
        <f t="shared" si="11"/>
        <v>Water,Water</v>
      </c>
      <c r="AG771" t="str">
        <v>Popplio</v>
      </c>
      <c r="AI771" t="str">
        <v>Water</v>
      </c>
      <c r="AJ771" t="str">
        <v>Primarina</v>
      </c>
    </row>
    <row r="772" spans="24:36" x14ac:dyDescent="0.35">
      <c r="X772" t="str">
        <v>Brionne</v>
      </c>
      <c r="Y772" t="str">
        <v>Water</v>
      </c>
      <c r="Z772" t="str" cm="1">
        <f t="array" ref="Z772">_xlfn.TEXTSPLIT(Y772,",")</f>
        <v>Water</v>
      </c>
      <c r="AB772" t="str">
        <f>'pokedex_(Update_04.21)'!E769</f>
        <v>7</v>
      </c>
      <c r="AC772" t="str">
        <v>Brionne</v>
      </c>
      <c r="AD772" t="str">
        <v>Water</v>
      </c>
      <c r="AE772" t="str">
        <v>Water</v>
      </c>
      <c r="AF772" t="str">
        <f t="shared" si="11"/>
        <v>Water,Water</v>
      </c>
      <c r="AG772" t="str">
        <v>Brionne</v>
      </c>
      <c r="AI772" t="str">
        <v>Water</v>
      </c>
      <c r="AJ772" t="str">
        <v>Pikipek</v>
      </c>
    </row>
    <row r="773" spans="24:36" x14ac:dyDescent="0.35">
      <c r="X773" t="str">
        <v>Primarina</v>
      </c>
      <c r="Y773" t="str">
        <v>Water, Fairy</v>
      </c>
      <c r="Z773" t="str" cm="1">
        <f t="array" ref="Z773:AA773">_xlfn.TEXTSPLIT(Y773,",")</f>
        <v>Water</v>
      </c>
      <c r="AA773" t="str">
        <v xml:space="preserve"> Fairy</v>
      </c>
      <c r="AB773" t="str">
        <f>'pokedex_(Update_04.21)'!E770</f>
        <v>7</v>
      </c>
      <c r="AC773" t="str">
        <v>Primarina</v>
      </c>
      <c r="AD773" t="str">
        <v>Water</v>
      </c>
      <c r="AE773" t="str">
        <v xml:space="preserve"> Fairy</v>
      </c>
      <c r="AF773" t="str">
        <f t="shared" si="11"/>
        <v>Water, Fairy</v>
      </c>
      <c r="AG773" t="str">
        <v>Primarina</v>
      </c>
      <c r="AI773" t="str">
        <v>Water, Fairy</v>
      </c>
      <c r="AJ773" t="str">
        <v>Trumbeak</v>
      </c>
    </row>
    <row r="774" spans="24:36" x14ac:dyDescent="0.35">
      <c r="X774" t="str">
        <v>Pikipek</v>
      </c>
      <c r="Y774" t="str">
        <v>Normal, Flying</v>
      </c>
      <c r="Z774" t="str" cm="1">
        <f t="array" ref="Z774:AA774">_xlfn.TEXTSPLIT(Y774,",")</f>
        <v>Normal</v>
      </c>
      <c r="AA774" t="str">
        <v xml:space="preserve"> Flying</v>
      </c>
      <c r="AB774" t="str">
        <f>'pokedex_(Update_04.21)'!E771</f>
        <v>7</v>
      </c>
      <c r="AC774" t="str">
        <v>Pikipek</v>
      </c>
      <c r="AD774" t="str">
        <v>Normal</v>
      </c>
      <c r="AE774" t="str">
        <v xml:space="preserve"> Flying</v>
      </c>
      <c r="AF774" t="str">
        <f t="shared" ref="AF774:AF837" si="12">_xlfn.TEXTJOIN(",",TRUE,AD774,AE774)</f>
        <v>Normal, Flying</v>
      </c>
      <c r="AG774" t="str">
        <v>Pikipek</v>
      </c>
      <c r="AI774" t="str">
        <v>Normal, Flying</v>
      </c>
      <c r="AJ774" t="str">
        <v>Toucannon</v>
      </c>
    </row>
    <row r="775" spans="24:36" x14ac:dyDescent="0.35">
      <c r="X775" t="str">
        <v>Trumbeak</v>
      </c>
      <c r="Y775" t="str">
        <v>Normal, Flying</v>
      </c>
      <c r="Z775" t="str" cm="1">
        <f t="array" ref="Z775:AA775">_xlfn.TEXTSPLIT(Y775,",")</f>
        <v>Normal</v>
      </c>
      <c r="AA775" t="str">
        <v xml:space="preserve"> Flying</v>
      </c>
      <c r="AB775" t="str">
        <f>'pokedex_(Update_04.21)'!E772</f>
        <v>7</v>
      </c>
      <c r="AC775" t="str">
        <v>Trumbeak</v>
      </c>
      <c r="AD775" t="str">
        <v>Normal</v>
      </c>
      <c r="AE775" t="str">
        <v xml:space="preserve"> Flying</v>
      </c>
      <c r="AF775" t="str">
        <f t="shared" si="12"/>
        <v>Normal, Flying</v>
      </c>
      <c r="AG775" t="str">
        <v>Trumbeak</v>
      </c>
      <c r="AI775" t="str">
        <v>Normal, Flying</v>
      </c>
      <c r="AJ775" t="str">
        <v>Yungoos</v>
      </c>
    </row>
    <row r="776" spans="24:36" x14ac:dyDescent="0.35">
      <c r="X776" t="str">
        <v>Toucannon</v>
      </c>
      <c r="Y776" t="str">
        <v>Normal, Flying</v>
      </c>
      <c r="Z776" t="str" cm="1">
        <f t="array" ref="Z776:AA776">_xlfn.TEXTSPLIT(Y776,",")</f>
        <v>Normal</v>
      </c>
      <c r="AA776" t="str">
        <v xml:space="preserve"> Flying</v>
      </c>
      <c r="AB776" t="str">
        <f>'pokedex_(Update_04.21)'!E773</f>
        <v>7</v>
      </c>
      <c r="AC776" t="str">
        <v>Toucannon</v>
      </c>
      <c r="AD776" t="str">
        <v>Normal</v>
      </c>
      <c r="AE776" t="str">
        <v xml:space="preserve"> Flying</v>
      </c>
      <c r="AF776" t="str">
        <f t="shared" si="12"/>
        <v>Normal, Flying</v>
      </c>
      <c r="AG776" t="str">
        <v>Toucannon</v>
      </c>
      <c r="AI776" t="str">
        <v>Normal, Flying</v>
      </c>
      <c r="AJ776" t="str">
        <v>Gumshoos</v>
      </c>
    </row>
    <row r="777" spans="24:36" x14ac:dyDescent="0.35">
      <c r="X777" t="str">
        <v>Yungoos</v>
      </c>
      <c r="Y777" t="str">
        <v>Normal</v>
      </c>
      <c r="Z777" t="str" cm="1">
        <f t="array" ref="Z777">_xlfn.TEXTSPLIT(Y777,",")</f>
        <v>Normal</v>
      </c>
      <c r="AB777" t="str">
        <f>'pokedex_(Update_04.21)'!E774</f>
        <v>7</v>
      </c>
      <c r="AC777" t="str">
        <v>Yungoos</v>
      </c>
      <c r="AD777" t="str">
        <v>Normal</v>
      </c>
      <c r="AE777" t="str">
        <v>Normal</v>
      </c>
      <c r="AF777" t="str">
        <f t="shared" si="12"/>
        <v>Normal,Normal</v>
      </c>
      <c r="AG777" t="str">
        <v>Yungoos</v>
      </c>
      <c r="AI777" t="str">
        <v>Normal</v>
      </c>
      <c r="AJ777" t="str">
        <v>Grubbin</v>
      </c>
    </row>
    <row r="778" spans="24:36" x14ac:dyDescent="0.35">
      <c r="X778" t="str">
        <v>Gumshoos</v>
      </c>
      <c r="Y778" t="str">
        <v>Normal</v>
      </c>
      <c r="Z778" t="str" cm="1">
        <f t="array" ref="Z778">_xlfn.TEXTSPLIT(Y778,",")</f>
        <v>Normal</v>
      </c>
      <c r="AB778" t="str">
        <f>'pokedex_(Update_04.21)'!E775</f>
        <v>7</v>
      </c>
      <c r="AC778" t="str">
        <v>Gumshoos</v>
      </c>
      <c r="AD778" t="str">
        <v>Normal</v>
      </c>
      <c r="AE778" t="str">
        <v>Normal</v>
      </c>
      <c r="AF778" t="str">
        <f t="shared" si="12"/>
        <v>Normal,Normal</v>
      </c>
      <c r="AG778" t="str">
        <v>Gumshoos</v>
      </c>
      <c r="AI778" t="str">
        <v>Normal</v>
      </c>
      <c r="AJ778" t="str">
        <v>Charjabug</v>
      </c>
    </row>
    <row r="779" spans="24:36" x14ac:dyDescent="0.35">
      <c r="X779" t="str">
        <v>Grubbin</v>
      </c>
      <c r="Y779" t="str">
        <v>Bug</v>
      </c>
      <c r="Z779" t="str" cm="1">
        <f t="array" ref="Z779">_xlfn.TEXTSPLIT(Y779,",")</f>
        <v>Bug</v>
      </c>
      <c r="AB779" t="str">
        <f>'pokedex_(Update_04.21)'!E776</f>
        <v>7</v>
      </c>
      <c r="AC779" t="str">
        <v>Grubbin</v>
      </c>
      <c r="AD779" t="str">
        <v>Bug</v>
      </c>
      <c r="AE779" t="str">
        <v>Bug</v>
      </c>
      <c r="AF779" t="str">
        <f t="shared" si="12"/>
        <v>Bug,Bug</v>
      </c>
      <c r="AG779" t="str">
        <v>Grubbin</v>
      </c>
      <c r="AI779" t="str">
        <v>Bug</v>
      </c>
      <c r="AJ779" t="str">
        <v>Vikavolt</v>
      </c>
    </row>
    <row r="780" spans="24:36" x14ac:dyDescent="0.35">
      <c r="X780" t="str">
        <v>Charjabug</v>
      </c>
      <c r="Y780" t="str">
        <v>Bug, Electric</v>
      </c>
      <c r="Z780" t="str" cm="1">
        <f t="array" ref="Z780:AA780">_xlfn.TEXTSPLIT(Y780,",")</f>
        <v>Bug</v>
      </c>
      <c r="AA780" t="str">
        <v xml:space="preserve"> Electric</v>
      </c>
      <c r="AB780" t="str">
        <f>'pokedex_(Update_04.21)'!E777</f>
        <v>7</v>
      </c>
      <c r="AC780" t="str">
        <v>Charjabug</v>
      </c>
      <c r="AD780" t="str">
        <v>Bug</v>
      </c>
      <c r="AE780" t="str">
        <v xml:space="preserve"> Electric</v>
      </c>
      <c r="AF780" t="str">
        <f t="shared" si="12"/>
        <v>Bug, Electric</v>
      </c>
      <c r="AG780" t="str">
        <v>Charjabug</v>
      </c>
      <c r="AI780" t="str">
        <v>Bug, Electric</v>
      </c>
      <c r="AJ780" t="str">
        <v>Crabrawler</v>
      </c>
    </row>
    <row r="781" spans="24:36" x14ac:dyDescent="0.35">
      <c r="X781" t="str">
        <v>Vikavolt</v>
      </c>
      <c r="Y781" t="str">
        <v>Bug, Electric</v>
      </c>
      <c r="Z781" t="str" cm="1">
        <f t="array" ref="Z781:AA781">_xlfn.TEXTSPLIT(Y781,",")</f>
        <v>Bug</v>
      </c>
      <c r="AA781" t="str">
        <v xml:space="preserve"> Electric</v>
      </c>
      <c r="AB781" t="str">
        <f>'pokedex_(Update_04.21)'!E778</f>
        <v>7</v>
      </c>
      <c r="AC781" t="str">
        <v>Vikavolt</v>
      </c>
      <c r="AD781" t="str">
        <v>Bug</v>
      </c>
      <c r="AE781" t="str">
        <v xml:space="preserve"> Electric</v>
      </c>
      <c r="AF781" t="str">
        <f t="shared" si="12"/>
        <v>Bug, Electric</v>
      </c>
      <c r="AG781" t="str">
        <v>Vikavolt</v>
      </c>
      <c r="AI781" t="str">
        <v>Bug, Electric</v>
      </c>
      <c r="AJ781" t="str">
        <v>Crabominable</v>
      </c>
    </row>
    <row r="782" spans="24:36" x14ac:dyDescent="0.35">
      <c r="X782" t="str">
        <v>Crabrawler</v>
      </c>
      <c r="Y782" t="str">
        <v>Fighting</v>
      </c>
      <c r="Z782" t="str" cm="1">
        <f t="array" ref="Z782">_xlfn.TEXTSPLIT(Y782,",")</f>
        <v>Fighting</v>
      </c>
      <c r="AB782" t="str">
        <f>'pokedex_(Update_04.21)'!E779</f>
        <v>7</v>
      </c>
      <c r="AC782" t="str">
        <v>Crabrawler</v>
      </c>
      <c r="AD782" t="str">
        <v>Fighting</v>
      </c>
      <c r="AE782" t="str">
        <v>Fighting</v>
      </c>
      <c r="AF782" t="str">
        <f t="shared" si="12"/>
        <v>Fighting,Fighting</v>
      </c>
      <c r="AG782" t="str">
        <v>Crabrawler</v>
      </c>
      <c r="AI782" t="str">
        <v>Fighting</v>
      </c>
      <c r="AJ782" t="str">
        <v>Oricorio Baile Style</v>
      </c>
    </row>
    <row r="783" spans="24:36" x14ac:dyDescent="0.35">
      <c r="X783" t="str">
        <v>Crabominable</v>
      </c>
      <c r="Y783" t="str">
        <v>Fighting, Ice</v>
      </c>
      <c r="Z783" t="str" cm="1">
        <f t="array" ref="Z783:AA783">_xlfn.TEXTSPLIT(Y783,",")</f>
        <v>Fighting</v>
      </c>
      <c r="AA783" t="str">
        <v xml:space="preserve"> Ice</v>
      </c>
      <c r="AB783" t="str">
        <f>'pokedex_(Update_04.21)'!E780</f>
        <v>7</v>
      </c>
      <c r="AC783" t="str">
        <v>Crabominable</v>
      </c>
      <c r="AD783" t="str">
        <v>Fighting</v>
      </c>
      <c r="AE783" t="str">
        <v xml:space="preserve"> Ice</v>
      </c>
      <c r="AF783" t="str">
        <f t="shared" si="12"/>
        <v>Fighting, Ice</v>
      </c>
      <c r="AG783" t="str">
        <v>Crabominable</v>
      </c>
      <c r="AI783" t="str">
        <v>Fighting, Ice</v>
      </c>
      <c r="AJ783" t="str">
        <v>Oricorio Pom-Pom Style</v>
      </c>
    </row>
    <row r="784" spans="24:36" x14ac:dyDescent="0.35">
      <c r="X784" t="str">
        <v>Oricorio Baile Style</v>
      </c>
      <c r="Y784" t="str">
        <v>Fire, Flying</v>
      </c>
      <c r="Z784" t="str" cm="1">
        <f t="array" ref="Z784:AA784">_xlfn.TEXTSPLIT(Y784,",")</f>
        <v>Fire</v>
      </c>
      <c r="AA784" t="str">
        <v xml:space="preserve"> Flying</v>
      </c>
      <c r="AB784" t="str">
        <f>'pokedex_(Update_04.21)'!E781</f>
        <v>7</v>
      </c>
      <c r="AC784" t="str">
        <v>Oricorio Baile Style</v>
      </c>
      <c r="AD784" t="str">
        <v>Fire</v>
      </c>
      <c r="AE784" t="str">
        <v xml:space="preserve"> Flying</v>
      </c>
      <c r="AF784" t="str">
        <f t="shared" si="12"/>
        <v>Fire, Flying</v>
      </c>
      <c r="AG784" t="str">
        <v>Oricorio Baile Style</v>
      </c>
      <c r="AI784" t="str">
        <v>Fire, Flying</v>
      </c>
      <c r="AJ784" t="str">
        <v>Oricorio Pa'u Style</v>
      </c>
    </row>
    <row r="785" spans="24:36" x14ac:dyDescent="0.35">
      <c r="X785" t="str">
        <v>Oricorio Pom-Pom Style</v>
      </c>
      <c r="Y785" t="str">
        <v>Electric, Flying</v>
      </c>
      <c r="Z785" t="str" cm="1">
        <f t="array" ref="Z785:AA785">_xlfn.TEXTSPLIT(Y785,",")</f>
        <v>Electric</v>
      </c>
      <c r="AA785" t="str">
        <v xml:space="preserve"> Flying</v>
      </c>
      <c r="AB785" t="str">
        <f>'pokedex_(Update_04.21)'!E782</f>
        <v>7</v>
      </c>
      <c r="AC785" t="str">
        <v>Oricorio Pom-Pom Style</v>
      </c>
      <c r="AD785" t="str">
        <v>Electric</v>
      </c>
      <c r="AE785" t="str">
        <v xml:space="preserve"> Flying</v>
      </c>
      <c r="AF785" t="str">
        <f t="shared" si="12"/>
        <v>Electric, Flying</v>
      </c>
      <c r="AG785" t="str">
        <v>Oricorio Pom-Pom Style</v>
      </c>
      <c r="AI785" t="str">
        <v>Electric, Flying</v>
      </c>
      <c r="AJ785" t="str">
        <v>Oricorio Sensu Style</v>
      </c>
    </row>
    <row r="786" spans="24:36" x14ac:dyDescent="0.35">
      <c r="X786" t="str">
        <v>Oricorio Pa'u Style</v>
      </c>
      <c r="Y786" t="str">
        <v>Psychic, Flying</v>
      </c>
      <c r="Z786" t="str" cm="1">
        <f t="array" ref="Z786:AA786">_xlfn.TEXTSPLIT(Y786,",")</f>
        <v>Psychic</v>
      </c>
      <c r="AA786" t="str">
        <v xml:space="preserve"> Flying</v>
      </c>
      <c r="AB786" t="str">
        <f>'pokedex_(Update_04.21)'!E783</f>
        <v>7</v>
      </c>
      <c r="AC786" t="str">
        <v>Oricorio Pa'u Style</v>
      </c>
      <c r="AD786" t="str">
        <v>Psychic</v>
      </c>
      <c r="AE786" t="str">
        <v xml:space="preserve"> Flying</v>
      </c>
      <c r="AF786" t="str">
        <f t="shared" si="12"/>
        <v>Psychic, Flying</v>
      </c>
      <c r="AG786" t="str">
        <v>Oricorio Pa'u Style</v>
      </c>
      <c r="AI786" t="str">
        <v>Psychic, Flying</v>
      </c>
      <c r="AJ786" t="str">
        <v>Cutiefly</v>
      </c>
    </row>
    <row r="787" spans="24:36" x14ac:dyDescent="0.35">
      <c r="X787" t="str">
        <v>Oricorio Sensu Style</v>
      </c>
      <c r="Y787" t="str">
        <v>Ghost, Flying</v>
      </c>
      <c r="Z787" t="str" cm="1">
        <f t="array" ref="Z787:AA787">_xlfn.TEXTSPLIT(Y787,",")</f>
        <v>Ghost</v>
      </c>
      <c r="AA787" t="str">
        <v xml:space="preserve"> Flying</v>
      </c>
      <c r="AB787" t="str">
        <f>'pokedex_(Update_04.21)'!E784</f>
        <v>7</v>
      </c>
      <c r="AC787" t="str">
        <v>Oricorio Sensu Style</v>
      </c>
      <c r="AD787" t="str">
        <v>Ghost</v>
      </c>
      <c r="AE787" t="str">
        <v xml:space="preserve"> Flying</v>
      </c>
      <c r="AF787" t="str">
        <f t="shared" si="12"/>
        <v>Ghost, Flying</v>
      </c>
      <c r="AG787" t="str">
        <v>Oricorio Sensu Style</v>
      </c>
      <c r="AI787" t="str">
        <v>Ghost, Flying</v>
      </c>
      <c r="AJ787" t="str">
        <v>Ribombee</v>
      </c>
    </row>
    <row r="788" spans="24:36" x14ac:dyDescent="0.35">
      <c r="X788" t="str">
        <v>Cutiefly</v>
      </c>
      <c r="Y788" t="str">
        <v>Bug, Fairy</v>
      </c>
      <c r="Z788" t="str" cm="1">
        <f t="array" ref="Z788:AA788">_xlfn.TEXTSPLIT(Y788,",")</f>
        <v>Bug</v>
      </c>
      <c r="AA788" t="str">
        <v xml:space="preserve"> Fairy</v>
      </c>
      <c r="AB788" t="str">
        <f>'pokedex_(Update_04.21)'!E785</f>
        <v>7</v>
      </c>
      <c r="AC788" t="str">
        <v>Cutiefly</v>
      </c>
      <c r="AD788" t="str">
        <v>Bug</v>
      </c>
      <c r="AE788" t="str">
        <v xml:space="preserve"> Fairy</v>
      </c>
      <c r="AF788" t="str">
        <f t="shared" si="12"/>
        <v>Bug, Fairy</v>
      </c>
      <c r="AG788" t="str">
        <v>Cutiefly</v>
      </c>
      <c r="AI788" t="str">
        <v>Bug, Fairy</v>
      </c>
      <c r="AJ788" t="str">
        <v>Rockruff</v>
      </c>
    </row>
    <row r="789" spans="24:36" x14ac:dyDescent="0.35">
      <c r="X789" t="str">
        <v>Ribombee</v>
      </c>
      <c r="Y789" t="str">
        <v>Bug, Fairy</v>
      </c>
      <c r="Z789" t="str" cm="1">
        <f t="array" ref="Z789:AA789">_xlfn.TEXTSPLIT(Y789,",")</f>
        <v>Bug</v>
      </c>
      <c r="AA789" t="str">
        <v xml:space="preserve"> Fairy</v>
      </c>
      <c r="AB789" t="str">
        <f>'pokedex_(Update_04.21)'!E786</f>
        <v>7</v>
      </c>
      <c r="AC789" t="str">
        <v>Ribombee</v>
      </c>
      <c r="AD789" t="str">
        <v>Bug</v>
      </c>
      <c r="AE789" t="str">
        <v xml:space="preserve"> Fairy</v>
      </c>
      <c r="AF789" t="str">
        <f t="shared" si="12"/>
        <v>Bug, Fairy</v>
      </c>
      <c r="AG789" t="str">
        <v>Ribombee</v>
      </c>
      <c r="AI789" t="str">
        <v>Bug, Fairy</v>
      </c>
      <c r="AJ789" t="str">
        <v>Own Tempo Rockruff</v>
      </c>
    </row>
    <row r="790" spans="24:36" x14ac:dyDescent="0.35">
      <c r="X790" t="str">
        <v>Rockruff</v>
      </c>
      <c r="Y790" t="str">
        <v>Rock</v>
      </c>
      <c r="Z790" t="str" cm="1">
        <f t="array" ref="Z790">_xlfn.TEXTSPLIT(Y790,",")</f>
        <v>Rock</v>
      </c>
      <c r="AB790" t="str">
        <f>'pokedex_(Update_04.21)'!E787</f>
        <v>7</v>
      </c>
      <c r="AC790" t="str">
        <v>Rockruff</v>
      </c>
      <c r="AD790" t="str">
        <v>Rock</v>
      </c>
      <c r="AE790" t="str">
        <v>Rock</v>
      </c>
      <c r="AF790" t="str">
        <f t="shared" si="12"/>
        <v>Rock,Rock</v>
      </c>
      <c r="AG790" t="str">
        <v>Rockruff</v>
      </c>
      <c r="AI790" t="str">
        <v>Rock</v>
      </c>
      <c r="AJ790" t="str">
        <v>Lycanroc Midday Form</v>
      </c>
    </row>
    <row r="791" spans="24:36" x14ac:dyDescent="0.35">
      <c r="X791" t="str">
        <v>Own Tempo Rockruff</v>
      </c>
      <c r="Y791" t="str">
        <v>Rock</v>
      </c>
      <c r="Z791" t="str" cm="1">
        <f t="array" ref="Z791">_xlfn.TEXTSPLIT(Y791,",")</f>
        <v>Rock</v>
      </c>
      <c r="AB791" t="str">
        <f>'pokedex_(Update_04.21)'!E788</f>
        <v>7</v>
      </c>
      <c r="AC791" t="str">
        <v>Own Tempo Rockruff</v>
      </c>
      <c r="AD791" t="str">
        <v>Rock</v>
      </c>
      <c r="AE791" t="str">
        <v>Rock</v>
      </c>
      <c r="AF791" t="str">
        <f t="shared" si="12"/>
        <v>Rock,Rock</v>
      </c>
      <c r="AG791" t="str">
        <v>Own Tempo Rockruff</v>
      </c>
      <c r="AI791" t="str">
        <v>Rock</v>
      </c>
      <c r="AJ791" t="str">
        <v>Lycanroc Midnight Form</v>
      </c>
    </row>
    <row r="792" spans="24:36" x14ac:dyDescent="0.35">
      <c r="X792" t="str">
        <v>Lycanroc Midday Form</v>
      </c>
      <c r="Y792" t="str">
        <v>Rock</v>
      </c>
      <c r="Z792" t="str" cm="1">
        <f t="array" ref="Z792">_xlfn.TEXTSPLIT(Y792,",")</f>
        <v>Rock</v>
      </c>
      <c r="AB792" t="str">
        <f>'pokedex_(Update_04.21)'!E789</f>
        <v>7</v>
      </c>
      <c r="AC792" t="str">
        <v>Lycanroc Midday Form</v>
      </c>
      <c r="AD792" t="str">
        <v>Rock</v>
      </c>
      <c r="AE792" t="str">
        <v>Rock</v>
      </c>
      <c r="AF792" t="str">
        <f t="shared" si="12"/>
        <v>Rock,Rock</v>
      </c>
      <c r="AG792" t="str">
        <v>Lycanroc Midday Form</v>
      </c>
      <c r="AI792" t="str">
        <v>Rock</v>
      </c>
      <c r="AJ792" t="str">
        <v>Lycanroc Dusk Form</v>
      </c>
    </row>
    <row r="793" spans="24:36" x14ac:dyDescent="0.35">
      <c r="X793" t="str">
        <v>Lycanroc Midnight Form</v>
      </c>
      <c r="Y793" t="str">
        <v>Rock</v>
      </c>
      <c r="Z793" t="str" cm="1">
        <f t="array" ref="Z793">_xlfn.TEXTSPLIT(Y793,",")</f>
        <v>Rock</v>
      </c>
      <c r="AB793" t="str">
        <f>'pokedex_(Update_04.21)'!E790</f>
        <v>7</v>
      </c>
      <c r="AC793" t="str">
        <v>Lycanroc Midnight Form</v>
      </c>
      <c r="AD793" t="str">
        <v>Rock</v>
      </c>
      <c r="AE793" t="str">
        <v>Rock</v>
      </c>
      <c r="AF793" t="str">
        <f t="shared" si="12"/>
        <v>Rock,Rock</v>
      </c>
      <c r="AG793" t="str">
        <v>Lycanroc Midnight Form</v>
      </c>
      <c r="AI793" t="str">
        <v>Rock</v>
      </c>
      <c r="AJ793" t="str">
        <v>Wishiwashi Solo Form</v>
      </c>
    </row>
    <row r="794" spans="24:36" x14ac:dyDescent="0.35">
      <c r="X794" t="str">
        <v>Lycanroc Dusk Form</v>
      </c>
      <c r="Y794" t="str">
        <v>Rock</v>
      </c>
      <c r="Z794" t="str" cm="1">
        <f t="array" ref="Z794">_xlfn.TEXTSPLIT(Y794,",")</f>
        <v>Rock</v>
      </c>
      <c r="AB794" t="str">
        <f>'pokedex_(Update_04.21)'!E791</f>
        <v>7</v>
      </c>
      <c r="AC794" t="str">
        <v>Lycanroc Dusk Form</v>
      </c>
      <c r="AD794" t="str">
        <v>Rock</v>
      </c>
      <c r="AE794" t="str">
        <v>Rock</v>
      </c>
      <c r="AF794" t="str">
        <f t="shared" si="12"/>
        <v>Rock,Rock</v>
      </c>
      <c r="AG794" t="str">
        <v>Lycanroc Dusk Form</v>
      </c>
      <c r="AI794" t="str">
        <v>Rock</v>
      </c>
      <c r="AJ794" t="str">
        <v>Wishiwashi School Form</v>
      </c>
    </row>
    <row r="795" spans="24:36" x14ac:dyDescent="0.35">
      <c r="X795" t="str">
        <v>Wishiwashi Solo Form</v>
      </c>
      <c r="Y795" t="str">
        <v>Water</v>
      </c>
      <c r="Z795" t="str" cm="1">
        <f t="array" ref="Z795">_xlfn.TEXTSPLIT(Y795,",")</f>
        <v>Water</v>
      </c>
      <c r="AB795" t="str">
        <f>'pokedex_(Update_04.21)'!E792</f>
        <v>7</v>
      </c>
      <c r="AC795" t="str">
        <v>Wishiwashi Solo Form</v>
      </c>
      <c r="AD795" t="str">
        <v>Water</v>
      </c>
      <c r="AE795" t="str">
        <v>Water</v>
      </c>
      <c r="AF795" t="str">
        <f t="shared" si="12"/>
        <v>Water,Water</v>
      </c>
      <c r="AG795" t="str">
        <v>Wishiwashi Solo Form</v>
      </c>
      <c r="AI795" t="str">
        <v>Water</v>
      </c>
      <c r="AJ795" t="str">
        <v>Mareanie</v>
      </c>
    </row>
    <row r="796" spans="24:36" x14ac:dyDescent="0.35">
      <c r="X796" t="str">
        <v>Wishiwashi School Form</v>
      </c>
      <c r="Y796" t="str">
        <v>Water</v>
      </c>
      <c r="Z796" t="str" cm="1">
        <f t="array" ref="Z796">_xlfn.TEXTSPLIT(Y796,",")</f>
        <v>Water</v>
      </c>
      <c r="AB796" t="str">
        <f>'pokedex_(Update_04.21)'!E793</f>
        <v>7</v>
      </c>
      <c r="AC796" t="str">
        <v>Wishiwashi School Form</v>
      </c>
      <c r="AD796" t="str">
        <v>Water</v>
      </c>
      <c r="AE796" t="str">
        <v>Water</v>
      </c>
      <c r="AF796" t="str">
        <f t="shared" si="12"/>
        <v>Water,Water</v>
      </c>
      <c r="AG796" t="str">
        <v>Wishiwashi School Form</v>
      </c>
      <c r="AI796" t="str">
        <v>Water</v>
      </c>
      <c r="AJ796" t="str">
        <v>Toxapex</v>
      </c>
    </row>
    <row r="797" spans="24:36" x14ac:dyDescent="0.35">
      <c r="X797" t="str">
        <v>Mareanie</v>
      </c>
      <c r="Y797" t="str">
        <v>Poison, Water</v>
      </c>
      <c r="Z797" t="str" cm="1">
        <f t="array" ref="Z797:AA797">_xlfn.TEXTSPLIT(Y797,",")</f>
        <v>Poison</v>
      </c>
      <c r="AA797" t="str">
        <v xml:space="preserve"> Water</v>
      </c>
      <c r="AB797" t="str">
        <f>'pokedex_(Update_04.21)'!E794</f>
        <v>7</v>
      </c>
      <c r="AC797" t="str">
        <v>Mareanie</v>
      </c>
      <c r="AD797" t="str">
        <v>Poison</v>
      </c>
      <c r="AE797" t="str">
        <v xml:space="preserve"> Water</v>
      </c>
      <c r="AF797" t="str">
        <f t="shared" si="12"/>
        <v>Poison, Water</v>
      </c>
      <c r="AG797" t="str">
        <v>Mareanie</v>
      </c>
      <c r="AI797" t="str">
        <v>Poison, Water</v>
      </c>
      <c r="AJ797" t="str">
        <v>Mudbray</v>
      </c>
    </row>
    <row r="798" spans="24:36" x14ac:dyDescent="0.35">
      <c r="X798" t="str">
        <v>Toxapex</v>
      </c>
      <c r="Y798" t="str">
        <v>Poison, Water</v>
      </c>
      <c r="Z798" t="str" cm="1">
        <f t="array" ref="Z798:AA798">_xlfn.TEXTSPLIT(Y798,",")</f>
        <v>Poison</v>
      </c>
      <c r="AA798" t="str">
        <v xml:space="preserve"> Water</v>
      </c>
      <c r="AB798" t="str">
        <f>'pokedex_(Update_04.21)'!E795</f>
        <v>7</v>
      </c>
      <c r="AC798" t="str">
        <v>Toxapex</v>
      </c>
      <c r="AD798" t="str">
        <v>Poison</v>
      </c>
      <c r="AE798" t="str">
        <v xml:space="preserve"> Water</v>
      </c>
      <c r="AF798" t="str">
        <f t="shared" si="12"/>
        <v>Poison, Water</v>
      </c>
      <c r="AG798" t="str">
        <v>Toxapex</v>
      </c>
      <c r="AI798" t="str">
        <v>Poison, Water</v>
      </c>
      <c r="AJ798" t="str">
        <v>Mudsdale</v>
      </c>
    </row>
    <row r="799" spans="24:36" x14ac:dyDescent="0.35">
      <c r="X799" t="str">
        <v>Mudbray</v>
      </c>
      <c r="Y799" t="str">
        <v>Ground</v>
      </c>
      <c r="Z799" t="str" cm="1">
        <f t="array" ref="Z799">_xlfn.TEXTSPLIT(Y799,",")</f>
        <v>Ground</v>
      </c>
      <c r="AB799" t="str">
        <f>'pokedex_(Update_04.21)'!E796</f>
        <v>7</v>
      </c>
      <c r="AC799" t="str">
        <v>Mudbray</v>
      </c>
      <c r="AD799" t="str">
        <v>Ground</v>
      </c>
      <c r="AE799" t="str">
        <v>Ground</v>
      </c>
      <c r="AF799" t="str">
        <f t="shared" si="12"/>
        <v>Ground,Ground</v>
      </c>
      <c r="AG799" t="str">
        <v>Mudbray</v>
      </c>
      <c r="AI799" t="str">
        <v>Ground</v>
      </c>
      <c r="AJ799" t="str">
        <v>Dewpider</v>
      </c>
    </row>
    <row r="800" spans="24:36" x14ac:dyDescent="0.35">
      <c r="X800" t="str">
        <v>Mudsdale</v>
      </c>
      <c r="Y800" t="str">
        <v>Ground</v>
      </c>
      <c r="Z800" t="str" cm="1">
        <f t="array" ref="Z800">_xlfn.TEXTSPLIT(Y800,",")</f>
        <v>Ground</v>
      </c>
      <c r="AB800" t="str">
        <f>'pokedex_(Update_04.21)'!E797</f>
        <v>7</v>
      </c>
      <c r="AC800" t="str">
        <v>Mudsdale</v>
      </c>
      <c r="AD800" t="str">
        <v>Ground</v>
      </c>
      <c r="AE800" t="str">
        <v>Ground</v>
      </c>
      <c r="AF800" t="str">
        <f t="shared" si="12"/>
        <v>Ground,Ground</v>
      </c>
      <c r="AG800" t="str">
        <v>Mudsdale</v>
      </c>
      <c r="AI800" t="str">
        <v>Ground</v>
      </c>
      <c r="AJ800" t="str">
        <v>Araquanid</v>
      </c>
    </row>
    <row r="801" spans="24:36" x14ac:dyDescent="0.35">
      <c r="X801" t="str">
        <v>Dewpider</v>
      </c>
      <c r="Y801" t="str">
        <v>Water, Bug</v>
      </c>
      <c r="Z801" t="str" cm="1">
        <f t="array" ref="Z801:AA801">_xlfn.TEXTSPLIT(Y801,",")</f>
        <v>Water</v>
      </c>
      <c r="AA801" t="str">
        <v xml:space="preserve"> Bug</v>
      </c>
      <c r="AB801" t="str">
        <f>'pokedex_(Update_04.21)'!E798</f>
        <v>7</v>
      </c>
      <c r="AC801" t="str">
        <v>Dewpider</v>
      </c>
      <c r="AD801" t="str">
        <v>Water</v>
      </c>
      <c r="AE801" t="str">
        <v xml:space="preserve"> Bug</v>
      </c>
      <c r="AF801" t="str">
        <f t="shared" si="12"/>
        <v>Water, Bug</v>
      </c>
      <c r="AG801" t="str">
        <v>Dewpider</v>
      </c>
      <c r="AI801" t="str">
        <v>Water, Bug</v>
      </c>
      <c r="AJ801" t="str">
        <v>Fomantis</v>
      </c>
    </row>
    <row r="802" spans="24:36" x14ac:dyDescent="0.35">
      <c r="X802" t="str">
        <v>Araquanid</v>
      </c>
      <c r="Y802" t="str">
        <v>Water, Bug</v>
      </c>
      <c r="Z802" t="str" cm="1">
        <f t="array" ref="Z802:AA802">_xlfn.TEXTSPLIT(Y802,",")</f>
        <v>Water</v>
      </c>
      <c r="AA802" t="str">
        <v xml:space="preserve"> Bug</v>
      </c>
      <c r="AB802" t="str">
        <f>'pokedex_(Update_04.21)'!E799</f>
        <v>7</v>
      </c>
      <c r="AC802" t="str">
        <v>Araquanid</v>
      </c>
      <c r="AD802" t="str">
        <v>Water</v>
      </c>
      <c r="AE802" t="str">
        <v xml:space="preserve"> Bug</v>
      </c>
      <c r="AF802" t="str">
        <f t="shared" si="12"/>
        <v>Water, Bug</v>
      </c>
      <c r="AG802" t="str">
        <v>Araquanid</v>
      </c>
      <c r="AI802" t="str">
        <v>Water, Bug</v>
      </c>
      <c r="AJ802" t="str">
        <v>Lurantis</v>
      </c>
    </row>
    <row r="803" spans="24:36" x14ac:dyDescent="0.35">
      <c r="X803" t="str">
        <v>Fomantis</v>
      </c>
      <c r="Y803" t="str">
        <v>Grass</v>
      </c>
      <c r="Z803" t="str" cm="1">
        <f t="array" ref="Z803">_xlfn.TEXTSPLIT(Y803,",")</f>
        <v>Grass</v>
      </c>
      <c r="AB803" t="str">
        <f>'pokedex_(Update_04.21)'!E800</f>
        <v>7</v>
      </c>
      <c r="AC803" t="str">
        <v>Fomantis</v>
      </c>
      <c r="AD803" t="str">
        <v>Grass</v>
      </c>
      <c r="AE803" t="str">
        <v>Grass</v>
      </c>
      <c r="AF803" t="str">
        <f t="shared" si="12"/>
        <v>Grass,Grass</v>
      </c>
      <c r="AG803" t="str">
        <v>Fomantis</v>
      </c>
      <c r="AI803" t="str">
        <v>Grass</v>
      </c>
      <c r="AJ803" t="str">
        <v>Morelull</v>
      </c>
    </row>
    <row r="804" spans="24:36" x14ac:dyDescent="0.35">
      <c r="X804" t="str">
        <v>Lurantis</v>
      </c>
      <c r="Y804" t="str">
        <v>Grass</v>
      </c>
      <c r="Z804" t="str" cm="1">
        <f t="array" ref="Z804">_xlfn.TEXTSPLIT(Y804,",")</f>
        <v>Grass</v>
      </c>
      <c r="AB804" t="str">
        <f>'pokedex_(Update_04.21)'!E801</f>
        <v>7</v>
      </c>
      <c r="AC804" t="str">
        <v>Lurantis</v>
      </c>
      <c r="AD804" t="str">
        <v>Grass</v>
      </c>
      <c r="AE804" t="str">
        <v>Grass</v>
      </c>
      <c r="AF804" t="str">
        <f t="shared" si="12"/>
        <v>Grass,Grass</v>
      </c>
      <c r="AG804" t="str">
        <v>Lurantis</v>
      </c>
      <c r="AI804" t="str">
        <v>Grass</v>
      </c>
      <c r="AJ804" t="str">
        <v>Shiinotic</v>
      </c>
    </row>
    <row r="805" spans="24:36" x14ac:dyDescent="0.35">
      <c r="X805" t="str">
        <v>Morelull</v>
      </c>
      <c r="Y805" t="str">
        <v>Grass, Fairy</v>
      </c>
      <c r="Z805" t="str" cm="1">
        <f t="array" ref="Z805:AA805">_xlfn.TEXTSPLIT(Y805,",")</f>
        <v>Grass</v>
      </c>
      <c r="AA805" t="str">
        <v xml:space="preserve"> Fairy</v>
      </c>
      <c r="AB805" t="str">
        <f>'pokedex_(Update_04.21)'!E802</f>
        <v>7</v>
      </c>
      <c r="AC805" t="str">
        <v>Morelull</v>
      </c>
      <c r="AD805" t="str">
        <v>Grass</v>
      </c>
      <c r="AE805" t="str">
        <v xml:space="preserve"> Fairy</v>
      </c>
      <c r="AF805" t="str">
        <f t="shared" si="12"/>
        <v>Grass, Fairy</v>
      </c>
      <c r="AG805" t="str">
        <v>Morelull</v>
      </c>
      <c r="AI805" t="str">
        <v>Grass, Fairy</v>
      </c>
      <c r="AJ805" t="str">
        <v>Salandit</v>
      </c>
    </row>
    <row r="806" spans="24:36" x14ac:dyDescent="0.35">
      <c r="X806" t="str">
        <v>Shiinotic</v>
      </c>
      <c r="Y806" t="str">
        <v>Grass, Fairy</v>
      </c>
      <c r="Z806" t="str" cm="1">
        <f t="array" ref="Z806:AA806">_xlfn.TEXTSPLIT(Y806,",")</f>
        <v>Grass</v>
      </c>
      <c r="AA806" t="str">
        <v xml:space="preserve"> Fairy</v>
      </c>
      <c r="AB806" t="str">
        <f>'pokedex_(Update_04.21)'!E803</f>
        <v>7</v>
      </c>
      <c r="AC806" t="str">
        <v>Shiinotic</v>
      </c>
      <c r="AD806" t="str">
        <v>Grass</v>
      </c>
      <c r="AE806" t="str">
        <v xml:space="preserve"> Fairy</v>
      </c>
      <c r="AF806" t="str">
        <f t="shared" si="12"/>
        <v>Grass, Fairy</v>
      </c>
      <c r="AG806" t="str">
        <v>Shiinotic</v>
      </c>
      <c r="AI806" t="str">
        <v>Grass, Fairy</v>
      </c>
      <c r="AJ806" t="str">
        <v>Salazzle</v>
      </c>
    </row>
    <row r="807" spans="24:36" x14ac:dyDescent="0.35">
      <c r="X807" t="str">
        <v>Salandit</v>
      </c>
      <c r="Y807" t="str">
        <v>Poison, Fire</v>
      </c>
      <c r="Z807" t="str" cm="1">
        <f t="array" ref="Z807:AA807">_xlfn.TEXTSPLIT(Y807,",")</f>
        <v>Poison</v>
      </c>
      <c r="AA807" t="str">
        <v xml:space="preserve"> Fire</v>
      </c>
      <c r="AB807" t="str">
        <f>'pokedex_(Update_04.21)'!E804</f>
        <v>7</v>
      </c>
      <c r="AC807" t="str">
        <v>Salandit</v>
      </c>
      <c r="AD807" t="str">
        <v>Poison</v>
      </c>
      <c r="AE807" t="str">
        <v xml:space="preserve"> Fire</v>
      </c>
      <c r="AF807" t="str">
        <f t="shared" si="12"/>
        <v>Poison, Fire</v>
      </c>
      <c r="AG807" t="str">
        <v>Salandit</v>
      </c>
      <c r="AI807" t="str">
        <v>Poison, Fire</v>
      </c>
      <c r="AJ807" t="str">
        <v>Stufful</v>
      </c>
    </row>
    <row r="808" spans="24:36" x14ac:dyDescent="0.35">
      <c r="X808" t="str">
        <v>Salazzle</v>
      </c>
      <c r="Y808" t="str">
        <v>Poison, Fire</v>
      </c>
      <c r="Z808" t="str" cm="1">
        <f t="array" ref="Z808:AA808">_xlfn.TEXTSPLIT(Y808,",")</f>
        <v>Poison</v>
      </c>
      <c r="AA808" t="str">
        <v xml:space="preserve"> Fire</v>
      </c>
      <c r="AB808" t="str">
        <f>'pokedex_(Update_04.21)'!E805</f>
        <v>7</v>
      </c>
      <c r="AC808" t="str">
        <v>Salazzle</v>
      </c>
      <c r="AD808" t="str">
        <v>Poison</v>
      </c>
      <c r="AE808" t="str">
        <v xml:space="preserve"> Fire</v>
      </c>
      <c r="AF808" t="str">
        <f t="shared" si="12"/>
        <v>Poison, Fire</v>
      </c>
      <c r="AG808" t="str">
        <v>Salazzle</v>
      </c>
      <c r="AI808" t="str">
        <v>Poison, Fire</v>
      </c>
      <c r="AJ808" t="str">
        <v>Bewear</v>
      </c>
    </row>
    <row r="809" spans="24:36" x14ac:dyDescent="0.35">
      <c r="X809" t="str">
        <v>Stufful</v>
      </c>
      <c r="Y809" t="str">
        <v>Normal, Fighting</v>
      </c>
      <c r="Z809" t="str" cm="1">
        <f t="array" ref="Z809:AA809">_xlfn.TEXTSPLIT(Y809,",")</f>
        <v>Normal</v>
      </c>
      <c r="AA809" t="str">
        <v xml:space="preserve"> Fighting</v>
      </c>
      <c r="AB809" t="str">
        <f>'pokedex_(Update_04.21)'!E806</f>
        <v>7</v>
      </c>
      <c r="AC809" t="str">
        <v>Stufful</v>
      </c>
      <c r="AD809" t="str">
        <v>Normal</v>
      </c>
      <c r="AE809" t="str">
        <v xml:space="preserve"> Fighting</v>
      </c>
      <c r="AF809" t="str">
        <f t="shared" si="12"/>
        <v>Normal, Fighting</v>
      </c>
      <c r="AG809" t="str">
        <v>Stufful</v>
      </c>
      <c r="AI809" t="str">
        <v>Normal, Fighting</v>
      </c>
      <c r="AJ809" t="str">
        <v>Bounsweet</v>
      </c>
    </row>
    <row r="810" spans="24:36" x14ac:dyDescent="0.35">
      <c r="X810" t="str">
        <v>Bewear</v>
      </c>
      <c r="Y810" t="str">
        <v>Normal, Fighting</v>
      </c>
      <c r="Z810" t="str" cm="1">
        <f t="array" ref="Z810:AA810">_xlfn.TEXTSPLIT(Y810,",")</f>
        <v>Normal</v>
      </c>
      <c r="AA810" t="str">
        <v xml:space="preserve"> Fighting</v>
      </c>
      <c r="AB810" t="str">
        <f>'pokedex_(Update_04.21)'!E807</f>
        <v>7</v>
      </c>
      <c r="AC810" t="str">
        <v>Bewear</v>
      </c>
      <c r="AD810" t="str">
        <v>Normal</v>
      </c>
      <c r="AE810" t="str">
        <v xml:space="preserve"> Fighting</v>
      </c>
      <c r="AF810" t="str">
        <f t="shared" si="12"/>
        <v>Normal, Fighting</v>
      </c>
      <c r="AG810" t="str">
        <v>Bewear</v>
      </c>
      <c r="AI810" t="str">
        <v>Normal, Fighting</v>
      </c>
      <c r="AJ810" t="str">
        <v>Steenee</v>
      </c>
    </row>
    <row r="811" spans="24:36" x14ac:dyDescent="0.35">
      <c r="X811" t="str">
        <v>Bounsweet</v>
      </c>
      <c r="Y811" t="str">
        <v>Grass</v>
      </c>
      <c r="Z811" t="str" cm="1">
        <f t="array" ref="Z811">_xlfn.TEXTSPLIT(Y811,",")</f>
        <v>Grass</v>
      </c>
      <c r="AB811" t="str">
        <f>'pokedex_(Update_04.21)'!E808</f>
        <v>7</v>
      </c>
      <c r="AC811" t="str">
        <v>Bounsweet</v>
      </c>
      <c r="AD811" t="str">
        <v>Grass</v>
      </c>
      <c r="AE811" t="str">
        <v>Grass</v>
      </c>
      <c r="AF811" t="str">
        <f t="shared" si="12"/>
        <v>Grass,Grass</v>
      </c>
      <c r="AG811" t="str">
        <v>Bounsweet</v>
      </c>
      <c r="AI811" t="str">
        <v>Grass</v>
      </c>
      <c r="AJ811" t="str">
        <v>Tsareena</v>
      </c>
    </row>
    <row r="812" spans="24:36" x14ac:dyDescent="0.35">
      <c r="X812" t="str">
        <v>Steenee</v>
      </c>
      <c r="Y812" t="str">
        <v>Grass</v>
      </c>
      <c r="Z812" t="str" cm="1">
        <f t="array" ref="Z812">_xlfn.TEXTSPLIT(Y812,",")</f>
        <v>Grass</v>
      </c>
      <c r="AB812" t="str">
        <f>'pokedex_(Update_04.21)'!E809</f>
        <v>7</v>
      </c>
      <c r="AC812" t="str">
        <v>Steenee</v>
      </c>
      <c r="AD812" t="str">
        <v>Grass</v>
      </c>
      <c r="AE812" t="str">
        <v>Grass</v>
      </c>
      <c r="AF812" t="str">
        <f t="shared" si="12"/>
        <v>Grass,Grass</v>
      </c>
      <c r="AG812" t="str">
        <v>Steenee</v>
      </c>
      <c r="AI812" t="str">
        <v>Grass</v>
      </c>
      <c r="AJ812" t="str">
        <v>Comfey</v>
      </c>
    </row>
    <row r="813" spans="24:36" x14ac:dyDescent="0.35">
      <c r="X813" t="str">
        <v>Tsareena</v>
      </c>
      <c r="Y813" t="str">
        <v>Grass</v>
      </c>
      <c r="Z813" t="str" cm="1">
        <f t="array" ref="Z813">_xlfn.TEXTSPLIT(Y813,",")</f>
        <v>Grass</v>
      </c>
      <c r="AB813" t="str">
        <f>'pokedex_(Update_04.21)'!E810</f>
        <v>7</v>
      </c>
      <c r="AC813" t="str">
        <v>Tsareena</v>
      </c>
      <c r="AD813" t="str">
        <v>Grass</v>
      </c>
      <c r="AE813" t="str">
        <v>Grass</v>
      </c>
      <c r="AF813" t="str">
        <f t="shared" si="12"/>
        <v>Grass,Grass</v>
      </c>
      <c r="AG813" t="str">
        <v>Tsareena</v>
      </c>
      <c r="AI813" t="str">
        <v>Grass</v>
      </c>
      <c r="AJ813" t="str">
        <v>Oranguru</v>
      </c>
    </row>
    <row r="814" spans="24:36" x14ac:dyDescent="0.35">
      <c r="X814" t="str">
        <v>Comfey</v>
      </c>
      <c r="Y814" t="str">
        <v>Fairy</v>
      </c>
      <c r="Z814" t="str" cm="1">
        <f t="array" ref="Z814">_xlfn.TEXTSPLIT(Y814,",")</f>
        <v>Fairy</v>
      </c>
      <c r="AB814" t="str">
        <f>'pokedex_(Update_04.21)'!E811</f>
        <v>7</v>
      </c>
      <c r="AC814" t="str">
        <v>Comfey</v>
      </c>
      <c r="AD814" t="str">
        <v>Fairy</v>
      </c>
      <c r="AE814" t="str">
        <v>Fairy</v>
      </c>
      <c r="AF814" t="str">
        <f t="shared" si="12"/>
        <v>Fairy,Fairy</v>
      </c>
      <c r="AG814" t="str">
        <v>Comfey</v>
      </c>
      <c r="AI814" t="str">
        <v>Fairy</v>
      </c>
      <c r="AJ814" t="str">
        <v>Passimian</v>
      </c>
    </row>
    <row r="815" spans="24:36" x14ac:dyDescent="0.35">
      <c r="X815" t="str">
        <v>Oranguru</v>
      </c>
      <c r="Y815" t="str">
        <v>Normal, Psychic</v>
      </c>
      <c r="Z815" t="str" cm="1">
        <f t="array" ref="Z815:AA815">_xlfn.TEXTSPLIT(Y815,",")</f>
        <v>Normal</v>
      </c>
      <c r="AA815" t="str">
        <v xml:space="preserve"> Psychic</v>
      </c>
      <c r="AB815" t="str">
        <f>'pokedex_(Update_04.21)'!E812</f>
        <v>7</v>
      </c>
      <c r="AC815" t="str">
        <v>Oranguru</v>
      </c>
      <c r="AD815" t="str">
        <v>Normal</v>
      </c>
      <c r="AE815" t="str">
        <v xml:space="preserve"> Psychic</v>
      </c>
      <c r="AF815" t="str">
        <f t="shared" si="12"/>
        <v>Normal, Psychic</v>
      </c>
      <c r="AG815" t="str">
        <v>Oranguru</v>
      </c>
      <c r="AI815" t="str">
        <v>Normal, Psychic</v>
      </c>
      <c r="AJ815" t="str">
        <v>Wimpod</v>
      </c>
    </row>
    <row r="816" spans="24:36" x14ac:dyDescent="0.35">
      <c r="X816" t="str">
        <v>Passimian</v>
      </c>
      <c r="Y816" t="str">
        <v>Fighting</v>
      </c>
      <c r="Z816" t="str" cm="1">
        <f t="array" ref="Z816">_xlfn.TEXTSPLIT(Y816,",")</f>
        <v>Fighting</v>
      </c>
      <c r="AB816" t="str">
        <f>'pokedex_(Update_04.21)'!E813</f>
        <v>7</v>
      </c>
      <c r="AC816" t="str">
        <v>Passimian</v>
      </c>
      <c r="AD816" t="str">
        <v>Fighting</v>
      </c>
      <c r="AE816" t="str">
        <v>Fighting</v>
      </c>
      <c r="AF816" t="str">
        <f t="shared" si="12"/>
        <v>Fighting,Fighting</v>
      </c>
      <c r="AG816" t="str">
        <v>Passimian</v>
      </c>
      <c r="AI816" t="str">
        <v>Fighting</v>
      </c>
      <c r="AJ816" t="str">
        <v>Golisopod</v>
      </c>
    </row>
    <row r="817" spans="24:36" x14ac:dyDescent="0.35">
      <c r="X817" t="str">
        <v>Wimpod</v>
      </c>
      <c r="Y817" t="str">
        <v>Bug, Water</v>
      </c>
      <c r="Z817" t="str" cm="1">
        <f t="array" ref="Z817:AA817">_xlfn.TEXTSPLIT(Y817,",")</f>
        <v>Bug</v>
      </c>
      <c r="AA817" t="str">
        <v xml:space="preserve"> Water</v>
      </c>
      <c r="AB817" t="str">
        <f>'pokedex_(Update_04.21)'!E814</f>
        <v>7</v>
      </c>
      <c r="AC817" t="str">
        <v>Wimpod</v>
      </c>
      <c r="AD817" t="str">
        <v>Bug</v>
      </c>
      <c r="AE817" t="str">
        <v xml:space="preserve"> Water</v>
      </c>
      <c r="AF817" t="str">
        <f t="shared" si="12"/>
        <v>Bug, Water</v>
      </c>
      <c r="AG817" t="str">
        <v>Wimpod</v>
      </c>
      <c r="AI817" t="str">
        <v>Bug, Water</v>
      </c>
      <c r="AJ817" t="str">
        <v>Sandygast</v>
      </c>
    </row>
    <row r="818" spans="24:36" x14ac:dyDescent="0.35">
      <c r="X818" t="str">
        <v>Golisopod</v>
      </c>
      <c r="Y818" t="str">
        <v>Bug, Water</v>
      </c>
      <c r="Z818" t="str" cm="1">
        <f t="array" ref="Z818:AA818">_xlfn.TEXTSPLIT(Y818,",")</f>
        <v>Bug</v>
      </c>
      <c r="AA818" t="str">
        <v xml:space="preserve"> Water</v>
      </c>
      <c r="AB818" t="str">
        <f>'pokedex_(Update_04.21)'!E815</f>
        <v>7</v>
      </c>
      <c r="AC818" t="str">
        <v>Golisopod</v>
      </c>
      <c r="AD818" t="str">
        <v>Bug</v>
      </c>
      <c r="AE818" t="str">
        <v xml:space="preserve"> Water</v>
      </c>
      <c r="AF818" t="str">
        <f t="shared" si="12"/>
        <v>Bug, Water</v>
      </c>
      <c r="AG818" t="str">
        <v>Golisopod</v>
      </c>
      <c r="AI818" t="str">
        <v>Bug, Water</v>
      </c>
      <c r="AJ818" t="str">
        <v>Palossand</v>
      </c>
    </row>
    <row r="819" spans="24:36" x14ac:dyDescent="0.35">
      <c r="X819" t="str">
        <v>Sandygast</v>
      </c>
      <c r="Y819" t="str">
        <v>Ghost, Ground</v>
      </c>
      <c r="Z819" t="str" cm="1">
        <f t="array" ref="Z819:AA819">_xlfn.TEXTSPLIT(Y819,",")</f>
        <v>Ghost</v>
      </c>
      <c r="AA819" t="str">
        <v xml:space="preserve"> Ground</v>
      </c>
      <c r="AB819" t="str">
        <f>'pokedex_(Update_04.21)'!E816</f>
        <v>7</v>
      </c>
      <c r="AC819" t="str">
        <v>Sandygast</v>
      </c>
      <c r="AD819" t="str">
        <v>Ghost</v>
      </c>
      <c r="AE819" t="str">
        <v xml:space="preserve"> Ground</v>
      </c>
      <c r="AF819" t="str">
        <f t="shared" si="12"/>
        <v>Ghost, Ground</v>
      </c>
      <c r="AG819" t="str">
        <v>Sandygast</v>
      </c>
      <c r="AI819" t="str">
        <v>Ghost, Ground</v>
      </c>
      <c r="AJ819" t="str">
        <v>Pyukumuku</v>
      </c>
    </row>
    <row r="820" spans="24:36" x14ac:dyDescent="0.35">
      <c r="X820" t="str">
        <v>Palossand</v>
      </c>
      <c r="Y820" t="str">
        <v>Ghost, Ground</v>
      </c>
      <c r="Z820" t="str" cm="1">
        <f t="array" ref="Z820:AA820">_xlfn.TEXTSPLIT(Y820,",")</f>
        <v>Ghost</v>
      </c>
      <c r="AA820" t="str">
        <v xml:space="preserve"> Ground</v>
      </c>
      <c r="AB820" t="str">
        <f>'pokedex_(Update_04.21)'!E817</f>
        <v>7</v>
      </c>
      <c r="AC820" t="str">
        <v>Palossand</v>
      </c>
      <c r="AD820" t="str">
        <v>Ghost</v>
      </c>
      <c r="AE820" t="str">
        <v xml:space="preserve"> Ground</v>
      </c>
      <c r="AF820" t="str">
        <f t="shared" si="12"/>
        <v>Ghost, Ground</v>
      </c>
      <c r="AG820" t="str">
        <v>Palossand</v>
      </c>
      <c r="AI820" t="str">
        <v>Ghost, Ground</v>
      </c>
      <c r="AJ820" t="str">
        <v>Type: Null</v>
      </c>
    </row>
    <row r="821" spans="24:36" x14ac:dyDescent="0.35">
      <c r="X821" t="str">
        <v>Pyukumuku</v>
      </c>
      <c r="Y821" t="str">
        <v>Water</v>
      </c>
      <c r="Z821" t="str" cm="1">
        <f t="array" ref="Z821">_xlfn.TEXTSPLIT(Y821,",")</f>
        <v>Water</v>
      </c>
      <c r="AB821" t="str">
        <f>'pokedex_(Update_04.21)'!E818</f>
        <v>7</v>
      </c>
      <c r="AC821" t="str">
        <v>Pyukumuku</v>
      </c>
      <c r="AD821" t="str">
        <v>Water</v>
      </c>
      <c r="AE821" t="str">
        <v>Water</v>
      </c>
      <c r="AF821" t="str">
        <f t="shared" si="12"/>
        <v>Water,Water</v>
      </c>
      <c r="AG821" t="str">
        <v>Pyukumuku</v>
      </c>
      <c r="AI821" t="str">
        <v>Water</v>
      </c>
      <c r="AJ821" t="str">
        <v>Silvally</v>
      </c>
    </row>
    <row r="822" spans="24:36" x14ac:dyDescent="0.35">
      <c r="X822" t="str">
        <v>Type: Null</v>
      </c>
      <c r="Y822" t="str">
        <v>Normal</v>
      </c>
      <c r="Z822" t="str" cm="1">
        <f t="array" ref="Z822">_xlfn.TEXTSPLIT(Y822,",")</f>
        <v>Normal</v>
      </c>
      <c r="AB822" t="str">
        <f>'pokedex_(Update_04.21)'!E819</f>
        <v>7</v>
      </c>
      <c r="AC822" t="str">
        <v>Type: Null</v>
      </c>
      <c r="AD822" t="str">
        <v>Normal</v>
      </c>
      <c r="AE822" t="str">
        <v>Normal</v>
      </c>
      <c r="AF822" t="str">
        <f t="shared" si="12"/>
        <v>Normal,Normal</v>
      </c>
      <c r="AG822" t="str">
        <v>Type: Null</v>
      </c>
      <c r="AI822" t="str">
        <v>Normal</v>
      </c>
      <c r="AJ822" t="str">
        <v>Minior Meteor Form</v>
      </c>
    </row>
    <row r="823" spans="24:36" x14ac:dyDescent="0.35">
      <c r="X823" t="str">
        <v>Silvally</v>
      </c>
      <c r="Y823" t="str">
        <v>Normal</v>
      </c>
      <c r="Z823" t="str" cm="1">
        <f t="array" ref="Z823">_xlfn.TEXTSPLIT(Y823,",")</f>
        <v>Normal</v>
      </c>
      <c r="AB823" t="str">
        <f>'pokedex_(Update_04.21)'!E820</f>
        <v>7</v>
      </c>
      <c r="AC823" t="str">
        <v>Silvally</v>
      </c>
      <c r="AD823" t="str">
        <v>Normal</v>
      </c>
      <c r="AE823" t="str">
        <v>Normal</v>
      </c>
      <c r="AF823" t="str">
        <f t="shared" si="12"/>
        <v>Normal,Normal</v>
      </c>
      <c r="AG823" t="str">
        <v>Silvally</v>
      </c>
      <c r="AI823" t="str">
        <v>Normal</v>
      </c>
      <c r="AJ823" t="str">
        <v>Minior Core Form</v>
      </c>
    </row>
    <row r="824" spans="24:36" x14ac:dyDescent="0.35">
      <c r="X824" t="str">
        <v>Minior Meteor Form</v>
      </c>
      <c r="Y824" t="str">
        <v>Rock, Flying</v>
      </c>
      <c r="Z824" t="str" cm="1">
        <f t="array" ref="Z824:AA824">_xlfn.TEXTSPLIT(Y824,",")</f>
        <v>Rock</v>
      </c>
      <c r="AA824" t="str">
        <v xml:space="preserve"> Flying</v>
      </c>
      <c r="AB824" t="str">
        <f>'pokedex_(Update_04.21)'!E821</f>
        <v>7</v>
      </c>
      <c r="AC824" t="str">
        <v>Minior Meteor Form</v>
      </c>
      <c r="AD824" t="str">
        <v>Rock</v>
      </c>
      <c r="AE824" t="str">
        <v xml:space="preserve"> Flying</v>
      </c>
      <c r="AF824" t="str">
        <f t="shared" si="12"/>
        <v>Rock, Flying</v>
      </c>
      <c r="AG824" t="str">
        <v>Minior Meteor Form</v>
      </c>
      <c r="AI824" t="str">
        <v>Rock, Flying</v>
      </c>
      <c r="AJ824" t="str">
        <v>Komala</v>
      </c>
    </row>
    <row r="825" spans="24:36" x14ac:dyDescent="0.35">
      <c r="X825" t="str">
        <v>Minior Core Form</v>
      </c>
      <c r="Y825" t="str">
        <v>Rock, Flying</v>
      </c>
      <c r="Z825" t="str" cm="1">
        <f t="array" ref="Z825:AA825">_xlfn.TEXTSPLIT(Y825,",")</f>
        <v>Rock</v>
      </c>
      <c r="AA825" t="str">
        <v xml:space="preserve"> Flying</v>
      </c>
      <c r="AB825" t="str">
        <f>'pokedex_(Update_04.21)'!E822</f>
        <v>7</v>
      </c>
      <c r="AC825" t="str">
        <v>Minior Core Form</v>
      </c>
      <c r="AD825" t="str">
        <v>Rock</v>
      </c>
      <c r="AE825" t="str">
        <v xml:space="preserve"> Flying</v>
      </c>
      <c r="AF825" t="str">
        <f t="shared" si="12"/>
        <v>Rock, Flying</v>
      </c>
      <c r="AG825" t="str">
        <v>Minior Core Form</v>
      </c>
      <c r="AI825" t="str">
        <v>Rock, Flying</v>
      </c>
      <c r="AJ825" t="str">
        <v>Turtonator</v>
      </c>
    </row>
    <row r="826" spans="24:36" x14ac:dyDescent="0.35">
      <c r="X826" t="str">
        <v>Komala</v>
      </c>
      <c r="Y826" t="str">
        <v>Normal</v>
      </c>
      <c r="Z826" t="str" cm="1">
        <f t="array" ref="Z826">_xlfn.TEXTSPLIT(Y826,",")</f>
        <v>Normal</v>
      </c>
      <c r="AB826" t="str">
        <f>'pokedex_(Update_04.21)'!E823</f>
        <v>7</v>
      </c>
      <c r="AC826" t="str">
        <v>Komala</v>
      </c>
      <c r="AD826" t="str">
        <v>Normal</v>
      </c>
      <c r="AE826" t="str">
        <v>Normal</v>
      </c>
      <c r="AF826" t="str">
        <f t="shared" si="12"/>
        <v>Normal,Normal</v>
      </c>
      <c r="AG826" t="str">
        <v>Komala</v>
      </c>
      <c r="AI826" t="str">
        <v>Normal</v>
      </c>
      <c r="AJ826" t="str">
        <v>Togedemaru</v>
      </c>
    </row>
    <row r="827" spans="24:36" x14ac:dyDescent="0.35">
      <c r="X827" t="str">
        <v>Turtonator</v>
      </c>
      <c r="Y827" t="str">
        <v>Fire, Dragon</v>
      </c>
      <c r="Z827" t="str" cm="1">
        <f t="array" ref="Z827:AA827">_xlfn.TEXTSPLIT(Y827,",")</f>
        <v>Fire</v>
      </c>
      <c r="AA827" t="str">
        <v xml:space="preserve"> Dragon</v>
      </c>
      <c r="AB827" t="str">
        <f>'pokedex_(Update_04.21)'!E824</f>
        <v>7</v>
      </c>
      <c r="AC827" t="str">
        <v>Turtonator</v>
      </c>
      <c r="AD827" t="str">
        <v>Fire</v>
      </c>
      <c r="AE827" t="str">
        <v xml:space="preserve"> Dragon</v>
      </c>
      <c r="AF827" t="str">
        <f t="shared" si="12"/>
        <v>Fire, Dragon</v>
      </c>
      <c r="AG827" t="str">
        <v>Turtonator</v>
      </c>
      <c r="AI827" t="str">
        <v>Fire, Dragon</v>
      </c>
      <c r="AJ827" t="str">
        <v>Mimikyu</v>
      </c>
    </row>
    <row r="828" spans="24:36" x14ac:dyDescent="0.35">
      <c r="X828" t="str">
        <v>Togedemaru</v>
      </c>
      <c r="Y828" t="str">
        <v>Electric, Steel</v>
      </c>
      <c r="Z828" t="str" cm="1">
        <f t="array" ref="Z828:AA828">_xlfn.TEXTSPLIT(Y828,",")</f>
        <v>Electric</v>
      </c>
      <c r="AA828" t="str">
        <v xml:space="preserve"> Steel</v>
      </c>
      <c r="AB828" t="str">
        <f>'pokedex_(Update_04.21)'!E825</f>
        <v>7</v>
      </c>
      <c r="AC828" t="str">
        <v>Togedemaru</v>
      </c>
      <c r="AD828" t="str">
        <v>Electric</v>
      </c>
      <c r="AE828" t="str">
        <v xml:space="preserve"> Steel</v>
      </c>
      <c r="AF828" t="str">
        <f t="shared" si="12"/>
        <v>Electric, Steel</v>
      </c>
      <c r="AG828" t="str">
        <v>Togedemaru</v>
      </c>
      <c r="AI828" t="str">
        <v>Electric, Steel</v>
      </c>
      <c r="AJ828" t="str">
        <v>Bruxish</v>
      </c>
    </row>
    <row r="829" spans="24:36" x14ac:dyDescent="0.35">
      <c r="X829" t="str">
        <v>Mimikyu</v>
      </c>
      <c r="Y829" t="str">
        <v>Ghost, Fairy</v>
      </c>
      <c r="Z829" t="str" cm="1">
        <f t="array" ref="Z829:AA829">_xlfn.TEXTSPLIT(Y829,",")</f>
        <v>Ghost</v>
      </c>
      <c r="AA829" t="str">
        <v xml:space="preserve"> Fairy</v>
      </c>
      <c r="AB829" t="str">
        <f>'pokedex_(Update_04.21)'!E826</f>
        <v>7</v>
      </c>
      <c r="AC829" t="str">
        <v>Mimikyu</v>
      </c>
      <c r="AD829" t="str">
        <v>Ghost</v>
      </c>
      <c r="AE829" t="str">
        <v xml:space="preserve"> Fairy</v>
      </c>
      <c r="AF829" t="str">
        <f t="shared" si="12"/>
        <v>Ghost, Fairy</v>
      </c>
      <c r="AG829" t="str">
        <v>Mimikyu</v>
      </c>
      <c r="AI829" t="str">
        <v>Ghost, Fairy</v>
      </c>
      <c r="AJ829" t="str">
        <v>Drampa</v>
      </c>
    </row>
    <row r="830" spans="24:36" x14ac:dyDescent="0.35">
      <c r="X830" t="str">
        <v>Bruxish</v>
      </c>
      <c r="Y830" t="str">
        <v>Water, Psychic</v>
      </c>
      <c r="Z830" t="str" cm="1">
        <f t="array" ref="Z830:AA830">_xlfn.TEXTSPLIT(Y830,",")</f>
        <v>Water</v>
      </c>
      <c r="AA830" t="str">
        <v xml:space="preserve"> Psychic</v>
      </c>
      <c r="AB830" t="str">
        <f>'pokedex_(Update_04.21)'!E827</f>
        <v>7</v>
      </c>
      <c r="AC830" t="str">
        <v>Bruxish</v>
      </c>
      <c r="AD830" t="str">
        <v>Water</v>
      </c>
      <c r="AE830" t="str">
        <v xml:space="preserve"> Psychic</v>
      </c>
      <c r="AF830" t="str">
        <f t="shared" si="12"/>
        <v>Water, Psychic</v>
      </c>
      <c r="AG830" t="str">
        <v>Bruxish</v>
      </c>
      <c r="AI830" t="str">
        <v>Water, Psychic</v>
      </c>
      <c r="AJ830" t="str">
        <v>Dhelmise</v>
      </c>
    </row>
    <row r="831" spans="24:36" x14ac:dyDescent="0.35">
      <c r="X831" t="str">
        <v>Drampa</v>
      </c>
      <c r="Y831" t="str">
        <v>Normal, Dragon</v>
      </c>
      <c r="Z831" t="str" cm="1">
        <f t="array" ref="Z831:AA831">_xlfn.TEXTSPLIT(Y831,",")</f>
        <v>Normal</v>
      </c>
      <c r="AA831" t="str">
        <v xml:space="preserve"> Dragon</v>
      </c>
      <c r="AB831" t="str">
        <f>'pokedex_(Update_04.21)'!E828</f>
        <v>7</v>
      </c>
      <c r="AC831" t="str">
        <v>Drampa</v>
      </c>
      <c r="AD831" t="str">
        <v>Normal</v>
      </c>
      <c r="AE831" t="str">
        <v xml:space="preserve"> Dragon</v>
      </c>
      <c r="AF831" t="str">
        <f t="shared" si="12"/>
        <v>Normal, Dragon</v>
      </c>
      <c r="AG831" t="str">
        <v>Drampa</v>
      </c>
      <c r="AI831" t="str">
        <v>Normal, Dragon</v>
      </c>
      <c r="AJ831" t="str">
        <v>Jangmo-o</v>
      </c>
    </row>
    <row r="832" spans="24:36" x14ac:dyDescent="0.35">
      <c r="X832" t="str">
        <v>Dhelmise</v>
      </c>
      <c r="Y832" t="str">
        <v>Ghost, Grass</v>
      </c>
      <c r="Z832" t="str" cm="1">
        <f t="array" ref="Z832:AA832">_xlfn.TEXTSPLIT(Y832,",")</f>
        <v>Ghost</v>
      </c>
      <c r="AA832" t="str">
        <v xml:space="preserve"> Grass</v>
      </c>
      <c r="AB832" t="str">
        <f>'pokedex_(Update_04.21)'!E829</f>
        <v>7</v>
      </c>
      <c r="AC832" t="str">
        <v>Dhelmise</v>
      </c>
      <c r="AD832" t="str">
        <v>Ghost</v>
      </c>
      <c r="AE832" t="str">
        <v xml:space="preserve"> Grass</v>
      </c>
      <c r="AF832" t="str">
        <f t="shared" si="12"/>
        <v>Ghost, Grass</v>
      </c>
      <c r="AG832" t="str">
        <v>Dhelmise</v>
      </c>
      <c r="AI832" t="str">
        <v>Ghost, Grass</v>
      </c>
      <c r="AJ832" t="str">
        <v>Hakamo-o</v>
      </c>
    </row>
    <row r="833" spans="24:36" x14ac:dyDescent="0.35">
      <c r="X833" t="str">
        <v>Jangmo-o</v>
      </c>
      <c r="Y833" t="str">
        <v>Dragon</v>
      </c>
      <c r="Z833" t="str" cm="1">
        <f t="array" ref="Z833">_xlfn.TEXTSPLIT(Y833,",")</f>
        <v>Dragon</v>
      </c>
      <c r="AB833" t="str">
        <f>'pokedex_(Update_04.21)'!E830</f>
        <v>7</v>
      </c>
      <c r="AC833" t="str">
        <v>Jangmo-o</v>
      </c>
      <c r="AD833" t="str">
        <v>Dragon</v>
      </c>
      <c r="AE833" t="str">
        <v>Dragon</v>
      </c>
      <c r="AF833" t="str">
        <f t="shared" si="12"/>
        <v>Dragon,Dragon</v>
      </c>
      <c r="AG833" t="str">
        <v>Jangmo-o</v>
      </c>
      <c r="AI833" t="str">
        <v>Dragon</v>
      </c>
      <c r="AJ833" t="str">
        <v>Kommo-o</v>
      </c>
    </row>
    <row r="834" spans="24:36" x14ac:dyDescent="0.35">
      <c r="X834" t="str">
        <v>Hakamo-o</v>
      </c>
      <c r="Y834" t="str">
        <v>Dragon, Fighting</v>
      </c>
      <c r="Z834" t="str" cm="1">
        <f t="array" ref="Z834:AA834">_xlfn.TEXTSPLIT(Y834,",")</f>
        <v>Dragon</v>
      </c>
      <c r="AA834" t="str">
        <v xml:space="preserve"> Fighting</v>
      </c>
      <c r="AB834" t="str">
        <f>'pokedex_(Update_04.21)'!E831</f>
        <v>7</v>
      </c>
      <c r="AC834" t="str">
        <v>Hakamo-o</v>
      </c>
      <c r="AD834" t="str">
        <v>Dragon</v>
      </c>
      <c r="AE834" t="str">
        <v xml:space="preserve"> Fighting</v>
      </c>
      <c r="AF834" t="str">
        <f t="shared" si="12"/>
        <v>Dragon, Fighting</v>
      </c>
      <c r="AG834" t="str">
        <v>Hakamo-o</v>
      </c>
      <c r="AI834" t="str">
        <v>Dragon, Fighting</v>
      </c>
      <c r="AJ834" t="str">
        <v>Tapu Koko</v>
      </c>
    </row>
    <row r="835" spans="24:36" x14ac:dyDescent="0.35">
      <c r="X835" t="str">
        <v>Kommo-o</v>
      </c>
      <c r="Y835" t="str">
        <v>Dragon, Fighting</v>
      </c>
      <c r="Z835" t="str" cm="1">
        <f t="array" ref="Z835:AA835">_xlfn.TEXTSPLIT(Y835,",")</f>
        <v>Dragon</v>
      </c>
      <c r="AA835" t="str">
        <v xml:space="preserve"> Fighting</v>
      </c>
      <c r="AB835" t="str">
        <f>'pokedex_(Update_04.21)'!E832</f>
        <v>7</v>
      </c>
      <c r="AC835" t="str">
        <v>Kommo-o</v>
      </c>
      <c r="AD835" t="str">
        <v>Dragon</v>
      </c>
      <c r="AE835" t="str">
        <v xml:space="preserve"> Fighting</v>
      </c>
      <c r="AF835" t="str">
        <f t="shared" si="12"/>
        <v>Dragon, Fighting</v>
      </c>
      <c r="AG835" t="str">
        <v>Kommo-o</v>
      </c>
      <c r="AI835" t="str">
        <v>Dragon, Fighting</v>
      </c>
      <c r="AJ835" t="str">
        <v>Tapu Lele</v>
      </c>
    </row>
    <row r="836" spans="24:36" x14ac:dyDescent="0.35">
      <c r="X836" t="str">
        <v>Tapu Koko</v>
      </c>
      <c r="Y836" t="str">
        <v>Electric, Fairy</v>
      </c>
      <c r="Z836" t="str" cm="1">
        <f t="array" ref="Z836:AA836">_xlfn.TEXTSPLIT(Y836,",")</f>
        <v>Electric</v>
      </c>
      <c r="AA836" t="str">
        <v xml:space="preserve"> Fairy</v>
      </c>
      <c r="AB836" t="str">
        <f>'pokedex_(Update_04.21)'!E833</f>
        <v>7</v>
      </c>
      <c r="AC836" t="str">
        <v>Tapu Koko</v>
      </c>
      <c r="AD836" t="str">
        <v>Electric</v>
      </c>
      <c r="AE836" t="str">
        <v xml:space="preserve"> Fairy</v>
      </c>
      <c r="AF836" t="str">
        <f t="shared" si="12"/>
        <v>Electric, Fairy</v>
      </c>
      <c r="AG836" t="str">
        <v>Tapu Koko</v>
      </c>
      <c r="AI836" t="str">
        <v>Electric, Fairy</v>
      </c>
      <c r="AJ836" t="str">
        <v>Tapu Bulu</v>
      </c>
    </row>
    <row r="837" spans="24:36" x14ac:dyDescent="0.35">
      <c r="X837" t="str">
        <v>Tapu Lele</v>
      </c>
      <c r="Y837" t="str">
        <v>Psychic, Fairy</v>
      </c>
      <c r="Z837" t="str" cm="1">
        <f t="array" ref="Z837:AA837">_xlfn.TEXTSPLIT(Y837,",")</f>
        <v>Psychic</v>
      </c>
      <c r="AA837" t="str">
        <v xml:space="preserve"> Fairy</v>
      </c>
      <c r="AB837" t="str">
        <f>'pokedex_(Update_04.21)'!E834</f>
        <v>7</v>
      </c>
      <c r="AC837" t="str">
        <v>Tapu Lele</v>
      </c>
      <c r="AD837" t="str">
        <v>Psychic</v>
      </c>
      <c r="AE837" t="str">
        <v xml:space="preserve"> Fairy</v>
      </c>
      <c r="AF837" t="str">
        <f t="shared" si="12"/>
        <v>Psychic, Fairy</v>
      </c>
      <c r="AG837" t="str">
        <v>Tapu Lele</v>
      </c>
      <c r="AI837" t="str">
        <v>Psychic, Fairy</v>
      </c>
      <c r="AJ837" t="str">
        <v>Tapu Fini</v>
      </c>
    </row>
    <row r="838" spans="24:36" x14ac:dyDescent="0.35">
      <c r="X838" t="str">
        <v>Tapu Bulu</v>
      </c>
      <c r="Y838" t="str">
        <v>Grass, Fairy</v>
      </c>
      <c r="Z838" t="str" cm="1">
        <f t="array" ref="Z838:AA838">_xlfn.TEXTSPLIT(Y838,",")</f>
        <v>Grass</v>
      </c>
      <c r="AA838" t="str">
        <v xml:space="preserve"> Fairy</v>
      </c>
      <c r="AB838" t="str">
        <f>'pokedex_(Update_04.21)'!E835</f>
        <v>7</v>
      </c>
      <c r="AC838" t="str">
        <v>Tapu Bulu</v>
      </c>
      <c r="AD838" t="str">
        <v>Grass</v>
      </c>
      <c r="AE838" t="str">
        <v xml:space="preserve"> Fairy</v>
      </c>
      <c r="AF838" t="str">
        <f t="shared" ref="AF838:AF901" si="13">_xlfn.TEXTJOIN(",",TRUE,AD838,AE838)</f>
        <v>Grass, Fairy</v>
      </c>
      <c r="AG838" t="str">
        <v>Tapu Bulu</v>
      </c>
      <c r="AI838" t="str">
        <v>Grass, Fairy</v>
      </c>
      <c r="AJ838" t="str">
        <v>Cosmog</v>
      </c>
    </row>
    <row r="839" spans="24:36" x14ac:dyDescent="0.35">
      <c r="X839" t="str">
        <v>Tapu Fini</v>
      </c>
      <c r="Y839" t="str">
        <v>Water, Fairy</v>
      </c>
      <c r="Z839" t="str" cm="1">
        <f t="array" ref="Z839:AA839">_xlfn.TEXTSPLIT(Y839,",")</f>
        <v>Water</v>
      </c>
      <c r="AA839" t="str">
        <v xml:space="preserve"> Fairy</v>
      </c>
      <c r="AB839" t="str">
        <f>'pokedex_(Update_04.21)'!E836</f>
        <v>7</v>
      </c>
      <c r="AC839" t="str">
        <v>Tapu Fini</v>
      </c>
      <c r="AD839" t="str">
        <v>Water</v>
      </c>
      <c r="AE839" t="str">
        <v xml:space="preserve"> Fairy</v>
      </c>
      <c r="AF839" t="str">
        <f t="shared" si="13"/>
        <v>Water, Fairy</v>
      </c>
      <c r="AG839" t="str">
        <v>Tapu Fini</v>
      </c>
      <c r="AI839" t="str">
        <v>Water, Fairy</v>
      </c>
      <c r="AJ839" t="str">
        <v>Cosmoem</v>
      </c>
    </row>
    <row r="840" spans="24:36" x14ac:dyDescent="0.35">
      <c r="X840" t="str">
        <v>Cosmog</v>
      </c>
      <c r="Y840" t="str">
        <v>Psychic</v>
      </c>
      <c r="Z840" t="str" cm="1">
        <f t="array" ref="Z840">_xlfn.TEXTSPLIT(Y840,",")</f>
        <v>Psychic</v>
      </c>
      <c r="AB840" t="str">
        <f>'pokedex_(Update_04.21)'!E837</f>
        <v>7</v>
      </c>
      <c r="AC840" t="str">
        <v>Cosmog</v>
      </c>
      <c r="AD840" t="str">
        <v>Psychic</v>
      </c>
      <c r="AE840" t="str">
        <v>Psychic</v>
      </c>
      <c r="AF840" t="str">
        <f t="shared" si="13"/>
        <v>Psychic,Psychic</v>
      </c>
      <c r="AG840" t="str">
        <v>Cosmog</v>
      </c>
      <c r="AI840" t="str">
        <v>Psychic</v>
      </c>
      <c r="AJ840" t="str">
        <v>Solgaleo</v>
      </c>
    </row>
    <row r="841" spans="24:36" x14ac:dyDescent="0.35">
      <c r="X841" t="str">
        <v>Cosmoem</v>
      </c>
      <c r="Y841" t="str">
        <v>Psychic</v>
      </c>
      <c r="Z841" t="str" cm="1">
        <f t="array" ref="Z841">_xlfn.TEXTSPLIT(Y841,",")</f>
        <v>Psychic</v>
      </c>
      <c r="AB841" t="str">
        <f>'pokedex_(Update_04.21)'!E838</f>
        <v>7</v>
      </c>
      <c r="AC841" t="str">
        <v>Cosmoem</v>
      </c>
      <c r="AD841" t="str">
        <v>Psychic</v>
      </c>
      <c r="AE841" t="str">
        <v>Psychic</v>
      </c>
      <c r="AF841" t="str">
        <f t="shared" si="13"/>
        <v>Psychic,Psychic</v>
      </c>
      <c r="AG841" t="str">
        <v>Cosmoem</v>
      </c>
      <c r="AI841" t="str">
        <v>Psychic</v>
      </c>
      <c r="AJ841" t="str">
        <v>Lunala</v>
      </c>
    </row>
    <row r="842" spans="24:36" x14ac:dyDescent="0.35">
      <c r="X842" t="str">
        <v>Solgaleo</v>
      </c>
      <c r="Y842" t="str">
        <v>Psychic, Steel</v>
      </c>
      <c r="Z842" t="str" cm="1">
        <f t="array" ref="Z842:AA842">_xlfn.TEXTSPLIT(Y842,",")</f>
        <v>Psychic</v>
      </c>
      <c r="AA842" t="str">
        <v xml:space="preserve"> Steel</v>
      </c>
      <c r="AB842" t="str">
        <f>'pokedex_(Update_04.21)'!E839</f>
        <v>7</v>
      </c>
      <c r="AC842" t="str">
        <v>Solgaleo</v>
      </c>
      <c r="AD842" t="str">
        <v>Psychic</v>
      </c>
      <c r="AE842" t="str">
        <v xml:space="preserve"> Steel</v>
      </c>
      <c r="AF842" t="str">
        <f t="shared" si="13"/>
        <v>Psychic, Steel</v>
      </c>
      <c r="AG842" t="str">
        <v>Solgaleo</v>
      </c>
      <c r="AI842" t="str">
        <v>Psychic, Steel</v>
      </c>
      <c r="AJ842" t="str">
        <v>Nihilego</v>
      </c>
    </row>
    <row r="843" spans="24:36" x14ac:dyDescent="0.35">
      <c r="X843" t="str">
        <v>Lunala</v>
      </c>
      <c r="Y843" t="str">
        <v>Psychic, Ghost</v>
      </c>
      <c r="Z843" t="str" cm="1">
        <f t="array" ref="Z843:AA843">_xlfn.TEXTSPLIT(Y843,",")</f>
        <v>Psychic</v>
      </c>
      <c r="AA843" t="str">
        <v xml:space="preserve"> Ghost</v>
      </c>
      <c r="AB843" t="str">
        <f>'pokedex_(Update_04.21)'!E840</f>
        <v>7</v>
      </c>
      <c r="AC843" t="str">
        <v>Lunala</v>
      </c>
      <c r="AD843" t="str">
        <v>Psychic</v>
      </c>
      <c r="AE843" t="str">
        <v xml:space="preserve"> Ghost</v>
      </c>
      <c r="AF843" t="str">
        <f t="shared" si="13"/>
        <v>Psychic, Ghost</v>
      </c>
      <c r="AG843" t="str">
        <v>Lunala</v>
      </c>
      <c r="AI843" t="str">
        <v>Psychic, Ghost</v>
      </c>
      <c r="AJ843" t="str">
        <v>Buzzwole</v>
      </c>
    </row>
    <row r="844" spans="24:36" x14ac:dyDescent="0.35">
      <c r="X844" t="str">
        <v>Nihilego</v>
      </c>
      <c r="Y844" t="str">
        <v>Rock, Poison</v>
      </c>
      <c r="Z844" t="str" cm="1">
        <f t="array" ref="Z844:AA844">_xlfn.TEXTSPLIT(Y844,",")</f>
        <v>Rock</v>
      </c>
      <c r="AA844" t="str">
        <v xml:space="preserve"> Poison</v>
      </c>
      <c r="AB844" t="str">
        <f>'pokedex_(Update_04.21)'!E841</f>
        <v>7</v>
      </c>
      <c r="AC844" t="str">
        <v>Nihilego</v>
      </c>
      <c r="AD844" t="str">
        <v>Rock</v>
      </c>
      <c r="AE844" t="str">
        <v xml:space="preserve"> Poison</v>
      </c>
      <c r="AF844" t="str">
        <f t="shared" si="13"/>
        <v>Rock, Poison</v>
      </c>
      <c r="AG844" t="str">
        <v>Nihilego</v>
      </c>
      <c r="AI844" t="str">
        <v>Rock, Poison</v>
      </c>
      <c r="AJ844" t="str">
        <v>Pheromosa</v>
      </c>
    </row>
    <row r="845" spans="24:36" x14ac:dyDescent="0.35">
      <c r="X845" t="str">
        <v>Buzzwole</v>
      </c>
      <c r="Y845" t="str">
        <v>Bug, Fighting</v>
      </c>
      <c r="Z845" t="str" cm="1">
        <f t="array" ref="Z845:AA845">_xlfn.TEXTSPLIT(Y845,",")</f>
        <v>Bug</v>
      </c>
      <c r="AA845" t="str">
        <v xml:space="preserve"> Fighting</v>
      </c>
      <c r="AB845" t="str">
        <f>'pokedex_(Update_04.21)'!E842</f>
        <v>7</v>
      </c>
      <c r="AC845" t="str">
        <v>Buzzwole</v>
      </c>
      <c r="AD845" t="str">
        <v>Bug</v>
      </c>
      <c r="AE845" t="str">
        <v xml:space="preserve"> Fighting</v>
      </c>
      <c r="AF845" t="str">
        <f t="shared" si="13"/>
        <v>Bug, Fighting</v>
      </c>
      <c r="AG845" t="str">
        <v>Buzzwole</v>
      </c>
      <c r="AI845" t="str">
        <v>Bug, Fighting</v>
      </c>
      <c r="AJ845" t="str">
        <v>Xurkitree</v>
      </c>
    </row>
    <row r="846" spans="24:36" x14ac:dyDescent="0.35">
      <c r="X846" t="str">
        <v>Pheromosa</v>
      </c>
      <c r="Y846" t="str">
        <v>Bug, Fighting</v>
      </c>
      <c r="Z846" t="str" cm="1">
        <f t="array" ref="Z846:AA846">_xlfn.TEXTSPLIT(Y846,",")</f>
        <v>Bug</v>
      </c>
      <c r="AA846" t="str">
        <v xml:space="preserve"> Fighting</v>
      </c>
      <c r="AB846" t="str">
        <f>'pokedex_(Update_04.21)'!E843</f>
        <v>7</v>
      </c>
      <c r="AC846" t="str">
        <v>Pheromosa</v>
      </c>
      <c r="AD846" t="str">
        <v>Bug</v>
      </c>
      <c r="AE846" t="str">
        <v xml:space="preserve"> Fighting</v>
      </c>
      <c r="AF846" t="str">
        <f t="shared" si="13"/>
        <v>Bug, Fighting</v>
      </c>
      <c r="AG846" t="str">
        <v>Pheromosa</v>
      </c>
      <c r="AI846" t="str">
        <v>Bug, Fighting</v>
      </c>
      <c r="AJ846" t="str">
        <v>Celesteela</v>
      </c>
    </row>
    <row r="847" spans="24:36" x14ac:dyDescent="0.35">
      <c r="X847" t="str">
        <v>Xurkitree</v>
      </c>
      <c r="Y847" t="str">
        <v>Electric</v>
      </c>
      <c r="Z847" t="str" cm="1">
        <f t="array" ref="Z847">_xlfn.TEXTSPLIT(Y847,",")</f>
        <v>Electric</v>
      </c>
      <c r="AB847" t="str">
        <f>'pokedex_(Update_04.21)'!E844</f>
        <v>7</v>
      </c>
      <c r="AC847" t="str">
        <v>Xurkitree</v>
      </c>
      <c r="AD847" t="str">
        <v>Electric</v>
      </c>
      <c r="AE847" t="str">
        <v>Electric</v>
      </c>
      <c r="AF847" t="str">
        <f t="shared" si="13"/>
        <v>Electric,Electric</v>
      </c>
      <c r="AG847" t="str">
        <v>Xurkitree</v>
      </c>
      <c r="AI847" t="str">
        <v>Electric</v>
      </c>
      <c r="AJ847" t="str">
        <v>Kartana</v>
      </c>
    </row>
    <row r="848" spans="24:36" x14ac:dyDescent="0.35">
      <c r="X848" t="str">
        <v>Celesteela</v>
      </c>
      <c r="Y848" t="str">
        <v>Steel, Flying</v>
      </c>
      <c r="Z848" t="str" cm="1">
        <f t="array" ref="Z848:AA848">_xlfn.TEXTSPLIT(Y848,",")</f>
        <v>Steel</v>
      </c>
      <c r="AA848" t="str">
        <v xml:space="preserve"> Flying</v>
      </c>
      <c r="AB848" t="str">
        <f>'pokedex_(Update_04.21)'!E845</f>
        <v>7</v>
      </c>
      <c r="AC848" t="str">
        <v>Celesteela</v>
      </c>
      <c r="AD848" t="str">
        <v>Steel</v>
      </c>
      <c r="AE848" t="str">
        <v xml:space="preserve"> Flying</v>
      </c>
      <c r="AF848" t="str">
        <f t="shared" si="13"/>
        <v>Steel, Flying</v>
      </c>
      <c r="AG848" t="str">
        <v>Celesteela</v>
      </c>
      <c r="AI848" t="str">
        <v>Steel, Flying</v>
      </c>
      <c r="AJ848" t="str">
        <v>Guzzlord</v>
      </c>
    </row>
    <row r="849" spans="24:36" x14ac:dyDescent="0.35">
      <c r="X849" t="str">
        <v>Kartana</v>
      </c>
      <c r="Y849" t="str">
        <v>Grass, Steel</v>
      </c>
      <c r="Z849" t="str" cm="1">
        <f t="array" ref="Z849:AA849">_xlfn.TEXTSPLIT(Y849,",")</f>
        <v>Grass</v>
      </c>
      <c r="AA849" t="str">
        <v xml:space="preserve"> Steel</v>
      </c>
      <c r="AB849" t="str">
        <f>'pokedex_(Update_04.21)'!E846</f>
        <v>7</v>
      </c>
      <c r="AC849" t="str">
        <v>Kartana</v>
      </c>
      <c r="AD849" t="str">
        <v>Grass</v>
      </c>
      <c r="AE849" t="str">
        <v xml:space="preserve"> Steel</v>
      </c>
      <c r="AF849" t="str">
        <f t="shared" si="13"/>
        <v>Grass, Steel</v>
      </c>
      <c r="AG849" t="str">
        <v>Kartana</v>
      </c>
      <c r="AI849" t="str">
        <v>Grass, Steel</v>
      </c>
      <c r="AJ849" t="str">
        <v>Necrozma</v>
      </c>
    </row>
    <row r="850" spans="24:36" x14ac:dyDescent="0.35">
      <c r="X850" t="str">
        <v>Guzzlord</v>
      </c>
      <c r="Y850" t="str">
        <v>Dark, Dragon</v>
      </c>
      <c r="Z850" t="str" cm="1">
        <f t="array" ref="Z850:AA850">_xlfn.TEXTSPLIT(Y850,",")</f>
        <v>Dark</v>
      </c>
      <c r="AA850" t="str">
        <v xml:space="preserve"> Dragon</v>
      </c>
      <c r="AB850" t="str">
        <f>'pokedex_(Update_04.21)'!E847</f>
        <v>7</v>
      </c>
      <c r="AC850" t="str">
        <v>Guzzlord</v>
      </c>
      <c r="AD850" t="str">
        <v>Dark</v>
      </c>
      <c r="AE850" t="str">
        <v xml:space="preserve"> Dragon</v>
      </c>
      <c r="AF850" t="str">
        <f t="shared" si="13"/>
        <v>Dark, Dragon</v>
      </c>
      <c r="AG850" t="str">
        <v>Guzzlord</v>
      </c>
      <c r="AI850" t="str">
        <v>Dark, Dragon</v>
      </c>
      <c r="AJ850" t="str">
        <v>Dusk Mane Necrozma</v>
      </c>
    </row>
    <row r="851" spans="24:36" x14ac:dyDescent="0.35">
      <c r="X851" t="str">
        <v>Necrozma</v>
      </c>
      <c r="Y851" t="str">
        <v>Psychic</v>
      </c>
      <c r="Z851" t="str" cm="1">
        <f t="array" ref="Z851">_xlfn.TEXTSPLIT(Y851,",")</f>
        <v>Psychic</v>
      </c>
      <c r="AB851" t="str">
        <f>'pokedex_(Update_04.21)'!E848</f>
        <v>7</v>
      </c>
      <c r="AC851" t="str">
        <v>Necrozma</v>
      </c>
      <c r="AD851" t="str">
        <v>Psychic</v>
      </c>
      <c r="AE851" t="str">
        <v>Psychic</v>
      </c>
      <c r="AF851" t="str">
        <f t="shared" si="13"/>
        <v>Psychic,Psychic</v>
      </c>
      <c r="AG851" t="str">
        <v>Necrozma</v>
      </c>
      <c r="AI851" t="str">
        <v>Psychic</v>
      </c>
      <c r="AJ851" t="str">
        <v>Dawn Wings Necrozma</v>
      </c>
    </row>
    <row r="852" spans="24:36" x14ac:dyDescent="0.35">
      <c r="X852" t="str">
        <v>Dusk Mane Necrozma</v>
      </c>
      <c r="Y852" t="str">
        <v>Psychic, Steel</v>
      </c>
      <c r="Z852" t="str" cm="1">
        <f t="array" ref="Z852:AA852">_xlfn.TEXTSPLIT(Y852,",")</f>
        <v>Psychic</v>
      </c>
      <c r="AA852" t="str">
        <v xml:space="preserve"> Steel</v>
      </c>
      <c r="AB852" t="str">
        <f>'pokedex_(Update_04.21)'!E849</f>
        <v>7</v>
      </c>
      <c r="AC852" t="str">
        <v>Dusk Mane Necrozma</v>
      </c>
      <c r="AD852" t="str">
        <v>Psychic</v>
      </c>
      <c r="AE852" t="str">
        <v xml:space="preserve"> Steel</v>
      </c>
      <c r="AF852" t="str">
        <f t="shared" si="13"/>
        <v>Psychic, Steel</v>
      </c>
      <c r="AG852" t="str">
        <v>Dusk Mane Necrozma</v>
      </c>
      <c r="AI852" t="str">
        <v>Psychic, Steel</v>
      </c>
      <c r="AJ852" t="str">
        <v>Ultra Necrozma</v>
      </c>
    </row>
    <row r="853" spans="24:36" x14ac:dyDescent="0.35">
      <c r="X853" t="str">
        <v>Dawn Wings Necrozma</v>
      </c>
      <c r="Y853" t="str">
        <v>Psychic, Ghost</v>
      </c>
      <c r="Z853" t="str" cm="1">
        <f t="array" ref="Z853:AA853">_xlfn.TEXTSPLIT(Y853,",")</f>
        <v>Psychic</v>
      </c>
      <c r="AA853" t="str">
        <v xml:space="preserve"> Ghost</v>
      </c>
      <c r="AB853" t="str">
        <f>'pokedex_(Update_04.21)'!E850</f>
        <v>7</v>
      </c>
      <c r="AC853" t="str">
        <v>Dawn Wings Necrozma</v>
      </c>
      <c r="AD853" t="str">
        <v>Psychic</v>
      </c>
      <c r="AE853" t="str">
        <v xml:space="preserve"> Ghost</v>
      </c>
      <c r="AF853" t="str">
        <f t="shared" si="13"/>
        <v>Psychic, Ghost</v>
      </c>
      <c r="AG853" t="str">
        <v>Dawn Wings Necrozma</v>
      </c>
      <c r="AI853" t="str">
        <v>Psychic, Ghost</v>
      </c>
      <c r="AJ853" t="str">
        <v>Magearna</v>
      </c>
    </row>
    <row r="854" spans="24:36" x14ac:dyDescent="0.35">
      <c r="X854" t="str">
        <v>Ultra Necrozma</v>
      </c>
      <c r="Y854" t="str">
        <v>Psychic, Dragon</v>
      </c>
      <c r="Z854" t="str" cm="1">
        <f t="array" ref="Z854:AA854">_xlfn.TEXTSPLIT(Y854,",")</f>
        <v>Psychic</v>
      </c>
      <c r="AA854" t="str">
        <v xml:space="preserve"> Dragon</v>
      </c>
      <c r="AB854" t="str">
        <f>'pokedex_(Update_04.21)'!E851</f>
        <v>7</v>
      </c>
      <c r="AC854" t="str">
        <v>Ultra Necrozma</v>
      </c>
      <c r="AD854" t="str">
        <v>Psychic</v>
      </c>
      <c r="AE854" t="str">
        <v xml:space="preserve"> Dragon</v>
      </c>
      <c r="AF854" t="str">
        <f t="shared" si="13"/>
        <v>Psychic, Dragon</v>
      </c>
      <c r="AG854" t="str">
        <v>Ultra Necrozma</v>
      </c>
      <c r="AI854" t="str">
        <v>Psychic, Dragon</v>
      </c>
      <c r="AJ854" t="str">
        <v>Marshadow</v>
      </c>
    </row>
    <row r="855" spans="24:36" x14ac:dyDescent="0.35">
      <c r="X855" t="str">
        <v>Magearna</v>
      </c>
      <c r="Y855" t="str">
        <v>Steel, Fairy</v>
      </c>
      <c r="Z855" t="str" cm="1">
        <f t="array" ref="Z855:AA855">_xlfn.TEXTSPLIT(Y855,",")</f>
        <v>Steel</v>
      </c>
      <c r="AA855" t="str">
        <v xml:space="preserve"> Fairy</v>
      </c>
      <c r="AB855" t="str">
        <f>'pokedex_(Update_04.21)'!E852</f>
        <v>7</v>
      </c>
      <c r="AC855" t="str">
        <v>Magearna</v>
      </c>
      <c r="AD855" t="str">
        <v>Steel</v>
      </c>
      <c r="AE855" t="str">
        <v xml:space="preserve"> Fairy</v>
      </c>
      <c r="AF855" t="str">
        <f t="shared" si="13"/>
        <v>Steel, Fairy</v>
      </c>
      <c r="AG855" t="str">
        <v>Magearna</v>
      </c>
      <c r="AI855" t="str">
        <v>Steel, Fairy</v>
      </c>
      <c r="AJ855" t="str">
        <v>Poipole</v>
      </c>
    </row>
    <row r="856" spans="24:36" x14ac:dyDescent="0.35">
      <c r="X856" t="str">
        <v>Marshadow</v>
      </c>
      <c r="Y856" t="str">
        <v>Fighting, Ghost</v>
      </c>
      <c r="Z856" t="str" cm="1">
        <f t="array" ref="Z856:AA856">_xlfn.TEXTSPLIT(Y856,",")</f>
        <v>Fighting</v>
      </c>
      <c r="AA856" t="str">
        <v xml:space="preserve"> Ghost</v>
      </c>
      <c r="AB856" t="str">
        <f>'pokedex_(Update_04.21)'!E853</f>
        <v>7</v>
      </c>
      <c r="AC856" t="str">
        <v>Marshadow</v>
      </c>
      <c r="AD856" t="str">
        <v>Fighting</v>
      </c>
      <c r="AE856" t="str">
        <v xml:space="preserve"> Ghost</v>
      </c>
      <c r="AF856" t="str">
        <f t="shared" si="13"/>
        <v>Fighting, Ghost</v>
      </c>
      <c r="AG856" t="str">
        <v>Marshadow</v>
      </c>
      <c r="AI856" t="str">
        <v>Fighting, Ghost</v>
      </c>
      <c r="AJ856" t="str">
        <v>Naganadel</v>
      </c>
    </row>
    <row r="857" spans="24:36" x14ac:dyDescent="0.35">
      <c r="X857" t="str">
        <v>Poipole</v>
      </c>
      <c r="Y857" t="str">
        <v>Poison</v>
      </c>
      <c r="Z857" t="str" cm="1">
        <f t="array" ref="Z857">_xlfn.TEXTSPLIT(Y857,",")</f>
        <v>Poison</v>
      </c>
      <c r="AB857" t="str">
        <f>'pokedex_(Update_04.21)'!E854</f>
        <v>7</v>
      </c>
      <c r="AC857" t="str">
        <v>Poipole</v>
      </c>
      <c r="AD857" t="str">
        <v>Poison</v>
      </c>
      <c r="AE857" t="str">
        <v>Poison</v>
      </c>
      <c r="AF857" t="str">
        <f t="shared" si="13"/>
        <v>Poison,Poison</v>
      </c>
      <c r="AG857" t="str">
        <v>Poipole</v>
      </c>
      <c r="AI857" t="str">
        <v>Poison</v>
      </c>
      <c r="AJ857" t="str">
        <v>Stakataka</v>
      </c>
    </row>
    <row r="858" spans="24:36" x14ac:dyDescent="0.35">
      <c r="X858" t="str">
        <v>Naganadel</v>
      </c>
      <c r="Y858" t="str">
        <v>Poison, Dragon</v>
      </c>
      <c r="Z858" t="str" cm="1">
        <f t="array" ref="Z858:AA858">_xlfn.TEXTSPLIT(Y858,",")</f>
        <v>Poison</v>
      </c>
      <c r="AA858" t="str">
        <v xml:space="preserve"> Dragon</v>
      </c>
      <c r="AB858" t="str">
        <f>'pokedex_(Update_04.21)'!E855</f>
        <v>7</v>
      </c>
      <c r="AC858" t="str">
        <v>Naganadel</v>
      </c>
      <c r="AD858" t="str">
        <v>Poison</v>
      </c>
      <c r="AE858" t="str">
        <v xml:space="preserve"> Dragon</v>
      </c>
      <c r="AF858" t="str">
        <f t="shared" si="13"/>
        <v>Poison, Dragon</v>
      </c>
      <c r="AG858" t="str">
        <v>Naganadel</v>
      </c>
      <c r="AI858" t="str">
        <v>Poison, Dragon</v>
      </c>
      <c r="AJ858" t="str">
        <v>Blacephalon</v>
      </c>
    </row>
    <row r="859" spans="24:36" x14ac:dyDescent="0.35">
      <c r="X859" t="str">
        <v>Stakataka</v>
      </c>
      <c r="Y859" t="str">
        <v>Rock, Steel</v>
      </c>
      <c r="Z859" t="str" cm="1">
        <f t="array" ref="Z859:AA859">_xlfn.TEXTSPLIT(Y859,",")</f>
        <v>Rock</v>
      </c>
      <c r="AA859" t="str">
        <v xml:space="preserve"> Steel</v>
      </c>
      <c r="AB859" t="str">
        <f>'pokedex_(Update_04.21)'!E856</f>
        <v>7</v>
      </c>
      <c r="AC859" t="str">
        <v>Stakataka</v>
      </c>
      <c r="AD859" t="str">
        <v>Rock</v>
      </c>
      <c r="AE859" t="str">
        <v xml:space="preserve"> Steel</v>
      </c>
      <c r="AF859" t="str">
        <f t="shared" si="13"/>
        <v>Rock, Steel</v>
      </c>
      <c r="AG859" t="str">
        <v>Stakataka</v>
      </c>
      <c r="AI859" t="str">
        <v>Rock, Steel</v>
      </c>
      <c r="AJ859" t="str">
        <v>Zeraora</v>
      </c>
    </row>
    <row r="860" spans="24:36" x14ac:dyDescent="0.35">
      <c r="X860" t="str">
        <v>Blacephalon</v>
      </c>
      <c r="Y860" t="str">
        <v>Fire, Ghost</v>
      </c>
      <c r="Z860" t="str" cm="1">
        <f t="array" ref="Z860:AA860">_xlfn.TEXTSPLIT(Y860,",")</f>
        <v>Fire</v>
      </c>
      <c r="AA860" t="str">
        <v xml:space="preserve"> Ghost</v>
      </c>
      <c r="AB860" t="str">
        <f>'pokedex_(Update_04.21)'!E857</f>
        <v>7</v>
      </c>
      <c r="AC860" t="str">
        <v>Blacephalon</v>
      </c>
      <c r="AD860" t="str">
        <v>Fire</v>
      </c>
      <c r="AE860" t="str">
        <v xml:space="preserve"> Ghost</v>
      </c>
      <c r="AF860" t="str">
        <f t="shared" si="13"/>
        <v>Fire, Ghost</v>
      </c>
      <c r="AG860" t="str">
        <v>Blacephalon</v>
      </c>
      <c r="AI860" t="str">
        <v>Fire, Ghost</v>
      </c>
      <c r="AJ860" t="str">
        <v>Meltan</v>
      </c>
    </row>
    <row r="861" spans="24:36" x14ac:dyDescent="0.35">
      <c r="X861" t="str">
        <v>Zeraora</v>
      </c>
      <c r="Y861" t="str">
        <v>Electric</v>
      </c>
      <c r="Z861" t="str" cm="1">
        <f t="array" ref="Z861">_xlfn.TEXTSPLIT(Y861,",")</f>
        <v>Electric</v>
      </c>
      <c r="AB861" t="str">
        <f>'pokedex_(Update_04.21)'!E858</f>
        <v>7</v>
      </c>
      <c r="AC861" t="str">
        <v>Zeraora</v>
      </c>
      <c r="AD861" t="str">
        <v>Electric</v>
      </c>
      <c r="AE861" t="str">
        <v>Electric</v>
      </c>
      <c r="AF861" t="str">
        <f t="shared" si="13"/>
        <v>Electric,Electric</v>
      </c>
      <c r="AG861" t="str">
        <v>Zeraora</v>
      </c>
      <c r="AI861" t="str">
        <v>Electric</v>
      </c>
      <c r="AJ861" t="str">
        <v>Melmetal</v>
      </c>
    </row>
    <row r="862" spans="24:36" x14ac:dyDescent="0.35">
      <c r="X862" t="str">
        <v>Meltan</v>
      </c>
      <c r="Y862" t="str">
        <v>Steel</v>
      </c>
      <c r="Z862" t="str" cm="1">
        <f t="array" ref="Z862">_xlfn.TEXTSPLIT(Y862,",")</f>
        <v>Steel</v>
      </c>
      <c r="AB862" t="str">
        <f>'pokedex_(Update_04.21)'!E859</f>
        <v>7</v>
      </c>
      <c r="AC862" t="str">
        <v>Meltan</v>
      </c>
      <c r="AD862" t="str">
        <v>Steel</v>
      </c>
      <c r="AE862" t="str">
        <v>Steel</v>
      </c>
      <c r="AF862" t="str">
        <f t="shared" si="13"/>
        <v>Steel,Steel</v>
      </c>
      <c r="AG862" t="str">
        <v>Meltan</v>
      </c>
      <c r="AI862" t="str">
        <v>Steel</v>
      </c>
      <c r="AJ862" t="str">
        <v>Grookey</v>
      </c>
    </row>
    <row r="863" spans="24:36" x14ac:dyDescent="0.35">
      <c r="X863" t="str">
        <v>Melmetal</v>
      </c>
      <c r="Y863" t="str">
        <v>Steel</v>
      </c>
      <c r="Z863" t="str" cm="1">
        <f t="array" ref="Z863">_xlfn.TEXTSPLIT(Y863,",")</f>
        <v>Steel</v>
      </c>
      <c r="AB863" t="str">
        <f>'pokedex_(Update_04.21)'!E860</f>
        <v>7</v>
      </c>
      <c r="AC863" t="str">
        <v>Melmetal</v>
      </c>
      <c r="AD863" t="str">
        <v>Steel</v>
      </c>
      <c r="AE863" t="str">
        <v>Steel</v>
      </c>
      <c r="AF863" t="str">
        <f t="shared" si="13"/>
        <v>Steel,Steel</v>
      </c>
      <c r="AG863" t="str">
        <v>Melmetal</v>
      </c>
      <c r="AI863" t="str">
        <v>Steel</v>
      </c>
      <c r="AJ863" t="str">
        <v>Thwackey</v>
      </c>
    </row>
    <row r="864" spans="24:36" x14ac:dyDescent="0.35">
      <c r="X864" t="str">
        <v>Grookey</v>
      </c>
      <c r="Y864" t="str">
        <v>Grass</v>
      </c>
      <c r="Z864" t="str" cm="1">
        <f t="array" ref="Z864">_xlfn.TEXTSPLIT(Y864,",")</f>
        <v>Grass</v>
      </c>
      <c r="AB864" t="str">
        <f>'pokedex_(Update_04.21)'!E861</f>
        <v>8</v>
      </c>
      <c r="AC864" t="str">
        <v>Grookey</v>
      </c>
      <c r="AD864" t="str">
        <v>Grass</v>
      </c>
      <c r="AE864" t="str">
        <v>Grass</v>
      </c>
      <c r="AF864" t="str">
        <f t="shared" si="13"/>
        <v>Grass,Grass</v>
      </c>
      <c r="AG864" t="str">
        <v>Grookey</v>
      </c>
      <c r="AI864" t="str">
        <v>Grass</v>
      </c>
      <c r="AJ864" t="str">
        <v>Rillaboom</v>
      </c>
    </row>
    <row r="865" spans="24:36" x14ac:dyDescent="0.35">
      <c r="X865" t="str">
        <v>Thwackey</v>
      </c>
      <c r="Y865" t="str">
        <v>Grass</v>
      </c>
      <c r="Z865" t="str" cm="1">
        <f t="array" ref="Z865">_xlfn.TEXTSPLIT(Y865,",")</f>
        <v>Grass</v>
      </c>
      <c r="AB865" t="str">
        <f>'pokedex_(Update_04.21)'!E862</f>
        <v>8</v>
      </c>
      <c r="AC865" t="str">
        <v>Thwackey</v>
      </c>
      <c r="AD865" t="str">
        <v>Grass</v>
      </c>
      <c r="AE865" t="str">
        <v>Grass</v>
      </c>
      <c r="AF865" t="str">
        <f t="shared" si="13"/>
        <v>Grass,Grass</v>
      </c>
      <c r="AG865" t="str">
        <v>Thwackey</v>
      </c>
      <c r="AI865" t="str">
        <v>Grass</v>
      </c>
      <c r="AJ865" t="str">
        <v>Scorbunny</v>
      </c>
    </row>
    <row r="866" spans="24:36" x14ac:dyDescent="0.35">
      <c r="X866" t="str">
        <v>Rillaboom</v>
      </c>
      <c r="Y866" t="str">
        <v>Grass</v>
      </c>
      <c r="Z866" t="str" cm="1">
        <f t="array" ref="Z866">_xlfn.TEXTSPLIT(Y866,",")</f>
        <v>Grass</v>
      </c>
      <c r="AB866" t="str">
        <f>'pokedex_(Update_04.21)'!E863</f>
        <v>8</v>
      </c>
      <c r="AC866" t="str">
        <v>Rillaboom</v>
      </c>
      <c r="AD866" t="str">
        <v>Grass</v>
      </c>
      <c r="AE866" t="str">
        <v>Grass</v>
      </c>
      <c r="AF866" t="str">
        <f t="shared" si="13"/>
        <v>Grass,Grass</v>
      </c>
      <c r="AG866" t="str">
        <v>Rillaboom</v>
      </c>
      <c r="AI866" t="str">
        <v>Grass</v>
      </c>
      <c r="AJ866" t="str">
        <v>Raboot</v>
      </c>
    </row>
    <row r="867" spans="24:36" x14ac:dyDescent="0.35">
      <c r="X867" t="str">
        <v>Scorbunny</v>
      </c>
      <c r="Y867" t="str">
        <v>Fire</v>
      </c>
      <c r="Z867" t="str" cm="1">
        <f t="array" ref="Z867">_xlfn.TEXTSPLIT(Y867,",")</f>
        <v>Fire</v>
      </c>
      <c r="AB867" t="str">
        <f>'pokedex_(Update_04.21)'!E864</f>
        <v>8</v>
      </c>
      <c r="AC867" t="str">
        <v>Scorbunny</v>
      </c>
      <c r="AD867" t="str">
        <v>Fire</v>
      </c>
      <c r="AE867" t="str">
        <v>Fire</v>
      </c>
      <c r="AF867" t="str">
        <f t="shared" si="13"/>
        <v>Fire,Fire</v>
      </c>
      <c r="AG867" t="str">
        <v>Scorbunny</v>
      </c>
      <c r="AI867" t="str">
        <v>Fire</v>
      </c>
      <c r="AJ867" t="str">
        <v>Cinderace</v>
      </c>
    </row>
    <row r="868" spans="24:36" x14ac:dyDescent="0.35">
      <c r="X868" t="str">
        <v>Raboot</v>
      </c>
      <c r="Y868" t="str">
        <v>Fire</v>
      </c>
      <c r="Z868" t="str" cm="1">
        <f t="array" ref="Z868">_xlfn.TEXTSPLIT(Y868,",")</f>
        <v>Fire</v>
      </c>
      <c r="AB868" t="str">
        <f>'pokedex_(Update_04.21)'!E865</f>
        <v>8</v>
      </c>
      <c r="AC868" t="str">
        <v>Raboot</v>
      </c>
      <c r="AD868" t="str">
        <v>Fire</v>
      </c>
      <c r="AE868" t="str">
        <v>Fire</v>
      </c>
      <c r="AF868" t="str">
        <f t="shared" si="13"/>
        <v>Fire,Fire</v>
      </c>
      <c r="AG868" t="str">
        <v>Raboot</v>
      </c>
      <c r="AI868" t="str">
        <v>Fire</v>
      </c>
      <c r="AJ868" t="str">
        <v>Sobble</v>
      </c>
    </row>
    <row r="869" spans="24:36" x14ac:dyDescent="0.35">
      <c r="X869" t="str">
        <v>Cinderace</v>
      </c>
      <c r="Y869" t="str">
        <v>Fire</v>
      </c>
      <c r="Z869" t="str" cm="1">
        <f t="array" ref="Z869">_xlfn.TEXTSPLIT(Y869,",")</f>
        <v>Fire</v>
      </c>
      <c r="AB869" t="str">
        <f>'pokedex_(Update_04.21)'!E866</f>
        <v>8</v>
      </c>
      <c r="AC869" t="str">
        <v>Cinderace</v>
      </c>
      <c r="AD869" t="str">
        <v>Fire</v>
      </c>
      <c r="AE869" t="str">
        <v>Fire</v>
      </c>
      <c r="AF869" t="str">
        <f t="shared" si="13"/>
        <v>Fire,Fire</v>
      </c>
      <c r="AG869" t="str">
        <v>Cinderace</v>
      </c>
      <c r="AI869" t="str">
        <v>Fire</v>
      </c>
      <c r="AJ869" t="str">
        <v>Drizzile</v>
      </c>
    </row>
    <row r="870" spans="24:36" x14ac:dyDescent="0.35">
      <c r="X870" t="str">
        <v>Sobble</v>
      </c>
      <c r="Y870" t="str">
        <v>Water</v>
      </c>
      <c r="Z870" t="str" cm="1">
        <f t="array" ref="Z870">_xlfn.TEXTSPLIT(Y870,",")</f>
        <v>Water</v>
      </c>
      <c r="AB870" t="str">
        <f>'pokedex_(Update_04.21)'!E867</f>
        <v>8</v>
      </c>
      <c r="AC870" t="str">
        <v>Sobble</v>
      </c>
      <c r="AD870" t="str">
        <v>Water</v>
      </c>
      <c r="AE870" t="str">
        <v>Water</v>
      </c>
      <c r="AF870" t="str">
        <f t="shared" si="13"/>
        <v>Water,Water</v>
      </c>
      <c r="AG870" t="str">
        <v>Sobble</v>
      </c>
      <c r="AI870" t="str">
        <v>Water</v>
      </c>
      <c r="AJ870" t="str">
        <v>Inteleon</v>
      </c>
    </row>
    <row r="871" spans="24:36" x14ac:dyDescent="0.35">
      <c r="X871" t="str">
        <v>Drizzile</v>
      </c>
      <c r="Y871" t="str">
        <v>Water</v>
      </c>
      <c r="Z871" t="str" cm="1">
        <f t="array" ref="Z871">_xlfn.TEXTSPLIT(Y871,",")</f>
        <v>Water</v>
      </c>
      <c r="AB871" t="str">
        <f>'pokedex_(Update_04.21)'!E868</f>
        <v>8</v>
      </c>
      <c r="AC871" t="str">
        <v>Drizzile</v>
      </c>
      <c r="AD871" t="str">
        <v>Water</v>
      </c>
      <c r="AE871" t="str">
        <v>Water</v>
      </c>
      <c r="AF871" t="str">
        <f t="shared" si="13"/>
        <v>Water,Water</v>
      </c>
      <c r="AG871" t="str">
        <v>Drizzile</v>
      </c>
      <c r="AI871" t="str">
        <v>Water</v>
      </c>
      <c r="AJ871" t="str">
        <v>Skwovet</v>
      </c>
    </row>
    <row r="872" spans="24:36" x14ac:dyDescent="0.35">
      <c r="X872" t="str">
        <v>Inteleon</v>
      </c>
      <c r="Y872" t="str">
        <v>Water</v>
      </c>
      <c r="Z872" t="str" cm="1">
        <f t="array" ref="Z872">_xlfn.TEXTSPLIT(Y872,",")</f>
        <v>Water</v>
      </c>
      <c r="AB872" t="str">
        <f>'pokedex_(Update_04.21)'!E869</f>
        <v>8</v>
      </c>
      <c r="AC872" t="str">
        <v>Inteleon</v>
      </c>
      <c r="AD872" t="str">
        <v>Water</v>
      </c>
      <c r="AE872" t="str">
        <v>Water</v>
      </c>
      <c r="AF872" t="str">
        <f t="shared" si="13"/>
        <v>Water,Water</v>
      </c>
      <c r="AG872" t="str">
        <v>Inteleon</v>
      </c>
      <c r="AI872" t="str">
        <v>Water</v>
      </c>
      <c r="AJ872" t="str">
        <v>Greedent</v>
      </c>
    </row>
    <row r="873" spans="24:36" x14ac:dyDescent="0.35">
      <c r="X873" t="str">
        <v>Skwovet</v>
      </c>
      <c r="Y873" t="str">
        <v>Normal</v>
      </c>
      <c r="Z873" t="str" cm="1">
        <f t="array" ref="Z873">_xlfn.TEXTSPLIT(Y873,",")</f>
        <v>Normal</v>
      </c>
      <c r="AB873" t="str">
        <f>'pokedex_(Update_04.21)'!E870</f>
        <v>8</v>
      </c>
      <c r="AC873" t="str">
        <v>Skwovet</v>
      </c>
      <c r="AD873" t="str">
        <v>Normal</v>
      </c>
      <c r="AE873" t="str">
        <v>Normal</v>
      </c>
      <c r="AF873" t="str">
        <f t="shared" si="13"/>
        <v>Normal,Normal</v>
      </c>
      <c r="AG873" t="str">
        <v>Skwovet</v>
      </c>
      <c r="AI873" t="str">
        <v>Normal</v>
      </c>
      <c r="AJ873" t="str">
        <v>Rookidee</v>
      </c>
    </row>
    <row r="874" spans="24:36" x14ac:dyDescent="0.35">
      <c r="X874" t="str">
        <v>Greedent</v>
      </c>
      <c r="Y874" t="str">
        <v>Normal</v>
      </c>
      <c r="Z874" t="str" cm="1">
        <f t="array" ref="Z874">_xlfn.TEXTSPLIT(Y874,",")</f>
        <v>Normal</v>
      </c>
      <c r="AB874" t="str">
        <f>'pokedex_(Update_04.21)'!E871</f>
        <v>8</v>
      </c>
      <c r="AC874" t="str">
        <v>Greedent</v>
      </c>
      <c r="AD874" t="str">
        <v>Normal</v>
      </c>
      <c r="AE874" t="str">
        <v>Normal</v>
      </c>
      <c r="AF874" t="str">
        <f t="shared" si="13"/>
        <v>Normal,Normal</v>
      </c>
      <c r="AG874" t="str">
        <v>Greedent</v>
      </c>
      <c r="AI874" t="str">
        <v>Normal</v>
      </c>
      <c r="AJ874" t="str">
        <v>Corvisquire</v>
      </c>
    </row>
    <row r="875" spans="24:36" x14ac:dyDescent="0.35">
      <c r="X875" t="str">
        <v>Rookidee</v>
      </c>
      <c r="Y875" t="str">
        <v>Flying</v>
      </c>
      <c r="Z875" t="str" cm="1">
        <f t="array" ref="Z875">_xlfn.TEXTSPLIT(Y875,",")</f>
        <v>Flying</v>
      </c>
      <c r="AB875" t="str">
        <f>'pokedex_(Update_04.21)'!E872</f>
        <v>8</v>
      </c>
      <c r="AC875" t="str">
        <v>Rookidee</v>
      </c>
      <c r="AD875" t="str">
        <v>Flying</v>
      </c>
      <c r="AE875" t="str">
        <v>Flying</v>
      </c>
      <c r="AF875" t="str">
        <f t="shared" si="13"/>
        <v>Flying,Flying</v>
      </c>
      <c r="AG875" t="str">
        <v>Rookidee</v>
      </c>
      <c r="AI875" t="str">
        <v>Flying</v>
      </c>
      <c r="AJ875" t="str">
        <v>Corviknight</v>
      </c>
    </row>
    <row r="876" spans="24:36" x14ac:dyDescent="0.35">
      <c r="X876" t="str">
        <v>Corvisquire</v>
      </c>
      <c r="Y876" t="str">
        <v>Flying</v>
      </c>
      <c r="Z876" t="str" cm="1">
        <f t="array" ref="Z876">_xlfn.TEXTSPLIT(Y876,",")</f>
        <v>Flying</v>
      </c>
      <c r="AB876" t="str">
        <f>'pokedex_(Update_04.21)'!E873</f>
        <v>8</v>
      </c>
      <c r="AC876" t="str">
        <v>Corvisquire</v>
      </c>
      <c r="AD876" t="str">
        <v>Flying</v>
      </c>
      <c r="AE876" t="str">
        <v>Flying</v>
      </c>
      <c r="AF876" t="str">
        <f t="shared" si="13"/>
        <v>Flying,Flying</v>
      </c>
      <c r="AG876" t="str">
        <v>Corvisquire</v>
      </c>
      <c r="AI876" t="str">
        <v>Flying</v>
      </c>
      <c r="AJ876" t="str">
        <v>Blipbug</v>
      </c>
    </row>
    <row r="877" spans="24:36" x14ac:dyDescent="0.35">
      <c r="X877" t="str">
        <v>Corviknight</v>
      </c>
      <c r="Y877" t="str">
        <v>Flying, Steel</v>
      </c>
      <c r="Z877" t="str" cm="1">
        <f t="array" ref="Z877:AA877">_xlfn.TEXTSPLIT(Y877,",")</f>
        <v>Flying</v>
      </c>
      <c r="AA877" t="str">
        <v xml:space="preserve"> Steel</v>
      </c>
      <c r="AB877" t="str">
        <f>'pokedex_(Update_04.21)'!E874</f>
        <v>8</v>
      </c>
      <c r="AC877" t="str">
        <v>Corviknight</v>
      </c>
      <c r="AD877" t="str">
        <v>Flying</v>
      </c>
      <c r="AE877" t="str">
        <v xml:space="preserve"> Steel</v>
      </c>
      <c r="AF877" t="str">
        <f t="shared" si="13"/>
        <v>Flying, Steel</v>
      </c>
      <c r="AG877" t="str">
        <v>Corviknight</v>
      </c>
      <c r="AI877" t="str">
        <v>Flying, Steel</v>
      </c>
      <c r="AJ877" t="str">
        <v>Dottler</v>
      </c>
    </row>
    <row r="878" spans="24:36" x14ac:dyDescent="0.35">
      <c r="X878" t="str">
        <v>Blipbug</v>
      </c>
      <c r="Y878" t="str">
        <v>Bug</v>
      </c>
      <c r="Z878" t="str" cm="1">
        <f t="array" ref="Z878">_xlfn.TEXTSPLIT(Y878,",")</f>
        <v>Bug</v>
      </c>
      <c r="AB878" t="str">
        <f>'pokedex_(Update_04.21)'!E875</f>
        <v>8</v>
      </c>
      <c r="AC878" t="str">
        <v>Blipbug</v>
      </c>
      <c r="AD878" t="str">
        <v>Bug</v>
      </c>
      <c r="AE878" t="str">
        <v>Bug</v>
      </c>
      <c r="AF878" t="str">
        <f t="shared" si="13"/>
        <v>Bug,Bug</v>
      </c>
      <c r="AG878" t="str">
        <v>Blipbug</v>
      </c>
      <c r="AI878" t="str">
        <v>Bug</v>
      </c>
      <c r="AJ878" t="str">
        <v>Orbeetle</v>
      </c>
    </row>
    <row r="879" spans="24:36" x14ac:dyDescent="0.35">
      <c r="X879" t="str">
        <v>Dottler</v>
      </c>
      <c r="Y879" t="str">
        <v>Bug, Psychic</v>
      </c>
      <c r="Z879" t="str" cm="1">
        <f t="array" ref="Z879:AA879">_xlfn.TEXTSPLIT(Y879,",")</f>
        <v>Bug</v>
      </c>
      <c r="AA879" t="str">
        <v xml:space="preserve"> Psychic</v>
      </c>
      <c r="AB879" t="str">
        <f>'pokedex_(Update_04.21)'!E876</f>
        <v>8</v>
      </c>
      <c r="AC879" t="str">
        <v>Dottler</v>
      </c>
      <c r="AD879" t="str">
        <v>Bug</v>
      </c>
      <c r="AE879" t="str">
        <v xml:space="preserve"> Psychic</v>
      </c>
      <c r="AF879" t="str">
        <f t="shared" si="13"/>
        <v>Bug, Psychic</v>
      </c>
      <c r="AG879" t="str">
        <v>Dottler</v>
      </c>
      <c r="AI879" t="str">
        <v>Bug, Psychic</v>
      </c>
      <c r="AJ879" t="str">
        <v>Nickit</v>
      </c>
    </row>
    <row r="880" spans="24:36" x14ac:dyDescent="0.35">
      <c r="X880" t="str">
        <v>Orbeetle</v>
      </c>
      <c r="Y880" t="str">
        <v>Bug, Psychic</v>
      </c>
      <c r="Z880" t="str" cm="1">
        <f t="array" ref="Z880:AA880">_xlfn.TEXTSPLIT(Y880,",")</f>
        <v>Bug</v>
      </c>
      <c r="AA880" t="str">
        <v xml:space="preserve"> Psychic</v>
      </c>
      <c r="AB880" t="str">
        <f>'pokedex_(Update_04.21)'!E877</f>
        <v>8</v>
      </c>
      <c r="AC880" t="str">
        <v>Orbeetle</v>
      </c>
      <c r="AD880" t="str">
        <v>Bug</v>
      </c>
      <c r="AE880" t="str">
        <v xml:space="preserve"> Psychic</v>
      </c>
      <c r="AF880" t="str">
        <f t="shared" si="13"/>
        <v>Bug, Psychic</v>
      </c>
      <c r="AG880" t="str">
        <v>Orbeetle</v>
      </c>
      <c r="AI880" t="str">
        <v>Bug, Psychic</v>
      </c>
      <c r="AJ880" t="str">
        <v>Thievul</v>
      </c>
    </row>
    <row r="881" spans="24:36" x14ac:dyDescent="0.35">
      <c r="X881" t="str">
        <v>Nickit</v>
      </c>
      <c r="Y881" t="str">
        <v>Dark</v>
      </c>
      <c r="Z881" t="str" cm="1">
        <f t="array" ref="Z881">_xlfn.TEXTSPLIT(Y881,",")</f>
        <v>Dark</v>
      </c>
      <c r="AB881" t="str">
        <f>'pokedex_(Update_04.21)'!E878</f>
        <v>8</v>
      </c>
      <c r="AC881" t="str">
        <v>Nickit</v>
      </c>
      <c r="AD881" t="str">
        <v>Dark</v>
      </c>
      <c r="AE881" t="str">
        <v>Dark</v>
      </c>
      <c r="AF881" t="str">
        <f t="shared" si="13"/>
        <v>Dark,Dark</v>
      </c>
      <c r="AG881" t="str">
        <v>Nickit</v>
      </c>
      <c r="AI881" t="str">
        <v>Dark</v>
      </c>
      <c r="AJ881" t="str">
        <v>Gossifleur</v>
      </c>
    </row>
    <row r="882" spans="24:36" x14ac:dyDescent="0.35">
      <c r="X882" t="str">
        <v>Thievul</v>
      </c>
      <c r="Y882" t="str">
        <v>Dark</v>
      </c>
      <c r="Z882" t="str" cm="1">
        <f t="array" ref="Z882">_xlfn.TEXTSPLIT(Y882,",")</f>
        <v>Dark</v>
      </c>
      <c r="AB882" t="str">
        <f>'pokedex_(Update_04.21)'!E879</f>
        <v>8</v>
      </c>
      <c r="AC882" t="str">
        <v>Thievul</v>
      </c>
      <c r="AD882" t="str">
        <v>Dark</v>
      </c>
      <c r="AE882" t="str">
        <v>Dark</v>
      </c>
      <c r="AF882" t="str">
        <f t="shared" si="13"/>
        <v>Dark,Dark</v>
      </c>
      <c r="AG882" t="str">
        <v>Thievul</v>
      </c>
      <c r="AI882" t="str">
        <v>Dark</v>
      </c>
      <c r="AJ882" t="str">
        <v>Eldegoss</v>
      </c>
    </row>
    <row r="883" spans="24:36" x14ac:dyDescent="0.35">
      <c r="X883" t="str">
        <v>Gossifleur</v>
      </c>
      <c r="Y883" t="str">
        <v>Grass</v>
      </c>
      <c r="Z883" t="str" cm="1">
        <f t="array" ref="Z883">_xlfn.TEXTSPLIT(Y883,",")</f>
        <v>Grass</v>
      </c>
      <c r="AB883" t="str">
        <f>'pokedex_(Update_04.21)'!E880</f>
        <v>8</v>
      </c>
      <c r="AC883" t="str">
        <v>Gossifleur</v>
      </c>
      <c r="AD883" t="str">
        <v>Grass</v>
      </c>
      <c r="AE883" t="str">
        <v>Grass</v>
      </c>
      <c r="AF883" t="str">
        <f t="shared" si="13"/>
        <v>Grass,Grass</v>
      </c>
      <c r="AG883" t="str">
        <v>Gossifleur</v>
      </c>
      <c r="AI883" t="str">
        <v>Grass</v>
      </c>
      <c r="AJ883" t="str">
        <v>Wooloo</v>
      </c>
    </row>
    <row r="884" spans="24:36" x14ac:dyDescent="0.35">
      <c r="X884" t="str">
        <v>Eldegoss</v>
      </c>
      <c r="Y884" t="str">
        <v>Grass</v>
      </c>
      <c r="Z884" t="str" cm="1">
        <f t="array" ref="Z884">_xlfn.TEXTSPLIT(Y884,",")</f>
        <v>Grass</v>
      </c>
      <c r="AB884" t="str">
        <f>'pokedex_(Update_04.21)'!E881</f>
        <v>8</v>
      </c>
      <c r="AC884" t="str">
        <v>Eldegoss</v>
      </c>
      <c r="AD884" t="str">
        <v>Grass</v>
      </c>
      <c r="AE884" t="str">
        <v>Grass</v>
      </c>
      <c r="AF884" t="str">
        <f t="shared" si="13"/>
        <v>Grass,Grass</v>
      </c>
      <c r="AG884" t="str">
        <v>Eldegoss</v>
      </c>
      <c r="AI884" t="str">
        <v>Grass</v>
      </c>
      <c r="AJ884" t="str">
        <v>Dubwool</v>
      </c>
    </row>
    <row r="885" spans="24:36" x14ac:dyDescent="0.35">
      <c r="X885" t="str">
        <v>Wooloo</v>
      </c>
      <c r="Y885" t="str">
        <v>Normal</v>
      </c>
      <c r="Z885" t="str" cm="1">
        <f t="array" ref="Z885">_xlfn.TEXTSPLIT(Y885,",")</f>
        <v>Normal</v>
      </c>
      <c r="AB885" t="str">
        <f>'pokedex_(Update_04.21)'!E882</f>
        <v>8</v>
      </c>
      <c r="AC885" t="str">
        <v>Wooloo</v>
      </c>
      <c r="AD885" t="str">
        <v>Normal</v>
      </c>
      <c r="AE885" t="str">
        <v>Normal</v>
      </c>
      <c r="AF885" t="str">
        <f t="shared" si="13"/>
        <v>Normal,Normal</v>
      </c>
      <c r="AG885" t="str">
        <v>Wooloo</v>
      </c>
      <c r="AI885" t="str">
        <v>Normal</v>
      </c>
      <c r="AJ885" t="str">
        <v>Chewtle</v>
      </c>
    </row>
    <row r="886" spans="24:36" x14ac:dyDescent="0.35">
      <c r="X886" t="str">
        <v>Dubwool</v>
      </c>
      <c r="Y886" t="str">
        <v>Normal</v>
      </c>
      <c r="Z886" t="str" cm="1">
        <f t="array" ref="Z886">_xlfn.TEXTSPLIT(Y886,",")</f>
        <v>Normal</v>
      </c>
      <c r="AB886" t="str">
        <f>'pokedex_(Update_04.21)'!E883</f>
        <v>8</v>
      </c>
      <c r="AC886" t="str">
        <v>Dubwool</v>
      </c>
      <c r="AD886" t="str">
        <v>Normal</v>
      </c>
      <c r="AE886" t="str">
        <v>Normal</v>
      </c>
      <c r="AF886" t="str">
        <f t="shared" si="13"/>
        <v>Normal,Normal</v>
      </c>
      <c r="AG886" t="str">
        <v>Dubwool</v>
      </c>
      <c r="AI886" t="str">
        <v>Normal</v>
      </c>
      <c r="AJ886" t="str">
        <v>Drednaw</v>
      </c>
    </row>
    <row r="887" spans="24:36" x14ac:dyDescent="0.35">
      <c r="X887" t="str">
        <v>Chewtle</v>
      </c>
      <c r="Y887" t="str">
        <v>Water</v>
      </c>
      <c r="Z887" t="str" cm="1">
        <f t="array" ref="Z887">_xlfn.TEXTSPLIT(Y887,",")</f>
        <v>Water</v>
      </c>
      <c r="AB887" t="str">
        <f>'pokedex_(Update_04.21)'!E884</f>
        <v>8</v>
      </c>
      <c r="AC887" t="str">
        <v>Chewtle</v>
      </c>
      <c r="AD887" t="str">
        <v>Water</v>
      </c>
      <c r="AE887" t="str">
        <v>Water</v>
      </c>
      <c r="AF887" t="str">
        <f t="shared" si="13"/>
        <v>Water,Water</v>
      </c>
      <c r="AG887" t="str">
        <v>Chewtle</v>
      </c>
      <c r="AI887" t="str">
        <v>Water</v>
      </c>
      <c r="AJ887" t="str">
        <v>Yamper</v>
      </c>
    </row>
    <row r="888" spans="24:36" x14ac:dyDescent="0.35">
      <c r="X888" t="str">
        <v>Drednaw</v>
      </c>
      <c r="Y888" t="str">
        <v>Water, Rock</v>
      </c>
      <c r="Z888" t="str" cm="1">
        <f t="array" ref="Z888:AA888">_xlfn.TEXTSPLIT(Y888,",")</f>
        <v>Water</v>
      </c>
      <c r="AA888" t="str">
        <v xml:space="preserve"> Rock</v>
      </c>
      <c r="AB888" t="str">
        <f>'pokedex_(Update_04.21)'!E885</f>
        <v>8</v>
      </c>
      <c r="AC888" t="str">
        <v>Drednaw</v>
      </c>
      <c r="AD888" t="str">
        <v>Water</v>
      </c>
      <c r="AE888" t="str">
        <v xml:space="preserve"> Rock</v>
      </c>
      <c r="AF888" t="str">
        <f t="shared" si="13"/>
        <v>Water, Rock</v>
      </c>
      <c r="AG888" t="str">
        <v>Drednaw</v>
      </c>
      <c r="AI888" t="str">
        <v>Water, Rock</v>
      </c>
      <c r="AJ888" t="str">
        <v>Boltund</v>
      </c>
    </row>
    <row r="889" spans="24:36" x14ac:dyDescent="0.35">
      <c r="X889" t="str">
        <v>Yamper</v>
      </c>
      <c r="Y889" t="str">
        <v>Electric</v>
      </c>
      <c r="Z889" t="str" cm="1">
        <f t="array" ref="Z889">_xlfn.TEXTSPLIT(Y889,",")</f>
        <v>Electric</v>
      </c>
      <c r="AB889" t="str">
        <f>'pokedex_(Update_04.21)'!E886</f>
        <v>8</v>
      </c>
      <c r="AC889" t="str">
        <v>Yamper</v>
      </c>
      <c r="AD889" t="str">
        <v>Electric</v>
      </c>
      <c r="AE889" t="str">
        <v>Electric</v>
      </c>
      <c r="AF889" t="str">
        <f t="shared" si="13"/>
        <v>Electric,Electric</v>
      </c>
      <c r="AG889" t="str">
        <v>Yamper</v>
      </c>
      <c r="AI889" t="str">
        <v>Electric</v>
      </c>
      <c r="AJ889" t="str">
        <v>Rolycoly</v>
      </c>
    </row>
    <row r="890" spans="24:36" x14ac:dyDescent="0.35">
      <c r="X890" t="str">
        <v>Boltund</v>
      </c>
      <c r="Y890" t="str">
        <v>Electric</v>
      </c>
      <c r="Z890" t="str" cm="1">
        <f t="array" ref="Z890">_xlfn.TEXTSPLIT(Y890,",")</f>
        <v>Electric</v>
      </c>
      <c r="AB890" t="str">
        <f>'pokedex_(Update_04.21)'!E887</f>
        <v>8</v>
      </c>
      <c r="AC890" t="str">
        <v>Boltund</v>
      </c>
      <c r="AD890" t="str">
        <v>Electric</v>
      </c>
      <c r="AE890" t="str">
        <v>Electric</v>
      </c>
      <c r="AF890" t="str">
        <f t="shared" si="13"/>
        <v>Electric,Electric</v>
      </c>
      <c r="AG890" t="str">
        <v>Boltund</v>
      </c>
      <c r="AI890" t="str">
        <v>Electric</v>
      </c>
      <c r="AJ890" t="str">
        <v>Carkol</v>
      </c>
    </row>
    <row r="891" spans="24:36" x14ac:dyDescent="0.35">
      <c r="X891" t="str">
        <v>Rolycoly</v>
      </c>
      <c r="Y891" t="str">
        <v>Rock</v>
      </c>
      <c r="Z891" t="str" cm="1">
        <f t="array" ref="Z891">_xlfn.TEXTSPLIT(Y891,",")</f>
        <v>Rock</v>
      </c>
      <c r="AB891" t="str">
        <f>'pokedex_(Update_04.21)'!E888</f>
        <v>8</v>
      </c>
      <c r="AC891" t="str">
        <v>Rolycoly</v>
      </c>
      <c r="AD891" t="str">
        <v>Rock</v>
      </c>
      <c r="AE891" t="str">
        <v>Rock</v>
      </c>
      <c r="AF891" t="str">
        <f t="shared" si="13"/>
        <v>Rock,Rock</v>
      </c>
      <c r="AG891" t="str">
        <v>Rolycoly</v>
      </c>
      <c r="AI891" t="str">
        <v>Rock</v>
      </c>
      <c r="AJ891" t="str">
        <v>Coalossal</v>
      </c>
    </row>
    <row r="892" spans="24:36" x14ac:dyDescent="0.35">
      <c r="X892" t="str">
        <v>Carkol</v>
      </c>
      <c r="Y892" t="str">
        <v>Rock, Fire</v>
      </c>
      <c r="Z892" t="str" cm="1">
        <f t="array" ref="Z892:AA892">_xlfn.TEXTSPLIT(Y892,",")</f>
        <v>Rock</v>
      </c>
      <c r="AA892" t="str">
        <v xml:space="preserve"> Fire</v>
      </c>
      <c r="AB892" t="str">
        <f>'pokedex_(Update_04.21)'!E889</f>
        <v>8</v>
      </c>
      <c r="AC892" t="str">
        <v>Carkol</v>
      </c>
      <c r="AD892" t="str">
        <v>Rock</v>
      </c>
      <c r="AE892" t="str">
        <v xml:space="preserve"> Fire</v>
      </c>
      <c r="AF892" t="str">
        <f t="shared" si="13"/>
        <v>Rock, Fire</v>
      </c>
      <c r="AG892" t="str">
        <v>Carkol</v>
      </c>
      <c r="AI892" t="str">
        <v>Rock, Fire</v>
      </c>
      <c r="AJ892" t="str">
        <v>Applin</v>
      </c>
    </row>
    <row r="893" spans="24:36" x14ac:dyDescent="0.35">
      <c r="X893" t="str">
        <v>Coalossal</v>
      </c>
      <c r="Y893" t="str">
        <v>Rock, Fire</v>
      </c>
      <c r="Z893" t="str" cm="1">
        <f t="array" ref="Z893:AA893">_xlfn.TEXTSPLIT(Y893,",")</f>
        <v>Rock</v>
      </c>
      <c r="AA893" t="str">
        <v xml:space="preserve"> Fire</v>
      </c>
      <c r="AB893" t="str">
        <f>'pokedex_(Update_04.21)'!E890</f>
        <v>8</v>
      </c>
      <c r="AC893" t="str">
        <v>Coalossal</v>
      </c>
      <c r="AD893" t="str">
        <v>Rock</v>
      </c>
      <c r="AE893" t="str">
        <v xml:space="preserve"> Fire</v>
      </c>
      <c r="AF893" t="str">
        <f t="shared" si="13"/>
        <v>Rock, Fire</v>
      </c>
      <c r="AG893" t="str">
        <v>Coalossal</v>
      </c>
      <c r="AI893" t="str">
        <v>Rock, Fire</v>
      </c>
      <c r="AJ893" t="str">
        <v>Flapple</v>
      </c>
    </row>
    <row r="894" spans="24:36" x14ac:dyDescent="0.35">
      <c r="X894" t="str">
        <v>Applin</v>
      </c>
      <c r="Y894" t="str">
        <v>Grass, Dragon</v>
      </c>
      <c r="Z894" t="str" cm="1">
        <f t="array" ref="Z894:AA894">_xlfn.TEXTSPLIT(Y894,",")</f>
        <v>Grass</v>
      </c>
      <c r="AA894" t="str">
        <v xml:space="preserve"> Dragon</v>
      </c>
      <c r="AB894" t="str">
        <f>'pokedex_(Update_04.21)'!E891</f>
        <v>8</v>
      </c>
      <c r="AC894" t="str">
        <v>Applin</v>
      </c>
      <c r="AD894" t="str">
        <v>Grass</v>
      </c>
      <c r="AE894" t="str">
        <v xml:space="preserve"> Dragon</v>
      </c>
      <c r="AF894" t="str">
        <f t="shared" si="13"/>
        <v>Grass, Dragon</v>
      </c>
      <c r="AG894" t="str">
        <v>Applin</v>
      </c>
      <c r="AI894" t="str">
        <v>Grass, Dragon</v>
      </c>
      <c r="AJ894" t="str">
        <v>Appletun</v>
      </c>
    </row>
    <row r="895" spans="24:36" x14ac:dyDescent="0.35">
      <c r="X895" t="str">
        <v>Flapple</v>
      </c>
      <c r="Y895" t="str">
        <v>Grass, Dragon</v>
      </c>
      <c r="Z895" t="str" cm="1">
        <f t="array" ref="Z895:AA895">_xlfn.TEXTSPLIT(Y895,",")</f>
        <v>Grass</v>
      </c>
      <c r="AA895" t="str">
        <v xml:space="preserve"> Dragon</v>
      </c>
      <c r="AB895" t="str">
        <f>'pokedex_(Update_04.21)'!E892</f>
        <v>8</v>
      </c>
      <c r="AC895" t="str">
        <v>Flapple</v>
      </c>
      <c r="AD895" t="str">
        <v>Grass</v>
      </c>
      <c r="AE895" t="str">
        <v xml:space="preserve"> Dragon</v>
      </c>
      <c r="AF895" t="str">
        <f t="shared" si="13"/>
        <v>Grass, Dragon</v>
      </c>
      <c r="AG895" t="str">
        <v>Flapple</v>
      </c>
      <c r="AI895" t="str">
        <v>Grass, Dragon</v>
      </c>
      <c r="AJ895" t="str">
        <v>Silicobra</v>
      </c>
    </row>
    <row r="896" spans="24:36" x14ac:dyDescent="0.35">
      <c r="X896" t="str">
        <v>Appletun</v>
      </c>
      <c r="Y896" t="str">
        <v>Grass, Dragon</v>
      </c>
      <c r="Z896" t="str" cm="1">
        <f t="array" ref="Z896:AA896">_xlfn.TEXTSPLIT(Y896,",")</f>
        <v>Grass</v>
      </c>
      <c r="AA896" t="str">
        <v xml:space="preserve"> Dragon</v>
      </c>
      <c r="AB896" t="str">
        <f>'pokedex_(Update_04.21)'!E893</f>
        <v>8</v>
      </c>
      <c r="AC896" t="str">
        <v>Appletun</v>
      </c>
      <c r="AD896" t="str">
        <v>Grass</v>
      </c>
      <c r="AE896" t="str">
        <v xml:space="preserve"> Dragon</v>
      </c>
      <c r="AF896" t="str">
        <f t="shared" si="13"/>
        <v>Grass, Dragon</v>
      </c>
      <c r="AG896" t="str">
        <v>Appletun</v>
      </c>
      <c r="AI896" t="str">
        <v>Grass, Dragon</v>
      </c>
      <c r="AJ896" t="str">
        <v>Sandaconda</v>
      </c>
    </row>
    <row r="897" spans="24:36" x14ac:dyDescent="0.35">
      <c r="X897" t="str">
        <v>Silicobra</v>
      </c>
      <c r="Y897" t="str">
        <v>Ground</v>
      </c>
      <c r="Z897" t="str" cm="1">
        <f t="array" ref="Z897">_xlfn.TEXTSPLIT(Y897,",")</f>
        <v>Ground</v>
      </c>
      <c r="AB897" t="str">
        <f>'pokedex_(Update_04.21)'!E894</f>
        <v>8</v>
      </c>
      <c r="AC897" t="str">
        <v>Silicobra</v>
      </c>
      <c r="AD897" t="str">
        <v>Ground</v>
      </c>
      <c r="AE897" t="str">
        <v>Ground</v>
      </c>
      <c r="AF897" t="str">
        <f t="shared" si="13"/>
        <v>Ground,Ground</v>
      </c>
      <c r="AG897" t="str">
        <v>Silicobra</v>
      </c>
      <c r="AI897" t="str">
        <v>Ground</v>
      </c>
      <c r="AJ897" t="str">
        <v>Cramorant</v>
      </c>
    </row>
    <row r="898" spans="24:36" x14ac:dyDescent="0.35">
      <c r="X898" t="str">
        <v>Sandaconda</v>
      </c>
      <c r="Y898" t="str">
        <v>Ground</v>
      </c>
      <c r="Z898" t="str" cm="1">
        <f t="array" ref="Z898">_xlfn.TEXTSPLIT(Y898,",")</f>
        <v>Ground</v>
      </c>
      <c r="AB898" t="str">
        <f>'pokedex_(Update_04.21)'!E895</f>
        <v>8</v>
      </c>
      <c r="AC898" t="str">
        <v>Sandaconda</v>
      </c>
      <c r="AD898" t="str">
        <v>Ground</v>
      </c>
      <c r="AE898" t="str">
        <v>Ground</v>
      </c>
      <c r="AF898" t="str">
        <f t="shared" si="13"/>
        <v>Ground,Ground</v>
      </c>
      <c r="AG898" t="str">
        <v>Sandaconda</v>
      </c>
      <c r="AI898" t="str">
        <v>Ground</v>
      </c>
      <c r="AJ898" t="str">
        <v>Arrokuda</v>
      </c>
    </row>
    <row r="899" spans="24:36" x14ac:dyDescent="0.35">
      <c r="X899" t="str">
        <v>Cramorant</v>
      </c>
      <c r="Y899" t="str">
        <v>Flying, Water</v>
      </c>
      <c r="Z899" t="str" cm="1">
        <f t="array" ref="Z899:AA899">_xlfn.TEXTSPLIT(Y899,",")</f>
        <v>Flying</v>
      </c>
      <c r="AA899" t="str">
        <v xml:space="preserve"> Water</v>
      </c>
      <c r="AB899" t="str">
        <f>'pokedex_(Update_04.21)'!E896</f>
        <v>8</v>
      </c>
      <c r="AC899" t="str">
        <v>Cramorant</v>
      </c>
      <c r="AD899" t="str">
        <v>Flying</v>
      </c>
      <c r="AE899" t="str">
        <v xml:space="preserve"> Water</v>
      </c>
      <c r="AF899" t="str">
        <f t="shared" si="13"/>
        <v>Flying, Water</v>
      </c>
      <c r="AG899" t="str">
        <v>Cramorant</v>
      </c>
      <c r="AI899" t="str">
        <v>Flying, Water</v>
      </c>
      <c r="AJ899" t="str">
        <v>Barraskewda</v>
      </c>
    </row>
    <row r="900" spans="24:36" x14ac:dyDescent="0.35">
      <c r="X900" t="str">
        <v>Arrokuda</v>
      </c>
      <c r="Y900" t="str">
        <v>Water</v>
      </c>
      <c r="Z900" t="str" cm="1">
        <f t="array" ref="Z900">_xlfn.TEXTSPLIT(Y900,",")</f>
        <v>Water</v>
      </c>
      <c r="AB900" t="str">
        <f>'pokedex_(Update_04.21)'!E897</f>
        <v>8</v>
      </c>
      <c r="AC900" t="str">
        <v>Arrokuda</v>
      </c>
      <c r="AD900" t="str">
        <v>Water</v>
      </c>
      <c r="AE900" t="str">
        <v>Water</v>
      </c>
      <c r="AF900" t="str">
        <f t="shared" si="13"/>
        <v>Water,Water</v>
      </c>
      <c r="AG900" t="str">
        <v>Arrokuda</v>
      </c>
      <c r="AI900" t="str">
        <v>Water</v>
      </c>
      <c r="AJ900" t="str">
        <v>Toxel</v>
      </c>
    </row>
    <row r="901" spans="24:36" x14ac:dyDescent="0.35">
      <c r="X901" t="str">
        <v>Barraskewda</v>
      </c>
      <c r="Y901" t="str">
        <v>Water</v>
      </c>
      <c r="Z901" t="str" cm="1">
        <f t="array" ref="Z901">_xlfn.TEXTSPLIT(Y901,",")</f>
        <v>Water</v>
      </c>
      <c r="AB901" t="str">
        <f>'pokedex_(Update_04.21)'!E898</f>
        <v>8</v>
      </c>
      <c r="AC901" t="str">
        <v>Barraskewda</v>
      </c>
      <c r="AD901" t="str">
        <v>Water</v>
      </c>
      <c r="AE901" t="str">
        <v>Water</v>
      </c>
      <c r="AF901" t="str">
        <f t="shared" si="13"/>
        <v>Water,Water</v>
      </c>
      <c r="AG901" t="str">
        <v>Barraskewda</v>
      </c>
      <c r="AI901" t="str">
        <v>Water</v>
      </c>
      <c r="AJ901" t="str">
        <v>Toxtricity Low Key Form</v>
      </c>
    </row>
    <row r="902" spans="24:36" x14ac:dyDescent="0.35">
      <c r="X902" t="str">
        <v>Toxel</v>
      </c>
      <c r="Y902" t="str">
        <v>Electric, Poison</v>
      </c>
      <c r="Z902" t="str" cm="1">
        <f t="array" ref="Z902:AA902">_xlfn.TEXTSPLIT(Y902,",")</f>
        <v>Electric</v>
      </c>
      <c r="AA902" t="str">
        <v xml:space="preserve"> Poison</v>
      </c>
      <c r="AB902" t="str">
        <f>'pokedex_(Update_04.21)'!E899</f>
        <v>8</v>
      </c>
      <c r="AC902" t="str">
        <v>Toxel</v>
      </c>
      <c r="AD902" t="str">
        <v>Electric</v>
      </c>
      <c r="AE902" t="str">
        <v xml:space="preserve"> Poison</v>
      </c>
      <c r="AF902" t="str">
        <f t="shared" ref="AF902:AF965" si="14">_xlfn.TEXTJOIN(",",TRUE,AD902,AE902)</f>
        <v>Electric, Poison</v>
      </c>
      <c r="AG902" t="str">
        <v>Toxel</v>
      </c>
      <c r="AI902" t="str">
        <v>Electric, Poison</v>
      </c>
      <c r="AJ902" t="str">
        <v>Toxtricity Amped Form</v>
      </c>
    </row>
    <row r="903" spans="24:36" x14ac:dyDescent="0.35">
      <c r="X903" t="str">
        <v>Toxtricity Low Key Form</v>
      </c>
      <c r="Y903" t="str">
        <v>Electric, Poison</v>
      </c>
      <c r="Z903" t="str" cm="1">
        <f t="array" ref="Z903:AA903">_xlfn.TEXTSPLIT(Y903,",")</f>
        <v>Electric</v>
      </c>
      <c r="AA903" t="str">
        <v xml:space="preserve"> Poison</v>
      </c>
      <c r="AB903" t="str">
        <f>'pokedex_(Update_04.21)'!E900</f>
        <v>8</v>
      </c>
      <c r="AC903" t="str">
        <v>Toxtricity Low Key Form</v>
      </c>
      <c r="AD903" t="str">
        <v>Electric</v>
      </c>
      <c r="AE903" t="str">
        <v xml:space="preserve"> Poison</v>
      </c>
      <c r="AF903" t="str">
        <f t="shared" si="14"/>
        <v>Electric, Poison</v>
      </c>
      <c r="AG903" t="str">
        <v>Toxtricity Low Key Form</v>
      </c>
      <c r="AI903" t="str">
        <v>Electric, Poison</v>
      </c>
      <c r="AJ903" t="str">
        <v>Sizzlipede</v>
      </c>
    </row>
    <row r="904" spans="24:36" x14ac:dyDescent="0.35">
      <c r="X904" t="str">
        <v>Toxtricity Amped Form</v>
      </c>
      <c r="Y904" t="str">
        <v>Electric, Poison</v>
      </c>
      <c r="Z904" t="str" cm="1">
        <f t="array" ref="Z904:AA904">_xlfn.TEXTSPLIT(Y904,",")</f>
        <v>Electric</v>
      </c>
      <c r="AA904" t="str">
        <v xml:space="preserve"> Poison</v>
      </c>
      <c r="AB904" t="str">
        <f>'pokedex_(Update_04.21)'!E901</f>
        <v>8</v>
      </c>
      <c r="AC904" t="str">
        <v>Toxtricity Amped Form</v>
      </c>
      <c r="AD904" t="str">
        <v>Electric</v>
      </c>
      <c r="AE904" t="str">
        <v xml:space="preserve"> Poison</v>
      </c>
      <c r="AF904" t="str">
        <f t="shared" si="14"/>
        <v>Electric, Poison</v>
      </c>
      <c r="AG904" t="str">
        <v>Toxtricity Amped Form</v>
      </c>
      <c r="AI904" t="str">
        <v>Electric, Poison</v>
      </c>
      <c r="AJ904" t="str">
        <v>Centiskorch</v>
      </c>
    </row>
    <row r="905" spans="24:36" x14ac:dyDescent="0.35">
      <c r="X905" t="str">
        <v>Sizzlipede</v>
      </c>
      <c r="Y905" t="str">
        <v>Fire, Bug</v>
      </c>
      <c r="Z905" t="str" cm="1">
        <f t="array" ref="Z905:AA905">_xlfn.TEXTSPLIT(Y905,",")</f>
        <v>Fire</v>
      </c>
      <c r="AA905" t="str">
        <v xml:space="preserve"> Bug</v>
      </c>
      <c r="AB905" t="str">
        <f>'pokedex_(Update_04.21)'!E902</f>
        <v>8</v>
      </c>
      <c r="AC905" t="str">
        <v>Sizzlipede</v>
      </c>
      <c r="AD905" t="str">
        <v>Fire</v>
      </c>
      <c r="AE905" t="str">
        <v xml:space="preserve"> Bug</v>
      </c>
      <c r="AF905" t="str">
        <f t="shared" si="14"/>
        <v>Fire, Bug</v>
      </c>
      <c r="AG905" t="str">
        <v>Sizzlipede</v>
      </c>
      <c r="AI905" t="str">
        <v>Fire, Bug</v>
      </c>
      <c r="AJ905" t="str">
        <v>Clobbopus</v>
      </c>
    </row>
    <row r="906" spans="24:36" x14ac:dyDescent="0.35">
      <c r="X906" t="str">
        <v>Centiskorch</v>
      </c>
      <c r="Y906" t="str">
        <v>Fire, Bug</v>
      </c>
      <c r="Z906" t="str" cm="1">
        <f t="array" ref="Z906:AA906">_xlfn.TEXTSPLIT(Y906,",")</f>
        <v>Fire</v>
      </c>
      <c r="AA906" t="str">
        <v xml:space="preserve"> Bug</v>
      </c>
      <c r="AB906" t="str">
        <f>'pokedex_(Update_04.21)'!E903</f>
        <v>8</v>
      </c>
      <c r="AC906" t="str">
        <v>Centiskorch</v>
      </c>
      <c r="AD906" t="str">
        <v>Fire</v>
      </c>
      <c r="AE906" t="str">
        <v xml:space="preserve"> Bug</v>
      </c>
      <c r="AF906" t="str">
        <f t="shared" si="14"/>
        <v>Fire, Bug</v>
      </c>
      <c r="AG906" t="str">
        <v>Centiskorch</v>
      </c>
      <c r="AI906" t="str">
        <v>Fire, Bug</v>
      </c>
      <c r="AJ906" t="str">
        <v>Grapploct</v>
      </c>
    </row>
    <row r="907" spans="24:36" x14ac:dyDescent="0.35">
      <c r="X907" t="str">
        <v>Clobbopus</v>
      </c>
      <c r="Y907" t="str">
        <v>Fighting</v>
      </c>
      <c r="Z907" t="str" cm="1">
        <f t="array" ref="Z907">_xlfn.TEXTSPLIT(Y907,",")</f>
        <v>Fighting</v>
      </c>
      <c r="AB907" t="str">
        <f>'pokedex_(Update_04.21)'!E904</f>
        <v>8</v>
      </c>
      <c r="AC907" t="str">
        <v>Clobbopus</v>
      </c>
      <c r="AD907" t="str">
        <v>Fighting</v>
      </c>
      <c r="AE907" t="str">
        <v>Fighting</v>
      </c>
      <c r="AF907" t="str">
        <f t="shared" si="14"/>
        <v>Fighting,Fighting</v>
      </c>
      <c r="AG907" t="str">
        <v>Clobbopus</v>
      </c>
      <c r="AI907" t="str">
        <v>Fighting</v>
      </c>
      <c r="AJ907" t="str">
        <v>Sinistea</v>
      </c>
    </row>
    <row r="908" spans="24:36" x14ac:dyDescent="0.35">
      <c r="X908" t="str">
        <v>Grapploct</v>
      </c>
      <c r="Y908" t="str">
        <v>Fighting</v>
      </c>
      <c r="Z908" t="str" cm="1">
        <f t="array" ref="Z908">_xlfn.TEXTSPLIT(Y908,",")</f>
        <v>Fighting</v>
      </c>
      <c r="AB908" t="str">
        <f>'pokedex_(Update_04.21)'!E905</f>
        <v>8</v>
      </c>
      <c r="AC908" t="str">
        <v>Grapploct</v>
      </c>
      <c r="AD908" t="str">
        <v>Fighting</v>
      </c>
      <c r="AE908" t="str">
        <v>Fighting</v>
      </c>
      <c r="AF908" t="str">
        <f t="shared" si="14"/>
        <v>Fighting,Fighting</v>
      </c>
      <c r="AG908" t="str">
        <v>Grapploct</v>
      </c>
      <c r="AI908" t="str">
        <v>Fighting</v>
      </c>
      <c r="AJ908" t="str">
        <v>Polteageist</v>
      </c>
    </row>
    <row r="909" spans="24:36" x14ac:dyDescent="0.35">
      <c r="X909" t="str">
        <v>Sinistea</v>
      </c>
      <c r="Y909" t="str">
        <v>Ghost</v>
      </c>
      <c r="Z909" t="str" cm="1">
        <f t="array" ref="Z909">_xlfn.TEXTSPLIT(Y909,",")</f>
        <v>Ghost</v>
      </c>
      <c r="AB909" t="str">
        <f>'pokedex_(Update_04.21)'!E906</f>
        <v>8</v>
      </c>
      <c r="AC909" t="str">
        <v>Sinistea</v>
      </c>
      <c r="AD909" t="str">
        <v>Ghost</v>
      </c>
      <c r="AE909" t="str">
        <v>Ghost</v>
      </c>
      <c r="AF909" t="str">
        <f t="shared" si="14"/>
        <v>Ghost,Ghost</v>
      </c>
      <c r="AG909" t="str">
        <v>Sinistea</v>
      </c>
      <c r="AI909" t="str">
        <v>Ghost</v>
      </c>
      <c r="AJ909" t="str">
        <v>Hatenna</v>
      </c>
    </row>
    <row r="910" spans="24:36" x14ac:dyDescent="0.35">
      <c r="X910" t="str">
        <v>Polteageist</v>
      </c>
      <c r="Y910" t="str">
        <v>Ghost</v>
      </c>
      <c r="Z910" t="str" cm="1">
        <f t="array" ref="Z910">_xlfn.TEXTSPLIT(Y910,",")</f>
        <v>Ghost</v>
      </c>
      <c r="AB910" t="str">
        <f>'pokedex_(Update_04.21)'!E907</f>
        <v>8</v>
      </c>
      <c r="AC910" t="str">
        <v>Polteageist</v>
      </c>
      <c r="AD910" t="str">
        <v>Ghost</v>
      </c>
      <c r="AE910" t="str">
        <v>Ghost</v>
      </c>
      <c r="AF910" t="str">
        <f t="shared" si="14"/>
        <v>Ghost,Ghost</v>
      </c>
      <c r="AG910" t="str">
        <v>Polteageist</v>
      </c>
      <c r="AI910" t="str">
        <v>Ghost</v>
      </c>
      <c r="AJ910" t="str">
        <v>Hattrem</v>
      </c>
    </row>
    <row r="911" spans="24:36" x14ac:dyDescent="0.35">
      <c r="X911" t="str">
        <v>Hatenna</v>
      </c>
      <c r="Y911" t="str">
        <v>Psychic</v>
      </c>
      <c r="Z911" t="str" cm="1">
        <f t="array" ref="Z911">_xlfn.TEXTSPLIT(Y911,",")</f>
        <v>Psychic</v>
      </c>
      <c r="AB911" t="str">
        <f>'pokedex_(Update_04.21)'!E908</f>
        <v>8</v>
      </c>
      <c r="AC911" t="str">
        <v>Hatenna</v>
      </c>
      <c r="AD911" t="str">
        <v>Psychic</v>
      </c>
      <c r="AE911" t="str">
        <v>Psychic</v>
      </c>
      <c r="AF911" t="str">
        <f t="shared" si="14"/>
        <v>Psychic,Psychic</v>
      </c>
      <c r="AG911" t="str">
        <v>Hatenna</v>
      </c>
      <c r="AI911" t="str">
        <v>Psychic</v>
      </c>
      <c r="AJ911" t="str">
        <v>Hatterene</v>
      </c>
    </row>
    <row r="912" spans="24:36" x14ac:dyDescent="0.35">
      <c r="X912" t="str">
        <v>Hattrem</v>
      </c>
      <c r="Y912" t="str">
        <v>Psychic</v>
      </c>
      <c r="Z912" t="str" cm="1">
        <f t="array" ref="Z912">_xlfn.TEXTSPLIT(Y912,",")</f>
        <v>Psychic</v>
      </c>
      <c r="AB912" t="str">
        <f>'pokedex_(Update_04.21)'!E909</f>
        <v>8</v>
      </c>
      <c r="AC912" t="str">
        <v>Hattrem</v>
      </c>
      <c r="AD912" t="str">
        <v>Psychic</v>
      </c>
      <c r="AE912" t="str">
        <v>Psychic</v>
      </c>
      <c r="AF912" t="str">
        <f t="shared" si="14"/>
        <v>Psychic,Psychic</v>
      </c>
      <c r="AG912" t="str">
        <v>Hattrem</v>
      </c>
      <c r="AI912" t="str">
        <v>Psychic</v>
      </c>
      <c r="AJ912" t="str">
        <v>Impidimp</v>
      </c>
    </row>
    <row r="913" spans="24:36" x14ac:dyDescent="0.35">
      <c r="X913" t="str">
        <v>Hatterene</v>
      </c>
      <c r="Y913" t="str">
        <v>Psychic, Fairy</v>
      </c>
      <c r="Z913" t="str" cm="1">
        <f t="array" ref="Z913:AA913">_xlfn.TEXTSPLIT(Y913,",")</f>
        <v>Psychic</v>
      </c>
      <c r="AA913" t="str">
        <v xml:space="preserve"> Fairy</v>
      </c>
      <c r="AB913" t="str">
        <f>'pokedex_(Update_04.21)'!E910</f>
        <v>8</v>
      </c>
      <c r="AC913" t="str">
        <v>Hatterene</v>
      </c>
      <c r="AD913" t="str">
        <v>Psychic</v>
      </c>
      <c r="AE913" t="str">
        <v xml:space="preserve"> Fairy</v>
      </c>
      <c r="AF913" t="str">
        <f t="shared" si="14"/>
        <v>Psychic, Fairy</v>
      </c>
      <c r="AG913" t="str">
        <v>Hatterene</v>
      </c>
      <c r="AI913" t="str">
        <v>Psychic, Fairy</v>
      </c>
      <c r="AJ913" t="str">
        <v>Morgrem</v>
      </c>
    </row>
    <row r="914" spans="24:36" x14ac:dyDescent="0.35">
      <c r="X914" t="str">
        <v>Impidimp</v>
      </c>
      <c r="Y914" t="str">
        <v>Dark, Fairy</v>
      </c>
      <c r="Z914" t="str" cm="1">
        <f t="array" ref="Z914:AA914">_xlfn.TEXTSPLIT(Y914,",")</f>
        <v>Dark</v>
      </c>
      <c r="AA914" t="str">
        <v xml:space="preserve"> Fairy</v>
      </c>
      <c r="AB914" t="str">
        <f>'pokedex_(Update_04.21)'!E911</f>
        <v>8</v>
      </c>
      <c r="AC914" t="str">
        <v>Impidimp</v>
      </c>
      <c r="AD914" t="str">
        <v>Dark</v>
      </c>
      <c r="AE914" t="str">
        <v xml:space="preserve"> Fairy</v>
      </c>
      <c r="AF914" t="str">
        <f t="shared" si="14"/>
        <v>Dark, Fairy</v>
      </c>
      <c r="AG914" t="str">
        <v>Impidimp</v>
      </c>
      <c r="AI914" t="str">
        <v>Dark, Fairy</v>
      </c>
      <c r="AJ914" t="str">
        <v>Grimmsnarl</v>
      </c>
    </row>
    <row r="915" spans="24:36" x14ac:dyDescent="0.35">
      <c r="X915" t="str">
        <v>Morgrem</v>
      </c>
      <c r="Y915" t="str">
        <v>Dark, Fairy</v>
      </c>
      <c r="Z915" t="str" cm="1">
        <f t="array" ref="Z915:AA915">_xlfn.TEXTSPLIT(Y915,",")</f>
        <v>Dark</v>
      </c>
      <c r="AA915" t="str">
        <v xml:space="preserve"> Fairy</v>
      </c>
      <c r="AB915" t="str">
        <f>'pokedex_(Update_04.21)'!E912</f>
        <v>8</v>
      </c>
      <c r="AC915" t="str">
        <v>Morgrem</v>
      </c>
      <c r="AD915" t="str">
        <v>Dark</v>
      </c>
      <c r="AE915" t="str">
        <v xml:space="preserve"> Fairy</v>
      </c>
      <c r="AF915" t="str">
        <f t="shared" si="14"/>
        <v>Dark, Fairy</v>
      </c>
      <c r="AG915" t="str">
        <v>Morgrem</v>
      </c>
      <c r="AI915" t="str">
        <v>Dark, Fairy</v>
      </c>
      <c r="AJ915" t="str">
        <v>Obstagoon</v>
      </c>
    </row>
    <row r="916" spans="24:36" x14ac:dyDescent="0.35">
      <c r="X916" t="str">
        <v>Grimmsnarl</v>
      </c>
      <c r="Y916" t="str">
        <v>Dark, Fairy</v>
      </c>
      <c r="Z916" t="str" cm="1">
        <f t="array" ref="Z916:AA916">_xlfn.TEXTSPLIT(Y916,",")</f>
        <v>Dark</v>
      </c>
      <c r="AA916" t="str">
        <v xml:space="preserve"> Fairy</v>
      </c>
      <c r="AB916" t="str">
        <f>'pokedex_(Update_04.21)'!E913</f>
        <v>8</v>
      </c>
      <c r="AC916" t="str">
        <v>Grimmsnarl</v>
      </c>
      <c r="AD916" t="str">
        <v>Dark</v>
      </c>
      <c r="AE916" t="str">
        <v xml:space="preserve"> Fairy</v>
      </c>
      <c r="AF916" t="str">
        <f t="shared" si="14"/>
        <v>Dark, Fairy</v>
      </c>
      <c r="AG916" t="str">
        <v>Grimmsnarl</v>
      </c>
      <c r="AI916" t="str">
        <v>Dark, Fairy</v>
      </c>
      <c r="AJ916" t="str">
        <v>Perrserker</v>
      </c>
    </row>
    <row r="917" spans="24:36" x14ac:dyDescent="0.35">
      <c r="X917" t="str">
        <v>Obstagoon</v>
      </c>
      <c r="Y917" t="str">
        <v>Dark, Normal</v>
      </c>
      <c r="Z917" t="str" cm="1">
        <f t="array" ref="Z917:AA917">_xlfn.TEXTSPLIT(Y917,",")</f>
        <v>Dark</v>
      </c>
      <c r="AA917" t="str">
        <v xml:space="preserve"> Normal</v>
      </c>
      <c r="AB917" t="str">
        <f>'pokedex_(Update_04.21)'!E914</f>
        <v>8</v>
      </c>
      <c r="AC917" t="str">
        <v>Obstagoon</v>
      </c>
      <c r="AD917" t="str">
        <v>Dark</v>
      </c>
      <c r="AE917" t="str">
        <v xml:space="preserve"> Normal</v>
      </c>
      <c r="AF917" t="str">
        <f t="shared" si="14"/>
        <v>Dark, Normal</v>
      </c>
      <c r="AG917" t="str">
        <v>Obstagoon</v>
      </c>
      <c r="AI917" t="str">
        <v>Dark, Normal</v>
      </c>
      <c r="AJ917" t="str">
        <v>Cursola</v>
      </c>
    </row>
    <row r="918" spans="24:36" x14ac:dyDescent="0.35">
      <c r="X918" t="str">
        <v>Perrserker</v>
      </c>
      <c r="Y918" t="str">
        <v>Steel</v>
      </c>
      <c r="Z918" t="str" cm="1">
        <f t="array" ref="Z918">_xlfn.TEXTSPLIT(Y918,",")</f>
        <v>Steel</v>
      </c>
      <c r="AB918" t="str">
        <f>'pokedex_(Update_04.21)'!E915</f>
        <v>8</v>
      </c>
      <c r="AC918" t="str">
        <v>Perrserker</v>
      </c>
      <c r="AD918" t="str">
        <v>Steel</v>
      </c>
      <c r="AE918" t="str">
        <v>Steel</v>
      </c>
      <c r="AF918" t="str">
        <f t="shared" si="14"/>
        <v>Steel,Steel</v>
      </c>
      <c r="AG918" t="str">
        <v>Perrserker</v>
      </c>
      <c r="AI918" t="str">
        <v>Steel</v>
      </c>
      <c r="AJ918" t="str">
        <v>Sirfetch'd</v>
      </c>
    </row>
    <row r="919" spans="24:36" x14ac:dyDescent="0.35">
      <c r="X919" t="str">
        <v>Cursola</v>
      </c>
      <c r="Y919" t="str">
        <v>Ghost</v>
      </c>
      <c r="Z919" t="str" cm="1">
        <f t="array" ref="Z919">_xlfn.TEXTSPLIT(Y919,",")</f>
        <v>Ghost</v>
      </c>
      <c r="AB919" t="str">
        <f>'pokedex_(Update_04.21)'!E916</f>
        <v>8</v>
      </c>
      <c r="AC919" t="str">
        <v>Cursola</v>
      </c>
      <c r="AD919" t="str">
        <v>Ghost</v>
      </c>
      <c r="AE919" t="str">
        <v>Ghost</v>
      </c>
      <c r="AF919" t="str">
        <f t="shared" si="14"/>
        <v>Ghost,Ghost</v>
      </c>
      <c r="AG919" t="str">
        <v>Cursola</v>
      </c>
      <c r="AI919" t="str">
        <v>Ghost</v>
      </c>
      <c r="AJ919" t="str">
        <v>Mr, Rime</v>
      </c>
    </row>
    <row r="920" spans="24:36" x14ac:dyDescent="0.35">
      <c r="X920" t="str">
        <v>Sirfetch'd</v>
      </c>
      <c r="Y920" t="str">
        <v>Fighting</v>
      </c>
      <c r="Z920" t="str" cm="1">
        <f t="array" ref="Z920">_xlfn.TEXTSPLIT(Y920,",")</f>
        <v>Fighting</v>
      </c>
      <c r="AB920" t="str">
        <f>'pokedex_(Update_04.21)'!E917</f>
        <v>8</v>
      </c>
      <c r="AC920" t="str">
        <v>Sirfetch'd</v>
      </c>
      <c r="AD920" t="str">
        <v>Fighting</v>
      </c>
      <c r="AE920" t="str">
        <v>Fighting</v>
      </c>
      <c r="AF920" t="str">
        <f t="shared" si="14"/>
        <v>Fighting,Fighting</v>
      </c>
      <c r="AG920" t="str">
        <v>Sirfetch'd</v>
      </c>
      <c r="AI920" t="str">
        <v>Fighting</v>
      </c>
      <c r="AJ920" t="str">
        <v>Runerigus</v>
      </c>
    </row>
    <row r="921" spans="24:36" x14ac:dyDescent="0.35">
      <c r="X921" t="str">
        <v>Mr, Rime</v>
      </c>
      <c r="Y921" t="str">
        <v>Psychic, Ice</v>
      </c>
      <c r="Z921" t="str" cm="1">
        <f t="array" ref="Z921:AA921">_xlfn.TEXTSPLIT(Y921,",")</f>
        <v>Psychic</v>
      </c>
      <c r="AA921" t="str">
        <v xml:space="preserve"> Ice</v>
      </c>
      <c r="AB921" t="str">
        <f>'pokedex_(Update_04.21)'!E918</f>
        <v>8</v>
      </c>
      <c r="AC921" t="str">
        <v>Mr, Rime</v>
      </c>
      <c r="AD921" t="str">
        <v>Psychic</v>
      </c>
      <c r="AE921" t="str">
        <v xml:space="preserve"> Ice</v>
      </c>
      <c r="AF921" t="str">
        <f t="shared" si="14"/>
        <v>Psychic, Ice</v>
      </c>
      <c r="AG921" t="str">
        <v>Mr, Rime</v>
      </c>
      <c r="AI921" t="str">
        <v>Psychic, Ice</v>
      </c>
      <c r="AJ921" t="str">
        <v>Milcery</v>
      </c>
    </row>
    <row r="922" spans="24:36" x14ac:dyDescent="0.35">
      <c r="X922" t="str">
        <v>Runerigus</v>
      </c>
      <c r="Y922" t="str">
        <v>Ground, Ghost</v>
      </c>
      <c r="Z922" t="str" cm="1">
        <f t="array" ref="Z922:AA922">_xlfn.TEXTSPLIT(Y922,",")</f>
        <v>Ground</v>
      </c>
      <c r="AA922" t="str">
        <v xml:space="preserve"> Ghost</v>
      </c>
      <c r="AB922" t="str">
        <f>'pokedex_(Update_04.21)'!E919</f>
        <v>8</v>
      </c>
      <c r="AC922" t="str">
        <v>Runerigus</v>
      </c>
      <c r="AD922" t="str">
        <v>Ground</v>
      </c>
      <c r="AE922" t="str">
        <v xml:space="preserve"> Ghost</v>
      </c>
      <c r="AF922" t="str">
        <f t="shared" si="14"/>
        <v>Ground, Ghost</v>
      </c>
      <c r="AG922" t="str">
        <v>Runerigus</v>
      </c>
      <c r="AI922" t="str">
        <v>Ground, Ghost</v>
      </c>
      <c r="AJ922" t="str">
        <v>Alcremie</v>
      </c>
    </row>
    <row r="923" spans="24:36" x14ac:dyDescent="0.35">
      <c r="X923" t="str">
        <v>Milcery</v>
      </c>
      <c r="Y923" t="str">
        <v>Fairy</v>
      </c>
      <c r="Z923" t="str" cm="1">
        <f t="array" ref="Z923">_xlfn.TEXTSPLIT(Y923,",")</f>
        <v>Fairy</v>
      </c>
      <c r="AB923" t="str">
        <f>'pokedex_(Update_04.21)'!E920</f>
        <v>8</v>
      </c>
      <c r="AC923" t="str">
        <v>Milcery</v>
      </c>
      <c r="AD923" t="str">
        <v>Fairy</v>
      </c>
      <c r="AE923" t="str">
        <v>Fairy</v>
      </c>
      <c r="AF923" t="str">
        <f t="shared" si="14"/>
        <v>Fairy,Fairy</v>
      </c>
      <c r="AG923" t="str">
        <v>Milcery</v>
      </c>
      <c r="AI923" t="str">
        <v>Fairy</v>
      </c>
      <c r="AJ923" t="str">
        <v>Falinks</v>
      </c>
    </row>
    <row r="924" spans="24:36" x14ac:dyDescent="0.35">
      <c r="X924" t="str">
        <v>Alcremie</v>
      </c>
      <c r="Y924" t="str">
        <v>Fairy</v>
      </c>
      <c r="Z924" t="str" cm="1">
        <f t="array" ref="Z924">_xlfn.TEXTSPLIT(Y924,",")</f>
        <v>Fairy</v>
      </c>
      <c r="AB924" t="str">
        <f>'pokedex_(Update_04.21)'!E921</f>
        <v>8</v>
      </c>
      <c r="AC924" t="str">
        <v>Alcremie</v>
      </c>
      <c r="AD924" t="str">
        <v>Fairy</v>
      </c>
      <c r="AE924" t="str">
        <v>Fairy</v>
      </c>
      <c r="AF924" t="str">
        <f t="shared" si="14"/>
        <v>Fairy,Fairy</v>
      </c>
      <c r="AG924" t="str">
        <v>Alcremie</v>
      </c>
      <c r="AI924" t="str">
        <v>Fairy</v>
      </c>
      <c r="AJ924" t="str">
        <v>Pincurchin</v>
      </c>
    </row>
    <row r="925" spans="24:36" x14ac:dyDescent="0.35">
      <c r="X925" t="str">
        <v>Falinks</v>
      </c>
      <c r="Y925" t="str">
        <v>Fighting</v>
      </c>
      <c r="Z925" t="str" cm="1">
        <f t="array" ref="Z925">_xlfn.TEXTSPLIT(Y925,",")</f>
        <v>Fighting</v>
      </c>
      <c r="AB925" t="str">
        <f>'pokedex_(Update_04.21)'!E922</f>
        <v>8</v>
      </c>
      <c r="AC925" t="str">
        <v>Falinks</v>
      </c>
      <c r="AD925" t="str">
        <v>Fighting</v>
      </c>
      <c r="AE925" t="str">
        <v>Fighting</v>
      </c>
      <c r="AF925" t="str">
        <f t="shared" si="14"/>
        <v>Fighting,Fighting</v>
      </c>
      <c r="AG925" t="str">
        <v>Falinks</v>
      </c>
      <c r="AI925" t="str">
        <v>Fighting</v>
      </c>
      <c r="AJ925" t="str">
        <v>Snom</v>
      </c>
    </row>
    <row r="926" spans="24:36" x14ac:dyDescent="0.35">
      <c r="X926" t="str">
        <v>Pincurchin</v>
      </c>
      <c r="Y926" t="str">
        <v>Electric</v>
      </c>
      <c r="Z926" t="str" cm="1">
        <f t="array" ref="Z926">_xlfn.TEXTSPLIT(Y926,",")</f>
        <v>Electric</v>
      </c>
      <c r="AB926" t="str">
        <f>'pokedex_(Update_04.21)'!E923</f>
        <v>8</v>
      </c>
      <c r="AC926" t="str">
        <v>Pincurchin</v>
      </c>
      <c r="AD926" t="str">
        <v>Electric</v>
      </c>
      <c r="AE926" t="str">
        <v>Electric</v>
      </c>
      <c r="AF926" t="str">
        <f t="shared" si="14"/>
        <v>Electric,Electric</v>
      </c>
      <c r="AG926" t="str">
        <v>Pincurchin</v>
      </c>
      <c r="AI926" t="str">
        <v>Electric</v>
      </c>
      <c r="AJ926" t="str">
        <v>Frosmoth</v>
      </c>
    </row>
    <row r="927" spans="24:36" x14ac:dyDescent="0.35">
      <c r="X927" t="str">
        <v>Snom</v>
      </c>
      <c r="Y927" t="str">
        <v>Ice, Bug</v>
      </c>
      <c r="Z927" t="str" cm="1">
        <f t="array" ref="Z927:AA927">_xlfn.TEXTSPLIT(Y927,",")</f>
        <v>Ice</v>
      </c>
      <c r="AA927" t="str">
        <v xml:space="preserve"> Bug</v>
      </c>
      <c r="AB927" t="str">
        <f>'pokedex_(Update_04.21)'!E924</f>
        <v>8</v>
      </c>
      <c r="AC927" t="str">
        <v>Snom</v>
      </c>
      <c r="AD927" t="str">
        <v>Ice</v>
      </c>
      <c r="AE927" t="str">
        <v xml:space="preserve"> Bug</v>
      </c>
      <c r="AF927" t="str">
        <f t="shared" si="14"/>
        <v>Ice, Bug</v>
      </c>
      <c r="AG927" t="str">
        <v>Snom</v>
      </c>
      <c r="AI927" t="str">
        <v>Ice, Bug</v>
      </c>
      <c r="AJ927" t="str">
        <v>Stonjourner</v>
      </c>
    </row>
    <row r="928" spans="24:36" x14ac:dyDescent="0.35">
      <c r="X928" t="str">
        <v>Frosmoth</v>
      </c>
      <c r="Y928" t="str">
        <v>Ice, Bug</v>
      </c>
      <c r="Z928" t="str" cm="1">
        <f t="array" ref="Z928:AA928">_xlfn.TEXTSPLIT(Y928,",")</f>
        <v>Ice</v>
      </c>
      <c r="AA928" t="str">
        <v xml:space="preserve"> Bug</v>
      </c>
      <c r="AB928" t="str">
        <f>'pokedex_(Update_04.21)'!E925</f>
        <v>8</v>
      </c>
      <c r="AC928" t="str">
        <v>Frosmoth</v>
      </c>
      <c r="AD928" t="str">
        <v>Ice</v>
      </c>
      <c r="AE928" t="str">
        <v xml:space="preserve"> Bug</v>
      </c>
      <c r="AF928" t="str">
        <f t="shared" si="14"/>
        <v>Ice, Bug</v>
      </c>
      <c r="AG928" t="str">
        <v>Frosmoth</v>
      </c>
      <c r="AI928" t="str">
        <v>Ice, Bug</v>
      </c>
      <c r="AJ928" t="str">
        <v>Eiscue Ice Face</v>
      </c>
    </row>
    <row r="929" spans="24:36" x14ac:dyDescent="0.35">
      <c r="X929" t="str">
        <v>Stonjourner</v>
      </c>
      <c r="Y929" t="str">
        <v>Rock</v>
      </c>
      <c r="Z929" t="str" cm="1">
        <f t="array" ref="Z929">_xlfn.TEXTSPLIT(Y929,",")</f>
        <v>Rock</v>
      </c>
      <c r="AB929" t="str">
        <f>'pokedex_(Update_04.21)'!E926</f>
        <v>8</v>
      </c>
      <c r="AC929" t="str">
        <v>Stonjourner</v>
      </c>
      <c r="AD929" t="str">
        <v>Rock</v>
      </c>
      <c r="AE929" t="str">
        <v>Rock</v>
      </c>
      <c r="AF929" t="str">
        <f t="shared" si="14"/>
        <v>Rock,Rock</v>
      </c>
      <c r="AG929" t="str">
        <v>Stonjourner</v>
      </c>
      <c r="AI929" t="str">
        <v>Rock</v>
      </c>
      <c r="AJ929" t="str">
        <v>Eiscue Noice Face</v>
      </c>
    </row>
    <row r="930" spans="24:36" x14ac:dyDescent="0.35">
      <c r="X930" t="str">
        <v>Eiscue Ice Face</v>
      </c>
      <c r="Y930" t="str">
        <v>Ice</v>
      </c>
      <c r="Z930" t="str" cm="1">
        <f t="array" ref="Z930">_xlfn.TEXTSPLIT(Y930,",")</f>
        <v>Ice</v>
      </c>
      <c r="AB930" t="str">
        <f>'pokedex_(Update_04.21)'!E927</f>
        <v>8</v>
      </c>
      <c r="AC930" t="str">
        <v>Eiscue Ice Face</v>
      </c>
      <c r="AD930" t="str">
        <v>Ice</v>
      </c>
      <c r="AE930" t="str">
        <v>Ice</v>
      </c>
      <c r="AF930" t="str">
        <f t="shared" si="14"/>
        <v>Ice,Ice</v>
      </c>
      <c r="AG930" t="str">
        <v>Eiscue Ice Face</v>
      </c>
      <c r="AI930" t="str">
        <v>Ice</v>
      </c>
      <c r="AJ930" t="str">
        <v>Indeedee Male</v>
      </c>
    </row>
    <row r="931" spans="24:36" x14ac:dyDescent="0.35">
      <c r="X931" t="str">
        <v>Eiscue Noice Face</v>
      </c>
      <c r="Y931" t="str">
        <v>Ice</v>
      </c>
      <c r="Z931" t="str" cm="1">
        <f t="array" ref="Z931">_xlfn.TEXTSPLIT(Y931,",")</f>
        <v>Ice</v>
      </c>
      <c r="AB931" t="str">
        <f>'pokedex_(Update_04.21)'!E928</f>
        <v>8</v>
      </c>
      <c r="AC931" t="str">
        <v>Eiscue Noice Face</v>
      </c>
      <c r="AD931" t="str">
        <v>Ice</v>
      </c>
      <c r="AE931" t="str">
        <v>Ice</v>
      </c>
      <c r="AF931" t="str">
        <f t="shared" si="14"/>
        <v>Ice,Ice</v>
      </c>
      <c r="AG931" t="str">
        <v>Eiscue Noice Face</v>
      </c>
      <c r="AI931" t="str">
        <v>Ice</v>
      </c>
      <c r="AJ931" t="str">
        <v>Indeedee Female</v>
      </c>
    </row>
    <row r="932" spans="24:36" x14ac:dyDescent="0.35">
      <c r="X932" t="str">
        <v>Indeedee Male</v>
      </c>
      <c r="Y932" t="str">
        <v>Psychic, Normal</v>
      </c>
      <c r="Z932" t="str" cm="1">
        <f t="array" ref="Z932:AA932">_xlfn.TEXTSPLIT(Y932,",")</f>
        <v>Psychic</v>
      </c>
      <c r="AA932" t="str">
        <v xml:space="preserve"> Normal</v>
      </c>
      <c r="AB932" t="str">
        <f>'pokedex_(Update_04.21)'!E929</f>
        <v>8</v>
      </c>
      <c r="AC932" t="str">
        <v>Indeedee Male</v>
      </c>
      <c r="AD932" t="str">
        <v>Psychic</v>
      </c>
      <c r="AE932" t="str">
        <v xml:space="preserve"> Normal</v>
      </c>
      <c r="AF932" t="str">
        <f t="shared" si="14"/>
        <v>Psychic, Normal</v>
      </c>
      <c r="AG932" t="str">
        <v>Indeedee Male</v>
      </c>
      <c r="AI932" t="str">
        <v>Psychic, Normal</v>
      </c>
      <c r="AJ932" t="str">
        <v>Morpeko Full Belly Mode</v>
      </c>
    </row>
    <row r="933" spans="24:36" x14ac:dyDescent="0.35">
      <c r="X933" t="str">
        <v>Indeedee Female</v>
      </c>
      <c r="Y933" t="str">
        <v>Psychic, Normal</v>
      </c>
      <c r="Z933" t="str" cm="1">
        <f t="array" ref="Z933:AA933">_xlfn.TEXTSPLIT(Y933,",")</f>
        <v>Psychic</v>
      </c>
      <c r="AA933" t="str">
        <v xml:space="preserve"> Normal</v>
      </c>
      <c r="AB933" t="str">
        <f>'pokedex_(Update_04.21)'!E930</f>
        <v>8</v>
      </c>
      <c r="AC933" t="str">
        <v>Indeedee Female</v>
      </c>
      <c r="AD933" t="str">
        <v>Psychic</v>
      </c>
      <c r="AE933" t="str">
        <v xml:space="preserve"> Normal</v>
      </c>
      <c r="AF933" t="str">
        <f t="shared" si="14"/>
        <v>Psychic, Normal</v>
      </c>
      <c r="AG933" t="str">
        <v>Indeedee Female</v>
      </c>
      <c r="AI933" t="str">
        <v>Psychic, Normal</v>
      </c>
      <c r="AJ933" t="str">
        <v>Morpeko Hangry Mode</v>
      </c>
    </row>
    <row r="934" spans="24:36" x14ac:dyDescent="0.35">
      <c r="X934" t="str">
        <v>Morpeko Full Belly Mode</v>
      </c>
      <c r="Y934" t="str">
        <v>Electric, Dark</v>
      </c>
      <c r="Z934" t="str" cm="1">
        <f t="array" ref="Z934:AA934">_xlfn.TEXTSPLIT(Y934,",")</f>
        <v>Electric</v>
      </c>
      <c r="AA934" t="str">
        <v xml:space="preserve"> Dark</v>
      </c>
      <c r="AB934" t="str">
        <f>'pokedex_(Update_04.21)'!E931</f>
        <v>8</v>
      </c>
      <c r="AC934" t="str">
        <v>Morpeko Full Belly Mode</v>
      </c>
      <c r="AD934" t="str">
        <v>Electric</v>
      </c>
      <c r="AE934" t="str">
        <v xml:space="preserve"> Dark</v>
      </c>
      <c r="AF934" t="str">
        <f t="shared" si="14"/>
        <v>Electric, Dark</v>
      </c>
      <c r="AG934" t="str">
        <v>Morpeko Full Belly Mode</v>
      </c>
      <c r="AI934" t="str">
        <v>Electric, Dark</v>
      </c>
      <c r="AJ934" t="str">
        <v>Cufant</v>
      </c>
    </row>
    <row r="935" spans="24:36" x14ac:dyDescent="0.35">
      <c r="X935" t="str">
        <v>Morpeko Hangry Mode</v>
      </c>
      <c r="Y935" t="str">
        <v>Electric, Dark</v>
      </c>
      <c r="Z935" t="str" cm="1">
        <f t="array" ref="Z935:AA935">_xlfn.TEXTSPLIT(Y935,",")</f>
        <v>Electric</v>
      </c>
      <c r="AA935" t="str">
        <v xml:space="preserve"> Dark</v>
      </c>
      <c r="AB935" t="str">
        <f>'pokedex_(Update_04.21)'!E932</f>
        <v>8</v>
      </c>
      <c r="AC935" t="str">
        <v>Morpeko Hangry Mode</v>
      </c>
      <c r="AD935" t="str">
        <v>Electric</v>
      </c>
      <c r="AE935" t="str">
        <v xml:space="preserve"> Dark</v>
      </c>
      <c r="AF935" t="str">
        <f t="shared" si="14"/>
        <v>Electric, Dark</v>
      </c>
      <c r="AG935" t="str">
        <v>Morpeko Hangry Mode</v>
      </c>
      <c r="AI935" t="str">
        <v>Electric, Dark</v>
      </c>
      <c r="AJ935" t="str">
        <v>Copperajah</v>
      </c>
    </row>
    <row r="936" spans="24:36" x14ac:dyDescent="0.35">
      <c r="X936" t="str">
        <v>Cufant</v>
      </c>
      <c r="Y936" t="str">
        <v>Steel</v>
      </c>
      <c r="Z936" t="str" cm="1">
        <f t="array" ref="Z936">_xlfn.TEXTSPLIT(Y936,",")</f>
        <v>Steel</v>
      </c>
      <c r="AB936" t="str">
        <f>'pokedex_(Update_04.21)'!E933</f>
        <v>8</v>
      </c>
      <c r="AC936" t="str">
        <v>Cufant</v>
      </c>
      <c r="AD936" t="str">
        <v>Steel</v>
      </c>
      <c r="AE936" t="str">
        <v>Steel</v>
      </c>
      <c r="AF936" t="str">
        <f t="shared" si="14"/>
        <v>Steel,Steel</v>
      </c>
      <c r="AG936" t="str">
        <v>Cufant</v>
      </c>
      <c r="AI936" t="str">
        <v>Steel</v>
      </c>
      <c r="AJ936" t="str">
        <v>Dracozolt</v>
      </c>
    </row>
    <row r="937" spans="24:36" x14ac:dyDescent="0.35">
      <c r="X937" t="str">
        <v>Copperajah</v>
      </c>
      <c r="Y937" t="str">
        <v>Steel</v>
      </c>
      <c r="Z937" t="str" cm="1">
        <f t="array" ref="Z937">_xlfn.TEXTSPLIT(Y937,",")</f>
        <v>Steel</v>
      </c>
      <c r="AB937" t="str">
        <f>'pokedex_(Update_04.21)'!E934</f>
        <v>8</v>
      </c>
      <c r="AC937" t="str">
        <v>Copperajah</v>
      </c>
      <c r="AD937" t="str">
        <v>Steel</v>
      </c>
      <c r="AE937" t="str">
        <v>Steel</v>
      </c>
      <c r="AF937" t="str">
        <f t="shared" si="14"/>
        <v>Steel,Steel</v>
      </c>
      <c r="AG937" t="str">
        <v>Copperajah</v>
      </c>
      <c r="AI937" t="str">
        <v>Steel</v>
      </c>
      <c r="AJ937" t="str">
        <v>Arctozolt</v>
      </c>
    </row>
    <row r="938" spans="24:36" x14ac:dyDescent="0.35">
      <c r="X938" t="str">
        <v>Dracozolt</v>
      </c>
      <c r="Y938" t="str">
        <v>Electric, Dragon</v>
      </c>
      <c r="Z938" t="str" cm="1">
        <f t="array" ref="Z938:AA938">_xlfn.TEXTSPLIT(Y938,",")</f>
        <v>Electric</v>
      </c>
      <c r="AA938" t="str">
        <v xml:space="preserve"> Dragon</v>
      </c>
      <c r="AB938" t="str">
        <f>'pokedex_(Update_04.21)'!E935</f>
        <v>8</v>
      </c>
      <c r="AC938" t="str">
        <v>Dracozolt</v>
      </c>
      <c r="AD938" t="str">
        <v>Electric</v>
      </c>
      <c r="AE938" t="str">
        <v xml:space="preserve"> Dragon</v>
      </c>
      <c r="AF938" t="str">
        <f t="shared" si="14"/>
        <v>Electric, Dragon</v>
      </c>
      <c r="AG938" t="str">
        <v>Dracozolt</v>
      </c>
      <c r="AI938" t="str">
        <v>Electric, Dragon</v>
      </c>
      <c r="AJ938" t="str">
        <v>Dracovish</v>
      </c>
    </row>
    <row r="939" spans="24:36" x14ac:dyDescent="0.35">
      <c r="X939" t="str">
        <v>Arctozolt</v>
      </c>
      <c r="Y939" t="str">
        <v>Electric, Ice</v>
      </c>
      <c r="Z939" t="str" cm="1">
        <f t="array" ref="Z939:AA939">_xlfn.TEXTSPLIT(Y939,",")</f>
        <v>Electric</v>
      </c>
      <c r="AA939" t="str">
        <v xml:space="preserve"> Ice</v>
      </c>
      <c r="AB939" t="str">
        <f>'pokedex_(Update_04.21)'!E936</f>
        <v>8</v>
      </c>
      <c r="AC939" t="str">
        <v>Arctozolt</v>
      </c>
      <c r="AD939" t="str">
        <v>Electric</v>
      </c>
      <c r="AE939" t="str">
        <v xml:space="preserve"> Ice</v>
      </c>
      <c r="AF939" t="str">
        <f t="shared" si="14"/>
        <v>Electric, Ice</v>
      </c>
      <c r="AG939" t="str">
        <v>Arctozolt</v>
      </c>
      <c r="AI939" t="str">
        <v>Electric, Ice</v>
      </c>
      <c r="AJ939" t="str">
        <v>Arctovish</v>
      </c>
    </row>
    <row r="940" spans="24:36" x14ac:dyDescent="0.35">
      <c r="X940" t="str">
        <v>Dracovish</v>
      </c>
      <c r="Y940" t="str">
        <v>Water, Dragon</v>
      </c>
      <c r="Z940" t="str" cm="1">
        <f t="array" ref="Z940:AA940">_xlfn.TEXTSPLIT(Y940,",")</f>
        <v>Water</v>
      </c>
      <c r="AA940" t="str">
        <v xml:space="preserve"> Dragon</v>
      </c>
      <c r="AB940" t="str">
        <f>'pokedex_(Update_04.21)'!E937</f>
        <v>8</v>
      </c>
      <c r="AC940" t="str">
        <v>Dracovish</v>
      </c>
      <c r="AD940" t="str">
        <v>Water</v>
      </c>
      <c r="AE940" t="str">
        <v xml:space="preserve"> Dragon</v>
      </c>
      <c r="AF940" t="str">
        <f t="shared" si="14"/>
        <v>Water, Dragon</v>
      </c>
      <c r="AG940" t="str">
        <v>Dracovish</v>
      </c>
      <c r="AI940" t="str">
        <v>Water, Dragon</v>
      </c>
      <c r="AJ940" t="str">
        <v>Duraludon</v>
      </c>
    </row>
    <row r="941" spans="24:36" x14ac:dyDescent="0.35">
      <c r="X941" t="str">
        <v>Arctovish</v>
      </c>
      <c r="Y941" t="str">
        <v>Water, Ice</v>
      </c>
      <c r="Z941" t="str" cm="1">
        <f t="array" ref="Z941:AA941">_xlfn.TEXTSPLIT(Y941,",")</f>
        <v>Water</v>
      </c>
      <c r="AA941" t="str">
        <v xml:space="preserve"> Ice</v>
      </c>
      <c r="AB941" t="str">
        <f>'pokedex_(Update_04.21)'!E938</f>
        <v>8</v>
      </c>
      <c r="AC941" t="str">
        <v>Arctovish</v>
      </c>
      <c r="AD941" t="str">
        <v>Water</v>
      </c>
      <c r="AE941" t="str">
        <v xml:space="preserve"> Ice</v>
      </c>
      <c r="AF941" t="str">
        <f t="shared" si="14"/>
        <v>Water, Ice</v>
      </c>
      <c r="AG941" t="str">
        <v>Arctovish</v>
      </c>
      <c r="AI941" t="str">
        <v>Water, Ice</v>
      </c>
      <c r="AJ941" t="str">
        <v>Dreepy</v>
      </c>
    </row>
    <row r="942" spans="24:36" x14ac:dyDescent="0.35">
      <c r="X942" t="str">
        <v>Duraludon</v>
      </c>
      <c r="Y942" t="str">
        <v>Steel, Dragon</v>
      </c>
      <c r="Z942" t="str" cm="1">
        <f t="array" ref="Z942:AA942">_xlfn.TEXTSPLIT(Y942,",")</f>
        <v>Steel</v>
      </c>
      <c r="AA942" t="str">
        <v xml:space="preserve"> Dragon</v>
      </c>
      <c r="AB942" t="str">
        <f>'pokedex_(Update_04.21)'!E939</f>
        <v>8</v>
      </c>
      <c r="AC942" t="str">
        <v>Duraludon</v>
      </c>
      <c r="AD942" t="str">
        <v>Steel</v>
      </c>
      <c r="AE942" t="str">
        <v xml:space="preserve"> Dragon</v>
      </c>
      <c r="AF942" t="str">
        <f t="shared" si="14"/>
        <v>Steel, Dragon</v>
      </c>
      <c r="AG942" t="str">
        <v>Duraludon</v>
      </c>
      <c r="AI942" t="str">
        <v>Steel, Dragon</v>
      </c>
      <c r="AJ942" t="str">
        <v>Drakloak</v>
      </c>
    </row>
    <row r="943" spans="24:36" x14ac:dyDescent="0.35">
      <c r="X943" t="str">
        <v>Dreepy</v>
      </c>
      <c r="Y943" t="str">
        <v>Dragon, Ghost</v>
      </c>
      <c r="Z943" t="str" cm="1">
        <f t="array" ref="Z943:AA943">_xlfn.TEXTSPLIT(Y943,",")</f>
        <v>Dragon</v>
      </c>
      <c r="AA943" t="str">
        <v xml:space="preserve"> Ghost</v>
      </c>
      <c r="AB943" t="str">
        <f>'pokedex_(Update_04.21)'!E940</f>
        <v>8</v>
      </c>
      <c r="AC943" t="str">
        <v>Dreepy</v>
      </c>
      <c r="AD943" t="str">
        <v>Dragon</v>
      </c>
      <c r="AE943" t="str">
        <v xml:space="preserve"> Ghost</v>
      </c>
      <c r="AF943" t="str">
        <f t="shared" si="14"/>
        <v>Dragon, Ghost</v>
      </c>
      <c r="AG943" t="str">
        <v>Dreepy</v>
      </c>
      <c r="AI943" t="str">
        <v>Dragon, Ghost</v>
      </c>
      <c r="AJ943" t="str">
        <v>Dragapult</v>
      </c>
    </row>
    <row r="944" spans="24:36" x14ac:dyDescent="0.35">
      <c r="X944" t="str">
        <v>Drakloak</v>
      </c>
      <c r="Y944" t="str">
        <v>Dragon, Ghost</v>
      </c>
      <c r="Z944" t="str" cm="1">
        <f t="array" ref="Z944:AA944">_xlfn.TEXTSPLIT(Y944,",")</f>
        <v>Dragon</v>
      </c>
      <c r="AA944" t="str">
        <v xml:space="preserve"> Ghost</v>
      </c>
      <c r="AB944" t="str">
        <f>'pokedex_(Update_04.21)'!E941</f>
        <v>8</v>
      </c>
      <c r="AC944" t="str">
        <v>Drakloak</v>
      </c>
      <c r="AD944" t="str">
        <v>Dragon</v>
      </c>
      <c r="AE944" t="str">
        <v xml:space="preserve"> Ghost</v>
      </c>
      <c r="AF944" t="str">
        <f t="shared" si="14"/>
        <v>Dragon, Ghost</v>
      </c>
      <c r="AG944" t="str">
        <v>Drakloak</v>
      </c>
      <c r="AI944" t="str">
        <v>Dragon, Ghost</v>
      </c>
      <c r="AJ944" t="str">
        <v>Zacian Crowned Sword</v>
      </c>
    </row>
    <row r="945" spans="24:36" x14ac:dyDescent="0.35">
      <c r="X945" t="str">
        <v>Dragapult</v>
      </c>
      <c r="Y945" t="str">
        <v>Dragon, Ghost</v>
      </c>
      <c r="Z945" t="str" cm="1">
        <f t="array" ref="Z945:AA945">_xlfn.TEXTSPLIT(Y945,",")</f>
        <v>Dragon</v>
      </c>
      <c r="AA945" t="str">
        <v xml:space="preserve"> Ghost</v>
      </c>
      <c r="AB945" t="str">
        <f>'pokedex_(Update_04.21)'!E942</f>
        <v>8</v>
      </c>
      <c r="AC945" t="str">
        <v>Dragapult</v>
      </c>
      <c r="AD945" t="str">
        <v>Dragon</v>
      </c>
      <c r="AE945" t="str">
        <v xml:space="preserve"> Ghost</v>
      </c>
      <c r="AF945" t="str">
        <f t="shared" si="14"/>
        <v>Dragon, Ghost</v>
      </c>
      <c r="AG945" t="str">
        <v>Dragapult</v>
      </c>
      <c r="AI945" t="str">
        <v>Dragon, Ghost</v>
      </c>
      <c r="AJ945" t="str">
        <v>Zacian Hero of Many Battles</v>
      </c>
    </row>
    <row r="946" spans="24:36" x14ac:dyDescent="0.35">
      <c r="X946" t="str">
        <v>Zacian Crowned Sword</v>
      </c>
      <c r="Y946" t="str">
        <v>Fairy, Steel</v>
      </c>
      <c r="Z946" t="str" cm="1">
        <f t="array" ref="Z946:AA946">_xlfn.TEXTSPLIT(Y946,",")</f>
        <v>Fairy</v>
      </c>
      <c r="AA946" t="str">
        <v xml:space="preserve"> Steel</v>
      </c>
      <c r="AB946" t="str">
        <f>'pokedex_(Update_04.21)'!E943</f>
        <v>8</v>
      </c>
      <c r="AC946" t="str">
        <v>Zacian Crowned Sword</v>
      </c>
      <c r="AD946" t="str">
        <v>Fairy</v>
      </c>
      <c r="AE946" t="str">
        <v xml:space="preserve"> Steel</v>
      </c>
      <c r="AF946" t="str">
        <f t="shared" si="14"/>
        <v>Fairy, Steel</v>
      </c>
      <c r="AG946" t="str">
        <v>Zacian Crowned Sword</v>
      </c>
      <c r="AI946" t="str">
        <v>Fairy, Steel</v>
      </c>
      <c r="AJ946" t="str">
        <v>Zamazenta Crowned Shield</v>
      </c>
    </row>
    <row r="947" spans="24:36" x14ac:dyDescent="0.35">
      <c r="X947" t="str">
        <v>Zacian Hero of Many Battles</v>
      </c>
      <c r="Y947" t="str">
        <v>Fairy</v>
      </c>
      <c r="Z947" t="str" cm="1">
        <f t="array" ref="Z947">_xlfn.TEXTSPLIT(Y947,",")</f>
        <v>Fairy</v>
      </c>
      <c r="AB947" t="str">
        <f>'pokedex_(Update_04.21)'!E944</f>
        <v>8</v>
      </c>
      <c r="AC947" t="str">
        <v>Zacian Hero of Many Battles</v>
      </c>
      <c r="AD947" t="str">
        <v>Fairy</v>
      </c>
      <c r="AE947" t="str">
        <v>Fairy</v>
      </c>
      <c r="AF947" t="str">
        <f t="shared" si="14"/>
        <v>Fairy,Fairy</v>
      </c>
      <c r="AG947" t="str">
        <v>Zacian Hero of Many Battles</v>
      </c>
      <c r="AI947" t="str">
        <v>Fairy</v>
      </c>
      <c r="AJ947" t="str">
        <v>Zamazenta Hero of Many Battles</v>
      </c>
    </row>
    <row r="948" spans="24:36" x14ac:dyDescent="0.35">
      <c r="X948" t="str">
        <v>Zamazenta Crowned Shield</v>
      </c>
      <c r="Y948" t="str">
        <v>Fighting, Steel</v>
      </c>
      <c r="Z948" t="str" cm="1">
        <f t="array" ref="Z948:AA948">_xlfn.TEXTSPLIT(Y948,",")</f>
        <v>Fighting</v>
      </c>
      <c r="AA948" t="str">
        <v xml:space="preserve"> Steel</v>
      </c>
      <c r="AB948" t="str">
        <f>'pokedex_(Update_04.21)'!E945</f>
        <v>8</v>
      </c>
      <c r="AC948" t="str">
        <v>Zamazenta Crowned Shield</v>
      </c>
      <c r="AD948" t="str">
        <v>Fighting</v>
      </c>
      <c r="AE948" t="str">
        <v xml:space="preserve"> Steel</v>
      </c>
      <c r="AF948" t="str">
        <f t="shared" si="14"/>
        <v>Fighting, Steel</v>
      </c>
      <c r="AG948" t="str">
        <v>Zamazenta Crowned Shield</v>
      </c>
      <c r="AI948" t="str">
        <v>Fighting, Steel</v>
      </c>
      <c r="AJ948" t="str">
        <v>Eternatus</v>
      </c>
    </row>
    <row r="949" spans="24:36" x14ac:dyDescent="0.35">
      <c r="X949" t="str">
        <v>Zamazenta Hero of Many Battles</v>
      </c>
      <c r="Y949" t="str">
        <v>Fighting</v>
      </c>
      <c r="Z949" t="str" cm="1">
        <f t="array" ref="Z949">_xlfn.TEXTSPLIT(Y949,",")</f>
        <v>Fighting</v>
      </c>
      <c r="AB949" t="str">
        <f>'pokedex_(Update_04.21)'!E946</f>
        <v>8</v>
      </c>
      <c r="AC949" t="str">
        <v>Zamazenta Hero of Many Battles</v>
      </c>
      <c r="AD949" t="str">
        <v>Fighting</v>
      </c>
      <c r="AE949" t="str">
        <v>Fighting</v>
      </c>
      <c r="AF949" t="str">
        <f t="shared" si="14"/>
        <v>Fighting,Fighting</v>
      </c>
      <c r="AG949" t="str">
        <v>Zamazenta Hero of Many Battles</v>
      </c>
      <c r="AI949" t="str">
        <v>Fighting</v>
      </c>
      <c r="AJ949" t="str">
        <v>Eternatus Eternamax</v>
      </c>
    </row>
    <row r="950" spans="24:36" x14ac:dyDescent="0.35">
      <c r="X950" t="str">
        <v>Eternatus</v>
      </c>
      <c r="Y950" t="str">
        <v>Poison, Dragon</v>
      </c>
      <c r="Z950" t="str" cm="1">
        <f t="array" ref="Z950:AA950">_xlfn.TEXTSPLIT(Y950,",")</f>
        <v>Poison</v>
      </c>
      <c r="AA950" t="str">
        <v xml:space="preserve"> Dragon</v>
      </c>
      <c r="AB950" t="str">
        <f>'pokedex_(Update_04.21)'!E947</f>
        <v>8</v>
      </c>
      <c r="AC950" t="str">
        <v>Eternatus</v>
      </c>
      <c r="AD950" t="str">
        <v>Poison</v>
      </c>
      <c r="AE950" t="str">
        <v xml:space="preserve"> Dragon</v>
      </c>
      <c r="AF950" t="str">
        <f t="shared" si="14"/>
        <v>Poison, Dragon</v>
      </c>
      <c r="AG950" t="str">
        <v>Eternatus</v>
      </c>
      <c r="AI950" t="str">
        <v>Poison, Dragon</v>
      </c>
      <c r="AJ950" t="str">
        <v>Kubfu</v>
      </c>
    </row>
    <row r="951" spans="24:36" x14ac:dyDescent="0.35">
      <c r="X951" t="str">
        <v>Eternatus Eternamax</v>
      </c>
      <c r="Y951" t="str">
        <v>Poison, Dragon</v>
      </c>
      <c r="Z951" t="str" cm="1">
        <f t="array" ref="Z951:AA951">_xlfn.TEXTSPLIT(Y951,",")</f>
        <v>Poison</v>
      </c>
      <c r="AA951" t="str">
        <v xml:space="preserve"> Dragon</v>
      </c>
      <c r="AB951" t="str">
        <f>'pokedex_(Update_04.21)'!E948</f>
        <v>8</v>
      </c>
      <c r="AC951" t="str">
        <v>Eternatus Eternamax</v>
      </c>
      <c r="AD951" t="str">
        <v>Poison</v>
      </c>
      <c r="AE951" t="str">
        <v xml:space="preserve"> Dragon</v>
      </c>
      <c r="AF951" t="str">
        <f t="shared" si="14"/>
        <v>Poison, Dragon</v>
      </c>
      <c r="AG951" t="str">
        <v>Eternatus Eternamax</v>
      </c>
      <c r="AI951" t="str">
        <v>Poison, Dragon</v>
      </c>
      <c r="AJ951" t="str">
        <v>Urshifu Single Strike Style</v>
      </c>
    </row>
    <row r="952" spans="24:36" x14ac:dyDescent="0.35">
      <c r="X952" t="str">
        <v>Kubfu</v>
      </c>
      <c r="Y952" t="str">
        <v>Fighting</v>
      </c>
      <c r="Z952" t="str" cm="1">
        <f t="array" ref="Z952">_xlfn.TEXTSPLIT(Y952,",")</f>
        <v>Fighting</v>
      </c>
      <c r="AB952" t="str">
        <f>'pokedex_(Update_04.21)'!E949</f>
        <v>8</v>
      </c>
      <c r="AC952" t="str">
        <v>Kubfu</v>
      </c>
      <c r="AD952" t="str">
        <v>Fighting</v>
      </c>
      <c r="AE952" t="str">
        <v>Fighting</v>
      </c>
      <c r="AF952" t="str">
        <f t="shared" si="14"/>
        <v>Fighting,Fighting</v>
      </c>
      <c r="AG952" t="str">
        <v>Kubfu</v>
      </c>
      <c r="AI952" t="str">
        <v>Fighting</v>
      </c>
      <c r="AJ952" t="str">
        <v>Urshifu Rapid Strike Style</v>
      </c>
    </row>
    <row r="953" spans="24:36" x14ac:dyDescent="0.35">
      <c r="X953" t="str">
        <v>Urshifu Single Strike Style</v>
      </c>
      <c r="Y953" t="str">
        <v>Fighting, Dark</v>
      </c>
      <c r="Z953" t="str" cm="1">
        <f t="array" ref="Z953:AA953">_xlfn.TEXTSPLIT(Y953,",")</f>
        <v>Fighting</v>
      </c>
      <c r="AA953" t="str">
        <v xml:space="preserve"> Dark</v>
      </c>
      <c r="AB953" t="str">
        <f>'pokedex_(Update_04.21)'!E950</f>
        <v>8</v>
      </c>
      <c r="AC953" t="str">
        <v>Urshifu Single Strike Style</v>
      </c>
      <c r="AD953" t="str">
        <v>Fighting</v>
      </c>
      <c r="AE953" t="str">
        <v xml:space="preserve"> Dark</v>
      </c>
      <c r="AF953" t="str">
        <f t="shared" si="14"/>
        <v>Fighting, Dark</v>
      </c>
      <c r="AG953" t="str">
        <v>Urshifu Single Strike Style</v>
      </c>
      <c r="AI953" t="str">
        <v>Fighting, Dark</v>
      </c>
      <c r="AJ953" t="str">
        <v>Zarude</v>
      </c>
    </row>
    <row r="954" spans="24:36" x14ac:dyDescent="0.35">
      <c r="X954" t="str">
        <v>Urshifu Rapid Strike Style</v>
      </c>
      <c r="Y954" t="str">
        <v>Fighting, Water</v>
      </c>
      <c r="Z954" t="str" cm="1">
        <f t="array" ref="Z954:AA954">_xlfn.TEXTSPLIT(Y954,",")</f>
        <v>Fighting</v>
      </c>
      <c r="AA954" t="str">
        <v xml:space="preserve"> Water</v>
      </c>
      <c r="AB954" t="str">
        <f>'pokedex_(Update_04.21)'!E951</f>
        <v>8</v>
      </c>
      <c r="AC954" t="str">
        <v>Urshifu Rapid Strike Style</v>
      </c>
      <c r="AD954" t="str">
        <v>Fighting</v>
      </c>
      <c r="AE954" t="str">
        <v xml:space="preserve"> Water</v>
      </c>
      <c r="AF954" t="str">
        <f t="shared" si="14"/>
        <v>Fighting, Water</v>
      </c>
      <c r="AG954" t="str">
        <v>Urshifu Rapid Strike Style</v>
      </c>
      <c r="AI954" t="str">
        <v>Fighting, Water</v>
      </c>
      <c r="AJ954" t="str">
        <v>Regieleki</v>
      </c>
    </row>
    <row r="955" spans="24:36" x14ac:dyDescent="0.35">
      <c r="X955" t="str">
        <v>Zarude</v>
      </c>
      <c r="Y955" t="str">
        <v>Dark, Grass</v>
      </c>
      <c r="Z955" t="str" cm="1">
        <f t="array" ref="Z955:AA955">_xlfn.TEXTSPLIT(Y955,",")</f>
        <v>Dark</v>
      </c>
      <c r="AA955" t="str">
        <v xml:space="preserve"> Grass</v>
      </c>
      <c r="AB955" t="str">
        <f>'pokedex_(Update_04.21)'!E952</f>
        <v>8</v>
      </c>
      <c r="AC955" t="str">
        <v>Zarude</v>
      </c>
      <c r="AD955" t="str">
        <v>Dark</v>
      </c>
      <c r="AE955" t="str">
        <v xml:space="preserve"> Grass</v>
      </c>
      <c r="AF955" t="str">
        <f t="shared" si="14"/>
        <v>Dark, Grass</v>
      </c>
      <c r="AG955" t="str">
        <v>Zarude</v>
      </c>
      <c r="AI955" t="str">
        <v>Dark, Grass</v>
      </c>
      <c r="AJ955" t="str">
        <v>Regidrago</v>
      </c>
    </row>
    <row r="956" spans="24:36" x14ac:dyDescent="0.35">
      <c r="X956" t="str">
        <v>Regieleki</v>
      </c>
      <c r="Y956" t="str">
        <v>Electric</v>
      </c>
      <c r="Z956" t="str" cm="1">
        <f t="array" ref="Z956">_xlfn.TEXTSPLIT(Y956,",")</f>
        <v>Electric</v>
      </c>
      <c r="AB956" t="str">
        <f>'pokedex_(Update_04.21)'!E953</f>
        <v>8</v>
      </c>
      <c r="AC956" t="str">
        <v>Regieleki</v>
      </c>
      <c r="AD956" t="str">
        <v>Electric</v>
      </c>
      <c r="AE956" t="str">
        <v>Electric</v>
      </c>
      <c r="AF956" t="str">
        <f t="shared" si="14"/>
        <v>Electric,Electric</v>
      </c>
      <c r="AG956" t="str">
        <v>Regieleki</v>
      </c>
      <c r="AI956" t="str">
        <v>Electric</v>
      </c>
      <c r="AJ956" t="str">
        <v>Glastrier</v>
      </c>
    </row>
    <row r="957" spans="24:36" x14ac:dyDescent="0.35">
      <c r="X957" t="str">
        <v>Regidrago</v>
      </c>
      <c r="Y957" t="str">
        <v>Dragon</v>
      </c>
      <c r="Z957" t="str" cm="1">
        <f t="array" ref="Z957">_xlfn.TEXTSPLIT(Y957,",")</f>
        <v>Dragon</v>
      </c>
      <c r="AB957" t="str">
        <f>'pokedex_(Update_04.21)'!E954</f>
        <v>8</v>
      </c>
      <c r="AC957" t="str">
        <v>Regidrago</v>
      </c>
      <c r="AD957" t="str">
        <v>Dragon</v>
      </c>
      <c r="AE957" t="str">
        <v>Dragon</v>
      </c>
      <c r="AF957" t="str">
        <f t="shared" si="14"/>
        <v>Dragon,Dragon</v>
      </c>
      <c r="AG957" t="str">
        <v>Regidrago</v>
      </c>
      <c r="AI957" t="str">
        <v>Dragon</v>
      </c>
      <c r="AJ957" t="str">
        <v>Spectrier</v>
      </c>
    </row>
    <row r="958" spans="24:36" x14ac:dyDescent="0.35">
      <c r="X958" t="str">
        <v>Glastrier</v>
      </c>
      <c r="Y958" t="str">
        <v>Ice</v>
      </c>
      <c r="Z958" t="str" cm="1">
        <f t="array" ref="Z958">_xlfn.TEXTSPLIT(Y958,",")</f>
        <v>Ice</v>
      </c>
      <c r="AB958" t="str">
        <f>'pokedex_(Update_04.21)'!E955</f>
        <v>8</v>
      </c>
      <c r="AC958" t="str">
        <v>Glastrier</v>
      </c>
      <c r="AD958" t="str">
        <v>Ice</v>
      </c>
      <c r="AE958" t="str">
        <v>Ice</v>
      </c>
      <c r="AF958" t="str">
        <f t="shared" si="14"/>
        <v>Ice,Ice</v>
      </c>
      <c r="AG958" t="str">
        <v>Glastrier</v>
      </c>
      <c r="AI958" t="str">
        <v>Ice</v>
      </c>
      <c r="AJ958" t="str">
        <v>Calyrex</v>
      </c>
    </row>
    <row r="959" spans="24:36" x14ac:dyDescent="0.35">
      <c r="X959" t="str">
        <v>Spectrier</v>
      </c>
      <c r="Y959" t="str">
        <v>Ghost</v>
      </c>
      <c r="Z959" t="str" cm="1">
        <f t="array" ref="Z959">_xlfn.TEXTSPLIT(Y959,",")</f>
        <v>Ghost</v>
      </c>
      <c r="AB959" t="str">
        <f>'pokedex_(Update_04.21)'!E956</f>
        <v>8</v>
      </c>
      <c r="AC959" t="str">
        <v>Spectrier</v>
      </c>
      <c r="AD959" t="str">
        <v>Ghost</v>
      </c>
      <c r="AE959" t="str">
        <v>Ghost</v>
      </c>
      <c r="AF959" t="str">
        <f t="shared" si="14"/>
        <v>Ghost,Ghost</v>
      </c>
      <c r="AG959" t="str">
        <v>Spectrier</v>
      </c>
      <c r="AI959" t="str">
        <v>Ghost</v>
      </c>
      <c r="AJ959" t="str">
        <v>Calyrex Ice Rider</v>
      </c>
    </row>
    <row r="960" spans="24:36" x14ac:dyDescent="0.35">
      <c r="X960" t="str">
        <v>Calyrex</v>
      </c>
      <c r="Y960" t="str">
        <v>Psychic, Grass</v>
      </c>
      <c r="Z960" t="str" cm="1">
        <f t="array" ref="Z960:AA960">_xlfn.TEXTSPLIT(Y960,",")</f>
        <v>Psychic</v>
      </c>
      <c r="AA960" t="str">
        <v xml:space="preserve"> Grass</v>
      </c>
      <c r="AB960" t="str">
        <f>'pokedex_(Update_04.21)'!E957</f>
        <v>8</v>
      </c>
      <c r="AC960" t="str">
        <v>Calyrex</v>
      </c>
      <c r="AD960" t="str">
        <v>Psychic</v>
      </c>
      <c r="AE960" t="str">
        <v xml:space="preserve"> Grass</v>
      </c>
      <c r="AF960" t="str">
        <f t="shared" si="14"/>
        <v>Psychic, Grass</v>
      </c>
      <c r="AG960" t="str">
        <v>Calyrex</v>
      </c>
      <c r="AI960" t="str">
        <v>Psychic, Grass</v>
      </c>
      <c r="AJ960" t="str">
        <v>Calyrex Shadow Rider</v>
      </c>
    </row>
    <row r="961" spans="24:35" x14ac:dyDescent="0.35">
      <c r="X961" t="str">
        <v>Calyrex Ice Rider</v>
      </c>
      <c r="Y961" t="str">
        <v>Psychic, Ice</v>
      </c>
      <c r="Z961" t="str" cm="1">
        <f t="array" ref="Z961:AA961">_xlfn.TEXTSPLIT(Y961,",")</f>
        <v>Psychic</v>
      </c>
      <c r="AA961" t="str">
        <v xml:space="preserve"> Ice</v>
      </c>
      <c r="AB961" t="str">
        <f>'pokedex_(Update_04.21)'!E958</f>
        <v>8</v>
      </c>
      <c r="AC961" t="str">
        <v>Calyrex Ice Rider</v>
      </c>
      <c r="AD961" t="str">
        <v>Psychic</v>
      </c>
      <c r="AE961" t="str">
        <v xml:space="preserve"> Ice</v>
      </c>
      <c r="AF961" t="str">
        <f t="shared" si="14"/>
        <v>Psychic, Ice</v>
      </c>
      <c r="AG961" t="str">
        <v>Calyrex Ice Rider</v>
      </c>
      <c r="AI961" t="str">
        <v>Psychic, Ice</v>
      </c>
    </row>
    <row r="962" spans="24:35" x14ac:dyDescent="0.35">
      <c r="X962" t="str">
        <v>Calyrex Shadow Rider</v>
      </c>
      <c r="Y962" t="str">
        <v>Psychic, Ghost</v>
      </c>
      <c r="Z962" t="str" cm="1">
        <f t="array" ref="Z962:AA962">_xlfn.TEXTSPLIT(Y962,",")</f>
        <v>Psychic</v>
      </c>
      <c r="AA962" t="str">
        <v xml:space="preserve"> Ghost</v>
      </c>
      <c r="AB962" t="str">
        <f>'pokedex_(Update_04.21)'!E959</f>
        <v>8</v>
      </c>
      <c r="AC962" t="str">
        <v>Calyrex Shadow Rider</v>
      </c>
      <c r="AD962" t="str">
        <v>Psychic</v>
      </c>
      <c r="AE962" t="str">
        <v xml:space="preserve"> Ghost</v>
      </c>
      <c r="AF962" t="str">
        <f t="shared" si="14"/>
        <v>Psychic, Ghost</v>
      </c>
      <c r="AG962" t="str">
        <v>Calyrex Shadow Rider</v>
      </c>
      <c r="AI962" t="str">
        <v>Psychic, Ghost</v>
      </c>
    </row>
    <row r="963" spans="24:35" x14ac:dyDescent="0.35">
      <c r="AC963">
        <v>0</v>
      </c>
      <c r="AF963" t="str">
        <f t="shared" si="14"/>
        <v/>
      </c>
      <c r="AI963" t="str">
        <v/>
      </c>
    </row>
    <row r="964" spans="24:35" x14ac:dyDescent="0.35">
      <c r="AC964">
        <v>0</v>
      </c>
      <c r="AF964" t="str">
        <f t="shared" si="14"/>
        <v/>
      </c>
      <c r="AI964" t="str">
        <v/>
      </c>
    </row>
    <row r="965" spans="24:35" x14ac:dyDescent="0.35">
      <c r="AC965">
        <v>0</v>
      </c>
      <c r="AF965" t="str">
        <f t="shared" si="14"/>
        <v/>
      </c>
      <c r="AI965" t="str">
        <v/>
      </c>
    </row>
    <row r="966" spans="24:35" x14ac:dyDescent="0.35">
      <c r="AC966">
        <v>0</v>
      </c>
      <c r="AF966" t="str">
        <f t="shared" ref="AF966:AF1029" si="15">_xlfn.TEXTJOIN(",",TRUE,AD966,AE966)</f>
        <v/>
      </c>
      <c r="AI966" t="str">
        <v/>
      </c>
    </row>
    <row r="967" spans="24:35" x14ac:dyDescent="0.35">
      <c r="AC967">
        <v>0</v>
      </c>
      <c r="AF967" t="str">
        <f t="shared" si="15"/>
        <v/>
      </c>
      <c r="AI967" t="str">
        <v/>
      </c>
    </row>
    <row r="968" spans="24:35" x14ac:dyDescent="0.35">
      <c r="AC968">
        <v>0</v>
      </c>
      <c r="AF968" t="str">
        <f t="shared" si="15"/>
        <v/>
      </c>
      <c r="AI968" t="str">
        <v/>
      </c>
    </row>
    <row r="969" spans="24:35" x14ac:dyDescent="0.35">
      <c r="AC969">
        <v>0</v>
      </c>
      <c r="AF969" t="str">
        <f t="shared" si="15"/>
        <v/>
      </c>
      <c r="AI969" t="str">
        <v/>
      </c>
    </row>
    <row r="970" spans="24:35" x14ac:dyDescent="0.35">
      <c r="AC970">
        <v>0</v>
      </c>
      <c r="AF970" t="str">
        <f t="shared" si="15"/>
        <v/>
      </c>
      <c r="AI970" t="str">
        <v/>
      </c>
    </row>
    <row r="971" spans="24:35" x14ac:dyDescent="0.35">
      <c r="AC971">
        <v>0</v>
      </c>
      <c r="AF971" t="str">
        <f t="shared" si="15"/>
        <v/>
      </c>
      <c r="AI971" t="str">
        <v/>
      </c>
    </row>
    <row r="972" spans="24:35" x14ac:dyDescent="0.35">
      <c r="AC972">
        <v>0</v>
      </c>
      <c r="AF972" t="str">
        <f t="shared" si="15"/>
        <v/>
      </c>
      <c r="AI972" t="str">
        <v/>
      </c>
    </row>
    <row r="973" spans="24:35" x14ac:dyDescent="0.35">
      <c r="AC973">
        <v>0</v>
      </c>
      <c r="AF973" t="str">
        <f t="shared" si="15"/>
        <v/>
      </c>
      <c r="AI973" t="str">
        <v/>
      </c>
    </row>
    <row r="974" spans="24:35" x14ac:dyDescent="0.35">
      <c r="AC974">
        <v>0</v>
      </c>
      <c r="AF974" t="str">
        <f t="shared" si="15"/>
        <v/>
      </c>
      <c r="AI974" t="str">
        <v/>
      </c>
    </row>
    <row r="975" spans="24:35" x14ac:dyDescent="0.35">
      <c r="AC975">
        <v>0</v>
      </c>
      <c r="AF975" t="str">
        <f t="shared" si="15"/>
        <v/>
      </c>
      <c r="AI975" t="str">
        <v/>
      </c>
    </row>
    <row r="976" spans="24:35" x14ac:dyDescent="0.35">
      <c r="AC976">
        <v>0</v>
      </c>
      <c r="AF976" t="str">
        <f t="shared" si="15"/>
        <v/>
      </c>
      <c r="AI976" t="str">
        <v/>
      </c>
    </row>
    <row r="977" spans="29:35" x14ac:dyDescent="0.35">
      <c r="AC977">
        <v>0</v>
      </c>
      <c r="AF977" t="str">
        <f t="shared" si="15"/>
        <v/>
      </c>
      <c r="AI977" t="str">
        <v/>
      </c>
    </row>
    <row r="978" spans="29:35" x14ac:dyDescent="0.35">
      <c r="AC978">
        <v>0</v>
      </c>
      <c r="AF978" t="str">
        <f t="shared" si="15"/>
        <v/>
      </c>
      <c r="AI978" t="str">
        <v/>
      </c>
    </row>
    <row r="979" spans="29:35" x14ac:dyDescent="0.35">
      <c r="AC979">
        <v>0</v>
      </c>
      <c r="AF979" t="str">
        <f t="shared" si="15"/>
        <v/>
      </c>
      <c r="AI979" t="str">
        <v/>
      </c>
    </row>
    <row r="980" spans="29:35" x14ac:dyDescent="0.35">
      <c r="AC980">
        <v>0</v>
      </c>
      <c r="AF980" t="str">
        <f t="shared" si="15"/>
        <v/>
      </c>
      <c r="AI980" t="str">
        <v/>
      </c>
    </row>
    <row r="981" spans="29:35" x14ac:dyDescent="0.35">
      <c r="AC981">
        <v>0</v>
      </c>
      <c r="AF981" t="str">
        <f t="shared" si="15"/>
        <v/>
      </c>
      <c r="AI981" t="str">
        <v/>
      </c>
    </row>
    <row r="982" spans="29:35" x14ac:dyDescent="0.35">
      <c r="AC982">
        <v>0</v>
      </c>
      <c r="AF982" t="str">
        <f t="shared" si="15"/>
        <v/>
      </c>
      <c r="AI982" t="str">
        <v/>
      </c>
    </row>
    <row r="983" spans="29:35" x14ac:dyDescent="0.35">
      <c r="AC983">
        <v>0</v>
      </c>
      <c r="AF983" t="str">
        <f t="shared" si="15"/>
        <v/>
      </c>
      <c r="AI983" t="str">
        <v/>
      </c>
    </row>
    <row r="984" spans="29:35" x14ac:dyDescent="0.35">
      <c r="AC984">
        <v>0</v>
      </c>
      <c r="AF984" t="str">
        <f t="shared" si="15"/>
        <v/>
      </c>
      <c r="AI984" t="str">
        <v/>
      </c>
    </row>
    <row r="985" spans="29:35" x14ac:dyDescent="0.35">
      <c r="AC985">
        <v>0</v>
      </c>
      <c r="AF985" t="str">
        <f t="shared" si="15"/>
        <v/>
      </c>
      <c r="AI985" t="str">
        <v/>
      </c>
    </row>
    <row r="986" spans="29:35" x14ac:dyDescent="0.35">
      <c r="AC986">
        <v>0</v>
      </c>
      <c r="AF986" t="str">
        <f t="shared" si="15"/>
        <v/>
      </c>
      <c r="AI986" t="str">
        <v/>
      </c>
    </row>
    <row r="987" spans="29:35" x14ac:dyDescent="0.35">
      <c r="AC987">
        <v>0</v>
      </c>
      <c r="AF987" t="str">
        <f t="shared" si="15"/>
        <v/>
      </c>
      <c r="AI987" t="str">
        <v/>
      </c>
    </row>
    <row r="988" spans="29:35" x14ac:dyDescent="0.35">
      <c r="AC988">
        <v>0</v>
      </c>
      <c r="AF988" t="str">
        <f t="shared" si="15"/>
        <v/>
      </c>
      <c r="AI988" t="str">
        <v/>
      </c>
    </row>
    <row r="989" spans="29:35" x14ac:dyDescent="0.35">
      <c r="AC989">
        <v>0</v>
      </c>
      <c r="AF989" t="str">
        <f t="shared" si="15"/>
        <v/>
      </c>
      <c r="AI989" t="str">
        <v/>
      </c>
    </row>
    <row r="990" spans="29:35" x14ac:dyDescent="0.35">
      <c r="AC990">
        <v>0</v>
      </c>
      <c r="AF990" t="str">
        <f t="shared" si="15"/>
        <v/>
      </c>
      <c r="AI990" t="str">
        <v/>
      </c>
    </row>
    <row r="991" spans="29:35" x14ac:dyDescent="0.35">
      <c r="AC991">
        <v>0</v>
      </c>
      <c r="AF991" t="str">
        <f t="shared" si="15"/>
        <v/>
      </c>
      <c r="AI991" t="str">
        <v/>
      </c>
    </row>
    <row r="992" spans="29:35" x14ac:dyDescent="0.35">
      <c r="AC992">
        <v>0</v>
      </c>
      <c r="AF992" t="str">
        <f t="shared" si="15"/>
        <v/>
      </c>
      <c r="AI992" t="str">
        <v/>
      </c>
    </row>
    <row r="993" spans="29:35" x14ac:dyDescent="0.35">
      <c r="AC993">
        <v>0</v>
      </c>
      <c r="AF993" t="str">
        <f t="shared" si="15"/>
        <v/>
      </c>
      <c r="AI993" t="str">
        <v/>
      </c>
    </row>
    <row r="994" spans="29:35" x14ac:dyDescent="0.35">
      <c r="AC994">
        <v>0</v>
      </c>
      <c r="AF994" t="str">
        <f t="shared" si="15"/>
        <v/>
      </c>
      <c r="AI994" t="str">
        <v/>
      </c>
    </row>
    <row r="995" spans="29:35" x14ac:dyDescent="0.35">
      <c r="AC995">
        <v>0</v>
      </c>
      <c r="AF995" t="str">
        <f t="shared" si="15"/>
        <v/>
      </c>
      <c r="AI995" t="str">
        <v/>
      </c>
    </row>
    <row r="996" spans="29:35" x14ac:dyDescent="0.35">
      <c r="AC996">
        <v>0</v>
      </c>
      <c r="AF996" t="str">
        <f t="shared" si="15"/>
        <v/>
      </c>
      <c r="AI996" t="str">
        <v/>
      </c>
    </row>
    <row r="997" spans="29:35" x14ac:dyDescent="0.35">
      <c r="AC997">
        <v>0</v>
      </c>
      <c r="AF997" t="str">
        <f t="shared" si="15"/>
        <v/>
      </c>
      <c r="AI997" t="str">
        <v/>
      </c>
    </row>
    <row r="998" spans="29:35" x14ac:dyDescent="0.35">
      <c r="AC998">
        <v>0</v>
      </c>
      <c r="AF998" t="str">
        <f t="shared" si="15"/>
        <v/>
      </c>
      <c r="AI998" t="str">
        <v/>
      </c>
    </row>
    <row r="999" spans="29:35" x14ac:dyDescent="0.35">
      <c r="AC999">
        <v>0</v>
      </c>
      <c r="AF999" t="str">
        <f t="shared" si="15"/>
        <v/>
      </c>
      <c r="AI999" t="str">
        <v/>
      </c>
    </row>
    <row r="1000" spans="29:35" x14ac:dyDescent="0.35">
      <c r="AC1000">
        <v>0</v>
      </c>
      <c r="AF1000" t="str">
        <f t="shared" si="15"/>
        <v/>
      </c>
      <c r="AI1000" t="str">
        <v/>
      </c>
    </row>
    <row r="1001" spans="29:35" x14ac:dyDescent="0.35">
      <c r="AF1001" t="str">
        <f t="shared" si="15"/>
        <v/>
      </c>
      <c r="AI1001" t="str">
        <v/>
      </c>
    </row>
    <row r="1002" spans="29:35" x14ac:dyDescent="0.35">
      <c r="AF1002" t="str">
        <f t="shared" si="15"/>
        <v/>
      </c>
      <c r="AI1002" t="str">
        <v/>
      </c>
    </row>
    <row r="1003" spans="29:35" x14ac:dyDescent="0.35">
      <c r="AF1003" t="str">
        <f t="shared" si="15"/>
        <v/>
      </c>
      <c r="AI1003" t="str">
        <v/>
      </c>
    </row>
    <row r="1004" spans="29:35" x14ac:dyDescent="0.35">
      <c r="AF1004" t="str">
        <f t="shared" si="15"/>
        <v/>
      </c>
      <c r="AI1004" t="str">
        <v/>
      </c>
    </row>
    <row r="1005" spans="29:35" x14ac:dyDescent="0.35">
      <c r="AF1005" t="str">
        <f t="shared" si="15"/>
        <v/>
      </c>
      <c r="AI1005" t="str">
        <v/>
      </c>
    </row>
    <row r="1006" spans="29:35" x14ac:dyDescent="0.35">
      <c r="AF1006" t="str">
        <f t="shared" si="15"/>
        <v/>
      </c>
      <c r="AI1006" t="str">
        <v/>
      </c>
    </row>
    <row r="1007" spans="29:35" x14ac:dyDescent="0.35">
      <c r="AF1007" t="str">
        <f t="shared" si="15"/>
        <v/>
      </c>
      <c r="AI1007" t="str">
        <v/>
      </c>
    </row>
    <row r="1008" spans="29:35" x14ac:dyDescent="0.35">
      <c r="AF1008" t="str">
        <f t="shared" si="15"/>
        <v/>
      </c>
      <c r="AI1008" t="str">
        <v/>
      </c>
    </row>
    <row r="1009" spans="32:35" x14ac:dyDescent="0.35">
      <c r="AF1009" t="str">
        <f t="shared" si="15"/>
        <v/>
      </c>
      <c r="AI1009" t="str">
        <v/>
      </c>
    </row>
    <row r="1010" spans="32:35" x14ac:dyDescent="0.35">
      <c r="AF1010" t="str">
        <f t="shared" si="15"/>
        <v/>
      </c>
      <c r="AI1010" t="str">
        <v/>
      </c>
    </row>
    <row r="1011" spans="32:35" x14ac:dyDescent="0.35">
      <c r="AF1011" t="str">
        <f t="shared" si="15"/>
        <v/>
      </c>
      <c r="AI1011" t="str">
        <v/>
      </c>
    </row>
    <row r="1012" spans="32:35" x14ac:dyDescent="0.35">
      <c r="AF1012" t="str">
        <f t="shared" si="15"/>
        <v/>
      </c>
      <c r="AI1012" t="str">
        <v/>
      </c>
    </row>
    <row r="1013" spans="32:35" x14ac:dyDescent="0.35">
      <c r="AF1013" t="str">
        <f t="shared" si="15"/>
        <v/>
      </c>
      <c r="AI1013" t="str">
        <v/>
      </c>
    </row>
    <row r="1014" spans="32:35" x14ac:dyDescent="0.35">
      <c r="AF1014" t="str">
        <f t="shared" si="15"/>
        <v/>
      </c>
      <c r="AI1014" t="str">
        <v/>
      </c>
    </row>
    <row r="1015" spans="32:35" x14ac:dyDescent="0.35">
      <c r="AF1015" t="str">
        <f t="shared" si="15"/>
        <v/>
      </c>
      <c r="AI1015" t="str">
        <v/>
      </c>
    </row>
    <row r="1016" spans="32:35" x14ac:dyDescent="0.35">
      <c r="AF1016" t="str">
        <f t="shared" si="15"/>
        <v/>
      </c>
      <c r="AI1016" t="str">
        <v/>
      </c>
    </row>
    <row r="1017" spans="32:35" x14ac:dyDescent="0.35">
      <c r="AF1017" t="str">
        <f t="shared" si="15"/>
        <v/>
      </c>
      <c r="AI1017" t="str">
        <v/>
      </c>
    </row>
    <row r="1018" spans="32:35" x14ac:dyDescent="0.35">
      <c r="AF1018" t="str">
        <f t="shared" si="15"/>
        <v/>
      </c>
      <c r="AI1018" t="str">
        <v/>
      </c>
    </row>
    <row r="1019" spans="32:35" x14ac:dyDescent="0.35">
      <c r="AF1019" t="str">
        <f t="shared" si="15"/>
        <v/>
      </c>
      <c r="AI1019" t="str">
        <v/>
      </c>
    </row>
    <row r="1020" spans="32:35" x14ac:dyDescent="0.35">
      <c r="AF1020" t="str">
        <f t="shared" si="15"/>
        <v/>
      </c>
      <c r="AI1020" t="str">
        <v/>
      </c>
    </row>
    <row r="1021" spans="32:35" x14ac:dyDescent="0.35">
      <c r="AF1021" t="str">
        <f t="shared" si="15"/>
        <v/>
      </c>
      <c r="AI1021" t="str">
        <v/>
      </c>
    </row>
    <row r="1022" spans="32:35" x14ac:dyDescent="0.35">
      <c r="AF1022" t="str">
        <f t="shared" si="15"/>
        <v/>
      </c>
      <c r="AI1022" t="str">
        <v/>
      </c>
    </row>
    <row r="1023" spans="32:35" x14ac:dyDescent="0.35">
      <c r="AF1023" t="str">
        <f t="shared" si="15"/>
        <v/>
      </c>
      <c r="AI1023" t="str">
        <v/>
      </c>
    </row>
    <row r="1024" spans="32:35" x14ac:dyDescent="0.35">
      <c r="AF1024" t="str">
        <f t="shared" si="15"/>
        <v/>
      </c>
      <c r="AI1024" t="str">
        <v/>
      </c>
    </row>
    <row r="1025" spans="32:35" x14ac:dyDescent="0.35">
      <c r="AF1025" t="str">
        <f t="shared" si="15"/>
        <v/>
      </c>
      <c r="AI1025" t="str">
        <v/>
      </c>
    </row>
    <row r="1026" spans="32:35" x14ac:dyDescent="0.35">
      <c r="AF1026" t="str">
        <f t="shared" si="15"/>
        <v/>
      </c>
      <c r="AI1026" t="str">
        <v/>
      </c>
    </row>
    <row r="1027" spans="32:35" x14ac:dyDescent="0.35">
      <c r="AF1027" t="str">
        <f t="shared" si="15"/>
        <v/>
      </c>
      <c r="AI1027" t="str">
        <v/>
      </c>
    </row>
    <row r="1028" spans="32:35" x14ac:dyDescent="0.35">
      <c r="AF1028" t="str">
        <f t="shared" si="15"/>
        <v/>
      </c>
      <c r="AI1028" t="str">
        <v/>
      </c>
    </row>
    <row r="1029" spans="32:35" x14ac:dyDescent="0.35">
      <c r="AF1029" t="str">
        <f t="shared" si="15"/>
        <v/>
      </c>
      <c r="AI1029" t="str">
        <v/>
      </c>
    </row>
    <row r="1030" spans="32:35" x14ac:dyDescent="0.35">
      <c r="AF1030" t="str">
        <f t="shared" ref="AF1030:AF1091" si="16">_xlfn.TEXTJOIN(",",TRUE,AD1030,AE1030)</f>
        <v/>
      </c>
      <c r="AI1030" t="str">
        <v/>
      </c>
    </row>
    <row r="1031" spans="32:35" x14ac:dyDescent="0.35">
      <c r="AF1031" t="str">
        <f t="shared" si="16"/>
        <v/>
      </c>
      <c r="AI1031" t="str">
        <v/>
      </c>
    </row>
    <row r="1032" spans="32:35" x14ac:dyDescent="0.35">
      <c r="AF1032" t="str">
        <f t="shared" si="16"/>
        <v/>
      </c>
      <c r="AI1032" t="str">
        <v/>
      </c>
    </row>
    <row r="1033" spans="32:35" x14ac:dyDescent="0.35">
      <c r="AF1033" t="str">
        <f t="shared" si="16"/>
        <v/>
      </c>
      <c r="AI1033" t="str">
        <v/>
      </c>
    </row>
    <row r="1034" spans="32:35" x14ac:dyDescent="0.35">
      <c r="AF1034" t="str">
        <f t="shared" si="16"/>
        <v/>
      </c>
      <c r="AI1034" t="str">
        <v/>
      </c>
    </row>
    <row r="1035" spans="32:35" x14ac:dyDescent="0.35">
      <c r="AF1035" t="str">
        <f t="shared" si="16"/>
        <v/>
      </c>
      <c r="AI1035" t="str">
        <v/>
      </c>
    </row>
    <row r="1036" spans="32:35" x14ac:dyDescent="0.35">
      <c r="AF1036" t="str">
        <f t="shared" si="16"/>
        <v/>
      </c>
      <c r="AI1036" t="str">
        <v/>
      </c>
    </row>
    <row r="1037" spans="32:35" x14ac:dyDescent="0.35">
      <c r="AF1037" t="str">
        <f t="shared" si="16"/>
        <v/>
      </c>
      <c r="AI1037" t="str">
        <v/>
      </c>
    </row>
    <row r="1038" spans="32:35" x14ac:dyDescent="0.35">
      <c r="AF1038" t="str">
        <f t="shared" si="16"/>
        <v/>
      </c>
      <c r="AI1038" t="str">
        <v/>
      </c>
    </row>
    <row r="1039" spans="32:35" x14ac:dyDescent="0.35">
      <c r="AF1039" t="str">
        <f t="shared" si="16"/>
        <v/>
      </c>
      <c r="AI1039" t="str">
        <v/>
      </c>
    </row>
    <row r="1040" spans="32:35" x14ac:dyDescent="0.35">
      <c r="AF1040" t="str">
        <f t="shared" si="16"/>
        <v/>
      </c>
      <c r="AI1040" t="str">
        <v/>
      </c>
    </row>
    <row r="1041" spans="32:35" x14ac:dyDescent="0.35">
      <c r="AF1041" t="str">
        <f t="shared" si="16"/>
        <v/>
      </c>
      <c r="AI1041" t="str">
        <v/>
      </c>
    </row>
    <row r="1042" spans="32:35" x14ac:dyDescent="0.35">
      <c r="AF1042" t="str">
        <f t="shared" si="16"/>
        <v/>
      </c>
      <c r="AI1042" t="str">
        <v/>
      </c>
    </row>
    <row r="1043" spans="32:35" x14ac:dyDescent="0.35">
      <c r="AF1043" t="str">
        <f t="shared" si="16"/>
        <v/>
      </c>
      <c r="AI1043" t="str">
        <v/>
      </c>
    </row>
    <row r="1044" spans="32:35" x14ac:dyDescent="0.35">
      <c r="AF1044" t="str">
        <f t="shared" si="16"/>
        <v/>
      </c>
      <c r="AI1044" t="str">
        <v/>
      </c>
    </row>
    <row r="1045" spans="32:35" x14ac:dyDescent="0.35">
      <c r="AF1045" t="str">
        <f t="shared" si="16"/>
        <v/>
      </c>
      <c r="AI1045" t="str">
        <v/>
      </c>
    </row>
    <row r="1046" spans="32:35" x14ac:dyDescent="0.35">
      <c r="AF1046" t="str">
        <f t="shared" si="16"/>
        <v/>
      </c>
      <c r="AI1046" t="str">
        <v/>
      </c>
    </row>
    <row r="1047" spans="32:35" x14ac:dyDescent="0.35">
      <c r="AF1047" t="str">
        <f t="shared" si="16"/>
        <v/>
      </c>
      <c r="AI1047" t="str">
        <v/>
      </c>
    </row>
    <row r="1048" spans="32:35" x14ac:dyDescent="0.35">
      <c r="AF1048" t="str">
        <f t="shared" si="16"/>
        <v/>
      </c>
      <c r="AI1048" t="str">
        <v/>
      </c>
    </row>
    <row r="1049" spans="32:35" x14ac:dyDescent="0.35">
      <c r="AF1049" t="str">
        <f t="shared" si="16"/>
        <v/>
      </c>
      <c r="AI1049" t="str">
        <v/>
      </c>
    </row>
    <row r="1050" spans="32:35" x14ac:dyDescent="0.35">
      <c r="AF1050" t="str">
        <f t="shared" si="16"/>
        <v/>
      </c>
      <c r="AI1050" t="str">
        <v/>
      </c>
    </row>
    <row r="1051" spans="32:35" x14ac:dyDescent="0.35">
      <c r="AF1051" t="str">
        <f t="shared" si="16"/>
        <v/>
      </c>
      <c r="AI1051" t="str">
        <v/>
      </c>
    </row>
    <row r="1052" spans="32:35" x14ac:dyDescent="0.35">
      <c r="AF1052" t="str">
        <f t="shared" si="16"/>
        <v/>
      </c>
      <c r="AI1052" t="str">
        <v/>
      </c>
    </row>
    <row r="1053" spans="32:35" x14ac:dyDescent="0.35">
      <c r="AF1053" t="str">
        <f t="shared" si="16"/>
        <v/>
      </c>
      <c r="AI1053" t="str">
        <v/>
      </c>
    </row>
    <row r="1054" spans="32:35" x14ac:dyDescent="0.35">
      <c r="AF1054" t="str">
        <f t="shared" si="16"/>
        <v/>
      </c>
      <c r="AI1054" t="str">
        <v/>
      </c>
    </row>
    <row r="1055" spans="32:35" x14ac:dyDescent="0.35">
      <c r="AF1055" t="str">
        <f t="shared" si="16"/>
        <v/>
      </c>
      <c r="AI1055" t="str">
        <v/>
      </c>
    </row>
    <row r="1056" spans="32:35" x14ac:dyDescent="0.35">
      <c r="AF1056" t="str">
        <f t="shared" si="16"/>
        <v/>
      </c>
      <c r="AI1056" t="str">
        <v/>
      </c>
    </row>
    <row r="1057" spans="32:35" x14ac:dyDescent="0.35">
      <c r="AF1057" t="str">
        <f t="shared" si="16"/>
        <v/>
      </c>
      <c r="AI1057" t="str">
        <v/>
      </c>
    </row>
    <row r="1058" spans="32:35" x14ac:dyDescent="0.35">
      <c r="AF1058" t="str">
        <f t="shared" si="16"/>
        <v/>
      </c>
      <c r="AI1058" t="str">
        <v/>
      </c>
    </row>
    <row r="1059" spans="32:35" x14ac:dyDescent="0.35">
      <c r="AF1059" t="str">
        <f t="shared" si="16"/>
        <v/>
      </c>
      <c r="AI1059" t="str">
        <v/>
      </c>
    </row>
    <row r="1060" spans="32:35" x14ac:dyDescent="0.35">
      <c r="AF1060" t="str">
        <f t="shared" si="16"/>
        <v/>
      </c>
      <c r="AI1060" t="str">
        <v/>
      </c>
    </row>
    <row r="1061" spans="32:35" x14ac:dyDescent="0.35">
      <c r="AF1061" t="str">
        <f t="shared" si="16"/>
        <v/>
      </c>
      <c r="AI1061" t="str">
        <v/>
      </c>
    </row>
    <row r="1062" spans="32:35" x14ac:dyDescent="0.35">
      <c r="AF1062" t="str">
        <f t="shared" si="16"/>
        <v/>
      </c>
      <c r="AI1062" t="str">
        <v/>
      </c>
    </row>
    <row r="1063" spans="32:35" x14ac:dyDescent="0.35">
      <c r="AF1063" t="str">
        <f t="shared" si="16"/>
        <v/>
      </c>
      <c r="AI1063" t="str">
        <v/>
      </c>
    </row>
    <row r="1064" spans="32:35" x14ac:dyDescent="0.35">
      <c r="AF1064" t="str">
        <f t="shared" si="16"/>
        <v/>
      </c>
      <c r="AI1064" t="str">
        <v/>
      </c>
    </row>
    <row r="1065" spans="32:35" x14ac:dyDescent="0.35">
      <c r="AF1065" t="str">
        <f t="shared" si="16"/>
        <v/>
      </c>
      <c r="AI1065" t="str">
        <v/>
      </c>
    </row>
    <row r="1066" spans="32:35" x14ac:dyDescent="0.35">
      <c r="AF1066" t="str">
        <f t="shared" si="16"/>
        <v/>
      </c>
      <c r="AI1066" t="str">
        <v/>
      </c>
    </row>
    <row r="1067" spans="32:35" x14ac:dyDescent="0.35">
      <c r="AF1067" t="str">
        <f t="shared" si="16"/>
        <v/>
      </c>
      <c r="AI1067" t="str">
        <v/>
      </c>
    </row>
    <row r="1068" spans="32:35" x14ac:dyDescent="0.35">
      <c r="AF1068" t="str">
        <f t="shared" si="16"/>
        <v/>
      </c>
      <c r="AI1068" t="str">
        <v/>
      </c>
    </row>
    <row r="1069" spans="32:35" x14ac:dyDescent="0.35">
      <c r="AF1069" t="str">
        <f t="shared" si="16"/>
        <v/>
      </c>
      <c r="AI1069" t="str">
        <v/>
      </c>
    </row>
    <row r="1070" spans="32:35" x14ac:dyDescent="0.35">
      <c r="AF1070" t="str">
        <f t="shared" si="16"/>
        <v/>
      </c>
      <c r="AI1070" t="str">
        <v/>
      </c>
    </row>
    <row r="1071" spans="32:35" x14ac:dyDescent="0.35">
      <c r="AF1071" t="str">
        <f t="shared" si="16"/>
        <v/>
      </c>
      <c r="AI1071" t="str">
        <v/>
      </c>
    </row>
    <row r="1072" spans="32:35" x14ac:dyDescent="0.35">
      <c r="AF1072" t="str">
        <f t="shared" si="16"/>
        <v/>
      </c>
      <c r="AI1072" t="str">
        <v/>
      </c>
    </row>
    <row r="1073" spans="32:35" x14ac:dyDescent="0.35">
      <c r="AF1073" t="str">
        <f t="shared" si="16"/>
        <v/>
      </c>
      <c r="AI1073" t="str">
        <v/>
      </c>
    </row>
    <row r="1074" spans="32:35" x14ac:dyDescent="0.35">
      <c r="AF1074" t="str">
        <f t="shared" si="16"/>
        <v/>
      </c>
      <c r="AI1074" t="str">
        <v/>
      </c>
    </row>
    <row r="1075" spans="32:35" x14ac:dyDescent="0.35">
      <c r="AF1075" t="str">
        <f t="shared" si="16"/>
        <v/>
      </c>
      <c r="AI1075" t="str">
        <v/>
      </c>
    </row>
    <row r="1076" spans="32:35" x14ac:dyDescent="0.35">
      <c r="AF1076" t="str">
        <f t="shared" si="16"/>
        <v/>
      </c>
      <c r="AI1076" t="str">
        <v/>
      </c>
    </row>
    <row r="1077" spans="32:35" x14ac:dyDescent="0.35">
      <c r="AF1077" t="str">
        <f t="shared" si="16"/>
        <v/>
      </c>
      <c r="AI1077" t="str">
        <v/>
      </c>
    </row>
    <row r="1078" spans="32:35" x14ac:dyDescent="0.35">
      <c r="AF1078" t="str">
        <f t="shared" si="16"/>
        <v/>
      </c>
      <c r="AI1078" t="str">
        <v/>
      </c>
    </row>
    <row r="1079" spans="32:35" x14ac:dyDescent="0.35">
      <c r="AF1079" t="str">
        <f t="shared" si="16"/>
        <v/>
      </c>
      <c r="AI1079" t="str">
        <v/>
      </c>
    </row>
    <row r="1080" spans="32:35" x14ac:dyDescent="0.35">
      <c r="AF1080" t="str">
        <f t="shared" si="16"/>
        <v/>
      </c>
      <c r="AI1080" t="str">
        <v/>
      </c>
    </row>
    <row r="1081" spans="32:35" x14ac:dyDescent="0.35">
      <c r="AF1081" t="str">
        <f t="shared" si="16"/>
        <v/>
      </c>
      <c r="AI1081" t="str">
        <v/>
      </c>
    </row>
    <row r="1082" spans="32:35" x14ac:dyDescent="0.35">
      <c r="AF1082" t="str">
        <f t="shared" si="16"/>
        <v/>
      </c>
      <c r="AI1082" t="str">
        <v/>
      </c>
    </row>
    <row r="1083" spans="32:35" x14ac:dyDescent="0.35">
      <c r="AF1083" t="str">
        <f t="shared" si="16"/>
        <v/>
      </c>
      <c r="AI1083" t="str">
        <v/>
      </c>
    </row>
    <row r="1084" spans="32:35" x14ac:dyDescent="0.35">
      <c r="AF1084" t="str">
        <f t="shared" si="16"/>
        <v/>
      </c>
      <c r="AI1084" t="str">
        <v/>
      </c>
    </row>
    <row r="1085" spans="32:35" x14ac:dyDescent="0.35">
      <c r="AF1085" t="str">
        <f t="shared" si="16"/>
        <v/>
      </c>
      <c r="AI1085" t="str">
        <v/>
      </c>
    </row>
    <row r="1086" spans="32:35" x14ac:dyDescent="0.35">
      <c r="AF1086" t="str">
        <f t="shared" si="16"/>
        <v/>
      </c>
      <c r="AI1086" t="str">
        <v/>
      </c>
    </row>
    <row r="1087" spans="32:35" x14ac:dyDescent="0.35">
      <c r="AF1087" t="str">
        <f t="shared" si="16"/>
        <v/>
      </c>
      <c r="AI1087" t="str">
        <v/>
      </c>
    </row>
    <row r="1088" spans="32:35" x14ac:dyDescent="0.35">
      <c r="AF1088" t="str">
        <f t="shared" si="16"/>
        <v/>
      </c>
      <c r="AI1088" t="str">
        <v/>
      </c>
    </row>
    <row r="1089" spans="32:35" x14ac:dyDescent="0.35">
      <c r="AF1089" t="str">
        <f t="shared" si="16"/>
        <v/>
      </c>
      <c r="AI1089" t="str">
        <v/>
      </c>
    </row>
    <row r="1090" spans="32:35" x14ac:dyDescent="0.35">
      <c r="AF1090" t="str">
        <f t="shared" si="16"/>
        <v/>
      </c>
      <c r="AI1090" t="str">
        <v/>
      </c>
    </row>
    <row r="1091" spans="32:35" x14ac:dyDescent="0.35">
      <c r="AF1091" t="str">
        <f t="shared" si="16"/>
        <v/>
      </c>
      <c r="AI1091" t="str">
        <v/>
      </c>
    </row>
    <row r="1092" spans="32:35" x14ac:dyDescent="0.35">
      <c r="AI1092" t="str">
        <v/>
      </c>
    </row>
    <row r="1093" spans="32:35" x14ac:dyDescent="0.35">
      <c r="AI1093" t="str">
        <v/>
      </c>
    </row>
    <row r="1094" spans="32:35" x14ac:dyDescent="0.35">
      <c r="AI1094" t="str">
        <v/>
      </c>
    </row>
    <row r="1095" spans="32:35" x14ac:dyDescent="0.35">
      <c r="AI1095" t="str">
        <v/>
      </c>
    </row>
    <row r="1096" spans="32:35" x14ac:dyDescent="0.35">
      <c r="AI1096" t="str">
        <v/>
      </c>
    </row>
    <row r="1097" spans="32:35" x14ac:dyDescent="0.35">
      <c r="AI1097" t="str">
        <v/>
      </c>
    </row>
    <row r="1098" spans="32:35" x14ac:dyDescent="0.35">
      <c r="AI1098" t="str">
        <v/>
      </c>
    </row>
    <row r="1099" spans="32:35" x14ac:dyDescent="0.35">
      <c r="AI1099" t="str">
        <v/>
      </c>
    </row>
    <row r="1100" spans="32:35" x14ac:dyDescent="0.35">
      <c r="AI1100" t="str">
        <v/>
      </c>
    </row>
    <row r="1101" spans="32:35" x14ac:dyDescent="0.35">
      <c r="AI1101" t="str">
        <v/>
      </c>
    </row>
    <row r="1102" spans="32:35" x14ac:dyDescent="0.35">
      <c r="AI1102" t="str">
        <v/>
      </c>
    </row>
    <row r="1103" spans="32:35" x14ac:dyDescent="0.35">
      <c r="AI1103" t="str">
        <v/>
      </c>
    </row>
    <row r="1104" spans="32:35" x14ac:dyDescent="0.35">
      <c r="AI1104" t="str">
        <v/>
      </c>
    </row>
    <row r="1105" spans="35:35" x14ac:dyDescent="0.35">
      <c r="AI1105" t="str">
        <v/>
      </c>
    </row>
    <row r="1106" spans="35:35" x14ac:dyDescent="0.35">
      <c r="AI1106" t="str">
        <v/>
      </c>
    </row>
    <row r="1107" spans="35:35" x14ac:dyDescent="0.35">
      <c r="AI1107" t="str">
        <v/>
      </c>
    </row>
    <row r="1108" spans="35:35" x14ac:dyDescent="0.35">
      <c r="AI1108" t="str">
        <v/>
      </c>
    </row>
    <row r="1109" spans="35:35" x14ac:dyDescent="0.35">
      <c r="AI1109" t="str">
        <v/>
      </c>
    </row>
    <row r="1110" spans="35:35" x14ac:dyDescent="0.35">
      <c r="AI1110" t="str">
        <v/>
      </c>
    </row>
    <row r="1111" spans="35:35" x14ac:dyDescent="0.35">
      <c r="AI1111" t="str">
        <v/>
      </c>
    </row>
    <row r="1112" spans="35:35" x14ac:dyDescent="0.35">
      <c r="AI1112" t="str">
        <v/>
      </c>
    </row>
    <row r="1113" spans="35:35" x14ac:dyDescent="0.35">
      <c r="AI1113" t="str">
        <v/>
      </c>
    </row>
    <row r="1114" spans="35:35" x14ac:dyDescent="0.35">
      <c r="AI1114" t="str">
        <v/>
      </c>
    </row>
    <row r="1115" spans="35:35" x14ac:dyDescent="0.35">
      <c r="AI1115" t="str">
        <v/>
      </c>
    </row>
    <row r="1116" spans="35:35" x14ac:dyDescent="0.35">
      <c r="AI1116" t="str">
        <v/>
      </c>
    </row>
    <row r="1117" spans="35:35" x14ac:dyDescent="0.35">
      <c r="AI1117" t="str">
        <v/>
      </c>
    </row>
    <row r="1118" spans="35:35" x14ac:dyDescent="0.35">
      <c r="AI1118" t="str">
        <v/>
      </c>
    </row>
    <row r="1119" spans="35:35" x14ac:dyDescent="0.35">
      <c r="AI1119" t="str">
        <v/>
      </c>
    </row>
    <row r="1120" spans="35:35" x14ac:dyDescent="0.35">
      <c r="AI1120" t="str">
        <v/>
      </c>
    </row>
    <row r="1121" spans="35:35" x14ac:dyDescent="0.35">
      <c r="AI1121" t="str">
        <v/>
      </c>
    </row>
    <row r="1122" spans="35:35" x14ac:dyDescent="0.35">
      <c r="AI1122" t="str">
        <v/>
      </c>
    </row>
    <row r="1123" spans="35:35" x14ac:dyDescent="0.35">
      <c r="AI1123" t="str">
        <v/>
      </c>
    </row>
    <row r="1124" spans="35:35" x14ac:dyDescent="0.35">
      <c r="AI1124" t="str">
        <v/>
      </c>
    </row>
    <row r="1125" spans="35:35" x14ac:dyDescent="0.35">
      <c r="AI1125" t="str">
        <v/>
      </c>
    </row>
    <row r="1126" spans="35:35" x14ac:dyDescent="0.35">
      <c r="AI1126" t="str">
        <v/>
      </c>
    </row>
    <row r="1127" spans="35:35" x14ac:dyDescent="0.35">
      <c r="AI1127" t="str">
        <v/>
      </c>
    </row>
    <row r="1128" spans="35:35" x14ac:dyDescent="0.35">
      <c r="AI1128" t="str">
        <v/>
      </c>
    </row>
    <row r="1129" spans="35:35" x14ac:dyDescent="0.35">
      <c r="AI1129" t="str">
        <v/>
      </c>
    </row>
    <row r="1130" spans="35:35" x14ac:dyDescent="0.35">
      <c r="AI1130" t="str">
        <v/>
      </c>
    </row>
    <row r="1131" spans="35:35" x14ac:dyDescent="0.35">
      <c r="AI1131" t="str">
        <v/>
      </c>
    </row>
    <row r="1132" spans="35:35" x14ac:dyDescent="0.35">
      <c r="AI1132" t="str">
        <v/>
      </c>
    </row>
    <row r="1133" spans="35:35" x14ac:dyDescent="0.35">
      <c r="AI1133" t="str">
        <v/>
      </c>
    </row>
    <row r="1134" spans="35:35" x14ac:dyDescent="0.35">
      <c r="AI1134" t="str">
        <v/>
      </c>
    </row>
    <row r="1135" spans="35:35" x14ac:dyDescent="0.35">
      <c r="AI1135" t="str">
        <v/>
      </c>
    </row>
    <row r="1136" spans="35:35" x14ac:dyDescent="0.35">
      <c r="AI1136" t="str">
        <v/>
      </c>
    </row>
    <row r="1137" spans="35:35" x14ac:dyDescent="0.35">
      <c r="AI1137" t="str">
        <v/>
      </c>
    </row>
    <row r="1138" spans="35:35" x14ac:dyDescent="0.35">
      <c r="AI1138" t="str">
        <v/>
      </c>
    </row>
    <row r="1139" spans="35:35" x14ac:dyDescent="0.35">
      <c r="AI1139" t="str">
        <v/>
      </c>
    </row>
    <row r="1140" spans="35:35" x14ac:dyDescent="0.35">
      <c r="AI1140" t="str">
        <v/>
      </c>
    </row>
    <row r="1141" spans="35:35" x14ac:dyDescent="0.35">
      <c r="AI1141" t="str">
        <v/>
      </c>
    </row>
    <row r="1142" spans="35:35" x14ac:dyDescent="0.35">
      <c r="AI1142" t="str">
        <v/>
      </c>
    </row>
    <row r="1143" spans="35:35" x14ac:dyDescent="0.35">
      <c r="AI1143" t="str">
        <v/>
      </c>
    </row>
    <row r="1144" spans="35:35" x14ac:dyDescent="0.35">
      <c r="AI1144" t="str">
        <v/>
      </c>
    </row>
    <row r="1145" spans="35:35" x14ac:dyDescent="0.35">
      <c r="AI1145" t="str">
        <v/>
      </c>
    </row>
    <row r="1146" spans="35:35" x14ac:dyDescent="0.35">
      <c r="AI1146" t="str">
        <v/>
      </c>
    </row>
    <row r="1147" spans="35:35" x14ac:dyDescent="0.35">
      <c r="AI1147" t="str">
        <v/>
      </c>
    </row>
    <row r="1148" spans="35:35" x14ac:dyDescent="0.35">
      <c r="AI1148" t="str">
        <v/>
      </c>
    </row>
    <row r="1149" spans="35:35" x14ac:dyDescent="0.35">
      <c r="AI1149" t="str">
        <v/>
      </c>
    </row>
    <row r="1150" spans="35:35" x14ac:dyDescent="0.35">
      <c r="AI1150" t="str">
        <v/>
      </c>
    </row>
    <row r="1151" spans="35:35" x14ac:dyDescent="0.35">
      <c r="AI1151" t="str">
        <v/>
      </c>
    </row>
    <row r="1152" spans="35:35" x14ac:dyDescent="0.35">
      <c r="AI1152" t="str">
        <v/>
      </c>
    </row>
    <row r="1153" spans="35:35" x14ac:dyDescent="0.35">
      <c r="AI1153" t="str">
        <v/>
      </c>
    </row>
    <row r="1154" spans="35:35" x14ac:dyDescent="0.35">
      <c r="AI1154" t="str">
        <v/>
      </c>
    </row>
    <row r="1155" spans="35:35" x14ac:dyDescent="0.35">
      <c r="AI1155" t="str">
        <v/>
      </c>
    </row>
    <row r="1156" spans="35:35" x14ac:dyDescent="0.35">
      <c r="AI1156" t="str">
        <v/>
      </c>
    </row>
    <row r="1157" spans="35:35" x14ac:dyDescent="0.35">
      <c r="AI1157" t="str">
        <v/>
      </c>
    </row>
    <row r="1158" spans="35:35" x14ac:dyDescent="0.35">
      <c r="AI1158" t="str">
        <v/>
      </c>
    </row>
    <row r="1159" spans="35:35" x14ac:dyDescent="0.35">
      <c r="AI1159" t="str">
        <v/>
      </c>
    </row>
    <row r="1160" spans="35:35" x14ac:dyDescent="0.35">
      <c r="AI1160" t="str">
        <v/>
      </c>
    </row>
    <row r="1161" spans="35:35" x14ac:dyDescent="0.35">
      <c r="AI1161" t="str">
        <v/>
      </c>
    </row>
    <row r="1162" spans="35:35" x14ac:dyDescent="0.35">
      <c r="AI1162" t="str">
        <v/>
      </c>
    </row>
    <row r="1163" spans="35:35" x14ac:dyDescent="0.35">
      <c r="AI1163" t="str">
        <v/>
      </c>
    </row>
    <row r="1164" spans="35:35" x14ac:dyDescent="0.35">
      <c r="AI1164" t="str">
        <v/>
      </c>
    </row>
    <row r="1165" spans="35:35" x14ac:dyDescent="0.35">
      <c r="AI1165" t="str">
        <v/>
      </c>
    </row>
    <row r="1166" spans="35:35" x14ac:dyDescent="0.35">
      <c r="AI1166" t="str">
        <v/>
      </c>
    </row>
    <row r="1167" spans="35:35" x14ac:dyDescent="0.35">
      <c r="AI1167" t="str">
        <v/>
      </c>
    </row>
    <row r="1168" spans="35:35" x14ac:dyDescent="0.35">
      <c r="AI1168" t="str">
        <v/>
      </c>
    </row>
    <row r="1169" spans="35:35" x14ac:dyDescent="0.35">
      <c r="AI1169" t="str">
        <v/>
      </c>
    </row>
    <row r="1170" spans="35:35" x14ac:dyDescent="0.35">
      <c r="AI1170" t="str">
        <v/>
      </c>
    </row>
    <row r="1171" spans="35:35" x14ac:dyDescent="0.35">
      <c r="AI1171" t="str">
        <v/>
      </c>
    </row>
    <row r="1172" spans="35:35" x14ac:dyDescent="0.35">
      <c r="AI1172" t="str">
        <v/>
      </c>
    </row>
    <row r="1173" spans="35:35" x14ac:dyDescent="0.35">
      <c r="AI1173" t="str">
        <v/>
      </c>
    </row>
    <row r="1174" spans="35:35" x14ac:dyDescent="0.35">
      <c r="AI1174" t="str">
        <v/>
      </c>
    </row>
    <row r="1175" spans="35:35" x14ac:dyDescent="0.35">
      <c r="AI1175" t="str">
        <v/>
      </c>
    </row>
    <row r="1176" spans="35:35" x14ac:dyDescent="0.35">
      <c r="AI1176" t="str">
        <v/>
      </c>
    </row>
    <row r="1177" spans="35:35" x14ac:dyDescent="0.35">
      <c r="AI1177" t="str">
        <v/>
      </c>
    </row>
    <row r="1178" spans="35:35" x14ac:dyDescent="0.35">
      <c r="AI1178" t="str">
        <v/>
      </c>
    </row>
    <row r="1179" spans="35:35" x14ac:dyDescent="0.35">
      <c r="AI1179" t="str">
        <v/>
      </c>
    </row>
    <row r="1180" spans="35:35" x14ac:dyDescent="0.35">
      <c r="AI1180" t="str">
        <v/>
      </c>
    </row>
    <row r="1181" spans="35:35" x14ac:dyDescent="0.35">
      <c r="AI1181" t="str">
        <v/>
      </c>
    </row>
    <row r="1182" spans="35:35" x14ac:dyDescent="0.35">
      <c r="AI1182" t="str">
        <v/>
      </c>
    </row>
    <row r="1183" spans="35:35" x14ac:dyDescent="0.35">
      <c r="AI1183" t="str">
        <v/>
      </c>
    </row>
    <row r="1184" spans="35:35" x14ac:dyDescent="0.35">
      <c r="AI1184" t="str">
        <v/>
      </c>
    </row>
    <row r="1185" spans="35:35" x14ac:dyDescent="0.35">
      <c r="AI1185" t="str">
        <v/>
      </c>
    </row>
    <row r="1186" spans="35:35" x14ac:dyDescent="0.35">
      <c r="AI1186" t="str">
        <v/>
      </c>
    </row>
    <row r="1187" spans="35:35" x14ac:dyDescent="0.35">
      <c r="AI1187" t="str">
        <v/>
      </c>
    </row>
    <row r="1188" spans="35:35" x14ac:dyDescent="0.35">
      <c r="AI1188" t="str">
        <v/>
      </c>
    </row>
    <row r="1189" spans="35:35" x14ac:dyDescent="0.35">
      <c r="AI1189" t="str">
        <v/>
      </c>
    </row>
    <row r="1190" spans="35:35" x14ac:dyDescent="0.35">
      <c r="AI1190" t="str">
        <v/>
      </c>
    </row>
    <row r="1191" spans="35:35" x14ac:dyDescent="0.35">
      <c r="AI1191" t="str">
        <v/>
      </c>
    </row>
    <row r="1192" spans="35:35" x14ac:dyDescent="0.35">
      <c r="AI1192" t="str">
        <v/>
      </c>
    </row>
    <row r="1193" spans="35:35" x14ac:dyDescent="0.35">
      <c r="AI1193" t="str">
        <v/>
      </c>
    </row>
    <row r="1194" spans="35:35" x14ac:dyDescent="0.35">
      <c r="AI1194" t="str">
        <v/>
      </c>
    </row>
    <row r="1195" spans="35:35" x14ac:dyDescent="0.35">
      <c r="AI1195" t="str">
        <v/>
      </c>
    </row>
    <row r="1196" spans="35:35" x14ac:dyDescent="0.35">
      <c r="AI1196" t="str">
        <v/>
      </c>
    </row>
    <row r="1197" spans="35:35" x14ac:dyDescent="0.35">
      <c r="AI1197" t="str">
        <v/>
      </c>
    </row>
    <row r="1198" spans="35:35" x14ac:dyDescent="0.35">
      <c r="AI1198" t="str">
        <v/>
      </c>
    </row>
    <row r="1199" spans="35:35" x14ac:dyDescent="0.35">
      <c r="AI1199" t="str">
        <v/>
      </c>
    </row>
    <row r="1200" spans="35:35" x14ac:dyDescent="0.35">
      <c r="AI1200" t="str">
        <v/>
      </c>
    </row>
    <row r="1201" spans="35:35" x14ac:dyDescent="0.35">
      <c r="AI1201" t="str">
        <v/>
      </c>
    </row>
    <row r="1202" spans="35:35" x14ac:dyDescent="0.35">
      <c r="AI1202" t="str">
        <v/>
      </c>
    </row>
    <row r="1203" spans="35:35" x14ac:dyDescent="0.35">
      <c r="AI1203" t="str">
        <v/>
      </c>
    </row>
    <row r="1204" spans="35:35" x14ac:dyDescent="0.35">
      <c r="AI1204" t="str">
        <v/>
      </c>
    </row>
    <row r="1205" spans="35:35" x14ac:dyDescent="0.35">
      <c r="AI1205" t="str">
        <v/>
      </c>
    </row>
    <row r="1206" spans="35:35" x14ac:dyDescent="0.35">
      <c r="AI1206" t="str">
        <v/>
      </c>
    </row>
    <row r="1207" spans="35:35" x14ac:dyDescent="0.35">
      <c r="AI1207" t="str">
        <v/>
      </c>
    </row>
    <row r="1208" spans="35:35" x14ac:dyDescent="0.35">
      <c r="AI1208" t="str">
        <v/>
      </c>
    </row>
    <row r="1209" spans="35:35" x14ac:dyDescent="0.35">
      <c r="AI1209" t="str">
        <v/>
      </c>
    </row>
    <row r="1210" spans="35:35" x14ac:dyDescent="0.35">
      <c r="AI1210" t="str">
        <v/>
      </c>
    </row>
    <row r="1211" spans="35:35" x14ac:dyDescent="0.35">
      <c r="AI1211" t="str">
        <v/>
      </c>
    </row>
    <row r="1212" spans="35:35" x14ac:dyDescent="0.35">
      <c r="AI1212" t="str">
        <v/>
      </c>
    </row>
    <row r="1213" spans="35:35" x14ac:dyDescent="0.35">
      <c r="AI1213" t="str">
        <v/>
      </c>
    </row>
    <row r="1214" spans="35:35" x14ac:dyDescent="0.35">
      <c r="AI1214" t="str">
        <v/>
      </c>
    </row>
    <row r="1215" spans="35:35" x14ac:dyDescent="0.35">
      <c r="AI1215" t="str">
        <v/>
      </c>
    </row>
    <row r="1216" spans="35:35" x14ac:dyDescent="0.35">
      <c r="AI1216" t="str">
        <v/>
      </c>
    </row>
    <row r="1217" spans="35:35" x14ac:dyDescent="0.35">
      <c r="AI1217" t="str">
        <v/>
      </c>
    </row>
    <row r="1218" spans="35:35" x14ac:dyDescent="0.35">
      <c r="AI1218" t="str">
        <v/>
      </c>
    </row>
    <row r="1219" spans="35:35" x14ac:dyDescent="0.35">
      <c r="AI1219" t="str">
        <v/>
      </c>
    </row>
    <row r="1220" spans="35:35" x14ac:dyDescent="0.35">
      <c r="AI1220" t="str">
        <v/>
      </c>
    </row>
    <row r="1221" spans="35:35" x14ac:dyDescent="0.35">
      <c r="AI1221" t="str">
        <v/>
      </c>
    </row>
    <row r="1222" spans="35:35" x14ac:dyDescent="0.35">
      <c r="AI1222" t="str">
        <v/>
      </c>
    </row>
    <row r="1223" spans="35:35" x14ac:dyDescent="0.35">
      <c r="AI1223" t="str">
        <v/>
      </c>
    </row>
    <row r="1224" spans="35:35" x14ac:dyDescent="0.35">
      <c r="AI1224" t="str">
        <v/>
      </c>
    </row>
    <row r="1225" spans="35:35" x14ac:dyDescent="0.35">
      <c r="AI1225" t="str">
        <v/>
      </c>
    </row>
    <row r="1226" spans="35:35" x14ac:dyDescent="0.35">
      <c r="AI1226" t="str">
        <v/>
      </c>
    </row>
    <row r="1227" spans="35:35" x14ac:dyDescent="0.35">
      <c r="AI1227" t="str">
        <v/>
      </c>
    </row>
    <row r="1228" spans="35:35" x14ac:dyDescent="0.35">
      <c r="AI1228" t="str">
        <v/>
      </c>
    </row>
    <row r="1229" spans="35:35" x14ac:dyDescent="0.35">
      <c r="AI1229" t="str">
        <v/>
      </c>
    </row>
    <row r="1230" spans="35:35" x14ac:dyDescent="0.35">
      <c r="AI1230" t="str">
        <v/>
      </c>
    </row>
    <row r="1231" spans="35:35" x14ac:dyDescent="0.35">
      <c r="AI1231" t="str">
        <v/>
      </c>
    </row>
    <row r="1232" spans="35:35" x14ac:dyDescent="0.35">
      <c r="AI1232" t="str">
        <v/>
      </c>
    </row>
    <row r="1233" spans="35:35" x14ac:dyDescent="0.35">
      <c r="AI1233" t="str">
        <v/>
      </c>
    </row>
    <row r="1234" spans="35:35" x14ac:dyDescent="0.35">
      <c r="AI1234" t="str">
        <v/>
      </c>
    </row>
    <row r="1235" spans="35:35" x14ac:dyDescent="0.35">
      <c r="AI1235" t="str">
        <v/>
      </c>
    </row>
    <row r="1236" spans="35:35" x14ac:dyDescent="0.35">
      <c r="AI1236" t="str">
        <v/>
      </c>
    </row>
    <row r="1237" spans="35:35" x14ac:dyDescent="0.35">
      <c r="AI1237" t="str">
        <v/>
      </c>
    </row>
    <row r="1238" spans="35:35" x14ac:dyDescent="0.35">
      <c r="AI1238" t="str">
        <v/>
      </c>
    </row>
    <row r="1239" spans="35:35" x14ac:dyDescent="0.35">
      <c r="AI1239" t="str">
        <v/>
      </c>
    </row>
    <row r="1240" spans="35:35" x14ac:dyDescent="0.35">
      <c r="AI1240" t="str">
        <v/>
      </c>
    </row>
    <row r="1241" spans="35:35" x14ac:dyDescent="0.35">
      <c r="AI1241" t="str">
        <v/>
      </c>
    </row>
    <row r="1242" spans="35:35" x14ac:dyDescent="0.35">
      <c r="AI1242" t="str">
        <v/>
      </c>
    </row>
    <row r="1243" spans="35:35" x14ac:dyDescent="0.35">
      <c r="AI1243" t="str">
        <v/>
      </c>
    </row>
    <row r="1244" spans="35:35" x14ac:dyDescent="0.35">
      <c r="AI1244" t="str">
        <v/>
      </c>
    </row>
    <row r="1245" spans="35:35" x14ac:dyDescent="0.35">
      <c r="AI1245" t="str">
        <v/>
      </c>
    </row>
    <row r="1246" spans="35:35" x14ac:dyDescent="0.35">
      <c r="AI1246" t="str">
        <v/>
      </c>
    </row>
    <row r="1247" spans="35:35" x14ac:dyDescent="0.35">
      <c r="AI1247" t="str">
        <v/>
      </c>
    </row>
    <row r="1248" spans="35:35" x14ac:dyDescent="0.35">
      <c r="AI1248" t="str">
        <v/>
      </c>
    </row>
    <row r="1249" spans="35:35" x14ac:dyDescent="0.35">
      <c r="AI1249" t="str">
        <v/>
      </c>
    </row>
    <row r="1250" spans="35:35" x14ac:dyDescent="0.35">
      <c r="AI1250" t="str">
        <v/>
      </c>
    </row>
    <row r="1251" spans="35:35" x14ac:dyDescent="0.35">
      <c r="AI1251" t="str">
        <v/>
      </c>
    </row>
    <row r="1252" spans="35:35" x14ac:dyDescent="0.35">
      <c r="AI1252" t="str">
        <v/>
      </c>
    </row>
    <row r="1253" spans="35:35" x14ac:dyDescent="0.35">
      <c r="AI1253" t="str">
        <v/>
      </c>
    </row>
    <row r="1254" spans="35:35" x14ac:dyDescent="0.35">
      <c r="AI1254" t="str">
        <v/>
      </c>
    </row>
    <row r="1255" spans="35:35" x14ac:dyDescent="0.35">
      <c r="AI1255" t="str">
        <v/>
      </c>
    </row>
    <row r="1256" spans="35:35" x14ac:dyDescent="0.35">
      <c r="AI1256" t="str">
        <v/>
      </c>
    </row>
    <row r="1257" spans="35:35" x14ac:dyDescent="0.35">
      <c r="AI1257" t="str">
        <v/>
      </c>
    </row>
    <row r="1258" spans="35:35" x14ac:dyDescent="0.35">
      <c r="AI1258" t="str">
        <v/>
      </c>
    </row>
    <row r="1259" spans="35:35" x14ac:dyDescent="0.35">
      <c r="AI1259" t="str">
        <v/>
      </c>
    </row>
    <row r="1260" spans="35:35" x14ac:dyDescent="0.35">
      <c r="AI1260" t="str">
        <v/>
      </c>
    </row>
    <row r="1261" spans="35:35" x14ac:dyDescent="0.35">
      <c r="AI1261" t="str">
        <v/>
      </c>
    </row>
    <row r="1262" spans="35:35" x14ac:dyDescent="0.35">
      <c r="AI1262" t="str">
        <v/>
      </c>
    </row>
    <row r="1263" spans="35:35" x14ac:dyDescent="0.35">
      <c r="AI1263" t="str">
        <v/>
      </c>
    </row>
    <row r="1264" spans="35:35" x14ac:dyDescent="0.35">
      <c r="AI1264" t="str">
        <v/>
      </c>
    </row>
    <row r="1265" spans="35:35" x14ac:dyDescent="0.35">
      <c r="AI1265" t="str">
        <v/>
      </c>
    </row>
    <row r="1266" spans="35:35" x14ac:dyDescent="0.35">
      <c r="AI1266" t="str">
        <v/>
      </c>
    </row>
    <row r="1267" spans="35:35" x14ac:dyDescent="0.35">
      <c r="AI1267" t="str">
        <v/>
      </c>
    </row>
    <row r="1268" spans="35:35" x14ac:dyDescent="0.35">
      <c r="AI1268" t="str">
        <v/>
      </c>
    </row>
    <row r="1269" spans="35:35" x14ac:dyDescent="0.35">
      <c r="AI1269" t="str">
        <v/>
      </c>
    </row>
    <row r="1270" spans="35:35" x14ac:dyDescent="0.35">
      <c r="AI1270" t="str">
        <v/>
      </c>
    </row>
    <row r="1271" spans="35:35" x14ac:dyDescent="0.35">
      <c r="AI1271" t="str">
        <v/>
      </c>
    </row>
    <row r="1272" spans="35:35" x14ac:dyDescent="0.35">
      <c r="AI1272" t="str">
        <v/>
      </c>
    </row>
    <row r="1273" spans="35:35" x14ac:dyDescent="0.35">
      <c r="AI1273" t="str">
        <v/>
      </c>
    </row>
    <row r="1274" spans="35:35" x14ac:dyDescent="0.35">
      <c r="AI1274" t="str">
        <v/>
      </c>
    </row>
    <row r="1275" spans="35:35" x14ac:dyDescent="0.35">
      <c r="AI1275" t="str">
        <v/>
      </c>
    </row>
    <row r="1276" spans="35:35" x14ac:dyDescent="0.35">
      <c r="AI1276" t="str">
        <v/>
      </c>
    </row>
    <row r="1277" spans="35:35" x14ac:dyDescent="0.35">
      <c r="AI1277" t="str">
        <v/>
      </c>
    </row>
    <row r="1278" spans="35:35" x14ac:dyDescent="0.35">
      <c r="AI1278" t="str">
        <v/>
      </c>
    </row>
    <row r="1279" spans="35:35" x14ac:dyDescent="0.35">
      <c r="AI1279" t="str">
        <v/>
      </c>
    </row>
    <row r="1280" spans="35:35" x14ac:dyDescent="0.35">
      <c r="AI1280" t="str">
        <v/>
      </c>
    </row>
    <row r="1281" spans="35:35" x14ac:dyDescent="0.35">
      <c r="AI1281" t="str">
        <v/>
      </c>
    </row>
    <row r="1282" spans="35:35" x14ac:dyDescent="0.35">
      <c r="AI1282" t="str">
        <v/>
      </c>
    </row>
    <row r="1283" spans="35:35" x14ac:dyDescent="0.35">
      <c r="AI1283" t="str">
        <v/>
      </c>
    </row>
    <row r="1284" spans="35:35" x14ac:dyDescent="0.35">
      <c r="AI1284" t="str">
        <v/>
      </c>
    </row>
    <row r="1285" spans="35:35" x14ac:dyDescent="0.35">
      <c r="AI1285" t="str">
        <v/>
      </c>
    </row>
    <row r="1286" spans="35:35" x14ac:dyDescent="0.35">
      <c r="AI1286" t="str">
        <v/>
      </c>
    </row>
    <row r="1287" spans="35:35" x14ac:dyDescent="0.35">
      <c r="AI1287" t="str">
        <v/>
      </c>
    </row>
    <row r="1288" spans="35:35" x14ac:dyDescent="0.35">
      <c r="AI1288" t="str">
        <v/>
      </c>
    </row>
    <row r="1289" spans="35:35" x14ac:dyDescent="0.35">
      <c r="AI1289" t="str">
        <v/>
      </c>
    </row>
    <row r="1290" spans="35:35" x14ac:dyDescent="0.35">
      <c r="AI1290" t="str">
        <v/>
      </c>
    </row>
    <row r="1291" spans="35:35" x14ac:dyDescent="0.35">
      <c r="AI1291" t="str">
        <v/>
      </c>
    </row>
    <row r="1292" spans="35:35" x14ac:dyDescent="0.35">
      <c r="AI1292" t="str">
        <v/>
      </c>
    </row>
    <row r="1293" spans="35:35" x14ac:dyDescent="0.35">
      <c r="AI1293" t="str">
        <v/>
      </c>
    </row>
    <row r="1294" spans="35:35" x14ac:dyDescent="0.35">
      <c r="AI1294" t="str">
        <v/>
      </c>
    </row>
    <row r="1295" spans="35:35" x14ac:dyDescent="0.35">
      <c r="AI1295" t="str">
        <v/>
      </c>
    </row>
    <row r="1296" spans="35:35" x14ac:dyDescent="0.35">
      <c r="AI1296" t="str">
        <v/>
      </c>
    </row>
    <row r="1297" spans="35:35" x14ac:dyDescent="0.35">
      <c r="AI1297" t="str">
        <v/>
      </c>
    </row>
    <row r="1298" spans="35:35" x14ac:dyDescent="0.35">
      <c r="AI1298" t="str">
        <v/>
      </c>
    </row>
    <row r="1299" spans="35:35" x14ac:dyDescent="0.35">
      <c r="AI1299" t="str">
        <v/>
      </c>
    </row>
    <row r="1300" spans="35:35" x14ac:dyDescent="0.35">
      <c r="AI1300" t="str">
        <v/>
      </c>
    </row>
    <row r="1301" spans="35:35" x14ac:dyDescent="0.35">
      <c r="AI1301" t="str">
        <v/>
      </c>
    </row>
    <row r="1302" spans="35:35" x14ac:dyDescent="0.35">
      <c r="AI1302" t="str">
        <v/>
      </c>
    </row>
    <row r="1303" spans="35:35" x14ac:dyDescent="0.35">
      <c r="AI1303" t="str">
        <v/>
      </c>
    </row>
    <row r="1304" spans="35:35" x14ac:dyDescent="0.35">
      <c r="AI1304" t="str">
        <v/>
      </c>
    </row>
    <row r="1305" spans="35:35" x14ac:dyDescent="0.35">
      <c r="AI1305" t="str">
        <v/>
      </c>
    </row>
    <row r="1306" spans="35:35" x14ac:dyDescent="0.35">
      <c r="AI1306" t="str">
        <v/>
      </c>
    </row>
    <row r="1307" spans="35:35" x14ac:dyDescent="0.35">
      <c r="AI1307" t="str">
        <v/>
      </c>
    </row>
    <row r="1308" spans="35:35" x14ac:dyDescent="0.35">
      <c r="AI1308" t="str">
        <v/>
      </c>
    </row>
    <row r="1309" spans="35:35" x14ac:dyDescent="0.35">
      <c r="AI1309" t="str">
        <v/>
      </c>
    </row>
    <row r="1310" spans="35:35" x14ac:dyDescent="0.35">
      <c r="AI1310" t="str">
        <v/>
      </c>
    </row>
    <row r="1311" spans="35:35" x14ac:dyDescent="0.35">
      <c r="AI1311" t="str">
        <v/>
      </c>
    </row>
    <row r="1312" spans="35:35" x14ac:dyDescent="0.35">
      <c r="AI1312" t="str">
        <v/>
      </c>
    </row>
    <row r="1313" spans="35:35" x14ac:dyDescent="0.35">
      <c r="AI1313" t="str">
        <v/>
      </c>
    </row>
    <row r="1314" spans="35:35" x14ac:dyDescent="0.35">
      <c r="AI1314" t="str">
        <v/>
      </c>
    </row>
    <row r="1315" spans="35:35" x14ac:dyDescent="0.35">
      <c r="AI1315" t="str">
        <v/>
      </c>
    </row>
    <row r="1316" spans="35:35" x14ac:dyDescent="0.35">
      <c r="AI1316" t="str">
        <v/>
      </c>
    </row>
    <row r="1317" spans="35:35" x14ac:dyDescent="0.35">
      <c r="AI1317" t="str">
        <v/>
      </c>
    </row>
    <row r="1318" spans="35:35" x14ac:dyDescent="0.35">
      <c r="AI1318" t="str">
        <v/>
      </c>
    </row>
    <row r="1319" spans="35:35" x14ac:dyDescent="0.35">
      <c r="AI1319" t="str">
        <v/>
      </c>
    </row>
    <row r="1320" spans="35:35" x14ac:dyDescent="0.35">
      <c r="AI1320" t="str">
        <v/>
      </c>
    </row>
    <row r="1321" spans="35:35" x14ac:dyDescent="0.35">
      <c r="AI1321" t="str">
        <v/>
      </c>
    </row>
    <row r="1322" spans="35:35" x14ac:dyDescent="0.35">
      <c r="AI1322" t="str">
        <v/>
      </c>
    </row>
    <row r="1323" spans="35:35" x14ac:dyDescent="0.35">
      <c r="AI1323" t="str">
        <v/>
      </c>
    </row>
    <row r="1324" spans="35:35" x14ac:dyDescent="0.35">
      <c r="AI1324" t="str">
        <v/>
      </c>
    </row>
    <row r="1325" spans="35:35" x14ac:dyDescent="0.35">
      <c r="AI1325" t="str">
        <v/>
      </c>
    </row>
    <row r="1326" spans="35:35" x14ac:dyDescent="0.35">
      <c r="AI1326" t="str">
        <v/>
      </c>
    </row>
    <row r="1327" spans="35:35" x14ac:dyDescent="0.35">
      <c r="AI1327" t="str">
        <v/>
      </c>
    </row>
    <row r="1328" spans="35:35" x14ac:dyDescent="0.35">
      <c r="AI1328" t="str">
        <v/>
      </c>
    </row>
    <row r="1329" spans="35:35" x14ac:dyDescent="0.35">
      <c r="AI1329" t="str">
        <v/>
      </c>
    </row>
    <row r="1330" spans="35:35" x14ac:dyDescent="0.35">
      <c r="AI1330" t="str">
        <v/>
      </c>
    </row>
    <row r="1331" spans="35:35" x14ac:dyDescent="0.35">
      <c r="AI1331" t="str">
        <v/>
      </c>
    </row>
    <row r="1332" spans="35:35" x14ac:dyDescent="0.35">
      <c r="AI1332" t="str">
        <v/>
      </c>
    </row>
    <row r="1333" spans="35:35" x14ac:dyDescent="0.35">
      <c r="AI1333" t="str">
        <v/>
      </c>
    </row>
    <row r="1334" spans="35:35" x14ac:dyDescent="0.35">
      <c r="AI1334" t="str">
        <v/>
      </c>
    </row>
    <row r="1335" spans="35:35" x14ac:dyDescent="0.35">
      <c r="AI1335" t="str">
        <v/>
      </c>
    </row>
    <row r="1336" spans="35:35" x14ac:dyDescent="0.35">
      <c r="AI1336" t="str">
        <v/>
      </c>
    </row>
    <row r="1337" spans="35:35" x14ac:dyDescent="0.35">
      <c r="AI1337" t="str">
        <v/>
      </c>
    </row>
    <row r="1338" spans="35:35" x14ac:dyDescent="0.35">
      <c r="AI1338" t="str">
        <v/>
      </c>
    </row>
    <row r="1339" spans="35:35" x14ac:dyDescent="0.35">
      <c r="AI1339" t="str">
        <v/>
      </c>
    </row>
    <row r="1340" spans="35:35" x14ac:dyDescent="0.35">
      <c r="AI1340" t="str">
        <v/>
      </c>
    </row>
    <row r="1341" spans="35:35" x14ac:dyDescent="0.35">
      <c r="AI1341" t="str">
        <v/>
      </c>
    </row>
    <row r="1342" spans="35:35" x14ac:dyDescent="0.35">
      <c r="AI1342" t="str">
        <v/>
      </c>
    </row>
    <row r="1343" spans="35:35" x14ac:dyDescent="0.35">
      <c r="AI1343" t="str">
        <v/>
      </c>
    </row>
    <row r="1344" spans="35:35" x14ac:dyDescent="0.35">
      <c r="AI1344" t="str">
        <v/>
      </c>
    </row>
    <row r="1345" spans="35:35" x14ac:dyDescent="0.35">
      <c r="AI1345" t="str">
        <v/>
      </c>
    </row>
    <row r="1346" spans="35:35" x14ac:dyDescent="0.35">
      <c r="AI1346" t="str">
        <v/>
      </c>
    </row>
    <row r="1347" spans="35:35" x14ac:dyDescent="0.35">
      <c r="AI1347" t="str">
        <v/>
      </c>
    </row>
    <row r="1348" spans="35:35" x14ac:dyDescent="0.35">
      <c r="AI1348" t="str">
        <v/>
      </c>
    </row>
    <row r="1349" spans="35:35" x14ac:dyDescent="0.35">
      <c r="AI1349" t="str">
        <v/>
      </c>
    </row>
    <row r="1350" spans="35:35" x14ac:dyDescent="0.35">
      <c r="AI1350" t="str">
        <v/>
      </c>
    </row>
    <row r="1351" spans="35:35" x14ac:dyDescent="0.35">
      <c r="AI1351" t="str">
        <v/>
      </c>
    </row>
    <row r="1352" spans="35:35" x14ac:dyDescent="0.35">
      <c r="AI1352" t="str">
        <v/>
      </c>
    </row>
    <row r="1353" spans="35:35" x14ac:dyDescent="0.35">
      <c r="AI1353" t="str">
        <v/>
      </c>
    </row>
    <row r="1354" spans="35:35" x14ac:dyDescent="0.35">
      <c r="AI1354" t="str">
        <v/>
      </c>
    </row>
    <row r="1355" spans="35:35" x14ac:dyDescent="0.35">
      <c r="AI1355" t="str">
        <v/>
      </c>
    </row>
    <row r="1356" spans="35:35" x14ac:dyDescent="0.35">
      <c r="AI1356" t="str">
        <v/>
      </c>
    </row>
    <row r="1357" spans="35:35" x14ac:dyDescent="0.35">
      <c r="AI1357" t="str">
        <v/>
      </c>
    </row>
    <row r="1358" spans="35:35" x14ac:dyDescent="0.35">
      <c r="AI1358" t="str">
        <v/>
      </c>
    </row>
    <row r="1359" spans="35:35" x14ac:dyDescent="0.35">
      <c r="AI1359" t="str">
        <v/>
      </c>
    </row>
    <row r="1360" spans="35:35" x14ac:dyDescent="0.35">
      <c r="AI1360" t="str">
        <v/>
      </c>
    </row>
    <row r="1361" spans="35:35" x14ac:dyDescent="0.35">
      <c r="AI1361" t="str">
        <v/>
      </c>
    </row>
    <row r="1362" spans="35:35" x14ac:dyDescent="0.35">
      <c r="AI1362" t="str">
        <v/>
      </c>
    </row>
    <row r="1363" spans="35:35" x14ac:dyDescent="0.35">
      <c r="AI1363" t="str">
        <v/>
      </c>
    </row>
    <row r="1364" spans="35:35" x14ac:dyDescent="0.35">
      <c r="AI1364" t="str">
        <v/>
      </c>
    </row>
    <row r="1365" spans="35:35" x14ac:dyDescent="0.35">
      <c r="AI1365" t="str">
        <v/>
      </c>
    </row>
    <row r="1366" spans="35:35" x14ac:dyDescent="0.35">
      <c r="AI1366" t="str">
        <v/>
      </c>
    </row>
    <row r="1367" spans="35:35" x14ac:dyDescent="0.35">
      <c r="AI1367" t="str">
        <v/>
      </c>
    </row>
    <row r="1368" spans="35:35" x14ac:dyDescent="0.35">
      <c r="AI1368" t="str">
        <v/>
      </c>
    </row>
    <row r="1369" spans="35:35" x14ac:dyDescent="0.35">
      <c r="AI1369" t="str">
        <v/>
      </c>
    </row>
    <row r="1370" spans="35:35" x14ac:dyDescent="0.35">
      <c r="AI1370" t="str">
        <v/>
      </c>
    </row>
    <row r="1371" spans="35:35" x14ac:dyDescent="0.35">
      <c r="AI1371" t="str">
        <v/>
      </c>
    </row>
    <row r="1372" spans="35:35" x14ac:dyDescent="0.35">
      <c r="AI1372" t="str">
        <v/>
      </c>
    </row>
    <row r="1373" spans="35:35" x14ac:dyDescent="0.35">
      <c r="AI1373" t="str">
        <v/>
      </c>
    </row>
    <row r="1374" spans="35:35" x14ac:dyDescent="0.35">
      <c r="AI1374" t="str">
        <v/>
      </c>
    </row>
    <row r="1375" spans="35:35" x14ac:dyDescent="0.35">
      <c r="AI1375" t="str">
        <v/>
      </c>
    </row>
    <row r="1376" spans="35:35" x14ac:dyDescent="0.35">
      <c r="AI1376" t="str">
        <v/>
      </c>
    </row>
    <row r="1377" spans="35:35" x14ac:dyDescent="0.35">
      <c r="AI1377" t="str">
        <v/>
      </c>
    </row>
    <row r="1378" spans="35:35" x14ac:dyDescent="0.35">
      <c r="AI1378" t="str">
        <v/>
      </c>
    </row>
    <row r="1379" spans="35:35" x14ac:dyDescent="0.35">
      <c r="AI1379" t="str">
        <v/>
      </c>
    </row>
    <row r="1380" spans="35:35" x14ac:dyDescent="0.35">
      <c r="AI1380" t="str">
        <v/>
      </c>
    </row>
    <row r="1381" spans="35:35" x14ac:dyDescent="0.35">
      <c r="AI1381" t="str">
        <v/>
      </c>
    </row>
    <row r="1382" spans="35:35" x14ac:dyDescent="0.35">
      <c r="AI1382" t="str">
        <v/>
      </c>
    </row>
    <row r="1383" spans="35:35" x14ac:dyDescent="0.35">
      <c r="AI1383" t="str">
        <v/>
      </c>
    </row>
    <row r="1384" spans="35:35" x14ac:dyDescent="0.35">
      <c r="AI1384" t="str">
        <v/>
      </c>
    </row>
    <row r="1385" spans="35:35" x14ac:dyDescent="0.35">
      <c r="AI1385" t="str">
        <v/>
      </c>
    </row>
    <row r="1386" spans="35:35" x14ac:dyDescent="0.35">
      <c r="AI1386" t="str">
        <v/>
      </c>
    </row>
    <row r="1387" spans="35:35" x14ac:dyDescent="0.35">
      <c r="AI1387" t="str">
        <v/>
      </c>
    </row>
    <row r="1388" spans="35:35" x14ac:dyDescent="0.35">
      <c r="AI1388" t="str">
        <v/>
      </c>
    </row>
    <row r="1389" spans="35:35" x14ac:dyDescent="0.35">
      <c r="AI1389" t="str">
        <v/>
      </c>
    </row>
    <row r="1390" spans="35:35" x14ac:dyDescent="0.35">
      <c r="AI1390" t="str">
        <v/>
      </c>
    </row>
    <row r="1391" spans="35:35" x14ac:dyDescent="0.35">
      <c r="AI1391" t="str">
        <v/>
      </c>
    </row>
    <row r="1392" spans="35:35" x14ac:dyDescent="0.35">
      <c r="AI1392" t="str">
        <v/>
      </c>
    </row>
    <row r="1393" spans="35:35" x14ac:dyDescent="0.35">
      <c r="AI1393" t="str">
        <v/>
      </c>
    </row>
    <row r="1394" spans="35:35" x14ac:dyDescent="0.35">
      <c r="AI1394" t="str">
        <v/>
      </c>
    </row>
    <row r="1395" spans="35:35" x14ac:dyDescent="0.35">
      <c r="AI1395" t="str">
        <v/>
      </c>
    </row>
    <row r="1396" spans="35:35" x14ac:dyDescent="0.35">
      <c r="AI1396" t="str">
        <v/>
      </c>
    </row>
    <row r="1397" spans="35:35" x14ac:dyDescent="0.35">
      <c r="AI1397" t="str">
        <v/>
      </c>
    </row>
    <row r="1398" spans="35:35" x14ac:dyDescent="0.35">
      <c r="AI1398" t="str">
        <v/>
      </c>
    </row>
    <row r="1399" spans="35:35" x14ac:dyDescent="0.35">
      <c r="AI1399" t="str">
        <v/>
      </c>
    </row>
    <row r="1400" spans="35:35" x14ac:dyDescent="0.35">
      <c r="AI1400" t="str">
        <v/>
      </c>
    </row>
    <row r="1401" spans="35:35" x14ac:dyDescent="0.35">
      <c r="AI1401" t="str">
        <v/>
      </c>
    </row>
    <row r="1402" spans="35:35" x14ac:dyDescent="0.35">
      <c r="AI1402" t="str">
        <v/>
      </c>
    </row>
    <row r="1403" spans="35:35" x14ac:dyDescent="0.35">
      <c r="AI1403" t="str">
        <v/>
      </c>
    </row>
    <row r="1404" spans="35:35" x14ac:dyDescent="0.35">
      <c r="AI1404" t="str">
        <v/>
      </c>
    </row>
    <row r="1405" spans="35:35" x14ac:dyDescent="0.35">
      <c r="AI1405" t="str">
        <v/>
      </c>
    </row>
    <row r="1406" spans="35:35" x14ac:dyDescent="0.35">
      <c r="AI1406" t="str">
        <v/>
      </c>
    </row>
    <row r="1407" spans="35:35" x14ac:dyDescent="0.35">
      <c r="AI1407" t="str">
        <v/>
      </c>
    </row>
    <row r="1408" spans="35:35" x14ac:dyDescent="0.35">
      <c r="AI1408" t="str">
        <v/>
      </c>
    </row>
    <row r="1409" spans="35:35" x14ac:dyDescent="0.35">
      <c r="AI1409" t="str">
        <v/>
      </c>
    </row>
    <row r="1410" spans="35:35" x14ac:dyDescent="0.35">
      <c r="AI1410" t="str">
        <v/>
      </c>
    </row>
    <row r="1411" spans="35:35" x14ac:dyDescent="0.35">
      <c r="AI1411" t="str">
        <v/>
      </c>
    </row>
    <row r="1412" spans="35:35" x14ac:dyDescent="0.35">
      <c r="AI1412" t="str">
        <v/>
      </c>
    </row>
    <row r="1413" spans="35:35" x14ac:dyDescent="0.35">
      <c r="AI1413" t="str">
        <v/>
      </c>
    </row>
    <row r="1414" spans="35:35" x14ac:dyDescent="0.35">
      <c r="AI1414" t="str">
        <v/>
      </c>
    </row>
    <row r="1415" spans="35:35" x14ac:dyDescent="0.35">
      <c r="AI1415" t="str">
        <v/>
      </c>
    </row>
    <row r="1416" spans="35:35" x14ac:dyDescent="0.35">
      <c r="AI1416" t="str">
        <v/>
      </c>
    </row>
    <row r="1417" spans="35:35" x14ac:dyDescent="0.35">
      <c r="AI1417" t="str">
        <v/>
      </c>
    </row>
    <row r="1418" spans="35:35" x14ac:dyDescent="0.35">
      <c r="AI1418" t="str">
        <v/>
      </c>
    </row>
    <row r="1419" spans="35:35" x14ac:dyDescent="0.35">
      <c r="AI1419" t="str">
        <v/>
      </c>
    </row>
    <row r="1420" spans="35:35" x14ac:dyDescent="0.35">
      <c r="AI1420" t="str">
        <v/>
      </c>
    </row>
    <row r="1421" spans="35:35" x14ac:dyDescent="0.35">
      <c r="AI1421" t="str">
        <v/>
      </c>
    </row>
    <row r="1422" spans="35:35" x14ac:dyDescent="0.35">
      <c r="AI1422" t="str">
        <v/>
      </c>
    </row>
    <row r="1423" spans="35:35" x14ac:dyDescent="0.35">
      <c r="AI1423" t="str">
        <v/>
      </c>
    </row>
    <row r="1424" spans="35:35" x14ac:dyDescent="0.35">
      <c r="AI1424" t="str">
        <v/>
      </c>
    </row>
    <row r="1425" spans="35:35" x14ac:dyDescent="0.35">
      <c r="AI1425" t="str">
        <v/>
      </c>
    </row>
    <row r="1426" spans="35:35" x14ac:dyDescent="0.35">
      <c r="AI1426" t="str">
        <v/>
      </c>
    </row>
    <row r="1427" spans="35:35" x14ac:dyDescent="0.35">
      <c r="AI1427" t="str">
        <v/>
      </c>
    </row>
    <row r="1428" spans="35:35" x14ac:dyDescent="0.35">
      <c r="AI1428" t="str">
        <v/>
      </c>
    </row>
    <row r="1429" spans="35:35" x14ac:dyDescent="0.35">
      <c r="AI1429" t="str">
        <v/>
      </c>
    </row>
    <row r="1430" spans="35:35" x14ac:dyDescent="0.35">
      <c r="AI1430" t="str">
        <v/>
      </c>
    </row>
    <row r="1431" spans="35:35" x14ac:dyDescent="0.35">
      <c r="AI1431" t="str">
        <v/>
      </c>
    </row>
    <row r="1432" spans="35:35" x14ac:dyDescent="0.35">
      <c r="AI1432" t="str">
        <v/>
      </c>
    </row>
    <row r="1433" spans="35:35" x14ac:dyDescent="0.35">
      <c r="AI1433" t="str">
        <v/>
      </c>
    </row>
    <row r="1434" spans="35:35" x14ac:dyDescent="0.35">
      <c r="AI1434" t="str">
        <v/>
      </c>
    </row>
    <row r="1435" spans="35:35" x14ac:dyDescent="0.35">
      <c r="AI1435" t="str">
        <v/>
      </c>
    </row>
    <row r="1436" spans="35:35" x14ac:dyDescent="0.35">
      <c r="AI1436" t="str">
        <v/>
      </c>
    </row>
    <row r="1437" spans="35:35" x14ac:dyDescent="0.35">
      <c r="AI1437" t="str">
        <v/>
      </c>
    </row>
    <row r="1438" spans="35:35" x14ac:dyDescent="0.35">
      <c r="AI1438" t="str">
        <v/>
      </c>
    </row>
    <row r="1439" spans="35:35" x14ac:dyDescent="0.35">
      <c r="AI1439" t="str">
        <v/>
      </c>
    </row>
    <row r="1440" spans="35:35" x14ac:dyDescent="0.35">
      <c r="AI1440" t="str">
        <v/>
      </c>
    </row>
    <row r="1441" spans="35:35" x14ac:dyDescent="0.35">
      <c r="AI1441" t="str">
        <v/>
      </c>
    </row>
    <row r="1442" spans="35:35" x14ac:dyDescent="0.35">
      <c r="AI1442" t="str">
        <v/>
      </c>
    </row>
    <row r="1443" spans="35:35" x14ac:dyDescent="0.35">
      <c r="AI1443" t="str">
        <v/>
      </c>
    </row>
    <row r="1444" spans="35:35" x14ac:dyDescent="0.35">
      <c r="AI1444" t="str">
        <v/>
      </c>
    </row>
    <row r="1445" spans="35:35" x14ac:dyDescent="0.35">
      <c r="AI1445" t="str">
        <v/>
      </c>
    </row>
    <row r="1446" spans="35:35" x14ac:dyDescent="0.35">
      <c r="AI1446" t="str">
        <v/>
      </c>
    </row>
    <row r="1447" spans="35:35" x14ac:dyDescent="0.35">
      <c r="AI1447" t="str">
        <v/>
      </c>
    </row>
    <row r="1448" spans="35:35" x14ac:dyDescent="0.35">
      <c r="AI1448" t="str">
        <v/>
      </c>
    </row>
    <row r="1449" spans="35:35" x14ac:dyDescent="0.35">
      <c r="AI1449" t="str">
        <v/>
      </c>
    </row>
    <row r="1450" spans="35:35" x14ac:dyDescent="0.35">
      <c r="AI1450" t="str">
        <v/>
      </c>
    </row>
    <row r="1451" spans="35:35" x14ac:dyDescent="0.35">
      <c r="AI1451" t="str">
        <v/>
      </c>
    </row>
    <row r="1452" spans="35:35" x14ac:dyDescent="0.35">
      <c r="AI1452" t="str">
        <v/>
      </c>
    </row>
    <row r="1453" spans="35:35" x14ac:dyDescent="0.35">
      <c r="AI1453" t="str">
        <v/>
      </c>
    </row>
    <row r="1454" spans="35:35" x14ac:dyDescent="0.35">
      <c r="AI1454" t="str">
        <v/>
      </c>
    </row>
    <row r="1455" spans="35:35" x14ac:dyDescent="0.35">
      <c r="AI1455" t="str">
        <v/>
      </c>
    </row>
    <row r="1456" spans="35:35" x14ac:dyDescent="0.35">
      <c r="AI1456" t="str">
        <v/>
      </c>
    </row>
    <row r="1457" spans="35:35" x14ac:dyDescent="0.35">
      <c r="AI1457" t="str">
        <v/>
      </c>
    </row>
    <row r="1458" spans="35:35" x14ac:dyDescent="0.35">
      <c r="AI1458" t="str">
        <v/>
      </c>
    </row>
    <row r="1459" spans="35:35" x14ac:dyDescent="0.35">
      <c r="AI1459" t="str">
        <v/>
      </c>
    </row>
    <row r="1460" spans="35:35" x14ac:dyDescent="0.35">
      <c r="AI1460" t="str">
        <v/>
      </c>
    </row>
    <row r="1461" spans="35:35" x14ac:dyDescent="0.35">
      <c r="AI1461" t="str">
        <v/>
      </c>
    </row>
    <row r="1462" spans="35:35" x14ac:dyDescent="0.35">
      <c r="AI1462" t="str">
        <v/>
      </c>
    </row>
    <row r="1463" spans="35:35" x14ac:dyDescent="0.35">
      <c r="AI1463" t="str">
        <v/>
      </c>
    </row>
    <row r="1464" spans="35:35" x14ac:dyDescent="0.35">
      <c r="AI1464" t="str">
        <v/>
      </c>
    </row>
    <row r="1465" spans="35:35" x14ac:dyDescent="0.35">
      <c r="AI1465" t="str">
        <v/>
      </c>
    </row>
    <row r="1466" spans="35:35" x14ac:dyDescent="0.35">
      <c r="AI1466" t="str">
        <v/>
      </c>
    </row>
    <row r="1467" spans="35:35" x14ac:dyDescent="0.35">
      <c r="AI1467" t="str">
        <v/>
      </c>
    </row>
    <row r="1468" spans="35:35" x14ac:dyDescent="0.35">
      <c r="AI1468" t="str">
        <v/>
      </c>
    </row>
    <row r="1469" spans="35:35" x14ac:dyDescent="0.35">
      <c r="AI1469" t="str">
        <v/>
      </c>
    </row>
    <row r="1470" spans="35:35" x14ac:dyDescent="0.35">
      <c r="AI1470" t="str">
        <v/>
      </c>
    </row>
    <row r="1471" spans="35:35" x14ac:dyDescent="0.35">
      <c r="AI1471" t="str">
        <v/>
      </c>
    </row>
    <row r="1472" spans="35:35" x14ac:dyDescent="0.35">
      <c r="AI1472" t="str">
        <v/>
      </c>
    </row>
    <row r="1473" spans="35:35" x14ac:dyDescent="0.35">
      <c r="AI1473" t="str">
        <v/>
      </c>
    </row>
    <row r="1474" spans="35:35" x14ac:dyDescent="0.35">
      <c r="AI1474" t="str">
        <v/>
      </c>
    </row>
    <row r="1475" spans="35:35" x14ac:dyDescent="0.35">
      <c r="AI1475" t="str">
        <v/>
      </c>
    </row>
    <row r="1476" spans="35:35" x14ac:dyDescent="0.35">
      <c r="AI1476" t="str">
        <v/>
      </c>
    </row>
    <row r="1477" spans="35:35" x14ac:dyDescent="0.35">
      <c r="AI1477" t="str">
        <v/>
      </c>
    </row>
    <row r="1478" spans="35:35" x14ac:dyDescent="0.35">
      <c r="AI1478" t="str">
        <v/>
      </c>
    </row>
    <row r="1479" spans="35:35" x14ac:dyDescent="0.35">
      <c r="AI1479" t="str">
        <v/>
      </c>
    </row>
    <row r="1480" spans="35:35" x14ac:dyDescent="0.35">
      <c r="AI1480" t="str">
        <v/>
      </c>
    </row>
    <row r="1481" spans="35:35" x14ac:dyDescent="0.35">
      <c r="AI1481" t="str">
        <v/>
      </c>
    </row>
    <row r="1482" spans="35:35" x14ac:dyDescent="0.35">
      <c r="AI1482" t="str">
        <v/>
      </c>
    </row>
    <row r="1483" spans="35:35" x14ac:dyDescent="0.35">
      <c r="AI1483" t="str">
        <v/>
      </c>
    </row>
    <row r="1484" spans="35:35" x14ac:dyDescent="0.35">
      <c r="AI1484" t="str">
        <v/>
      </c>
    </row>
    <row r="1485" spans="35:35" x14ac:dyDescent="0.35">
      <c r="AI1485" t="str">
        <v/>
      </c>
    </row>
    <row r="1486" spans="35:35" x14ac:dyDescent="0.35">
      <c r="AI1486" t="str">
        <v/>
      </c>
    </row>
    <row r="1487" spans="35:35" x14ac:dyDescent="0.35">
      <c r="AI1487" t="str">
        <v/>
      </c>
    </row>
    <row r="1488" spans="35:35" x14ac:dyDescent="0.35">
      <c r="AI1488" t="str">
        <v/>
      </c>
    </row>
    <row r="1489" spans="35:35" x14ac:dyDescent="0.35">
      <c r="AI1489" t="str">
        <v/>
      </c>
    </row>
    <row r="1490" spans="35:35" x14ac:dyDescent="0.35">
      <c r="AI1490" t="str">
        <v/>
      </c>
    </row>
    <row r="1491" spans="35:35" x14ac:dyDescent="0.35">
      <c r="AI1491" t="str">
        <v/>
      </c>
    </row>
    <row r="1492" spans="35:35" x14ac:dyDescent="0.35">
      <c r="AI1492" t="str">
        <v/>
      </c>
    </row>
    <row r="1493" spans="35:35" x14ac:dyDescent="0.35">
      <c r="AI1493" t="str">
        <v/>
      </c>
    </row>
    <row r="1494" spans="35:35" x14ac:dyDescent="0.35">
      <c r="AI1494" t="str">
        <v/>
      </c>
    </row>
    <row r="1495" spans="35:35" x14ac:dyDescent="0.35">
      <c r="AI1495" t="str">
        <v/>
      </c>
    </row>
    <row r="1496" spans="35:35" x14ac:dyDescent="0.35">
      <c r="AI1496" t="str">
        <v/>
      </c>
    </row>
    <row r="1497" spans="35:35" x14ac:dyDescent="0.35">
      <c r="AI1497" t="str">
        <v/>
      </c>
    </row>
    <row r="1498" spans="35:35" x14ac:dyDescent="0.35">
      <c r="AI1498" t="str">
        <v/>
      </c>
    </row>
    <row r="1499" spans="35:35" x14ac:dyDescent="0.35">
      <c r="AI1499" t="str">
        <v/>
      </c>
    </row>
    <row r="1500" spans="35:35" x14ac:dyDescent="0.35">
      <c r="AI1500" t="str">
        <v/>
      </c>
    </row>
    <row r="1501" spans="35:35" x14ac:dyDescent="0.35">
      <c r="AI1501" t="str">
        <v/>
      </c>
    </row>
    <row r="1502" spans="35:35" x14ac:dyDescent="0.35">
      <c r="AI1502" t="str">
        <v/>
      </c>
    </row>
    <row r="1503" spans="35:35" x14ac:dyDescent="0.35">
      <c r="AI1503" t="str">
        <v/>
      </c>
    </row>
    <row r="1504" spans="35:35" x14ac:dyDescent="0.35">
      <c r="AI1504" t="str">
        <v/>
      </c>
    </row>
    <row r="1505" spans="35:35" x14ac:dyDescent="0.35">
      <c r="AI1505" t="str">
        <v/>
      </c>
    </row>
    <row r="1506" spans="35:35" x14ac:dyDescent="0.35">
      <c r="AI1506" t="str">
        <v/>
      </c>
    </row>
    <row r="1507" spans="35:35" x14ac:dyDescent="0.35">
      <c r="AI1507" t="str">
        <v/>
      </c>
    </row>
    <row r="1508" spans="35:35" x14ac:dyDescent="0.35">
      <c r="AI1508" t="str">
        <v/>
      </c>
    </row>
    <row r="1509" spans="35:35" x14ac:dyDescent="0.35">
      <c r="AI1509" t="str">
        <v/>
      </c>
    </row>
    <row r="1510" spans="35:35" x14ac:dyDescent="0.35">
      <c r="AI1510" t="str">
        <v/>
      </c>
    </row>
    <row r="1511" spans="35:35" x14ac:dyDescent="0.35">
      <c r="AI1511" t="str">
        <v/>
      </c>
    </row>
    <row r="1512" spans="35:35" x14ac:dyDescent="0.35">
      <c r="AI1512" t="str">
        <v/>
      </c>
    </row>
    <row r="1513" spans="35:35" x14ac:dyDescent="0.35">
      <c r="AI1513" t="str">
        <v/>
      </c>
    </row>
    <row r="1514" spans="35:35" x14ac:dyDescent="0.35">
      <c r="AI1514" t="str">
        <v/>
      </c>
    </row>
    <row r="1515" spans="35:35" x14ac:dyDescent="0.35">
      <c r="AI1515" t="str">
        <v/>
      </c>
    </row>
    <row r="1516" spans="35:35" x14ac:dyDescent="0.35">
      <c r="AI1516" t="str">
        <v/>
      </c>
    </row>
    <row r="1517" spans="35:35" x14ac:dyDescent="0.35">
      <c r="AI1517" t="str">
        <v/>
      </c>
    </row>
    <row r="1518" spans="35:35" x14ac:dyDescent="0.35">
      <c r="AI1518" t="str">
        <v/>
      </c>
    </row>
    <row r="1519" spans="35:35" x14ac:dyDescent="0.35">
      <c r="AI1519" t="str">
        <v/>
      </c>
    </row>
    <row r="1520" spans="35:35" x14ac:dyDescent="0.35">
      <c r="AI1520" t="str">
        <v/>
      </c>
    </row>
    <row r="1521" spans="35:35" x14ac:dyDescent="0.35">
      <c r="AI1521" t="str">
        <v/>
      </c>
    </row>
    <row r="1522" spans="35:35" x14ac:dyDescent="0.35">
      <c r="AI1522" t="str">
        <v/>
      </c>
    </row>
    <row r="1523" spans="35:35" x14ac:dyDescent="0.35">
      <c r="AI1523" t="str">
        <v/>
      </c>
    </row>
    <row r="1524" spans="35:35" x14ac:dyDescent="0.35">
      <c r="AI1524" t="str">
        <v/>
      </c>
    </row>
    <row r="1525" spans="35:35" x14ac:dyDescent="0.35">
      <c r="AI1525" t="str">
        <v/>
      </c>
    </row>
    <row r="1526" spans="35:35" x14ac:dyDescent="0.35">
      <c r="AI1526" t="str">
        <v/>
      </c>
    </row>
    <row r="1527" spans="35:35" x14ac:dyDescent="0.35">
      <c r="AI1527" t="str">
        <v/>
      </c>
    </row>
    <row r="1528" spans="35:35" x14ac:dyDescent="0.35">
      <c r="AI1528" t="str">
        <v/>
      </c>
    </row>
    <row r="1529" spans="35:35" x14ac:dyDescent="0.35">
      <c r="AI1529" t="str">
        <v/>
      </c>
    </row>
    <row r="1530" spans="35:35" x14ac:dyDescent="0.35">
      <c r="AI1530" t="str">
        <v/>
      </c>
    </row>
    <row r="1531" spans="35:35" x14ac:dyDescent="0.35">
      <c r="AI1531" t="str">
        <v/>
      </c>
    </row>
    <row r="1532" spans="35:35" x14ac:dyDescent="0.35">
      <c r="AI1532" t="str">
        <v/>
      </c>
    </row>
    <row r="1533" spans="35:35" x14ac:dyDescent="0.35">
      <c r="AI1533" t="str">
        <v/>
      </c>
    </row>
    <row r="1534" spans="35:35" x14ac:dyDescent="0.35">
      <c r="AI1534" t="str">
        <v/>
      </c>
    </row>
    <row r="1535" spans="35:35" x14ac:dyDescent="0.35">
      <c r="AI1535" t="str">
        <v/>
      </c>
    </row>
    <row r="1536" spans="35:35" x14ac:dyDescent="0.35">
      <c r="AI1536" t="str">
        <v/>
      </c>
    </row>
    <row r="1537" spans="35:35" x14ac:dyDescent="0.35">
      <c r="AI1537" t="str">
        <v/>
      </c>
    </row>
    <row r="1538" spans="35:35" x14ac:dyDescent="0.35">
      <c r="AI1538" t="str">
        <v/>
      </c>
    </row>
    <row r="1539" spans="35:35" x14ac:dyDescent="0.35">
      <c r="AI1539" t="str">
        <v/>
      </c>
    </row>
    <row r="1540" spans="35:35" x14ac:dyDescent="0.35">
      <c r="AI1540" t="str">
        <v/>
      </c>
    </row>
    <row r="1541" spans="35:35" x14ac:dyDescent="0.35">
      <c r="AI1541" t="str">
        <v/>
      </c>
    </row>
    <row r="1542" spans="35:35" x14ac:dyDescent="0.35">
      <c r="AI1542" t="str">
        <v/>
      </c>
    </row>
    <row r="1543" spans="35:35" x14ac:dyDescent="0.35">
      <c r="AI1543" t="str">
        <v/>
      </c>
    </row>
    <row r="1544" spans="35:35" x14ac:dyDescent="0.35">
      <c r="AI1544" t="str">
        <v/>
      </c>
    </row>
    <row r="1545" spans="35:35" x14ac:dyDescent="0.35">
      <c r="AI1545" t="str">
        <v/>
      </c>
    </row>
    <row r="1546" spans="35:35" x14ac:dyDescent="0.35">
      <c r="AI1546" t="str">
        <v/>
      </c>
    </row>
    <row r="1547" spans="35:35" x14ac:dyDescent="0.35">
      <c r="AI1547" t="str">
        <v/>
      </c>
    </row>
    <row r="1548" spans="35:35" x14ac:dyDescent="0.35">
      <c r="AI1548" t="str">
        <v/>
      </c>
    </row>
    <row r="1549" spans="35:35" x14ac:dyDescent="0.35">
      <c r="AI1549" t="str">
        <v/>
      </c>
    </row>
    <row r="1550" spans="35:35" x14ac:dyDescent="0.35">
      <c r="AI1550" t="str">
        <v/>
      </c>
    </row>
    <row r="1551" spans="35:35" x14ac:dyDescent="0.35">
      <c r="AI1551" t="str">
        <v/>
      </c>
    </row>
    <row r="1552" spans="35:35" x14ac:dyDescent="0.35">
      <c r="AI1552" t="str">
        <v/>
      </c>
    </row>
    <row r="1553" spans="35:35" x14ac:dyDescent="0.35">
      <c r="AI1553" t="str">
        <v/>
      </c>
    </row>
    <row r="1554" spans="35:35" x14ac:dyDescent="0.35">
      <c r="AI1554" t="str">
        <v/>
      </c>
    </row>
    <row r="1555" spans="35:35" x14ac:dyDescent="0.35">
      <c r="AI1555" t="str">
        <v/>
      </c>
    </row>
    <row r="1556" spans="35:35" x14ac:dyDescent="0.35">
      <c r="AI1556" t="str">
        <v/>
      </c>
    </row>
    <row r="1557" spans="35:35" x14ac:dyDescent="0.35">
      <c r="AI1557" t="str">
        <v/>
      </c>
    </row>
    <row r="1558" spans="35:35" x14ac:dyDescent="0.35">
      <c r="AI1558" t="str">
        <v/>
      </c>
    </row>
    <row r="1559" spans="35:35" x14ac:dyDescent="0.35">
      <c r="AI1559" t="str">
        <v/>
      </c>
    </row>
    <row r="1560" spans="35:35" x14ac:dyDescent="0.35">
      <c r="AI1560" t="str">
        <v/>
      </c>
    </row>
    <row r="1561" spans="35:35" x14ac:dyDescent="0.35">
      <c r="AI1561" t="str">
        <v/>
      </c>
    </row>
    <row r="1562" spans="35:35" x14ac:dyDescent="0.35">
      <c r="AI1562" t="str">
        <v/>
      </c>
    </row>
    <row r="1563" spans="35:35" x14ac:dyDescent="0.35">
      <c r="AI1563" t="str">
        <v/>
      </c>
    </row>
    <row r="1564" spans="35:35" x14ac:dyDescent="0.35">
      <c r="AI1564" t="str">
        <v/>
      </c>
    </row>
    <row r="1565" spans="35:35" x14ac:dyDescent="0.35">
      <c r="AI1565" t="str">
        <v/>
      </c>
    </row>
    <row r="1566" spans="35:35" x14ac:dyDescent="0.35">
      <c r="AI1566" t="str">
        <v/>
      </c>
    </row>
    <row r="1567" spans="35:35" x14ac:dyDescent="0.35">
      <c r="AI1567" t="str">
        <v/>
      </c>
    </row>
    <row r="1568" spans="35:35" x14ac:dyDescent="0.35">
      <c r="AI1568" t="str">
        <v/>
      </c>
    </row>
    <row r="1569" spans="35:35" x14ac:dyDescent="0.35">
      <c r="AI1569" t="str">
        <v/>
      </c>
    </row>
    <row r="1570" spans="35:35" x14ac:dyDescent="0.35">
      <c r="AI1570" t="str">
        <v/>
      </c>
    </row>
    <row r="1571" spans="35:35" x14ac:dyDescent="0.35">
      <c r="AI1571" t="str">
        <v/>
      </c>
    </row>
    <row r="1572" spans="35:35" x14ac:dyDescent="0.35">
      <c r="AI1572" t="str">
        <v/>
      </c>
    </row>
    <row r="1573" spans="35:35" x14ac:dyDescent="0.35">
      <c r="AI1573" t="str">
        <v/>
      </c>
    </row>
    <row r="1574" spans="35:35" x14ac:dyDescent="0.35">
      <c r="AI1574" t="str">
        <v/>
      </c>
    </row>
    <row r="1575" spans="35:35" x14ac:dyDescent="0.35">
      <c r="AI1575" t="str">
        <v/>
      </c>
    </row>
    <row r="1576" spans="35:35" x14ac:dyDescent="0.35">
      <c r="AI1576" t="str">
        <v/>
      </c>
    </row>
    <row r="1577" spans="35:35" x14ac:dyDescent="0.35">
      <c r="AI1577" t="str">
        <v/>
      </c>
    </row>
    <row r="1578" spans="35:35" x14ac:dyDescent="0.35">
      <c r="AI1578" t="str">
        <v/>
      </c>
    </row>
    <row r="1579" spans="35:35" x14ac:dyDescent="0.35">
      <c r="AI1579" t="str">
        <v/>
      </c>
    </row>
    <row r="1580" spans="35:35" x14ac:dyDescent="0.35">
      <c r="AI1580" t="str">
        <v/>
      </c>
    </row>
    <row r="1581" spans="35:35" x14ac:dyDescent="0.35">
      <c r="AI1581" t="str">
        <v/>
      </c>
    </row>
    <row r="1582" spans="35:35" x14ac:dyDescent="0.35">
      <c r="AI1582" t="str">
        <v/>
      </c>
    </row>
    <row r="1583" spans="35:35" x14ac:dyDescent="0.35">
      <c r="AI1583" t="str">
        <v/>
      </c>
    </row>
    <row r="1584" spans="35:35" x14ac:dyDescent="0.35">
      <c r="AI1584" t="str">
        <v/>
      </c>
    </row>
    <row r="1585" spans="35:35" x14ac:dyDescent="0.35">
      <c r="AI1585" t="str">
        <v/>
      </c>
    </row>
    <row r="1586" spans="35:35" x14ac:dyDescent="0.35">
      <c r="AI1586" t="str">
        <v/>
      </c>
    </row>
    <row r="1587" spans="35:35" x14ac:dyDescent="0.35">
      <c r="AI1587" t="str">
        <v/>
      </c>
    </row>
    <row r="1588" spans="35:35" x14ac:dyDescent="0.35">
      <c r="AI1588" t="str">
        <v/>
      </c>
    </row>
    <row r="1589" spans="35:35" x14ac:dyDescent="0.35">
      <c r="AI1589" t="str">
        <v/>
      </c>
    </row>
    <row r="1590" spans="35:35" x14ac:dyDescent="0.35">
      <c r="AI1590" t="str">
        <v/>
      </c>
    </row>
    <row r="1591" spans="35:35" x14ac:dyDescent="0.35">
      <c r="AI1591" t="str">
        <v/>
      </c>
    </row>
    <row r="1592" spans="35:35" x14ac:dyDescent="0.35">
      <c r="AI1592" t="str">
        <v/>
      </c>
    </row>
    <row r="1593" spans="35:35" x14ac:dyDescent="0.35">
      <c r="AI1593" t="str">
        <v/>
      </c>
    </row>
    <row r="1594" spans="35:35" x14ac:dyDescent="0.35">
      <c r="AI1594" t="str">
        <v/>
      </c>
    </row>
    <row r="1595" spans="35:35" x14ac:dyDescent="0.35">
      <c r="AI1595" t="str">
        <v/>
      </c>
    </row>
    <row r="1596" spans="35:35" x14ac:dyDescent="0.35">
      <c r="AI1596" t="str">
        <v/>
      </c>
    </row>
    <row r="1597" spans="35:35" x14ac:dyDescent="0.35">
      <c r="AI1597" t="str">
        <v/>
      </c>
    </row>
    <row r="1598" spans="35:35" x14ac:dyDescent="0.35">
      <c r="AI1598" t="str">
        <v/>
      </c>
    </row>
    <row r="1599" spans="35:35" x14ac:dyDescent="0.35">
      <c r="AI1599" t="str">
        <v/>
      </c>
    </row>
    <row r="1600" spans="35:35" x14ac:dyDescent="0.35">
      <c r="AI1600" t="str">
        <v/>
      </c>
    </row>
    <row r="1601" spans="35:35" x14ac:dyDescent="0.35">
      <c r="AI1601" t="str">
        <v/>
      </c>
    </row>
    <row r="1602" spans="35:35" x14ac:dyDescent="0.35">
      <c r="AI1602" t="str">
        <v/>
      </c>
    </row>
    <row r="1603" spans="35:35" x14ac:dyDescent="0.35">
      <c r="AI1603" t="str">
        <v/>
      </c>
    </row>
    <row r="1604" spans="35:35" x14ac:dyDescent="0.35">
      <c r="AI1604" t="str">
        <v/>
      </c>
    </row>
    <row r="1605" spans="35:35" x14ac:dyDescent="0.35">
      <c r="AI1605" t="str">
        <v/>
      </c>
    </row>
    <row r="1606" spans="35:35" x14ac:dyDescent="0.35">
      <c r="AI1606" t="str">
        <v/>
      </c>
    </row>
    <row r="1607" spans="35:35" x14ac:dyDescent="0.35">
      <c r="AI1607" t="str">
        <v/>
      </c>
    </row>
    <row r="1608" spans="35:35" x14ac:dyDescent="0.35">
      <c r="AI1608" t="str">
        <v/>
      </c>
    </row>
    <row r="1609" spans="35:35" x14ac:dyDescent="0.35">
      <c r="AI1609" t="str">
        <v/>
      </c>
    </row>
    <row r="1610" spans="35:35" x14ac:dyDescent="0.35">
      <c r="AI1610" t="str">
        <v/>
      </c>
    </row>
    <row r="1611" spans="35:35" x14ac:dyDescent="0.35">
      <c r="AI1611" t="str">
        <v/>
      </c>
    </row>
    <row r="1612" spans="35:35" x14ac:dyDescent="0.35">
      <c r="AI1612" t="str">
        <v/>
      </c>
    </row>
    <row r="1613" spans="35:35" x14ac:dyDescent="0.35">
      <c r="AI1613" t="str">
        <v/>
      </c>
    </row>
    <row r="1614" spans="35:35" x14ac:dyDescent="0.35">
      <c r="AI1614" t="str">
        <v/>
      </c>
    </row>
    <row r="1615" spans="35:35" x14ac:dyDescent="0.35">
      <c r="AI1615" t="str">
        <v/>
      </c>
    </row>
    <row r="1616" spans="35:35" x14ac:dyDescent="0.35">
      <c r="AI1616" t="str">
        <v/>
      </c>
    </row>
    <row r="1617" spans="35:35" x14ac:dyDescent="0.35">
      <c r="AI1617" t="str">
        <v/>
      </c>
    </row>
    <row r="1618" spans="35:35" x14ac:dyDescent="0.35">
      <c r="AI1618" t="str">
        <v/>
      </c>
    </row>
    <row r="1619" spans="35:35" x14ac:dyDescent="0.35">
      <c r="AI1619" t="str">
        <v/>
      </c>
    </row>
    <row r="1620" spans="35:35" x14ac:dyDescent="0.35">
      <c r="AI1620" t="str">
        <v/>
      </c>
    </row>
    <row r="1621" spans="35:35" x14ac:dyDescent="0.35">
      <c r="AI1621" t="str">
        <v/>
      </c>
    </row>
    <row r="1622" spans="35:35" x14ac:dyDescent="0.35">
      <c r="AI1622" t="str">
        <v/>
      </c>
    </row>
    <row r="1623" spans="35:35" x14ac:dyDescent="0.35">
      <c r="AI1623" t="str">
        <v/>
      </c>
    </row>
    <row r="1624" spans="35:35" x14ac:dyDescent="0.35">
      <c r="AI1624" t="str">
        <v/>
      </c>
    </row>
    <row r="1625" spans="35:35" x14ac:dyDescent="0.35">
      <c r="AI1625" t="str">
        <v/>
      </c>
    </row>
    <row r="1626" spans="35:35" x14ac:dyDescent="0.35">
      <c r="AI1626" t="str">
        <v/>
      </c>
    </row>
    <row r="1627" spans="35:35" x14ac:dyDescent="0.35">
      <c r="AI1627" t="str">
        <v/>
      </c>
    </row>
    <row r="1628" spans="35:35" x14ac:dyDescent="0.35">
      <c r="AI1628" t="str">
        <v/>
      </c>
    </row>
    <row r="1629" spans="35:35" x14ac:dyDescent="0.35">
      <c r="AI1629" t="str">
        <v/>
      </c>
    </row>
    <row r="1630" spans="35:35" x14ac:dyDescent="0.35">
      <c r="AI1630" t="str">
        <v/>
      </c>
    </row>
    <row r="1631" spans="35:35" x14ac:dyDescent="0.35">
      <c r="AI1631" t="str">
        <v/>
      </c>
    </row>
    <row r="1632" spans="35:35" x14ac:dyDescent="0.35">
      <c r="AI1632" t="str">
        <v/>
      </c>
    </row>
    <row r="1633" spans="35:35" x14ac:dyDescent="0.35">
      <c r="AI1633" t="str">
        <v/>
      </c>
    </row>
    <row r="1634" spans="35:35" x14ac:dyDescent="0.35">
      <c r="AI1634" t="str">
        <v/>
      </c>
    </row>
    <row r="1635" spans="35:35" x14ac:dyDescent="0.35">
      <c r="AI1635" t="str">
        <v/>
      </c>
    </row>
    <row r="1636" spans="35:35" x14ac:dyDescent="0.35">
      <c r="AI1636" t="str">
        <v/>
      </c>
    </row>
    <row r="1637" spans="35:35" x14ac:dyDescent="0.35">
      <c r="AI1637" t="str">
        <v/>
      </c>
    </row>
    <row r="1638" spans="35:35" x14ac:dyDescent="0.35">
      <c r="AI1638" t="str">
        <v/>
      </c>
    </row>
    <row r="1639" spans="35:35" x14ac:dyDescent="0.35">
      <c r="AI1639" t="str">
        <v/>
      </c>
    </row>
    <row r="1640" spans="35:35" x14ac:dyDescent="0.35">
      <c r="AI1640" t="str">
        <v/>
      </c>
    </row>
    <row r="1641" spans="35:35" x14ac:dyDescent="0.35">
      <c r="AI1641" t="str">
        <v/>
      </c>
    </row>
    <row r="1642" spans="35:35" x14ac:dyDescent="0.35">
      <c r="AI1642" t="str">
        <v/>
      </c>
    </row>
    <row r="1643" spans="35:35" x14ac:dyDescent="0.35">
      <c r="AI1643" t="str">
        <v/>
      </c>
    </row>
    <row r="1644" spans="35:35" x14ac:dyDescent="0.35">
      <c r="AI1644" t="str">
        <v/>
      </c>
    </row>
    <row r="1645" spans="35:35" x14ac:dyDescent="0.35">
      <c r="AI1645" t="str">
        <v/>
      </c>
    </row>
    <row r="1646" spans="35:35" x14ac:dyDescent="0.35">
      <c r="AI1646" t="str">
        <v/>
      </c>
    </row>
    <row r="1647" spans="35:35" x14ac:dyDescent="0.35">
      <c r="AI1647" t="str">
        <v/>
      </c>
    </row>
    <row r="1648" spans="35:35" x14ac:dyDescent="0.35">
      <c r="AI1648" t="str">
        <v/>
      </c>
    </row>
    <row r="1649" spans="35:35" x14ac:dyDescent="0.35">
      <c r="AI1649" t="str">
        <v/>
      </c>
    </row>
    <row r="1650" spans="35:35" x14ac:dyDescent="0.35">
      <c r="AI1650" t="str">
        <v/>
      </c>
    </row>
    <row r="1651" spans="35:35" x14ac:dyDescent="0.35">
      <c r="AI1651" t="str">
        <v/>
      </c>
    </row>
    <row r="1652" spans="35:35" x14ac:dyDescent="0.35">
      <c r="AI1652" t="str">
        <v/>
      </c>
    </row>
    <row r="1653" spans="35:35" x14ac:dyDescent="0.35">
      <c r="AI1653" t="str">
        <v/>
      </c>
    </row>
    <row r="1654" spans="35:35" x14ac:dyDescent="0.35">
      <c r="AI1654" t="str">
        <v/>
      </c>
    </row>
    <row r="1655" spans="35:35" x14ac:dyDescent="0.35">
      <c r="AI1655" t="str">
        <v/>
      </c>
    </row>
    <row r="1656" spans="35:35" x14ac:dyDescent="0.35">
      <c r="AI1656" t="str">
        <v/>
      </c>
    </row>
    <row r="1657" spans="35:35" x14ac:dyDescent="0.35">
      <c r="AI1657" t="str">
        <v/>
      </c>
    </row>
    <row r="1658" spans="35:35" x14ac:dyDescent="0.35">
      <c r="AI1658" t="str">
        <v/>
      </c>
    </row>
    <row r="1659" spans="35:35" x14ac:dyDescent="0.35">
      <c r="AI1659" t="str">
        <v/>
      </c>
    </row>
    <row r="1660" spans="35:35" x14ac:dyDescent="0.35">
      <c r="AI1660" t="str">
        <v/>
      </c>
    </row>
    <row r="1661" spans="35:35" x14ac:dyDescent="0.35">
      <c r="AI1661" t="str">
        <v/>
      </c>
    </row>
    <row r="1662" spans="35:35" x14ac:dyDescent="0.35">
      <c r="AI1662" t="str">
        <v/>
      </c>
    </row>
    <row r="1663" spans="35:35" x14ac:dyDescent="0.35">
      <c r="AI1663" t="str">
        <v/>
      </c>
    </row>
    <row r="1664" spans="35:35" x14ac:dyDescent="0.35">
      <c r="AI1664" t="str">
        <v/>
      </c>
    </row>
    <row r="1665" spans="35:35" x14ac:dyDescent="0.35">
      <c r="AI1665" t="str">
        <v/>
      </c>
    </row>
    <row r="1666" spans="35:35" x14ac:dyDescent="0.35">
      <c r="AI1666" t="str">
        <v/>
      </c>
    </row>
    <row r="1667" spans="35:35" x14ac:dyDescent="0.35">
      <c r="AI1667" t="str">
        <v/>
      </c>
    </row>
    <row r="1668" spans="35:35" x14ac:dyDescent="0.35">
      <c r="AI1668" t="str">
        <v/>
      </c>
    </row>
    <row r="1669" spans="35:35" x14ac:dyDescent="0.35">
      <c r="AI1669" t="str">
        <v/>
      </c>
    </row>
    <row r="1670" spans="35:35" x14ac:dyDescent="0.35">
      <c r="AI1670" t="str">
        <v/>
      </c>
    </row>
    <row r="1671" spans="35:35" x14ac:dyDescent="0.35">
      <c r="AI1671" t="str">
        <v/>
      </c>
    </row>
    <row r="1672" spans="35:35" x14ac:dyDescent="0.35">
      <c r="AI1672" t="str">
        <v/>
      </c>
    </row>
    <row r="1673" spans="35:35" x14ac:dyDescent="0.35">
      <c r="AI1673" t="str">
        <v/>
      </c>
    </row>
    <row r="1674" spans="35:35" x14ac:dyDescent="0.35">
      <c r="AI1674" t="str">
        <v/>
      </c>
    </row>
    <row r="1675" spans="35:35" x14ac:dyDescent="0.35">
      <c r="AI1675" t="str">
        <v/>
      </c>
    </row>
    <row r="1676" spans="35:35" x14ac:dyDescent="0.35">
      <c r="AI1676" t="str">
        <v/>
      </c>
    </row>
    <row r="1677" spans="35:35" x14ac:dyDescent="0.35">
      <c r="AI1677" t="str">
        <v/>
      </c>
    </row>
    <row r="1678" spans="35:35" x14ac:dyDescent="0.35">
      <c r="AI1678" t="str">
        <v/>
      </c>
    </row>
    <row r="1679" spans="35:35" x14ac:dyDescent="0.35">
      <c r="AI1679" t="str">
        <v/>
      </c>
    </row>
    <row r="1680" spans="35:35" x14ac:dyDescent="0.35">
      <c r="AI1680" t="str">
        <v/>
      </c>
    </row>
    <row r="1681" spans="35:35" x14ac:dyDescent="0.35">
      <c r="AI1681" t="str">
        <v/>
      </c>
    </row>
    <row r="1682" spans="35:35" x14ac:dyDescent="0.35">
      <c r="AI1682" t="str">
        <v/>
      </c>
    </row>
    <row r="1683" spans="35:35" x14ac:dyDescent="0.35">
      <c r="AI1683" t="str">
        <v/>
      </c>
    </row>
    <row r="1684" spans="35:35" x14ac:dyDescent="0.35">
      <c r="AI1684" t="str">
        <v/>
      </c>
    </row>
    <row r="1685" spans="35:35" x14ac:dyDescent="0.35">
      <c r="AI1685" t="str">
        <v/>
      </c>
    </row>
    <row r="1686" spans="35:35" x14ac:dyDescent="0.35">
      <c r="AI1686" t="str">
        <v/>
      </c>
    </row>
    <row r="1687" spans="35:35" x14ac:dyDescent="0.35">
      <c r="AI1687" t="str">
        <v/>
      </c>
    </row>
    <row r="1688" spans="35:35" x14ac:dyDescent="0.35">
      <c r="AI1688" t="str">
        <v/>
      </c>
    </row>
    <row r="1689" spans="35:35" x14ac:dyDescent="0.35">
      <c r="AI1689" t="str">
        <v/>
      </c>
    </row>
    <row r="1690" spans="35:35" x14ac:dyDescent="0.35">
      <c r="AI1690" t="str">
        <v/>
      </c>
    </row>
    <row r="1691" spans="35:35" x14ac:dyDescent="0.35">
      <c r="AI1691" t="str">
        <v/>
      </c>
    </row>
    <row r="1692" spans="35:35" x14ac:dyDescent="0.35">
      <c r="AI1692" t="str">
        <v/>
      </c>
    </row>
    <row r="1693" spans="35:35" x14ac:dyDescent="0.35">
      <c r="AI1693" t="str">
        <v/>
      </c>
    </row>
    <row r="1694" spans="35:35" x14ac:dyDescent="0.35">
      <c r="AI1694" t="str">
        <v/>
      </c>
    </row>
    <row r="1695" spans="35:35" x14ac:dyDescent="0.35">
      <c r="AI1695" t="str">
        <v/>
      </c>
    </row>
    <row r="1696" spans="35:35" x14ac:dyDescent="0.35">
      <c r="AI1696" t="str">
        <v/>
      </c>
    </row>
    <row r="1697" spans="35:35" x14ac:dyDescent="0.35">
      <c r="AI1697" t="str">
        <v/>
      </c>
    </row>
    <row r="1698" spans="35:35" x14ac:dyDescent="0.35">
      <c r="AI1698" t="str">
        <v/>
      </c>
    </row>
    <row r="1699" spans="35:35" x14ac:dyDescent="0.35">
      <c r="AI1699" t="str">
        <v/>
      </c>
    </row>
    <row r="1700" spans="35:35" x14ac:dyDescent="0.35">
      <c r="AI1700" t="str">
        <v/>
      </c>
    </row>
    <row r="1701" spans="35:35" x14ac:dyDescent="0.35">
      <c r="AI1701" t="str">
        <v/>
      </c>
    </row>
    <row r="1702" spans="35:35" x14ac:dyDescent="0.35">
      <c r="AI1702" t="str">
        <v/>
      </c>
    </row>
    <row r="1703" spans="35:35" x14ac:dyDescent="0.35">
      <c r="AI1703" t="str">
        <v/>
      </c>
    </row>
    <row r="1704" spans="35:35" x14ac:dyDescent="0.35">
      <c r="AI1704" t="str">
        <v/>
      </c>
    </row>
    <row r="1705" spans="35:35" x14ac:dyDescent="0.35">
      <c r="AI1705" t="str">
        <v/>
      </c>
    </row>
    <row r="1706" spans="35:35" x14ac:dyDescent="0.35">
      <c r="AI1706" t="str">
        <v/>
      </c>
    </row>
    <row r="1707" spans="35:35" x14ac:dyDescent="0.35">
      <c r="AI1707" t="str">
        <v/>
      </c>
    </row>
    <row r="1708" spans="35:35" x14ac:dyDescent="0.35">
      <c r="AI1708" t="str">
        <v/>
      </c>
    </row>
    <row r="1709" spans="35:35" x14ac:dyDescent="0.35">
      <c r="AI1709" t="str">
        <v/>
      </c>
    </row>
    <row r="1710" spans="35:35" x14ac:dyDescent="0.35">
      <c r="AI1710" t="str">
        <v/>
      </c>
    </row>
    <row r="1711" spans="35:35" x14ac:dyDescent="0.35">
      <c r="AI1711" t="str">
        <v/>
      </c>
    </row>
    <row r="1712" spans="35:35" x14ac:dyDescent="0.35">
      <c r="AI1712" t="str">
        <v/>
      </c>
    </row>
    <row r="1713" spans="35:35" x14ac:dyDescent="0.35">
      <c r="AI1713" t="str">
        <v/>
      </c>
    </row>
    <row r="1714" spans="35:35" x14ac:dyDescent="0.35">
      <c r="AI1714" t="str">
        <v/>
      </c>
    </row>
    <row r="1715" spans="35:35" x14ac:dyDescent="0.35">
      <c r="AI1715" t="str">
        <v/>
      </c>
    </row>
    <row r="1716" spans="35:35" x14ac:dyDescent="0.35">
      <c r="AI1716" t="str">
        <v/>
      </c>
    </row>
    <row r="1717" spans="35:35" x14ac:dyDescent="0.35">
      <c r="AI1717" t="str">
        <v/>
      </c>
    </row>
    <row r="1718" spans="35:35" x14ac:dyDescent="0.35">
      <c r="AI1718" t="str">
        <v/>
      </c>
    </row>
    <row r="1719" spans="35:35" x14ac:dyDescent="0.35">
      <c r="AI1719" t="str">
        <v/>
      </c>
    </row>
    <row r="1720" spans="35:35" x14ac:dyDescent="0.35">
      <c r="AI1720" t="str">
        <v/>
      </c>
    </row>
    <row r="1721" spans="35:35" x14ac:dyDescent="0.35">
      <c r="AI1721" t="str">
        <v/>
      </c>
    </row>
    <row r="1722" spans="35:35" x14ac:dyDescent="0.35">
      <c r="AI1722" t="str">
        <v/>
      </c>
    </row>
    <row r="1723" spans="35:35" x14ac:dyDescent="0.35">
      <c r="AI1723" t="str">
        <v/>
      </c>
    </row>
    <row r="1724" spans="35:35" x14ac:dyDescent="0.35">
      <c r="AI1724" t="str">
        <v/>
      </c>
    </row>
    <row r="1725" spans="35:35" x14ac:dyDescent="0.35">
      <c r="AI1725" t="str">
        <v/>
      </c>
    </row>
    <row r="1726" spans="35:35" x14ac:dyDescent="0.35">
      <c r="AI1726" t="str">
        <v/>
      </c>
    </row>
    <row r="1727" spans="35:35" x14ac:dyDescent="0.35">
      <c r="AI1727" t="str">
        <v/>
      </c>
    </row>
    <row r="1728" spans="35:35" x14ac:dyDescent="0.35">
      <c r="AI1728" t="str">
        <v/>
      </c>
    </row>
    <row r="1729" spans="35:35" x14ac:dyDescent="0.35">
      <c r="AI1729" t="str">
        <v/>
      </c>
    </row>
    <row r="1730" spans="35:35" x14ac:dyDescent="0.35">
      <c r="AI1730" t="str">
        <v/>
      </c>
    </row>
    <row r="1731" spans="35:35" x14ac:dyDescent="0.35">
      <c r="AI1731" t="str">
        <v/>
      </c>
    </row>
    <row r="1732" spans="35:35" x14ac:dyDescent="0.35">
      <c r="AI1732" t="str">
        <v/>
      </c>
    </row>
    <row r="1733" spans="35:35" x14ac:dyDescent="0.35">
      <c r="AI1733" t="str">
        <v/>
      </c>
    </row>
    <row r="1734" spans="35:35" x14ac:dyDescent="0.35">
      <c r="AI1734" t="str">
        <v/>
      </c>
    </row>
    <row r="1735" spans="35:35" x14ac:dyDescent="0.35">
      <c r="AI1735" t="str">
        <v/>
      </c>
    </row>
    <row r="1736" spans="35:35" x14ac:dyDescent="0.35">
      <c r="AI1736" t="str">
        <v/>
      </c>
    </row>
    <row r="1737" spans="35:35" x14ac:dyDescent="0.35">
      <c r="AI1737" t="str">
        <v/>
      </c>
    </row>
    <row r="1738" spans="35:35" x14ac:dyDescent="0.35">
      <c r="AI1738" t="str">
        <v/>
      </c>
    </row>
    <row r="1739" spans="35:35" x14ac:dyDescent="0.35">
      <c r="AI1739" t="str">
        <v/>
      </c>
    </row>
    <row r="1740" spans="35:35" x14ac:dyDescent="0.35">
      <c r="AI1740" t="str">
        <v/>
      </c>
    </row>
    <row r="1741" spans="35:35" x14ac:dyDescent="0.35">
      <c r="AI1741" t="str">
        <v/>
      </c>
    </row>
    <row r="1742" spans="35:35" x14ac:dyDescent="0.35">
      <c r="AI1742" t="str">
        <v/>
      </c>
    </row>
    <row r="1743" spans="35:35" x14ac:dyDescent="0.35">
      <c r="AI1743" t="str">
        <v/>
      </c>
    </row>
    <row r="1744" spans="35:35" x14ac:dyDescent="0.35">
      <c r="AI1744" t="str">
        <v/>
      </c>
    </row>
    <row r="1745" spans="35:35" x14ac:dyDescent="0.35">
      <c r="AI1745" t="str">
        <v/>
      </c>
    </row>
    <row r="1746" spans="35:35" x14ac:dyDescent="0.35">
      <c r="AI1746" t="str">
        <v/>
      </c>
    </row>
    <row r="1747" spans="35:35" x14ac:dyDescent="0.35">
      <c r="AI1747" t="str">
        <v/>
      </c>
    </row>
    <row r="1748" spans="35:35" x14ac:dyDescent="0.35">
      <c r="AI1748" t="str">
        <v/>
      </c>
    </row>
    <row r="1749" spans="35:35" x14ac:dyDescent="0.35">
      <c r="AI1749" t="str">
        <v/>
      </c>
    </row>
    <row r="1750" spans="35:35" x14ac:dyDescent="0.35">
      <c r="AI1750" t="str">
        <v/>
      </c>
    </row>
    <row r="1751" spans="35:35" x14ac:dyDescent="0.35">
      <c r="AI1751" t="str">
        <v/>
      </c>
    </row>
    <row r="1752" spans="35:35" x14ac:dyDescent="0.35">
      <c r="AI1752" t="str">
        <v/>
      </c>
    </row>
    <row r="1753" spans="35:35" x14ac:dyDescent="0.35">
      <c r="AI1753" t="str">
        <v/>
      </c>
    </row>
    <row r="1754" spans="35:35" x14ac:dyDescent="0.35">
      <c r="AI1754" t="str">
        <v/>
      </c>
    </row>
    <row r="1755" spans="35:35" x14ac:dyDescent="0.35">
      <c r="AI1755" t="str">
        <v/>
      </c>
    </row>
    <row r="1756" spans="35:35" x14ac:dyDescent="0.35">
      <c r="AI1756" t="str">
        <v/>
      </c>
    </row>
    <row r="1757" spans="35:35" x14ac:dyDescent="0.35">
      <c r="AI1757" t="str">
        <v/>
      </c>
    </row>
    <row r="1758" spans="35:35" x14ac:dyDescent="0.35">
      <c r="AI1758" t="str">
        <v/>
      </c>
    </row>
    <row r="1759" spans="35:35" x14ac:dyDescent="0.35">
      <c r="AI1759" t="str">
        <v/>
      </c>
    </row>
    <row r="1760" spans="35:35" x14ac:dyDescent="0.35">
      <c r="AI1760" t="str">
        <v/>
      </c>
    </row>
    <row r="1761" spans="35:35" x14ac:dyDescent="0.35">
      <c r="AI1761" t="str">
        <v/>
      </c>
    </row>
    <row r="1762" spans="35:35" x14ac:dyDescent="0.35">
      <c r="AI1762" t="str">
        <v/>
      </c>
    </row>
    <row r="1763" spans="35:35" x14ac:dyDescent="0.35">
      <c r="AI1763" t="str">
        <v/>
      </c>
    </row>
    <row r="1764" spans="35:35" x14ac:dyDescent="0.35">
      <c r="AI1764" t="str">
        <v/>
      </c>
    </row>
    <row r="1765" spans="35:35" x14ac:dyDescent="0.35">
      <c r="AI1765" t="str">
        <v/>
      </c>
    </row>
    <row r="1766" spans="35:35" x14ac:dyDescent="0.35">
      <c r="AI1766" t="str">
        <v/>
      </c>
    </row>
    <row r="1767" spans="35:35" x14ac:dyDescent="0.35">
      <c r="AI1767" t="str">
        <v/>
      </c>
    </row>
    <row r="1768" spans="35:35" x14ac:dyDescent="0.35">
      <c r="AI1768" t="str">
        <v/>
      </c>
    </row>
    <row r="1769" spans="35:35" x14ac:dyDescent="0.35">
      <c r="AI1769" t="str">
        <v/>
      </c>
    </row>
    <row r="1770" spans="35:35" x14ac:dyDescent="0.35">
      <c r="AI1770" t="str">
        <v/>
      </c>
    </row>
    <row r="1771" spans="35:35" x14ac:dyDescent="0.35">
      <c r="AI1771" t="str">
        <v/>
      </c>
    </row>
    <row r="1772" spans="35:35" x14ac:dyDescent="0.35">
      <c r="AI1772" t="str">
        <v/>
      </c>
    </row>
    <row r="1773" spans="35:35" x14ac:dyDescent="0.35">
      <c r="AI1773" t="str">
        <v/>
      </c>
    </row>
    <row r="1774" spans="35:35" x14ac:dyDescent="0.35">
      <c r="AI1774" t="str">
        <v/>
      </c>
    </row>
    <row r="1775" spans="35:35" x14ac:dyDescent="0.35">
      <c r="AI1775" t="str">
        <v/>
      </c>
    </row>
    <row r="1776" spans="35:35" x14ac:dyDescent="0.35">
      <c r="AI1776" t="str">
        <v/>
      </c>
    </row>
    <row r="1777" spans="35:35" x14ac:dyDescent="0.35">
      <c r="AI1777" t="str">
        <v/>
      </c>
    </row>
    <row r="1778" spans="35:35" x14ac:dyDescent="0.35">
      <c r="AI1778" t="str">
        <v/>
      </c>
    </row>
    <row r="1779" spans="35:35" x14ac:dyDescent="0.35">
      <c r="AI1779" t="str">
        <v/>
      </c>
    </row>
    <row r="1780" spans="35:35" x14ac:dyDescent="0.35">
      <c r="AI1780" t="str">
        <v/>
      </c>
    </row>
    <row r="1781" spans="35:35" x14ac:dyDescent="0.35">
      <c r="AI1781" t="str">
        <v/>
      </c>
    </row>
    <row r="1782" spans="35:35" x14ac:dyDescent="0.35">
      <c r="AI1782" t="str">
        <v/>
      </c>
    </row>
    <row r="1783" spans="35:35" x14ac:dyDescent="0.35">
      <c r="AI1783" t="str">
        <v/>
      </c>
    </row>
    <row r="1784" spans="35:35" x14ac:dyDescent="0.35">
      <c r="AI1784" t="str">
        <v/>
      </c>
    </row>
    <row r="1785" spans="35:35" x14ac:dyDescent="0.35">
      <c r="AI1785" t="str">
        <v/>
      </c>
    </row>
    <row r="1786" spans="35:35" x14ac:dyDescent="0.35">
      <c r="AI1786" t="str">
        <v/>
      </c>
    </row>
    <row r="1787" spans="35:35" x14ac:dyDescent="0.35">
      <c r="AI1787" t="str">
        <v/>
      </c>
    </row>
    <row r="1788" spans="35:35" x14ac:dyDescent="0.35">
      <c r="AI1788" t="str">
        <v/>
      </c>
    </row>
    <row r="1789" spans="35:35" x14ac:dyDescent="0.35">
      <c r="AI1789" t="str">
        <v/>
      </c>
    </row>
    <row r="1790" spans="35:35" x14ac:dyDescent="0.35">
      <c r="AI1790" t="str">
        <v/>
      </c>
    </row>
    <row r="1791" spans="35:35" x14ac:dyDescent="0.35">
      <c r="AI1791" t="str">
        <v/>
      </c>
    </row>
    <row r="1792" spans="35:35" x14ac:dyDescent="0.35">
      <c r="AI1792" t="str">
        <v/>
      </c>
    </row>
    <row r="1793" spans="35:35" x14ac:dyDescent="0.35">
      <c r="AI1793" t="str">
        <v/>
      </c>
    </row>
    <row r="1794" spans="35:35" x14ac:dyDescent="0.35">
      <c r="AI1794" t="str">
        <v/>
      </c>
    </row>
    <row r="1795" spans="35:35" x14ac:dyDescent="0.35">
      <c r="AI1795" t="str">
        <v/>
      </c>
    </row>
    <row r="1796" spans="35:35" x14ac:dyDescent="0.35">
      <c r="AI1796" t="str">
        <v/>
      </c>
    </row>
    <row r="1797" spans="35:35" x14ac:dyDescent="0.35">
      <c r="AI1797" t="str">
        <v/>
      </c>
    </row>
    <row r="1798" spans="35:35" x14ac:dyDescent="0.35">
      <c r="AI1798" t="str">
        <v/>
      </c>
    </row>
    <row r="1799" spans="35:35" x14ac:dyDescent="0.35">
      <c r="AI1799" t="str">
        <v/>
      </c>
    </row>
    <row r="1800" spans="35:35" x14ac:dyDescent="0.35">
      <c r="AI1800" t="str">
        <v/>
      </c>
    </row>
  </sheetData>
  <mergeCells count="50">
    <mergeCell ref="N2:S5"/>
    <mergeCell ref="Q16:S16"/>
    <mergeCell ref="Q17:S17"/>
    <mergeCell ref="Q18:S18"/>
    <mergeCell ref="Q19:S19"/>
    <mergeCell ref="Q9:S9"/>
    <mergeCell ref="Q10:S10"/>
    <mergeCell ref="Q11:S11"/>
    <mergeCell ref="Q12:S12"/>
    <mergeCell ref="Q13:S13"/>
    <mergeCell ref="Q14:S14"/>
    <mergeCell ref="M20:O20"/>
    <mergeCell ref="M19:O19"/>
    <mergeCell ref="Q22:S22"/>
    <mergeCell ref="Q23:S23"/>
    <mergeCell ref="Q24:S24"/>
    <mergeCell ref="Q20:S20"/>
    <mergeCell ref="Q21:S21"/>
    <mergeCell ref="Q15:S15"/>
    <mergeCell ref="M29:O29"/>
    <mergeCell ref="Q29:S29"/>
    <mergeCell ref="M28:O28"/>
    <mergeCell ref="Q28:S28"/>
    <mergeCell ref="M27:O27"/>
    <mergeCell ref="M18:O18"/>
    <mergeCell ref="Q27:S27"/>
    <mergeCell ref="M26:O26"/>
    <mergeCell ref="Q26:S26"/>
    <mergeCell ref="M25:O25"/>
    <mergeCell ref="Q25:S25"/>
    <mergeCell ref="M24:O24"/>
    <mergeCell ref="M23:O23"/>
    <mergeCell ref="M22:O22"/>
    <mergeCell ref="M21:O21"/>
    <mergeCell ref="K3:L3"/>
    <mergeCell ref="G3:H3"/>
    <mergeCell ref="M8:O8"/>
    <mergeCell ref="Q8:S8"/>
    <mergeCell ref="M7:O7"/>
    <mergeCell ref="M6:O6"/>
    <mergeCell ref="C7:L31"/>
    <mergeCell ref="M13:O13"/>
    <mergeCell ref="M12:O12"/>
    <mergeCell ref="M11:O11"/>
    <mergeCell ref="M10:O10"/>
    <mergeCell ref="M9:O9"/>
    <mergeCell ref="M17:O17"/>
    <mergeCell ref="M16:O16"/>
    <mergeCell ref="M15:O15"/>
    <mergeCell ref="M14:O14"/>
  </mergeCells>
  <dataValidations count="4">
    <dataValidation type="list" showInputMessage="1" showErrorMessage="1" sqref="I3" xr:uid="{D1FC0754-9811-4BDA-9747-AC8238B8A6EE}">
      <formula1>$W$4:$W$22</formula1>
    </dataValidation>
    <dataValidation type="list" allowBlank="1" showInputMessage="1" showErrorMessage="1" sqref="G3" xr:uid="{50477A43-641D-46E5-B92E-1A7A2EB3747F}">
      <formula1>$V$4:$V$17</formula1>
    </dataValidation>
    <dataValidation type="list" allowBlank="1" showInputMessage="1" showErrorMessage="1" sqref="K3:L3" xr:uid="{06A5D716-2CA8-42A3-A96D-FADAD4F867CB}">
      <formula1>$AJ$5:$AJ$1048576</formula1>
    </dataValidation>
    <dataValidation type="list" showInputMessage="1" showErrorMessage="1" sqref="J3" xr:uid="{CA5E3AA7-7CAC-4D5A-A08E-B38B474BD991}">
      <formula1>$AH$4:$AH$22</formula1>
    </dataValidation>
  </dataValidations>
  <pageMargins left="0.7" right="0.7" top="0.75" bottom="0.75" header="0.3" footer="0.3"/>
  <pageSetup paperSize="8" orientation="landscape" r:id="rId1"/>
  <ignoredErrors>
    <ignoredError sqref="T1:T2" evalError="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4C5FC-70AF-434E-9B71-7D39BBBA2FE7}">
  <dimension ref="A1:BH1800"/>
  <sheetViews>
    <sheetView showGridLines="0" showRowColHeaders="0" zoomScaleNormal="100" workbookViewId="0">
      <selection activeCell="H5" sqref="H5:M9"/>
    </sheetView>
  </sheetViews>
  <sheetFormatPr defaultRowHeight="14.5" x14ac:dyDescent="0.35"/>
  <cols>
    <col min="43" max="43" width="16.08984375" customWidth="1"/>
  </cols>
  <sheetData>
    <row r="1" spans="1:60" ht="15.5" thickTop="1" thickBot="1" x14ac:dyDescent="0.4">
      <c r="A1" s="53"/>
      <c r="B1" s="54"/>
      <c r="C1" s="54"/>
      <c r="D1" s="54"/>
      <c r="E1" s="54"/>
      <c r="F1" s="54"/>
      <c r="G1" s="55"/>
      <c r="H1" s="54"/>
      <c r="I1" s="54"/>
      <c r="J1" s="54"/>
      <c r="K1" s="54"/>
      <c r="L1" s="54"/>
      <c r="M1" s="54"/>
      <c r="N1" s="53"/>
      <c r="O1" s="54"/>
      <c r="P1" s="54"/>
      <c r="Q1" s="54"/>
      <c r="R1" s="54"/>
      <c r="S1" s="54"/>
      <c r="T1" s="55"/>
      <c r="V1" t="e">
        <f>_xlfn.TEXTJOIN("",FALSE,"https://assets.pokemon.com/assets/cms2/img/pokedex/full/",V3,".png")</f>
        <v>#N/A</v>
      </c>
    </row>
    <row r="2" spans="1:60" ht="20" thickTop="1" thickBot="1" x14ac:dyDescent="0.5">
      <c r="A2" s="56"/>
      <c r="B2" s="47" t="s">
        <v>4593</v>
      </c>
      <c r="C2" s="48"/>
      <c r="D2" s="48" t="s">
        <v>4630</v>
      </c>
      <c r="E2" s="49"/>
      <c r="F2" s="49" t="s">
        <v>4595</v>
      </c>
      <c r="G2" s="47"/>
      <c r="H2" s="13"/>
      <c r="I2" s="13"/>
      <c r="J2" s="13"/>
      <c r="K2" s="13"/>
      <c r="L2" s="13"/>
      <c r="M2" s="13"/>
      <c r="N2" s="47" t="s">
        <v>4593</v>
      </c>
      <c r="O2" s="48"/>
      <c r="P2" s="48" t="s">
        <v>4630</v>
      </c>
      <c r="Q2" s="49"/>
      <c r="R2" s="49" t="s">
        <v>4595</v>
      </c>
      <c r="S2" s="47"/>
      <c r="T2" s="43"/>
      <c r="V2" t="e">
        <f>_xlfn.TEXTJOIN("",FALSE,"https://assets.pokemon.com/assets/cms2/img/pokedex/full/",V4,".png")</f>
        <v>#N/A</v>
      </c>
    </row>
    <row r="3" spans="1:60" ht="17.5" thickTop="1" thickBot="1" x14ac:dyDescent="0.45">
      <c r="A3" s="56"/>
      <c r="B3" s="66"/>
      <c r="C3" s="67"/>
      <c r="D3" s="50"/>
      <c r="E3" s="50"/>
      <c r="F3" s="65"/>
      <c r="G3" s="65"/>
      <c r="H3" s="13"/>
      <c r="I3" s="13"/>
      <c r="J3" s="13"/>
      <c r="K3" s="13"/>
      <c r="L3" s="13"/>
      <c r="M3" s="13"/>
      <c r="N3" s="66"/>
      <c r="O3" s="67"/>
      <c r="P3" s="50"/>
      <c r="Q3" s="50"/>
      <c r="R3" s="65"/>
      <c r="S3" s="65"/>
      <c r="T3" s="43"/>
      <c r="V3" t="e" cm="1">
        <f t="array" ref="V3">_xlfn.XLOOKUP(F3,Table6[name],pokedexx!G2:G1046)</f>
        <v>#N/A</v>
      </c>
      <c r="AD3" t="s">
        <v>4593</v>
      </c>
      <c r="AE3" t="s">
        <v>4630</v>
      </c>
      <c r="AF3" t="s">
        <v>4595</v>
      </c>
      <c r="AG3" t="s">
        <v>4630</v>
      </c>
      <c r="AH3" t="s">
        <v>4646</v>
      </c>
      <c r="AI3" t="s">
        <v>4647</v>
      </c>
      <c r="AJ3" s="62" t="s">
        <v>4632</v>
      </c>
      <c r="AK3" t="s">
        <v>4648</v>
      </c>
      <c r="AT3" t="s">
        <v>4593</v>
      </c>
      <c r="AU3" t="s">
        <v>4630</v>
      </c>
      <c r="AV3" t="s">
        <v>4595</v>
      </c>
      <c r="AW3" t="s">
        <v>4630</v>
      </c>
      <c r="AX3" t="s">
        <v>4646</v>
      </c>
      <c r="AY3" t="s">
        <v>4647</v>
      </c>
      <c r="AZ3" s="62" t="s">
        <v>4632</v>
      </c>
      <c r="BA3" t="s">
        <v>4648</v>
      </c>
    </row>
    <row r="4" spans="1:60" ht="15" thickTop="1" x14ac:dyDescent="0.35">
      <c r="A4" s="56"/>
      <c r="B4" s="13"/>
      <c r="C4" s="13"/>
      <c r="D4" s="64" t="e">
        <f>_xlfn.XLOOKUP(Pokemon_Fight!F3,'pokedex_(Update_04.21)'!A2:A959,'pokedex_(Update_04.21)'!I2:I959)</f>
        <v>#N/A</v>
      </c>
      <c r="E4" s="64" t="e">
        <f>_xlfn.XLOOKUP(Pokemon_Fight!F3,'pokedex_(Update_04.21)'!A2:A959,'pokedex_(Update_04.21)'!J2:J959)</f>
        <v>#N/A</v>
      </c>
      <c r="F4" s="13"/>
      <c r="G4" s="43"/>
      <c r="H4" s="13"/>
      <c r="I4" s="13"/>
      <c r="J4" s="13"/>
      <c r="K4" s="13"/>
      <c r="L4" s="13"/>
      <c r="M4" s="13"/>
      <c r="N4" s="56"/>
      <c r="O4" s="13"/>
      <c r="P4" s="64" t="e">
        <f>_xlfn.XLOOKUP(Pokemon_Fight!R3,'pokedex_(Update_04.21)'!A2:A959,'pokedex_(Update_04.21)'!I2:I959)</f>
        <v>#N/A</v>
      </c>
      <c r="Q4" s="64" t="e">
        <f>_xlfn.XLOOKUP(Pokemon_Fight!R3,'pokedex_(Update_04.21)'!A2:A959,'pokedex_(Update_04.21)'!J2:J959)</f>
        <v>#N/A</v>
      </c>
      <c r="R4" s="13"/>
      <c r="S4" s="13"/>
      <c r="T4" s="43"/>
      <c r="V4" t="e" cm="1">
        <f t="array" ref="V4">_xlfn.XLOOKUP(R3,Table6[name],pokedexx!G2:G1046)</f>
        <v>#N/A</v>
      </c>
      <c r="AM4" t="s">
        <v>4649</v>
      </c>
      <c r="BC4" t="s">
        <v>4649</v>
      </c>
    </row>
    <row r="5" spans="1:60" x14ac:dyDescent="0.35">
      <c r="A5" s="56"/>
      <c r="B5" s="13"/>
      <c r="C5" s="13"/>
      <c r="D5" s="13"/>
      <c r="E5" s="13"/>
      <c r="F5" s="13"/>
      <c r="G5" s="43"/>
      <c r="H5" s="94" t="str" cm="1">
        <f t="array" ref="H5">_xlfn.IFS(OR(ISBLANK(F3),ISBLANK(R3)),"It's a fight, choose your pokemon!",H25=K25,"It's a draw!",H25&gt;K25,F3&amp;" won!",H25&lt;K25,R3&amp;" won!")</f>
        <v>It's a fight, choose your pokemon!</v>
      </c>
      <c r="I5" s="95"/>
      <c r="J5" s="95"/>
      <c r="K5" s="95"/>
      <c r="L5" s="95"/>
      <c r="M5" s="96"/>
      <c r="N5" s="56"/>
      <c r="O5" s="13"/>
      <c r="P5" s="13"/>
      <c r="Q5" s="13"/>
      <c r="R5" s="13"/>
      <c r="S5" s="13"/>
      <c r="T5" s="43"/>
      <c r="AD5">
        <v>1</v>
      </c>
      <c r="AE5" t="str" cm="1">
        <f t="array" ref="AE5:AE22">_xlfn.UNIQUE('pokedex_(Update_04.21)'!I542:I959)</f>
        <v>Electric</v>
      </c>
      <c r="AF5" s="1" t="str" cm="1">
        <f t="array" ref="AF5:AF962">'pokedex_(Update_04.21)'!A2:A959</f>
        <v>Bulbasaur</v>
      </c>
      <c r="AG5" t="str" cm="1">
        <f t="array" ref="AG5:AG962">'pokedex_(Update_04.21)'!K2:K959</f>
        <v>Grass, Poison</v>
      </c>
      <c r="AH5" t="str" cm="1">
        <f t="array" ref="AH5:AI5">_xlfn.TEXTSPLIT(AG5,",")</f>
        <v>Grass</v>
      </c>
      <c r="AI5" t="str">
        <v xml:space="preserve"> Poison</v>
      </c>
      <c r="AJ5" t="str">
        <f>'pokedex_(Update_04.21)'!E2</f>
        <v>1</v>
      </c>
      <c r="AK5" t="str" cm="1">
        <f t="array" ref="AK5:AK1000">IF(ISBLANK($B$3),$AF$5:$AF$1000,_xlfn._xlws.FILTER($AF$5:$AF$1000,($AJ$5:$AJ$1000=TEXT($B$3,0))))</f>
        <v>Bulbasaur</v>
      </c>
      <c r="AL5" t="str" cm="1">
        <f t="array" ref="AL5:AL962">IFERROR(_xlfn.XLOOKUP(AK5:AK962,$AF$5:$AF$962,$AH$5:$AH$962),"")</f>
        <v>Grass</v>
      </c>
      <c r="AM5" t="str" cm="1">
        <f t="array" ref="AM5:AM962">SUBSTITUTE(IFERROR(_xlfn.XLOOKUP(AK5:AK962,$AF$5:$AF$962,$AI$5:$AI$962,),""),0,IFERROR(_xlfn.XLOOKUP(AK5:AK962,$AF$5:$AF$962,$AL$5:$AL$962),""))</f>
        <v xml:space="preserve"> Poison</v>
      </c>
      <c r="AN5" t="str">
        <f>_xlfn.TEXTJOIN(",",TRUE,AL5,AM5)</f>
        <v>Grass, Poison</v>
      </c>
      <c r="AO5" t="str" cm="1">
        <f t="array" ref="AO5:AO962">SUBSTITUTE(_xlfn._xlws.FILTER(AK5:AK962,ISNUMBER(SEARCH(D3,AN5:AN962))),0,"")</f>
        <v>Bulbasaur</v>
      </c>
      <c r="AP5" t="str" cm="1">
        <f t="array" ref="AP5:AP22">_xlfn._xlws.FILTER($AE$5:$AE$22,ISNUMBER(FIND(D3,$AE$5:$AE$22))=FALSE,$AE$5:$AE$22)</f>
        <v>Electric</v>
      </c>
      <c r="AQ5" t="str" cm="1">
        <f t="array" ref="AQ5:AQ1800">IFERROR(_xlfn.XLOOKUP(AO5:AO1800,AF5:AF1000,AG5:AG1000),"")</f>
        <v>Grass, Poison</v>
      </c>
      <c r="AR5" t="str" cm="1">
        <f t="array" ref="AR5:AR960">IFERROR(SUBSTITUTE(_xlfn._xlws.FILTER($AO$5:$AO$962,ISNUMBER(SEARCH($E$3,$AQ$5:$AQ$962))),0,""),"")</f>
        <v>Bulbasaur</v>
      </c>
      <c r="AT5">
        <v>1</v>
      </c>
      <c r="AU5" t="str" cm="1">
        <f t="array" ref="AU5:AU22">_xlfn.UNIQUE('pokedex_(Update_04.21)'!I542:I959)</f>
        <v>Electric</v>
      </c>
      <c r="AV5" s="1" t="str" cm="1">
        <f t="array" ref="AV5:AV962">'pokedex_(Update_04.21)'!A2:A959</f>
        <v>Bulbasaur</v>
      </c>
      <c r="AW5" t="str" cm="1">
        <f t="array" ref="AW5:AW962">'pokedex_(Update_04.21)'!K2:K959</f>
        <v>Grass, Poison</v>
      </c>
      <c r="AX5" t="str" cm="1">
        <f t="array" ref="AX5:AY5">_xlfn.TEXTSPLIT(AW5,",")</f>
        <v>Grass</v>
      </c>
      <c r="AY5" t="str">
        <v xml:space="preserve"> Poison</v>
      </c>
      <c r="AZ5" t="str">
        <f>'pokedex_(Update_04.21)'!E2</f>
        <v>1</v>
      </c>
      <c r="BA5" t="str" cm="1">
        <f t="array" ref="BA5:BA1000">IF(ISBLANK($N$3),$AV$5:$AV$1000,_xlfn._xlws.FILTER($AV$5:$AV$1000,($AZ$5:$AZ$1000=TEXT($N$3,0))))</f>
        <v>Bulbasaur</v>
      </c>
      <c r="BB5" t="str" cm="1">
        <f t="array" ref="BB5:BB962">IFERROR(_xlfn.XLOOKUP(BA5:BA962,$AV$5:$AV$962,$AX$5:$AX$962),"")</f>
        <v>Grass</v>
      </c>
      <c r="BC5" t="str" cm="1">
        <f t="array" ref="BC5:BC962">SUBSTITUTE(IFERROR(_xlfn.XLOOKUP(BA5:BA962,$AV$5:$AV$962,$AY$5:$AY$962,),""),0,IFERROR(_xlfn.XLOOKUP(BA5:BA962,$AV$5:$AV$962,$AX$5:$AX$962),""))</f>
        <v xml:space="preserve"> Poison</v>
      </c>
      <c r="BD5" t="str">
        <f>_xlfn.TEXTJOIN(",",TRUE,BB5,BC5)</f>
        <v>Grass, Poison</v>
      </c>
      <c r="BE5" t="str" cm="1">
        <f t="array" ref="BE5:BE962">SUBSTITUTE(_xlfn._xlws.FILTER(BA5:BA962,ISNUMBER(SEARCH(P3,BD5:BD962))),0,"")</f>
        <v>Bulbasaur</v>
      </c>
      <c r="BF5" t="str" cm="1">
        <f t="array" ref="BF5:BF22">IFERROR(_xlfn._xlws.FILTER($AU$5:$AU$22,ISNUMBER(FIND(P3,$AU$5:$AU$22))=FALSE,$AU$5:$AU$22),"")</f>
        <v>Electric</v>
      </c>
      <c r="BG5" t="str" cm="1">
        <f t="array" ref="BG5:BG1800">IFERROR(_xlfn.XLOOKUP(BE5:BE1800,AV5:AV1000,AW5:AW1000),"")</f>
        <v>Grass, Poison</v>
      </c>
      <c r="BH5" t="str" cm="1">
        <f t="array" ref="BH5:BH960">IFERROR(SUBSTITUTE(_xlfn._xlws.FILTER($BE$5:$BE$962,ISNUMBER(SEARCH($Q$3,$BG$5:$BG$962))),0,""),"")</f>
        <v>Bulbasaur</v>
      </c>
    </row>
    <row r="6" spans="1:60" x14ac:dyDescent="0.35">
      <c r="A6" s="56"/>
      <c r="B6" s="13"/>
      <c r="C6" s="13"/>
      <c r="D6" s="13"/>
      <c r="E6" s="13"/>
      <c r="F6" s="13"/>
      <c r="G6" s="43"/>
      <c r="H6" s="94"/>
      <c r="I6" s="95"/>
      <c r="J6" s="95"/>
      <c r="K6" s="95"/>
      <c r="L6" s="95"/>
      <c r="M6" s="96"/>
      <c r="N6" s="56"/>
      <c r="O6" s="13"/>
      <c r="P6" s="13"/>
      <c r="Q6" s="13"/>
      <c r="R6" s="13"/>
      <c r="S6" s="13"/>
      <c r="T6" s="43"/>
      <c r="AD6">
        <v>2</v>
      </c>
      <c r="AE6" t="str">
        <v>Rock</v>
      </c>
      <c r="AF6" t="str">
        <v>Ivysaur</v>
      </c>
      <c r="AG6" t="str">
        <v>Grass, Poison</v>
      </c>
      <c r="AH6" t="str" cm="1">
        <f t="array" ref="AH6:AI6">_xlfn.TEXTSPLIT(AG6,",")</f>
        <v>Grass</v>
      </c>
      <c r="AI6" t="str">
        <v xml:space="preserve"> Poison</v>
      </c>
      <c r="AJ6" t="str">
        <f>'pokedex_(Update_04.21)'!E3</f>
        <v>1</v>
      </c>
      <c r="AK6" t="str">
        <v>Ivysaur</v>
      </c>
      <c r="AL6" t="str">
        <v>Grass</v>
      </c>
      <c r="AM6" t="str">
        <v xml:space="preserve"> Poison</v>
      </c>
      <c r="AN6" t="str">
        <f t="shared" ref="AN6:AN69" si="0">_xlfn.TEXTJOIN(",",TRUE,AL6,AM6)</f>
        <v>Grass, Poison</v>
      </c>
      <c r="AO6" t="str">
        <v>Ivysaur</v>
      </c>
      <c r="AP6" t="str">
        <v>Rock</v>
      </c>
      <c r="AQ6" t="str">
        <v>Grass, Poison</v>
      </c>
      <c r="AR6" t="str">
        <v>Ivysaur</v>
      </c>
      <c r="AT6">
        <v>2</v>
      </c>
      <c r="AU6" t="str">
        <v>Rock</v>
      </c>
      <c r="AV6" t="str">
        <v>Ivysaur</v>
      </c>
      <c r="AW6" t="str">
        <v>Grass, Poison</v>
      </c>
      <c r="AX6" t="str" cm="1">
        <f t="array" ref="AX6:AY6">_xlfn.TEXTSPLIT(AW6,",")</f>
        <v>Grass</v>
      </c>
      <c r="AY6" t="str">
        <v xml:space="preserve"> Poison</v>
      </c>
      <c r="AZ6" t="str">
        <f>'pokedex_(Update_04.21)'!E3</f>
        <v>1</v>
      </c>
      <c r="BA6" t="str">
        <v>Ivysaur</v>
      </c>
      <c r="BB6" t="str">
        <v>Grass</v>
      </c>
      <c r="BC6" t="str">
        <v xml:space="preserve"> Poison</v>
      </c>
      <c r="BD6" t="str">
        <f t="shared" ref="BD6:BD69" si="1">_xlfn.TEXTJOIN(",",TRUE,BB6,BC6)</f>
        <v>Grass, Poison</v>
      </c>
      <c r="BE6" t="str">
        <v>Ivysaur</v>
      </c>
      <c r="BF6" t="str">
        <v>Rock</v>
      </c>
      <c r="BG6" t="str">
        <v>Grass, Poison</v>
      </c>
      <c r="BH6" t="str">
        <v>Ivysaur</v>
      </c>
    </row>
    <row r="7" spans="1:60" ht="14.5" customHeight="1" x14ac:dyDescent="0.35">
      <c r="A7" s="82" t="str">
        <f>IFERROR(_xlfn.IMAGE(V1,"",3,550,550),"Choose your pokemon!")</f>
        <v>Choose your pokemon!</v>
      </c>
      <c r="B7" s="83"/>
      <c r="C7" s="83"/>
      <c r="D7" s="83"/>
      <c r="E7" s="83"/>
      <c r="F7" s="83"/>
      <c r="G7" s="84"/>
      <c r="H7" s="94"/>
      <c r="I7" s="95"/>
      <c r="J7" s="95"/>
      <c r="K7" s="95"/>
      <c r="L7" s="95"/>
      <c r="M7" s="96"/>
      <c r="N7" s="82" t="str">
        <f>IFERROR(_xlfn.IMAGE(V2,"",3,550,550),"Choose your pokemon!")</f>
        <v>Choose your pokemon!</v>
      </c>
      <c r="O7" s="83"/>
      <c r="P7" s="83"/>
      <c r="Q7" s="83"/>
      <c r="R7" s="83"/>
      <c r="S7" s="83"/>
      <c r="T7" s="84"/>
      <c r="AD7">
        <v>3</v>
      </c>
      <c r="AE7" t="str">
        <v>Psychic</v>
      </c>
      <c r="AF7" t="str">
        <v>Venusaur</v>
      </c>
      <c r="AG7" t="str">
        <v>Grass, Poison</v>
      </c>
      <c r="AH7" t="str" cm="1">
        <f t="array" ref="AH7:AI7">_xlfn.TEXTSPLIT(AG7,",")</f>
        <v>Grass</v>
      </c>
      <c r="AI7" t="str">
        <v xml:space="preserve"> Poison</v>
      </c>
      <c r="AJ7" t="str">
        <f>'pokedex_(Update_04.21)'!E4</f>
        <v>1</v>
      </c>
      <c r="AK7" t="str">
        <v>Venusaur</v>
      </c>
      <c r="AL7" t="str">
        <v>Grass</v>
      </c>
      <c r="AM7" t="str">
        <v xml:space="preserve"> Poison</v>
      </c>
      <c r="AN7" t="str">
        <f t="shared" si="0"/>
        <v>Grass, Poison</v>
      </c>
      <c r="AO7" t="str">
        <v>Venusaur</v>
      </c>
      <c r="AP7" t="str">
        <v>Psychic</v>
      </c>
      <c r="AQ7" t="str">
        <v>Grass, Poison</v>
      </c>
      <c r="AR7" t="str">
        <v>Venusaur</v>
      </c>
      <c r="AT7">
        <v>3</v>
      </c>
      <c r="AU7" t="str">
        <v>Psychic</v>
      </c>
      <c r="AV7" t="str">
        <v>Venusaur</v>
      </c>
      <c r="AW7" t="str">
        <v>Grass, Poison</v>
      </c>
      <c r="AX7" t="str" cm="1">
        <f t="array" ref="AX7:AY7">_xlfn.TEXTSPLIT(AW7,",")</f>
        <v>Grass</v>
      </c>
      <c r="AY7" t="str">
        <v xml:space="preserve"> Poison</v>
      </c>
      <c r="AZ7" t="str">
        <f>'pokedex_(Update_04.21)'!E4</f>
        <v>1</v>
      </c>
      <c r="BA7" t="str">
        <v>Venusaur</v>
      </c>
      <c r="BB7" t="str">
        <v>Grass</v>
      </c>
      <c r="BC7" t="str">
        <v xml:space="preserve"> Poison</v>
      </c>
      <c r="BD7" t="str">
        <f t="shared" si="1"/>
        <v>Grass, Poison</v>
      </c>
      <c r="BE7" t="str">
        <v>Venusaur</v>
      </c>
      <c r="BF7" t="str">
        <v>Psychic</v>
      </c>
      <c r="BG7" t="str">
        <v>Grass, Poison</v>
      </c>
      <c r="BH7" t="str">
        <v>Venusaur</v>
      </c>
    </row>
    <row r="8" spans="1:60" ht="14.5" customHeight="1" x14ac:dyDescent="0.35">
      <c r="A8" s="82"/>
      <c r="B8" s="83"/>
      <c r="C8" s="83"/>
      <c r="D8" s="83"/>
      <c r="E8" s="83"/>
      <c r="F8" s="83"/>
      <c r="G8" s="84"/>
      <c r="H8" s="94"/>
      <c r="I8" s="95"/>
      <c r="J8" s="95"/>
      <c r="K8" s="95"/>
      <c r="L8" s="95"/>
      <c r="M8" s="96"/>
      <c r="N8" s="82"/>
      <c r="O8" s="83"/>
      <c r="P8" s="83"/>
      <c r="Q8" s="83"/>
      <c r="R8" s="83"/>
      <c r="S8" s="83"/>
      <c r="T8" s="84"/>
      <c r="AD8">
        <v>4</v>
      </c>
      <c r="AE8" t="str">
        <v>Ground</v>
      </c>
      <c r="AF8" t="str">
        <v>Charmander</v>
      </c>
      <c r="AG8" t="str">
        <v>Fire</v>
      </c>
      <c r="AH8" t="str" cm="1">
        <f t="array" ref="AH8">_xlfn.TEXTSPLIT(AG8,",")</f>
        <v>Fire</v>
      </c>
      <c r="AJ8" t="str">
        <f>'pokedex_(Update_04.21)'!E5</f>
        <v>1</v>
      </c>
      <c r="AK8" t="str">
        <v>Charmander</v>
      </c>
      <c r="AL8" t="str">
        <v>Fire</v>
      </c>
      <c r="AM8" t="str">
        <v>Fire</v>
      </c>
      <c r="AN8" t="str">
        <f t="shared" si="0"/>
        <v>Fire,Fire</v>
      </c>
      <c r="AO8" t="str">
        <v>Charmander</v>
      </c>
      <c r="AP8" t="str">
        <v>Ground</v>
      </c>
      <c r="AQ8" t="str">
        <v>Fire</v>
      </c>
      <c r="AR8" t="str">
        <v>Charmander</v>
      </c>
      <c r="AT8">
        <v>4</v>
      </c>
      <c r="AU8" t="str">
        <v>Ground</v>
      </c>
      <c r="AV8" t="str">
        <v>Charmander</v>
      </c>
      <c r="AW8" t="str">
        <v>Fire</v>
      </c>
      <c r="AX8" t="str" cm="1">
        <f t="array" ref="AX8">_xlfn.TEXTSPLIT(AW8,",")</f>
        <v>Fire</v>
      </c>
      <c r="AZ8" t="str">
        <f>'pokedex_(Update_04.21)'!E5</f>
        <v>1</v>
      </c>
      <c r="BA8" t="str">
        <v>Charmander</v>
      </c>
      <c r="BB8" t="str">
        <v>Fire</v>
      </c>
      <c r="BC8" t="str">
        <v>Fire</v>
      </c>
      <c r="BD8" t="str">
        <f t="shared" si="1"/>
        <v>Fire,Fire</v>
      </c>
      <c r="BE8" t="str">
        <v>Charmander</v>
      </c>
      <c r="BF8" t="str">
        <v>Ground</v>
      </c>
      <c r="BG8" t="str">
        <v>Fire</v>
      </c>
      <c r="BH8" t="str">
        <v>Charmander</v>
      </c>
    </row>
    <row r="9" spans="1:60" ht="14.5" customHeight="1" x14ac:dyDescent="0.35">
      <c r="A9" s="82"/>
      <c r="B9" s="83"/>
      <c r="C9" s="83"/>
      <c r="D9" s="83"/>
      <c r="E9" s="83"/>
      <c r="F9" s="83"/>
      <c r="G9" s="84"/>
      <c r="H9" s="94"/>
      <c r="I9" s="95"/>
      <c r="J9" s="95"/>
      <c r="K9" s="95"/>
      <c r="L9" s="95"/>
      <c r="M9" s="96"/>
      <c r="N9" s="82"/>
      <c r="O9" s="83"/>
      <c r="P9" s="83"/>
      <c r="Q9" s="83"/>
      <c r="R9" s="83"/>
      <c r="S9" s="83"/>
      <c r="T9" s="84"/>
      <c r="AD9">
        <v>5</v>
      </c>
      <c r="AE9" t="str">
        <v>Normal</v>
      </c>
      <c r="AF9" t="str">
        <v>Charmeleon</v>
      </c>
      <c r="AG9" t="str">
        <v>Fire</v>
      </c>
      <c r="AH9" t="str" cm="1">
        <f t="array" ref="AH9">_xlfn.TEXTSPLIT(AG9,",")</f>
        <v>Fire</v>
      </c>
      <c r="AJ9" t="str">
        <f>'pokedex_(Update_04.21)'!E6</f>
        <v>1</v>
      </c>
      <c r="AK9" t="str">
        <v>Charmeleon</v>
      </c>
      <c r="AL9" t="str">
        <v>Fire</v>
      </c>
      <c r="AM9" t="str">
        <v>Fire</v>
      </c>
      <c r="AN9" t="str">
        <f t="shared" si="0"/>
        <v>Fire,Fire</v>
      </c>
      <c r="AO9" t="str">
        <v>Charmeleon</v>
      </c>
      <c r="AP9" t="str">
        <v>Normal</v>
      </c>
      <c r="AQ9" t="str">
        <v>Fire</v>
      </c>
      <c r="AR9" t="str">
        <v>Charmeleon</v>
      </c>
      <c r="AT9">
        <v>5</v>
      </c>
      <c r="AU9" t="str">
        <v>Normal</v>
      </c>
      <c r="AV9" t="str">
        <v>Charmeleon</v>
      </c>
      <c r="AW9" t="str">
        <v>Fire</v>
      </c>
      <c r="AX9" t="str" cm="1">
        <f t="array" ref="AX9">_xlfn.TEXTSPLIT(AW9,",")</f>
        <v>Fire</v>
      </c>
      <c r="AZ9" t="str">
        <f>'pokedex_(Update_04.21)'!E6</f>
        <v>1</v>
      </c>
      <c r="BA9" t="str">
        <v>Charmeleon</v>
      </c>
      <c r="BB9" t="str">
        <v>Fire</v>
      </c>
      <c r="BC9" t="str">
        <v>Fire</v>
      </c>
      <c r="BD9" t="str">
        <f t="shared" si="1"/>
        <v>Fire,Fire</v>
      </c>
      <c r="BE9" t="str">
        <v>Charmeleon</v>
      </c>
      <c r="BF9" t="str">
        <v>Normal</v>
      </c>
      <c r="BG9" t="str">
        <v>Fire</v>
      </c>
      <c r="BH9" t="str">
        <v>Charmeleon</v>
      </c>
    </row>
    <row r="10" spans="1:60" ht="14.5" customHeight="1" x14ac:dyDescent="0.35">
      <c r="A10" s="82"/>
      <c r="B10" s="83"/>
      <c r="C10" s="83"/>
      <c r="D10" s="83"/>
      <c r="E10" s="83"/>
      <c r="F10" s="83"/>
      <c r="G10" s="84"/>
      <c r="H10" s="13"/>
      <c r="I10" s="13"/>
      <c r="J10" s="13"/>
      <c r="K10" s="13"/>
      <c r="L10" s="13"/>
      <c r="M10" s="13"/>
      <c r="N10" s="82"/>
      <c r="O10" s="83"/>
      <c r="P10" s="83"/>
      <c r="Q10" s="83"/>
      <c r="R10" s="83"/>
      <c r="S10" s="83"/>
      <c r="T10" s="84"/>
      <c r="AD10">
        <v>6</v>
      </c>
      <c r="AE10" t="str">
        <v>Fighting</v>
      </c>
      <c r="AF10" t="str">
        <v>Charizard</v>
      </c>
      <c r="AG10" t="str">
        <v>Fire, Flying</v>
      </c>
      <c r="AH10" t="str" cm="1">
        <f t="array" ref="AH10:AI10">_xlfn.TEXTSPLIT(AG10,",")</f>
        <v>Fire</v>
      </c>
      <c r="AI10" t="str">
        <v xml:space="preserve"> Flying</v>
      </c>
      <c r="AJ10" t="str">
        <f>'pokedex_(Update_04.21)'!E7</f>
        <v>1</v>
      </c>
      <c r="AK10" t="str">
        <v>Charizard</v>
      </c>
      <c r="AL10" t="str">
        <v>Fire</v>
      </c>
      <c r="AM10" t="str">
        <v xml:space="preserve"> Flying</v>
      </c>
      <c r="AN10" t="str">
        <f t="shared" si="0"/>
        <v>Fire, Flying</v>
      </c>
      <c r="AO10" t="str">
        <v>Charizard</v>
      </c>
      <c r="AP10" t="str">
        <v>Fighting</v>
      </c>
      <c r="AQ10" t="str">
        <v>Fire, Flying</v>
      </c>
      <c r="AR10" t="str">
        <v>Charizard</v>
      </c>
      <c r="AT10">
        <v>6</v>
      </c>
      <c r="AU10" t="str">
        <v>Fighting</v>
      </c>
      <c r="AV10" t="str">
        <v>Charizard</v>
      </c>
      <c r="AW10" t="str">
        <v>Fire, Flying</v>
      </c>
      <c r="AX10" t="str" cm="1">
        <f t="array" ref="AX10:AY10">_xlfn.TEXTSPLIT(AW10,",")</f>
        <v>Fire</v>
      </c>
      <c r="AY10" t="str">
        <v xml:space="preserve"> Flying</v>
      </c>
      <c r="AZ10" t="str">
        <f>'pokedex_(Update_04.21)'!E7</f>
        <v>1</v>
      </c>
      <c r="BA10" t="str">
        <v>Charizard</v>
      </c>
      <c r="BB10" t="str">
        <v>Fire</v>
      </c>
      <c r="BC10" t="str">
        <v xml:space="preserve"> Flying</v>
      </c>
      <c r="BD10" t="str">
        <f t="shared" si="1"/>
        <v>Fire, Flying</v>
      </c>
      <c r="BE10" t="str">
        <v>Charizard</v>
      </c>
      <c r="BF10" t="str">
        <v>Fighting</v>
      </c>
      <c r="BG10" t="str">
        <v>Fire, Flying</v>
      </c>
      <c r="BH10" t="str">
        <v>Charizard</v>
      </c>
    </row>
    <row r="11" spans="1:60" ht="15" customHeight="1" thickBot="1" x14ac:dyDescent="0.4">
      <c r="A11" s="82"/>
      <c r="B11" s="83"/>
      <c r="C11" s="83"/>
      <c r="D11" s="83"/>
      <c r="E11" s="83"/>
      <c r="F11" s="83"/>
      <c r="G11" s="84"/>
      <c r="H11" s="13"/>
      <c r="I11" s="13"/>
      <c r="J11" s="13"/>
      <c r="K11" s="13"/>
      <c r="L11" s="13"/>
      <c r="M11" s="13"/>
      <c r="N11" s="82"/>
      <c r="O11" s="83"/>
      <c r="P11" s="83"/>
      <c r="Q11" s="83"/>
      <c r="R11" s="83"/>
      <c r="S11" s="83"/>
      <c r="T11" s="84"/>
      <c r="AD11">
        <v>7</v>
      </c>
      <c r="AE11" t="str">
        <v>Water</v>
      </c>
      <c r="AF11" t="str">
        <v>Squirtle</v>
      </c>
      <c r="AG11" t="str">
        <v>Water</v>
      </c>
      <c r="AH11" t="str" cm="1">
        <f t="array" ref="AH11">_xlfn.TEXTSPLIT(AG11,",")</f>
        <v>Water</v>
      </c>
      <c r="AJ11" t="str">
        <f>'pokedex_(Update_04.21)'!E8</f>
        <v>1</v>
      </c>
      <c r="AK11" t="str">
        <v>Squirtle</v>
      </c>
      <c r="AL11" t="str">
        <v>Water</v>
      </c>
      <c r="AM11" t="str">
        <v>Water</v>
      </c>
      <c r="AN11" t="str">
        <f t="shared" si="0"/>
        <v>Water,Water</v>
      </c>
      <c r="AO11" t="str">
        <v>Squirtle</v>
      </c>
      <c r="AP11" t="str">
        <v>Water</v>
      </c>
      <c r="AQ11" t="str">
        <v>Water</v>
      </c>
      <c r="AR11" t="str">
        <v>Squirtle</v>
      </c>
      <c r="AT11">
        <v>7</v>
      </c>
      <c r="AU11" t="str">
        <v>Water</v>
      </c>
      <c r="AV11" t="str">
        <v>Squirtle</v>
      </c>
      <c r="AW11" t="str">
        <v>Water</v>
      </c>
      <c r="AX11" t="str" cm="1">
        <f t="array" ref="AX11">_xlfn.TEXTSPLIT(AW11,",")</f>
        <v>Water</v>
      </c>
      <c r="AZ11" t="str">
        <f>'pokedex_(Update_04.21)'!E8</f>
        <v>1</v>
      </c>
      <c r="BA11" t="str">
        <v>Squirtle</v>
      </c>
      <c r="BB11" t="str">
        <v>Water</v>
      </c>
      <c r="BC11" t="str">
        <v>Water</v>
      </c>
      <c r="BD11" t="str">
        <f t="shared" si="1"/>
        <v>Water,Water</v>
      </c>
      <c r="BE11" t="str">
        <v>Squirtle</v>
      </c>
      <c r="BF11" t="str">
        <v>Water</v>
      </c>
      <c r="BG11" t="str">
        <v>Water</v>
      </c>
      <c r="BH11" t="str">
        <v>Squirtle</v>
      </c>
    </row>
    <row r="12" spans="1:60" ht="16.5" customHeight="1" thickTop="1" thickBot="1" x14ac:dyDescent="0.45">
      <c r="A12" s="82"/>
      <c r="B12" s="83"/>
      <c r="C12" s="83"/>
      <c r="D12" s="83"/>
      <c r="E12" s="83"/>
      <c r="F12" s="83"/>
      <c r="G12" s="83"/>
      <c r="H12" s="88" t="s">
        <v>4608</v>
      </c>
      <c r="I12" s="88"/>
      <c r="J12" s="88"/>
      <c r="K12" s="92" t="s">
        <v>4608</v>
      </c>
      <c r="L12" s="92"/>
      <c r="M12" s="92"/>
      <c r="N12" s="82"/>
      <c r="O12" s="83"/>
      <c r="P12" s="83"/>
      <c r="Q12" s="83"/>
      <c r="R12" s="83"/>
      <c r="S12" s="83"/>
      <c r="T12" s="84"/>
      <c r="AD12">
        <v>8</v>
      </c>
      <c r="AE12" t="str">
        <v>Bug</v>
      </c>
      <c r="AF12" t="str">
        <v>Wartortle</v>
      </c>
      <c r="AG12" t="str">
        <v>Water</v>
      </c>
      <c r="AH12" t="str" cm="1">
        <f t="array" ref="AH12">_xlfn.TEXTSPLIT(AG12,",")</f>
        <v>Water</v>
      </c>
      <c r="AJ12" t="str">
        <f>'pokedex_(Update_04.21)'!E9</f>
        <v>1</v>
      </c>
      <c r="AK12" t="str">
        <v>Wartortle</v>
      </c>
      <c r="AL12" t="str">
        <v>Water</v>
      </c>
      <c r="AM12" t="str">
        <v>Water</v>
      </c>
      <c r="AN12" t="str">
        <f t="shared" si="0"/>
        <v>Water,Water</v>
      </c>
      <c r="AO12" t="str">
        <v>Wartortle</v>
      </c>
      <c r="AP12" t="str">
        <v>Bug</v>
      </c>
      <c r="AQ12" t="str">
        <v>Water</v>
      </c>
      <c r="AR12" t="str">
        <v>Wartortle</v>
      </c>
      <c r="AT12">
        <v>8</v>
      </c>
      <c r="AU12" t="str">
        <v>Bug</v>
      </c>
      <c r="AV12" t="str">
        <v>Wartortle</v>
      </c>
      <c r="AW12" t="str">
        <v>Water</v>
      </c>
      <c r="AX12" t="str" cm="1">
        <f t="array" ref="AX12">_xlfn.TEXTSPLIT(AW12,",")</f>
        <v>Water</v>
      </c>
      <c r="AZ12" t="str">
        <f>'pokedex_(Update_04.21)'!E9</f>
        <v>1</v>
      </c>
      <c r="BA12" t="str">
        <v>Wartortle</v>
      </c>
      <c r="BB12" t="str">
        <v>Water</v>
      </c>
      <c r="BC12" t="str">
        <v>Water</v>
      </c>
      <c r="BD12" t="str">
        <f t="shared" si="1"/>
        <v>Water,Water</v>
      </c>
      <c r="BE12" t="str">
        <v>Wartortle</v>
      </c>
      <c r="BF12" t="str">
        <v>Bug</v>
      </c>
      <c r="BG12" t="str">
        <v>Water</v>
      </c>
      <c r="BH12" t="str">
        <v>Wartortle</v>
      </c>
    </row>
    <row r="13" spans="1:60" ht="16.5" customHeight="1" thickTop="1" thickBot="1" x14ac:dyDescent="0.45">
      <c r="A13" s="82"/>
      <c r="B13" s="83"/>
      <c r="C13" s="83"/>
      <c r="D13" s="83"/>
      <c r="E13" s="83"/>
      <c r="F13" s="83"/>
      <c r="G13" s="84"/>
      <c r="H13" s="91" t="str" cm="1">
        <f t="array" ref="H13">IFERROR(_xlfn.XLOOKUP(F3,'pokedex_(Update_04.21)'!A2:A959,'pokedex_(Update_04.21)'!V2:V959,"")*_xlfn.XLOOKUP(D4,'pokedex_(Update_04.21)'!AV1:BM1,_xlfn.XLOOKUP(R3,'pokedex_(Update_04.21)'!A2:A959,'pokedex_(Update_04.21)'!AV2:BM959))*_xlfn.XLOOKUP(E4,'pokedex_(Update_04.21)'!AV1:BM1,_xlfn.XLOOKUP(R3,'pokedex_(Update_04.21)'!A2:A959,'pokedex_(Update_04.21)'!AV2:BM959),1),"")</f>
        <v/>
      </c>
      <c r="I13" s="90"/>
      <c r="J13" s="90"/>
      <c r="K13" s="89" t="str" cm="1">
        <f t="array" ref="K13">IFERROR(_xlfn.XLOOKUP(R3,'pokedex_(Update_04.21)'!A2:A959,'pokedex_(Update_04.21)'!V2:V959,"")*_xlfn.XLOOKUP(P4,'pokedex_(Update_04.21)'!AV1:BM1,_xlfn.XLOOKUP(F3,'pokedex_(Update_04.21)'!A2:A959,'pokedex_(Update_04.21)'!AV2:BM959))*_xlfn.XLOOKUP(Q4,'pokedex_(Update_04.21)'!AV1:BM1,_xlfn.XLOOKUP(F3,'pokedex_(Update_04.21)'!A2:A959,'pokedex_(Update_04.21)'!AV2:BM959),1),"")</f>
        <v/>
      </c>
      <c r="L13" s="90"/>
      <c r="M13" s="93"/>
      <c r="N13" s="82"/>
      <c r="O13" s="83"/>
      <c r="P13" s="83"/>
      <c r="Q13" s="83"/>
      <c r="R13" s="83"/>
      <c r="S13" s="83"/>
      <c r="T13" s="84"/>
      <c r="AE13" t="str">
        <v>Grass</v>
      </c>
      <c r="AF13" t="str">
        <v>Blastoise</v>
      </c>
      <c r="AG13" t="str">
        <v>Water</v>
      </c>
      <c r="AH13" t="str" cm="1">
        <f t="array" ref="AH13">_xlfn.TEXTSPLIT(AG13,",")</f>
        <v>Water</v>
      </c>
      <c r="AJ13" t="str">
        <f>'pokedex_(Update_04.21)'!E10</f>
        <v>1</v>
      </c>
      <c r="AK13" t="str">
        <v>Blastoise</v>
      </c>
      <c r="AL13" t="str">
        <v>Water</v>
      </c>
      <c r="AM13" t="str">
        <v>Water</v>
      </c>
      <c r="AN13" t="str">
        <f t="shared" si="0"/>
        <v>Water,Water</v>
      </c>
      <c r="AO13" t="str">
        <v>Blastoise</v>
      </c>
      <c r="AP13" t="str">
        <v>Grass</v>
      </c>
      <c r="AQ13" t="str">
        <v>Water</v>
      </c>
      <c r="AR13" t="str">
        <v>Blastoise</v>
      </c>
      <c r="AU13" t="str">
        <v>Grass</v>
      </c>
      <c r="AV13" t="str">
        <v>Blastoise</v>
      </c>
      <c r="AW13" t="str">
        <v>Water</v>
      </c>
      <c r="AX13" t="str" cm="1">
        <f t="array" ref="AX13">_xlfn.TEXTSPLIT(AW13,",")</f>
        <v>Water</v>
      </c>
      <c r="AZ13" t="str">
        <f>'pokedex_(Update_04.21)'!E10</f>
        <v>1</v>
      </c>
      <c r="BA13" t="str">
        <v>Blastoise</v>
      </c>
      <c r="BB13" t="str">
        <v>Water</v>
      </c>
      <c r="BC13" t="str">
        <v>Water</v>
      </c>
      <c r="BD13" t="str">
        <f t="shared" si="1"/>
        <v>Water,Water</v>
      </c>
      <c r="BE13" t="str">
        <v>Blastoise</v>
      </c>
      <c r="BF13" t="str">
        <v>Grass</v>
      </c>
      <c r="BG13" t="str">
        <v>Water</v>
      </c>
      <c r="BH13" t="str">
        <v>Blastoise</v>
      </c>
    </row>
    <row r="14" spans="1:60" ht="16.5" customHeight="1" thickTop="1" thickBot="1" x14ac:dyDescent="0.45">
      <c r="A14" s="82"/>
      <c r="B14" s="83"/>
      <c r="C14" s="83"/>
      <c r="D14" s="83"/>
      <c r="E14" s="83"/>
      <c r="F14" s="83"/>
      <c r="G14" s="83"/>
      <c r="H14" s="88" t="s">
        <v>4582</v>
      </c>
      <c r="I14" s="88"/>
      <c r="J14" s="88"/>
      <c r="K14" s="92" t="s">
        <v>4582</v>
      </c>
      <c r="L14" s="92"/>
      <c r="M14" s="92"/>
      <c r="N14" s="82"/>
      <c r="O14" s="83"/>
      <c r="P14" s="83"/>
      <c r="Q14" s="83"/>
      <c r="R14" s="83"/>
      <c r="S14" s="83"/>
      <c r="T14" s="84"/>
      <c r="AE14" t="str">
        <v>Fire</v>
      </c>
      <c r="AF14" t="str">
        <v>Caterpie</v>
      </c>
      <c r="AG14" t="str">
        <v>Bug</v>
      </c>
      <c r="AH14" t="str" cm="1">
        <f t="array" ref="AH14">_xlfn.TEXTSPLIT(AG14,",")</f>
        <v>Bug</v>
      </c>
      <c r="AJ14" t="str">
        <f>'pokedex_(Update_04.21)'!E11</f>
        <v>1</v>
      </c>
      <c r="AK14" t="str">
        <v>Caterpie</v>
      </c>
      <c r="AL14" t="str">
        <v>Bug</v>
      </c>
      <c r="AM14" t="str">
        <v>Bug</v>
      </c>
      <c r="AN14" t="str">
        <f t="shared" si="0"/>
        <v>Bug,Bug</v>
      </c>
      <c r="AO14" t="str">
        <v>Caterpie</v>
      </c>
      <c r="AP14" t="str">
        <v>Fire</v>
      </c>
      <c r="AQ14" t="str">
        <v>Bug</v>
      </c>
      <c r="AR14" t="str">
        <v>Caterpie</v>
      </c>
      <c r="AU14" t="str">
        <v>Fire</v>
      </c>
      <c r="AV14" t="str">
        <v>Caterpie</v>
      </c>
      <c r="AW14" t="str">
        <v>Bug</v>
      </c>
      <c r="AX14" t="str" cm="1">
        <f t="array" ref="AX14">_xlfn.TEXTSPLIT(AW14,",")</f>
        <v>Bug</v>
      </c>
      <c r="AZ14" t="str">
        <f>'pokedex_(Update_04.21)'!E11</f>
        <v>1</v>
      </c>
      <c r="BA14" t="str">
        <v>Caterpie</v>
      </c>
      <c r="BB14" t="str">
        <v>Bug</v>
      </c>
      <c r="BC14" t="str">
        <v>Bug</v>
      </c>
      <c r="BD14" t="str">
        <f t="shared" si="1"/>
        <v>Bug,Bug</v>
      </c>
      <c r="BE14" t="str">
        <v>Caterpie</v>
      </c>
      <c r="BF14" t="str">
        <v>Fire</v>
      </c>
      <c r="BG14" t="str">
        <v>Bug</v>
      </c>
      <c r="BH14" t="str">
        <v>Caterpie</v>
      </c>
    </row>
    <row r="15" spans="1:60" ht="16.5" customHeight="1" thickTop="1" thickBot="1" x14ac:dyDescent="0.45">
      <c r="A15" s="82"/>
      <c r="B15" s="83"/>
      <c r="C15" s="83"/>
      <c r="D15" s="83"/>
      <c r="E15" s="83"/>
      <c r="F15" s="83"/>
      <c r="G15" s="84"/>
      <c r="H15" s="89" t="str">
        <f>_xlfn.XLOOKUP(F3,'pokedex_(Update_04.21)'!A2:A959,'pokedex_(Update_04.21)'!X2:X959,"")</f>
        <v/>
      </c>
      <c r="I15" s="90"/>
      <c r="J15" s="90"/>
      <c r="K15" s="89" t="str">
        <f>_xlfn.XLOOKUP(R3,'pokedex_(Update_04.21)'!A2:A959,'pokedex_(Update_04.21)'!X2:X959,"")</f>
        <v/>
      </c>
      <c r="L15" s="90"/>
      <c r="M15" s="93"/>
      <c r="N15" s="82"/>
      <c r="O15" s="83"/>
      <c r="P15" s="83"/>
      <c r="Q15" s="83"/>
      <c r="R15" s="83"/>
      <c r="S15" s="83"/>
      <c r="T15" s="84"/>
      <c r="AE15" t="str">
        <v>Dark</v>
      </c>
      <c r="AF15" t="str">
        <v>Metapod</v>
      </c>
      <c r="AG15" t="str">
        <v>Bug</v>
      </c>
      <c r="AH15" t="str" cm="1">
        <f t="array" ref="AH15">_xlfn.TEXTSPLIT(AG15,",")</f>
        <v>Bug</v>
      </c>
      <c r="AJ15" t="str">
        <f>'pokedex_(Update_04.21)'!E12</f>
        <v>1</v>
      </c>
      <c r="AK15" t="str">
        <v>Metapod</v>
      </c>
      <c r="AL15" t="str">
        <v>Bug</v>
      </c>
      <c r="AM15" t="str">
        <v>Bug</v>
      </c>
      <c r="AN15" t="str">
        <f t="shared" si="0"/>
        <v>Bug,Bug</v>
      </c>
      <c r="AO15" t="str">
        <v>Metapod</v>
      </c>
      <c r="AP15" t="str">
        <v>Dark</v>
      </c>
      <c r="AQ15" t="str">
        <v>Bug</v>
      </c>
      <c r="AR15" t="str">
        <v>Metapod</v>
      </c>
      <c r="AU15" t="str">
        <v>Dark</v>
      </c>
      <c r="AV15" t="str">
        <v>Metapod</v>
      </c>
      <c r="AW15" t="str">
        <v>Bug</v>
      </c>
      <c r="AX15" t="str" cm="1">
        <f t="array" ref="AX15">_xlfn.TEXTSPLIT(AW15,",")</f>
        <v>Bug</v>
      </c>
      <c r="AZ15" t="str">
        <f>'pokedex_(Update_04.21)'!E12</f>
        <v>1</v>
      </c>
      <c r="BA15" t="str">
        <v>Metapod</v>
      </c>
      <c r="BB15" t="str">
        <v>Bug</v>
      </c>
      <c r="BC15" t="str">
        <v>Bug</v>
      </c>
      <c r="BD15" t="str">
        <f t="shared" si="1"/>
        <v>Bug,Bug</v>
      </c>
      <c r="BE15" t="str">
        <v>Metapod</v>
      </c>
      <c r="BF15" t="str">
        <v>Dark</v>
      </c>
      <c r="BG15" t="str">
        <v>Bug</v>
      </c>
      <c r="BH15" t="str">
        <v>Metapod</v>
      </c>
    </row>
    <row r="16" spans="1:60" ht="16.5" customHeight="1" thickTop="1" thickBot="1" x14ac:dyDescent="0.45">
      <c r="A16" s="82"/>
      <c r="B16" s="83"/>
      <c r="C16" s="83"/>
      <c r="D16" s="83"/>
      <c r="E16" s="83"/>
      <c r="F16" s="83"/>
      <c r="G16" s="83"/>
      <c r="H16" s="88" t="s">
        <v>4639</v>
      </c>
      <c r="I16" s="88"/>
      <c r="J16" s="88"/>
      <c r="K16" s="92" t="s">
        <v>4639</v>
      </c>
      <c r="L16" s="92"/>
      <c r="M16" s="92"/>
      <c r="N16" s="82"/>
      <c r="O16" s="83"/>
      <c r="P16" s="83"/>
      <c r="Q16" s="83"/>
      <c r="R16" s="83"/>
      <c r="S16" s="83"/>
      <c r="T16" s="84"/>
      <c r="AE16" t="str">
        <v>Ghost</v>
      </c>
      <c r="AF16" t="str">
        <v>Butterfree</v>
      </c>
      <c r="AG16" t="str">
        <v>Bug, Flying</v>
      </c>
      <c r="AH16" t="str" cm="1">
        <f t="array" ref="AH16:AI16">_xlfn.TEXTSPLIT(AG16,",")</f>
        <v>Bug</v>
      </c>
      <c r="AI16" t="str">
        <v xml:space="preserve"> Flying</v>
      </c>
      <c r="AJ16" t="str">
        <f>'pokedex_(Update_04.21)'!E13</f>
        <v>1</v>
      </c>
      <c r="AK16" t="str">
        <v>Butterfree</v>
      </c>
      <c r="AL16" t="str">
        <v>Bug</v>
      </c>
      <c r="AM16" t="str">
        <v xml:space="preserve"> Flying</v>
      </c>
      <c r="AN16" t="str">
        <f t="shared" si="0"/>
        <v>Bug, Flying</v>
      </c>
      <c r="AO16" t="str">
        <v>Butterfree</v>
      </c>
      <c r="AP16" t="str">
        <v>Ghost</v>
      </c>
      <c r="AQ16" t="str">
        <v>Bug, Flying</v>
      </c>
      <c r="AR16" t="str">
        <v>Butterfree</v>
      </c>
      <c r="AU16" t="str">
        <v>Ghost</v>
      </c>
      <c r="AV16" t="str">
        <v>Butterfree</v>
      </c>
      <c r="AW16" t="str">
        <v>Bug, Flying</v>
      </c>
      <c r="AX16" t="str" cm="1">
        <f t="array" ref="AX16:AY16">_xlfn.TEXTSPLIT(AW16,",")</f>
        <v>Bug</v>
      </c>
      <c r="AY16" t="str">
        <v xml:space="preserve"> Flying</v>
      </c>
      <c r="AZ16" t="str">
        <f>'pokedex_(Update_04.21)'!E13</f>
        <v>1</v>
      </c>
      <c r="BA16" t="str">
        <v>Butterfree</v>
      </c>
      <c r="BB16" t="str">
        <v>Bug</v>
      </c>
      <c r="BC16" t="str">
        <v xml:space="preserve"> Flying</v>
      </c>
      <c r="BD16" t="str">
        <f t="shared" si="1"/>
        <v>Bug, Flying</v>
      </c>
      <c r="BE16" t="str">
        <v>Butterfree</v>
      </c>
      <c r="BF16" t="str">
        <v>Ghost</v>
      </c>
      <c r="BG16" t="str">
        <v>Bug, Flying</v>
      </c>
      <c r="BH16" t="str">
        <v>Butterfree</v>
      </c>
    </row>
    <row r="17" spans="1:60" ht="16.5" customHeight="1" thickTop="1" thickBot="1" x14ac:dyDescent="0.45">
      <c r="A17" s="82"/>
      <c r="B17" s="83"/>
      <c r="C17" s="83"/>
      <c r="D17" s="83"/>
      <c r="E17" s="83"/>
      <c r="F17" s="83"/>
      <c r="G17" s="84"/>
      <c r="H17" s="89" t="str">
        <f>_xlfn.XLOOKUP(F3,'pokedex_(Update_04.21)'!A2:A959,'pokedex_(Update_04.21)'!T2:T959,"")</f>
        <v/>
      </c>
      <c r="I17" s="90"/>
      <c r="J17" s="90"/>
      <c r="K17" s="89" t="str">
        <f>_xlfn.XLOOKUP(R3,'pokedex_(Update_04.21)'!A2:A959,'pokedex_(Update_04.21)'!T2:T959,"")</f>
        <v/>
      </c>
      <c r="L17" s="90"/>
      <c r="M17" s="93"/>
      <c r="N17" s="82"/>
      <c r="O17" s="83"/>
      <c r="P17" s="83"/>
      <c r="Q17" s="83"/>
      <c r="R17" s="83"/>
      <c r="S17" s="83"/>
      <c r="T17" s="84"/>
      <c r="AE17" t="str">
        <v>Poison</v>
      </c>
      <c r="AF17" t="str">
        <v>Weedle</v>
      </c>
      <c r="AG17" t="str">
        <v>Bug, Poison</v>
      </c>
      <c r="AH17" t="str" cm="1">
        <f t="array" ref="AH17:AI17">_xlfn.TEXTSPLIT(AG17,",")</f>
        <v>Bug</v>
      </c>
      <c r="AI17" t="str">
        <v xml:space="preserve"> Poison</v>
      </c>
      <c r="AJ17" t="str">
        <f>'pokedex_(Update_04.21)'!E14</f>
        <v>1</v>
      </c>
      <c r="AK17" t="str">
        <v>Weedle</v>
      </c>
      <c r="AL17" t="str">
        <v>Bug</v>
      </c>
      <c r="AM17" t="str">
        <v xml:space="preserve"> Poison</v>
      </c>
      <c r="AN17" t="str">
        <f t="shared" si="0"/>
        <v>Bug, Poison</v>
      </c>
      <c r="AO17" t="str">
        <v>Weedle</v>
      </c>
      <c r="AP17" t="str">
        <v>Poison</v>
      </c>
      <c r="AQ17" t="str">
        <v>Bug, Poison</v>
      </c>
      <c r="AR17" t="str">
        <v>Weedle</v>
      </c>
      <c r="AU17" t="str">
        <v>Poison</v>
      </c>
      <c r="AV17" t="str">
        <v>Weedle</v>
      </c>
      <c r="AW17" t="str">
        <v>Bug, Poison</v>
      </c>
      <c r="AX17" t="str" cm="1">
        <f t="array" ref="AX17:AY17">_xlfn.TEXTSPLIT(AW17,",")</f>
        <v>Bug</v>
      </c>
      <c r="AY17" t="str">
        <v xml:space="preserve"> Poison</v>
      </c>
      <c r="AZ17" t="str">
        <f>'pokedex_(Update_04.21)'!E14</f>
        <v>1</v>
      </c>
      <c r="BA17" t="str">
        <v>Weedle</v>
      </c>
      <c r="BB17" t="str">
        <v>Bug</v>
      </c>
      <c r="BC17" t="str">
        <v xml:space="preserve"> Poison</v>
      </c>
      <c r="BD17" t="str">
        <f t="shared" si="1"/>
        <v>Bug, Poison</v>
      </c>
      <c r="BE17" t="str">
        <v>Weedle</v>
      </c>
      <c r="BF17" t="str">
        <v>Poison</v>
      </c>
      <c r="BG17" t="str">
        <v>Bug, Poison</v>
      </c>
      <c r="BH17" t="str">
        <v>Weedle</v>
      </c>
    </row>
    <row r="18" spans="1:60" ht="16.5" customHeight="1" thickTop="1" thickBot="1" x14ac:dyDescent="0.45">
      <c r="A18" s="82"/>
      <c r="B18" s="83"/>
      <c r="C18" s="83"/>
      <c r="D18" s="83"/>
      <c r="E18" s="83"/>
      <c r="F18" s="83"/>
      <c r="G18" s="83"/>
      <c r="H18" s="88" t="s">
        <v>4583</v>
      </c>
      <c r="I18" s="88"/>
      <c r="J18" s="88"/>
      <c r="K18" s="92" t="s">
        <v>4583</v>
      </c>
      <c r="L18" s="92"/>
      <c r="M18" s="92"/>
      <c r="N18" s="82"/>
      <c r="O18" s="83"/>
      <c r="P18" s="83"/>
      <c r="Q18" s="83"/>
      <c r="R18" s="83"/>
      <c r="S18" s="83"/>
      <c r="T18" s="84"/>
      <c r="AE18" t="str">
        <v>Ice</v>
      </c>
      <c r="AF18" t="str">
        <v>Kakuna</v>
      </c>
      <c r="AG18" t="str">
        <v>Bug, Poison</v>
      </c>
      <c r="AH18" t="str" cm="1">
        <f t="array" ref="AH18:AI18">_xlfn.TEXTSPLIT(AG18,",")</f>
        <v>Bug</v>
      </c>
      <c r="AI18" t="str">
        <v xml:space="preserve"> Poison</v>
      </c>
      <c r="AJ18" t="str">
        <f>'pokedex_(Update_04.21)'!E15</f>
        <v>1</v>
      </c>
      <c r="AK18" t="str">
        <v>Kakuna</v>
      </c>
      <c r="AL18" t="str">
        <v>Bug</v>
      </c>
      <c r="AM18" t="str">
        <v xml:space="preserve"> Poison</v>
      </c>
      <c r="AN18" t="str">
        <f t="shared" si="0"/>
        <v>Bug, Poison</v>
      </c>
      <c r="AO18" t="str">
        <v>Kakuna</v>
      </c>
      <c r="AP18" t="str">
        <v>Ice</v>
      </c>
      <c r="AQ18" t="str">
        <v>Bug, Poison</v>
      </c>
      <c r="AR18" t="str">
        <v>Kakuna</v>
      </c>
      <c r="AU18" t="str">
        <v>Ice</v>
      </c>
      <c r="AV18" t="str">
        <v>Kakuna</v>
      </c>
      <c r="AW18" t="str">
        <v>Bug, Poison</v>
      </c>
      <c r="AX18" t="str" cm="1">
        <f t="array" ref="AX18:AY18">_xlfn.TEXTSPLIT(AW18,",")</f>
        <v>Bug</v>
      </c>
      <c r="AY18" t="str">
        <v xml:space="preserve"> Poison</v>
      </c>
      <c r="AZ18" t="str">
        <f>'pokedex_(Update_04.21)'!E15</f>
        <v>1</v>
      </c>
      <c r="BA18" t="str">
        <v>Kakuna</v>
      </c>
      <c r="BB18" t="str">
        <v>Bug</v>
      </c>
      <c r="BC18" t="str">
        <v xml:space="preserve"> Poison</v>
      </c>
      <c r="BD18" t="str">
        <f t="shared" si="1"/>
        <v>Bug, Poison</v>
      </c>
      <c r="BE18" t="str">
        <v>Kakuna</v>
      </c>
      <c r="BF18" t="str">
        <v>Ice</v>
      </c>
      <c r="BG18" t="str">
        <v>Bug, Poison</v>
      </c>
      <c r="BH18" t="str">
        <v>Kakuna</v>
      </c>
    </row>
    <row r="19" spans="1:60" ht="16.5" customHeight="1" thickTop="1" thickBot="1" x14ac:dyDescent="0.45">
      <c r="A19" s="82"/>
      <c r="B19" s="83"/>
      <c r="C19" s="83"/>
      <c r="D19" s="83"/>
      <c r="E19" s="83"/>
      <c r="F19" s="83"/>
      <c r="G19" s="84"/>
      <c r="H19" s="89" t="str">
        <f>_xlfn.XLOOKUP(F3,'pokedex_(Update_04.21)'!A2:A959,'pokedex_(Update_04.21)'!AD2:AD959,"")</f>
        <v/>
      </c>
      <c r="I19" s="90"/>
      <c r="J19" s="90"/>
      <c r="K19" s="89" t="str">
        <f>_xlfn.XLOOKUP(R3,'pokedex_(Update_04.21)'!A2:A959,'pokedex_(Update_04.21)'!AD2:AD959,"")</f>
        <v/>
      </c>
      <c r="L19" s="90"/>
      <c r="M19" s="93"/>
      <c r="N19" s="82"/>
      <c r="O19" s="83"/>
      <c r="P19" s="83"/>
      <c r="Q19" s="83"/>
      <c r="R19" s="83"/>
      <c r="S19" s="83"/>
      <c r="T19" s="84"/>
      <c r="AE19" t="str">
        <v>Steel</v>
      </c>
      <c r="AF19" t="str">
        <v>Beedrill</v>
      </c>
      <c r="AG19" t="str">
        <v>Bug, Poison</v>
      </c>
      <c r="AH19" t="str" cm="1">
        <f t="array" ref="AH19:AI19">_xlfn.TEXTSPLIT(AG19,",")</f>
        <v>Bug</v>
      </c>
      <c r="AI19" t="str">
        <v xml:space="preserve"> Poison</v>
      </c>
      <c r="AJ19" t="str">
        <f>'pokedex_(Update_04.21)'!E16</f>
        <v>1</v>
      </c>
      <c r="AK19" t="str">
        <v>Beedrill</v>
      </c>
      <c r="AL19" t="str">
        <v>Bug</v>
      </c>
      <c r="AM19" t="str">
        <v xml:space="preserve"> Poison</v>
      </c>
      <c r="AN19" t="str">
        <f t="shared" si="0"/>
        <v>Bug, Poison</v>
      </c>
      <c r="AO19" t="str">
        <v>Beedrill</v>
      </c>
      <c r="AP19" t="str">
        <v>Steel</v>
      </c>
      <c r="AQ19" t="str">
        <v>Bug, Poison</v>
      </c>
      <c r="AR19" t="str">
        <v>Beedrill</v>
      </c>
      <c r="AU19" t="str">
        <v>Steel</v>
      </c>
      <c r="AV19" t="str">
        <v>Beedrill</v>
      </c>
      <c r="AW19" t="str">
        <v>Bug, Poison</v>
      </c>
      <c r="AX19" t="str" cm="1">
        <f t="array" ref="AX19:AY19">_xlfn.TEXTSPLIT(AW19,",")</f>
        <v>Bug</v>
      </c>
      <c r="AY19" t="str">
        <v xml:space="preserve"> Poison</v>
      </c>
      <c r="AZ19" t="str">
        <f>'pokedex_(Update_04.21)'!E16</f>
        <v>1</v>
      </c>
      <c r="BA19" t="str">
        <v>Beedrill</v>
      </c>
      <c r="BB19" t="str">
        <v>Bug</v>
      </c>
      <c r="BC19" t="str">
        <v xml:space="preserve"> Poison</v>
      </c>
      <c r="BD19" t="str">
        <f t="shared" si="1"/>
        <v>Bug, Poison</v>
      </c>
      <c r="BE19" t="str">
        <v>Beedrill</v>
      </c>
      <c r="BF19" t="str">
        <v>Steel</v>
      </c>
      <c r="BG19" t="str">
        <v>Bug, Poison</v>
      </c>
      <c r="BH19" t="str">
        <v>Beedrill</v>
      </c>
    </row>
    <row r="20" spans="1:60" ht="16.5" customHeight="1" thickTop="1" thickBot="1" x14ac:dyDescent="0.45">
      <c r="A20" s="82"/>
      <c r="B20" s="83"/>
      <c r="C20" s="83"/>
      <c r="D20" s="83"/>
      <c r="E20" s="83"/>
      <c r="F20" s="83"/>
      <c r="G20" s="83"/>
      <c r="H20" s="88" t="s">
        <v>4609</v>
      </c>
      <c r="I20" s="88"/>
      <c r="J20" s="88"/>
      <c r="K20" s="92" t="s">
        <v>4609</v>
      </c>
      <c r="L20" s="92"/>
      <c r="M20" s="92"/>
      <c r="N20" s="82"/>
      <c r="O20" s="83"/>
      <c r="P20" s="83"/>
      <c r="Q20" s="83"/>
      <c r="R20" s="83"/>
      <c r="S20" s="83"/>
      <c r="T20" s="84"/>
      <c r="AE20" t="str">
        <v>Dragon</v>
      </c>
      <c r="AF20" t="str">
        <v>Pidgey</v>
      </c>
      <c r="AG20" t="str">
        <v>Normal, Flying</v>
      </c>
      <c r="AH20" t="str" cm="1">
        <f t="array" ref="AH20:AI20">_xlfn.TEXTSPLIT(AG20,",")</f>
        <v>Normal</v>
      </c>
      <c r="AI20" t="str">
        <v xml:space="preserve"> Flying</v>
      </c>
      <c r="AJ20" t="str">
        <f>'pokedex_(Update_04.21)'!E17</f>
        <v>1</v>
      </c>
      <c r="AK20" t="str">
        <v>Pidgey</v>
      </c>
      <c r="AL20" t="str">
        <v>Normal</v>
      </c>
      <c r="AM20" t="str">
        <v xml:space="preserve"> Flying</v>
      </c>
      <c r="AN20" t="str">
        <f t="shared" si="0"/>
        <v>Normal, Flying</v>
      </c>
      <c r="AO20" t="str">
        <v>Pidgey</v>
      </c>
      <c r="AP20" t="str">
        <v>Dragon</v>
      </c>
      <c r="AQ20" t="str">
        <v>Normal, Flying</v>
      </c>
      <c r="AR20" t="str">
        <v>Pidgey</v>
      </c>
      <c r="AU20" t="str">
        <v>Dragon</v>
      </c>
      <c r="AV20" t="str">
        <v>Pidgey</v>
      </c>
      <c r="AW20" t="str">
        <v>Normal, Flying</v>
      </c>
      <c r="AX20" t="str" cm="1">
        <f t="array" ref="AX20:AY20">_xlfn.TEXTSPLIT(AW20,",")</f>
        <v>Normal</v>
      </c>
      <c r="AY20" t="str">
        <v xml:space="preserve"> Flying</v>
      </c>
      <c r="AZ20" t="str">
        <f>'pokedex_(Update_04.21)'!E17</f>
        <v>1</v>
      </c>
      <c r="BA20" t="str">
        <v>Pidgey</v>
      </c>
      <c r="BB20" t="str">
        <v>Normal</v>
      </c>
      <c r="BC20" t="str">
        <v xml:space="preserve"> Flying</v>
      </c>
      <c r="BD20" t="str">
        <f t="shared" si="1"/>
        <v>Normal, Flying</v>
      </c>
      <c r="BE20" t="str">
        <v>Pidgey</v>
      </c>
      <c r="BF20" t="str">
        <v>Dragon</v>
      </c>
      <c r="BG20" t="str">
        <v>Normal, Flying</v>
      </c>
      <c r="BH20" t="str">
        <v>Pidgey</v>
      </c>
    </row>
    <row r="21" spans="1:60" ht="16.5" customHeight="1" thickTop="1" thickBot="1" x14ac:dyDescent="0.45">
      <c r="A21" s="82"/>
      <c r="B21" s="83"/>
      <c r="C21" s="83"/>
      <c r="D21" s="83"/>
      <c r="E21" s="83"/>
      <c r="F21" s="83"/>
      <c r="G21" s="84"/>
      <c r="H21" s="89" t="str" cm="1">
        <f t="array" ref="H21">IFERROR(_xlfn.XLOOKUP(F3,'pokedex_(Update_04.21)'!A2:A959,'pokedex_(Update_04.21)'!Z2:Z959,"")*_xlfn.XLOOKUP(D4,'pokedex_(Update_04.21)'!AV1:BM1,_xlfn.XLOOKUP(R3,'pokedex_(Update_04.21)'!A2:A959,'pokedex_(Update_04.21)'!AV2:BM959))*_xlfn.XLOOKUP(E4,'pokedex_(Update_04.21)'!AV1:BM1,_xlfn.XLOOKUP(R3,'pokedex_(Update_04.21)'!A2:A959,'pokedex_(Update_04.21)'!AV2:BM959),1),"")</f>
        <v/>
      </c>
      <c r="I21" s="90"/>
      <c r="J21" s="90"/>
      <c r="K21" s="89" t="str" cm="1">
        <f t="array" ref="K21">IFERROR(_xlfn.XLOOKUP(R3,'pokedex_(Update_04.21)'!A2:A959,'pokedex_(Update_04.21)'!Z2:Z959,"")*_xlfn.XLOOKUP(P4,'pokedex_(Update_04.21)'!AV1:BM1,_xlfn.XLOOKUP(F3,'pokedex_(Update_04.21)'!A2:A959,'pokedex_(Update_04.21)'!AV2:BM959))*_xlfn.XLOOKUP(Q4,'pokedex_(Update_04.21)'!AV1:BM1,_xlfn.XLOOKUP(F3,'pokedex_(Update_04.21)'!A2:A959,'pokedex_(Update_04.21)'!AV2:BM959),1),"")</f>
        <v/>
      </c>
      <c r="L21" s="90"/>
      <c r="M21" s="93"/>
      <c r="N21" s="82"/>
      <c r="O21" s="83"/>
      <c r="P21" s="83"/>
      <c r="Q21" s="83"/>
      <c r="R21" s="83"/>
      <c r="S21" s="83"/>
      <c r="T21" s="84"/>
      <c r="AE21" t="str">
        <v>Flying</v>
      </c>
      <c r="AF21" t="str">
        <v>Pidgeotto</v>
      </c>
      <c r="AG21" t="str">
        <v>Normal, Flying</v>
      </c>
      <c r="AH21" t="str" cm="1">
        <f t="array" ref="AH21:AI21">_xlfn.TEXTSPLIT(AG21,",")</f>
        <v>Normal</v>
      </c>
      <c r="AI21" t="str">
        <v xml:space="preserve"> Flying</v>
      </c>
      <c r="AJ21" t="str">
        <f>'pokedex_(Update_04.21)'!E18</f>
        <v>1</v>
      </c>
      <c r="AK21" t="str">
        <v>Pidgeotto</v>
      </c>
      <c r="AL21" t="str">
        <v>Normal</v>
      </c>
      <c r="AM21" t="str">
        <v xml:space="preserve"> Flying</v>
      </c>
      <c r="AN21" t="str">
        <f t="shared" si="0"/>
        <v>Normal, Flying</v>
      </c>
      <c r="AO21" t="str">
        <v>Pidgeotto</v>
      </c>
      <c r="AP21" t="str">
        <v>Flying</v>
      </c>
      <c r="AQ21" t="str">
        <v>Normal, Flying</v>
      </c>
      <c r="AR21" t="str">
        <v>Pidgeotto</v>
      </c>
      <c r="AU21" t="str">
        <v>Flying</v>
      </c>
      <c r="AV21" t="str">
        <v>Pidgeotto</v>
      </c>
      <c r="AW21" t="str">
        <v>Normal, Flying</v>
      </c>
      <c r="AX21" t="str" cm="1">
        <f t="array" ref="AX21:AY21">_xlfn.TEXTSPLIT(AW21,",")</f>
        <v>Normal</v>
      </c>
      <c r="AY21" t="str">
        <v xml:space="preserve"> Flying</v>
      </c>
      <c r="AZ21" t="str">
        <f>'pokedex_(Update_04.21)'!E18</f>
        <v>1</v>
      </c>
      <c r="BA21" t="str">
        <v>Pidgeotto</v>
      </c>
      <c r="BB21" t="str">
        <v>Normal</v>
      </c>
      <c r="BC21" t="str">
        <v xml:space="preserve"> Flying</v>
      </c>
      <c r="BD21" t="str">
        <f t="shared" si="1"/>
        <v>Normal, Flying</v>
      </c>
      <c r="BE21" t="str">
        <v>Pidgeotto</v>
      </c>
      <c r="BF21" t="str">
        <v>Flying</v>
      </c>
      <c r="BG21" t="str">
        <v>Normal, Flying</v>
      </c>
      <c r="BH21" t="str">
        <v>Pidgeotto</v>
      </c>
    </row>
    <row r="22" spans="1:60" ht="16.5" customHeight="1" thickTop="1" thickBot="1" x14ac:dyDescent="0.45">
      <c r="A22" s="82"/>
      <c r="B22" s="83"/>
      <c r="C22" s="83"/>
      <c r="D22" s="83"/>
      <c r="E22" s="83"/>
      <c r="F22" s="83"/>
      <c r="G22" s="83"/>
      <c r="H22" s="88" t="s">
        <v>4610</v>
      </c>
      <c r="I22" s="88"/>
      <c r="J22" s="88"/>
      <c r="K22" s="92" t="s">
        <v>4610</v>
      </c>
      <c r="L22" s="92"/>
      <c r="M22" s="92"/>
      <c r="N22" s="82"/>
      <c r="O22" s="83"/>
      <c r="P22" s="83"/>
      <c r="Q22" s="83"/>
      <c r="R22" s="83"/>
      <c r="S22" s="83"/>
      <c r="T22" s="84"/>
      <c r="AE22" t="str">
        <v>Fairy</v>
      </c>
      <c r="AF22" t="str">
        <v>Pidgeot</v>
      </c>
      <c r="AG22" t="str">
        <v>Normal, Flying</v>
      </c>
      <c r="AH22" t="str" cm="1">
        <f t="array" ref="AH22:AI22">_xlfn.TEXTSPLIT(AG22,",")</f>
        <v>Normal</v>
      </c>
      <c r="AI22" t="str">
        <v xml:space="preserve"> Flying</v>
      </c>
      <c r="AJ22" t="str">
        <f>'pokedex_(Update_04.21)'!E19</f>
        <v>1</v>
      </c>
      <c r="AK22" t="str">
        <v>Pidgeot</v>
      </c>
      <c r="AL22" t="str">
        <v>Normal</v>
      </c>
      <c r="AM22" t="str">
        <v xml:space="preserve"> Flying</v>
      </c>
      <c r="AN22" t="str">
        <f t="shared" si="0"/>
        <v>Normal, Flying</v>
      </c>
      <c r="AO22" t="str">
        <v>Pidgeot</v>
      </c>
      <c r="AP22" t="str">
        <v>Fairy</v>
      </c>
      <c r="AQ22" t="str">
        <v>Normal, Flying</v>
      </c>
      <c r="AR22" t="str">
        <v>Pidgeot</v>
      </c>
      <c r="AU22" t="str">
        <v>Fairy</v>
      </c>
      <c r="AV22" t="str">
        <v>Pidgeot</v>
      </c>
      <c r="AW22" t="str">
        <v>Normal, Flying</v>
      </c>
      <c r="AX22" t="str" cm="1">
        <f t="array" ref="AX22:AY22">_xlfn.TEXTSPLIT(AW22,",")</f>
        <v>Normal</v>
      </c>
      <c r="AY22" t="str">
        <v xml:space="preserve"> Flying</v>
      </c>
      <c r="AZ22" t="str">
        <f>'pokedex_(Update_04.21)'!E19</f>
        <v>1</v>
      </c>
      <c r="BA22" t="str">
        <v>Pidgeot</v>
      </c>
      <c r="BB22" t="str">
        <v>Normal</v>
      </c>
      <c r="BC22" t="str">
        <v xml:space="preserve"> Flying</v>
      </c>
      <c r="BD22" t="str">
        <f t="shared" si="1"/>
        <v>Normal, Flying</v>
      </c>
      <c r="BE22" t="str">
        <v>Pidgeot</v>
      </c>
      <c r="BF22" t="str">
        <v>Fairy</v>
      </c>
      <c r="BG22" t="str">
        <v>Normal, Flying</v>
      </c>
      <c r="BH22" t="str">
        <v>Pidgeot</v>
      </c>
    </row>
    <row r="23" spans="1:60" ht="16.5" customHeight="1" thickTop="1" thickBot="1" x14ac:dyDescent="0.45">
      <c r="A23" s="82"/>
      <c r="B23" s="83"/>
      <c r="C23" s="83"/>
      <c r="D23" s="83"/>
      <c r="E23" s="83"/>
      <c r="F23" s="83"/>
      <c r="G23" s="84"/>
      <c r="H23" s="89" t="str">
        <f>_xlfn.XLOOKUP(F3,'pokedex_(Update_04.21)'!A2:A959,'pokedex_(Update_04.21)'!AB2:AB959,"")</f>
        <v/>
      </c>
      <c r="I23" s="90"/>
      <c r="J23" s="90"/>
      <c r="K23" s="89" t="str">
        <f>_xlfn.XLOOKUP(R3,'pokedex_(Update_04.21)'!A2:A959,'pokedex_(Update_04.21)'!AB2:AB959,"")</f>
        <v/>
      </c>
      <c r="L23" s="90"/>
      <c r="M23" s="93"/>
      <c r="N23" s="82"/>
      <c r="O23" s="83"/>
      <c r="P23" s="83"/>
      <c r="Q23" s="83"/>
      <c r="R23" s="83"/>
      <c r="S23" s="83"/>
      <c r="T23" s="84"/>
      <c r="AF23" t="str">
        <v>Rattata</v>
      </c>
      <c r="AG23" t="str">
        <v>Normal</v>
      </c>
      <c r="AH23" t="str" cm="1">
        <f t="array" ref="AH23">_xlfn.TEXTSPLIT(AG23,",")</f>
        <v>Normal</v>
      </c>
      <c r="AJ23" t="str">
        <f>'pokedex_(Update_04.21)'!E20</f>
        <v>1</v>
      </c>
      <c r="AK23" t="str">
        <v>Rattata</v>
      </c>
      <c r="AL23" t="str">
        <v>Normal</v>
      </c>
      <c r="AM23" t="str">
        <v>Normal</v>
      </c>
      <c r="AN23" t="str">
        <f t="shared" si="0"/>
        <v>Normal,Normal</v>
      </c>
      <c r="AO23" t="str">
        <v>Rattata</v>
      </c>
      <c r="AQ23" t="str">
        <v>Normal</v>
      </c>
      <c r="AR23" t="str">
        <v>Rattata</v>
      </c>
      <c r="AV23" t="str">
        <v>Rattata</v>
      </c>
      <c r="AW23" t="str">
        <v>Normal</v>
      </c>
      <c r="AX23" t="str" cm="1">
        <f t="array" ref="AX23">_xlfn.TEXTSPLIT(AW23,",")</f>
        <v>Normal</v>
      </c>
      <c r="AZ23" t="str">
        <f>'pokedex_(Update_04.21)'!E20</f>
        <v>1</v>
      </c>
      <c r="BA23" t="str">
        <v>Rattata</v>
      </c>
      <c r="BB23" t="str">
        <v>Normal</v>
      </c>
      <c r="BC23" t="str">
        <v>Normal</v>
      </c>
      <c r="BD23" t="str">
        <f t="shared" si="1"/>
        <v>Normal,Normal</v>
      </c>
      <c r="BE23" t="str">
        <v>Rattata</v>
      </c>
      <c r="BG23" t="str">
        <v>Normal</v>
      </c>
      <c r="BH23" t="str">
        <v>Rattata</v>
      </c>
    </row>
    <row r="24" spans="1:60" ht="16.5" customHeight="1" thickTop="1" thickBot="1" x14ac:dyDescent="0.45">
      <c r="A24" s="82"/>
      <c r="B24" s="83"/>
      <c r="C24" s="83"/>
      <c r="D24" s="83"/>
      <c r="E24" s="83"/>
      <c r="F24" s="83"/>
      <c r="G24" s="83"/>
      <c r="H24" s="88" t="s">
        <v>4611</v>
      </c>
      <c r="I24" s="88"/>
      <c r="J24" s="88"/>
      <c r="K24" s="92" t="s">
        <v>4611</v>
      </c>
      <c r="L24" s="92"/>
      <c r="M24" s="92"/>
      <c r="N24" s="82"/>
      <c r="O24" s="83"/>
      <c r="P24" s="83"/>
      <c r="Q24" s="83"/>
      <c r="R24" s="83"/>
      <c r="S24" s="83"/>
      <c r="T24" s="84"/>
      <c r="AF24" t="str">
        <v>Raticate</v>
      </c>
      <c r="AG24" t="str">
        <v>Normal</v>
      </c>
      <c r="AH24" t="str" cm="1">
        <f t="array" ref="AH24">_xlfn.TEXTSPLIT(AG24,",")</f>
        <v>Normal</v>
      </c>
      <c r="AJ24" t="str">
        <f>'pokedex_(Update_04.21)'!E21</f>
        <v>1</v>
      </c>
      <c r="AK24" t="str">
        <v>Raticate</v>
      </c>
      <c r="AL24" t="str">
        <v>Normal</v>
      </c>
      <c r="AM24" t="str">
        <v>Normal</v>
      </c>
      <c r="AN24" t="str">
        <f t="shared" si="0"/>
        <v>Normal,Normal</v>
      </c>
      <c r="AO24" t="str">
        <v>Raticate</v>
      </c>
      <c r="AQ24" t="str">
        <v>Normal</v>
      </c>
      <c r="AR24" t="str">
        <v>Raticate</v>
      </c>
      <c r="AV24" t="str">
        <v>Raticate</v>
      </c>
      <c r="AW24" t="str">
        <v>Normal</v>
      </c>
      <c r="AX24" t="str" cm="1">
        <f t="array" ref="AX24">_xlfn.TEXTSPLIT(AW24,",")</f>
        <v>Normal</v>
      </c>
      <c r="AZ24" t="str">
        <f>'pokedex_(Update_04.21)'!E21</f>
        <v>1</v>
      </c>
      <c r="BA24" t="str">
        <v>Raticate</v>
      </c>
      <c r="BB24" t="str">
        <v>Normal</v>
      </c>
      <c r="BC24" t="str">
        <v>Normal</v>
      </c>
      <c r="BD24" t="str">
        <f t="shared" si="1"/>
        <v>Normal,Normal</v>
      </c>
      <c r="BE24" t="str">
        <v>Raticate</v>
      </c>
      <c r="BG24" t="str">
        <v>Normal</v>
      </c>
      <c r="BH24" t="str">
        <v>Raticate</v>
      </c>
    </row>
    <row r="25" spans="1:60" ht="16.5" customHeight="1" thickTop="1" thickBot="1" x14ac:dyDescent="0.45">
      <c r="A25" s="85"/>
      <c r="B25" s="86"/>
      <c r="C25" s="86"/>
      <c r="D25" s="86"/>
      <c r="E25" s="86"/>
      <c r="F25" s="86"/>
      <c r="G25" s="87"/>
      <c r="H25" s="75" t="str">
        <f>IFERROR(H13+H15+H17+H19+H21+H23,"")</f>
        <v/>
      </c>
      <c r="I25" s="76"/>
      <c r="J25" s="76"/>
      <c r="K25" s="75" t="str">
        <f>IFERROR(K13+K15+K17+K19+K21+K23,"")</f>
        <v/>
      </c>
      <c r="L25" s="76"/>
      <c r="M25" s="77"/>
      <c r="N25" s="85"/>
      <c r="O25" s="86"/>
      <c r="P25" s="86"/>
      <c r="Q25" s="86"/>
      <c r="R25" s="86"/>
      <c r="S25" s="86"/>
      <c r="T25" s="87"/>
      <c r="AF25" t="str">
        <v>Spearow</v>
      </c>
      <c r="AG25" t="str">
        <v>Normal, Flying</v>
      </c>
      <c r="AH25" t="str" cm="1">
        <f t="array" ref="AH25:AI25">_xlfn.TEXTSPLIT(AG25,",")</f>
        <v>Normal</v>
      </c>
      <c r="AI25" t="str">
        <v xml:space="preserve"> Flying</v>
      </c>
      <c r="AJ25" t="str">
        <f>'pokedex_(Update_04.21)'!E22</f>
        <v>1</v>
      </c>
      <c r="AK25" t="str">
        <v>Spearow</v>
      </c>
      <c r="AL25" t="str">
        <v>Normal</v>
      </c>
      <c r="AM25" t="str">
        <v xml:space="preserve"> Flying</v>
      </c>
      <c r="AN25" t="str">
        <f t="shared" si="0"/>
        <v>Normal, Flying</v>
      </c>
      <c r="AO25" t="str">
        <v>Spearow</v>
      </c>
      <c r="AQ25" t="str">
        <v>Normal, Flying</v>
      </c>
      <c r="AR25" t="str">
        <v>Spearow</v>
      </c>
      <c r="AV25" t="str">
        <v>Spearow</v>
      </c>
      <c r="AW25" t="str">
        <v>Normal, Flying</v>
      </c>
      <c r="AX25" t="str" cm="1">
        <f t="array" ref="AX25:AY25">_xlfn.TEXTSPLIT(AW25,",")</f>
        <v>Normal</v>
      </c>
      <c r="AY25" t="str">
        <v xml:space="preserve"> Flying</v>
      </c>
      <c r="AZ25" t="str">
        <f>'pokedex_(Update_04.21)'!E22</f>
        <v>1</v>
      </c>
      <c r="BA25" t="str">
        <v>Spearow</v>
      </c>
      <c r="BB25" t="str">
        <v>Normal</v>
      </c>
      <c r="BC25" t="str">
        <v xml:space="preserve"> Flying</v>
      </c>
      <c r="BD25" t="str">
        <f t="shared" si="1"/>
        <v>Normal, Flying</v>
      </c>
      <c r="BE25" t="str">
        <v>Spearow</v>
      </c>
      <c r="BG25" t="str">
        <v>Normal, Flying</v>
      </c>
      <c r="BH25" t="str">
        <v>Spearow</v>
      </c>
    </row>
    <row r="26" spans="1:60" ht="49.5" thickTop="1" x14ac:dyDescent="0.35">
      <c r="A26" s="56"/>
      <c r="B26" s="81" t="str">
        <f>IF(ISBLANK(F3),"",F3)</f>
        <v/>
      </c>
      <c r="C26" s="81"/>
      <c r="D26" s="81"/>
      <c r="E26" s="81"/>
      <c r="F26" s="81"/>
      <c r="G26" s="81"/>
      <c r="H26" s="81"/>
      <c r="I26" s="81"/>
      <c r="J26" s="59"/>
      <c r="K26" s="59"/>
      <c r="L26" s="81" t="str">
        <f>IF(ISBLANK(R3),"",R3)</f>
        <v/>
      </c>
      <c r="M26" s="81"/>
      <c r="N26" s="81"/>
      <c r="O26" s="81"/>
      <c r="P26" s="81"/>
      <c r="Q26" s="81"/>
      <c r="R26" s="81"/>
      <c r="S26" s="81"/>
      <c r="T26" s="43"/>
      <c r="AF26" t="str">
        <v>Fearow</v>
      </c>
      <c r="AG26" t="str">
        <v>Normal, Flying</v>
      </c>
      <c r="AH26" t="str" cm="1">
        <f t="array" ref="AH26:AI26">_xlfn.TEXTSPLIT(AG26,",")</f>
        <v>Normal</v>
      </c>
      <c r="AI26" t="str">
        <v xml:space="preserve"> Flying</v>
      </c>
      <c r="AJ26" t="str">
        <f>'pokedex_(Update_04.21)'!E23</f>
        <v>1</v>
      </c>
      <c r="AK26" t="str">
        <v>Fearow</v>
      </c>
      <c r="AL26" t="str">
        <v>Normal</v>
      </c>
      <c r="AM26" t="str">
        <v xml:space="preserve"> Flying</v>
      </c>
      <c r="AN26" t="str">
        <f t="shared" si="0"/>
        <v>Normal, Flying</v>
      </c>
      <c r="AO26" t="str">
        <v>Fearow</v>
      </c>
      <c r="AQ26" t="str">
        <v>Normal, Flying</v>
      </c>
      <c r="AR26" t="str">
        <v>Fearow</v>
      </c>
      <c r="AV26" t="str">
        <v>Fearow</v>
      </c>
      <c r="AW26" t="str">
        <v>Normal, Flying</v>
      </c>
      <c r="AX26" t="str" cm="1">
        <f t="array" ref="AX26:AY26">_xlfn.TEXTSPLIT(AW26,",")</f>
        <v>Normal</v>
      </c>
      <c r="AY26" t="str">
        <v xml:space="preserve"> Flying</v>
      </c>
      <c r="AZ26" t="str">
        <f>'pokedex_(Update_04.21)'!E23</f>
        <v>1</v>
      </c>
      <c r="BA26" t="str">
        <v>Fearow</v>
      </c>
      <c r="BB26" t="str">
        <v>Normal</v>
      </c>
      <c r="BC26" t="str">
        <v xml:space="preserve"> Flying</v>
      </c>
      <c r="BD26" t="str">
        <f t="shared" si="1"/>
        <v>Normal, Flying</v>
      </c>
      <c r="BE26" t="str">
        <v>Fearow</v>
      </c>
      <c r="BG26" t="str">
        <v>Normal, Flying</v>
      </c>
      <c r="BH26" t="str">
        <v>Fearow</v>
      </c>
    </row>
    <row r="27" spans="1:60" ht="49" x14ac:dyDescent="0.35">
      <c r="A27" s="56"/>
      <c r="B27" s="81"/>
      <c r="C27" s="81"/>
      <c r="D27" s="81"/>
      <c r="E27" s="81"/>
      <c r="F27" s="81"/>
      <c r="G27" s="81"/>
      <c r="H27" s="81"/>
      <c r="I27" s="81"/>
      <c r="J27" s="59"/>
      <c r="K27" s="59"/>
      <c r="L27" s="81"/>
      <c r="M27" s="81"/>
      <c r="N27" s="81"/>
      <c r="O27" s="81"/>
      <c r="P27" s="81"/>
      <c r="Q27" s="81"/>
      <c r="R27" s="81"/>
      <c r="S27" s="81"/>
      <c r="T27" s="43"/>
      <c r="AF27" t="str">
        <v>Ekans</v>
      </c>
      <c r="AG27" t="str">
        <v>Poison</v>
      </c>
      <c r="AH27" t="str" cm="1">
        <f t="array" ref="AH27">_xlfn.TEXTSPLIT(AG27,",")</f>
        <v>Poison</v>
      </c>
      <c r="AJ27" t="str">
        <f>'pokedex_(Update_04.21)'!E24</f>
        <v>1</v>
      </c>
      <c r="AK27" t="str">
        <v>Ekans</v>
      </c>
      <c r="AL27" t="str">
        <v>Poison</v>
      </c>
      <c r="AM27" t="str">
        <v>Poison</v>
      </c>
      <c r="AN27" t="str">
        <f t="shared" si="0"/>
        <v>Poison,Poison</v>
      </c>
      <c r="AO27" t="str">
        <v>Ekans</v>
      </c>
      <c r="AQ27" t="str">
        <v>Poison</v>
      </c>
      <c r="AR27" t="str">
        <v>Ekans</v>
      </c>
      <c r="AV27" t="str">
        <v>Ekans</v>
      </c>
      <c r="AW27" t="str">
        <v>Poison</v>
      </c>
      <c r="AX27" t="str" cm="1">
        <f t="array" ref="AX27">_xlfn.TEXTSPLIT(AW27,",")</f>
        <v>Poison</v>
      </c>
      <c r="AZ27" t="str">
        <f>'pokedex_(Update_04.21)'!E24</f>
        <v>1</v>
      </c>
      <c r="BA27" t="str">
        <v>Ekans</v>
      </c>
      <c r="BB27" t="str">
        <v>Poison</v>
      </c>
      <c r="BC27" t="str">
        <v>Poison</v>
      </c>
      <c r="BD27" t="str">
        <f t="shared" si="1"/>
        <v>Poison,Poison</v>
      </c>
      <c r="BE27" t="str">
        <v>Ekans</v>
      </c>
      <c r="BG27" t="str">
        <v>Poison</v>
      </c>
      <c r="BH27" t="str">
        <v>Ekans</v>
      </c>
    </row>
    <row r="28" spans="1:60" ht="49" x14ac:dyDescent="0.35">
      <c r="A28" s="56"/>
      <c r="B28" s="81"/>
      <c r="C28" s="81"/>
      <c r="D28" s="81"/>
      <c r="E28" s="81"/>
      <c r="F28" s="81"/>
      <c r="G28" s="81"/>
      <c r="H28" s="81"/>
      <c r="I28" s="81"/>
      <c r="J28" s="59"/>
      <c r="K28" s="59"/>
      <c r="L28" s="81"/>
      <c r="M28" s="81"/>
      <c r="N28" s="81"/>
      <c r="O28" s="81"/>
      <c r="P28" s="81"/>
      <c r="Q28" s="81"/>
      <c r="R28" s="81"/>
      <c r="S28" s="81"/>
      <c r="T28" s="43"/>
      <c r="AF28" t="str">
        <v>Arbok</v>
      </c>
      <c r="AG28" t="str">
        <v>Poison</v>
      </c>
      <c r="AH28" t="str" cm="1">
        <f t="array" ref="AH28">_xlfn.TEXTSPLIT(AG28,",")</f>
        <v>Poison</v>
      </c>
      <c r="AJ28" t="str">
        <f>'pokedex_(Update_04.21)'!E25</f>
        <v>1</v>
      </c>
      <c r="AK28" t="str">
        <v>Arbok</v>
      </c>
      <c r="AL28" t="str">
        <v>Poison</v>
      </c>
      <c r="AM28" t="str">
        <v>Poison</v>
      </c>
      <c r="AN28" t="str">
        <f t="shared" si="0"/>
        <v>Poison,Poison</v>
      </c>
      <c r="AO28" t="str">
        <v>Arbok</v>
      </c>
      <c r="AQ28" t="str">
        <v>Poison</v>
      </c>
      <c r="AR28" t="str">
        <v>Arbok</v>
      </c>
      <c r="AV28" t="str">
        <v>Arbok</v>
      </c>
      <c r="AW28" t="str">
        <v>Poison</v>
      </c>
      <c r="AX28" t="str" cm="1">
        <f t="array" ref="AX28">_xlfn.TEXTSPLIT(AW28,",")</f>
        <v>Poison</v>
      </c>
      <c r="AZ28" t="str">
        <f>'pokedex_(Update_04.21)'!E25</f>
        <v>1</v>
      </c>
      <c r="BA28" t="str">
        <v>Arbok</v>
      </c>
      <c r="BB28" t="str">
        <v>Poison</v>
      </c>
      <c r="BC28" t="str">
        <v>Poison</v>
      </c>
      <c r="BD28" t="str">
        <f t="shared" si="1"/>
        <v>Poison,Poison</v>
      </c>
      <c r="BE28" t="str">
        <v>Arbok</v>
      </c>
      <c r="BG28" t="str">
        <v>Poison</v>
      </c>
      <c r="BH28" t="str">
        <v>Arbok</v>
      </c>
    </row>
    <row r="29" spans="1:60" ht="49" x14ac:dyDescent="0.35">
      <c r="A29" s="56"/>
      <c r="B29" s="81"/>
      <c r="C29" s="81"/>
      <c r="D29" s="81"/>
      <c r="E29" s="81"/>
      <c r="F29" s="81"/>
      <c r="G29" s="81"/>
      <c r="H29" s="81"/>
      <c r="I29" s="81"/>
      <c r="J29" s="59"/>
      <c r="K29" s="59"/>
      <c r="L29" s="81"/>
      <c r="M29" s="81"/>
      <c r="N29" s="81"/>
      <c r="O29" s="81"/>
      <c r="P29" s="81"/>
      <c r="Q29" s="81"/>
      <c r="R29" s="81"/>
      <c r="S29" s="81"/>
      <c r="T29" s="43"/>
      <c r="AF29" t="str">
        <v>Pikachu</v>
      </c>
      <c r="AG29" t="str">
        <v>Electric</v>
      </c>
      <c r="AH29" t="str" cm="1">
        <f t="array" ref="AH29">_xlfn.TEXTSPLIT(AG29,",")</f>
        <v>Electric</v>
      </c>
      <c r="AJ29" t="str">
        <f>'pokedex_(Update_04.21)'!E26</f>
        <v>1</v>
      </c>
      <c r="AK29" t="str">
        <v>Pikachu</v>
      </c>
      <c r="AL29" t="str">
        <v>Electric</v>
      </c>
      <c r="AM29" t="str">
        <v>Electric</v>
      </c>
      <c r="AN29" t="str">
        <f t="shared" si="0"/>
        <v>Electric,Electric</v>
      </c>
      <c r="AO29" t="str">
        <v>Pikachu</v>
      </c>
      <c r="AQ29" t="str">
        <v>Electric</v>
      </c>
      <c r="AR29" t="str">
        <v>Pikachu</v>
      </c>
      <c r="AV29" t="str">
        <v>Pikachu</v>
      </c>
      <c r="AW29" t="str">
        <v>Electric</v>
      </c>
      <c r="AX29" t="str" cm="1">
        <f t="array" ref="AX29">_xlfn.TEXTSPLIT(AW29,",")</f>
        <v>Electric</v>
      </c>
      <c r="AZ29" t="str">
        <f>'pokedex_(Update_04.21)'!E26</f>
        <v>1</v>
      </c>
      <c r="BA29" t="str">
        <v>Pikachu</v>
      </c>
      <c r="BB29" t="str">
        <v>Electric</v>
      </c>
      <c r="BC29" t="str">
        <v>Electric</v>
      </c>
      <c r="BD29" t="str">
        <f t="shared" si="1"/>
        <v>Electric,Electric</v>
      </c>
      <c r="BE29" t="str">
        <v>Pikachu</v>
      </c>
      <c r="BG29" t="str">
        <v>Electric</v>
      </c>
      <c r="BH29" t="str">
        <v>Pikachu</v>
      </c>
    </row>
    <row r="30" spans="1:60" ht="15" thickBot="1" x14ac:dyDescent="0.4">
      <c r="A30" s="60"/>
      <c r="B30" s="44"/>
      <c r="C30" s="44"/>
      <c r="D30" s="44"/>
      <c r="E30" s="44"/>
      <c r="F30" s="44"/>
      <c r="G30" s="44"/>
      <c r="H30" s="44"/>
      <c r="I30" s="44"/>
      <c r="J30" s="44"/>
      <c r="K30" s="44"/>
      <c r="L30" s="44"/>
      <c r="M30" s="44"/>
      <c r="N30" s="44"/>
      <c r="O30" s="44"/>
      <c r="P30" s="44"/>
      <c r="Q30" s="44"/>
      <c r="R30" s="44"/>
      <c r="S30" s="44"/>
      <c r="T30" s="58"/>
      <c r="AF30" t="str">
        <v>Raichu</v>
      </c>
      <c r="AG30" t="str">
        <v>Electric</v>
      </c>
      <c r="AH30" t="str" cm="1">
        <f t="array" ref="AH30">_xlfn.TEXTSPLIT(AG30,",")</f>
        <v>Electric</v>
      </c>
      <c r="AJ30" t="str">
        <f>'pokedex_(Update_04.21)'!E27</f>
        <v>1</v>
      </c>
      <c r="AK30" t="str">
        <v>Raichu</v>
      </c>
      <c r="AL30" t="str">
        <v>Electric</v>
      </c>
      <c r="AM30" t="str">
        <v>Electric</v>
      </c>
      <c r="AN30" t="str">
        <f t="shared" si="0"/>
        <v>Electric,Electric</v>
      </c>
      <c r="AO30" t="str">
        <v>Raichu</v>
      </c>
      <c r="AQ30" t="str">
        <v>Electric</v>
      </c>
      <c r="AR30" t="str">
        <v>Raichu</v>
      </c>
      <c r="AV30" t="str">
        <v>Raichu</v>
      </c>
      <c r="AW30" t="str">
        <v>Electric</v>
      </c>
      <c r="AX30" t="str" cm="1">
        <f t="array" ref="AX30">_xlfn.TEXTSPLIT(AW30,",")</f>
        <v>Electric</v>
      </c>
      <c r="AZ30" t="str">
        <f>'pokedex_(Update_04.21)'!E27</f>
        <v>1</v>
      </c>
      <c r="BA30" t="str">
        <v>Raichu</v>
      </c>
      <c r="BB30" t="str">
        <v>Electric</v>
      </c>
      <c r="BC30" t="str">
        <v>Electric</v>
      </c>
      <c r="BD30" t="str">
        <f t="shared" si="1"/>
        <v>Electric,Electric</v>
      </c>
      <c r="BE30" t="str">
        <v>Raichu</v>
      </c>
      <c r="BG30" t="str">
        <v>Electric</v>
      </c>
      <c r="BH30" t="str">
        <v>Raichu</v>
      </c>
    </row>
    <row r="31" spans="1:60" ht="15" thickTop="1" x14ac:dyDescent="0.35">
      <c r="AF31" t="str">
        <v>Sandshrew</v>
      </c>
      <c r="AG31" t="str">
        <v>Ground</v>
      </c>
      <c r="AH31" t="str" cm="1">
        <f t="array" ref="AH31">_xlfn.TEXTSPLIT(AG31,",")</f>
        <v>Ground</v>
      </c>
      <c r="AJ31" t="str">
        <f>'pokedex_(Update_04.21)'!E28</f>
        <v>1</v>
      </c>
      <c r="AK31" t="str">
        <v>Sandshrew</v>
      </c>
      <c r="AL31" t="str">
        <v>Ground</v>
      </c>
      <c r="AM31" t="str">
        <v>Ground</v>
      </c>
      <c r="AN31" t="str">
        <f t="shared" si="0"/>
        <v>Ground,Ground</v>
      </c>
      <c r="AO31" t="str">
        <v>Sandshrew</v>
      </c>
      <c r="AQ31" t="str">
        <v>Ground</v>
      </c>
      <c r="AR31" t="str">
        <v>Sandshrew</v>
      </c>
      <c r="AV31" t="str">
        <v>Sandshrew</v>
      </c>
      <c r="AW31" t="str">
        <v>Ground</v>
      </c>
      <c r="AX31" t="str" cm="1">
        <f t="array" ref="AX31">_xlfn.TEXTSPLIT(AW31,",")</f>
        <v>Ground</v>
      </c>
      <c r="AZ31" t="str">
        <f>'pokedex_(Update_04.21)'!E28</f>
        <v>1</v>
      </c>
      <c r="BA31" t="str">
        <v>Sandshrew</v>
      </c>
      <c r="BB31" t="str">
        <v>Ground</v>
      </c>
      <c r="BC31" t="str">
        <v>Ground</v>
      </c>
      <c r="BD31" t="str">
        <f t="shared" si="1"/>
        <v>Ground,Ground</v>
      </c>
      <c r="BE31" t="str">
        <v>Sandshrew</v>
      </c>
      <c r="BG31" t="str">
        <v>Ground</v>
      </c>
      <c r="BH31" t="str">
        <v>Sandshrew</v>
      </c>
    </row>
    <row r="32" spans="1:60" x14ac:dyDescent="0.35">
      <c r="AF32" t="str">
        <v>Sandslash</v>
      </c>
      <c r="AG32" t="str">
        <v>Ground</v>
      </c>
      <c r="AH32" t="str" cm="1">
        <f t="array" ref="AH32">_xlfn.TEXTSPLIT(AG32,",")</f>
        <v>Ground</v>
      </c>
      <c r="AJ32" t="str">
        <f>'pokedex_(Update_04.21)'!E29</f>
        <v>1</v>
      </c>
      <c r="AK32" t="str">
        <v>Sandslash</v>
      </c>
      <c r="AL32" t="str">
        <v>Ground</v>
      </c>
      <c r="AM32" t="str">
        <v>Ground</v>
      </c>
      <c r="AN32" t="str">
        <f t="shared" si="0"/>
        <v>Ground,Ground</v>
      </c>
      <c r="AO32" t="str">
        <v>Sandslash</v>
      </c>
      <c r="AQ32" t="str">
        <v>Ground</v>
      </c>
      <c r="AR32" t="str">
        <v>Sandslash</v>
      </c>
      <c r="AV32" t="str">
        <v>Sandslash</v>
      </c>
      <c r="AW32" t="str">
        <v>Ground</v>
      </c>
      <c r="AX32" t="str" cm="1">
        <f t="array" ref="AX32">_xlfn.TEXTSPLIT(AW32,",")</f>
        <v>Ground</v>
      </c>
      <c r="AZ32" t="str">
        <f>'pokedex_(Update_04.21)'!E29</f>
        <v>1</v>
      </c>
      <c r="BA32" t="str">
        <v>Sandslash</v>
      </c>
      <c r="BB32" t="str">
        <v>Ground</v>
      </c>
      <c r="BC32" t="str">
        <v>Ground</v>
      </c>
      <c r="BD32" t="str">
        <f t="shared" si="1"/>
        <v>Ground,Ground</v>
      </c>
      <c r="BE32" t="str">
        <v>Sandslash</v>
      </c>
      <c r="BG32" t="str">
        <v>Ground</v>
      </c>
      <c r="BH32" t="str">
        <v>Sandslash</v>
      </c>
    </row>
    <row r="33" spans="32:60" x14ac:dyDescent="0.35">
      <c r="AF33" t="str">
        <v>Nidoran</v>
      </c>
      <c r="AG33" t="str">
        <v>Poison</v>
      </c>
      <c r="AH33" t="str" cm="1">
        <f t="array" ref="AH33">_xlfn.TEXTSPLIT(AG33,",")</f>
        <v>Poison</v>
      </c>
      <c r="AJ33" t="str">
        <f>'pokedex_(Update_04.21)'!E30</f>
        <v>1</v>
      </c>
      <c r="AK33" t="str">
        <v>Nidoran</v>
      </c>
      <c r="AL33" t="str">
        <v>Poison</v>
      </c>
      <c r="AM33" t="str">
        <v>Poison</v>
      </c>
      <c r="AN33" t="str">
        <f t="shared" si="0"/>
        <v>Poison,Poison</v>
      </c>
      <c r="AO33" t="str">
        <v>Nidoran</v>
      </c>
      <c r="AQ33" t="str">
        <v>Poison</v>
      </c>
      <c r="AR33" t="str">
        <v>Nidoran</v>
      </c>
      <c r="AV33" t="str">
        <v>Nidoran</v>
      </c>
      <c r="AW33" t="str">
        <v>Poison</v>
      </c>
      <c r="AX33" t="str" cm="1">
        <f t="array" ref="AX33">_xlfn.TEXTSPLIT(AW33,",")</f>
        <v>Poison</v>
      </c>
      <c r="AZ33" t="str">
        <f>'pokedex_(Update_04.21)'!E30</f>
        <v>1</v>
      </c>
      <c r="BA33" t="str">
        <v>Nidoran</v>
      </c>
      <c r="BB33" t="str">
        <v>Poison</v>
      </c>
      <c r="BC33" t="str">
        <v>Poison</v>
      </c>
      <c r="BD33" t="str">
        <f t="shared" si="1"/>
        <v>Poison,Poison</v>
      </c>
      <c r="BE33" t="str">
        <v>Nidoran</v>
      </c>
      <c r="BG33" t="str">
        <v>Poison</v>
      </c>
      <c r="BH33" t="str">
        <v>Nidoran</v>
      </c>
    </row>
    <row r="34" spans="32:60" x14ac:dyDescent="0.35">
      <c r="AF34" t="str">
        <v>Nidorina</v>
      </c>
      <c r="AG34" t="str">
        <v>Poison</v>
      </c>
      <c r="AH34" t="str" cm="1">
        <f t="array" ref="AH34">_xlfn.TEXTSPLIT(AG34,",")</f>
        <v>Poison</v>
      </c>
      <c r="AJ34" t="str">
        <f>'pokedex_(Update_04.21)'!E31</f>
        <v>1</v>
      </c>
      <c r="AK34" t="str">
        <v>Nidorina</v>
      </c>
      <c r="AL34" t="str">
        <v>Poison</v>
      </c>
      <c r="AM34" t="str">
        <v>Poison</v>
      </c>
      <c r="AN34" t="str">
        <f t="shared" si="0"/>
        <v>Poison,Poison</v>
      </c>
      <c r="AO34" t="str">
        <v>Nidorina</v>
      </c>
      <c r="AQ34" t="str">
        <v>Poison</v>
      </c>
      <c r="AR34" t="str">
        <v>Nidorina</v>
      </c>
      <c r="AV34" t="str">
        <v>Nidorina</v>
      </c>
      <c r="AW34" t="str">
        <v>Poison</v>
      </c>
      <c r="AX34" t="str" cm="1">
        <f t="array" ref="AX34">_xlfn.TEXTSPLIT(AW34,",")</f>
        <v>Poison</v>
      </c>
      <c r="AZ34" t="str">
        <f>'pokedex_(Update_04.21)'!E31</f>
        <v>1</v>
      </c>
      <c r="BA34" t="str">
        <v>Nidorina</v>
      </c>
      <c r="BB34" t="str">
        <v>Poison</v>
      </c>
      <c r="BC34" t="str">
        <v>Poison</v>
      </c>
      <c r="BD34" t="str">
        <f t="shared" si="1"/>
        <v>Poison,Poison</v>
      </c>
      <c r="BE34" t="str">
        <v>Nidorina</v>
      </c>
      <c r="BG34" t="str">
        <v>Poison</v>
      </c>
      <c r="BH34" t="str">
        <v>Nidorina</v>
      </c>
    </row>
    <row r="35" spans="32:60" x14ac:dyDescent="0.35">
      <c r="AF35" t="str">
        <v>Nidoqueen</v>
      </c>
      <c r="AG35" t="str">
        <v>Poison, Ground</v>
      </c>
      <c r="AH35" t="str" cm="1">
        <f t="array" ref="AH35:AI35">_xlfn.TEXTSPLIT(AG35,",")</f>
        <v>Poison</v>
      </c>
      <c r="AI35" t="str">
        <v xml:space="preserve"> Ground</v>
      </c>
      <c r="AJ35" t="str">
        <f>'pokedex_(Update_04.21)'!E32</f>
        <v>1</v>
      </c>
      <c r="AK35" t="str">
        <v>Nidoqueen</v>
      </c>
      <c r="AL35" t="str">
        <v>Poison</v>
      </c>
      <c r="AM35" t="str">
        <v xml:space="preserve"> Ground</v>
      </c>
      <c r="AN35" t="str">
        <f t="shared" si="0"/>
        <v>Poison, Ground</v>
      </c>
      <c r="AO35" t="str">
        <v>Nidoqueen</v>
      </c>
      <c r="AQ35" t="str">
        <v>Poison, Ground</v>
      </c>
      <c r="AR35" t="str">
        <v>Nidoqueen</v>
      </c>
      <c r="AV35" t="str">
        <v>Nidoqueen</v>
      </c>
      <c r="AW35" t="str">
        <v>Poison, Ground</v>
      </c>
      <c r="AX35" t="str" cm="1">
        <f t="array" ref="AX35:AY35">_xlfn.TEXTSPLIT(AW35,",")</f>
        <v>Poison</v>
      </c>
      <c r="AY35" t="str">
        <v xml:space="preserve"> Ground</v>
      </c>
      <c r="AZ35" t="str">
        <f>'pokedex_(Update_04.21)'!E32</f>
        <v>1</v>
      </c>
      <c r="BA35" t="str">
        <v>Nidoqueen</v>
      </c>
      <c r="BB35" t="str">
        <v>Poison</v>
      </c>
      <c r="BC35" t="str">
        <v xml:space="preserve"> Ground</v>
      </c>
      <c r="BD35" t="str">
        <f t="shared" si="1"/>
        <v>Poison, Ground</v>
      </c>
      <c r="BE35" t="str">
        <v>Nidoqueen</v>
      </c>
      <c r="BG35" t="str">
        <v>Poison, Ground</v>
      </c>
      <c r="BH35" t="str">
        <v>Nidoqueen</v>
      </c>
    </row>
    <row r="36" spans="32:60" x14ac:dyDescent="0.35">
      <c r="AF36" t="str">
        <v>Nidoran</v>
      </c>
      <c r="AG36" t="str">
        <v>Poison</v>
      </c>
      <c r="AH36" t="str" cm="1">
        <f t="array" ref="AH36">_xlfn.TEXTSPLIT(AG36,",")</f>
        <v>Poison</v>
      </c>
      <c r="AJ36" t="str">
        <f>'pokedex_(Update_04.21)'!E33</f>
        <v>1</v>
      </c>
      <c r="AK36" t="str">
        <v>Nidoran</v>
      </c>
      <c r="AL36" t="str">
        <v>Poison</v>
      </c>
      <c r="AM36" t="str">
        <v>Poison</v>
      </c>
      <c r="AN36" t="str">
        <f t="shared" si="0"/>
        <v>Poison,Poison</v>
      </c>
      <c r="AO36" t="str">
        <v>Nidoran</v>
      </c>
      <c r="AQ36" t="str">
        <v>Poison</v>
      </c>
      <c r="AR36" t="str">
        <v>Nidoran</v>
      </c>
      <c r="AV36" t="str">
        <v>Nidoran</v>
      </c>
      <c r="AW36" t="str">
        <v>Poison</v>
      </c>
      <c r="AX36" t="str" cm="1">
        <f t="array" ref="AX36">_xlfn.TEXTSPLIT(AW36,",")</f>
        <v>Poison</v>
      </c>
      <c r="AZ36" t="str">
        <f>'pokedex_(Update_04.21)'!E33</f>
        <v>1</v>
      </c>
      <c r="BA36" t="str">
        <v>Nidoran</v>
      </c>
      <c r="BB36" t="str">
        <v>Poison</v>
      </c>
      <c r="BC36" t="str">
        <v>Poison</v>
      </c>
      <c r="BD36" t="str">
        <f t="shared" si="1"/>
        <v>Poison,Poison</v>
      </c>
      <c r="BE36" t="str">
        <v>Nidoran</v>
      </c>
      <c r="BG36" t="str">
        <v>Poison</v>
      </c>
      <c r="BH36" t="str">
        <v>Nidoran</v>
      </c>
    </row>
    <row r="37" spans="32:60" x14ac:dyDescent="0.35">
      <c r="AF37" t="str">
        <v>Nidorino</v>
      </c>
      <c r="AG37" t="str">
        <v>Poison</v>
      </c>
      <c r="AH37" t="str" cm="1">
        <f t="array" ref="AH37">_xlfn.TEXTSPLIT(AG37,",")</f>
        <v>Poison</v>
      </c>
      <c r="AJ37" t="str">
        <f>'pokedex_(Update_04.21)'!E34</f>
        <v>1</v>
      </c>
      <c r="AK37" t="str">
        <v>Nidorino</v>
      </c>
      <c r="AL37" t="str">
        <v>Poison</v>
      </c>
      <c r="AM37" t="str">
        <v>Poison</v>
      </c>
      <c r="AN37" t="str">
        <f t="shared" si="0"/>
        <v>Poison,Poison</v>
      </c>
      <c r="AO37" t="str">
        <v>Nidorino</v>
      </c>
      <c r="AQ37" t="str">
        <v>Poison</v>
      </c>
      <c r="AR37" t="str">
        <v>Nidorino</v>
      </c>
      <c r="AV37" t="str">
        <v>Nidorino</v>
      </c>
      <c r="AW37" t="str">
        <v>Poison</v>
      </c>
      <c r="AX37" t="str" cm="1">
        <f t="array" ref="AX37">_xlfn.TEXTSPLIT(AW37,",")</f>
        <v>Poison</v>
      </c>
      <c r="AZ37" t="str">
        <f>'pokedex_(Update_04.21)'!E34</f>
        <v>1</v>
      </c>
      <c r="BA37" t="str">
        <v>Nidorino</v>
      </c>
      <c r="BB37" t="str">
        <v>Poison</v>
      </c>
      <c r="BC37" t="str">
        <v>Poison</v>
      </c>
      <c r="BD37" t="str">
        <f t="shared" si="1"/>
        <v>Poison,Poison</v>
      </c>
      <c r="BE37" t="str">
        <v>Nidorino</v>
      </c>
      <c r="BG37" t="str">
        <v>Poison</v>
      </c>
      <c r="BH37" t="str">
        <v>Nidorino</v>
      </c>
    </row>
    <row r="38" spans="32:60" x14ac:dyDescent="0.35">
      <c r="AF38" t="str">
        <v>Nidoking</v>
      </c>
      <c r="AG38" t="str">
        <v>Poison, Ground</v>
      </c>
      <c r="AH38" t="str" cm="1">
        <f t="array" ref="AH38:AI38">_xlfn.TEXTSPLIT(AG38,",")</f>
        <v>Poison</v>
      </c>
      <c r="AI38" t="str">
        <v xml:space="preserve"> Ground</v>
      </c>
      <c r="AJ38" t="str">
        <f>'pokedex_(Update_04.21)'!E35</f>
        <v>1</v>
      </c>
      <c r="AK38" t="str">
        <v>Nidoking</v>
      </c>
      <c r="AL38" t="str">
        <v>Poison</v>
      </c>
      <c r="AM38" t="str">
        <v xml:space="preserve"> Ground</v>
      </c>
      <c r="AN38" t="str">
        <f t="shared" si="0"/>
        <v>Poison, Ground</v>
      </c>
      <c r="AO38" t="str">
        <v>Nidoking</v>
      </c>
      <c r="AQ38" t="str">
        <v>Poison, Ground</v>
      </c>
      <c r="AR38" t="str">
        <v>Nidoking</v>
      </c>
      <c r="AV38" t="str">
        <v>Nidoking</v>
      </c>
      <c r="AW38" t="str">
        <v>Poison, Ground</v>
      </c>
      <c r="AX38" t="str" cm="1">
        <f t="array" ref="AX38:AY38">_xlfn.TEXTSPLIT(AW38,",")</f>
        <v>Poison</v>
      </c>
      <c r="AY38" t="str">
        <v xml:space="preserve"> Ground</v>
      </c>
      <c r="AZ38" t="str">
        <f>'pokedex_(Update_04.21)'!E35</f>
        <v>1</v>
      </c>
      <c r="BA38" t="str">
        <v>Nidoking</v>
      </c>
      <c r="BB38" t="str">
        <v>Poison</v>
      </c>
      <c r="BC38" t="str">
        <v xml:space="preserve"> Ground</v>
      </c>
      <c r="BD38" t="str">
        <f t="shared" si="1"/>
        <v>Poison, Ground</v>
      </c>
      <c r="BE38" t="str">
        <v>Nidoking</v>
      </c>
      <c r="BG38" t="str">
        <v>Poison, Ground</v>
      </c>
      <c r="BH38" t="str">
        <v>Nidoking</v>
      </c>
    </row>
    <row r="39" spans="32:60" x14ac:dyDescent="0.35">
      <c r="AF39" t="str">
        <v>Clefairy</v>
      </c>
      <c r="AG39" t="str">
        <v>Fairy</v>
      </c>
      <c r="AH39" t="str" cm="1">
        <f t="array" ref="AH39">_xlfn.TEXTSPLIT(AG39,",")</f>
        <v>Fairy</v>
      </c>
      <c r="AJ39" t="str">
        <f>'pokedex_(Update_04.21)'!E36</f>
        <v>1</v>
      </c>
      <c r="AK39" t="str">
        <v>Clefairy</v>
      </c>
      <c r="AL39" t="str">
        <v>Fairy</v>
      </c>
      <c r="AM39" t="str">
        <v>Fairy</v>
      </c>
      <c r="AN39" t="str">
        <f t="shared" si="0"/>
        <v>Fairy,Fairy</v>
      </c>
      <c r="AO39" t="str">
        <v>Clefairy</v>
      </c>
      <c r="AQ39" t="str">
        <v>Fairy</v>
      </c>
      <c r="AR39" t="str">
        <v>Clefairy</v>
      </c>
      <c r="AV39" t="str">
        <v>Clefairy</v>
      </c>
      <c r="AW39" t="str">
        <v>Fairy</v>
      </c>
      <c r="AX39" t="str" cm="1">
        <f t="array" ref="AX39">_xlfn.TEXTSPLIT(AW39,",")</f>
        <v>Fairy</v>
      </c>
      <c r="AZ39" t="str">
        <f>'pokedex_(Update_04.21)'!E36</f>
        <v>1</v>
      </c>
      <c r="BA39" t="str">
        <v>Clefairy</v>
      </c>
      <c r="BB39" t="str">
        <v>Fairy</v>
      </c>
      <c r="BC39" t="str">
        <v>Fairy</v>
      </c>
      <c r="BD39" t="str">
        <f t="shared" si="1"/>
        <v>Fairy,Fairy</v>
      </c>
      <c r="BE39" t="str">
        <v>Clefairy</v>
      </c>
      <c r="BG39" t="str">
        <v>Fairy</v>
      </c>
      <c r="BH39" t="str">
        <v>Clefairy</v>
      </c>
    </row>
    <row r="40" spans="32:60" x14ac:dyDescent="0.35">
      <c r="AF40" t="str">
        <v>Clefable</v>
      </c>
      <c r="AG40" t="str">
        <v>Fairy</v>
      </c>
      <c r="AH40" t="str" cm="1">
        <f t="array" ref="AH40">_xlfn.TEXTSPLIT(AG40,",")</f>
        <v>Fairy</v>
      </c>
      <c r="AJ40" t="str">
        <f>'pokedex_(Update_04.21)'!E37</f>
        <v>1</v>
      </c>
      <c r="AK40" t="str">
        <v>Clefable</v>
      </c>
      <c r="AL40" t="str">
        <v>Fairy</v>
      </c>
      <c r="AM40" t="str">
        <v>Fairy</v>
      </c>
      <c r="AN40" t="str">
        <f t="shared" si="0"/>
        <v>Fairy,Fairy</v>
      </c>
      <c r="AO40" t="str">
        <v>Clefable</v>
      </c>
      <c r="AQ40" t="str">
        <v>Fairy</v>
      </c>
      <c r="AR40" t="str">
        <v>Clefable</v>
      </c>
      <c r="AV40" t="str">
        <v>Clefable</v>
      </c>
      <c r="AW40" t="str">
        <v>Fairy</v>
      </c>
      <c r="AX40" t="str" cm="1">
        <f t="array" ref="AX40">_xlfn.TEXTSPLIT(AW40,",")</f>
        <v>Fairy</v>
      </c>
      <c r="AZ40" t="str">
        <f>'pokedex_(Update_04.21)'!E37</f>
        <v>1</v>
      </c>
      <c r="BA40" t="str">
        <v>Clefable</v>
      </c>
      <c r="BB40" t="str">
        <v>Fairy</v>
      </c>
      <c r="BC40" t="str">
        <v>Fairy</v>
      </c>
      <c r="BD40" t="str">
        <f t="shared" si="1"/>
        <v>Fairy,Fairy</v>
      </c>
      <c r="BE40" t="str">
        <v>Clefable</v>
      </c>
      <c r="BG40" t="str">
        <v>Fairy</v>
      </c>
      <c r="BH40" t="str">
        <v>Clefable</v>
      </c>
    </row>
    <row r="41" spans="32:60" x14ac:dyDescent="0.35">
      <c r="AF41" t="str">
        <v>Vulpix</v>
      </c>
      <c r="AG41" t="str">
        <v>Fire</v>
      </c>
      <c r="AH41" t="str" cm="1">
        <f t="array" ref="AH41">_xlfn.TEXTSPLIT(AG41,",")</f>
        <v>Fire</v>
      </c>
      <c r="AJ41" t="str">
        <f>'pokedex_(Update_04.21)'!E38</f>
        <v>1</v>
      </c>
      <c r="AK41" t="str">
        <v>Vulpix</v>
      </c>
      <c r="AL41" t="str">
        <v>Fire</v>
      </c>
      <c r="AM41" t="str">
        <v>Fire</v>
      </c>
      <c r="AN41" t="str">
        <f t="shared" si="0"/>
        <v>Fire,Fire</v>
      </c>
      <c r="AO41" t="str">
        <v>Vulpix</v>
      </c>
      <c r="AQ41" t="str">
        <v>Fire</v>
      </c>
      <c r="AR41" t="str">
        <v>Vulpix</v>
      </c>
      <c r="AV41" t="str">
        <v>Vulpix</v>
      </c>
      <c r="AW41" t="str">
        <v>Fire</v>
      </c>
      <c r="AX41" t="str" cm="1">
        <f t="array" ref="AX41">_xlfn.TEXTSPLIT(AW41,",")</f>
        <v>Fire</v>
      </c>
      <c r="AZ41" t="str">
        <f>'pokedex_(Update_04.21)'!E38</f>
        <v>1</v>
      </c>
      <c r="BA41" t="str">
        <v>Vulpix</v>
      </c>
      <c r="BB41" t="str">
        <v>Fire</v>
      </c>
      <c r="BC41" t="str">
        <v>Fire</v>
      </c>
      <c r="BD41" t="str">
        <f t="shared" si="1"/>
        <v>Fire,Fire</v>
      </c>
      <c r="BE41" t="str">
        <v>Vulpix</v>
      </c>
      <c r="BG41" t="str">
        <v>Fire</v>
      </c>
      <c r="BH41" t="str">
        <v>Vulpix</v>
      </c>
    </row>
    <row r="42" spans="32:60" x14ac:dyDescent="0.35">
      <c r="AF42" t="str">
        <v>Ninetales</v>
      </c>
      <c r="AG42" t="str">
        <v>Fire</v>
      </c>
      <c r="AH42" t="str" cm="1">
        <f t="array" ref="AH42">_xlfn.TEXTSPLIT(AG42,",")</f>
        <v>Fire</v>
      </c>
      <c r="AJ42" t="str">
        <f>'pokedex_(Update_04.21)'!E39</f>
        <v>1</v>
      </c>
      <c r="AK42" t="str">
        <v>Ninetales</v>
      </c>
      <c r="AL42" t="str">
        <v>Fire</v>
      </c>
      <c r="AM42" t="str">
        <v>Fire</v>
      </c>
      <c r="AN42" t="str">
        <f t="shared" si="0"/>
        <v>Fire,Fire</v>
      </c>
      <c r="AO42" t="str">
        <v>Ninetales</v>
      </c>
      <c r="AQ42" t="str">
        <v>Fire</v>
      </c>
      <c r="AR42" t="str">
        <v>Ninetales</v>
      </c>
      <c r="AV42" t="str">
        <v>Ninetales</v>
      </c>
      <c r="AW42" t="str">
        <v>Fire</v>
      </c>
      <c r="AX42" t="str" cm="1">
        <f t="array" ref="AX42">_xlfn.TEXTSPLIT(AW42,",")</f>
        <v>Fire</v>
      </c>
      <c r="AZ42" t="str">
        <f>'pokedex_(Update_04.21)'!E39</f>
        <v>1</v>
      </c>
      <c r="BA42" t="str">
        <v>Ninetales</v>
      </c>
      <c r="BB42" t="str">
        <v>Fire</v>
      </c>
      <c r="BC42" t="str">
        <v>Fire</v>
      </c>
      <c r="BD42" t="str">
        <f t="shared" si="1"/>
        <v>Fire,Fire</v>
      </c>
      <c r="BE42" t="str">
        <v>Ninetales</v>
      </c>
      <c r="BG42" t="str">
        <v>Fire</v>
      </c>
      <c r="BH42" t="str">
        <v>Ninetales</v>
      </c>
    </row>
    <row r="43" spans="32:60" x14ac:dyDescent="0.35">
      <c r="AF43" t="str">
        <v>Jigglypuff</v>
      </c>
      <c r="AG43" t="str">
        <v>Normal, Fairy</v>
      </c>
      <c r="AH43" t="str" cm="1">
        <f t="array" ref="AH43:AI43">_xlfn.TEXTSPLIT(AG43,",")</f>
        <v>Normal</v>
      </c>
      <c r="AI43" t="str">
        <v xml:space="preserve"> Fairy</v>
      </c>
      <c r="AJ43" t="str">
        <f>'pokedex_(Update_04.21)'!E40</f>
        <v>1</v>
      </c>
      <c r="AK43" t="str">
        <v>Jigglypuff</v>
      </c>
      <c r="AL43" t="str">
        <v>Normal</v>
      </c>
      <c r="AM43" t="str">
        <v xml:space="preserve"> Fairy</v>
      </c>
      <c r="AN43" t="str">
        <f t="shared" si="0"/>
        <v>Normal, Fairy</v>
      </c>
      <c r="AO43" t="str">
        <v>Jigglypuff</v>
      </c>
      <c r="AQ43" t="str">
        <v>Normal, Fairy</v>
      </c>
      <c r="AR43" t="str">
        <v>Jigglypuff</v>
      </c>
      <c r="AV43" t="str">
        <v>Jigglypuff</v>
      </c>
      <c r="AW43" t="str">
        <v>Normal, Fairy</v>
      </c>
      <c r="AX43" t="str" cm="1">
        <f t="array" ref="AX43:AY43">_xlfn.TEXTSPLIT(AW43,",")</f>
        <v>Normal</v>
      </c>
      <c r="AY43" t="str">
        <v xml:space="preserve"> Fairy</v>
      </c>
      <c r="AZ43" t="str">
        <f>'pokedex_(Update_04.21)'!E40</f>
        <v>1</v>
      </c>
      <c r="BA43" t="str">
        <v>Jigglypuff</v>
      </c>
      <c r="BB43" t="str">
        <v>Normal</v>
      </c>
      <c r="BC43" t="str">
        <v xml:space="preserve"> Fairy</v>
      </c>
      <c r="BD43" t="str">
        <f t="shared" si="1"/>
        <v>Normal, Fairy</v>
      </c>
      <c r="BE43" t="str">
        <v>Jigglypuff</v>
      </c>
      <c r="BG43" t="str">
        <v>Normal, Fairy</v>
      </c>
      <c r="BH43" t="str">
        <v>Jigglypuff</v>
      </c>
    </row>
    <row r="44" spans="32:60" x14ac:dyDescent="0.35">
      <c r="AF44" t="str">
        <v>Wigglytuff</v>
      </c>
      <c r="AG44" t="str">
        <v>Normal, Fairy</v>
      </c>
      <c r="AH44" t="str" cm="1">
        <f t="array" ref="AH44:AI44">_xlfn.TEXTSPLIT(AG44,",")</f>
        <v>Normal</v>
      </c>
      <c r="AI44" t="str">
        <v xml:space="preserve"> Fairy</v>
      </c>
      <c r="AJ44" t="str">
        <f>'pokedex_(Update_04.21)'!E41</f>
        <v>1</v>
      </c>
      <c r="AK44" t="str">
        <v>Wigglytuff</v>
      </c>
      <c r="AL44" t="str">
        <v>Normal</v>
      </c>
      <c r="AM44" t="str">
        <v xml:space="preserve"> Fairy</v>
      </c>
      <c r="AN44" t="str">
        <f t="shared" si="0"/>
        <v>Normal, Fairy</v>
      </c>
      <c r="AO44" t="str">
        <v>Wigglytuff</v>
      </c>
      <c r="AQ44" t="str">
        <v>Normal, Fairy</v>
      </c>
      <c r="AR44" t="str">
        <v>Wigglytuff</v>
      </c>
      <c r="AV44" t="str">
        <v>Wigglytuff</v>
      </c>
      <c r="AW44" t="str">
        <v>Normal, Fairy</v>
      </c>
      <c r="AX44" t="str" cm="1">
        <f t="array" ref="AX44:AY44">_xlfn.TEXTSPLIT(AW44,",")</f>
        <v>Normal</v>
      </c>
      <c r="AY44" t="str">
        <v xml:space="preserve"> Fairy</v>
      </c>
      <c r="AZ44" t="str">
        <f>'pokedex_(Update_04.21)'!E41</f>
        <v>1</v>
      </c>
      <c r="BA44" t="str">
        <v>Wigglytuff</v>
      </c>
      <c r="BB44" t="str">
        <v>Normal</v>
      </c>
      <c r="BC44" t="str">
        <v xml:space="preserve"> Fairy</v>
      </c>
      <c r="BD44" t="str">
        <f t="shared" si="1"/>
        <v>Normal, Fairy</v>
      </c>
      <c r="BE44" t="str">
        <v>Wigglytuff</v>
      </c>
      <c r="BG44" t="str">
        <v>Normal, Fairy</v>
      </c>
      <c r="BH44" t="str">
        <v>Wigglytuff</v>
      </c>
    </row>
    <row r="45" spans="32:60" x14ac:dyDescent="0.35">
      <c r="AF45" t="str">
        <v>Zubat</v>
      </c>
      <c r="AG45" t="str">
        <v>Poison, Flying</v>
      </c>
      <c r="AH45" t="str" cm="1">
        <f t="array" ref="AH45:AI45">_xlfn.TEXTSPLIT(AG45,",")</f>
        <v>Poison</v>
      </c>
      <c r="AI45" t="str">
        <v xml:space="preserve"> Flying</v>
      </c>
      <c r="AJ45" t="str">
        <f>'pokedex_(Update_04.21)'!E42</f>
        <v>1</v>
      </c>
      <c r="AK45" t="str">
        <v>Zubat</v>
      </c>
      <c r="AL45" t="str">
        <v>Poison</v>
      </c>
      <c r="AM45" t="str">
        <v xml:space="preserve"> Flying</v>
      </c>
      <c r="AN45" t="str">
        <f t="shared" si="0"/>
        <v>Poison, Flying</v>
      </c>
      <c r="AO45" t="str">
        <v>Zubat</v>
      </c>
      <c r="AQ45" t="str">
        <v>Poison, Flying</v>
      </c>
      <c r="AR45" t="str">
        <v>Zubat</v>
      </c>
      <c r="AV45" t="str">
        <v>Zubat</v>
      </c>
      <c r="AW45" t="str">
        <v>Poison, Flying</v>
      </c>
      <c r="AX45" t="str" cm="1">
        <f t="array" ref="AX45:AY45">_xlfn.TEXTSPLIT(AW45,",")</f>
        <v>Poison</v>
      </c>
      <c r="AY45" t="str">
        <v xml:space="preserve"> Flying</v>
      </c>
      <c r="AZ45" t="str">
        <f>'pokedex_(Update_04.21)'!E42</f>
        <v>1</v>
      </c>
      <c r="BA45" t="str">
        <v>Zubat</v>
      </c>
      <c r="BB45" t="str">
        <v>Poison</v>
      </c>
      <c r="BC45" t="str">
        <v xml:space="preserve"> Flying</v>
      </c>
      <c r="BD45" t="str">
        <f t="shared" si="1"/>
        <v>Poison, Flying</v>
      </c>
      <c r="BE45" t="str">
        <v>Zubat</v>
      </c>
      <c r="BG45" t="str">
        <v>Poison, Flying</v>
      </c>
      <c r="BH45" t="str">
        <v>Zubat</v>
      </c>
    </row>
    <row r="46" spans="32:60" x14ac:dyDescent="0.35">
      <c r="AF46" t="str">
        <v>Golbat</v>
      </c>
      <c r="AG46" t="str">
        <v>Poison, Flying</v>
      </c>
      <c r="AH46" t="str" cm="1">
        <f t="array" ref="AH46:AI46">_xlfn.TEXTSPLIT(AG46,",")</f>
        <v>Poison</v>
      </c>
      <c r="AI46" t="str">
        <v xml:space="preserve"> Flying</v>
      </c>
      <c r="AJ46" t="str">
        <f>'pokedex_(Update_04.21)'!E43</f>
        <v>1</v>
      </c>
      <c r="AK46" t="str">
        <v>Golbat</v>
      </c>
      <c r="AL46" t="str">
        <v>Poison</v>
      </c>
      <c r="AM46" t="str">
        <v xml:space="preserve"> Flying</v>
      </c>
      <c r="AN46" t="str">
        <f t="shared" si="0"/>
        <v>Poison, Flying</v>
      </c>
      <c r="AO46" t="str">
        <v>Golbat</v>
      </c>
      <c r="AQ46" t="str">
        <v>Poison, Flying</v>
      </c>
      <c r="AR46" t="str">
        <v>Golbat</v>
      </c>
      <c r="AV46" t="str">
        <v>Golbat</v>
      </c>
      <c r="AW46" t="str">
        <v>Poison, Flying</v>
      </c>
      <c r="AX46" t="str" cm="1">
        <f t="array" ref="AX46:AY46">_xlfn.TEXTSPLIT(AW46,",")</f>
        <v>Poison</v>
      </c>
      <c r="AY46" t="str">
        <v xml:space="preserve"> Flying</v>
      </c>
      <c r="AZ46" t="str">
        <f>'pokedex_(Update_04.21)'!E43</f>
        <v>1</v>
      </c>
      <c r="BA46" t="str">
        <v>Golbat</v>
      </c>
      <c r="BB46" t="str">
        <v>Poison</v>
      </c>
      <c r="BC46" t="str">
        <v xml:space="preserve"> Flying</v>
      </c>
      <c r="BD46" t="str">
        <f t="shared" si="1"/>
        <v>Poison, Flying</v>
      </c>
      <c r="BE46" t="str">
        <v>Golbat</v>
      </c>
      <c r="BG46" t="str">
        <v>Poison, Flying</v>
      </c>
      <c r="BH46" t="str">
        <v>Golbat</v>
      </c>
    </row>
    <row r="47" spans="32:60" x14ac:dyDescent="0.35">
      <c r="AF47" t="str">
        <v>Oddish</v>
      </c>
      <c r="AG47" t="str">
        <v>Grass, Poison</v>
      </c>
      <c r="AH47" t="str" cm="1">
        <f t="array" ref="AH47:AI47">_xlfn.TEXTSPLIT(AG47,",")</f>
        <v>Grass</v>
      </c>
      <c r="AI47" t="str">
        <v xml:space="preserve"> Poison</v>
      </c>
      <c r="AJ47" t="str">
        <f>'pokedex_(Update_04.21)'!E44</f>
        <v>1</v>
      </c>
      <c r="AK47" t="str">
        <v>Oddish</v>
      </c>
      <c r="AL47" t="str">
        <v>Grass</v>
      </c>
      <c r="AM47" t="str">
        <v xml:space="preserve"> Poison</v>
      </c>
      <c r="AN47" t="str">
        <f t="shared" si="0"/>
        <v>Grass, Poison</v>
      </c>
      <c r="AO47" t="str">
        <v>Oddish</v>
      </c>
      <c r="AQ47" t="str">
        <v>Grass, Poison</v>
      </c>
      <c r="AR47" t="str">
        <v>Oddish</v>
      </c>
      <c r="AV47" t="str">
        <v>Oddish</v>
      </c>
      <c r="AW47" t="str">
        <v>Grass, Poison</v>
      </c>
      <c r="AX47" t="str" cm="1">
        <f t="array" ref="AX47:AY47">_xlfn.TEXTSPLIT(AW47,",")</f>
        <v>Grass</v>
      </c>
      <c r="AY47" t="str">
        <v xml:space="preserve"> Poison</v>
      </c>
      <c r="AZ47" t="str">
        <f>'pokedex_(Update_04.21)'!E44</f>
        <v>1</v>
      </c>
      <c r="BA47" t="str">
        <v>Oddish</v>
      </c>
      <c r="BB47" t="str">
        <v>Grass</v>
      </c>
      <c r="BC47" t="str">
        <v xml:space="preserve"> Poison</v>
      </c>
      <c r="BD47" t="str">
        <f t="shared" si="1"/>
        <v>Grass, Poison</v>
      </c>
      <c r="BE47" t="str">
        <v>Oddish</v>
      </c>
      <c r="BG47" t="str">
        <v>Grass, Poison</v>
      </c>
      <c r="BH47" t="str">
        <v>Oddish</v>
      </c>
    </row>
    <row r="48" spans="32:60" x14ac:dyDescent="0.35">
      <c r="AF48" t="str">
        <v>Gloom</v>
      </c>
      <c r="AG48" t="str">
        <v>Grass, Poison</v>
      </c>
      <c r="AH48" t="str" cm="1">
        <f t="array" ref="AH48:AI48">_xlfn.TEXTSPLIT(AG48,",")</f>
        <v>Grass</v>
      </c>
      <c r="AI48" t="str">
        <v xml:space="preserve"> Poison</v>
      </c>
      <c r="AJ48" t="str">
        <f>'pokedex_(Update_04.21)'!E45</f>
        <v>1</v>
      </c>
      <c r="AK48" t="str">
        <v>Gloom</v>
      </c>
      <c r="AL48" t="str">
        <v>Grass</v>
      </c>
      <c r="AM48" t="str">
        <v xml:space="preserve"> Poison</v>
      </c>
      <c r="AN48" t="str">
        <f t="shared" si="0"/>
        <v>Grass, Poison</v>
      </c>
      <c r="AO48" t="str">
        <v>Gloom</v>
      </c>
      <c r="AQ48" t="str">
        <v>Grass, Poison</v>
      </c>
      <c r="AR48" t="str">
        <v>Gloom</v>
      </c>
      <c r="AV48" t="str">
        <v>Gloom</v>
      </c>
      <c r="AW48" t="str">
        <v>Grass, Poison</v>
      </c>
      <c r="AX48" t="str" cm="1">
        <f t="array" ref="AX48:AY48">_xlfn.TEXTSPLIT(AW48,",")</f>
        <v>Grass</v>
      </c>
      <c r="AY48" t="str">
        <v xml:space="preserve"> Poison</v>
      </c>
      <c r="AZ48" t="str">
        <f>'pokedex_(Update_04.21)'!E45</f>
        <v>1</v>
      </c>
      <c r="BA48" t="str">
        <v>Gloom</v>
      </c>
      <c r="BB48" t="str">
        <v>Grass</v>
      </c>
      <c r="BC48" t="str">
        <v xml:space="preserve"> Poison</v>
      </c>
      <c r="BD48" t="str">
        <f t="shared" si="1"/>
        <v>Grass, Poison</v>
      </c>
      <c r="BE48" t="str">
        <v>Gloom</v>
      </c>
      <c r="BG48" t="str">
        <v>Grass, Poison</v>
      </c>
      <c r="BH48" t="str">
        <v>Gloom</v>
      </c>
    </row>
    <row r="49" spans="32:60" x14ac:dyDescent="0.35">
      <c r="AF49" t="str">
        <v>Vileplume</v>
      </c>
      <c r="AG49" t="str">
        <v>Grass, Poison</v>
      </c>
      <c r="AH49" t="str" cm="1">
        <f t="array" ref="AH49:AI49">_xlfn.TEXTSPLIT(AG49,",")</f>
        <v>Grass</v>
      </c>
      <c r="AI49" t="str">
        <v xml:space="preserve"> Poison</v>
      </c>
      <c r="AJ49" t="str">
        <f>'pokedex_(Update_04.21)'!E46</f>
        <v>1</v>
      </c>
      <c r="AK49" t="str">
        <v>Vileplume</v>
      </c>
      <c r="AL49" t="str">
        <v>Grass</v>
      </c>
      <c r="AM49" t="str">
        <v xml:space="preserve"> Poison</v>
      </c>
      <c r="AN49" t="str">
        <f t="shared" si="0"/>
        <v>Grass, Poison</v>
      </c>
      <c r="AO49" t="str">
        <v>Vileplume</v>
      </c>
      <c r="AQ49" t="str">
        <v>Grass, Poison</v>
      </c>
      <c r="AR49" t="str">
        <v>Vileplume</v>
      </c>
      <c r="AV49" t="str">
        <v>Vileplume</v>
      </c>
      <c r="AW49" t="str">
        <v>Grass, Poison</v>
      </c>
      <c r="AX49" t="str" cm="1">
        <f t="array" ref="AX49:AY49">_xlfn.TEXTSPLIT(AW49,",")</f>
        <v>Grass</v>
      </c>
      <c r="AY49" t="str">
        <v xml:space="preserve"> Poison</v>
      </c>
      <c r="AZ49" t="str">
        <f>'pokedex_(Update_04.21)'!E46</f>
        <v>1</v>
      </c>
      <c r="BA49" t="str">
        <v>Vileplume</v>
      </c>
      <c r="BB49" t="str">
        <v>Grass</v>
      </c>
      <c r="BC49" t="str">
        <v xml:space="preserve"> Poison</v>
      </c>
      <c r="BD49" t="str">
        <f t="shared" si="1"/>
        <v>Grass, Poison</v>
      </c>
      <c r="BE49" t="str">
        <v>Vileplume</v>
      </c>
      <c r="BG49" t="str">
        <v>Grass, Poison</v>
      </c>
      <c r="BH49" t="str">
        <v>Vileplume</v>
      </c>
    </row>
    <row r="50" spans="32:60" x14ac:dyDescent="0.35">
      <c r="AF50" t="str">
        <v>Paras</v>
      </c>
      <c r="AG50" t="str">
        <v>Bug, Grass</v>
      </c>
      <c r="AH50" t="str" cm="1">
        <f t="array" ref="AH50:AI50">_xlfn.TEXTSPLIT(AG50,",")</f>
        <v>Bug</v>
      </c>
      <c r="AI50" t="str">
        <v xml:space="preserve"> Grass</v>
      </c>
      <c r="AJ50" t="str">
        <f>'pokedex_(Update_04.21)'!E47</f>
        <v>1</v>
      </c>
      <c r="AK50" t="str">
        <v>Paras</v>
      </c>
      <c r="AL50" t="str">
        <v>Bug</v>
      </c>
      <c r="AM50" t="str">
        <v xml:space="preserve"> Grass</v>
      </c>
      <c r="AN50" t="str">
        <f t="shared" si="0"/>
        <v>Bug, Grass</v>
      </c>
      <c r="AO50" t="str">
        <v>Paras</v>
      </c>
      <c r="AQ50" t="str">
        <v>Bug, Grass</v>
      </c>
      <c r="AR50" t="str">
        <v>Paras</v>
      </c>
      <c r="AV50" t="str">
        <v>Paras</v>
      </c>
      <c r="AW50" t="str">
        <v>Bug, Grass</v>
      </c>
      <c r="AX50" t="str" cm="1">
        <f t="array" ref="AX50:AY50">_xlfn.TEXTSPLIT(AW50,",")</f>
        <v>Bug</v>
      </c>
      <c r="AY50" t="str">
        <v xml:space="preserve"> Grass</v>
      </c>
      <c r="AZ50" t="str">
        <f>'pokedex_(Update_04.21)'!E47</f>
        <v>1</v>
      </c>
      <c r="BA50" t="str">
        <v>Paras</v>
      </c>
      <c r="BB50" t="str">
        <v>Bug</v>
      </c>
      <c r="BC50" t="str">
        <v xml:space="preserve"> Grass</v>
      </c>
      <c r="BD50" t="str">
        <f t="shared" si="1"/>
        <v>Bug, Grass</v>
      </c>
      <c r="BE50" t="str">
        <v>Paras</v>
      </c>
      <c r="BG50" t="str">
        <v>Bug, Grass</v>
      </c>
      <c r="BH50" t="str">
        <v>Paras</v>
      </c>
    </row>
    <row r="51" spans="32:60" x14ac:dyDescent="0.35">
      <c r="AF51" t="str">
        <v>Parasect</v>
      </c>
      <c r="AG51" t="str">
        <v>Bug, Grass</v>
      </c>
      <c r="AH51" t="str" cm="1">
        <f t="array" ref="AH51:AI51">_xlfn.TEXTSPLIT(AG51,",")</f>
        <v>Bug</v>
      </c>
      <c r="AI51" t="str">
        <v xml:space="preserve"> Grass</v>
      </c>
      <c r="AJ51" t="str">
        <f>'pokedex_(Update_04.21)'!E48</f>
        <v>1</v>
      </c>
      <c r="AK51" t="str">
        <v>Parasect</v>
      </c>
      <c r="AL51" t="str">
        <v>Bug</v>
      </c>
      <c r="AM51" t="str">
        <v xml:space="preserve"> Grass</v>
      </c>
      <c r="AN51" t="str">
        <f t="shared" si="0"/>
        <v>Bug, Grass</v>
      </c>
      <c r="AO51" t="str">
        <v>Parasect</v>
      </c>
      <c r="AQ51" t="str">
        <v>Bug, Grass</v>
      </c>
      <c r="AR51" t="str">
        <v>Parasect</v>
      </c>
      <c r="AV51" t="str">
        <v>Parasect</v>
      </c>
      <c r="AW51" t="str">
        <v>Bug, Grass</v>
      </c>
      <c r="AX51" t="str" cm="1">
        <f t="array" ref="AX51:AY51">_xlfn.TEXTSPLIT(AW51,",")</f>
        <v>Bug</v>
      </c>
      <c r="AY51" t="str">
        <v xml:space="preserve"> Grass</v>
      </c>
      <c r="AZ51" t="str">
        <f>'pokedex_(Update_04.21)'!E48</f>
        <v>1</v>
      </c>
      <c r="BA51" t="str">
        <v>Parasect</v>
      </c>
      <c r="BB51" t="str">
        <v>Bug</v>
      </c>
      <c r="BC51" t="str">
        <v xml:space="preserve"> Grass</v>
      </c>
      <c r="BD51" t="str">
        <f t="shared" si="1"/>
        <v>Bug, Grass</v>
      </c>
      <c r="BE51" t="str">
        <v>Parasect</v>
      </c>
      <c r="BG51" t="str">
        <v>Bug, Grass</v>
      </c>
      <c r="BH51" t="str">
        <v>Parasect</v>
      </c>
    </row>
    <row r="52" spans="32:60" x14ac:dyDescent="0.35">
      <c r="AF52" t="str">
        <v>Venonat</v>
      </c>
      <c r="AG52" t="str">
        <v>Bug, Poison</v>
      </c>
      <c r="AH52" t="str" cm="1">
        <f t="array" ref="AH52:AI52">_xlfn.TEXTSPLIT(AG52,",")</f>
        <v>Bug</v>
      </c>
      <c r="AI52" t="str">
        <v xml:space="preserve"> Poison</v>
      </c>
      <c r="AJ52" t="str">
        <f>'pokedex_(Update_04.21)'!E49</f>
        <v>1</v>
      </c>
      <c r="AK52" t="str">
        <v>Venonat</v>
      </c>
      <c r="AL52" t="str">
        <v>Bug</v>
      </c>
      <c r="AM52" t="str">
        <v xml:space="preserve"> Poison</v>
      </c>
      <c r="AN52" t="str">
        <f t="shared" si="0"/>
        <v>Bug, Poison</v>
      </c>
      <c r="AO52" t="str">
        <v>Venonat</v>
      </c>
      <c r="AQ52" t="str">
        <v>Bug, Poison</v>
      </c>
      <c r="AR52" t="str">
        <v>Venonat</v>
      </c>
      <c r="AV52" t="str">
        <v>Venonat</v>
      </c>
      <c r="AW52" t="str">
        <v>Bug, Poison</v>
      </c>
      <c r="AX52" t="str" cm="1">
        <f t="array" ref="AX52:AY52">_xlfn.TEXTSPLIT(AW52,",")</f>
        <v>Bug</v>
      </c>
      <c r="AY52" t="str">
        <v xml:space="preserve"> Poison</v>
      </c>
      <c r="AZ52" t="str">
        <f>'pokedex_(Update_04.21)'!E49</f>
        <v>1</v>
      </c>
      <c r="BA52" t="str">
        <v>Venonat</v>
      </c>
      <c r="BB52" t="str">
        <v>Bug</v>
      </c>
      <c r="BC52" t="str">
        <v xml:space="preserve"> Poison</v>
      </c>
      <c r="BD52" t="str">
        <f t="shared" si="1"/>
        <v>Bug, Poison</v>
      </c>
      <c r="BE52" t="str">
        <v>Venonat</v>
      </c>
      <c r="BG52" t="str">
        <v>Bug, Poison</v>
      </c>
      <c r="BH52" t="str">
        <v>Venonat</v>
      </c>
    </row>
    <row r="53" spans="32:60" x14ac:dyDescent="0.35">
      <c r="AF53" t="str">
        <v>Venomoth</v>
      </c>
      <c r="AG53" t="str">
        <v>Bug, Poison</v>
      </c>
      <c r="AH53" t="str" cm="1">
        <f t="array" ref="AH53:AI53">_xlfn.TEXTSPLIT(AG53,",")</f>
        <v>Bug</v>
      </c>
      <c r="AI53" t="str">
        <v xml:space="preserve"> Poison</v>
      </c>
      <c r="AJ53" t="str">
        <f>'pokedex_(Update_04.21)'!E50</f>
        <v>1</v>
      </c>
      <c r="AK53" t="str">
        <v>Venomoth</v>
      </c>
      <c r="AL53" t="str">
        <v>Bug</v>
      </c>
      <c r="AM53" t="str">
        <v xml:space="preserve"> Poison</v>
      </c>
      <c r="AN53" t="str">
        <f t="shared" si="0"/>
        <v>Bug, Poison</v>
      </c>
      <c r="AO53" t="str">
        <v>Venomoth</v>
      </c>
      <c r="AQ53" t="str">
        <v>Bug, Poison</v>
      </c>
      <c r="AR53" t="str">
        <v>Venomoth</v>
      </c>
      <c r="AV53" t="str">
        <v>Venomoth</v>
      </c>
      <c r="AW53" t="str">
        <v>Bug, Poison</v>
      </c>
      <c r="AX53" t="str" cm="1">
        <f t="array" ref="AX53:AY53">_xlfn.TEXTSPLIT(AW53,",")</f>
        <v>Bug</v>
      </c>
      <c r="AY53" t="str">
        <v xml:space="preserve"> Poison</v>
      </c>
      <c r="AZ53" t="str">
        <f>'pokedex_(Update_04.21)'!E50</f>
        <v>1</v>
      </c>
      <c r="BA53" t="str">
        <v>Venomoth</v>
      </c>
      <c r="BB53" t="str">
        <v>Bug</v>
      </c>
      <c r="BC53" t="str">
        <v xml:space="preserve"> Poison</v>
      </c>
      <c r="BD53" t="str">
        <f t="shared" si="1"/>
        <v>Bug, Poison</v>
      </c>
      <c r="BE53" t="str">
        <v>Venomoth</v>
      </c>
      <c r="BG53" t="str">
        <v>Bug, Poison</v>
      </c>
      <c r="BH53" t="str">
        <v>Venomoth</v>
      </c>
    </row>
    <row r="54" spans="32:60" x14ac:dyDescent="0.35">
      <c r="AF54" t="str">
        <v>Diglett</v>
      </c>
      <c r="AG54" t="str">
        <v>Ground</v>
      </c>
      <c r="AH54" t="str" cm="1">
        <f t="array" ref="AH54">_xlfn.TEXTSPLIT(AG54,",")</f>
        <v>Ground</v>
      </c>
      <c r="AJ54" t="str">
        <f>'pokedex_(Update_04.21)'!E51</f>
        <v>1</v>
      </c>
      <c r="AK54" t="str">
        <v>Diglett</v>
      </c>
      <c r="AL54" t="str">
        <v>Ground</v>
      </c>
      <c r="AM54" t="str">
        <v>Ground</v>
      </c>
      <c r="AN54" t="str">
        <f t="shared" si="0"/>
        <v>Ground,Ground</v>
      </c>
      <c r="AO54" t="str">
        <v>Diglett</v>
      </c>
      <c r="AQ54" t="str">
        <v>Ground</v>
      </c>
      <c r="AR54" t="str">
        <v>Diglett</v>
      </c>
      <c r="AV54" t="str">
        <v>Diglett</v>
      </c>
      <c r="AW54" t="str">
        <v>Ground</v>
      </c>
      <c r="AX54" t="str" cm="1">
        <f t="array" ref="AX54">_xlfn.TEXTSPLIT(AW54,",")</f>
        <v>Ground</v>
      </c>
      <c r="AZ54" t="str">
        <f>'pokedex_(Update_04.21)'!E51</f>
        <v>1</v>
      </c>
      <c r="BA54" t="str">
        <v>Diglett</v>
      </c>
      <c r="BB54" t="str">
        <v>Ground</v>
      </c>
      <c r="BC54" t="str">
        <v>Ground</v>
      </c>
      <c r="BD54" t="str">
        <f t="shared" si="1"/>
        <v>Ground,Ground</v>
      </c>
      <c r="BE54" t="str">
        <v>Diglett</v>
      </c>
      <c r="BG54" t="str">
        <v>Ground</v>
      </c>
      <c r="BH54" t="str">
        <v>Diglett</v>
      </c>
    </row>
    <row r="55" spans="32:60" x14ac:dyDescent="0.35">
      <c r="AF55" t="str">
        <v>Dugtrio</v>
      </c>
      <c r="AG55" t="str">
        <v>Ground</v>
      </c>
      <c r="AH55" t="str" cm="1">
        <f t="array" ref="AH55">_xlfn.TEXTSPLIT(AG55,",")</f>
        <v>Ground</v>
      </c>
      <c r="AJ55" t="str">
        <f>'pokedex_(Update_04.21)'!E52</f>
        <v>1</v>
      </c>
      <c r="AK55" t="str">
        <v>Dugtrio</v>
      </c>
      <c r="AL55" t="str">
        <v>Ground</v>
      </c>
      <c r="AM55" t="str">
        <v>Ground</v>
      </c>
      <c r="AN55" t="str">
        <f t="shared" si="0"/>
        <v>Ground,Ground</v>
      </c>
      <c r="AO55" t="str">
        <v>Dugtrio</v>
      </c>
      <c r="AQ55" t="str">
        <v>Ground</v>
      </c>
      <c r="AR55" t="str">
        <v>Dugtrio</v>
      </c>
      <c r="AV55" t="str">
        <v>Dugtrio</v>
      </c>
      <c r="AW55" t="str">
        <v>Ground</v>
      </c>
      <c r="AX55" t="str" cm="1">
        <f t="array" ref="AX55">_xlfn.TEXTSPLIT(AW55,",")</f>
        <v>Ground</v>
      </c>
      <c r="AZ55" t="str">
        <f>'pokedex_(Update_04.21)'!E52</f>
        <v>1</v>
      </c>
      <c r="BA55" t="str">
        <v>Dugtrio</v>
      </c>
      <c r="BB55" t="str">
        <v>Ground</v>
      </c>
      <c r="BC55" t="str">
        <v>Ground</v>
      </c>
      <c r="BD55" t="str">
        <f t="shared" si="1"/>
        <v>Ground,Ground</v>
      </c>
      <c r="BE55" t="str">
        <v>Dugtrio</v>
      </c>
      <c r="BG55" t="str">
        <v>Ground</v>
      </c>
      <c r="BH55" t="str">
        <v>Dugtrio</v>
      </c>
    </row>
    <row r="56" spans="32:60" x14ac:dyDescent="0.35">
      <c r="AF56" t="str">
        <v>Meowth</v>
      </c>
      <c r="AG56" t="str">
        <v>Normal</v>
      </c>
      <c r="AH56" t="str" cm="1">
        <f t="array" ref="AH56">_xlfn.TEXTSPLIT(AG56,",")</f>
        <v>Normal</v>
      </c>
      <c r="AJ56" t="str">
        <f>'pokedex_(Update_04.21)'!E53</f>
        <v>1</v>
      </c>
      <c r="AK56" t="str">
        <v>Meowth</v>
      </c>
      <c r="AL56" t="str">
        <v>Normal</v>
      </c>
      <c r="AM56" t="str">
        <v>Normal</v>
      </c>
      <c r="AN56" t="str">
        <f t="shared" si="0"/>
        <v>Normal,Normal</v>
      </c>
      <c r="AO56" t="str">
        <v>Meowth</v>
      </c>
      <c r="AQ56" t="str">
        <v>Normal</v>
      </c>
      <c r="AR56" t="str">
        <v>Meowth</v>
      </c>
      <c r="AV56" t="str">
        <v>Meowth</v>
      </c>
      <c r="AW56" t="str">
        <v>Normal</v>
      </c>
      <c r="AX56" t="str" cm="1">
        <f t="array" ref="AX56">_xlfn.TEXTSPLIT(AW56,",")</f>
        <v>Normal</v>
      </c>
      <c r="AZ56" t="str">
        <f>'pokedex_(Update_04.21)'!E53</f>
        <v>1</v>
      </c>
      <c r="BA56" t="str">
        <v>Meowth</v>
      </c>
      <c r="BB56" t="str">
        <v>Normal</v>
      </c>
      <c r="BC56" t="str">
        <v>Normal</v>
      </c>
      <c r="BD56" t="str">
        <f t="shared" si="1"/>
        <v>Normal,Normal</v>
      </c>
      <c r="BE56" t="str">
        <v>Meowth</v>
      </c>
      <c r="BG56" t="str">
        <v>Normal</v>
      </c>
      <c r="BH56" t="str">
        <v>Meowth</v>
      </c>
    </row>
    <row r="57" spans="32:60" x14ac:dyDescent="0.35">
      <c r="AF57" t="str">
        <v>Persian</v>
      </c>
      <c r="AG57" t="str">
        <v>Normal</v>
      </c>
      <c r="AH57" t="str" cm="1">
        <f t="array" ref="AH57">_xlfn.TEXTSPLIT(AG57,",")</f>
        <v>Normal</v>
      </c>
      <c r="AJ57" t="str">
        <f>'pokedex_(Update_04.21)'!E54</f>
        <v>1</v>
      </c>
      <c r="AK57" t="str">
        <v>Persian</v>
      </c>
      <c r="AL57" t="str">
        <v>Normal</v>
      </c>
      <c r="AM57" t="str">
        <v>Normal</v>
      </c>
      <c r="AN57" t="str">
        <f t="shared" si="0"/>
        <v>Normal,Normal</v>
      </c>
      <c r="AO57" t="str">
        <v>Persian</v>
      </c>
      <c r="AQ57" t="str">
        <v>Normal</v>
      </c>
      <c r="AR57" t="str">
        <v>Persian</v>
      </c>
      <c r="AV57" t="str">
        <v>Persian</v>
      </c>
      <c r="AW57" t="str">
        <v>Normal</v>
      </c>
      <c r="AX57" t="str" cm="1">
        <f t="array" ref="AX57">_xlfn.TEXTSPLIT(AW57,",")</f>
        <v>Normal</v>
      </c>
      <c r="AZ57" t="str">
        <f>'pokedex_(Update_04.21)'!E54</f>
        <v>1</v>
      </c>
      <c r="BA57" t="str">
        <v>Persian</v>
      </c>
      <c r="BB57" t="str">
        <v>Normal</v>
      </c>
      <c r="BC57" t="str">
        <v>Normal</v>
      </c>
      <c r="BD57" t="str">
        <f t="shared" si="1"/>
        <v>Normal,Normal</v>
      </c>
      <c r="BE57" t="str">
        <v>Persian</v>
      </c>
      <c r="BG57" t="str">
        <v>Normal</v>
      </c>
      <c r="BH57" t="str">
        <v>Persian</v>
      </c>
    </row>
    <row r="58" spans="32:60" x14ac:dyDescent="0.35">
      <c r="AF58" t="str">
        <v>Psyduck</v>
      </c>
      <c r="AG58" t="str">
        <v>Water</v>
      </c>
      <c r="AH58" t="str" cm="1">
        <f t="array" ref="AH58">_xlfn.TEXTSPLIT(AG58,",")</f>
        <v>Water</v>
      </c>
      <c r="AJ58" t="str">
        <f>'pokedex_(Update_04.21)'!E55</f>
        <v>1</v>
      </c>
      <c r="AK58" t="str">
        <v>Psyduck</v>
      </c>
      <c r="AL58" t="str">
        <v>Water</v>
      </c>
      <c r="AM58" t="str">
        <v>Water</v>
      </c>
      <c r="AN58" t="str">
        <f t="shared" si="0"/>
        <v>Water,Water</v>
      </c>
      <c r="AO58" t="str">
        <v>Psyduck</v>
      </c>
      <c r="AQ58" t="str">
        <v>Water</v>
      </c>
      <c r="AR58" t="str">
        <v>Psyduck</v>
      </c>
      <c r="AV58" t="str">
        <v>Psyduck</v>
      </c>
      <c r="AW58" t="str">
        <v>Water</v>
      </c>
      <c r="AX58" t="str" cm="1">
        <f t="array" ref="AX58">_xlfn.TEXTSPLIT(AW58,",")</f>
        <v>Water</v>
      </c>
      <c r="AZ58" t="str">
        <f>'pokedex_(Update_04.21)'!E55</f>
        <v>1</v>
      </c>
      <c r="BA58" t="str">
        <v>Psyduck</v>
      </c>
      <c r="BB58" t="str">
        <v>Water</v>
      </c>
      <c r="BC58" t="str">
        <v>Water</v>
      </c>
      <c r="BD58" t="str">
        <f t="shared" si="1"/>
        <v>Water,Water</v>
      </c>
      <c r="BE58" t="str">
        <v>Psyduck</v>
      </c>
      <c r="BG58" t="str">
        <v>Water</v>
      </c>
      <c r="BH58" t="str">
        <v>Psyduck</v>
      </c>
    </row>
    <row r="59" spans="32:60" x14ac:dyDescent="0.35">
      <c r="AF59" t="str">
        <v>Golduck</v>
      </c>
      <c r="AG59" t="str">
        <v>Water</v>
      </c>
      <c r="AH59" t="str" cm="1">
        <f t="array" ref="AH59">_xlfn.TEXTSPLIT(AG59,",")</f>
        <v>Water</v>
      </c>
      <c r="AJ59" t="str">
        <f>'pokedex_(Update_04.21)'!E56</f>
        <v>1</v>
      </c>
      <c r="AK59" t="str">
        <v>Golduck</v>
      </c>
      <c r="AL59" t="str">
        <v>Water</v>
      </c>
      <c r="AM59" t="str">
        <v>Water</v>
      </c>
      <c r="AN59" t="str">
        <f t="shared" si="0"/>
        <v>Water,Water</v>
      </c>
      <c r="AO59" t="str">
        <v>Golduck</v>
      </c>
      <c r="AQ59" t="str">
        <v>Water</v>
      </c>
      <c r="AR59" t="str">
        <v>Golduck</v>
      </c>
      <c r="AV59" t="str">
        <v>Golduck</v>
      </c>
      <c r="AW59" t="str">
        <v>Water</v>
      </c>
      <c r="AX59" t="str" cm="1">
        <f t="array" ref="AX59">_xlfn.TEXTSPLIT(AW59,",")</f>
        <v>Water</v>
      </c>
      <c r="AZ59" t="str">
        <f>'pokedex_(Update_04.21)'!E56</f>
        <v>1</v>
      </c>
      <c r="BA59" t="str">
        <v>Golduck</v>
      </c>
      <c r="BB59" t="str">
        <v>Water</v>
      </c>
      <c r="BC59" t="str">
        <v>Water</v>
      </c>
      <c r="BD59" t="str">
        <f t="shared" si="1"/>
        <v>Water,Water</v>
      </c>
      <c r="BE59" t="str">
        <v>Golduck</v>
      </c>
      <c r="BG59" t="str">
        <v>Water</v>
      </c>
      <c r="BH59" t="str">
        <v>Golduck</v>
      </c>
    </row>
    <row r="60" spans="32:60" x14ac:dyDescent="0.35">
      <c r="AF60" t="str">
        <v>Mankey</v>
      </c>
      <c r="AG60" t="str">
        <v>Fighting</v>
      </c>
      <c r="AH60" t="str" cm="1">
        <f t="array" ref="AH60">_xlfn.TEXTSPLIT(AG60,",")</f>
        <v>Fighting</v>
      </c>
      <c r="AJ60" t="str">
        <f>'pokedex_(Update_04.21)'!E57</f>
        <v>1</v>
      </c>
      <c r="AK60" t="str">
        <v>Mankey</v>
      </c>
      <c r="AL60" t="str">
        <v>Fighting</v>
      </c>
      <c r="AM60" t="str">
        <v>Fighting</v>
      </c>
      <c r="AN60" t="str">
        <f t="shared" si="0"/>
        <v>Fighting,Fighting</v>
      </c>
      <c r="AO60" t="str">
        <v>Mankey</v>
      </c>
      <c r="AQ60" t="str">
        <v>Fighting</v>
      </c>
      <c r="AR60" t="str">
        <v>Mankey</v>
      </c>
      <c r="AV60" t="str">
        <v>Mankey</v>
      </c>
      <c r="AW60" t="str">
        <v>Fighting</v>
      </c>
      <c r="AX60" t="str" cm="1">
        <f t="array" ref="AX60">_xlfn.TEXTSPLIT(AW60,",")</f>
        <v>Fighting</v>
      </c>
      <c r="AZ60" t="str">
        <f>'pokedex_(Update_04.21)'!E57</f>
        <v>1</v>
      </c>
      <c r="BA60" t="str">
        <v>Mankey</v>
      </c>
      <c r="BB60" t="str">
        <v>Fighting</v>
      </c>
      <c r="BC60" t="str">
        <v>Fighting</v>
      </c>
      <c r="BD60" t="str">
        <f t="shared" si="1"/>
        <v>Fighting,Fighting</v>
      </c>
      <c r="BE60" t="str">
        <v>Mankey</v>
      </c>
      <c r="BG60" t="str">
        <v>Fighting</v>
      </c>
      <c r="BH60" t="str">
        <v>Mankey</v>
      </c>
    </row>
    <row r="61" spans="32:60" x14ac:dyDescent="0.35">
      <c r="AF61" t="str">
        <v>Primeape</v>
      </c>
      <c r="AG61" t="str">
        <v>Fighting</v>
      </c>
      <c r="AH61" t="str" cm="1">
        <f t="array" ref="AH61">_xlfn.TEXTSPLIT(AG61,",")</f>
        <v>Fighting</v>
      </c>
      <c r="AJ61" t="str">
        <f>'pokedex_(Update_04.21)'!E58</f>
        <v>1</v>
      </c>
      <c r="AK61" t="str">
        <v>Primeape</v>
      </c>
      <c r="AL61" t="str">
        <v>Fighting</v>
      </c>
      <c r="AM61" t="str">
        <v>Fighting</v>
      </c>
      <c r="AN61" t="str">
        <f t="shared" si="0"/>
        <v>Fighting,Fighting</v>
      </c>
      <c r="AO61" t="str">
        <v>Primeape</v>
      </c>
      <c r="AQ61" t="str">
        <v>Fighting</v>
      </c>
      <c r="AR61" t="str">
        <v>Primeape</v>
      </c>
      <c r="AV61" t="str">
        <v>Primeape</v>
      </c>
      <c r="AW61" t="str">
        <v>Fighting</v>
      </c>
      <c r="AX61" t="str" cm="1">
        <f t="array" ref="AX61">_xlfn.TEXTSPLIT(AW61,",")</f>
        <v>Fighting</v>
      </c>
      <c r="AZ61" t="str">
        <f>'pokedex_(Update_04.21)'!E58</f>
        <v>1</v>
      </c>
      <c r="BA61" t="str">
        <v>Primeape</v>
      </c>
      <c r="BB61" t="str">
        <v>Fighting</v>
      </c>
      <c r="BC61" t="str">
        <v>Fighting</v>
      </c>
      <c r="BD61" t="str">
        <f t="shared" si="1"/>
        <v>Fighting,Fighting</v>
      </c>
      <c r="BE61" t="str">
        <v>Primeape</v>
      </c>
      <c r="BG61" t="str">
        <v>Fighting</v>
      </c>
      <c r="BH61" t="str">
        <v>Primeape</v>
      </c>
    </row>
    <row r="62" spans="32:60" x14ac:dyDescent="0.35">
      <c r="AF62" t="str">
        <v>Growlithe</v>
      </c>
      <c r="AG62" t="str">
        <v>Fire</v>
      </c>
      <c r="AH62" t="str" cm="1">
        <f t="array" ref="AH62">_xlfn.TEXTSPLIT(AG62,",")</f>
        <v>Fire</v>
      </c>
      <c r="AJ62" t="str">
        <f>'pokedex_(Update_04.21)'!E59</f>
        <v>1</v>
      </c>
      <c r="AK62" t="str">
        <v>Growlithe</v>
      </c>
      <c r="AL62" t="str">
        <v>Fire</v>
      </c>
      <c r="AM62" t="str">
        <v>Fire</v>
      </c>
      <c r="AN62" t="str">
        <f t="shared" si="0"/>
        <v>Fire,Fire</v>
      </c>
      <c r="AO62" t="str">
        <v>Growlithe</v>
      </c>
      <c r="AQ62" t="str">
        <v>Fire</v>
      </c>
      <c r="AR62" t="str">
        <v>Growlithe</v>
      </c>
      <c r="AV62" t="str">
        <v>Growlithe</v>
      </c>
      <c r="AW62" t="str">
        <v>Fire</v>
      </c>
      <c r="AX62" t="str" cm="1">
        <f t="array" ref="AX62">_xlfn.TEXTSPLIT(AW62,",")</f>
        <v>Fire</v>
      </c>
      <c r="AZ62" t="str">
        <f>'pokedex_(Update_04.21)'!E59</f>
        <v>1</v>
      </c>
      <c r="BA62" t="str">
        <v>Growlithe</v>
      </c>
      <c r="BB62" t="str">
        <v>Fire</v>
      </c>
      <c r="BC62" t="str">
        <v>Fire</v>
      </c>
      <c r="BD62" t="str">
        <f t="shared" si="1"/>
        <v>Fire,Fire</v>
      </c>
      <c r="BE62" t="str">
        <v>Growlithe</v>
      </c>
      <c r="BG62" t="str">
        <v>Fire</v>
      </c>
      <c r="BH62" t="str">
        <v>Growlithe</v>
      </c>
    </row>
    <row r="63" spans="32:60" x14ac:dyDescent="0.35">
      <c r="AF63" t="str">
        <v>Arcanine</v>
      </c>
      <c r="AG63" t="str">
        <v>Fire</v>
      </c>
      <c r="AH63" t="str" cm="1">
        <f t="array" ref="AH63">_xlfn.TEXTSPLIT(AG63,",")</f>
        <v>Fire</v>
      </c>
      <c r="AJ63" t="str">
        <f>'pokedex_(Update_04.21)'!E60</f>
        <v>1</v>
      </c>
      <c r="AK63" t="str">
        <v>Arcanine</v>
      </c>
      <c r="AL63" t="str">
        <v>Fire</v>
      </c>
      <c r="AM63" t="str">
        <v>Fire</v>
      </c>
      <c r="AN63" t="str">
        <f t="shared" si="0"/>
        <v>Fire,Fire</v>
      </c>
      <c r="AO63" t="str">
        <v>Arcanine</v>
      </c>
      <c r="AQ63" t="str">
        <v>Fire</v>
      </c>
      <c r="AR63" t="str">
        <v>Arcanine</v>
      </c>
      <c r="AV63" t="str">
        <v>Arcanine</v>
      </c>
      <c r="AW63" t="str">
        <v>Fire</v>
      </c>
      <c r="AX63" t="str" cm="1">
        <f t="array" ref="AX63">_xlfn.TEXTSPLIT(AW63,",")</f>
        <v>Fire</v>
      </c>
      <c r="AZ63" t="str">
        <f>'pokedex_(Update_04.21)'!E60</f>
        <v>1</v>
      </c>
      <c r="BA63" t="str">
        <v>Arcanine</v>
      </c>
      <c r="BB63" t="str">
        <v>Fire</v>
      </c>
      <c r="BC63" t="str">
        <v>Fire</v>
      </c>
      <c r="BD63" t="str">
        <f t="shared" si="1"/>
        <v>Fire,Fire</v>
      </c>
      <c r="BE63" t="str">
        <v>Arcanine</v>
      </c>
      <c r="BG63" t="str">
        <v>Fire</v>
      </c>
      <c r="BH63" t="str">
        <v>Arcanine</v>
      </c>
    </row>
    <row r="64" spans="32:60" x14ac:dyDescent="0.35">
      <c r="AF64" t="str">
        <v>Poliwag</v>
      </c>
      <c r="AG64" t="str">
        <v>Water</v>
      </c>
      <c r="AH64" t="str" cm="1">
        <f t="array" ref="AH64">_xlfn.TEXTSPLIT(AG64,",")</f>
        <v>Water</v>
      </c>
      <c r="AJ64" t="str">
        <f>'pokedex_(Update_04.21)'!E61</f>
        <v>1</v>
      </c>
      <c r="AK64" t="str">
        <v>Poliwag</v>
      </c>
      <c r="AL64" t="str">
        <v>Water</v>
      </c>
      <c r="AM64" t="str">
        <v>Water</v>
      </c>
      <c r="AN64" t="str">
        <f t="shared" si="0"/>
        <v>Water,Water</v>
      </c>
      <c r="AO64" t="str">
        <v>Poliwag</v>
      </c>
      <c r="AQ64" t="str">
        <v>Water</v>
      </c>
      <c r="AR64" t="str">
        <v>Poliwag</v>
      </c>
      <c r="AV64" t="str">
        <v>Poliwag</v>
      </c>
      <c r="AW64" t="str">
        <v>Water</v>
      </c>
      <c r="AX64" t="str" cm="1">
        <f t="array" ref="AX64">_xlfn.TEXTSPLIT(AW64,",")</f>
        <v>Water</v>
      </c>
      <c r="AZ64" t="str">
        <f>'pokedex_(Update_04.21)'!E61</f>
        <v>1</v>
      </c>
      <c r="BA64" t="str">
        <v>Poliwag</v>
      </c>
      <c r="BB64" t="str">
        <v>Water</v>
      </c>
      <c r="BC64" t="str">
        <v>Water</v>
      </c>
      <c r="BD64" t="str">
        <f t="shared" si="1"/>
        <v>Water,Water</v>
      </c>
      <c r="BE64" t="str">
        <v>Poliwag</v>
      </c>
      <c r="BG64" t="str">
        <v>Water</v>
      </c>
      <c r="BH64" t="str">
        <v>Poliwag</v>
      </c>
    </row>
    <row r="65" spans="32:60" x14ac:dyDescent="0.35">
      <c r="AF65" t="str">
        <v>Poliwhirl</v>
      </c>
      <c r="AG65" t="str">
        <v>Water</v>
      </c>
      <c r="AH65" t="str" cm="1">
        <f t="array" ref="AH65">_xlfn.TEXTSPLIT(AG65,",")</f>
        <v>Water</v>
      </c>
      <c r="AJ65" t="str">
        <f>'pokedex_(Update_04.21)'!E62</f>
        <v>1</v>
      </c>
      <c r="AK65" t="str">
        <v>Poliwhirl</v>
      </c>
      <c r="AL65" t="str">
        <v>Water</v>
      </c>
      <c r="AM65" t="str">
        <v>Water</v>
      </c>
      <c r="AN65" t="str">
        <f t="shared" si="0"/>
        <v>Water,Water</v>
      </c>
      <c r="AO65" t="str">
        <v>Poliwhirl</v>
      </c>
      <c r="AQ65" t="str">
        <v>Water</v>
      </c>
      <c r="AR65" t="str">
        <v>Poliwhirl</v>
      </c>
      <c r="AV65" t="str">
        <v>Poliwhirl</v>
      </c>
      <c r="AW65" t="str">
        <v>Water</v>
      </c>
      <c r="AX65" t="str" cm="1">
        <f t="array" ref="AX65">_xlfn.TEXTSPLIT(AW65,",")</f>
        <v>Water</v>
      </c>
      <c r="AZ65" t="str">
        <f>'pokedex_(Update_04.21)'!E62</f>
        <v>1</v>
      </c>
      <c r="BA65" t="str">
        <v>Poliwhirl</v>
      </c>
      <c r="BB65" t="str">
        <v>Water</v>
      </c>
      <c r="BC65" t="str">
        <v>Water</v>
      </c>
      <c r="BD65" t="str">
        <f t="shared" si="1"/>
        <v>Water,Water</v>
      </c>
      <c r="BE65" t="str">
        <v>Poliwhirl</v>
      </c>
      <c r="BG65" t="str">
        <v>Water</v>
      </c>
      <c r="BH65" t="str">
        <v>Poliwhirl</v>
      </c>
    </row>
    <row r="66" spans="32:60" x14ac:dyDescent="0.35">
      <c r="AF66" t="str">
        <v>Poliwrath</v>
      </c>
      <c r="AG66" t="str">
        <v>Water, Fighting</v>
      </c>
      <c r="AH66" t="str" cm="1">
        <f t="array" ref="AH66:AI66">_xlfn.TEXTSPLIT(AG66,",")</f>
        <v>Water</v>
      </c>
      <c r="AI66" t="str">
        <v xml:space="preserve"> Fighting</v>
      </c>
      <c r="AJ66" t="str">
        <f>'pokedex_(Update_04.21)'!E63</f>
        <v>1</v>
      </c>
      <c r="AK66" t="str">
        <v>Poliwrath</v>
      </c>
      <c r="AL66" t="str">
        <v>Water</v>
      </c>
      <c r="AM66" t="str">
        <v xml:space="preserve"> Fighting</v>
      </c>
      <c r="AN66" t="str">
        <f t="shared" si="0"/>
        <v>Water, Fighting</v>
      </c>
      <c r="AO66" t="str">
        <v>Poliwrath</v>
      </c>
      <c r="AQ66" t="str">
        <v>Water, Fighting</v>
      </c>
      <c r="AR66" t="str">
        <v>Poliwrath</v>
      </c>
      <c r="AV66" t="str">
        <v>Poliwrath</v>
      </c>
      <c r="AW66" t="str">
        <v>Water, Fighting</v>
      </c>
      <c r="AX66" t="str" cm="1">
        <f t="array" ref="AX66:AY66">_xlfn.TEXTSPLIT(AW66,",")</f>
        <v>Water</v>
      </c>
      <c r="AY66" t="str">
        <v xml:space="preserve"> Fighting</v>
      </c>
      <c r="AZ66" t="str">
        <f>'pokedex_(Update_04.21)'!E63</f>
        <v>1</v>
      </c>
      <c r="BA66" t="str">
        <v>Poliwrath</v>
      </c>
      <c r="BB66" t="str">
        <v>Water</v>
      </c>
      <c r="BC66" t="str">
        <v xml:space="preserve"> Fighting</v>
      </c>
      <c r="BD66" t="str">
        <f t="shared" si="1"/>
        <v>Water, Fighting</v>
      </c>
      <c r="BE66" t="str">
        <v>Poliwrath</v>
      </c>
      <c r="BG66" t="str">
        <v>Water, Fighting</v>
      </c>
      <c r="BH66" t="str">
        <v>Poliwrath</v>
      </c>
    </row>
    <row r="67" spans="32:60" x14ac:dyDescent="0.35">
      <c r="AF67" t="str">
        <v>Abra</v>
      </c>
      <c r="AG67" t="str">
        <v>Psychic</v>
      </c>
      <c r="AH67" t="str" cm="1">
        <f t="array" ref="AH67">_xlfn.TEXTSPLIT(AG67,",")</f>
        <v>Psychic</v>
      </c>
      <c r="AJ67" t="str">
        <f>'pokedex_(Update_04.21)'!E64</f>
        <v>1</v>
      </c>
      <c r="AK67" t="str">
        <v>Abra</v>
      </c>
      <c r="AL67" t="str">
        <v>Psychic</v>
      </c>
      <c r="AM67" t="str">
        <v>Psychic</v>
      </c>
      <c r="AN67" t="str">
        <f t="shared" si="0"/>
        <v>Psychic,Psychic</v>
      </c>
      <c r="AO67" t="str">
        <v>Abra</v>
      </c>
      <c r="AQ67" t="str">
        <v>Psychic</v>
      </c>
      <c r="AR67" t="str">
        <v>Abra</v>
      </c>
      <c r="AV67" t="str">
        <v>Abra</v>
      </c>
      <c r="AW67" t="str">
        <v>Psychic</v>
      </c>
      <c r="AX67" t="str" cm="1">
        <f t="array" ref="AX67">_xlfn.TEXTSPLIT(AW67,",")</f>
        <v>Psychic</v>
      </c>
      <c r="AZ67" t="str">
        <f>'pokedex_(Update_04.21)'!E64</f>
        <v>1</v>
      </c>
      <c r="BA67" t="str">
        <v>Abra</v>
      </c>
      <c r="BB67" t="str">
        <v>Psychic</v>
      </c>
      <c r="BC67" t="str">
        <v>Psychic</v>
      </c>
      <c r="BD67" t="str">
        <f t="shared" si="1"/>
        <v>Psychic,Psychic</v>
      </c>
      <c r="BE67" t="str">
        <v>Abra</v>
      </c>
      <c r="BG67" t="str">
        <v>Psychic</v>
      </c>
      <c r="BH67" t="str">
        <v>Abra</v>
      </c>
    </row>
    <row r="68" spans="32:60" x14ac:dyDescent="0.35">
      <c r="AF68" t="str">
        <v>Kadabra</v>
      </c>
      <c r="AG68" t="str">
        <v>Psychic</v>
      </c>
      <c r="AH68" t="str" cm="1">
        <f t="array" ref="AH68">_xlfn.TEXTSPLIT(AG68,",")</f>
        <v>Psychic</v>
      </c>
      <c r="AJ68" t="str">
        <f>'pokedex_(Update_04.21)'!E65</f>
        <v>1</v>
      </c>
      <c r="AK68" t="str">
        <v>Kadabra</v>
      </c>
      <c r="AL68" t="str">
        <v>Psychic</v>
      </c>
      <c r="AM68" t="str">
        <v>Psychic</v>
      </c>
      <c r="AN68" t="str">
        <f t="shared" si="0"/>
        <v>Psychic,Psychic</v>
      </c>
      <c r="AO68" t="str">
        <v>Kadabra</v>
      </c>
      <c r="AQ68" t="str">
        <v>Psychic</v>
      </c>
      <c r="AR68" t="str">
        <v>Kadabra</v>
      </c>
      <c r="AV68" t="str">
        <v>Kadabra</v>
      </c>
      <c r="AW68" t="str">
        <v>Psychic</v>
      </c>
      <c r="AX68" t="str" cm="1">
        <f t="array" ref="AX68">_xlfn.TEXTSPLIT(AW68,",")</f>
        <v>Psychic</v>
      </c>
      <c r="AZ68" t="str">
        <f>'pokedex_(Update_04.21)'!E65</f>
        <v>1</v>
      </c>
      <c r="BA68" t="str">
        <v>Kadabra</v>
      </c>
      <c r="BB68" t="str">
        <v>Psychic</v>
      </c>
      <c r="BC68" t="str">
        <v>Psychic</v>
      </c>
      <c r="BD68" t="str">
        <f t="shared" si="1"/>
        <v>Psychic,Psychic</v>
      </c>
      <c r="BE68" t="str">
        <v>Kadabra</v>
      </c>
      <c r="BG68" t="str">
        <v>Psychic</v>
      </c>
      <c r="BH68" t="str">
        <v>Kadabra</v>
      </c>
    </row>
    <row r="69" spans="32:60" x14ac:dyDescent="0.35">
      <c r="AF69" t="str">
        <v>Alakazam</v>
      </c>
      <c r="AG69" t="str">
        <v>Psychic</v>
      </c>
      <c r="AH69" t="str" cm="1">
        <f t="array" ref="AH69">_xlfn.TEXTSPLIT(AG69,",")</f>
        <v>Psychic</v>
      </c>
      <c r="AJ69" t="str">
        <f>'pokedex_(Update_04.21)'!E66</f>
        <v>1</v>
      </c>
      <c r="AK69" t="str">
        <v>Alakazam</v>
      </c>
      <c r="AL69" t="str">
        <v>Psychic</v>
      </c>
      <c r="AM69" t="str">
        <v>Psychic</v>
      </c>
      <c r="AN69" t="str">
        <f t="shared" si="0"/>
        <v>Psychic,Psychic</v>
      </c>
      <c r="AO69" t="str">
        <v>Alakazam</v>
      </c>
      <c r="AQ69" t="str">
        <v>Psychic</v>
      </c>
      <c r="AR69" t="str">
        <v>Alakazam</v>
      </c>
      <c r="AV69" t="str">
        <v>Alakazam</v>
      </c>
      <c r="AW69" t="str">
        <v>Psychic</v>
      </c>
      <c r="AX69" t="str" cm="1">
        <f t="array" ref="AX69">_xlfn.TEXTSPLIT(AW69,",")</f>
        <v>Psychic</v>
      </c>
      <c r="AZ69" t="str">
        <f>'pokedex_(Update_04.21)'!E66</f>
        <v>1</v>
      </c>
      <c r="BA69" t="str">
        <v>Alakazam</v>
      </c>
      <c r="BB69" t="str">
        <v>Psychic</v>
      </c>
      <c r="BC69" t="str">
        <v>Psychic</v>
      </c>
      <c r="BD69" t="str">
        <f t="shared" si="1"/>
        <v>Psychic,Psychic</v>
      </c>
      <c r="BE69" t="str">
        <v>Alakazam</v>
      </c>
      <c r="BG69" t="str">
        <v>Psychic</v>
      </c>
      <c r="BH69" t="str">
        <v>Alakazam</v>
      </c>
    </row>
    <row r="70" spans="32:60" x14ac:dyDescent="0.35">
      <c r="AF70" t="str">
        <v>Machop</v>
      </c>
      <c r="AG70" t="str">
        <v>Fighting</v>
      </c>
      <c r="AH70" t="str" cm="1">
        <f t="array" ref="AH70">_xlfn.TEXTSPLIT(AG70,",")</f>
        <v>Fighting</v>
      </c>
      <c r="AJ70" t="str">
        <f>'pokedex_(Update_04.21)'!E67</f>
        <v>1</v>
      </c>
      <c r="AK70" t="str">
        <v>Machop</v>
      </c>
      <c r="AL70" t="str">
        <v>Fighting</v>
      </c>
      <c r="AM70" t="str">
        <v>Fighting</v>
      </c>
      <c r="AN70" t="str">
        <f t="shared" ref="AN70:AN133" si="2">_xlfn.TEXTJOIN(",",TRUE,AL70,AM70)</f>
        <v>Fighting,Fighting</v>
      </c>
      <c r="AO70" t="str">
        <v>Machop</v>
      </c>
      <c r="AQ70" t="str">
        <v>Fighting</v>
      </c>
      <c r="AR70" t="str">
        <v>Machop</v>
      </c>
      <c r="AV70" t="str">
        <v>Machop</v>
      </c>
      <c r="AW70" t="str">
        <v>Fighting</v>
      </c>
      <c r="AX70" t="str" cm="1">
        <f t="array" ref="AX70">_xlfn.TEXTSPLIT(AW70,",")</f>
        <v>Fighting</v>
      </c>
      <c r="AZ70" t="str">
        <f>'pokedex_(Update_04.21)'!E67</f>
        <v>1</v>
      </c>
      <c r="BA70" t="str">
        <v>Machop</v>
      </c>
      <c r="BB70" t="str">
        <v>Fighting</v>
      </c>
      <c r="BC70" t="str">
        <v>Fighting</v>
      </c>
      <c r="BD70" t="str">
        <f t="shared" ref="BD70:BD133" si="3">_xlfn.TEXTJOIN(",",TRUE,BB70,BC70)</f>
        <v>Fighting,Fighting</v>
      </c>
      <c r="BE70" t="str">
        <v>Machop</v>
      </c>
      <c r="BG70" t="str">
        <v>Fighting</v>
      </c>
      <c r="BH70" t="str">
        <v>Machop</v>
      </c>
    </row>
    <row r="71" spans="32:60" x14ac:dyDescent="0.35">
      <c r="AF71" t="str">
        <v>Machoke</v>
      </c>
      <c r="AG71" t="str">
        <v>Fighting</v>
      </c>
      <c r="AH71" t="str" cm="1">
        <f t="array" ref="AH71">_xlfn.TEXTSPLIT(AG71,",")</f>
        <v>Fighting</v>
      </c>
      <c r="AJ71" t="str">
        <f>'pokedex_(Update_04.21)'!E68</f>
        <v>1</v>
      </c>
      <c r="AK71" t="str">
        <v>Machoke</v>
      </c>
      <c r="AL71" t="str">
        <v>Fighting</v>
      </c>
      <c r="AM71" t="str">
        <v>Fighting</v>
      </c>
      <c r="AN71" t="str">
        <f t="shared" si="2"/>
        <v>Fighting,Fighting</v>
      </c>
      <c r="AO71" t="str">
        <v>Machoke</v>
      </c>
      <c r="AQ71" t="str">
        <v>Fighting</v>
      </c>
      <c r="AR71" t="str">
        <v>Machoke</v>
      </c>
      <c r="AV71" t="str">
        <v>Machoke</v>
      </c>
      <c r="AW71" t="str">
        <v>Fighting</v>
      </c>
      <c r="AX71" t="str" cm="1">
        <f t="array" ref="AX71">_xlfn.TEXTSPLIT(AW71,",")</f>
        <v>Fighting</v>
      </c>
      <c r="AZ71" t="str">
        <f>'pokedex_(Update_04.21)'!E68</f>
        <v>1</v>
      </c>
      <c r="BA71" t="str">
        <v>Machoke</v>
      </c>
      <c r="BB71" t="str">
        <v>Fighting</v>
      </c>
      <c r="BC71" t="str">
        <v>Fighting</v>
      </c>
      <c r="BD71" t="str">
        <f t="shared" si="3"/>
        <v>Fighting,Fighting</v>
      </c>
      <c r="BE71" t="str">
        <v>Machoke</v>
      </c>
      <c r="BG71" t="str">
        <v>Fighting</v>
      </c>
      <c r="BH71" t="str">
        <v>Machoke</v>
      </c>
    </row>
    <row r="72" spans="32:60" x14ac:dyDescent="0.35">
      <c r="AF72" t="str">
        <v>Machamp</v>
      </c>
      <c r="AG72" t="str">
        <v>Fighting</v>
      </c>
      <c r="AH72" t="str" cm="1">
        <f t="array" ref="AH72">_xlfn.TEXTSPLIT(AG72,",")</f>
        <v>Fighting</v>
      </c>
      <c r="AJ72" t="str">
        <f>'pokedex_(Update_04.21)'!E69</f>
        <v>1</v>
      </c>
      <c r="AK72" t="str">
        <v>Machamp</v>
      </c>
      <c r="AL72" t="str">
        <v>Fighting</v>
      </c>
      <c r="AM72" t="str">
        <v>Fighting</v>
      </c>
      <c r="AN72" t="str">
        <f t="shared" si="2"/>
        <v>Fighting,Fighting</v>
      </c>
      <c r="AO72" t="str">
        <v>Machamp</v>
      </c>
      <c r="AQ72" t="str">
        <v>Fighting</v>
      </c>
      <c r="AR72" t="str">
        <v>Machamp</v>
      </c>
      <c r="AV72" t="str">
        <v>Machamp</v>
      </c>
      <c r="AW72" t="str">
        <v>Fighting</v>
      </c>
      <c r="AX72" t="str" cm="1">
        <f t="array" ref="AX72">_xlfn.TEXTSPLIT(AW72,",")</f>
        <v>Fighting</v>
      </c>
      <c r="AZ72" t="str">
        <f>'pokedex_(Update_04.21)'!E69</f>
        <v>1</v>
      </c>
      <c r="BA72" t="str">
        <v>Machamp</v>
      </c>
      <c r="BB72" t="str">
        <v>Fighting</v>
      </c>
      <c r="BC72" t="str">
        <v>Fighting</v>
      </c>
      <c r="BD72" t="str">
        <f t="shared" si="3"/>
        <v>Fighting,Fighting</v>
      </c>
      <c r="BE72" t="str">
        <v>Machamp</v>
      </c>
      <c r="BG72" t="str">
        <v>Fighting</v>
      </c>
      <c r="BH72" t="str">
        <v>Machamp</v>
      </c>
    </row>
    <row r="73" spans="32:60" x14ac:dyDescent="0.35">
      <c r="AF73" t="str">
        <v>Bellsprout</v>
      </c>
      <c r="AG73" t="str">
        <v>Grass, Poison</v>
      </c>
      <c r="AH73" t="str" cm="1">
        <f t="array" ref="AH73:AI73">_xlfn.TEXTSPLIT(AG73,",")</f>
        <v>Grass</v>
      </c>
      <c r="AI73" t="str">
        <v xml:space="preserve"> Poison</v>
      </c>
      <c r="AJ73" t="str">
        <f>'pokedex_(Update_04.21)'!E70</f>
        <v>1</v>
      </c>
      <c r="AK73" t="str">
        <v>Bellsprout</v>
      </c>
      <c r="AL73" t="str">
        <v>Grass</v>
      </c>
      <c r="AM73" t="str">
        <v xml:space="preserve"> Poison</v>
      </c>
      <c r="AN73" t="str">
        <f t="shared" si="2"/>
        <v>Grass, Poison</v>
      </c>
      <c r="AO73" t="str">
        <v>Bellsprout</v>
      </c>
      <c r="AQ73" t="str">
        <v>Grass, Poison</v>
      </c>
      <c r="AR73" t="str">
        <v>Bellsprout</v>
      </c>
      <c r="AV73" t="str">
        <v>Bellsprout</v>
      </c>
      <c r="AW73" t="str">
        <v>Grass, Poison</v>
      </c>
      <c r="AX73" t="str" cm="1">
        <f t="array" ref="AX73:AY73">_xlfn.TEXTSPLIT(AW73,",")</f>
        <v>Grass</v>
      </c>
      <c r="AY73" t="str">
        <v xml:space="preserve"> Poison</v>
      </c>
      <c r="AZ73" t="str">
        <f>'pokedex_(Update_04.21)'!E70</f>
        <v>1</v>
      </c>
      <c r="BA73" t="str">
        <v>Bellsprout</v>
      </c>
      <c r="BB73" t="str">
        <v>Grass</v>
      </c>
      <c r="BC73" t="str">
        <v xml:space="preserve"> Poison</v>
      </c>
      <c r="BD73" t="str">
        <f t="shared" si="3"/>
        <v>Grass, Poison</v>
      </c>
      <c r="BE73" t="str">
        <v>Bellsprout</v>
      </c>
      <c r="BG73" t="str">
        <v>Grass, Poison</v>
      </c>
      <c r="BH73" t="str">
        <v>Bellsprout</v>
      </c>
    </row>
    <row r="74" spans="32:60" x14ac:dyDescent="0.35">
      <c r="AF74" t="str">
        <v>Weepinbell</v>
      </c>
      <c r="AG74" t="str">
        <v>Grass, Poison</v>
      </c>
      <c r="AH74" t="str" cm="1">
        <f t="array" ref="AH74:AI74">_xlfn.TEXTSPLIT(AG74,",")</f>
        <v>Grass</v>
      </c>
      <c r="AI74" t="str">
        <v xml:space="preserve"> Poison</v>
      </c>
      <c r="AJ74" t="str">
        <f>'pokedex_(Update_04.21)'!E71</f>
        <v>1</v>
      </c>
      <c r="AK74" t="str">
        <v>Weepinbell</v>
      </c>
      <c r="AL74" t="str">
        <v>Grass</v>
      </c>
      <c r="AM74" t="str">
        <v xml:space="preserve"> Poison</v>
      </c>
      <c r="AN74" t="str">
        <f t="shared" si="2"/>
        <v>Grass, Poison</v>
      </c>
      <c r="AO74" t="str">
        <v>Weepinbell</v>
      </c>
      <c r="AQ74" t="str">
        <v>Grass, Poison</v>
      </c>
      <c r="AR74" t="str">
        <v>Weepinbell</v>
      </c>
      <c r="AV74" t="str">
        <v>Weepinbell</v>
      </c>
      <c r="AW74" t="str">
        <v>Grass, Poison</v>
      </c>
      <c r="AX74" t="str" cm="1">
        <f t="array" ref="AX74:AY74">_xlfn.TEXTSPLIT(AW74,",")</f>
        <v>Grass</v>
      </c>
      <c r="AY74" t="str">
        <v xml:space="preserve"> Poison</v>
      </c>
      <c r="AZ74" t="str">
        <f>'pokedex_(Update_04.21)'!E71</f>
        <v>1</v>
      </c>
      <c r="BA74" t="str">
        <v>Weepinbell</v>
      </c>
      <c r="BB74" t="str">
        <v>Grass</v>
      </c>
      <c r="BC74" t="str">
        <v xml:space="preserve"> Poison</v>
      </c>
      <c r="BD74" t="str">
        <f t="shared" si="3"/>
        <v>Grass, Poison</v>
      </c>
      <c r="BE74" t="str">
        <v>Weepinbell</v>
      </c>
      <c r="BG74" t="str">
        <v>Grass, Poison</v>
      </c>
      <c r="BH74" t="str">
        <v>Weepinbell</v>
      </c>
    </row>
    <row r="75" spans="32:60" x14ac:dyDescent="0.35">
      <c r="AF75" t="str">
        <v>Victreebel</v>
      </c>
      <c r="AG75" t="str">
        <v>Grass, Poison</v>
      </c>
      <c r="AH75" t="str" cm="1">
        <f t="array" ref="AH75:AI75">_xlfn.TEXTSPLIT(AG75,",")</f>
        <v>Grass</v>
      </c>
      <c r="AI75" t="str">
        <v xml:space="preserve"> Poison</v>
      </c>
      <c r="AJ75" t="str">
        <f>'pokedex_(Update_04.21)'!E72</f>
        <v>1</v>
      </c>
      <c r="AK75" t="str">
        <v>Victreebel</v>
      </c>
      <c r="AL75" t="str">
        <v>Grass</v>
      </c>
      <c r="AM75" t="str">
        <v xml:space="preserve"> Poison</v>
      </c>
      <c r="AN75" t="str">
        <f t="shared" si="2"/>
        <v>Grass, Poison</v>
      </c>
      <c r="AO75" t="str">
        <v>Victreebel</v>
      </c>
      <c r="AQ75" t="str">
        <v>Grass, Poison</v>
      </c>
      <c r="AR75" t="str">
        <v>Victreebel</v>
      </c>
      <c r="AV75" t="str">
        <v>Victreebel</v>
      </c>
      <c r="AW75" t="str">
        <v>Grass, Poison</v>
      </c>
      <c r="AX75" t="str" cm="1">
        <f t="array" ref="AX75:AY75">_xlfn.TEXTSPLIT(AW75,",")</f>
        <v>Grass</v>
      </c>
      <c r="AY75" t="str">
        <v xml:space="preserve"> Poison</v>
      </c>
      <c r="AZ75" t="str">
        <f>'pokedex_(Update_04.21)'!E72</f>
        <v>1</v>
      </c>
      <c r="BA75" t="str">
        <v>Victreebel</v>
      </c>
      <c r="BB75" t="str">
        <v>Grass</v>
      </c>
      <c r="BC75" t="str">
        <v xml:space="preserve"> Poison</v>
      </c>
      <c r="BD75" t="str">
        <f t="shared" si="3"/>
        <v>Grass, Poison</v>
      </c>
      <c r="BE75" t="str">
        <v>Victreebel</v>
      </c>
      <c r="BG75" t="str">
        <v>Grass, Poison</v>
      </c>
      <c r="BH75" t="str">
        <v>Victreebel</v>
      </c>
    </row>
    <row r="76" spans="32:60" x14ac:dyDescent="0.35">
      <c r="AF76" t="str">
        <v>Tentacool</v>
      </c>
      <c r="AG76" t="str">
        <v>Water, Poison</v>
      </c>
      <c r="AH76" t="str" cm="1">
        <f t="array" ref="AH76:AI76">_xlfn.TEXTSPLIT(AG76,",")</f>
        <v>Water</v>
      </c>
      <c r="AI76" t="str">
        <v xml:space="preserve"> Poison</v>
      </c>
      <c r="AJ76" t="str">
        <f>'pokedex_(Update_04.21)'!E73</f>
        <v>1</v>
      </c>
      <c r="AK76" t="str">
        <v>Tentacool</v>
      </c>
      <c r="AL76" t="str">
        <v>Water</v>
      </c>
      <c r="AM76" t="str">
        <v xml:space="preserve"> Poison</v>
      </c>
      <c r="AN76" t="str">
        <f t="shared" si="2"/>
        <v>Water, Poison</v>
      </c>
      <c r="AO76" t="str">
        <v>Tentacool</v>
      </c>
      <c r="AQ76" t="str">
        <v>Water, Poison</v>
      </c>
      <c r="AR76" t="str">
        <v>Tentacool</v>
      </c>
      <c r="AV76" t="str">
        <v>Tentacool</v>
      </c>
      <c r="AW76" t="str">
        <v>Water, Poison</v>
      </c>
      <c r="AX76" t="str" cm="1">
        <f t="array" ref="AX76:AY76">_xlfn.TEXTSPLIT(AW76,",")</f>
        <v>Water</v>
      </c>
      <c r="AY76" t="str">
        <v xml:space="preserve"> Poison</v>
      </c>
      <c r="AZ76" t="str">
        <f>'pokedex_(Update_04.21)'!E73</f>
        <v>1</v>
      </c>
      <c r="BA76" t="str">
        <v>Tentacool</v>
      </c>
      <c r="BB76" t="str">
        <v>Water</v>
      </c>
      <c r="BC76" t="str">
        <v xml:space="preserve"> Poison</v>
      </c>
      <c r="BD76" t="str">
        <f t="shared" si="3"/>
        <v>Water, Poison</v>
      </c>
      <c r="BE76" t="str">
        <v>Tentacool</v>
      </c>
      <c r="BG76" t="str">
        <v>Water, Poison</v>
      </c>
      <c r="BH76" t="str">
        <v>Tentacool</v>
      </c>
    </row>
    <row r="77" spans="32:60" x14ac:dyDescent="0.35">
      <c r="AF77" t="str">
        <v>Tentacruel</v>
      </c>
      <c r="AG77" t="str">
        <v>Water, Poison</v>
      </c>
      <c r="AH77" t="str" cm="1">
        <f t="array" ref="AH77:AI77">_xlfn.TEXTSPLIT(AG77,",")</f>
        <v>Water</v>
      </c>
      <c r="AI77" t="str">
        <v xml:space="preserve"> Poison</v>
      </c>
      <c r="AJ77" t="str">
        <f>'pokedex_(Update_04.21)'!E74</f>
        <v>1</v>
      </c>
      <c r="AK77" t="str">
        <v>Tentacruel</v>
      </c>
      <c r="AL77" t="str">
        <v>Water</v>
      </c>
      <c r="AM77" t="str">
        <v xml:space="preserve"> Poison</v>
      </c>
      <c r="AN77" t="str">
        <f t="shared" si="2"/>
        <v>Water, Poison</v>
      </c>
      <c r="AO77" t="str">
        <v>Tentacruel</v>
      </c>
      <c r="AQ77" t="str">
        <v>Water, Poison</v>
      </c>
      <c r="AR77" t="str">
        <v>Tentacruel</v>
      </c>
      <c r="AV77" t="str">
        <v>Tentacruel</v>
      </c>
      <c r="AW77" t="str">
        <v>Water, Poison</v>
      </c>
      <c r="AX77" t="str" cm="1">
        <f t="array" ref="AX77:AY77">_xlfn.TEXTSPLIT(AW77,",")</f>
        <v>Water</v>
      </c>
      <c r="AY77" t="str">
        <v xml:space="preserve"> Poison</v>
      </c>
      <c r="AZ77" t="str">
        <f>'pokedex_(Update_04.21)'!E74</f>
        <v>1</v>
      </c>
      <c r="BA77" t="str">
        <v>Tentacruel</v>
      </c>
      <c r="BB77" t="str">
        <v>Water</v>
      </c>
      <c r="BC77" t="str">
        <v xml:space="preserve"> Poison</v>
      </c>
      <c r="BD77" t="str">
        <f t="shared" si="3"/>
        <v>Water, Poison</v>
      </c>
      <c r="BE77" t="str">
        <v>Tentacruel</v>
      </c>
      <c r="BG77" t="str">
        <v>Water, Poison</v>
      </c>
      <c r="BH77" t="str">
        <v>Tentacruel</v>
      </c>
    </row>
    <row r="78" spans="32:60" x14ac:dyDescent="0.35">
      <c r="AF78" t="str">
        <v>Geodude</v>
      </c>
      <c r="AG78" t="str">
        <v>Rock, Ground</v>
      </c>
      <c r="AH78" t="str" cm="1">
        <f t="array" ref="AH78:AI78">_xlfn.TEXTSPLIT(AG78,",")</f>
        <v>Rock</v>
      </c>
      <c r="AI78" t="str">
        <v xml:space="preserve"> Ground</v>
      </c>
      <c r="AJ78" t="str">
        <f>'pokedex_(Update_04.21)'!E75</f>
        <v>1</v>
      </c>
      <c r="AK78" t="str">
        <v>Geodude</v>
      </c>
      <c r="AL78" t="str">
        <v>Rock</v>
      </c>
      <c r="AM78" t="str">
        <v xml:space="preserve"> Ground</v>
      </c>
      <c r="AN78" t="str">
        <f t="shared" si="2"/>
        <v>Rock, Ground</v>
      </c>
      <c r="AO78" t="str">
        <v>Geodude</v>
      </c>
      <c r="AQ78" t="str">
        <v>Rock, Ground</v>
      </c>
      <c r="AR78" t="str">
        <v>Geodude</v>
      </c>
      <c r="AV78" t="str">
        <v>Geodude</v>
      </c>
      <c r="AW78" t="str">
        <v>Rock, Ground</v>
      </c>
      <c r="AX78" t="str" cm="1">
        <f t="array" ref="AX78:AY78">_xlfn.TEXTSPLIT(AW78,",")</f>
        <v>Rock</v>
      </c>
      <c r="AY78" t="str">
        <v xml:space="preserve"> Ground</v>
      </c>
      <c r="AZ78" t="str">
        <f>'pokedex_(Update_04.21)'!E75</f>
        <v>1</v>
      </c>
      <c r="BA78" t="str">
        <v>Geodude</v>
      </c>
      <c r="BB78" t="str">
        <v>Rock</v>
      </c>
      <c r="BC78" t="str">
        <v xml:space="preserve"> Ground</v>
      </c>
      <c r="BD78" t="str">
        <f t="shared" si="3"/>
        <v>Rock, Ground</v>
      </c>
      <c r="BE78" t="str">
        <v>Geodude</v>
      </c>
      <c r="BG78" t="str">
        <v>Rock, Ground</v>
      </c>
      <c r="BH78" t="str">
        <v>Geodude</v>
      </c>
    </row>
    <row r="79" spans="32:60" x14ac:dyDescent="0.35">
      <c r="AF79" t="str">
        <v>Graveler</v>
      </c>
      <c r="AG79" t="str">
        <v>Rock, Ground</v>
      </c>
      <c r="AH79" t="str" cm="1">
        <f t="array" ref="AH79:AI79">_xlfn.TEXTSPLIT(AG79,",")</f>
        <v>Rock</v>
      </c>
      <c r="AI79" t="str">
        <v xml:space="preserve"> Ground</v>
      </c>
      <c r="AJ79" t="str">
        <f>'pokedex_(Update_04.21)'!E76</f>
        <v>1</v>
      </c>
      <c r="AK79" t="str">
        <v>Graveler</v>
      </c>
      <c r="AL79" t="str">
        <v>Rock</v>
      </c>
      <c r="AM79" t="str">
        <v xml:space="preserve"> Ground</v>
      </c>
      <c r="AN79" t="str">
        <f t="shared" si="2"/>
        <v>Rock, Ground</v>
      </c>
      <c r="AO79" t="str">
        <v>Graveler</v>
      </c>
      <c r="AQ79" t="str">
        <v>Rock, Ground</v>
      </c>
      <c r="AR79" t="str">
        <v>Graveler</v>
      </c>
      <c r="AV79" t="str">
        <v>Graveler</v>
      </c>
      <c r="AW79" t="str">
        <v>Rock, Ground</v>
      </c>
      <c r="AX79" t="str" cm="1">
        <f t="array" ref="AX79:AY79">_xlfn.TEXTSPLIT(AW79,",")</f>
        <v>Rock</v>
      </c>
      <c r="AY79" t="str">
        <v xml:space="preserve"> Ground</v>
      </c>
      <c r="AZ79" t="str">
        <f>'pokedex_(Update_04.21)'!E76</f>
        <v>1</v>
      </c>
      <c r="BA79" t="str">
        <v>Graveler</v>
      </c>
      <c r="BB79" t="str">
        <v>Rock</v>
      </c>
      <c r="BC79" t="str">
        <v xml:space="preserve"> Ground</v>
      </c>
      <c r="BD79" t="str">
        <f t="shared" si="3"/>
        <v>Rock, Ground</v>
      </c>
      <c r="BE79" t="str">
        <v>Graveler</v>
      </c>
      <c r="BG79" t="str">
        <v>Rock, Ground</v>
      </c>
      <c r="BH79" t="str">
        <v>Graveler</v>
      </c>
    </row>
    <row r="80" spans="32:60" x14ac:dyDescent="0.35">
      <c r="AF80" t="str">
        <v>Golem</v>
      </c>
      <c r="AG80" t="str">
        <v>Rock, Ground</v>
      </c>
      <c r="AH80" t="str" cm="1">
        <f t="array" ref="AH80:AI80">_xlfn.TEXTSPLIT(AG80,",")</f>
        <v>Rock</v>
      </c>
      <c r="AI80" t="str">
        <v xml:space="preserve"> Ground</v>
      </c>
      <c r="AJ80" t="str">
        <f>'pokedex_(Update_04.21)'!E77</f>
        <v>1</v>
      </c>
      <c r="AK80" t="str">
        <v>Golem</v>
      </c>
      <c r="AL80" t="str">
        <v>Rock</v>
      </c>
      <c r="AM80" t="str">
        <v xml:space="preserve"> Ground</v>
      </c>
      <c r="AN80" t="str">
        <f t="shared" si="2"/>
        <v>Rock, Ground</v>
      </c>
      <c r="AO80" t="str">
        <v>Golem</v>
      </c>
      <c r="AQ80" t="str">
        <v>Rock, Ground</v>
      </c>
      <c r="AR80" t="str">
        <v>Golem</v>
      </c>
      <c r="AV80" t="str">
        <v>Golem</v>
      </c>
      <c r="AW80" t="str">
        <v>Rock, Ground</v>
      </c>
      <c r="AX80" t="str" cm="1">
        <f t="array" ref="AX80:AY80">_xlfn.TEXTSPLIT(AW80,",")</f>
        <v>Rock</v>
      </c>
      <c r="AY80" t="str">
        <v xml:space="preserve"> Ground</v>
      </c>
      <c r="AZ80" t="str">
        <f>'pokedex_(Update_04.21)'!E77</f>
        <v>1</v>
      </c>
      <c r="BA80" t="str">
        <v>Golem</v>
      </c>
      <c r="BB80" t="str">
        <v>Rock</v>
      </c>
      <c r="BC80" t="str">
        <v xml:space="preserve"> Ground</v>
      </c>
      <c r="BD80" t="str">
        <f t="shared" si="3"/>
        <v>Rock, Ground</v>
      </c>
      <c r="BE80" t="str">
        <v>Golem</v>
      </c>
      <c r="BG80" t="str">
        <v>Rock, Ground</v>
      </c>
      <c r="BH80" t="str">
        <v>Golem</v>
      </c>
    </row>
    <row r="81" spans="32:60" x14ac:dyDescent="0.35">
      <c r="AF81" t="str">
        <v>Ponyta</v>
      </c>
      <c r="AG81" t="str">
        <v>Fire</v>
      </c>
      <c r="AH81" t="str" cm="1">
        <f t="array" ref="AH81">_xlfn.TEXTSPLIT(AG81,",")</f>
        <v>Fire</v>
      </c>
      <c r="AJ81" t="str">
        <f>'pokedex_(Update_04.21)'!E78</f>
        <v>1</v>
      </c>
      <c r="AK81" t="str">
        <v>Ponyta</v>
      </c>
      <c r="AL81" t="str">
        <v>Fire</v>
      </c>
      <c r="AM81" t="str">
        <v>Fire</v>
      </c>
      <c r="AN81" t="str">
        <f t="shared" si="2"/>
        <v>Fire,Fire</v>
      </c>
      <c r="AO81" t="str">
        <v>Ponyta</v>
      </c>
      <c r="AQ81" t="str">
        <v>Fire</v>
      </c>
      <c r="AR81" t="str">
        <v>Ponyta</v>
      </c>
      <c r="AV81" t="str">
        <v>Ponyta</v>
      </c>
      <c r="AW81" t="str">
        <v>Fire</v>
      </c>
      <c r="AX81" t="str" cm="1">
        <f t="array" ref="AX81">_xlfn.TEXTSPLIT(AW81,",")</f>
        <v>Fire</v>
      </c>
      <c r="AZ81" t="str">
        <f>'pokedex_(Update_04.21)'!E78</f>
        <v>1</v>
      </c>
      <c r="BA81" t="str">
        <v>Ponyta</v>
      </c>
      <c r="BB81" t="str">
        <v>Fire</v>
      </c>
      <c r="BC81" t="str">
        <v>Fire</v>
      </c>
      <c r="BD81" t="str">
        <f t="shared" si="3"/>
        <v>Fire,Fire</v>
      </c>
      <c r="BE81" t="str">
        <v>Ponyta</v>
      </c>
      <c r="BG81" t="str">
        <v>Fire</v>
      </c>
      <c r="BH81" t="str">
        <v>Ponyta</v>
      </c>
    </row>
    <row r="82" spans="32:60" x14ac:dyDescent="0.35">
      <c r="AF82" t="str">
        <v>Rapidash</v>
      </c>
      <c r="AG82" t="str">
        <v>Fire</v>
      </c>
      <c r="AH82" t="str" cm="1">
        <f t="array" ref="AH82">_xlfn.TEXTSPLIT(AG82,",")</f>
        <v>Fire</v>
      </c>
      <c r="AJ82" t="str">
        <f>'pokedex_(Update_04.21)'!E79</f>
        <v>1</v>
      </c>
      <c r="AK82" t="str">
        <v>Rapidash</v>
      </c>
      <c r="AL82" t="str">
        <v>Fire</v>
      </c>
      <c r="AM82" t="str">
        <v>Fire</v>
      </c>
      <c r="AN82" t="str">
        <f t="shared" si="2"/>
        <v>Fire,Fire</v>
      </c>
      <c r="AO82" t="str">
        <v>Rapidash</v>
      </c>
      <c r="AQ82" t="str">
        <v>Fire</v>
      </c>
      <c r="AR82" t="str">
        <v>Rapidash</v>
      </c>
      <c r="AV82" t="str">
        <v>Rapidash</v>
      </c>
      <c r="AW82" t="str">
        <v>Fire</v>
      </c>
      <c r="AX82" t="str" cm="1">
        <f t="array" ref="AX82">_xlfn.TEXTSPLIT(AW82,",")</f>
        <v>Fire</v>
      </c>
      <c r="AZ82" t="str">
        <f>'pokedex_(Update_04.21)'!E79</f>
        <v>1</v>
      </c>
      <c r="BA82" t="str">
        <v>Rapidash</v>
      </c>
      <c r="BB82" t="str">
        <v>Fire</v>
      </c>
      <c r="BC82" t="str">
        <v>Fire</v>
      </c>
      <c r="BD82" t="str">
        <f t="shared" si="3"/>
        <v>Fire,Fire</v>
      </c>
      <c r="BE82" t="str">
        <v>Rapidash</v>
      </c>
      <c r="BG82" t="str">
        <v>Fire</v>
      </c>
      <c r="BH82" t="str">
        <v>Rapidash</v>
      </c>
    </row>
    <row r="83" spans="32:60" x14ac:dyDescent="0.35">
      <c r="AF83" t="str">
        <v>Slowpoke</v>
      </c>
      <c r="AG83" t="str">
        <v>Water, Psychic</v>
      </c>
      <c r="AH83" t="str" cm="1">
        <f t="array" ref="AH83:AI83">_xlfn.TEXTSPLIT(AG83,",")</f>
        <v>Water</v>
      </c>
      <c r="AI83" t="str">
        <v xml:space="preserve"> Psychic</v>
      </c>
      <c r="AJ83" t="str">
        <f>'pokedex_(Update_04.21)'!E80</f>
        <v>1</v>
      </c>
      <c r="AK83" t="str">
        <v>Slowpoke</v>
      </c>
      <c r="AL83" t="str">
        <v>Water</v>
      </c>
      <c r="AM83" t="str">
        <v xml:space="preserve"> Psychic</v>
      </c>
      <c r="AN83" t="str">
        <f t="shared" si="2"/>
        <v>Water, Psychic</v>
      </c>
      <c r="AO83" t="str">
        <v>Slowpoke</v>
      </c>
      <c r="AQ83" t="str">
        <v>Water, Psychic</v>
      </c>
      <c r="AR83" t="str">
        <v>Slowpoke</v>
      </c>
      <c r="AV83" t="str">
        <v>Slowpoke</v>
      </c>
      <c r="AW83" t="str">
        <v>Water, Psychic</v>
      </c>
      <c r="AX83" t="str" cm="1">
        <f t="array" ref="AX83:AY83">_xlfn.TEXTSPLIT(AW83,",")</f>
        <v>Water</v>
      </c>
      <c r="AY83" t="str">
        <v xml:space="preserve"> Psychic</v>
      </c>
      <c r="AZ83" t="str">
        <f>'pokedex_(Update_04.21)'!E80</f>
        <v>1</v>
      </c>
      <c r="BA83" t="str">
        <v>Slowpoke</v>
      </c>
      <c r="BB83" t="str">
        <v>Water</v>
      </c>
      <c r="BC83" t="str">
        <v xml:space="preserve"> Psychic</v>
      </c>
      <c r="BD83" t="str">
        <f t="shared" si="3"/>
        <v>Water, Psychic</v>
      </c>
      <c r="BE83" t="str">
        <v>Slowpoke</v>
      </c>
      <c r="BG83" t="str">
        <v>Water, Psychic</v>
      </c>
      <c r="BH83" t="str">
        <v>Slowpoke</v>
      </c>
    </row>
    <row r="84" spans="32:60" x14ac:dyDescent="0.35">
      <c r="AF84" t="str">
        <v>Slowbro</v>
      </c>
      <c r="AG84" t="str">
        <v>Water, Psychic</v>
      </c>
      <c r="AH84" t="str" cm="1">
        <f t="array" ref="AH84:AI84">_xlfn.TEXTSPLIT(AG84,",")</f>
        <v>Water</v>
      </c>
      <c r="AI84" t="str">
        <v xml:space="preserve"> Psychic</v>
      </c>
      <c r="AJ84" t="str">
        <f>'pokedex_(Update_04.21)'!E81</f>
        <v>1</v>
      </c>
      <c r="AK84" t="str">
        <v>Slowbro</v>
      </c>
      <c r="AL84" t="str">
        <v>Water</v>
      </c>
      <c r="AM84" t="str">
        <v xml:space="preserve"> Psychic</v>
      </c>
      <c r="AN84" t="str">
        <f t="shared" si="2"/>
        <v>Water, Psychic</v>
      </c>
      <c r="AO84" t="str">
        <v>Slowbro</v>
      </c>
      <c r="AQ84" t="str">
        <v>Water, Psychic</v>
      </c>
      <c r="AR84" t="str">
        <v>Slowbro</v>
      </c>
      <c r="AV84" t="str">
        <v>Slowbro</v>
      </c>
      <c r="AW84" t="str">
        <v>Water, Psychic</v>
      </c>
      <c r="AX84" t="str" cm="1">
        <f t="array" ref="AX84:AY84">_xlfn.TEXTSPLIT(AW84,",")</f>
        <v>Water</v>
      </c>
      <c r="AY84" t="str">
        <v xml:space="preserve"> Psychic</v>
      </c>
      <c r="AZ84" t="str">
        <f>'pokedex_(Update_04.21)'!E81</f>
        <v>1</v>
      </c>
      <c r="BA84" t="str">
        <v>Slowbro</v>
      </c>
      <c r="BB84" t="str">
        <v>Water</v>
      </c>
      <c r="BC84" t="str">
        <v xml:space="preserve"> Psychic</v>
      </c>
      <c r="BD84" t="str">
        <f t="shared" si="3"/>
        <v>Water, Psychic</v>
      </c>
      <c r="BE84" t="str">
        <v>Slowbro</v>
      </c>
      <c r="BG84" t="str">
        <v>Water, Psychic</v>
      </c>
      <c r="BH84" t="str">
        <v>Slowbro</v>
      </c>
    </row>
    <row r="85" spans="32:60" x14ac:dyDescent="0.35">
      <c r="AF85" t="str">
        <v>Magnemite</v>
      </c>
      <c r="AG85" t="str">
        <v>Electric, Steel</v>
      </c>
      <c r="AH85" t="str" cm="1">
        <f t="array" ref="AH85:AI85">_xlfn.TEXTSPLIT(AG85,",")</f>
        <v>Electric</v>
      </c>
      <c r="AI85" t="str">
        <v xml:space="preserve"> Steel</v>
      </c>
      <c r="AJ85" t="str">
        <f>'pokedex_(Update_04.21)'!E82</f>
        <v>1</v>
      </c>
      <c r="AK85" t="str">
        <v>Magnemite</v>
      </c>
      <c r="AL85" t="str">
        <v>Electric</v>
      </c>
      <c r="AM85" t="str">
        <v xml:space="preserve"> Steel</v>
      </c>
      <c r="AN85" t="str">
        <f t="shared" si="2"/>
        <v>Electric, Steel</v>
      </c>
      <c r="AO85" t="str">
        <v>Magnemite</v>
      </c>
      <c r="AQ85" t="str">
        <v>Electric, Steel</v>
      </c>
      <c r="AR85" t="str">
        <v>Magnemite</v>
      </c>
      <c r="AV85" t="str">
        <v>Magnemite</v>
      </c>
      <c r="AW85" t="str">
        <v>Electric, Steel</v>
      </c>
      <c r="AX85" t="str" cm="1">
        <f t="array" ref="AX85:AY85">_xlfn.TEXTSPLIT(AW85,",")</f>
        <v>Electric</v>
      </c>
      <c r="AY85" t="str">
        <v xml:space="preserve"> Steel</v>
      </c>
      <c r="AZ85" t="str">
        <f>'pokedex_(Update_04.21)'!E82</f>
        <v>1</v>
      </c>
      <c r="BA85" t="str">
        <v>Magnemite</v>
      </c>
      <c r="BB85" t="str">
        <v>Electric</v>
      </c>
      <c r="BC85" t="str">
        <v xml:space="preserve"> Steel</v>
      </c>
      <c r="BD85" t="str">
        <f t="shared" si="3"/>
        <v>Electric, Steel</v>
      </c>
      <c r="BE85" t="str">
        <v>Magnemite</v>
      </c>
      <c r="BG85" t="str">
        <v>Electric, Steel</v>
      </c>
      <c r="BH85" t="str">
        <v>Magnemite</v>
      </c>
    </row>
    <row r="86" spans="32:60" x14ac:dyDescent="0.35">
      <c r="AF86" t="str">
        <v>Magneton</v>
      </c>
      <c r="AG86" t="str">
        <v>Electric, Steel</v>
      </c>
      <c r="AH86" t="str" cm="1">
        <f t="array" ref="AH86:AI86">_xlfn.TEXTSPLIT(AG86,",")</f>
        <v>Electric</v>
      </c>
      <c r="AI86" t="str">
        <v xml:space="preserve"> Steel</v>
      </c>
      <c r="AJ86" t="str">
        <f>'pokedex_(Update_04.21)'!E83</f>
        <v>1</v>
      </c>
      <c r="AK86" t="str">
        <v>Magneton</v>
      </c>
      <c r="AL86" t="str">
        <v>Electric</v>
      </c>
      <c r="AM86" t="str">
        <v xml:space="preserve"> Steel</v>
      </c>
      <c r="AN86" t="str">
        <f t="shared" si="2"/>
        <v>Electric, Steel</v>
      </c>
      <c r="AO86" t="str">
        <v>Magneton</v>
      </c>
      <c r="AQ86" t="str">
        <v>Electric, Steel</v>
      </c>
      <c r="AR86" t="str">
        <v>Magneton</v>
      </c>
      <c r="AV86" t="str">
        <v>Magneton</v>
      </c>
      <c r="AW86" t="str">
        <v>Electric, Steel</v>
      </c>
      <c r="AX86" t="str" cm="1">
        <f t="array" ref="AX86:AY86">_xlfn.TEXTSPLIT(AW86,",")</f>
        <v>Electric</v>
      </c>
      <c r="AY86" t="str">
        <v xml:space="preserve"> Steel</v>
      </c>
      <c r="AZ86" t="str">
        <f>'pokedex_(Update_04.21)'!E83</f>
        <v>1</v>
      </c>
      <c r="BA86" t="str">
        <v>Magneton</v>
      </c>
      <c r="BB86" t="str">
        <v>Electric</v>
      </c>
      <c r="BC86" t="str">
        <v xml:space="preserve"> Steel</v>
      </c>
      <c r="BD86" t="str">
        <f t="shared" si="3"/>
        <v>Electric, Steel</v>
      </c>
      <c r="BE86" t="str">
        <v>Magneton</v>
      </c>
      <c r="BG86" t="str">
        <v>Electric, Steel</v>
      </c>
      <c r="BH86" t="str">
        <v>Magneton</v>
      </c>
    </row>
    <row r="87" spans="32:60" x14ac:dyDescent="0.35">
      <c r="AF87" t="str">
        <v>Farfetch'd</v>
      </c>
      <c r="AG87" t="str">
        <v>Normal, Flying</v>
      </c>
      <c r="AH87" t="str" cm="1">
        <f t="array" ref="AH87:AI87">_xlfn.TEXTSPLIT(AG87,",")</f>
        <v>Normal</v>
      </c>
      <c r="AI87" t="str">
        <v xml:space="preserve"> Flying</v>
      </c>
      <c r="AJ87" t="str">
        <f>'pokedex_(Update_04.21)'!E84</f>
        <v>1</v>
      </c>
      <c r="AK87" t="str">
        <v>Farfetch'd</v>
      </c>
      <c r="AL87" t="str">
        <v>Normal</v>
      </c>
      <c r="AM87" t="str">
        <v xml:space="preserve"> Flying</v>
      </c>
      <c r="AN87" t="str">
        <f t="shared" si="2"/>
        <v>Normal, Flying</v>
      </c>
      <c r="AO87" t="str">
        <v>Farfetch'd</v>
      </c>
      <c r="AQ87" t="str">
        <v>Normal, Flying</v>
      </c>
      <c r="AR87" t="str">
        <v>Farfetch'd</v>
      </c>
      <c r="AV87" t="str">
        <v>Farfetch'd</v>
      </c>
      <c r="AW87" t="str">
        <v>Normal, Flying</v>
      </c>
      <c r="AX87" t="str" cm="1">
        <f t="array" ref="AX87:AY87">_xlfn.TEXTSPLIT(AW87,",")</f>
        <v>Normal</v>
      </c>
      <c r="AY87" t="str">
        <v xml:space="preserve"> Flying</v>
      </c>
      <c r="AZ87" t="str">
        <f>'pokedex_(Update_04.21)'!E84</f>
        <v>1</v>
      </c>
      <c r="BA87" t="str">
        <v>Farfetch'd</v>
      </c>
      <c r="BB87" t="str">
        <v>Normal</v>
      </c>
      <c r="BC87" t="str">
        <v xml:space="preserve"> Flying</v>
      </c>
      <c r="BD87" t="str">
        <f t="shared" si="3"/>
        <v>Normal, Flying</v>
      </c>
      <c r="BE87" t="str">
        <v>Farfetch'd</v>
      </c>
      <c r="BG87" t="str">
        <v>Normal, Flying</v>
      </c>
      <c r="BH87" t="str">
        <v>Farfetch'd</v>
      </c>
    </row>
    <row r="88" spans="32:60" x14ac:dyDescent="0.35">
      <c r="AF88" t="str">
        <v>Doduo</v>
      </c>
      <c r="AG88" t="str">
        <v>Normal, Flying</v>
      </c>
      <c r="AH88" t="str" cm="1">
        <f t="array" ref="AH88:AI88">_xlfn.TEXTSPLIT(AG88,",")</f>
        <v>Normal</v>
      </c>
      <c r="AI88" t="str">
        <v xml:space="preserve"> Flying</v>
      </c>
      <c r="AJ88" t="str">
        <f>'pokedex_(Update_04.21)'!E85</f>
        <v>1</v>
      </c>
      <c r="AK88" t="str">
        <v>Doduo</v>
      </c>
      <c r="AL88" t="str">
        <v>Normal</v>
      </c>
      <c r="AM88" t="str">
        <v xml:space="preserve"> Flying</v>
      </c>
      <c r="AN88" t="str">
        <f t="shared" si="2"/>
        <v>Normal, Flying</v>
      </c>
      <c r="AO88" t="str">
        <v>Doduo</v>
      </c>
      <c r="AQ88" t="str">
        <v>Normal, Flying</v>
      </c>
      <c r="AR88" t="str">
        <v>Doduo</v>
      </c>
      <c r="AV88" t="str">
        <v>Doduo</v>
      </c>
      <c r="AW88" t="str">
        <v>Normal, Flying</v>
      </c>
      <c r="AX88" t="str" cm="1">
        <f t="array" ref="AX88:AY88">_xlfn.TEXTSPLIT(AW88,",")</f>
        <v>Normal</v>
      </c>
      <c r="AY88" t="str">
        <v xml:space="preserve"> Flying</v>
      </c>
      <c r="AZ88" t="str">
        <f>'pokedex_(Update_04.21)'!E85</f>
        <v>1</v>
      </c>
      <c r="BA88" t="str">
        <v>Doduo</v>
      </c>
      <c r="BB88" t="str">
        <v>Normal</v>
      </c>
      <c r="BC88" t="str">
        <v xml:space="preserve"> Flying</v>
      </c>
      <c r="BD88" t="str">
        <f t="shared" si="3"/>
        <v>Normal, Flying</v>
      </c>
      <c r="BE88" t="str">
        <v>Doduo</v>
      </c>
      <c r="BG88" t="str">
        <v>Normal, Flying</v>
      </c>
      <c r="BH88" t="str">
        <v>Doduo</v>
      </c>
    </row>
    <row r="89" spans="32:60" x14ac:dyDescent="0.35">
      <c r="AF89" t="str">
        <v>Dodrio</v>
      </c>
      <c r="AG89" t="str">
        <v>Normal, Flying</v>
      </c>
      <c r="AH89" t="str" cm="1">
        <f t="array" ref="AH89:AI89">_xlfn.TEXTSPLIT(AG89,",")</f>
        <v>Normal</v>
      </c>
      <c r="AI89" t="str">
        <v xml:space="preserve"> Flying</v>
      </c>
      <c r="AJ89" t="str">
        <f>'pokedex_(Update_04.21)'!E86</f>
        <v>1</v>
      </c>
      <c r="AK89" t="str">
        <v>Dodrio</v>
      </c>
      <c r="AL89" t="str">
        <v>Normal</v>
      </c>
      <c r="AM89" t="str">
        <v xml:space="preserve"> Flying</v>
      </c>
      <c r="AN89" t="str">
        <f t="shared" si="2"/>
        <v>Normal, Flying</v>
      </c>
      <c r="AO89" t="str">
        <v>Dodrio</v>
      </c>
      <c r="AQ89" t="str">
        <v>Normal, Flying</v>
      </c>
      <c r="AR89" t="str">
        <v>Dodrio</v>
      </c>
      <c r="AV89" t="str">
        <v>Dodrio</v>
      </c>
      <c r="AW89" t="str">
        <v>Normal, Flying</v>
      </c>
      <c r="AX89" t="str" cm="1">
        <f t="array" ref="AX89:AY89">_xlfn.TEXTSPLIT(AW89,",")</f>
        <v>Normal</v>
      </c>
      <c r="AY89" t="str">
        <v xml:space="preserve"> Flying</v>
      </c>
      <c r="AZ89" t="str">
        <f>'pokedex_(Update_04.21)'!E86</f>
        <v>1</v>
      </c>
      <c r="BA89" t="str">
        <v>Dodrio</v>
      </c>
      <c r="BB89" t="str">
        <v>Normal</v>
      </c>
      <c r="BC89" t="str">
        <v xml:space="preserve"> Flying</v>
      </c>
      <c r="BD89" t="str">
        <f t="shared" si="3"/>
        <v>Normal, Flying</v>
      </c>
      <c r="BE89" t="str">
        <v>Dodrio</v>
      </c>
      <c r="BG89" t="str">
        <v>Normal, Flying</v>
      </c>
      <c r="BH89" t="str">
        <v>Dodrio</v>
      </c>
    </row>
    <row r="90" spans="32:60" x14ac:dyDescent="0.35">
      <c r="AF90" t="str">
        <v>Seel</v>
      </c>
      <c r="AG90" t="str">
        <v>Water</v>
      </c>
      <c r="AH90" t="str" cm="1">
        <f t="array" ref="AH90">_xlfn.TEXTSPLIT(AG90,",")</f>
        <v>Water</v>
      </c>
      <c r="AJ90" t="str">
        <f>'pokedex_(Update_04.21)'!E87</f>
        <v>1</v>
      </c>
      <c r="AK90" t="str">
        <v>Seel</v>
      </c>
      <c r="AL90" t="str">
        <v>Water</v>
      </c>
      <c r="AM90" t="str">
        <v>Water</v>
      </c>
      <c r="AN90" t="str">
        <f t="shared" si="2"/>
        <v>Water,Water</v>
      </c>
      <c r="AO90" t="str">
        <v>Seel</v>
      </c>
      <c r="AQ90" t="str">
        <v>Water</v>
      </c>
      <c r="AR90" t="str">
        <v>Seel</v>
      </c>
      <c r="AV90" t="str">
        <v>Seel</v>
      </c>
      <c r="AW90" t="str">
        <v>Water</v>
      </c>
      <c r="AX90" t="str" cm="1">
        <f t="array" ref="AX90">_xlfn.TEXTSPLIT(AW90,",")</f>
        <v>Water</v>
      </c>
      <c r="AZ90" t="str">
        <f>'pokedex_(Update_04.21)'!E87</f>
        <v>1</v>
      </c>
      <c r="BA90" t="str">
        <v>Seel</v>
      </c>
      <c r="BB90" t="str">
        <v>Water</v>
      </c>
      <c r="BC90" t="str">
        <v>Water</v>
      </c>
      <c r="BD90" t="str">
        <f t="shared" si="3"/>
        <v>Water,Water</v>
      </c>
      <c r="BE90" t="str">
        <v>Seel</v>
      </c>
      <c r="BG90" t="str">
        <v>Water</v>
      </c>
      <c r="BH90" t="str">
        <v>Seel</v>
      </c>
    </row>
    <row r="91" spans="32:60" x14ac:dyDescent="0.35">
      <c r="AF91" t="str">
        <v>Dewgong</v>
      </c>
      <c r="AG91" t="str">
        <v>Water, Ice</v>
      </c>
      <c r="AH91" t="str" cm="1">
        <f t="array" ref="AH91:AI91">_xlfn.TEXTSPLIT(AG91,",")</f>
        <v>Water</v>
      </c>
      <c r="AI91" t="str">
        <v xml:space="preserve"> Ice</v>
      </c>
      <c r="AJ91" t="str">
        <f>'pokedex_(Update_04.21)'!E88</f>
        <v>1</v>
      </c>
      <c r="AK91" t="str">
        <v>Dewgong</v>
      </c>
      <c r="AL91" t="str">
        <v>Water</v>
      </c>
      <c r="AM91" t="str">
        <v xml:space="preserve"> Ice</v>
      </c>
      <c r="AN91" t="str">
        <f t="shared" si="2"/>
        <v>Water, Ice</v>
      </c>
      <c r="AO91" t="str">
        <v>Dewgong</v>
      </c>
      <c r="AQ91" t="str">
        <v>Water, Ice</v>
      </c>
      <c r="AR91" t="str">
        <v>Dewgong</v>
      </c>
      <c r="AV91" t="str">
        <v>Dewgong</v>
      </c>
      <c r="AW91" t="str">
        <v>Water, Ice</v>
      </c>
      <c r="AX91" t="str" cm="1">
        <f t="array" ref="AX91:AY91">_xlfn.TEXTSPLIT(AW91,",")</f>
        <v>Water</v>
      </c>
      <c r="AY91" t="str">
        <v xml:space="preserve"> Ice</v>
      </c>
      <c r="AZ91" t="str">
        <f>'pokedex_(Update_04.21)'!E88</f>
        <v>1</v>
      </c>
      <c r="BA91" t="str">
        <v>Dewgong</v>
      </c>
      <c r="BB91" t="str">
        <v>Water</v>
      </c>
      <c r="BC91" t="str">
        <v xml:space="preserve"> Ice</v>
      </c>
      <c r="BD91" t="str">
        <f t="shared" si="3"/>
        <v>Water, Ice</v>
      </c>
      <c r="BE91" t="str">
        <v>Dewgong</v>
      </c>
      <c r="BG91" t="str">
        <v>Water, Ice</v>
      </c>
      <c r="BH91" t="str">
        <v>Dewgong</v>
      </c>
    </row>
    <row r="92" spans="32:60" x14ac:dyDescent="0.35">
      <c r="AF92" t="str">
        <v>Grimer</v>
      </c>
      <c r="AG92" t="str">
        <v>Poison</v>
      </c>
      <c r="AH92" t="str" cm="1">
        <f t="array" ref="AH92">_xlfn.TEXTSPLIT(AG92,",")</f>
        <v>Poison</v>
      </c>
      <c r="AJ92" t="str">
        <f>'pokedex_(Update_04.21)'!E89</f>
        <v>1</v>
      </c>
      <c r="AK92" t="str">
        <v>Grimer</v>
      </c>
      <c r="AL92" t="str">
        <v>Poison</v>
      </c>
      <c r="AM92" t="str">
        <v>Poison</v>
      </c>
      <c r="AN92" t="str">
        <f t="shared" si="2"/>
        <v>Poison,Poison</v>
      </c>
      <c r="AO92" t="str">
        <v>Grimer</v>
      </c>
      <c r="AQ92" t="str">
        <v>Poison</v>
      </c>
      <c r="AR92" t="str">
        <v>Grimer</v>
      </c>
      <c r="AV92" t="str">
        <v>Grimer</v>
      </c>
      <c r="AW92" t="str">
        <v>Poison</v>
      </c>
      <c r="AX92" t="str" cm="1">
        <f t="array" ref="AX92">_xlfn.TEXTSPLIT(AW92,",")</f>
        <v>Poison</v>
      </c>
      <c r="AZ92" t="str">
        <f>'pokedex_(Update_04.21)'!E89</f>
        <v>1</v>
      </c>
      <c r="BA92" t="str">
        <v>Grimer</v>
      </c>
      <c r="BB92" t="str">
        <v>Poison</v>
      </c>
      <c r="BC92" t="str">
        <v>Poison</v>
      </c>
      <c r="BD92" t="str">
        <f t="shared" si="3"/>
        <v>Poison,Poison</v>
      </c>
      <c r="BE92" t="str">
        <v>Grimer</v>
      </c>
      <c r="BG92" t="str">
        <v>Poison</v>
      </c>
      <c r="BH92" t="str">
        <v>Grimer</v>
      </c>
    </row>
    <row r="93" spans="32:60" x14ac:dyDescent="0.35">
      <c r="AF93" t="str">
        <v>Muk</v>
      </c>
      <c r="AG93" t="str">
        <v>Poison</v>
      </c>
      <c r="AH93" t="str" cm="1">
        <f t="array" ref="AH93">_xlfn.TEXTSPLIT(AG93,",")</f>
        <v>Poison</v>
      </c>
      <c r="AJ93" t="str">
        <f>'pokedex_(Update_04.21)'!E90</f>
        <v>1</v>
      </c>
      <c r="AK93" t="str">
        <v>Muk</v>
      </c>
      <c r="AL93" t="str">
        <v>Poison</v>
      </c>
      <c r="AM93" t="str">
        <v>Poison</v>
      </c>
      <c r="AN93" t="str">
        <f t="shared" si="2"/>
        <v>Poison,Poison</v>
      </c>
      <c r="AO93" t="str">
        <v>Muk</v>
      </c>
      <c r="AQ93" t="str">
        <v>Poison</v>
      </c>
      <c r="AR93" t="str">
        <v>Muk</v>
      </c>
      <c r="AV93" t="str">
        <v>Muk</v>
      </c>
      <c r="AW93" t="str">
        <v>Poison</v>
      </c>
      <c r="AX93" t="str" cm="1">
        <f t="array" ref="AX93">_xlfn.TEXTSPLIT(AW93,",")</f>
        <v>Poison</v>
      </c>
      <c r="AZ93" t="str">
        <f>'pokedex_(Update_04.21)'!E90</f>
        <v>1</v>
      </c>
      <c r="BA93" t="str">
        <v>Muk</v>
      </c>
      <c r="BB93" t="str">
        <v>Poison</v>
      </c>
      <c r="BC93" t="str">
        <v>Poison</v>
      </c>
      <c r="BD93" t="str">
        <f t="shared" si="3"/>
        <v>Poison,Poison</v>
      </c>
      <c r="BE93" t="str">
        <v>Muk</v>
      </c>
      <c r="BG93" t="str">
        <v>Poison</v>
      </c>
      <c r="BH93" t="str">
        <v>Muk</v>
      </c>
    </row>
    <row r="94" spans="32:60" x14ac:dyDescent="0.35">
      <c r="AF94" t="str">
        <v>Shellder</v>
      </c>
      <c r="AG94" t="str">
        <v>Water</v>
      </c>
      <c r="AH94" t="str" cm="1">
        <f t="array" ref="AH94">_xlfn.TEXTSPLIT(AG94,",")</f>
        <v>Water</v>
      </c>
      <c r="AJ94" t="str">
        <f>'pokedex_(Update_04.21)'!E91</f>
        <v>1</v>
      </c>
      <c r="AK94" t="str">
        <v>Shellder</v>
      </c>
      <c r="AL94" t="str">
        <v>Water</v>
      </c>
      <c r="AM94" t="str">
        <v>Water</v>
      </c>
      <c r="AN94" t="str">
        <f t="shared" si="2"/>
        <v>Water,Water</v>
      </c>
      <c r="AO94" t="str">
        <v>Shellder</v>
      </c>
      <c r="AQ94" t="str">
        <v>Water</v>
      </c>
      <c r="AR94" t="str">
        <v>Shellder</v>
      </c>
      <c r="AV94" t="str">
        <v>Shellder</v>
      </c>
      <c r="AW94" t="str">
        <v>Water</v>
      </c>
      <c r="AX94" t="str" cm="1">
        <f t="array" ref="AX94">_xlfn.TEXTSPLIT(AW94,",")</f>
        <v>Water</v>
      </c>
      <c r="AZ94" t="str">
        <f>'pokedex_(Update_04.21)'!E91</f>
        <v>1</v>
      </c>
      <c r="BA94" t="str">
        <v>Shellder</v>
      </c>
      <c r="BB94" t="str">
        <v>Water</v>
      </c>
      <c r="BC94" t="str">
        <v>Water</v>
      </c>
      <c r="BD94" t="str">
        <f t="shared" si="3"/>
        <v>Water,Water</v>
      </c>
      <c r="BE94" t="str">
        <v>Shellder</v>
      </c>
      <c r="BG94" t="str">
        <v>Water</v>
      </c>
      <c r="BH94" t="str">
        <v>Shellder</v>
      </c>
    </row>
    <row r="95" spans="32:60" x14ac:dyDescent="0.35">
      <c r="AF95" t="str">
        <v>Cloyster</v>
      </c>
      <c r="AG95" t="str">
        <v>Water, Ice</v>
      </c>
      <c r="AH95" t="str" cm="1">
        <f t="array" ref="AH95:AI95">_xlfn.TEXTSPLIT(AG95,",")</f>
        <v>Water</v>
      </c>
      <c r="AI95" t="str">
        <v xml:space="preserve"> Ice</v>
      </c>
      <c r="AJ95" t="str">
        <f>'pokedex_(Update_04.21)'!E92</f>
        <v>1</v>
      </c>
      <c r="AK95" t="str">
        <v>Cloyster</v>
      </c>
      <c r="AL95" t="str">
        <v>Water</v>
      </c>
      <c r="AM95" t="str">
        <v xml:space="preserve"> Ice</v>
      </c>
      <c r="AN95" t="str">
        <f t="shared" si="2"/>
        <v>Water, Ice</v>
      </c>
      <c r="AO95" t="str">
        <v>Cloyster</v>
      </c>
      <c r="AQ95" t="str">
        <v>Water, Ice</v>
      </c>
      <c r="AR95" t="str">
        <v>Cloyster</v>
      </c>
      <c r="AV95" t="str">
        <v>Cloyster</v>
      </c>
      <c r="AW95" t="str">
        <v>Water, Ice</v>
      </c>
      <c r="AX95" t="str" cm="1">
        <f t="array" ref="AX95:AY95">_xlfn.TEXTSPLIT(AW95,",")</f>
        <v>Water</v>
      </c>
      <c r="AY95" t="str">
        <v xml:space="preserve"> Ice</v>
      </c>
      <c r="AZ95" t="str">
        <f>'pokedex_(Update_04.21)'!E92</f>
        <v>1</v>
      </c>
      <c r="BA95" t="str">
        <v>Cloyster</v>
      </c>
      <c r="BB95" t="str">
        <v>Water</v>
      </c>
      <c r="BC95" t="str">
        <v xml:space="preserve"> Ice</v>
      </c>
      <c r="BD95" t="str">
        <f t="shared" si="3"/>
        <v>Water, Ice</v>
      </c>
      <c r="BE95" t="str">
        <v>Cloyster</v>
      </c>
      <c r="BG95" t="str">
        <v>Water, Ice</v>
      </c>
      <c r="BH95" t="str">
        <v>Cloyster</v>
      </c>
    </row>
    <row r="96" spans="32:60" x14ac:dyDescent="0.35">
      <c r="AF96" t="str">
        <v>Gastly</v>
      </c>
      <c r="AG96" t="str">
        <v>Ghost, Poison</v>
      </c>
      <c r="AH96" t="str" cm="1">
        <f t="array" ref="AH96:AI96">_xlfn.TEXTSPLIT(AG96,",")</f>
        <v>Ghost</v>
      </c>
      <c r="AI96" t="str">
        <v xml:space="preserve"> Poison</v>
      </c>
      <c r="AJ96" t="str">
        <f>'pokedex_(Update_04.21)'!E93</f>
        <v>1</v>
      </c>
      <c r="AK96" t="str">
        <v>Gastly</v>
      </c>
      <c r="AL96" t="str">
        <v>Ghost</v>
      </c>
      <c r="AM96" t="str">
        <v xml:space="preserve"> Poison</v>
      </c>
      <c r="AN96" t="str">
        <f t="shared" si="2"/>
        <v>Ghost, Poison</v>
      </c>
      <c r="AO96" t="str">
        <v>Gastly</v>
      </c>
      <c r="AQ96" t="str">
        <v>Ghost, Poison</v>
      </c>
      <c r="AR96" t="str">
        <v>Gastly</v>
      </c>
      <c r="AV96" t="str">
        <v>Gastly</v>
      </c>
      <c r="AW96" t="str">
        <v>Ghost, Poison</v>
      </c>
      <c r="AX96" t="str" cm="1">
        <f t="array" ref="AX96:AY96">_xlfn.TEXTSPLIT(AW96,",")</f>
        <v>Ghost</v>
      </c>
      <c r="AY96" t="str">
        <v xml:space="preserve"> Poison</v>
      </c>
      <c r="AZ96" t="str">
        <f>'pokedex_(Update_04.21)'!E93</f>
        <v>1</v>
      </c>
      <c r="BA96" t="str">
        <v>Gastly</v>
      </c>
      <c r="BB96" t="str">
        <v>Ghost</v>
      </c>
      <c r="BC96" t="str">
        <v xml:space="preserve"> Poison</v>
      </c>
      <c r="BD96" t="str">
        <f t="shared" si="3"/>
        <v>Ghost, Poison</v>
      </c>
      <c r="BE96" t="str">
        <v>Gastly</v>
      </c>
      <c r="BG96" t="str">
        <v>Ghost, Poison</v>
      </c>
      <c r="BH96" t="str">
        <v>Gastly</v>
      </c>
    </row>
    <row r="97" spans="32:60" x14ac:dyDescent="0.35">
      <c r="AF97" t="str">
        <v>Haunter</v>
      </c>
      <c r="AG97" t="str">
        <v>Ghost, Poison</v>
      </c>
      <c r="AH97" t="str" cm="1">
        <f t="array" ref="AH97:AI97">_xlfn.TEXTSPLIT(AG97,",")</f>
        <v>Ghost</v>
      </c>
      <c r="AI97" t="str">
        <v xml:space="preserve"> Poison</v>
      </c>
      <c r="AJ97" t="str">
        <f>'pokedex_(Update_04.21)'!E94</f>
        <v>1</v>
      </c>
      <c r="AK97" t="str">
        <v>Haunter</v>
      </c>
      <c r="AL97" t="str">
        <v>Ghost</v>
      </c>
      <c r="AM97" t="str">
        <v xml:space="preserve"> Poison</v>
      </c>
      <c r="AN97" t="str">
        <f t="shared" si="2"/>
        <v>Ghost, Poison</v>
      </c>
      <c r="AO97" t="str">
        <v>Haunter</v>
      </c>
      <c r="AQ97" t="str">
        <v>Ghost, Poison</v>
      </c>
      <c r="AR97" t="str">
        <v>Haunter</v>
      </c>
      <c r="AV97" t="str">
        <v>Haunter</v>
      </c>
      <c r="AW97" t="str">
        <v>Ghost, Poison</v>
      </c>
      <c r="AX97" t="str" cm="1">
        <f t="array" ref="AX97:AY97">_xlfn.TEXTSPLIT(AW97,",")</f>
        <v>Ghost</v>
      </c>
      <c r="AY97" t="str">
        <v xml:space="preserve"> Poison</v>
      </c>
      <c r="AZ97" t="str">
        <f>'pokedex_(Update_04.21)'!E94</f>
        <v>1</v>
      </c>
      <c r="BA97" t="str">
        <v>Haunter</v>
      </c>
      <c r="BB97" t="str">
        <v>Ghost</v>
      </c>
      <c r="BC97" t="str">
        <v xml:space="preserve"> Poison</v>
      </c>
      <c r="BD97" t="str">
        <f t="shared" si="3"/>
        <v>Ghost, Poison</v>
      </c>
      <c r="BE97" t="str">
        <v>Haunter</v>
      </c>
      <c r="BG97" t="str">
        <v>Ghost, Poison</v>
      </c>
      <c r="BH97" t="str">
        <v>Haunter</v>
      </c>
    </row>
    <row r="98" spans="32:60" x14ac:dyDescent="0.35">
      <c r="AF98" t="str">
        <v>Gengar</v>
      </c>
      <c r="AG98" t="str">
        <v>Ghost, Poison</v>
      </c>
      <c r="AH98" t="str" cm="1">
        <f t="array" ref="AH98:AI98">_xlfn.TEXTSPLIT(AG98,",")</f>
        <v>Ghost</v>
      </c>
      <c r="AI98" t="str">
        <v xml:space="preserve"> Poison</v>
      </c>
      <c r="AJ98" t="str">
        <f>'pokedex_(Update_04.21)'!E95</f>
        <v>1</v>
      </c>
      <c r="AK98" t="str">
        <v>Gengar</v>
      </c>
      <c r="AL98" t="str">
        <v>Ghost</v>
      </c>
      <c r="AM98" t="str">
        <v xml:space="preserve"> Poison</v>
      </c>
      <c r="AN98" t="str">
        <f t="shared" si="2"/>
        <v>Ghost, Poison</v>
      </c>
      <c r="AO98" t="str">
        <v>Gengar</v>
      </c>
      <c r="AQ98" t="str">
        <v>Ghost, Poison</v>
      </c>
      <c r="AR98" t="str">
        <v>Gengar</v>
      </c>
      <c r="AV98" t="str">
        <v>Gengar</v>
      </c>
      <c r="AW98" t="str">
        <v>Ghost, Poison</v>
      </c>
      <c r="AX98" t="str" cm="1">
        <f t="array" ref="AX98:AY98">_xlfn.TEXTSPLIT(AW98,",")</f>
        <v>Ghost</v>
      </c>
      <c r="AY98" t="str">
        <v xml:space="preserve"> Poison</v>
      </c>
      <c r="AZ98" t="str">
        <f>'pokedex_(Update_04.21)'!E95</f>
        <v>1</v>
      </c>
      <c r="BA98" t="str">
        <v>Gengar</v>
      </c>
      <c r="BB98" t="str">
        <v>Ghost</v>
      </c>
      <c r="BC98" t="str">
        <v xml:space="preserve"> Poison</v>
      </c>
      <c r="BD98" t="str">
        <f t="shared" si="3"/>
        <v>Ghost, Poison</v>
      </c>
      <c r="BE98" t="str">
        <v>Gengar</v>
      </c>
      <c r="BG98" t="str">
        <v>Ghost, Poison</v>
      </c>
      <c r="BH98" t="str">
        <v>Gengar</v>
      </c>
    </row>
    <row r="99" spans="32:60" x14ac:dyDescent="0.35">
      <c r="AF99" t="str">
        <v>Onix</v>
      </c>
      <c r="AG99" t="str">
        <v>Rock, Ground</v>
      </c>
      <c r="AH99" t="str" cm="1">
        <f t="array" ref="AH99:AI99">_xlfn.TEXTSPLIT(AG99,",")</f>
        <v>Rock</v>
      </c>
      <c r="AI99" t="str">
        <v xml:space="preserve"> Ground</v>
      </c>
      <c r="AJ99" t="str">
        <f>'pokedex_(Update_04.21)'!E96</f>
        <v>1</v>
      </c>
      <c r="AK99" t="str">
        <v>Onix</v>
      </c>
      <c r="AL99" t="str">
        <v>Rock</v>
      </c>
      <c r="AM99" t="str">
        <v xml:space="preserve"> Ground</v>
      </c>
      <c r="AN99" t="str">
        <f t="shared" si="2"/>
        <v>Rock, Ground</v>
      </c>
      <c r="AO99" t="str">
        <v>Onix</v>
      </c>
      <c r="AQ99" t="str">
        <v>Rock, Ground</v>
      </c>
      <c r="AR99" t="str">
        <v>Onix</v>
      </c>
      <c r="AV99" t="str">
        <v>Onix</v>
      </c>
      <c r="AW99" t="str">
        <v>Rock, Ground</v>
      </c>
      <c r="AX99" t="str" cm="1">
        <f t="array" ref="AX99:AY99">_xlfn.TEXTSPLIT(AW99,",")</f>
        <v>Rock</v>
      </c>
      <c r="AY99" t="str">
        <v xml:space="preserve"> Ground</v>
      </c>
      <c r="AZ99" t="str">
        <f>'pokedex_(Update_04.21)'!E96</f>
        <v>1</v>
      </c>
      <c r="BA99" t="str">
        <v>Onix</v>
      </c>
      <c r="BB99" t="str">
        <v>Rock</v>
      </c>
      <c r="BC99" t="str">
        <v xml:space="preserve"> Ground</v>
      </c>
      <c r="BD99" t="str">
        <f t="shared" si="3"/>
        <v>Rock, Ground</v>
      </c>
      <c r="BE99" t="str">
        <v>Onix</v>
      </c>
      <c r="BG99" t="str">
        <v>Rock, Ground</v>
      </c>
      <c r="BH99" t="str">
        <v>Onix</v>
      </c>
    </row>
    <row r="100" spans="32:60" x14ac:dyDescent="0.35">
      <c r="AF100" t="str">
        <v>Drowzee</v>
      </c>
      <c r="AG100" t="str">
        <v>Psychic</v>
      </c>
      <c r="AH100" t="str" cm="1">
        <f t="array" ref="AH100">_xlfn.TEXTSPLIT(AG100,",")</f>
        <v>Psychic</v>
      </c>
      <c r="AJ100" t="str">
        <f>'pokedex_(Update_04.21)'!E97</f>
        <v>1</v>
      </c>
      <c r="AK100" t="str">
        <v>Drowzee</v>
      </c>
      <c r="AL100" t="str">
        <v>Psychic</v>
      </c>
      <c r="AM100" t="str">
        <v>Psychic</v>
      </c>
      <c r="AN100" t="str">
        <f t="shared" si="2"/>
        <v>Psychic,Psychic</v>
      </c>
      <c r="AO100" t="str">
        <v>Drowzee</v>
      </c>
      <c r="AQ100" t="str">
        <v>Psychic</v>
      </c>
      <c r="AR100" t="str">
        <v>Drowzee</v>
      </c>
      <c r="AV100" t="str">
        <v>Drowzee</v>
      </c>
      <c r="AW100" t="str">
        <v>Psychic</v>
      </c>
      <c r="AX100" t="str" cm="1">
        <f t="array" ref="AX100">_xlfn.TEXTSPLIT(AW100,",")</f>
        <v>Psychic</v>
      </c>
      <c r="AZ100" t="str">
        <f>'pokedex_(Update_04.21)'!E97</f>
        <v>1</v>
      </c>
      <c r="BA100" t="str">
        <v>Drowzee</v>
      </c>
      <c r="BB100" t="str">
        <v>Psychic</v>
      </c>
      <c r="BC100" t="str">
        <v>Psychic</v>
      </c>
      <c r="BD100" t="str">
        <f t="shared" si="3"/>
        <v>Psychic,Psychic</v>
      </c>
      <c r="BE100" t="str">
        <v>Drowzee</v>
      </c>
      <c r="BG100" t="str">
        <v>Psychic</v>
      </c>
      <c r="BH100" t="str">
        <v>Drowzee</v>
      </c>
    </row>
    <row r="101" spans="32:60" x14ac:dyDescent="0.35">
      <c r="AF101" t="str">
        <v>Hypno</v>
      </c>
      <c r="AG101" t="str">
        <v>Psychic</v>
      </c>
      <c r="AH101" t="str" cm="1">
        <f t="array" ref="AH101">_xlfn.TEXTSPLIT(AG101,",")</f>
        <v>Psychic</v>
      </c>
      <c r="AJ101" t="str">
        <f>'pokedex_(Update_04.21)'!E98</f>
        <v>1</v>
      </c>
      <c r="AK101" t="str">
        <v>Hypno</v>
      </c>
      <c r="AL101" t="str">
        <v>Psychic</v>
      </c>
      <c r="AM101" t="str">
        <v>Psychic</v>
      </c>
      <c r="AN101" t="str">
        <f t="shared" si="2"/>
        <v>Psychic,Psychic</v>
      </c>
      <c r="AO101" t="str">
        <v>Hypno</v>
      </c>
      <c r="AQ101" t="str">
        <v>Psychic</v>
      </c>
      <c r="AR101" t="str">
        <v>Hypno</v>
      </c>
      <c r="AV101" t="str">
        <v>Hypno</v>
      </c>
      <c r="AW101" t="str">
        <v>Psychic</v>
      </c>
      <c r="AX101" t="str" cm="1">
        <f t="array" ref="AX101">_xlfn.TEXTSPLIT(AW101,",")</f>
        <v>Psychic</v>
      </c>
      <c r="AZ101" t="str">
        <f>'pokedex_(Update_04.21)'!E98</f>
        <v>1</v>
      </c>
      <c r="BA101" t="str">
        <v>Hypno</v>
      </c>
      <c r="BB101" t="str">
        <v>Psychic</v>
      </c>
      <c r="BC101" t="str">
        <v>Psychic</v>
      </c>
      <c r="BD101" t="str">
        <f t="shared" si="3"/>
        <v>Psychic,Psychic</v>
      </c>
      <c r="BE101" t="str">
        <v>Hypno</v>
      </c>
      <c r="BG101" t="str">
        <v>Psychic</v>
      </c>
      <c r="BH101" t="str">
        <v>Hypno</v>
      </c>
    </row>
    <row r="102" spans="32:60" x14ac:dyDescent="0.35">
      <c r="AF102" t="str">
        <v>Krabby</v>
      </c>
      <c r="AG102" t="str">
        <v>Water</v>
      </c>
      <c r="AH102" t="str" cm="1">
        <f t="array" ref="AH102">_xlfn.TEXTSPLIT(AG102,",")</f>
        <v>Water</v>
      </c>
      <c r="AJ102" t="str">
        <f>'pokedex_(Update_04.21)'!E99</f>
        <v>1</v>
      </c>
      <c r="AK102" t="str">
        <v>Krabby</v>
      </c>
      <c r="AL102" t="str">
        <v>Water</v>
      </c>
      <c r="AM102" t="str">
        <v>Water</v>
      </c>
      <c r="AN102" t="str">
        <f t="shared" si="2"/>
        <v>Water,Water</v>
      </c>
      <c r="AO102" t="str">
        <v>Krabby</v>
      </c>
      <c r="AQ102" t="str">
        <v>Water</v>
      </c>
      <c r="AR102" t="str">
        <v>Krabby</v>
      </c>
      <c r="AV102" t="str">
        <v>Krabby</v>
      </c>
      <c r="AW102" t="str">
        <v>Water</v>
      </c>
      <c r="AX102" t="str" cm="1">
        <f t="array" ref="AX102">_xlfn.TEXTSPLIT(AW102,",")</f>
        <v>Water</v>
      </c>
      <c r="AZ102" t="str">
        <f>'pokedex_(Update_04.21)'!E99</f>
        <v>1</v>
      </c>
      <c r="BA102" t="str">
        <v>Krabby</v>
      </c>
      <c r="BB102" t="str">
        <v>Water</v>
      </c>
      <c r="BC102" t="str">
        <v>Water</v>
      </c>
      <c r="BD102" t="str">
        <f t="shared" si="3"/>
        <v>Water,Water</v>
      </c>
      <c r="BE102" t="str">
        <v>Krabby</v>
      </c>
      <c r="BG102" t="str">
        <v>Water</v>
      </c>
      <c r="BH102" t="str">
        <v>Krabby</v>
      </c>
    </row>
    <row r="103" spans="32:60" x14ac:dyDescent="0.35">
      <c r="AF103" t="str">
        <v>Kingler</v>
      </c>
      <c r="AG103" t="str">
        <v>Water</v>
      </c>
      <c r="AH103" t="str" cm="1">
        <f t="array" ref="AH103">_xlfn.TEXTSPLIT(AG103,",")</f>
        <v>Water</v>
      </c>
      <c r="AJ103" t="str">
        <f>'pokedex_(Update_04.21)'!E100</f>
        <v>1</v>
      </c>
      <c r="AK103" t="str">
        <v>Kingler</v>
      </c>
      <c r="AL103" t="str">
        <v>Water</v>
      </c>
      <c r="AM103" t="str">
        <v>Water</v>
      </c>
      <c r="AN103" t="str">
        <f t="shared" si="2"/>
        <v>Water,Water</v>
      </c>
      <c r="AO103" t="str">
        <v>Kingler</v>
      </c>
      <c r="AQ103" t="str">
        <v>Water</v>
      </c>
      <c r="AR103" t="str">
        <v>Kingler</v>
      </c>
      <c r="AV103" t="str">
        <v>Kingler</v>
      </c>
      <c r="AW103" t="str">
        <v>Water</v>
      </c>
      <c r="AX103" t="str" cm="1">
        <f t="array" ref="AX103">_xlfn.TEXTSPLIT(AW103,",")</f>
        <v>Water</v>
      </c>
      <c r="AZ103" t="str">
        <f>'pokedex_(Update_04.21)'!E100</f>
        <v>1</v>
      </c>
      <c r="BA103" t="str">
        <v>Kingler</v>
      </c>
      <c r="BB103" t="str">
        <v>Water</v>
      </c>
      <c r="BC103" t="str">
        <v>Water</v>
      </c>
      <c r="BD103" t="str">
        <f t="shared" si="3"/>
        <v>Water,Water</v>
      </c>
      <c r="BE103" t="str">
        <v>Kingler</v>
      </c>
      <c r="BG103" t="str">
        <v>Water</v>
      </c>
      <c r="BH103" t="str">
        <v>Kingler</v>
      </c>
    </row>
    <row r="104" spans="32:60" x14ac:dyDescent="0.35">
      <c r="AF104" t="str">
        <v>Voltorb</v>
      </c>
      <c r="AG104" t="str">
        <v>Electric</v>
      </c>
      <c r="AH104" t="str" cm="1">
        <f t="array" ref="AH104">_xlfn.TEXTSPLIT(AG104,",")</f>
        <v>Electric</v>
      </c>
      <c r="AJ104" t="str">
        <f>'pokedex_(Update_04.21)'!E101</f>
        <v>1</v>
      </c>
      <c r="AK104" t="str">
        <v>Voltorb</v>
      </c>
      <c r="AL104" t="str">
        <v>Electric</v>
      </c>
      <c r="AM104" t="str">
        <v>Electric</v>
      </c>
      <c r="AN104" t="str">
        <f t="shared" si="2"/>
        <v>Electric,Electric</v>
      </c>
      <c r="AO104" t="str">
        <v>Voltorb</v>
      </c>
      <c r="AQ104" t="str">
        <v>Electric</v>
      </c>
      <c r="AR104" t="str">
        <v>Voltorb</v>
      </c>
      <c r="AV104" t="str">
        <v>Voltorb</v>
      </c>
      <c r="AW104" t="str">
        <v>Electric</v>
      </c>
      <c r="AX104" t="str" cm="1">
        <f t="array" ref="AX104">_xlfn.TEXTSPLIT(AW104,",")</f>
        <v>Electric</v>
      </c>
      <c r="AZ104" t="str">
        <f>'pokedex_(Update_04.21)'!E101</f>
        <v>1</v>
      </c>
      <c r="BA104" t="str">
        <v>Voltorb</v>
      </c>
      <c r="BB104" t="str">
        <v>Electric</v>
      </c>
      <c r="BC104" t="str">
        <v>Electric</v>
      </c>
      <c r="BD104" t="str">
        <f t="shared" si="3"/>
        <v>Electric,Electric</v>
      </c>
      <c r="BE104" t="str">
        <v>Voltorb</v>
      </c>
      <c r="BG104" t="str">
        <v>Electric</v>
      </c>
      <c r="BH104" t="str">
        <v>Voltorb</v>
      </c>
    </row>
    <row r="105" spans="32:60" x14ac:dyDescent="0.35">
      <c r="AF105" t="str">
        <v>Electrode</v>
      </c>
      <c r="AG105" t="str">
        <v>Electric</v>
      </c>
      <c r="AH105" t="str" cm="1">
        <f t="array" ref="AH105">_xlfn.TEXTSPLIT(AG105,",")</f>
        <v>Electric</v>
      </c>
      <c r="AJ105" t="str">
        <f>'pokedex_(Update_04.21)'!E102</f>
        <v>1</v>
      </c>
      <c r="AK105" t="str">
        <v>Electrode</v>
      </c>
      <c r="AL105" t="str">
        <v>Electric</v>
      </c>
      <c r="AM105" t="str">
        <v>Electric</v>
      </c>
      <c r="AN105" t="str">
        <f t="shared" si="2"/>
        <v>Electric,Electric</v>
      </c>
      <c r="AO105" t="str">
        <v>Electrode</v>
      </c>
      <c r="AQ105" t="str">
        <v>Electric</v>
      </c>
      <c r="AR105" t="str">
        <v>Electrode</v>
      </c>
      <c r="AV105" t="str">
        <v>Electrode</v>
      </c>
      <c r="AW105" t="str">
        <v>Electric</v>
      </c>
      <c r="AX105" t="str" cm="1">
        <f t="array" ref="AX105">_xlfn.TEXTSPLIT(AW105,",")</f>
        <v>Electric</v>
      </c>
      <c r="AZ105" t="str">
        <f>'pokedex_(Update_04.21)'!E102</f>
        <v>1</v>
      </c>
      <c r="BA105" t="str">
        <v>Electrode</v>
      </c>
      <c r="BB105" t="str">
        <v>Electric</v>
      </c>
      <c r="BC105" t="str">
        <v>Electric</v>
      </c>
      <c r="BD105" t="str">
        <f t="shared" si="3"/>
        <v>Electric,Electric</v>
      </c>
      <c r="BE105" t="str">
        <v>Electrode</v>
      </c>
      <c r="BG105" t="str">
        <v>Electric</v>
      </c>
      <c r="BH105" t="str">
        <v>Electrode</v>
      </c>
    </row>
    <row r="106" spans="32:60" x14ac:dyDescent="0.35">
      <c r="AF106" t="str">
        <v>Exeggcute</v>
      </c>
      <c r="AG106" t="str">
        <v>Grass, Psychic</v>
      </c>
      <c r="AH106" t="str" cm="1">
        <f t="array" ref="AH106:AI106">_xlfn.TEXTSPLIT(AG106,",")</f>
        <v>Grass</v>
      </c>
      <c r="AI106" t="str">
        <v xml:space="preserve"> Psychic</v>
      </c>
      <c r="AJ106" t="str">
        <f>'pokedex_(Update_04.21)'!E103</f>
        <v>1</v>
      </c>
      <c r="AK106" t="str">
        <v>Exeggcute</v>
      </c>
      <c r="AL106" t="str">
        <v>Grass</v>
      </c>
      <c r="AM106" t="str">
        <v xml:space="preserve"> Psychic</v>
      </c>
      <c r="AN106" t="str">
        <f t="shared" si="2"/>
        <v>Grass, Psychic</v>
      </c>
      <c r="AO106" t="str">
        <v>Exeggcute</v>
      </c>
      <c r="AQ106" t="str">
        <v>Grass, Psychic</v>
      </c>
      <c r="AR106" t="str">
        <v>Exeggcute</v>
      </c>
      <c r="AV106" t="str">
        <v>Exeggcute</v>
      </c>
      <c r="AW106" t="str">
        <v>Grass, Psychic</v>
      </c>
      <c r="AX106" t="str" cm="1">
        <f t="array" ref="AX106:AY106">_xlfn.TEXTSPLIT(AW106,",")</f>
        <v>Grass</v>
      </c>
      <c r="AY106" t="str">
        <v xml:space="preserve"> Psychic</v>
      </c>
      <c r="AZ106" t="str">
        <f>'pokedex_(Update_04.21)'!E103</f>
        <v>1</v>
      </c>
      <c r="BA106" t="str">
        <v>Exeggcute</v>
      </c>
      <c r="BB106" t="str">
        <v>Grass</v>
      </c>
      <c r="BC106" t="str">
        <v xml:space="preserve"> Psychic</v>
      </c>
      <c r="BD106" t="str">
        <f t="shared" si="3"/>
        <v>Grass, Psychic</v>
      </c>
      <c r="BE106" t="str">
        <v>Exeggcute</v>
      </c>
      <c r="BG106" t="str">
        <v>Grass, Psychic</v>
      </c>
      <c r="BH106" t="str">
        <v>Exeggcute</v>
      </c>
    </row>
    <row r="107" spans="32:60" x14ac:dyDescent="0.35">
      <c r="AF107" t="str">
        <v>Exeggutor</v>
      </c>
      <c r="AG107" t="str">
        <v>Grass, Psychic</v>
      </c>
      <c r="AH107" t="str" cm="1">
        <f t="array" ref="AH107:AI107">_xlfn.TEXTSPLIT(AG107,",")</f>
        <v>Grass</v>
      </c>
      <c r="AI107" t="str">
        <v xml:space="preserve"> Psychic</v>
      </c>
      <c r="AJ107" t="str">
        <f>'pokedex_(Update_04.21)'!E104</f>
        <v>1</v>
      </c>
      <c r="AK107" t="str">
        <v>Exeggutor</v>
      </c>
      <c r="AL107" t="str">
        <v>Grass</v>
      </c>
      <c r="AM107" t="str">
        <v xml:space="preserve"> Psychic</v>
      </c>
      <c r="AN107" t="str">
        <f t="shared" si="2"/>
        <v>Grass, Psychic</v>
      </c>
      <c r="AO107" t="str">
        <v>Exeggutor</v>
      </c>
      <c r="AQ107" t="str">
        <v>Grass, Psychic</v>
      </c>
      <c r="AR107" t="str">
        <v>Exeggutor</v>
      </c>
      <c r="AV107" t="str">
        <v>Exeggutor</v>
      </c>
      <c r="AW107" t="str">
        <v>Grass, Psychic</v>
      </c>
      <c r="AX107" t="str" cm="1">
        <f t="array" ref="AX107:AY107">_xlfn.TEXTSPLIT(AW107,",")</f>
        <v>Grass</v>
      </c>
      <c r="AY107" t="str">
        <v xml:space="preserve"> Psychic</v>
      </c>
      <c r="AZ107" t="str">
        <f>'pokedex_(Update_04.21)'!E104</f>
        <v>1</v>
      </c>
      <c r="BA107" t="str">
        <v>Exeggutor</v>
      </c>
      <c r="BB107" t="str">
        <v>Grass</v>
      </c>
      <c r="BC107" t="str">
        <v xml:space="preserve"> Psychic</v>
      </c>
      <c r="BD107" t="str">
        <f t="shared" si="3"/>
        <v>Grass, Psychic</v>
      </c>
      <c r="BE107" t="str">
        <v>Exeggutor</v>
      </c>
      <c r="BG107" t="str">
        <v>Grass, Psychic</v>
      </c>
      <c r="BH107" t="str">
        <v>Exeggutor</v>
      </c>
    </row>
    <row r="108" spans="32:60" x14ac:dyDescent="0.35">
      <c r="AF108" t="str">
        <v>Cubone</v>
      </c>
      <c r="AG108" t="str">
        <v>Ground</v>
      </c>
      <c r="AH108" t="str" cm="1">
        <f t="array" ref="AH108">_xlfn.TEXTSPLIT(AG108,",")</f>
        <v>Ground</v>
      </c>
      <c r="AJ108" t="str">
        <f>'pokedex_(Update_04.21)'!E105</f>
        <v>1</v>
      </c>
      <c r="AK108" t="str">
        <v>Cubone</v>
      </c>
      <c r="AL108" t="str">
        <v>Ground</v>
      </c>
      <c r="AM108" t="str">
        <v>Ground</v>
      </c>
      <c r="AN108" t="str">
        <f t="shared" si="2"/>
        <v>Ground,Ground</v>
      </c>
      <c r="AO108" t="str">
        <v>Cubone</v>
      </c>
      <c r="AQ108" t="str">
        <v>Ground</v>
      </c>
      <c r="AR108" t="str">
        <v>Cubone</v>
      </c>
      <c r="AV108" t="str">
        <v>Cubone</v>
      </c>
      <c r="AW108" t="str">
        <v>Ground</v>
      </c>
      <c r="AX108" t="str" cm="1">
        <f t="array" ref="AX108">_xlfn.TEXTSPLIT(AW108,",")</f>
        <v>Ground</v>
      </c>
      <c r="AZ108" t="str">
        <f>'pokedex_(Update_04.21)'!E105</f>
        <v>1</v>
      </c>
      <c r="BA108" t="str">
        <v>Cubone</v>
      </c>
      <c r="BB108" t="str">
        <v>Ground</v>
      </c>
      <c r="BC108" t="str">
        <v>Ground</v>
      </c>
      <c r="BD108" t="str">
        <f t="shared" si="3"/>
        <v>Ground,Ground</v>
      </c>
      <c r="BE108" t="str">
        <v>Cubone</v>
      </c>
      <c r="BG108" t="str">
        <v>Ground</v>
      </c>
      <c r="BH108" t="str">
        <v>Cubone</v>
      </c>
    </row>
    <row r="109" spans="32:60" x14ac:dyDescent="0.35">
      <c r="AF109" t="str">
        <v>Marowak</v>
      </c>
      <c r="AG109" t="str">
        <v>Ground</v>
      </c>
      <c r="AH109" t="str" cm="1">
        <f t="array" ref="AH109">_xlfn.TEXTSPLIT(AG109,",")</f>
        <v>Ground</v>
      </c>
      <c r="AJ109" t="str">
        <f>'pokedex_(Update_04.21)'!E106</f>
        <v>1</v>
      </c>
      <c r="AK109" t="str">
        <v>Marowak</v>
      </c>
      <c r="AL109" t="str">
        <v>Ground</v>
      </c>
      <c r="AM109" t="str">
        <v>Ground</v>
      </c>
      <c r="AN109" t="str">
        <f t="shared" si="2"/>
        <v>Ground,Ground</v>
      </c>
      <c r="AO109" t="str">
        <v>Marowak</v>
      </c>
      <c r="AQ109" t="str">
        <v>Ground</v>
      </c>
      <c r="AR109" t="str">
        <v>Marowak</v>
      </c>
      <c r="AV109" t="str">
        <v>Marowak</v>
      </c>
      <c r="AW109" t="str">
        <v>Ground</v>
      </c>
      <c r="AX109" t="str" cm="1">
        <f t="array" ref="AX109">_xlfn.TEXTSPLIT(AW109,",")</f>
        <v>Ground</v>
      </c>
      <c r="AZ109" t="str">
        <f>'pokedex_(Update_04.21)'!E106</f>
        <v>1</v>
      </c>
      <c r="BA109" t="str">
        <v>Marowak</v>
      </c>
      <c r="BB109" t="str">
        <v>Ground</v>
      </c>
      <c r="BC109" t="str">
        <v>Ground</v>
      </c>
      <c r="BD109" t="str">
        <f t="shared" si="3"/>
        <v>Ground,Ground</v>
      </c>
      <c r="BE109" t="str">
        <v>Marowak</v>
      </c>
      <c r="BG109" t="str">
        <v>Ground</v>
      </c>
      <c r="BH109" t="str">
        <v>Marowak</v>
      </c>
    </row>
    <row r="110" spans="32:60" x14ac:dyDescent="0.35">
      <c r="AF110" t="str">
        <v>Hitmonlee</v>
      </c>
      <c r="AG110" t="str">
        <v>Fighting</v>
      </c>
      <c r="AH110" t="str" cm="1">
        <f t="array" ref="AH110">_xlfn.TEXTSPLIT(AG110,",")</f>
        <v>Fighting</v>
      </c>
      <c r="AJ110" t="str">
        <f>'pokedex_(Update_04.21)'!E107</f>
        <v>1</v>
      </c>
      <c r="AK110" t="str">
        <v>Hitmonlee</v>
      </c>
      <c r="AL110" t="str">
        <v>Fighting</v>
      </c>
      <c r="AM110" t="str">
        <v>Fighting</v>
      </c>
      <c r="AN110" t="str">
        <f t="shared" si="2"/>
        <v>Fighting,Fighting</v>
      </c>
      <c r="AO110" t="str">
        <v>Hitmonlee</v>
      </c>
      <c r="AQ110" t="str">
        <v>Fighting</v>
      </c>
      <c r="AR110" t="str">
        <v>Hitmonlee</v>
      </c>
      <c r="AV110" t="str">
        <v>Hitmonlee</v>
      </c>
      <c r="AW110" t="str">
        <v>Fighting</v>
      </c>
      <c r="AX110" t="str" cm="1">
        <f t="array" ref="AX110">_xlfn.TEXTSPLIT(AW110,",")</f>
        <v>Fighting</v>
      </c>
      <c r="AZ110" t="str">
        <f>'pokedex_(Update_04.21)'!E107</f>
        <v>1</v>
      </c>
      <c r="BA110" t="str">
        <v>Hitmonlee</v>
      </c>
      <c r="BB110" t="str">
        <v>Fighting</v>
      </c>
      <c r="BC110" t="str">
        <v>Fighting</v>
      </c>
      <c r="BD110" t="str">
        <f t="shared" si="3"/>
        <v>Fighting,Fighting</v>
      </c>
      <c r="BE110" t="str">
        <v>Hitmonlee</v>
      </c>
      <c r="BG110" t="str">
        <v>Fighting</v>
      </c>
      <c r="BH110" t="str">
        <v>Hitmonlee</v>
      </c>
    </row>
    <row r="111" spans="32:60" x14ac:dyDescent="0.35">
      <c r="AF111" t="str">
        <v>Hitmonchan</v>
      </c>
      <c r="AG111" t="str">
        <v>Fighting</v>
      </c>
      <c r="AH111" t="str" cm="1">
        <f t="array" ref="AH111">_xlfn.TEXTSPLIT(AG111,",")</f>
        <v>Fighting</v>
      </c>
      <c r="AJ111" t="str">
        <f>'pokedex_(Update_04.21)'!E108</f>
        <v>1</v>
      </c>
      <c r="AK111" t="str">
        <v>Hitmonchan</v>
      </c>
      <c r="AL111" t="str">
        <v>Fighting</v>
      </c>
      <c r="AM111" t="str">
        <v>Fighting</v>
      </c>
      <c r="AN111" t="str">
        <f t="shared" si="2"/>
        <v>Fighting,Fighting</v>
      </c>
      <c r="AO111" t="str">
        <v>Hitmonchan</v>
      </c>
      <c r="AQ111" t="str">
        <v>Fighting</v>
      </c>
      <c r="AR111" t="str">
        <v>Hitmonchan</v>
      </c>
      <c r="AV111" t="str">
        <v>Hitmonchan</v>
      </c>
      <c r="AW111" t="str">
        <v>Fighting</v>
      </c>
      <c r="AX111" t="str" cm="1">
        <f t="array" ref="AX111">_xlfn.TEXTSPLIT(AW111,",")</f>
        <v>Fighting</v>
      </c>
      <c r="AZ111" t="str">
        <f>'pokedex_(Update_04.21)'!E108</f>
        <v>1</v>
      </c>
      <c r="BA111" t="str">
        <v>Hitmonchan</v>
      </c>
      <c r="BB111" t="str">
        <v>Fighting</v>
      </c>
      <c r="BC111" t="str">
        <v>Fighting</v>
      </c>
      <c r="BD111" t="str">
        <f t="shared" si="3"/>
        <v>Fighting,Fighting</v>
      </c>
      <c r="BE111" t="str">
        <v>Hitmonchan</v>
      </c>
      <c r="BG111" t="str">
        <v>Fighting</v>
      </c>
      <c r="BH111" t="str">
        <v>Hitmonchan</v>
      </c>
    </row>
    <row r="112" spans="32:60" x14ac:dyDescent="0.35">
      <c r="AF112" t="str">
        <v>Lickitung</v>
      </c>
      <c r="AG112" t="str">
        <v>Normal</v>
      </c>
      <c r="AH112" t="str" cm="1">
        <f t="array" ref="AH112">_xlfn.TEXTSPLIT(AG112,",")</f>
        <v>Normal</v>
      </c>
      <c r="AJ112" t="str">
        <f>'pokedex_(Update_04.21)'!E109</f>
        <v>1</v>
      </c>
      <c r="AK112" t="str">
        <v>Lickitung</v>
      </c>
      <c r="AL112" t="str">
        <v>Normal</v>
      </c>
      <c r="AM112" t="str">
        <v>Normal</v>
      </c>
      <c r="AN112" t="str">
        <f t="shared" si="2"/>
        <v>Normal,Normal</v>
      </c>
      <c r="AO112" t="str">
        <v>Lickitung</v>
      </c>
      <c r="AQ112" t="str">
        <v>Normal</v>
      </c>
      <c r="AR112" t="str">
        <v>Lickitung</v>
      </c>
      <c r="AV112" t="str">
        <v>Lickitung</v>
      </c>
      <c r="AW112" t="str">
        <v>Normal</v>
      </c>
      <c r="AX112" t="str" cm="1">
        <f t="array" ref="AX112">_xlfn.TEXTSPLIT(AW112,",")</f>
        <v>Normal</v>
      </c>
      <c r="AZ112" t="str">
        <f>'pokedex_(Update_04.21)'!E109</f>
        <v>1</v>
      </c>
      <c r="BA112" t="str">
        <v>Lickitung</v>
      </c>
      <c r="BB112" t="str">
        <v>Normal</v>
      </c>
      <c r="BC112" t="str">
        <v>Normal</v>
      </c>
      <c r="BD112" t="str">
        <f t="shared" si="3"/>
        <v>Normal,Normal</v>
      </c>
      <c r="BE112" t="str">
        <v>Lickitung</v>
      </c>
      <c r="BG112" t="str">
        <v>Normal</v>
      </c>
      <c r="BH112" t="str">
        <v>Lickitung</v>
      </c>
    </row>
    <row r="113" spans="32:60" x14ac:dyDescent="0.35">
      <c r="AF113" t="str">
        <v>Koffing</v>
      </c>
      <c r="AG113" t="str">
        <v>Poison</v>
      </c>
      <c r="AH113" t="str" cm="1">
        <f t="array" ref="AH113">_xlfn.TEXTSPLIT(AG113,",")</f>
        <v>Poison</v>
      </c>
      <c r="AJ113" t="str">
        <f>'pokedex_(Update_04.21)'!E110</f>
        <v>1</v>
      </c>
      <c r="AK113" t="str">
        <v>Koffing</v>
      </c>
      <c r="AL113" t="str">
        <v>Poison</v>
      </c>
      <c r="AM113" t="str">
        <v>Poison</v>
      </c>
      <c r="AN113" t="str">
        <f t="shared" si="2"/>
        <v>Poison,Poison</v>
      </c>
      <c r="AO113" t="str">
        <v>Koffing</v>
      </c>
      <c r="AQ113" t="str">
        <v>Poison</v>
      </c>
      <c r="AR113" t="str">
        <v>Koffing</v>
      </c>
      <c r="AV113" t="str">
        <v>Koffing</v>
      </c>
      <c r="AW113" t="str">
        <v>Poison</v>
      </c>
      <c r="AX113" t="str" cm="1">
        <f t="array" ref="AX113">_xlfn.TEXTSPLIT(AW113,",")</f>
        <v>Poison</v>
      </c>
      <c r="AZ113" t="str">
        <f>'pokedex_(Update_04.21)'!E110</f>
        <v>1</v>
      </c>
      <c r="BA113" t="str">
        <v>Koffing</v>
      </c>
      <c r="BB113" t="str">
        <v>Poison</v>
      </c>
      <c r="BC113" t="str">
        <v>Poison</v>
      </c>
      <c r="BD113" t="str">
        <f t="shared" si="3"/>
        <v>Poison,Poison</v>
      </c>
      <c r="BE113" t="str">
        <v>Koffing</v>
      </c>
      <c r="BG113" t="str">
        <v>Poison</v>
      </c>
      <c r="BH113" t="str">
        <v>Koffing</v>
      </c>
    </row>
    <row r="114" spans="32:60" x14ac:dyDescent="0.35">
      <c r="AF114" t="str">
        <v>Weezing</v>
      </c>
      <c r="AG114" t="str">
        <v>Poison</v>
      </c>
      <c r="AH114" t="str" cm="1">
        <f t="array" ref="AH114">_xlfn.TEXTSPLIT(AG114,",")</f>
        <v>Poison</v>
      </c>
      <c r="AJ114" t="str">
        <f>'pokedex_(Update_04.21)'!E111</f>
        <v>1</v>
      </c>
      <c r="AK114" t="str">
        <v>Weezing</v>
      </c>
      <c r="AL114" t="str">
        <v>Poison</v>
      </c>
      <c r="AM114" t="str">
        <v>Poison</v>
      </c>
      <c r="AN114" t="str">
        <f t="shared" si="2"/>
        <v>Poison,Poison</v>
      </c>
      <c r="AO114" t="str">
        <v>Weezing</v>
      </c>
      <c r="AQ114" t="str">
        <v>Poison</v>
      </c>
      <c r="AR114" t="str">
        <v>Weezing</v>
      </c>
      <c r="AV114" t="str">
        <v>Weezing</v>
      </c>
      <c r="AW114" t="str">
        <v>Poison</v>
      </c>
      <c r="AX114" t="str" cm="1">
        <f t="array" ref="AX114">_xlfn.TEXTSPLIT(AW114,",")</f>
        <v>Poison</v>
      </c>
      <c r="AZ114" t="str">
        <f>'pokedex_(Update_04.21)'!E111</f>
        <v>1</v>
      </c>
      <c r="BA114" t="str">
        <v>Weezing</v>
      </c>
      <c r="BB114" t="str">
        <v>Poison</v>
      </c>
      <c r="BC114" t="str">
        <v>Poison</v>
      </c>
      <c r="BD114" t="str">
        <f t="shared" si="3"/>
        <v>Poison,Poison</v>
      </c>
      <c r="BE114" t="str">
        <v>Weezing</v>
      </c>
      <c r="BG114" t="str">
        <v>Poison</v>
      </c>
      <c r="BH114" t="str">
        <v>Weezing</v>
      </c>
    </row>
    <row r="115" spans="32:60" x14ac:dyDescent="0.35">
      <c r="AF115" t="str">
        <v>Rhyhorn</v>
      </c>
      <c r="AG115" t="str">
        <v>Ground, Rock</v>
      </c>
      <c r="AH115" t="str" cm="1">
        <f t="array" ref="AH115:AI115">_xlfn.TEXTSPLIT(AG115,",")</f>
        <v>Ground</v>
      </c>
      <c r="AI115" t="str">
        <v xml:space="preserve"> Rock</v>
      </c>
      <c r="AJ115" t="str">
        <f>'pokedex_(Update_04.21)'!E112</f>
        <v>1</v>
      </c>
      <c r="AK115" t="str">
        <v>Rhyhorn</v>
      </c>
      <c r="AL115" t="str">
        <v>Ground</v>
      </c>
      <c r="AM115" t="str">
        <v xml:space="preserve"> Rock</v>
      </c>
      <c r="AN115" t="str">
        <f t="shared" si="2"/>
        <v>Ground, Rock</v>
      </c>
      <c r="AO115" t="str">
        <v>Rhyhorn</v>
      </c>
      <c r="AQ115" t="str">
        <v>Ground, Rock</v>
      </c>
      <c r="AR115" t="str">
        <v>Rhyhorn</v>
      </c>
      <c r="AV115" t="str">
        <v>Rhyhorn</v>
      </c>
      <c r="AW115" t="str">
        <v>Ground, Rock</v>
      </c>
      <c r="AX115" t="str" cm="1">
        <f t="array" ref="AX115:AY115">_xlfn.TEXTSPLIT(AW115,",")</f>
        <v>Ground</v>
      </c>
      <c r="AY115" t="str">
        <v xml:space="preserve"> Rock</v>
      </c>
      <c r="AZ115" t="str">
        <f>'pokedex_(Update_04.21)'!E112</f>
        <v>1</v>
      </c>
      <c r="BA115" t="str">
        <v>Rhyhorn</v>
      </c>
      <c r="BB115" t="str">
        <v>Ground</v>
      </c>
      <c r="BC115" t="str">
        <v xml:space="preserve"> Rock</v>
      </c>
      <c r="BD115" t="str">
        <f t="shared" si="3"/>
        <v>Ground, Rock</v>
      </c>
      <c r="BE115" t="str">
        <v>Rhyhorn</v>
      </c>
      <c r="BG115" t="str">
        <v>Ground, Rock</v>
      </c>
      <c r="BH115" t="str">
        <v>Rhyhorn</v>
      </c>
    </row>
    <row r="116" spans="32:60" x14ac:dyDescent="0.35">
      <c r="AF116" t="str">
        <v>Rhydon</v>
      </c>
      <c r="AG116" t="str">
        <v>Ground, Rock</v>
      </c>
      <c r="AH116" t="str" cm="1">
        <f t="array" ref="AH116:AI116">_xlfn.TEXTSPLIT(AG116,",")</f>
        <v>Ground</v>
      </c>
      <c r="AI116" t="str">
        <v xml:space="preserve"> Rock</v>
      </c>
      <c r="AJ116" t="str">
        <f>'pokedex_(Update_04.21)'!E113</f>
        <v>1</v>
      </c>
      <c r="AK116" t="str">
        <v>Rhydon</v>
      </c>
      <c r="AL116" t="str">
        <v>Ground</v>
      </c>
      <c r="AM116" t="str">
        <v xml:space="preserve"> Rock</v>
      </c>
      <c r="AN116" t="str">
        <f t="shared" si="2"/>
        <v>Ground, Rock</v>
      </c>
      <c r="AO116" t="str">
        <v>Rhydon</v>
      </c>
      <c r="AQ116" t="str">
        <v>Ground, Rock</v>
      </c>
      <c r="AR116" t="str">
        <v>Rhydon</v>
      </c>
      <c r="AV116" t="str">
        <v>Rhydon</v>
      </c>
      <c r="AW116" t="str">
        <v>Ground, Rock</v>
      </c>
      <c r="AX116" t="str" cm="1">
        <f t="array" ref="AX116:AY116">_xlfn.TEXTSPLIT(AW116,",")</f>
        <v>Ground</v>
      </c>
      <c r="AY116" t="str">
        <v xml:space="preserve"> Rock</v>
      </c>
      <c r="AZ116" t="str">
        <f>'pokedex_(Update_04.21)'!E113</f>
        <v>1</v>
      </c>
      <c r="BA116" t="str">
        <v>Rhydon</v>
      </c>
      <c r="BB116" t="str">
        <v>Ground</v>
      </c>
      <c r="BC116" t="str">
        <v xml:space="preserve"> Rock</v>
      </c>
      <c r="BD116" t="str">
        <f t="shared" si="3"/>
        <v>Ground, Rock</v>
      </c>
      <c r="BE116" t="str">
        <v>Rhydon</v>
      </c>
      <c r="BG116" t="str">
        <v>Ground, Rock</v>
      </c>
      <c r="BH116" t="str">
        <v>Rhydon</v>
      </c>
    </row>
    <row r="117" spans="32:60" x14ac:dyDescent="0.35">
      <c r="AF117" t="str">
        <v>Chansey</v>
      </c>
      <c r="AG117" t="str">
        <v>Normal</v>
      </c>
      <c r="AH117" t="str" cm="1">
        <f t="array" ref="AH117">_xlfn.TEXTSPLIT(AG117,",")</f>
        <v>Normal</v>
      </c>
      <c r="AJ117" t="str">
        <f>'pokedex_(Update_04.21)'!E114</f>
        <v>1</v>
      </c>
      <c r="AK117" t="str">
        <v>Chansey</v>
      </c>
      <c r="AL117" t="str">
        <v>Normal</v>
      </c>
      <c r="AM117" t="str">
        <v>Normal</v>
      </c>
      <c r="AN117" t="str">
        <f t="shared" si="2"/>
        <v>Normal,Normal</v>
      </c>
      <c r="AO117" t="str">
        <v>Chansey</v>
      </c>
      <c r="AQ117" t="str">
        <v>Normal</v>
      </c>
      <c r="AR117" t="str">
        <v>Chansey</v>
      </c>
      <c r="AV117" t="str">
        <v>Chansey</v>
      </c>
      <c r="AW117" t="str">
        <v>Normal</v>
      </c>
      <c r="AX117" t="str" cm="1">
        <f t="array" ref="AX117">_xlfn.TEXTSPLIT(AW117,",")</f>
        <v>Normal</v>
      </c>
      <c r="AZ117" t="str">
        <f>'pokedex_(Update_04.21)'!E114</f>
        <v>1</v>
      </c>
      <c r="BA117" t="str">
        <v>Chansey</v>
      </c>
      <c r="BB117" t="str">
        <v>Normal</v>
      </c>
      <c r="BC117" t="str">
        <v>Normal</v>
      </c>
      <c r="BD117" t="str">
        <f t="shared" si="3"/>
        <v>Normal,Normal</v>
      </c>
      <c r="BE117" t="str">
        <v>Chansey</v>
      </c>
      <c r="BG117" t="str">
        <v>Normal</v>
      </c>
      <c r="BH117" t="str">
        <v>Chansey</v>
      </c>
    </row>
    <row r="118" spans="32:60" x14ac:dyDescent="0.35">
      <c r="AF118" t="str">
        <v>Tangela</v>
      </c>
      <c r="AG118" t="str">
        <v>Grass</v>
      </c>
      <c r="AH118" t="str" cm="1">
        <f t="array" ref="AH118">_xlfn.TEXTSPLIT(AG118,",")</f>
        <v>Grass</v>
      </c>
      <c r="AJ118" t="str">
        <f>'pokedex_(Update_04.21)'!E115</f>
        <v>1</v>
      </c>
      <c r="AK118" t="str">
        <v>Tangela</v>
      </c>
      <c r="AL118" t="str">
        <v>Grass</v>
      </c>
      <c r="AM118" t="str">
        <v>Grass</v>
      </c>
      <c r="AN118" t="str">
        <f t="shared" si="2"/>
        <v>Grass,Grass</v>
      </c>
      <c r="AO118" t="str">
        <v>Tangela</v>
      </c>
      <c r="AQ118" t="str">
        <v>Grass</v>
      </c>
      <c r="AR118" t="str">
        <v>Tangela</v>
      </c>
      <c r="AV118" t="str">
        <v>Tangela</v>
      </c>
      <c r="AW118" t="str">
        <v>Grass</v>
      </c>
      <c r="AX118" t="str" cm="1">
        <f t="array" ref="AX118">_xlfn.TEXTSPLIT(AW118,",")</f>
        <v>Grass</v>
      </c>
      <c r="AZ118" t="str">
        <f>'pokedex_(Update_04.21)'!E115</f>
        <v>1</v>
      </c>
      <c r="BA118" t="str">
        <v>Tangela</v>
      </c>
      <c r="BB118" t="str">
        <v>Grass</v>
      </c>
      <c r="BC118" t="str">
        <v>Grass</v>
      </c>
      <c r="BD118" t="str">
        <f t="shared" si="3"/>
        <v>Grass,Grass</v>
      </c>
      <c r="BE118" t="str">
        <v>Tangela</v>
      </c>
      <c r="BG118" t="str">
        <v>Grass</v>
      </c>
      <c r="BH118" t="str">
        <v>Tangela</v>
      </c>
    </row>
    <row r="119" spans="32:60" x14ac:dyDescent="0.35">
      <c r="AF119" t="str">
        <v>Kangaskhan</v>
      </c>
      <c r="AG119" t="str">
        <v>Normal</v>
      </c>
      <c r="AH119" t="str" cm="1">
        <f t="array" ref="AH119">_xlfn.TEXTSPLIT(AG119,",")</f>
        <v>Normal</v>
      </c>
      <c r="AJ119" t="str">
        <f>'pokedex_(Update_04.21)'!E116</f>
        <v>1</v>
      </c>
      <c r="AK119" t="str">
        <v>Kangaskhan</v>
      </c>
      <c r="AL119" t="str">
        <v>Normal</v>
      </c>
      <c r="AM119" t="str">
        <v>Normal</v>
      </c>
      <c r="AN119" t="str">
        <f t="shared" si="2"/>
        <v>Normal,Normal</v>
      </c>
      <c r="AO119" t="str">
        <v>Kangaskhan</v>
      </c>
      <c r="AQ119" t="str">
        <v>Normal</v>
      </c>
      <c r="AR119" t="str">
        <v>Kangaskhan</v>
      </c>
      <c r="AV119" t="str">
        <v>Kangaskhan</v>
      </c>
      <c r="AW119" t="str">
        <v>Normal</v>
      </c>
      <c r="AX119" t="str" cm="1">
        <f t="array" ref="AX119">_xlfn.TEXTSPLIT(AW119,",")</f>
        <v>Normal</v>
      </c>
      <c r="AZ119" t="str">
        <f>'pokedex_(Update_04.21)'!E116</f>
        <v>1</v>
      </c>
      <c r="BA119" t="str">
        <v>Kangaskhan</v>
      </c>
      <c r="BB119" t="str">
        <v>Normal</v>
      </c>
      <c r="BC119" t="str">
        <v>Normal</v>
      </c>
      <c r="BD119" t="str">
        <f t="shared" si="3"/>
        <v>Normal,Normal</v>
      </c>
      <c r="BE119" t="str">
        <v>Kangaskhan</v>
      </c>
      <c r="BG119" t="str">
        <v>Normal</v>
      </c>
      <c r="BH119" t="str">
        <v>Kangaskhan</v>
      </c>
    </row>
    <row r="120" spans="32:60" x14ac:dyDescent="0.35">
      <c r="AF120" t="str">
        <v>Horsea</v>
      </c>
      <c r="AG120" t="str">
        <v>Water</v>
      </c>
      <c r="AH120" t="str" cm="1">
        <f t="array" ref="AH120">_xlfn.TEXTSPLIT(AG120,",")</f>
        <v>Water</v>
      </c>
      <c r="AJ120" t="str">
        <f>'pokedex_(Update_04.21)'!E117</f>
        <v>1</v>
      </c>
      <c r="AK120" t="str">
        <v>Horsea</v>
      </c>
      <c r="AL120" t="str">
        <v>Water</v>
      </c>
      <c r="AM120" t="str">
        <v>Water</v>
      </c>
      <c r="AN120" t="str">
        <f t="shared" si="2"/>
        <v>Water,Water</v>
      </c>
      <c r="AO120" t="str">
        <v>Horsea</v>
      </c>
      <c r="AQ120" t="str">
        <v>Water</v>
      </c>
      <c r="AR120" t="str">
        <v>Horsea</v>
      </c>
      <c r="AV120" t="str">
        <v>Horsea</v>
      </c>
      <c r="AW120" t="str">
        <v>Water</v>
      </c>
      <c r="AX120" t="str" cm="1">
        <f t="array" ref="AX120">_xlfn.TEXTSPLIT(AW120,",")</f>
        <v>Water</v>
      </c>
      <c r="AZ120" t="str">
        <f>'pokedex_(Update_04.21)'!E117</f>
        <v>1</v>
      </c>
      <c r="BA120" t="str">
        <v>Horsea</v>
      </c>
      <c r="BB120" t="str">
        <v>Water</v>
      </c>
      <c r="BC120" t="str">
        <v>Water</v>
      </c>
      <c r="BD120" t="str">
        <f t="shared" si="3"/>
        <v>Water,Water</v>
      </c>
      <c r="BE120" t="str">
        <v>Horsea</v>
      </c>
      <c r="BG120" t="str">
        <v>Water</v>
      </c>
      <c r="BH120" t="str">
        <v>Horsea</v>
      </c>
    </row>
    <row r="121" spans="32:60" x14ac:dyDescent="0.35">
      <c r="AF121" t="str">
        <v>Seadra</v>
      </c>
      <c r="AG121" t="str">
        <v>Water</v>
      </c>
      <c r="AH121" t="str" cm="1">
        <f t="array" ref="AH121">_xlfn.TEXTSPLIT(AG121,",")</f>
        <v>Water</v>
      </c>
      <c r="AJ121" t="str">
        <f>'pokedex_(Update_04.21)'!E118</f>
        <v>1</v>
      </c>
      <c r="AK121" t="str">
        <v>Seadra</v>
      </c>
      <c r="AL121" t="str">
        <v>Water</v>
      </c>
      <c r="AM121" t="str">
        <v>Water</v>
      </c>
      <c r="AN121" t="str">
        <f t="shared" si="2"/>
        <v>Water,Water</v>
      </c>
      <c r="AO121" t="str">
        <v>Seadra</v>
      </c>
      <c r="AQ121" t="str">
        <v>Water</v>
      </c>
      <c r="AR121" t="str">
        <v>Seadra</v>
      </c>
      <c r="AV121" t="str">
        <v>Seadra</v>
      </c>
      <c r="AW121" t="str">
        <v>Water</v>
      </c>
      <c r="AX121" t="str" cm="1">
        <f t="array" ref="AX121">_xlfn.TEXTSPLIT(AW121,",")</f>
        <v>Water</v>
      </c>
      <c r="AZ121" t="str">
        <f>'pokedex_(Update_04.21)'!E118</f>
        <v>1</v>
      </c>
      <c r="BA121" t="str">
        <v>Seadra</v>
      </c>
      <c r="BB121" t="str">
        <v>Water</v>
      </c>
      <c r="BC121" t="str">
        <v>Water</v>
      </c>
      <c r="BD121" t="str">
        <f t="shared" si="3"/>
        <v>Water,Water</v>
      </c>
      <c r="BE121" t="str">
        <v>Seadra</v>
      </c>
      <c r="BG121" t="str">
        <v>Water</v>
      </c>
      <c r="BH121" t="str">
        <v>Seadra</v>
      </c>
    </row>
    <row r="122" spans="32:60" x14ac:dyDescent="0.35">
      <c r="AF122" t="str">
        <v>Goldeen</v>
      </c>
      <c r="AG122" t="str">
        <v>Water</v>
      </c>
      <c r="AH122" t="str" cm="1">
        <f t="array" ref="AH122">_xlfn.TEXTSPLIT(AG122,",")</f>
        <v>Water</v>
      </c>
      <c r="AJ122" t="str">
        <f>'pokedex_(Update_04.21)'!E119</f>
        <v>1</v>
      </c>
      <c r="AK122" t="str">
        <v>Goldeen</v>
      </c>
      <c r="AL122" t="str">
        <v>Water</v>
      </c>
      <c r="AM122" t="str">
        <v>Water</v>
      </c>
      <c r="AN122" t="str">
        <f t="shared" si="2"/>
        <v>Water,Water</v>
      </c>
      <c r="AO122" t="str">
        <v>Goldeen</v>
      </c>
      <c r="AQ122" t="str">
        <v>Water</v>
      </c>
      <c r="AR122" t="str">
        <v>Goldeen</v>
      </c>
      <c r="AV122" t="str">
        <v>Goldeen</v>
      </c>
      <c r="AW122" t="str">
        <v>Water</v>
      </c>
      <c r="AX122" t="str" cm="1">
        <f t="array" ref="AX122">_xlfn.TEXTSPLIT(AW122,",")</f>
        <v>Water</v>
      </c>
      <c r="AZ122" t="str">
        <f>'pokedex_(Update_04.21)'!E119</f>
        <v>1</v>
      </c>
      <c r="BA122" t="str">
        <v>Goldeen</v>
      </c>
      <c r="BB122" t="str">
        <v>Water</v>
      </c>
      <c r="BC122" t="str">
        <v>Water</v>
      </c>
      <c r="BD122" t="str">
        <f t="shared" si="3"/>
        <v>Water,Water</v>
      </c>
      <c r="BE122" t="str">
        <v>Goldeen</v>
      </c>
      <c r="BG122" t="str">
        <v>Water</v>
      </c>
      <c r="BH122" t="str">
        <v>Goldeen</v>
      </c>
    </row>
    <row r="123" spans="32:60" x14ac:dyDescent="0.35">
      <c r="AF123" t="str">
        <v>Seaking</v>
      </c>
      <c r="AG123" t="str">
        <v>Water</v>
      </c>
      <c r="AH123" t="str" cm="1">
        <f t="array" ref="AH123">_xlfn.TEXTSPLIT(AG123,",")</f>
        <v>Water</v>
      </c>
      <c r="AJ123" t="str">
        <f>'pokedex_(Update_04.21)'!E120</f>
        <v>1</v>
      </c>
      <c r="AK123" t="str">
        <v>Seaking</v>
      </c>
      <c r="AL123" t="str">
        <v>Water</v>
      </c>
      <c r="AM123" t="str">
        <v>Water</v>
      </c>
      <c r="AN123" t="str">
        <f t="shared" si="2"/>
        <v>Water,Water</v>
      </c>
      <c r="AO123" t="str">
        <v>Seaking</v>
      </c>
      <c r="AQ123" t="str">
        <v>Water</v>
      </c>
      <c r="AR123" t="str">
        <v>Seaking</v>
      </c>
      <c r="AV123" t="str">
        <v>Seaking</v>
      </c>
      <c r="AW123" t="str">
        <v>Water</v>
      </c>
      <c r="AX123" t="str" cm="1">
        <f t="array" ref="AX123">_xlfn.TEXTSPLIT(AW123,",")</f>
        <v>Water</v>
      </c>
      <c r="AZ123" t="str">
        <f>'pokedex_(Update_04.21)'!E120</f>
        <v>1</v>
      </c>
      <c r="BA123" t="str">
        <v>Seaking</v>
      </c>
      <c r="BB123" t="str">
        <v>Water</v>
      </c>
      <c r="BC123" t="str">
        <v>Water</v>
      </c>
      <c r="BD123" t="str">
        <f t="shared" si="3"/>
        <v>Water,Water</v>
      </c>
      <c r="BE123" t="str">
        <v>Seaking</v>
      </c>
      <c r="BG123" t="str">
        <v>Water</v>
      </c>
      <c r="BH123" t="str">
        <v>Seaking</v>
      </c>
    </row>
    <row r="124" spans="32:60" x14ac:dyDescent="0.35">
      <c r="AF124" t="str">
        <v>Staryu</v>
      </c>
      <c r="AG124" t="str">
        <v>Water</v>
      </c>
      <c r="AH124" t="str" cm="1">
        <f t="array" ref="AH124">_xlfn.TEXTSPLIT(AG124,",")</f>
        <v>Water</v>
      </c>
      <c r="AJ124" t="str">
        <f>'pokedex_(Update_04.21)'!E121</f>
        <v>1</v>
      </c>
      <c r="AK124" t="str">
        <v>Staryu</v>
      </c>
      <c r="AL124" t="str">
        <v>Water</v>
      </c>
      <c r="AM124" t="str">
        <v>Water</v>
      </c>
      <c r="AN124" t="str">
        <f t="shared" si="2"/>
        <v>Water,Water</v>
      </c>
      <c r="AO124" t="str">
        <v>Staryu</v>
      </c>
      <c r="AQ124" t="str">
        <v>Water</v>
      </c>
      <c r="AR124" t="str">
        <v>Staryu</v>
      </c>
      <c r="AV124" t="str">
        <v>Staryu</v>
      </c>
      <c r="AW124" t="str">
        <v>Water</v>
      </c>
      <c r="AX124" t="str" cm="1">
        <f t="array" ref="AX124">_xlfn.TEXTSPLIT(AW124,",")</f>
        <v>Water</v>
      </c>
      <c r="AZ124" t="str">
        <f>'pokedex_(Update_04.21)'!E121</f>
        <v>1</v>
      </c>
      <c r="BA124" t="str">
        <v>Staryu</v>
      </c>
      <c r="BB124" t="str">
        <v>Water</v>
      </c>
      <c r="BC124" t="str">
        <v>Water</v>
      </c>
      <c r="BD124" t="str">
        <f t="shared" si="3"/>
        <v>Water,Water</v>
      </c>
      <c r="BE124" t="str">
        <v>Staryu</v>
      </c>
      <c r="BG124" t="str">
        <v>Water</v>
      </c>
      <c r="BH124" t="str">
        <v>Staryu</v>
      </c>
    </row>
    <row r="125" spans="32:60" x14ac:dyDescent="0.35">
      <c r="AF125" t="str">
        <v>Starmie</v>
      </c>
      <c r="AG125" t="str">
        <v>Water, Psychic</v>
      </c>
      <c r="AH125" t="str" cm="1">
        <f t="array" ref="AH125:AI125">_xlfn.TEXTSPLIT(AG125,",")</f>
        <v>Water</v>
      </c>
      <c r="AI125" t="str">
        <v xml:space="preserve"> Psychic</v>
      </c>
      <c r="AJ125" t="str">
        <f>'pokedex_(Update_04.21)'!E122</f>
        <v>1</v>
      </c>
      <c r="AK125" t="str">
        <v>Starmie</v>
      </c>
      <c r="AL125" t="str">
        <v>Water</v>
      </c>
      <c r="AM125" t="str">
        <v xml:space="preserve"> Psychic</v>
      </c>
      <c r="AN125" t="str">
        <f t="shared" si="2"/>
        <v>Water, Psychic</v>
      </c>
      <c r="AO125" t="str">
        <v>Starmie</v>
      </c>
      <c r="AQ125" t="str">
        <v>Water, Psychic</v>
      </c>
      <c r="AR125" t="str">
        <v>Starmie</v>
      </c>
      <c r="AV125" t="str">
        <v>Starmie</v>
      </c>
      <c r="AW125" t="str">
        <v>Water, Psychic</v>
      </c>
      <c r="AX125" t="str" cm="1">
        <f t="array" ref="AX125:AY125">_xlfn.TEXTSPLIT(AW125,",")</f>
        <v>Water</v>
      </c>
      <c r="AY125" t="str">
        <v xml:space="preserve"> Psychic</v>
      </c>
      <c r="AZ125" t="str">
        <f>'pokedex_(Update_04.21)'!E122</f>
        <v>1</v>
      </c>
      <c r="BA125" t="str">
        <v>Starmie</v>
      </c>
      <c r="BB125" t="str">
        <v>Water</v>
      </c>
      <c r="BC125" t="str">
        <v xml:space="preserve"> Psychic</v>
      </c>
      <c r="BD125" t="str">
        <f t="shared" si="3"/>
        <v>Water, Psychic</v>
      </c>
      <c r="BE125" t="str">
        <v>Starmie</v>
      </c>
      <c r="BG125" t="str">
        <v>Water, Psychic</v>
      </c>
      <c r="BH125" t="str">
        <v>Starmie</v>
      </c>
    </row>
    <row r="126" spans="32:60" x14ac:dyDescent="0.35">
      <c r="AF126" t="str">
        <v>Mr, Mime</v>
      </c>
      <c r="AG126" t="str">
        <v>Psychic, Fairy</v>
      </c>
      <c r="AH126" t="str" cm="1">
        <f t="array" ref="AH126:AI126">_xlfn.TEXTSPLIT(AG126,",")</f>
        <v>Psychic</v>
      </c>
      <c r="AI126" t="str">
        <v xml:space="preserve"> Fairy</v>
      </c>
      <c r="AJ126" t="str">
        <f>'pokedex_(Update_04.21)'!E123</f>
        <v>1</v>
      </c>
      <c r="AK126" t="str">
        <v>Mr, Mime</v>
      </c>
      <c r="AL126" t="str">
        <v>Psychic</v>
      </c>
      <c r="AM126" t="str">
        <v xml:space="preserve"> Fairy</v>
      </c>
      <c r="AN126" t="str">
        <f t="shared" si="2"/>
        <v>Psychic, Fairy</v>
      </c>
      <c r="AO126" t="str">
        <v>Mr, Mime</v>
      </c>
      <c r="AQ126" t="str">
        <v>Psychic, Fairy</v>
      </c>
      <c r="AR126" t="str">
        <v>Mr, Mime</v>
      </c>
      <c r="AV126" t="str">
        <v>Mr, Mime</v>
      </c>
      <c r="AW126" t="str">
        <v>Psychic, Fairy</v>
      </c>
      <c r="AX126" t="str" cm="1">
        <f t="array" ref="AX126:AY126">_xlfn.TEXTSPLIT(AW126,",")</f>
        <v>Psychic</v>
      </c>
      <c r="AY126" t="str">
        <v xml:space="preserve"> Fairy</v>
      </c>
      <c r="AZ126" t="str">
        <f>'pokedex_(Update_04.21)'!E123</f>
        <v>1</v>
      </c>
      <c r="BA126" t="str">
        <v>Mr, Mime</v>
      </c>
      <c r="BB126" t="str">
        <v>Psychic</v>
      </c>
      <c r="BC126" t="str">
        <v xml:space="preserve"> Fairy</v>
      </c>
      <c r="BD126" t="str">
        <f t="shared" si="3"/>
        <v>Psychic, Fairy</v>
      </c>
      <c r="BE126" t="str">
        <v>Mr, Mime</v>
      </c>
      <c r="BG126" t="str">
        <v>Psychic, Fairy</v>
      </c>
      <c r="BH126" t="str">
        <v>Mr, Mime</v>
      </c>
    </row>
    <row r="127" spans="32:60" x14ac:dyDescent="0.35">
      <c r="AF127" t="str">
        <v>Scyther</v>
      </c>
      <c r="AG127" t="str">
        <v>Bug, Flying</v>
      </c>
      <c r="AH127" t="str" cm="1">
        <f t="array" ref="AH127:AI127">_xlfn.TEXTSPLIT(AG127,",")</f>
        <v>Bug</v>
      </c>
      <c r="AI127" t="str">
        <v xml:space="preserve"> Flying</v>
      </c>
      <c r="AJ127" t="str">
        <f>'pokedex_(Update_04.21)'!E124</f>
        <v>1</v>
      </c>
      <c r="AK127" t="str">
        <v>Scyther</v>
      </c>
      <c r="AL127" t="str">
        <v>Bug</v>
      </c>
      <c r="AM127" t="str">
        <v xml:space="preserve"> Flying</v>
      </c>
      <c r="AN127" t="str">
        <f t="shared" si="2"/>
        <v>Bug, Flying</v>
      </c>
      <c r="AO127" t="str">
        <v>Scyther</v>
      </c>
      <c r="AQ127" t="str">
        <v>Bug, Flying</v>
      </c>
      <c r="AR127" t="str">
        <v>Scyther</v>
      </c>
      <c r="AV127" t="str">
        <v>Scyther</v>
      </c>
      <c r="AW127" t="str">
        <v>Bug, Flying</v>
      </c>
      <c r="AX127" t="str" cm="1">
        <f t="array" ref="AX127:AY127">_xlfn.TEXTSPLIT(AW127,",")</f>
        <v>Bug</v>
      </c>
      <c r="AY127" t="str">
        <v xml:space="preserve"> Flying</v>
      </c>
      <c r="AZ127" t="str">
        <f>'pokedex_(Update_04.21)'!E124</f>
        <v>1</v>
      </c>
      <c r="BA127" t="str">
        <v>Scyther</v>
      </c>
      <c r="BB127" t="str">
        <v>Bug</v>
      </c>
      <c r="BC127" t="str">
        <v xml:space="preserve"> Flying</v>
      </c>
      <c r="BD127" t="str">
        <f t="shared" si="3"/>
        <v>Bug, Flying</v>
      </c>
      <c r="BE127" t="str">
        <v>Scyther</v>
      </c>
      <c r="BG127" t="str">
        <v>Bug, Flying</v>
      </c>
      <c r="BH127" t="str">
        <v>Scyther</v>
      </c>
    </row>
    <row r="128" spans="32:60" x14ac:dyDescent="0.35">
      <c r="AF128" t="str">
        <v>Jynx</v>
      </c>
      <c r="AG128" t="str">
        <v>Ice, Psychic</v>
      </c>
      <c r="AH128" t="str" cm="1">
        <f t="array" ref="AH128:AI128">_xlfn.TEXTSPLIT(AG128,",")</f>
        <v>Ice</v>
      </c>
      <c r="AI128" t="str">
        <v xml:space="preserve"> Psychic</v>
      </c>
      <c r="AJ128" t="str">
        <f>'pokedex_(Update_04.21)'!E125</f>
        <v>1</v>
      </c>
      <c r="AK128" t="str">
        <v>Jynx</v>
      </c>
      <c r="AL128" t="str">
        <v>Ice</v>
      </c>
      <c r="AM128" t="str">
        <v xml:space="preserve"> Psychic</v>
      </c>
      <c r="AN128" t="str">
        <f t="shared" si="2"/>
        <v>Ice, Psychic</v>
      </c>
      <c r="AO128" t="str">
        <v>Jynx</v>
      </c>
      <c r="AQ128" t="str">
        <v>Ice, Psychic</v>
      </c>
      <c r="AR128" t="str">
        <v>Jynx</v>
      </c>
      <c r="AV128" t="str">
        <v>Jynx</v>
      </c>
      <c r="AW128" t="str">
        <v>Ice, Psychic</v>
      </c>
      <c r="AX128" t="str" cm="1">
        <f t="array" ref="AX128:AY128">_xlfn.TEXTSPLIT(AW128,",")</f>
        <v>Ice</v>
      </c>
      <c r="AY128" t="str">
        <v xml:space="preserve"> Psychic</v>
      </c>
      <c r="AZ128" t="str">
        <f>'pokedex_(Update_04.21)'!E125</f>
        <v>1</v>
      </c>
      <c r="BA128" t="str">
        <v>Jynx</v>
      </c>
      <c r="BB128" t="str">
        <v>Ice</v>
      </c>
      <c r="BC128" t="str">
        <v xml:space="preserve"> Psychic</v>
      </c>
      <c r="BD128" t="str">
        <f t="shared" si="3"/>
        <v>Ice, Psychic</v>
      </c>
      <c r="BE128" t="str">
        <v>Jynx</v>
      </c>
      <c r="BG128" t="str">
        <v>Ice, Psychic</v>
      </c>
      <c r="BH128" t="str">
        <v>Jynx</v>
      </c>
    </row>
    <row r="129" spans="32:60" x14ac:dyDescent="0.35">
      <c r="AF129" t="str">
        <v>Electabuzz</v>
      </c>
      <c r="AG129" t="str">
        <v>Electric</v>
      </c>
      <c r="AH129" t="str" cm="1">
        <f t="array" ref="AH129">_xlfn.TEXTSPLIT(AG129,",")</f>
        <v>Electric</v>
      </c>
      <c r="AJ129" t="str">
        <f>'pokedex_(Update_04.21)'!E126</f>
        <v>1</v>
      </c>
      <c r="AK129" t="str">
        <v>Electabuzz</v>
      </c>
      <c r="AL129" t="str">
        <v>Electric</v>
      </c>
      <c r="AM129" t="str">
        <v>Electric</v>
      </c>
      <c r="AN129" t="str">
        <f t="shared" si="2"/>
        <v>Electric,Electric</v>
      </c>
      <c r="AO129" t="str">
        <v>Electabuzz</v>
      </c>
      <c r="AQ129" t="str">
        <v>Electric</v>
      </c>
      <c r="AR129" t="str">
        <v>Electabuzz</v>
      </c>
      <c r="AV129" t="str">
        <v>Electabuzz</v>
      </c>
      <c r="AW129" t="str">
        <v>Electric</v>
      </c>
      <c r="AX129" t="str" cm="1">
        <f t="array" ref="AX129">_xlfn.TEXTSPLIT(AW129,",")</f>
        <v>Electric</v>
      </c>
      <c r="AZ129" t="str">
        <f>'pokedex_(Update_04.21)'!E126</f>
        <v>1</v>
      </c>
      <c r="BA129" t="str">
        <v>Electabuzz</v>
      </c>
      <c r="BB129" t="str">
        <v>Electric</v>
      </c>
      <c r="BC129" t="str">
        <v>Electric</v>
      </c>
      <c r="BD129" t="str">
        <f t="shared" si="3"/>
        <v>Electric,Electric</v>
      </c>
      <c r="BE129" t="str">
        <v>Electabuzz</v>
      </c>
      <c r="BG129" t="str">
        <v>Electric</v>
      </c>
      <c r="BH129" t="str">
        <v>Electabuzz</v>
      </c>
    </row>
    <row r="130" spans="32:60" x14ac:dyDescent="0.35">
      <c r="AF130" t="str">
        <v>Magmar</v>
      </c>
      <c r="AG130" t="str">
        <v>Fire</v>
      </c>
      <c r="AH130" t="str" cm="1">
        <f t="array" ref="AH130">_xlfn.TEXTSPLIT(AG130,",")</f>
        <v>Fire</v>
      </c>
      <c r="AJ130" t="str">
        <f>'pokedex_(Update_04.21)'!E127</f>
        <v>1</v>
      </c>
      <c r="AK130" t="str">
        <v>Magmar</v>
      </c>
      <c r="AL130" t="str">
        <v>Fire</v>
      </c>
      <c r="AM130" t="str">
        <v>Fire</v>
      </c>
      <c r="AN130" t="str">
        <f t="shared" si="2"/>
        <v>Fire,Fire</v>
      </c>
      <c r="AO130" t="str">
        <v>Magmar</v>
      </c>
      <c r="AQ130" t="str">
        <v>Fire</v>
      </c>
      <c r="AR130" t="str">
        <v>Magmar</v>
      </c>
      <c r="AV130" t="str">
        <v>Magmar</v>
      </c>
      <c r="AW130" t="str">
        <v>Fire</v>
      </c>
      <c r="AX130" t="str" cm="1">
        <f t="array" ref="AX130">_xlfn.TEXTSPLIT(AW130,",")</f>
        <v>Fire</v>
      </c>
      <c r="AZ130" t="str">
        <f>'pokedex_(Update_04.21)'!E127</f>
        <v>1</v>
      </c>
      <c r="BA130" t="str">
        <v>Magmar</v>
      </c>
      <c r="BB130" t="str">
        <v>Fire</v>
      </c>
      <c r="BC130" t="str">
        <v>Fire</v>
      </c>
      <c r="BD130" t="str">
        <f t="shared" si="3"/>
        <v>Fire,Fire</v>
      </c>
      <c r="BE130" t="str">
        <v>Magmar</v>
      </c>
      <c r="BG130" t="str">
        <v>Fire</v>
      </c>
      <c r="BH130" t="str">
        <v>Magmar</v>
      </c>
    </row>
    <row r="131" spans="32:60" x14ac:dyDescent="0.35">
      <c r="AF131" t="str">
        <v>Pinsir</v>
      </c>
      <c r="AG131" t="str">
        <v>Bug</v>
      </c>
      <c r="AH131" t="str" cm="1">
        <f t="array" ref="AH131">_xlfn.TEXTSPLIT(AG131,",")</f>
        <v>Bug</v>
      </c>
      <c r="AJ131" t="str">
        <f>'pokedex_(Update_04.21)'!E128</f>
        <v>1</v>
      </c>
      <c r="AK131" t="str">
        <v>Pinsir</v>
      </c>
      <c r="AL131" t="str">
        <v>Bug</v>
      </c>
      <c r="AM131" t="str">
        <v>Bug</v>
      </c>
      <c r="AN131" t="str">
        <f t="shared" si="2"/>
        <v>Bug,Bug</v>
      </c>
      <c r="AO131" t="str">
        <v>Pinsir</v>
      </c>
      <c r="AQ131" t="str">
        <v>Bug</v>
      </c>
      <c r="AR131" t="str">
        <v>Pinsir</v>
      </c>
      <c r="AV131" t="str">
        <v>Pinsir</v>
      </c>
      <c r="AW131" t="str">
        <v>Bug</v>
      </c>
      <c r="AX131" t="str" cm="1">
        <f t="array" ref="AX131">_xlfn.TEXTSPLIT(AW131,",")</f>
        <v>Bug</v>
      </c>
      <c r="AZ131" t="str">
        <f>'pokedex_(Update_04.21)'!E128</f>
        <v>1</v>
      </c>
      <c r="BA131" t="str">
        <v>Pinsir</v>
      </c>
      <c r="BB131" t="str">
        <v>Bug</v>
      </c>
      <c r="BC131" t="str">
        <v>Bug</v>
      </c>
      <c r="BD131" t="str">
        <f t="shared" si="3"/>
        <v>Bug,Bug</v>
      </c>
      <c r="BE131" t="str">
        <v>Pinsir</v>
      </c>
      <c r="BG131" t="str">
        <v>Bug</v>
      </c>
      <c r="BH131" t="str">
        <v>Pinsir</v>
      </c>
    </row>
    <row r="132" spans="32:60" x14ac:dyDescent="0.35">
      <c r="AF132" t="str">
        <v>Tauros</v>
      </c>
      <c r="AG132" t="str">
        <v>Normal</v>
      </c>
      <c r="AH132" t="str" cm="1">
        <f t="array" ref="AH132">_xlfn.TEXTSPLIT(AG132,",")</f>
        <v>Normal</v>
      </c>
      <c r="AJ132" t="str">
        <f>'pokedex_(Update_04.21)'!E129</f>
        <v>1</v>
      </c>
      <c r="AK132" t="str">
        <v>Tauros</v>
      </c>
      <c r="AL132" t="str">
        <v>Normal</v>
      </c>
      <c r="AM132" t="str">
        <v>Normal</v>
      </c>
      <c r="AN132" t="str">
        <f t="shared" si="2"/>
        <v>Normal,Normal</v>
      </c>
      <c r="AO132" t="str">
        <v>Tauros</v>
      </c>
      <c r="AQ132" t="str">
        <v>Normal</v>
      </c>
      <c r="AR132" t="str">
        <v>Tauros</v>
      </c>
      <c r="AV132" t="str">
        <v>Tauros</v>
      </c>
      <c r="AW132" t="str">
        <v>Normal</v>
      </c>
      <c r="AX132" t="str" cm="1">
        <f t="array" ref="AX132">_xlfn.TEXTSPLIT(AW132,",")</f>
        <v>Normal</v>
      </c>
      <c r="AZ132" t="str">
        <f>'pokedex_(Update_04.21)'!E129</f>
        <v>1</v>
      </c>
      <c r="BA132" t="str">
        <v>Tauros</v>
      </c>
      <c r="BB132" t="str">
        <v>Normal</v>
      </c>
      <c r="BC132" t="str">
        <v>Normal</v>
      </c>
      <c r="BD132" t="str">
        <f t="shared" si="3"/>
        <v>Normal,Normal</v>
      </c>
      <c r="BE132" t="str">
        <v>Tauros</v>
      </c>
      <c r="BG132" t="str">
        <v>Normal</v>
      </c>
      <c r="BH132" t="str">
        <v>Tauros</v>
      </c>
    </row>
    <row r="133" spans="32:60" x14ac:dyDescent="0.35">
      <c r="AF133" t="str">
        <v>Magikarp</v>
      </c>
      <c r="AG133" t="str">
        <v>Water</v>
      </c>
      <c r="AH133" t="str" cm="1">
        <f t="array" ref="AH133">_xlfn.TEXTSPLIT(AG133,",")</f>
        <v>Water</v>
      </c>
      <c r="AJ133" t="str">
        <f>'pokedex_(Update_04.21)'!E130</f>
        <v>1</v>
      </c>
      <c r="AK133" t="str">
        <v>Magikarp</v>
      </c>
      <c r="AL133" t="str">
        <v>Water</v>
      </c>
      <c r="AM133" t="str">
        <v>Water</v>
      </c>
      <c r="AN133" t="str">
        <f t="shared" si="2"/>
        <v>Water,Water</v>
      </c>
      <c r="AO133" t="str">
        <v>Magikarp</v>
      </c>
      <c r="AQ133" t="str">
        <v>Water</v>
      </c>
      <c r="AR133" t="str">
        <v>Magikarp</v>
      </c>
      <c r="AV133" t="str">
        <v>Magikarp</v>
      </c>
      <c r="AW133" t="str">
        <v>Water</v>
      </c>
      <c r="AX133" t="str" cm="1">
        <f t="array" ref="AX133">_xlfn.TEXTSPLIT(AW133,",")</f>
        <v>Water</v>
      </c>
      <c r="AZ133" t="str">
        <f>'pokedex_(Update_04.21)'!E130</f>
        <v>1</v>
      </c>
      <c r="BA133" t="str">
        <v>Magikarp</v>
      </c>
      <c r="BB133" t="str">
        <v>Water</v>
      </c>
      <c r="BC133" t="str">
        <v>Water</v>
      </c>
      <c r="BD133" t="str">
        <f t="shared" si="3"/>
        <v>Water,Water</v>
      </c>
      <c r="BE133" t="str">
        <v>Magikarp</v>
      </c>
      <c r="BG133" t="str">
        <v>Water</v>
      </c>
      <c r="BH133" t="str">
        <v>Magikarp</v>
      </c>
    </row>
    <row r="134" spans="32:60" x14ac:dyDescent="0.35">
      <c r="AF134" t="str">
        <v>Gyarados</v>
      </c>
      <c r="AG134" t="str">
        <v>Water, Flying</v>
      </c>
      <c r="AH134" t="str" cm="1">
        <f t="array" ref="AH134:AI134">_xlfn.TEXTSPLIT(AG134,",")</f>
        <v>Water</v>
      </c>
      <c r="AI134" t="str">
        <v xml:space="preserve"> Flying</v>
      </c>
      <c r="AJ134" t="str">
        <f>'pokedex_(Update_04.21)'!E131</f>
        <v>1</v>
      </c>
      <c r="AK134" t="str">
        <v>Gyarados</v>
      </c>
      <c r="AL134" t="str">
        <v>Water</v>
      </c>
      <c r="AM134" t="str">
        <v xml:space="preserve"> Flying</v>
      </c>
      <c r="AN134" t="str">
        <f t="shared" ref="AN134:AN197" si="4">_xlfn.TEXTJOIN(",",TRUE,AL134,AM134)</f>
        <v>Water, Flying</v>
      </c>
      <c r="AO134" t="str">
        <v>Gyarados</v>
      </c>
      <c r="AQ134" t="str">
        <v>Water, Flying</v>
      </c>
      <c r="AR134" t="str">
        <v>Gyarados</v>
      </c>
      <c r="AV134" t="str">
        <v>Gyarados</v>
      </c>
      <c r="AW134" t="str">
        <v>Water, Flying</v>
      </c>
      <c r="AX134" t="str" cm="1">
        <f t="array" ref="AX134:AY134">_xlfn.TEXTSPLIT(AW134,",")</f>
        <v>Water</v>
      </c>
      <c r="AY134" t="str">
        <v xml:space="preserve"> Flying</v>
      </c>
      <c r="AZ134" t="str">
        <f>'pokedex_(Update_04.21)'!E131</f>
        <v>1</v>
      </c>
      <c r="BA134" t="str">
        <v>Gyarados</v>
      </c>
      <c r="BB134" t="str">
        <v>Water</v>
      </c>
      <c r="BC134" t="str">
        <v xml:space="preserve"> Flying</v>
      </c>
      <c r="BD134" t="str">
        <f t="shared" ref="BD134:BD197" si="5">_xlfn.TEXTJOIN(",",TRUE,BB134,BC134)</f>
        <v>Water, Flying</v>
      </c>
      <c r="BE134" t="str">
        <v>Gyarados</v>
      </c>
      <c r="BG134" t="str">
        <v>Water, Flying</v>
      </c>
      <c r="BH134" t="str">
        <v>Gyarados</v>
      </c>
    </row>
    <row r="135" spans="32:60" x14ac:dyDescent="0.35">
      <c r="AF135" t="str">
        <v>Lapras</v>
      </c>
      <c r="AG135" t="str">
        <v>Water, Ice</v>
      </c>
      <c r="AH135" t="str" cm="1">
        <f t="array" ref="AH135:AI135">_xlfn.TEXTSPLIT(AG135,",")</f>
        <v>Water</v>
      </c>
      <c r="AI135" t="str">
        <v xml:space="preserve"> Ice</v>
      </c>
      <c r="AJ135" t="str">
        <f>'pokedex_(Update_04.21)'!E132</f>
        <v>1</v>
      </c>
      <c r="AK135" t="str">
        <v>Lapras</v>
      </c>
      <c r="AL135" t="str">
        <v>Water</v>
      </c>
      <c r="AM135" t="str">
        <v xml:space="preserve"> Ice</v>
      </c>
      <c r="AN135" t="str">
        <f t="shared" si="4"/>
        <v>Water, Ice</v>
      </c>
      <c r="AO135" t="str">
        <v>Lapras</v>
      </c>
      <c r="AQ135" t="str">
        <v>Water, Ice</v>
      </c>
      <c r="AR135" t="str">
        <v>Lapras</v>
      </c>
      <c r="AV135" t="str">
        <v>Lapras</v>
      </c>
      <c r="AW135" t="str">
        <v>Water, Ice</v>
      </c>
      <c r="AX135" t="str" cm="1">
        <f t="array" ref="AX135:AY135">_xlfn.TEXTSPLIT(AW135,",")</f>
        <v>Water</v>
      </c>
      <c r="AY135" t="str">
        <v xml:space="preserve"> Ice</v>
      </c>
      <c r="AZ135" t="str">
        <f>'pokedex_(Update_04.21)'!E132</f>
        <v>1</v>
      </c>
      <c r="BA135" t="str">
        <v>Lapras</v>
      </c>
      <c r="BB135" t="str">
        <v>Water</v>
      </c>
      <c r="BC135" t="str">
        <v xml:space="preserve"> Ice</v>
      </c>
      <c r="BD135" t="str">
        <f t="shared" si="5"/>
        <v>Water, Ice</v>
      </c>
      <c r="BE135" t="str">
        <v>Lapras</v>
      </c>
      <c r="BG135" t="str">
        <v>Water, Ice</v>
      </c>
      <c r="BH135" t="str">
        <v>Lapras</v>
      </c>
    </row>
    <row r="136" spans="32:60" x14ac:dyDescent="0.35">
      <c r="AF136" t="str">
        <v>Ditto</v>
      </c>
      <c r="AG136" t="str">
        <v>Normal</v>
      </c>
      <c r="AH136" t="str" cm="1">
        <f t="array" ref="AH136">_xlfn.TEXTSPLIT(AG136,",")</f>
        <v>Normal</v>
      </c>
      <c r="AJ136" t="str">
        <f>'pokedex_(Update_04.21)'!E133</f>
        <v>1</v>
      </c>
      <c r="AK136" t="str">
        <v>Ditto</v>
      </c>
      <c r="AL136" t="str">
        <v>Normal</v>
      </c>
      <c r="AM136" t="str">
        <v>Normal</v>
      </c>
      <c r="AN136" t="str">
        <f t="shared" si="4"/>
        <v>Normal,Normal</v>
      </c>
      <c r="AO136" t="str">
        <v>Ditto</v>
      </c>
      <c r="AQ136" t="str">
        <v>Normal</v>
      </c>
      <c r="AR136" t="str">
        <v>Ditto</v>
      </c>
      <c r="AV136" t="str">
        <v>Ditto</v>
      </c>
      <c r="AW136" t="str">
        <v>Normal</v>
      </c>
      <c r="AX136" t="str" cm="1">
        <f t="array" ref="AX136">_xlfn.TEXTSPLIT(AW136,",")</f>
        <v>Normal</v>
      </c>
      <c r="AZ136" t="str">
        <f>'pokedex_(Update_04.21)'!E133</f>
        <v>1</v>
      </c>
      <c r="BA136" t="str">
        <v>Ditto</v>
      </c>
      <c r="BB136" t="str">
        <v>Normal</v>
      </c>
      <c r="BC136" t="str">
        <v>Normal</v>
      </c>
      <c r="BD136" t="str">
        <f t="shared" si="5"/>
        <v>Normal,Normal</v>
      </c>
      <c r="BE136" t="str">
        <v>Ditto</v>
      </c>
      <c r="BG136" t="str">
        <v>Normal</v>
      </c>
      <c r="BH136" t="str">
        <v>Ditto</v>
      </c>
    </row>
    <row r="137" spans="32:60" x14ac:dyDescent="0.35">
      <c r="AF137" t="str">
        <v>Eevee</v>
      </c>
      <c r="AG137" t="str">
        <v>Normal</v>
      </c>
      <c r="AH137" t="str" cm="1">
        <f t="array" ref="AH137">_xlfn.TEXTSPLIT(AG137,",")</f>
        <v>Normal</v>
      </c>
      <c r="AJ137" t="str">
        <f>'pokedex_(Update_04.21)'!E134</f>
        <v>1</v>
      </c>
      <c r="AK137" t="str">
        <v>Eevee</v>
      </c>
      <c r="AL137" t="str">
        <v>Normal</v>
      </c>
      <c r="AM137" t="str">
        <v>Normal</v>
      </c>
      <c r="AN137" t="str">
        <f t="shared" si="4"/>
        <v>Normal,Normal</v>
      </c>
      <c r="AO137" t="str">
        <v>Eevee</v>
      </c>
      <c r="AQ137" t="str">
        <v>Normal</v>
      </c>
      <c r="AR137" t="str">
        <v>Eevee</v>
      </c>
      <c r="AV137" t="str">
        <v>Eevee</v>
      </c>
      <c r="AW137" t="str">
        <v>Normal</v>
      </c>
      <c r="AX137" t="str" cm="1">
        <f t="array" ref="AX137">_xlfn.TEXTSPLIT(AW137,",")</f>
        <v>Normal</v>
      </c>
      <c r="AZ137" t="str">
        <f>'pokedex_(Update_04.21)'!E134</f>
        <v>1</v>
      </c>
      <c r="BA137" t="str">
        <v>Eevee</v>
      </c>
      <c r="BB137" t="str">
        <v>Normal</v>
      </c>
      <c r="BC137" t="str">
        <v>Normal</v>
      </c>
      <c r="BD137" t="str">
        <f t="shared" si="5"/>
        <v>Normal,Normal</v>
      </c>
      <c r="BE137" t="str">
        <v>Eevee</v>
      </c>
      <c r="BG137" t="str">
        <v>Normal</v>
      </c>
      <c r="BH137" t="str">
        <v>Eevee</v>
      </c>
    </row>
    <row r="138" spans="32:60" x14ac:dyDescent="0.35">
      <c r="AF138" t="str">
        <v>Partner Eevee</v>
      </c>
      <c r="AG138" t="str">
        <v>Normal</v>
      </c>
      <c r="AH138" t="str" cm="1">
        <f t="array" ref="AH138">_xlfn.TEXTSPLIT(AG138,",")</f>
        <v>Normal</v>
      </c>
      <c r="AJ138" t="str">
        <f>'pokedex_(Update_04.21)'!E135</f>
        <v>1</v>
      </c>
      <c r="AK138" t="str">
        <v>Partner Eevee</v>
      </c>
      <c r="AL138" t="str">
        <v>Normal</v>
      </c>
      <c r="AM138" t="str">
        <v>Normal</v>
      </c>
      <c r="AN138" t="str">
        <f t="shared" si="4"/>
        <v>Normal,Normal</v>
      </c>
      <c r="AO138" t="str">
        <v>Partner Eevee</v>
      </c>
      <c r="AQ138" t="str">
        <v>Normal</v>
      </c>
      <c r="AR138" t="str">
        <v>Partner Eevee</v>
      </c>
      <c r="AV138" t="str">
        <v>Partner Eevee</v>
      </c>
      <c r="AW138" t="str">
        <v>Normal</v>
      </c>
      <c r="AX138" t="str" cm="1">
        <f t="array" ref="AX138">_xlfn.TEXTSPLIT(AW138,",")</f>
        <v>Normal</v>
      </c>
      <c r="AZ138" t="str">
        <f>'pokedex_(Update_04.21)'!E135</f>
        <v>1</v>
      </c>
      <c r="BA138" t="str">
        <v>Partner Eevee</v>
      </c>
      <c r="BB138" t="str">
        <v>Normal</v>
      </c>
      <c r="BC138" t="str">
        <v>Normal</v>
      </c>
      <c r="BD138" t="str">
        <f t="shared" si="5"/>
        <v>Normal,Normal</v>
      </c>
      <c r="BE138" t="str">
        <v>Partner Eevee</v>
      </c>
      <c r="BG138" t="str">
        <v>Normal</v>
      </c>
      <c r="BH138" t="str">
        <v>Partner Eevee</v>
      </c>
    </row>
    <row r="139" spans="32:60" x14ac:dyDescent="0.35">
      <c r="AF139" t="str">
        <v>Vaporeon</v>
      </c>
      <c r="AG139" t="str">
        <v>Water</v>
      </c>
      <c r="AH139" t="str" cm="1">
        <f t="array" ref="AH139">_xlfn.TEXTSPLIT(AG139,",")</f>
        <v>Water</v>
      </c>
      <c r="AJ139" t="str">
        <f>'pokedex_(Update_04.21)'!E136</f>
        <v>1</v>
      </c>
      <c r="AK139" t="str">
        <v>Vaporeon</v>
      </c>
      <c r="AL139" t="str">
        <v>Water</v>
      </c>
      <c r="AM139" t="str">
        <v>Water</v>
      </c>
      <c r="AN139" t="str">
        <f t="shared" si="4"/>
        <v>Water,Water</v>
      </c>
      <c r="AO139" t="str">
        <v>Vaporeon</v>
      </c>
      <c r="AQ139" t="str">
        <v>Water</v>
      </c>
      <c r="AR139" t="str">
        <v>Vaporeon</v>
      </c>
      <c r="AV139" t="str">
        <v>Vaporeon</v>
      </c>
      <c r="AW139" t="str">
        <v>Water</v>
      </c>
      <c r="AX139" t="str" cm="1">
        <f t="array" ref="AX139">_xlfn.TEXTSPLIT(AW139,",")</f>
        <v>Water</v>
      </c>
      <c r="AZ139" t="str">
        <f>'pokedex_(Update_04.21)'!E136</f>
        <v>1</v>
      </c>
      <c r="BA139" t="str">
        <v>Vaporeon</v>
      </c>
      <c r="BB139" t="str">
        <v>Water</v>
      </c>
      <c r="BC139" t="str">
        <v>Water</v>
      </c>
      <c r="BD139" t="str">
        <f t="shared" si="5"/>
        <v>Water,Water</v>
      </c>
      <c r="BE139" t="str">
        <v>Vaporeon</v>
      </c>
      <c r="BG139" t="str">
        <v>Water</v>
      </c>
      <c r="BH139" t="str">
        <v>Vaporeon</v>
      </c>
    </row>
    <row r="140" spans="32:60" x14ac:dyDescent="0.35">
      <c r="AF140" t="str">
        <v>Jolteon</v>
      </c>
      <c r="AG140" t="str">
        <v>Electric</v>
      </c>
      <c r="AH140" t="str" cm="1">
        <f t="array" ref="AH140">_xlfn.TEXTSPLIT(AG140,",")</f>
        <v>Electric</v>
      </c>
      <c r="AJ140" t="str">
        <f>'pokedex_(Update_04.21)'!E137</f>
        <v>1</v>
      </c>
      <c r="AK140" t="str">
        <v>Jolteon</v>
      </c>
      <c r="AL140" t="str">
        <v>Electric</v>
      </c>
      <c r="AM140" t="str">
        <v>Electric</v>
      </c>
      <c r="AN140" t="str">
        <f t="shared" si="4"/>
        <v>Electric,Electric</v>
      </c>
      <c r="AO140" t="str">
        <v>Jolteon</v>
      </c>
      <c r="AQ140" t="str">
        <v>Electric</v>
      </c>
      <c r="AR140" t="str">
        <v>Jolteon</v>
      </c>
      <c r="AV140" t="str">
        <v>Jolteon</v>
      </c>
      <c r="AW140" t="str">
        <v>Electric</v>
      </c>
      <c r="AX140" t="str" cm="1">
        <f t="array" ref="AX140">_xlfn.TEXTSPLIT(AW140,",")</f>
        <v>Electric</v>
      </c>
      <c r="AZ140" t="str">
        <f>'pokedex_(Update_04.21)'!E137</f>
        <v>1</v>
      </c>
      <c r="BA140" t="str">
        <v>Jolteon</v>
      </c>
      <c r="BB140" t="str">
        <v>Electric</v>
      </c>
      <c r="BC140" t="str">
        <v>Electric</v>
      </c>
      <c r="BD140" t="str">
        <f t="shared" si="5"/>
        <v>Electric,Electric</v>
      </c>
      <c r="BE140" t="str">
        <v>Jolteon</v>
      </c>
      <c r="BG140" t="str">
        <v>Electric</v>
      </c>
      <c r="BH140" t="str">
        <v>Jolteon</v>
      </c>
    </row>
    <row r="141" spans="32:60" x14ac:dyDescent="0.35">
      <c r="AF141" t="str">
        <v>Flareon</v>
      </c>
      <c r="AG141" t="str">
        <v>Fire</v>
      </c>
      <c r="AH141" t="str" cm="1">
        <f t="array" ref="AH141">_xlfn.TEXTSPLIT(AG141,",")</f>
        <v>Fire</v>
      </c>
      <c r="AJ141" t="str">
        <f>'pokedex_(Update_04.21)'!E138</f>
        <v>1</v>
      </c>
      <c r="AK141" t="str">
        <v>Flareon</v>
      </c>
      <c r="AL141" t="str">
        <v>Fire</v>
      </c>
      <c r="AM141" t="str">
        <v>Fire</v>
      </c>
      <c r="AN141" t="str">
        <f t="shared" si="4"/>
        <v>Fire,Fire</v>
      </c>
      <c r="AO141" t="str">
        <v>Flareon</v>
      </c>
      <c r="AQ141" t="str">
        <v>Fire</v>
      </c>
      <c r="AR141" t="str">
        <v>Flareon</v>
      </c>
      <c r="AV141" t="str">
        <v>Flareon</v>
      </c>
      <c r="AW141" t="str">
        <v>Fire</v>
      </c>
      <c r="AX141" t="str" cm="1">
        <f t="array" ref="AX141">_xlfn.TEXTSPLIT(AW141,",")</f>
        <v>Fire</v>
      </c>
      <c r="AZ141" t="str">
        <f>'pokedex_(Update_04.21)'!E138</f>
        <v>1</v>
      </c>
      <c r="BA141" t="str">
        <v>Flareon</v>
      </c>
      <c r="BB141" t="str">
        <v>Fire</v>
      </c>
      <c r="BC141" t="str">
        <v>Fire</v>
      </c>
      <c r="BD141" t="str">
        <f t="shared" si="5"/>
        <v>Fire,Fire</v>
      </c>
      <c r="BE141" t="str">
        <v>Flareon</v>
      </c>
      <c r="BG141" t="str">
        <v>Fire</v>
      </c>
      <c r="BH141" t="str">
        <v>Flareon</v>
      </c>
    </row>
    <row r="142" spans="32:60" x14ac:dyDescent="0.35">
      <c r="AF142" t="str">
        <v>Porygon</v>
      </c>
      <c r="AG142" t="str">
        <v>Normal</v>
      </c>
      <c r="AH142" t="str" cm="1">
        <f t="array" ref="AH142">_xlfn.TEXTSPLIT(AG142,",")</f>
        <v>Normal</v>
      </c>
      <c r="AJ142" t="str">
        <f>'pokedex_(Update_04.21)'!E139</f>
        <v>1</v>
      </c>
      <c r="AK142" t="str">
        <v>Porygon</v>
      </c>
      <c r="AL142" t="str">
        <v>Normal</v>
      </c>
      <c r="AM142" t="str">
        <v>Normal</v>
      </c>
      <c r="AN142" t="str">
        <f t="shared" si="4"/>
        <v>Normal,Normal</v>
      </c>
      <c r="AO142" t="str">
        <v>Porygon</v>
      </c>
      <c r="AQ142" t="str">
        <v>Normal</v>
      </c>
      <c r="AR142" t="str">
        <v>Porygon</v>
      </c>
      <c r="AV142" t="str">
        <v>Porygon</v>
      </c>
      <c r="AW142" t="str">
        <v>Normal</v>
      </c>
      <c r="AX142" t="str" cm="1">
        <f t="array" ref="AX142">_xlfn.TEXTSPLIT(AW142,",")</f>
        <v>Normal</v>
      </c>
      <c r="AZ142" t="str">
        <f>'pokedex_(Update_04.21)'!E139</f>
        <v>1</v>
      </c>
      <c r="BA142" t="str">
        <v>Porygon</v>
      </c>
      <c r="BB142" t="str">
        <v>Normal</v>
      </c>
      <c r="BC142" t="str">
        <v>Normal</v>
      </c>
      <c r="BD142" t="str">
        <f t="shared" si="5"/>
        <v>Normal,Normal</v>
      </c>
      <c r="BE142" t="str">
        <v>Porygon</v>
      </c>
      <c r="BG142" t="str">
        <v>Normal</v>
      </c>
      <c r="BH142" t="str">
        <v>Porygon</v>
      </c>
    </row>
    <row r="143" spans="32:60" x14ac:dyDescent="0.35">
      <c r="AF143" t="str">
        <v>Omanyte</v>
      </c>
      <c r="AG143" t="str">
        <v>Rock, Water</v>
      </c>
      <c r="AH143" t="str" cm="1">
        <f t="array" ref="AH143:AI143">_xlfn.TEXTSPLIT(AG143,",")</f>
        <v>Rock</v>
      </c>
      <c r="AI143" t="str">
        <v xml:space="preserve"> Water</v>
      </c>
      <c r="AJ143" t="str">
        <f>'pokedex_(Update_04.21)'!E140</f>
        <v>1</v>
      </c>
      <c r="AK143" t="str">
        <v>Omanyte</v>
      </c>
      <c r="AL143" t="str">
        <v>Rock</v>
      </c>
      <c r="AM143" t="str">
        <v xml:space="preserve"> Water</v>
      </c>
      <c r="AN143" t="str">
        <f t="shared" si="4"/>
        <v>Rock, Water</v>
      </c>
      <c r="AO143" t="str">
        <v>Omanyte</v>
      </c>
      <c r="AQ143" t="str">
        <v>Rock, Water</v>
      </c>
      <c r="AR143" t="str">
        <v>Omanyte</v>
      </c>
      <c r="AV143" t="str">
        <v>Omanyte</v>
      </c>
      <c r="AW143" t="str">
        <v>Rock, Water</v>
      </c>
      <c r="AX143" t="str" cm="1">
        <f t="array" ref="AX143:AY143">_xlfn.TEXTSPLIT(AW143,",")</f>
        <v>Rock</v>
      </c>
      <c r="AY143" t="str">
        <v xml:space="preserve"> Water</v>
      </c>
      <c r="AZ143" t="str">
        <f>'pokedex_(Update_04.21)'!E140</f>
        <v>1</v>
      </c>
      <c r="BA143" t="str">
        <v>Omanyte</v>
      </c>
      <c r="BB143" t="str">
        <v>Rock</v>
      </c>
      <c r="BC143" t="str">
        <v xml:space="preserve"> Water</v>
      </c>
      <c r="BD143" t="str">
        <f t="shared" si="5"/>
        <v>Rock, Water</v>
      </c>
      <c r="BE143" t="str">
        <v>Omanyte</v>
      </c>
      <c r="BG143" t="str">
        <v>Rock, Water</v>
      </c>
      <c r="BH143" t="str">
        <v>Omanyte</v>
      </c>
    </row>
    <row r="144" spans="32:60" x14ac:dyDescent="0.35">
      <c r="AF144" t="str">
        <v>Omastar</v>
      </c>
      <c r="AG144" t="str">
        <v>Rock, Water</v>
      </c>
      <c r="AH144" t="str" cm="1">
        <f t="array" ref="AH144:AI144">_xlfn.TEXTSPLIT(AG144,",")</f>
        <v>Rock</v>
      </c>
      <c r="AI144" t="str">
        <v xml:space="preserve"> Water</v>
      </c>
      <c r="AJ144" t="str">
        <f>'pokedex_(Update_04.21)'!E141</f>
        <v>1</v>
      </c>
      <c r="AK144" t="str">
        <v>Omastar</v>
      </c>
      <c r="AL144" t="str">
        <v>Rock</v>
      </c>
      <c r="AM144" t="str">
        <v xml:space="preserve"> Water</v>
      </c>
      <c r="AN144" t="str">
        <f t="shared" si="4"/>
        <v>Rock, Water</v>
      </c>
      <c r="AO144" t="str">
        <v>Omastar</v>
      </c>
      <c r="AQ144" t="str">
        <v>Rock, Water</v>
      </c>
      <c r="AR144" t="str">
        <v>Omastar</v>
      </c>
      <c r="AV144" t="str">
        <v>Omastar</v>
      </c>
      <c r="AW144" t="str">
        <v>Rock, Water</v>
      </c>
      <c r="AX144" t="str" cm="1">
        <f t="array" ref="AX144:AY144">_xlfn.TEXTSPLIT(AW144,",")</f>
        <v>Rock</v>
      </c>
      <c r="AY144" t="str">
        <v xml:space="preserve"> Water</v>
      </c>
      <c r="AZ144" t="str">
        <f>'pokedex_(Update_04.21)'!E141</f>
        <v>1</v>
      </c>
      <c r="BA144" t="str">
        <v>Omastar</v>
      </c>
      <c r="BB144" t="str">
        <v>Rock</v>
      </c>
      <c r="BC144" t="str">
        <v xml:space="preserve"> Water</v>
      </c>
      <c r="BD144" t="str">
        <f t="shared" si="5"/>
        <v>Rock, Water</v>
      </c>
      <c r="BE144" t="str">
        <v>Omastar</v>
      </c>
      <c r="BG144" t="str">
        <v>Rock, Water</v>
      </c>
      <c r="BH144" t="str">
        <v>Omastar</v>
      </c>
    </row>
    <row r="145" spans="32:60" x14ac:dyDescent="0.35">
      <c r="AF145" t="str">
        <v>Kabuto</v>
      </c>
      <c r="AG145" t="str">
        <v>Rock, Water</v>
      </c>
      <c r="AH145" t="str" cm="1">
        <f t="array" ref="AH145:AI145">_xlfn.TEXTSPLIT(AG145,",")</f>
        <v>Rock</v>
      </c>
      <c r="AI145" t="str">
        <v xml:space="preserve"> Water</v>
      </c>
      <c r="AJ145" t="str">
        <f>'pokedex_(Update_04.21)'!E142</f>
        <v>1</v>
      </c>
      <c r="AK145" t="str">
        <v>Kabuto</v>
      </c>
      <c r="AL145" t="str">
        <v>Rock</v>
      </c>
      <c r="AM145" t="str">
        <v xml:space="preserve"> Water</v>
      </c>
      <c r="AN145" t="str">
        <f t="shared" si="4"/>
        <v>Rock, Water</v>
      </c>
      <c r="AO145" t="str">
        <v>Kabuto</v>
      </c>
      <c r="AQ145" t="str">
        <v>Rock, Water</v>
      </c>
      <c r="AR145" t="str">
        <v>Kabuto</v>
      </c>
      <c r="AV145" t="str">
        <v>Kabuto</v>
      </c>
      <c r="AW145" t="str">
        <v>Rock, Water</v>
      </c>
      <c r="AX145" t="str" cm="1">
        <f t="array" ref="AX145:AY145">_xlfn.TEXTSPLIT(AW145,",")</f>
        <v>Rock</v>
      </c>
      <c r="AY145" t="str">
        <v xml:space="preserve"> Water</v>
      </c>
      <c r="AZ145" t="str">
        <f>'pokedex_(Update_04.21)'!E142</f>
        <v>1</v>
      </c>
      <c r="BA145" t="str">
        <v>Kabuto</v>
      </c>
      <c r="BB145" t="str">
        <v>Rock</v>
      </c>
      <c r="BC145" t="str">
        <v xml:space="preserve"> Water</v>
      </c>
      <c r="BD145" t="str">
        <f t="shared" si="5"/>
        <v>Rock, Water</v>
      </c>
      <c r="BE145" t="str">
        <v>Kabuto</v>
      </c>
      <c r="BG145" t="str">
        <v>Rock, Water</v>
      </c>
      <c r="BH145" t="str">
        <v>Kabuto</v>
      </c>
    </row>
    <row r="146" spans="32:60" x14ac:dyDescent="0.35">
      <c r="AF146" t="str">
        <v>Kabutops</v>
      </c>
      <c r="AG146" t="str">
        <v>Rock, Water</v>
      </c>
      <c r="AH146" t="str" cm="1">
        <f t="array" ref="AH146:AI146">_xlfn.TEXTSPLIT(AG146,",")</f>
        <v>Rock</v>
      </c>
      <c r="AI146" t="str">
        <v xml:space="preserve"> Water</v>
      </c>
      <c r="AJ146" t="str">
        <f>'pokedex_(Update_04.21)'!E143</f>
        <v>1</v>
      </c>
      <c r="AK146" t="str">
        <v>Kabutops</v>
      </c>
      <c r="AL146" t="str">
        <v>Rock</v>
      </c>
      <c r="AM146" t="str">
        <v xml:space="preserve"> Water</v>
      </c>
      <c r="AN146" t="str">
        <f t="shared" si="4"/>
        <v>Rock, Water</v>
      </c>
      <c r="AO146" t="str">
        <v>Kabutops</v>
      </c>
      <c r="AQ146" t="str">
        <v>Rock, Water</v>
      </c>
      <c r="AR146" t="str">
        <v>Kabutops</v>
      </c>
      <c r="AV146" t="str">
        <v>Kabutops</v>
      </c>
      <c r="AW146" t="str">
        <v>Rock, Water</v>
      </c>
      <c r="AX146" t="str" cm="1">
        <f t="array" ref="AX146:AY146">_xlfn.TEXTSPLIT(AW146,",")</f>
        <v>Rock</v>
      </c>
      <c r="AY146" t="str">
        <v xml:space="preserve"> Water</v>
      </c>
      <c r="AZ146" t="str">
        <f>'pokedex_(Update_04.21)'!E143</f>
        <v>1</v>
      </c>
      <c r="BA146" t="str">
        <v>Kabutops</v>
      </c>
      <c r="BB146" t="str">
        <v>Rock</v>
      </c>
      <c r="BC146" t="str">
        <v xml:space="preserve"> Water</v>
      </c>
      <c r="BD146" t="str">
        <f t="shared" si="5"/>
        <v>Rock, Water</v>
      </c>
      <c r="BE146" t="str">
        <v>Kabutops</v>
      </c>
      <c r="BG146" t="str">
        <v>Rock, Water</v>
      </c>
      <c r="BH146" t="str">
        <v>Kabutops</v>
      </c>
    </row>
    <row r="147" spans="32:60" x14ac:dyDescent="0.35">
      <c r="AF147" t="str">
        <v>Aerodactyl</v>
      </c>
      <c r="AG147" t="str">
        <v>Rock, Flying</v>
      </c>
      <c r="AH147" t="str" cm="1">
        <f t="array" ref="AH147:AI147">_xlfn.TEXTSPLIT(AG147,",")</f>
        <v>Rock</v>
      </c>
      <c r="AI147" t="str">
        <v xml:space="preserve"> Flying</v>
      </c>
      <c r="AJ147" t="str">
        <f>'pokedex_(Update_04.21)'!E144</f>
        <v>1</v>
      </c>
      <c r="AK147" t="str">
        <v>Aerodactyl</v>
      </c>
      <c r="AL147" t="str">
        <v>Rock</v>
      </c>
      <c r="AM147" t="str">
        <v xml:space="preserve"> Flying</v>
      </c>
      <c r="AN147" t="str">
        <f t="shared" si="4"/>
        <v>Rock, Flying</v>
      </c>
      <c r="AO147" t="str">
        <v>Aerodactyl</v>
      </c>
      <c r="AQ147" t="str">
        <v>Rock, Flying</v>
      </c>
      <c r="AR147" t="str">
        <v>Aerodactyl</v>
      </c>
      <c r="AV147" t="str">
        <v>Aerodactyl</v>
      </c>
      <c r="AW147" t="str">
        <v>Rock, Flying</v>
      </c>
      <c r="AX147" t="str" cm="1">
        <f t="array" ref="AX147:AY147">_xlfn.TEXTSPLIT(AW147,",")</f>
        <v>Rock</v>
      </c>
      <c r="AY147" t="str">
        <v xml:space="preserve"> Flying</v>
      </c>
      <c r="AZ147" t="str">
        <f>'pokedex_(Update_04.21)'!E144</f>
        <v>1</v>
      </c>
      <c r="BA147" t="str">
        <v>Aerodactyl</v>
      </c>
      <c r="BB147" t="str">
        <v>Rock</v>
      </c>
      <c r="BC147" t="str">
        <v xml:space="preserve"> Flying</v>
      </c>
      <c r="BD147" t="str">
        <f t="shared" si="5"/>
        <v>Rock, Flying</v>
      </c>
      <c r="BE147" t="str">
        <v>Aerodactyl</v>
      </c>
      <c r="BG147" t="str">
        <v>Rock, Flying</v>
      </c>
      <c r="BH147" t="str">
        <v>Aerodactyl</v>
      </c>
    </row>
    <row r="148" spans="32:60" x14ac:dyDescent="0.35">
      <c r="AF148" t="str">
        <v>Snorlax</v>
      </c>
      <c r="AG148" t="str">
        <v>Normal</v>
      </c>
      <c r="AH148" t="str" cm="1">
        <f t="array" ref="AH148">_xlfn.TEXTSPLIT(AG148,",")</f>
        <v>Normal</v>
      </c>
      <c r="AJ148" t="str">
        <f>'pokedex_(Update_04.21)'!E145</f>
        <v>1</v>
      </c>
      <c r="AK148" t="str">
        <v>Snorlax</v>
      </c>
      <c r="AL148" t="str">
        <v>Normal</v>
      </c>
      <c r="AM148" t="str">
        <v>Normal</v>
      </c>
      <c r="AN148" t="str">
        <f t="shared" si="4"/>
        <v>Normal,Normal</v>
      </c>
      <c r="AO148" t="str">
        <v>Snorlax</v>
      </c>
      <c r="AQ148" t="str">
        <v>Normal</v>
      </c>
      <c r="AR148" t="str">
        <v>Snorlax</v>
      </c>
      <c r="AV148" t="str">
        <v>Snorlax</v>
      </c>
      <c r="AW148" t="str">
        <v>Normal</v>
      </c>
      <c r="AX148" t="str" cm="1">
        <f t="array" ref="AX148">_xlfn.TEXTSPLIT(AW148,",")</f>
        <v>Normal</v>
      </c>
      <c r="AZ148" t="str">
        <f>'pokedex_(Update_04.21)'!E145</f>
        <v>1</v>
      </c>
      <c r="BA148" t="str">
        <v>Snorlax</v>
      </c>
      <c r="BB148" t="str">
        <v>Normal</v>
      </c>
      <c r="BC148" t="str">
        <v>Normal</v>
      </c>
      <c r="BD148" t="str">
        <f t="shared" si="5"/>
        <v>Normal,Normal</v>
      </c>
      <c r="BE148" t="str">
        <v>Snorlax</v>
      </c>
      <c r="BG148" t="str">
        <v>Normal</v>
      </c>
      <c r="BH148" t="str">
        <v>Snorlax</v>
      </c>
    </row>
    <row r="149" spans="32:60" x14ac:dyDescent="0.35">
      <c r="AF149" t="str">
        <v>Articuno</v>
      </c>
      <c r="AG149" t="str">
        <v>Ice, Flying</v>
      </c>
      <c r="AH149" t="str" cm="1">
        <f t="array" ref="AH149:AI149">_xlfn.TEXTSPLIT(AG149,",")</f>
        <v>Ice</v>
      </c>
      <c r="AI149" t="str">
        <v xml:space="preserve"> Flying</v>
      </c>
      <c r="AJ149" t="str">
        <f>'pokedex_(Update_04.21)'!E146</f>
        <v>1</v>
      </c>
      <c r="AK149" t="str">
        <v>Articuno</v>
      </c>
      <c r="AL149" t="str">
        <v>Ice</v>
      </c>
      <c r="AM149" t="str">
        <v xml:space="preserve"> Flying</v>
      </c>
      <c r="AN149" t="str">
        <f t="shared" si="4"/>
        <v>Ice, Flying</v>
      </c>
      <c r="AO149" t="str">
        <v>Articuno</v>
      </c>
      <c r="AQ149" t="str">
        <v>Ice, Flying</v>
      </c>
      <c r="AR149" t="str">
        <v>Articuno</v>
      </c>
      <c r="AV149" t="str">
        <v>Articuno</v>
      </c>
      <c r="AW149" t="str">
        <v>Ice, Flying</v>
      </c>
      <c r="AX149" t="str" cm="1">
        <f t="array" ref="AX149:AY149">_xlfn.TEXTSPLIT(AW149,",")</f>
        <v>Ice</v>
      </c>
      <c r="AY149" t="str">
        <v xml:space="preserve"> Flying</v>
      </c>
      <c r="AZ149" t="str">
        <f>'pokedex_(Update_04.21)'!E146</f>
        <v>1</v>
      </c>
      <c r="BA149" t="str">
        <v>Articuno</v>
      </c>
      <c r="BB149" t="str">
        <v>Ice</v>
      </c>
      <c r="BC149" t="str">
        <v xml:space="preserve"> Flying</v>
      </c>
      <c r="BD149" t="str">
        <f t="shared" si="5"/>
        <v>Ice, Flying</v>
      </c>
      <c r="BE149" t="str">
        <v>Articuno</v>
      </c>
      <c r="BG149" t="str">
        <v>Ice, Flying</v>
      </c>
      <c r="BH149" t="str">
        <v>Articuno</v>
      </c>
    </row>
    <row r="150" spans="32:60" x14ac:dyDescent="0.35">
      <c r="AF150" t="str">
        <v>Zapdos</v>
      </c>
      <c r="AG150" t="str">
        <v>Electric, Flying</v>
      </c>
      <c r="AH150" t="str" cm="1">
        <f t="array" ref="AH150:AI150">_xlfn.TEXTSPLIT(AG150,",")</f>
        <v>Electric</v>
      </c>
      <c r="AI150" t="str">
        <v xml:space="preserve"> Flying</v>
      </c>
      <c r="AJ150" t="str">
        <f>'pokedex_(Update_04.21)'!E147</f>
        <v>1</v>
      </c>
      <c r="AK150" t="str">
        <v>Zapdos</v>
      </c>
      <c r="AL150" t="str">
        <v>Electric</v>
      </c>
      <c r="AM150" t="str">
        <v xml:space="preserve"> Flying</v>
      </c>
      <c r="AN150" t="str">
        <f t="shared" si="4"/>
        <v>Electric, Flying</v>
      </c>
      <c r="AO150" t="str">
        <v>Zapdos</v>
      </c>
      <c r="AQ150" t="str">
        <v>Electric, Flying</v>
      </c>
      <c r="AR150" t="str">
        <v>Zapdos</v>
      </c>
      <c r="AV150" t="str">
        <v>Zapdos</v>
      </c>
      <c r="AW150" t="str">
        <v>Electric, Flying</v>
      </c>
      <c r="AX150" t="str" cm="1">
        <f t="array" ref="AX150:AY150">_xlfn.TEXTSPLIT(AW150,",")</f>
        <v>Electric</v>
      </c>
      <c r="AY150" t="str">
        <v xml:space="preserve"> Flying</v>
      </c>
      <c r="AZ150" t="str">
        <f>'pokedex_(Update_04.21)'!E147</f>
        <v>1</v>
      </c>
      <c r="BA150" t="str">
        <v>Zapdos</v>
      </c>
      <c r="BB150" t="str">
        <v>Electric</v>
      </c>
      <c r="BC150" t="str">
        <v xml:space="preserve"> Flying</v>
      </c>
      <c r="BD150" t="str">
        <f t="shared" si="5"/>
        <v>Electric, Flying</v>
      </c>
      <c r="BE150" t="str">
        <v>Zapdos</v>
      </c>
      <c r="BG150" t="str">
        <v>Electric, Flying</v>
      </c>
      <c r="BH150" t="str">
        <v>Zapdos</v>
      </c>
    </row>
    <row r="151" spans="32:60" x14ac:dyDescent="0.35">
      <c r="AF151" t="str">
        <v>Moltres</v>
      </c>
      <c r="AG151" t="str">
        <v>Fire, Flying</v>
      </c>
      <c r="AH151" t="str" cm="1">
        <f t="array" ref="AH151:AI151">_xlfn.TEXTSPLIT(AG151,",")</f>
        <v>Fire</v>
      </c>
      <c r="AI151" t="str">
        <v xml:space="preserve"> Flying</v>
      </c>
      <c r="AJ151" t="str">
        <f>'pokedex_(Update_04.21)'!E148</f>
        <v>1</v>
      </c>
      <c r="AK151" t="str">
        <v>Moltres</v>
      </c>
      <c r="AL151" t="str">
        <v>Fire</v>
      </c>
      <c r="AM151" t="str">
        <v xml:space="preserve"> Flying</v>
      </c>
      <c r="AN151" t="str">
        <f t="shared" si="4"/>
        <v>Fire, Flying</v>
      </c>
      <c r="AO151" t="str">
        <v>Moltres</v>
      </c>
      <c r="AQ151" t="str">
        <v>Fire, Flying</v>
      </c>
      <c r="AR151" t="str">
        <v>Moltres</v>
      </c>
      <c r="AV151" t="str">
        <v>Moltres</v>
      </c>
      <c r="AW151" t="str">
        <v>Fire, Flying</v>
      </c>
      <c r="AX151" t="str" cm="1">
        <f t="array" ref="AX151:AY151">_xlfn.TEXTSPLIT(AW151,",")</f>
        <v>Fire</v>
      </c>
      <c r="AY151" t="str">
        <v xml:space="preserve"> Flying</v>
      </c>
      <c r="AZ151" t="str">
        <f>'pokedex_(Update_04.21)'!E148</f>
        <v>1</v>
      </c>
      <c r="BA151" t="str">
        <v>Moltres</v>
      </c>
      <c r="BB151" t="str">
        <v>Fire</v>
      </c>
      <c r="BC151" t="str">
        <v xml:space="preserve"> Flying</v>
      </c>
      <c r="BD151" t="str">
        <f t="shared" si="5"/>
        <v>Fire, Flying</v>
      </c>
      <c r="BE151" t="str">
        <v>Moltres</v>
      </c>
      <c r="BG151" t="str">
        <v>Fire, Flying</v>
      </c>
      <c r="BH151" t="str">
        <v>Moltres</v>
      </c>
    </row>
    <row r="152" spans="32:60" x14ac:dyDescent="0.35">
      <c r="AF152" t="str">
        <v>Dratini</v>
      </c>
      <c r="AG152" t="str">
        <v>Dragon</v>
      </c>
      <c r="AH152" t="str" cm="1">
        <f t="array" ref="AH152">_xlfn.TEXTSPLIT(AG152,",")</f>
        <v>Dragon</v>
      </c>
      <c r="AJ152" t="str">
        <f>'pokedex_(Update_04.21)'!E149</f>
        <v>1</v>
      </c>
      <c r="AK152" t="str">
        <v>Dratini</v>
      </c>
      <c r="AL152" t="str">
        <v>Dragon</v>
      </c>
      <c r="AM152" t="str">
        <v>Dragon</v>
      </c>
      <c r="AN152" t="str">
        <f t="shared" si="4"/>
        <v>Dragon,Dragon</v>
      </c>
      <c r="AO152" t="str">
        <v>Dratini</v>
      </c>
      <c r="AQ152" t="str">
        <v>Dragon</v>
      </c>
      <c r="AR152" t="str">
        <v>Dratini</v>
      </c>
      <c r="AV152" t="str">
        <v>Dratini</v>
      </c>
      <c r="AW152" t="str">
        <v>Dragon</v>
      </c>
      <c r="AX152" t="str" cm="1">
        <f t="array" ref="AX152">_xlfn.TEXTSPLIT(AW152,",")</f>
        <v>Dragon</v>
      </c>
      <c r="AZ152" t="str">
        <f>'pokedex_(Update_04.21)'!E149</f>
        <v>1</v>
      </c>
      <c r="BA152" t="str">
        <v>Dratini</v>
      </c>
      <c r="BB152" t="str">
        <v>Dragon</v>
      </c>
      <c r="BC152" t="str">
        <v>Dragon</v>
      </c>
      <c r="BD152" t="str">
        <f t="shared" si="5"/>
        <v>Dragon,Dragon</v>
      </c>
      <c r="BE152" t="str">
        <v>Dratini</v>
      </c>
      <c r="BG152" t="str">
        <v>Dragon</v>
      </c>
      <c r="BH152" t="str">
        <v>Dratini</v>
      </c>
    </row>
    <row r="153" spans="32:60" x14ac:dyDescent="0.35">
      <c r="AF153" t="str">
        <v>Dragonair</v>
      </c>
      <c r="AG153" t="str">
        <v>Dragon</v>
      </c>
      <c r="AH153" t="str" cm="1">
        <f t="array" ref="AH153">_xlfn.TEXTSPLIT(AG153,",")</f>
        <v>Dragon</v>
      </c>
      <c r="AJ153" t="str">
        <f>'pokedex_(Update_04.21)'!E150</f>
        <v>1</v>
      </c>
      <c r="AK153" t="str">
        <v>Dragonair</v>
      </c>
      <c r="AL153" t="str">
        <v>Dragon</v>
      </c>
      <c r="AM153" t="str">
        <v>Dragon</v>
      </c>
      <c r="AN153" t="str">
        <f t="shared" si="4"/>
        <v>Dragon,Dragon</v>
      </c>
      <c r="AO153" t="str">
        <v>Dragonair</v>
      </c>
      <c r="AQ153" t="str">
        <v>Dragon</v>
      </c>
      <c r="AR153" t="str">
        <v>Dragonair</v>
      </c>
      <c r="AV153" t="str">
        <v>Dragonair</v>
      </c>
      <c r="AW153" t="str">
        <v>Dragon</v>
      </c>
      <c r="AX153" t="str" cm="1">
        <f t="array" ref="AX153">_xlfn.TEXTSPLIT(AW153,",")</f>
        <v>Dragon</v>
      </c>
      <c r="AZ153" t="str">
        <f>'pokedex_(Update_04.21)'!E150</f>
        <v>1</v>
      </c>
      <c r="BA153" t="str">
        <v>Dragonair</v>
      </c>
      <c r="BB153" t="str">
        <v>Dragon</v>
      </c>
      <c r="BC153" t="str">
        <v>Dragon</v>
      </c>
      <c r="BD153" t="str">
        <f t="shared" si="5"/>
        <v>Dragon,Dragon</v>
      </c>
      <c r="BE153" t="str">
        <v>Dragonair</v>
      </c>
      <c r="BG153" t="str">
        <v>Dragon</v>
      </c>
      <c r="BH153" t="str">
        <v>Dragonair</v>
      </c>
    </row>
    <row r="154" spans="32:60" x14ac:dyDescent="0.35">
      <c r="AF154" t="str">
        <v>Dragonite</v>
      </c>
      <c r="AG154" t="str">
        <v>Dragon, Flying</v>
      </c>
      <c r="AH154" t="str" cm="1">
        <f t="array" ref="AH154:AI154">_xlfn.TEXTSPLIT(AG154,",")</f>
        <v>Dragon</v>
      </c>
      <c r="AI154" t="str">
        <v xml:space="preserve"> Flying</v>
      </c>
      <c r="AJ154" t="str">
        <f>'pokedex_(Update_04.21)'!E151</f>
        <v>1</v>
      </c>
      <c r="AK154" t="str">
        <v>Dragonite</v>
      </c>
      <c r="AL154" t="str">
        <v>Dragon</v>
      </c>
      <c r="AM154" t="str">
        <v xml:space="preserve"> Flying</v>
      </c>
      <c r="AN154" t="str">
        <f t="shared" si="4"/>
        <v>Dragon, Flying</v>
      </c>
      <c r="AO154" t="str">
        <v>Dragonite</v>
      </c>
      <c r="AQ154" t="str">
        <v>Dragon, Flying</v>
      </c>
      <c r="AR154" t="str">
        <v>Dragonite</v>
      </c>
      <c r="AV154" t="str">
        <v>Dragonite</v>
      </c>
      <c r="AW154" t="str">
        <v>Dragon, Flying</v>
      </c>
      <c r="AX154" t="str" cm="1">
        <f t="array" ref="AX154:AY154">_xlfn.TEXTSPLIT(AW154,",")</f>
        <v>Dragon</v>
      </c>
      <c r="AY154" t="str">
        <v xml:space="preserve"> Flying</v>
      </c>
      <c r="AZ154" t="str">
        <f>'pokedex_(Update_04.21)'!E151</f>
        <v>1</v>
      </c>
      <c r="BA154" t="str">
        <v>Dragonite</v>
      </c>
      <c r="BB154" t="str">
        <v>Dragon</v>
      </c>
      <c r="BC154" t="str">
        <v xml:space="preserve"> Flying</v>
      </c>
      <c r="BD154" t="str">
        <f t="shared" si="5"/>
        <v>Dragon, Flying</v>
      </c>
      <c r="BE154" t="str">
        <v>Dragonite</v>
      </c>
      <c r="BG154" t="str">
        <v>Dragon, Flying</v>
      </c>
      <c r="BH154" t="str">
        <v>Dragonite</v>
      </c>
    </row>
    <row r="155" spans="32:60" x14ac:dyDescent="0.35">
      <c r="AF155" t="str">
        <v>Mewtwo</v>
      </c>
      <c r="AG155" t="str">
        <v>Psychic</v>
      </c>
      <c r="AH155" t="str" cm="1">
        <f t="array" ref="AH155">_xlfn.TEXTSPLIT(AG155,",")</f>
        <v>Psychic</v>
      </c>
      <c r="AJ155" t="str">
        <f>'pokedex_(Update_04.21)'!E152</f>
        <v>1</v>
      </c>
      <c r="AK155" t="str">
        <v>Mewtwo</v>
      </c>
      <c r="AL155" t="str">
        <v>Psychic</v>
      </c>
      <c r="AM155" t="str">
        <v>Psychic</v>
      </c>
      <c r="AN155" t="str">
        <f t="shared" si="4"/>
        <v>Psychic,Psychic</v>
      </c>
      <c r="AO155" t="str">
        <v>Mewtwo</v>
      </c>
      <c r="AQ155" t="str">
        <v>Psychic</v>
      </c>
      <c r="AR155" t="str">
        <v>Mewtwo</v>
      </c>
      <c r="AV155" t="str">
        <v>Mewtwo</v>
      </c>
      <c r="AW155" t="str">
        <v>Psychic</v>
      </c>
      <c r="AX155" t="str" cm="1">
        <f t="array" ref="AX155">_xlfn.TEXTSPLIT(AW155,",")</f>
        <v>Psychic</v>
      </c>
      <c r="AZ155" t="str">
        <f>'pokedex_(Update_04.21)'!E152</f>
        <v>1</v>
      </c>
      <c r="BA155" t="str">
        <v>Mewtwo</v>
      </c>
      <c r="BB155" t="str">
        <v>Psychic</v>
      </c>
      <c r="BC155" t="str">
        <v>Psychic</v>
      </c>
      <c r="BD155" t="str">
        <f t="shared" si="5"/>
        <v>Psychic,Psychic</v>
      </c>
      <c r="BE155" t="str">
        <v>Mewtwo</v>
      </c>
      <c r="BG155" t="str">
        <v>Psychic</v>
      </c>
      <c r="BH155" t="str">
        <v>Mewtwo</v>
      </c>
    </row>
    <row r="156" spans="32:60" x14ac:dyDescent="0.35">
      <c r="AF156" t="str">
        <v>Mew</v>
      </c>
      <c r="AG156" t="str">
        <v>Psychic</v>
      </c>
      <c r="AH156" t="str" cm="1">
        <f t="array" ref="AH156">_xlfn.TEXTSPLIT(AG156,",")</f>
        <v>Psychic</v>
      </c>
      <c r="AJ156" t="str">
        <f>'pokedex_(Update_04.21)'!E153</f>
        <v>1</v>
      </c>
      <c r="AK156" t="str">
        <v>Mew</v>
      </c>
      <c r="AL156" t="str">
        <v>Psychic</v>
      </c>
      <c r="AM156" t="str">
        <v>Psychic</v>
      </c>
      <c r="AN156" t="str">
        <f t="shared" si="4"/>
        <v>Psychic,Psychic</v>
      </c>
      <c r="AO156" t="str">
        <v>Mew</v>
      </c>
      <c r="AQ156" t="str">
        <v>Psychic</v>
      </c>
      <c r="AR156" t="str">
        <v>Mew</v>
      </c>
      <c r="AV156" t="str">
        <v>Mew</v>
      </c>
      <c r="AW156" t="str">
        <v>Psychic</v>
      </c>
      <c r="AX156" t="str" cm="1">
        <f t="array" ref="AX156">_xlfn.TEXTSPLIT(AW156,",")</f>
        <v>Psychic</v>
      </c>
      <c r="AZ156" t="str">
        <f>'pokedex_(Update_04.21)'!E153</f>
        <v>1</v>
      </c>
      <c r="BA156" t="str">
        <v>Mew</v>
      </c>
      <c r="BB156" t="str">
        <v>Psychic</v>
      </c>
      <c r="BC156" t="str">
        <v>Psychic</v>
      </c>
      <c r="BD156" t="str">
        <f t="shared" si="5"/>
        <v>Psychic,Psychic</v>
      </c>
      <c r="BE156" t="str">
        <v>Mew</v>
      </c>
      <c r="BG156" t="str">
        <v>Psychic</v>
      </c>
      <c r="BH156" t="str">
        <v>Mew</v>
      </c>
    </row>
    <row r="157" spans="32:60" x14ac:dyDescent="0.35">
      <c r="AF157" t="str">
        <v>Chikorita</v>
      </c>
      <c r="AG157" t="str">
        <v>Grass</v>
      </c>
      <c r="AH157" t="str" cm="1">
        <f t="array" ref="AH157">_xlfn.TEXTSPLIT(AG157,",")</f>
        <v>Grass</v>
      </c>
      <c r="AJ157" t="str">
        <f>'pokedex_(Update_04.21)'!E154</f>
        <v>2</v>
      </c>
      <c r="AK157" t="str">
        <v>Chikorita</v>
      </c>
      <c r="AL157" t="str">
        <v>Grass</v>
      </c>
      <c r="AM157" t="str">
        <v>Grass</v>
      </c>
      <c r="AN157" t="str">
        <f t="shared" si="4"/>
        <v>Grass,Grass</v>
      </c>
      <c r="AO157" t="str">
        <v>Chikorita</v>
      </c>
      <c r="AQ157" t="str">
        <v>Grass</v>
      </c>
      <c r="AR157" t="str">
        <v>Chikorita</v>
      </c>
      <c r="AV157" t="str">
        <v>Chikorita</v>
      </c>
      <c r="AW157" t="str">
        <v>Grass</v>
      </c>
      <c r="AX157" t="str" cm="1">
        <f t="array" ref="AX157">_xlfn.TEXTSPLIT(AW157,",")</f>
        <v>Grass</v>
      </c>
      <c r="AZ157" t="str">
        <f>'pokedex_(Update_04.21)'!E154</f>
        <v>2</v>
      </c>
      <c r="BA157" t="str">
        <v>Chikorita</v>
      </c>
      <c r="BB157" t="str">
        <v>Grass</v>
      </c>
      <c r="BC157" t="str">
        <v>Grass</v>
      </c>
      <c r="BD157" t="str">
        <f t="shared" si="5"/>
        <v>Grass,Grass</v>
      </c>
      <c r="BE157" t="str">
        <v>Chikorita</v>
      </c>
      <c r="BG157" t="str">
        <v>Grass</v>
      </c>
      <c r="BH157" t="str">
        <v>Chikorita</v>
      </c>
    </row>
    <row r="158" spans="32:60" x14ac:dyDescent="0.35">
      <c r="AF158" t="str">
        <v>Bayleef</v>
      </c>
      <c r="AG158" t="str">
        <v>Grass</v>
      </c>
      <c r="AH158" t="str" cm="1">
        <f t="array" ref="AH158">_xlfn.TEXTSPLIT(AG158,",")</f>
        <v>Grass</v>
      </c>
      <c r="AJ158" t="str">
        <f>'pokedex_(Update_04.21)'!E155</f>
        <v>2</v>
      </c>
      <c r="AK158" t="str">
        <v>Bayleef</v>
      </c>
      <c r="AL158" t="str">
        <v>Grass</v>
      </c>
      <c r="AM158" t="str">
        <v>Grass</v>
      </c>
      <c r="AN158" t="str">
        <f t="shared" si="4"/>
        <v>Grass,Grass</v>
      </c>
      <c r="AO158" t="str">
        <v>Bayleef</v>
      </c>
      <c r="AQ158" t="str">
        <v>Grass</v>
      </c>
      <c r="AR158" t="str">
        <v>Bayleef</v>
      </c>
      <c r="AV158" t="str">
        <v>Bayleef</v>
      </c>
      <c r="AW158" t="str">
        <v>Grass</v>
      </c>
      <c r="AX158" t="str" cm="1">
        <f t="array" ref="AX158">_xlfn.TEXTSPLIT(AW158,",")</f>
        <v>Grass</v>
      </c>
      <c r="AZ158" t="str">
        <f>'pokedex_(Update_04.21)'!E155</f>
        <v>2</v>
      </c>
      <c r="BA158" t="str">
        <v>Bayleef</v>
      </c>
      <c r="BB158" t="str">
        <v>Grass</v>
      </c>
      <c r="BC158" t="str">
        <v>Grass</v>
      </c>
      <c r="BD158" t="str">
        <f t="shared" si="5"/>
        <v>Grass,Grass</v>
      </c>
      <c r="BE158" t="str">
        <v>Bayleef</v>
      </c>
      <c r="BG158" t="str">
        <v>Grass</v>
      </c>
      <c r="BH158" t="str">
        <v>Bayleef</v>
      </c>
    </row>
    <row r="159" spans="32:60" x14ac:dyDescent="0.35">
      <c r="AF159" t="str">
        <v>Meganium</v>
      </c>
      <c r="AG159" t="str">
        <v>Grass</v>
      </c>
      <c r="AH159" t="str" cm="1">
        <f t="array" ref="AH159">_xlfn.TEXTSPLIT(AG159,",")</f>
        <v>Grass</v>
      </c>
      <c r="AJ159" t="str">
        <f>'pokedex_(Update_04.21)'!E156</f>
        <v>2</v>
      </c>
      <c r="AK159" t="str">
        <v>Meganium</v>
      </c>
      <c r="AL159" t="str">
        <v>Grass</v>
      </c>
      <c r="AM159" t="str">
        <v>Grass</v>
      </c>
      <c r="AN159" t="str">
        <f t="shared" si="4"/>
        <v>Grass,Grass</v>
      </c>
      <c r="AO159" t="str">
        <v>Meganium</v>
      </c>
      <c r="AQ159" t="str">
        <v>Grass</v>
      </c>
      <c r="AR159" t="str">
        <v>Meganium</v>
      </c>
      <c r="AV159" t="str">
        <v>Meganium</v>
      </c>
      <c r="AW159" t="str">
        <v>Grass</v>
      </c>
      <c r="AX159" t="str" cm="1">
        <f t="array" ref="AX159">_xlfn.TEXTSPLIT(AW159,",")</f>
        <v>Grass</v>
      </c>
      <c r="AZ159" t="str">
        <f>'pokedex_(Update_04.21)'!E156</f>
        <v>2</v>
      </c>
      <c r="BA159" t="str">
        <v>Meganium</v>
      </c>
      <c r="BB159" t="str">
        <v>Grass</v>
      </c>
      <c r="BC159" t="str">
        <v>Grass</v>
      </c>
      <c r="BD159" t="str">
        <f t="shared" si="5"/>
        <v>Grass,Grass</v>
      </c>
      <c r="BE159" t="str">
        <v>Meganium</v>
      </c>
      <c r="BG159" t="str">
        <v>Grass</v>
      </c>
      <c r="BH159" t="str">
        <v>Meganium</v>
      </c>
    </row>
    <row r="160" spans="32:60" x14ac:dyDescent="0.35">
      <c r="AF160" t="str">
        <v>Cyndaquil</v>
      </c>
      <c r="AG160" t="str">
        <v>Fire</v>
      </c>
      <c r="AH160" t="str" cm="1">
        <f t="array" ref="AH160">_xlfn.TEXTSPLIT(AG160,",")</f>
        <v>Fire</v>
      </c>
      <c r="AJ160" t="str">
        <f>'pokedex_(Update_04.21)'!E157</f>
        <v>2</v>
      </c>
      <c r="AK160" t="str">
        <v>Cyndaquil</v>
      </c>
      <c r="AL160" t="str">
        <v>Fire</v>
      </c>
      <c r="AM160" t="str">
        <v>Fire</v>
      </c>
      <c r="AN160" t="str">
        <f t="shared" si="4"/>
        <v>Fire,Fire</v>
      </c>
      <c r="AO160" t="str">
        <v>Cyndaquil</v>
      </c>
      <c r="AQ160" t="str">
        <v>Fire</v>
      </c>
      <c r="AR160" t="str">
        <v>Cyndaquil</v>
      </c>
      <c r="AV160" t="str">
        <v>Cyndaquil</v>
      </c>
      <c r="AW160" t="str">
        <v>Fire</v>
      </c>
      <c r="AX160" t="str" cm="1">
        <f t="array" ref="AX160">_xlfn.TEXTSPLIT(AW160,",")</f>
        <v>Fire</v>
      </c>
      <c r="AZ160" t="str">
        <f>'pokedex_(Update_04.21)'!E157</f>
        <v>2</v>
      </c>
      <c r="BA160" t="str">
        <v>Cyndaquil</v>
      </c>
      <c r="BB160" t="str">
        <v>Fire</v>
      </c>
      <c r="BC160" t="str">
        <v>Fire</v>
      </c>
      <c r="BD160" t="str">
        <f t="shared" si="5"/>
        <v>Fire,Fire</v>
      </c>
      <c r="BE160" t="str">
        <v>Cyndaquil</v>
      </c>
      <c r="BG160" t="str">
        <v>Fire</v>
      </c>
      <c r="BH160" t="str">
        <v>Cyndaquil</v>
      </c>
    </row>
    <row r="161" spans="32:60" x14ac:dyDescent="0.35">
      <c r="AF161" t="str">
        <v>Quilava</v>
      </c>
      <c r="AG161" t="str">
        <v>Fire</v>
      </c>
      <c r="AH161" t="str" cm="1">
        <f t="array" ref="AH161">_xlfn.TEXTSPLIT(AG161,",")</f>
        <v>Fire</v>
      </c>
      <c r="AJ161" t="str">
        <f>'pokedex_(Update_04.21)'!E158</f>
        <v>2</v>
      </c>
      <c r="AK161" t="str">
        <v>Quilava</v>
      </c>
      <c r="AL161" t="str">
        <v>Fire</v>
      </c>
      <c r="AM161" t="str">
        <v>Fire</v>
      </c>
      <c r="AN161" t="str">
        <f t="shared" si="4"/>
        <v>Fire,Fire</v>
      </c>
      <c r="AO161" t="str">
        <v>Quilava</v>
      </c>
      <c r="AQ161" t="str">
        <v>Fire</v>
      </c>
      <c r="AR161" t="str">
        <v>Quilava</v>
      </c>
      <c r="AV161" t="str">
        <v>Quilava</v>
      </c>
      <c r="AW161" t="str">
        <v>Fire</v>
      </c>
      <c r="AX161" t="str" cm="1">
        <f t="array" ref="AX161">_xlfn.TEXTSPLIT(AW161,",")</f>
        <v>Fire</v>
      </c>
      <c r="AZ161" t="str">
        <f>'pokedex_(Update_04.21)'!E158</f>
        <v>2</v>
      </c>
      <c r="BA161" t="str">
        <v>Quilava</v>
      </c>
      <c r="BB161" t="str">
        <v>Fire</v>
      </c>
      <c r="BC161" t="str">
        <v>Fire</v>
      </c>
      <c r="BD161" t="str">
        <f t="shared" si="5"/>
        <v>Fire,Fire</v>
      </c>
      <c r="BE161" t="str">
        <v>Quilava</v>
      </c>
      <c r="BG161" t="str">
        <v>Fire</v>
      </c>
      <c r="BH161" t="str">
        <v>Quilava</v>
      </c>
    </row>
    <row r="162" spans="32:60" x14ac:dyDescent="0.35">
      <c r="AF162" t="str">
        <v>Typhlosion</v>
      </c>
      <c r="AG162" t="str">
        <v>Fire</v>
      </c>
      <c r="AH162" t="str" cm="1">
        <f t="array" ref="AH162">_xlfn.TEXTSPLIT(AG162,",")</f>
        <v>Fire</v>
      </c>
      <c r="AJ162" t="str">
        <f>'pokedex_(Update_04.21)'!E159</f>
        <v>2</v>
      </c>
      <c r="AK162" t="str">
        <v>Typhlosion</v>
      </c>
      <c r="AL162" t="str">
        <v>Fire</v>
      </c>
      <c r="AM162" t="str">
        <v>Fire</v>
      </c>
      <c r="AN162" t="str">
        <f t="shared" si="4"/>
        <v>Fire,Fire</v>
      </c>
      <c r="AO162" t="str">
        <v>Typhlosion</v>
      </c>
      <c r="AQ162" t="str">
        <v>Fire</v>
      </c>
      <c r="AR162" t="str">
        <v>Typhlosion</v>
      </c>
      <c r="AV162" t="str">
        <v>Typhlosion</v>
      </c>
      <c r="AW162" t="str">
        <v>Fire</v>
      </c>
      <c r="AX162" t="str" cm="1">
        <f t="array" ref="AX162">_xlfn.TEXTSPLIT(AW162,",")</f>
        <v>Fire</v>
      </c>
      <c r="AZ162" t="str">
        <f>'pokedex_(Update_04.21)'!E159</f>
        <v>2</v>
      </c>
      <c r="BA162" t="str">
        <v>Typhlosion</v>
      </c>
      <c r="BB162" t="str">
        <v>Fire</v>
      </c>
      <c r="BC162" t="str">
        <v>Fire</v>
      </c>
      <c r="BD162" t="str">
        <f t="shared" si="5"/>
        <v>Fire,Fire</v>
      </c>
      <c r="BE162" t="str">
        <v>Typhlosion</v>
      </c>
      <c r="BG162" t="str">
        <v>Fire</v>
      </c>
      <c r="BH162" t="str">
        <v>Typhlosion</v>
      </c>
    </row>
    <row r="163" spans="32:60" x14ac:dyDescent="0.35">
      <c r="AF163" t="str">
        <v>Totodile</v>
      </c>
      <c r="AG163" t="str">
        <v>Water</v>
      </c>
      <c r="AH163" t="str" cm="1">
        <f t="array" ref="AH163">_xlfn.TEXTSPLIT(AG163,",")</f>
        <v>Water</v>
      </c>
      <c r="AJ163" t="str">
        <f>'pokedex_(Update_04.21)'!E160</f>
        <v>2</v>
      </c>
      <c r="AK163" t="str">
        <v>Totodile</v>
      </c>
      <c r="AL163" t="str">
        <v>Water</v>
      </c>
      <c r="AM163" t="str">
        <v>Water</v>
      </c>
      <c r="AN163" t="str">
        <f t="shared" si="4"/>
        <v>Water,Water</v>
      </c>
      <c r="AO163" t="str">
        <v>Totodile</v>
      </c>
      <c r="AQ163" t="str">
        <v>Water</v>
      </c>
      <c r="AR163" t="str">
        <v>Totodile</v>
      </c>
      <c r="AV163" t="str">
        <v>Totodile</v>
      </c>
      <c r="AW163" t="str">
        <v>Water</v>
      </c>
      <c r="AX163" t="str" cm="1">
        <f t="array" ref="AX163">_xlfn.TEXTSPLIT(AW163,",")</f>
        <v>Water</v>
      </c>
      <c r="AZ163" t="str">
        <f>'pokedex_(Update_04.21)'!E160</f>
        <v>2</v>
      </c>
      <c r="BA163" t="str">
        <v>Totodile</v>
      </c>
      <c r="BB163" t="str">
        <v>Water</v>
      </c>
      <c r="BC163" t="str">
        <v>Water</v>
      </c>
      <c r="BD163" t="str">
        <f t="shared" si="5"/>
        <v>Water,Water</v>
      </c>
      <c r="BE163" t="str">
        <v>Totodile</v>
      </c>
      <c r="BG163" t="str">
        <v>Water</v>
      </c>
      <c r="BH163" t="str">
        <v>Totodile</v>
      </c>
    </row>
    <row r="164" spans="32:60" x14ac:dyDescent="0.35">
      <c r="AF164" t="str">
        <v>Croconaw</v>
      </c>
      <c r="AG164" t="str">
        <v>Water</v>
      </c>
      <c r="AH164" t="str" cm="1">
        <f t="array" ref="AH164">_xlfn.TEXTSPLIT(AG164,",")</f>
        <v>Water</v>
      </c>
      <c r="AJ164" t="str">
        <f>'pokedex_(Update_04.21)'!E161</f>
        <v>2</v>
      </c>
      <c r="AK164" t="str">
        <v>Croconaw</v>
      </c>
      <c r="AL164" t="str">
        <v>Water</v>
      </c>
      <c r="AM164" t="str">
        <v>Water</v>
      </c>
      <c r="AN164" t="str">
        <f t="shared" si="4"/>
        <v>Water,Water</v>
      </c>
      <c r="AO164" t="str">
        <v>Croconaw</v>
      </c>
      <c r="AQ164" t="str">
        <v>Water</v>
      </c>
      <c r="AR164" t="str">
        <v>Croconaw</v>
      </c>
      <c r="AV164" t="str">
        <v>Croconaw</v>
      </c>
      <c r="AW164" t="str">
        <v>Water</v>
      </c>
      <c r="AX164" t="str" cm="1">
        <f t="array" ref="AX164">_xlfn.TEXTSPLIT(AW164,",")</f>
        <v>Water</v>
      </c>
      <c r="AZ164" t="str">
        <f>'pokedex_(Update_04.21)'!E161</f>
        <v>2</v>
      </c>
      <c r="BA164" t="str">
        <v>Croconaw</v>
      </c>
      <c r="BB164" t="str">
        <v>Water</v>
      </c>
      <c r="BC164" t="str">
        <v>Water</v>
      </c>
      <c r="BD164" t="str">
        <f t="shared" si="5"/>
        <v>Water,Water</v>
      </c>
      <c r="BE164" t="str">
        <v>Croconaw</v>
      </c>
      <c r="BG164" t="str">
        <v>Water</v>
      </c>
      <c r="BH164" t="str">
        <v>Croconaw</v>
      </c>
    </row>
    <row r="165" spans="32:60" x14ac:dyDescent="0.35">
      <c r="AF165" t="str">
        <v>Feraligatr</v>
      </c>
      <c r="AG165" t="str">
        <v>Water</v>
      </c>
      <c r="AH165" t="str" cm="1">
        <f t="array" ref="AH165">_xlfn.TEXTSPLIT(AG165,",")</f>
        <v>Water</v>
      </c>
      <c r="AJ165" t="str">
        <f>'pokedex_(Update_04.21)'!E162</f>
        <v>2</v>
      </c>
      <c r="AK165" t="str">
        <v>Feraligatr</v>
      </c>
      <c r="AL165" t="str">
        <v>Water</v>
      </c>
      <c r="AM165" t="str">
        <v>Water</v>
      </c>
      <c r="AN165" t="str">
        <f t="shared" si="4"/>
        <v>Water,Water</v>
      </c>
      <c r="AO165" t="str">
        <v>Feraligatr</v>
      </c>
      <c r="AQ165" t="str">
        <v>Water</v>
      </c>
      <c r="AR165" t="str">
        <v>Feraligatr</v>
      </c>
      <c r="AV165" t="str">
        <v>Feraligatr</v>
      </c>
      <c r="AW165" t="str">
        <v>Water</v>
      </c>
      <c r="AX165" t="str" cm="1">
        <f t="array" ref="AX165">_xlfn.TEXTSPLIT(AW165,",")</f>
        <v>Water</v>
      </c>
      <c r="AZ165" t="str">
        <f>'pokedex_(Update_04.21)'!E162</f>
        <v>2</v>
      </c>
      <c r="BA165" t="str">
        <v>Feraligatr</v>
      </c>
      <c r="BB165" t="str">
        <v>Water</v>
      </c>
      <c r="BC165" t="str">
        <v>Water</v>
      </c>
      <c r="BD165" t="str">
        <f t="shared" si="5"/>
        <v>Water,Water</v>
      </c>
      <c r="BE165" t="str">
        <v>Feraligatr</v>
      </c>
      <c r="BG165" t="str">
        <v>Water</v>
      </c>
      <c r="BH165" t="str">
        <v>Feraligatr</v>
      </c>
    </row>
    <row r="166" spans="32:60" x14ac:dyDescent="0.35">
      <c r="AF166" t="str">
        <v>Sentret</v>
      </c>
      <c r="AG166" t="str">
        <v>Normal</v>
      </c>
      <c r="AH166" t="str" cm="1">
        <f t="array" ref="AH166">_xlfn.TEXTSPLIT(AG166,",")</f>
        <v>Normal</v>
      </c>
      <c r="AJ166" t="str">
        <f>'pokedex_(Update_04.21)'!E163</f>
        <v>2</v>
      </c>
      <c r="AK166" t="str">
        <v>Sentret</v>
      </c>
      <c r="AL166" t="str">
        <v>Normal</v>
      </c>
      <c r="AM166" t="str">
        <v>Normal</v>
      </c>
      <c r="AN166" t="str">
        <f t="shared" si="4"/>
        <v>Normal,Normal</v>
      </c>
      <c r="AO166" t="str">
        <v>Sentret</v>
      </c>
      <c r="AQ166" t="str">
        <v>Normal</v>
      </c>
      <c r="AR166" t="str">
        <v>Sentret</v>
      </c>
      <c r="AV166" t="str">
        <v>Sentret</v>
      </c>
      <c r="AW166" t="str">
        <v>Normal</v>
      </c>
      <c r="AX166" t="str" cm="1">
        <f t="array" ref="AX166">_xlfn.TEXTSPLIT(AW166,",")</f>
        <v>Normal</v>
      </c>
      <c r="AZ166" t="str">
        <f>'pokedex_(Update_04.21)'!E163</f>
        <v>2</v>
      </c>
      <c r="BA166" t="str">
        <v>Sentret</v>
      </c>
      <c r="BB166" t="str">
        <v>Normal</v>
      </c>
      <c r="BC166" t="str">
        <v>Normal</v>
      </c>
      <c r="BD166" t="str">
        <f t="shared" si="5"/>
        <v>Normal,Normal</v>
      </c>
      <c r="BE166" t="str">
        <v>Sentret</v>
      </c>
      <c r="BG166" t="str">
        <v>Normal</v>
      </c>
      <c r="BH166" t="str">
        <v>Sentret</v>
      </c>
    </row>
    <row r="167" spans="32:60" x14ac:dyDescent="0.35">
      <c r="AF167" t="str">
        <v>Furret</v>
      </c>
      <c r="AG167" t="str">
        <v>Normal</v>
      </c>
      <c r="AH167" t="str" cm="1">
        <f t="array" ref="AH167">_xlfn.TEXTSPLIT(AG167,",")</f>
        <v>Normal</v>
      </c>
      <c r="AJ167" t="str">
        <f>'pokedex_(Update_04.21)'!E164</f>
        <v>2</v>
      </c>
      <c r="AK167" t="str">
        <v>Furret</v>
      </c>
      <c r="AL167" t="str">
        <v>Normal</v>
      </c>
      <c r="AM167" t="str">
        <v>Normal</v>
      </c>
      <c r="AN167" t="str">
        <f t="shared" si="4"/>
        <v>Normal,Normal</v>
      </c>
      <c r="AO167" t="str">
        <v>Furret</v>
      </c>
      <c r="AQ167" t="str">
        <v>Normal</v>
      </c>
      <c r="AR167" t="str">
        <v>Furret</v>
      </c>
      <c r="AV167" t="str">
        <v>Furret</v>
      </c>
      <c r="AW167" t="str">
        <v>Normal</v>
      </c>
      <c r="AX167" t="str" cm="1">
        <f t="array" ref="AX167">_xlfn.TEXTSPLIT(AW167,",")</f>
        <v>Normal</v>
      </c>
      <c r="AZ167" t="str">
        <f>'pokedex_(Update_04.21)'!E164</f>
        <v>2</v>
      </c>
      <c r="BA167" t="str">
        <v>Furret</v>
      </c>
      <c r="BB167" t="str">
        <v>Normal</v>
      </c>
      <c r="BC167" t="str">
        <v>Normal</v>
      </c>
      <c r="BD167" t="str">
        <f t="shared" si="5"/>
        <v>Normal,Normal</v>
      </c>
      <c r="BE167" t="str">
        <v>Furret</v>
      </c>
      <c r="BG167" t="str">
        <v>Normal</v>
      </c>
      <c r="BH167" t="str">
        <v>Furret</v>
      </c>
    </row>
    <row r="168" spans="32:60" x14ac:dyDescent="0.35">
      <c r="AF168" t="str">
        <v>Hoothoot</v>
      </c>
      <c r="AG168" t="str">
        <v>Normal, Flying</v>
      </c>
      <c r="AH168" t="str" cm="1">
        <f t="array" ref="AH168:AI168">_xlfn.TEXTSPLIT(AG168,",")</f>
        <v>Normal</v>
      </c>
      <c r="AI168" t="str">
        <v xml:space="preserve"> Flying</v>
      </c>
      <c r="AJ168" t="str">
        <f>'pokedex_(Update_04.21)'!E165</f>
        <v>2</v>
      </c>
      <c r="AK168" t="str">
        <v>Hoothoot</v>
      </c>
      <c r="AL168" t="str">
        <v>Normal</v>
      </c>
      <c r="AM168" t="str">
        <v xml:space="preserve"> Flying</v>
      </c>
      <c r="AN168" t="str">
        <f t="shared" si="4"/>
        <v>Normal, Flying</v>
      </c>
      <c r="AO168" t="str">
        <v>Hoothoot</v>
      </c>
      <c r="AQ168" t="str">
        <v>Normal, Flying</v>
      </c>
      <c r="AR168" t="str">
        <v>Hoothoot</v>
      </c>
      <c r="AV168" t="str">
        <v>Hoothoot</v>
      </c>
      <c r="AW168" t="str">
        <v>Normal, Flying</v>
      </c>
      <c r="AX168" t="str" cm="1">
        <f t="array" ref="AX168:AY168">_xlfn.TEXTSPLIT(AW168,",")</f>
        <v>Normal</v>
      </c>
      <c r="AY168" t="str">
        <v xml:space="preserve"> Flying</v>
      </c>
      <c r="AZ168" t="str">
        <f>'pokedex_(Update_04.21)'!E165</f>
        <v>2</v>
      </c>
      <c r="BA168" t="str">
        <v>Hoothoot</v>
      </c>
      <c r="BB168" t="str">
        <v>Normal</v>
      </c>
      <c r="BC168" t="str">
        <v xml:space="preserve"> Flying</v>
      </c>
      <c r="BD168" t="str">
        <f t="shared" si="5"/>
        <v>Normal, Flying</v>
      </c>
      <c r="BE168" t="str">
        <v>Hoothoot</v>
      </c>
      <c r="BG168" t="str">
        <v>Normal, Flying</v>
      </c>
      <c r="BH168" t="str">
        <v>Hoothoot</v>
      </c>
    </row>
    <row r="169" spans="32:60" x14ac:dyDescent="0.35">
      <c r="AF169" t="str">
        <v>Noctowl</v>
      </c>
      <c r="AG169" t="str">
        <v>Normal, Flying</v>
      </c>
      <c r="AH169" t="str" cm="1">
        <f t="array" ref="AH169:AI169">_xlfn.TEXTSPLIT(AG169,",")</f>
        <v>Normal</v>
      </c>
      <c r="AI169" t="str">
        <v xml:space="preserve"> Flying</v>
      </c>
      <c r="AJ169" t="str">
        <f>'pokedex_(Update_04.21)'!E166</f>
        <v>2</v>
      </c>
      <c r="AK169" t="str">
        <v>Noctowl</v>
      </c>
      <c r="AL169" t="str">
        <v>Normal</v>
      </c>
      <c r="AM169" t="str">
        <v xml:space="preserve"> Flying</v>
      </c>
      <c r="AN169" t="str">
        <f t="shared" si="4"/>
        <v>Normal, Flying</v>
      </c>
      <c r="AO169" t="str">
        <v>Noctowl</v>
      </c>
      <c r="AQ169" t="str">
        <v>Normal, Flying</v>
      </c>
      <c r="AR169" t="str">
        <v>Noctowl</v>
      </c>
      <c r="AV169" t="str">
        <v>Noctowl</v>
      </c>
      <c r="AW169" t="str">
        <v>Normal, Flying</v>
      </c>
      <c r="AX169" t="str" cm="1">
        <f t="array" ref="AX169:AY169">_xlfn.TEXTSPLIT(AW169,",")</f>
        <v>Normal</v>
      </c>
      <c r="AY169" t="str">
        <v xml:space="preserve"> Flying</v>
      </c>
      <c r="AZ169" t="str">
        <f>'pokedex_(Update_04.21)'!E166</f>
        <v>2</v>
      </c>
      <c r="BA169" t="str">
        <v>Noctowl</v>
      </c>
      <c r="BB169" t="str">
        <v>Normal</v>
      </c>
      <c r="BC169" t="str">
        <v xml:space="preserve"> Flying</v>
      </c>
      <c r="BD169" t="str">
        <f t="shared" si="5"/>
        <v>Normal, Flying</v>
      </c>
      <c r="BE169" t="str">
        <v>Noctowl</v>
      </c>
      <c r="BG169" t="str">
        <v>Normal, Flying</v>
      </c>
      <c r="BH169" t="str">
        <v>Noctowl</v>
      </c>
    </row>
    <row r="170" spans="32:60" x14ac:dyDescent="0.35">
      <c r="AF170" t="str">
        <v>Ledyba</v>
      </c>
      <c r="AG170" t="str">
        <v>Bug, Flying</v>
      </c>
      <c r="AH170" t="str" cm="1">
        <f t="array" ref="AH170:AI170">_xlfn.TEXTSPLIT(AG170,",")</f>
        <v>Bug</v>
      </c>
      <c r="AI170" t="str">
        <v xml:space="preserve"> Flying</v>
      </c>
      <c r="AJ170" t="str">
        <f>'pokedex_(Update_04.21)'!E167</f>
        <v>2</v>
      </c>
      <c r="AK170" t="str">
        <v>Ledyba</v>
      </c>
      <c r="AL170" t="str">
        <v>Bug</v>
      </c>
      <c r="AM170" t="str">
        <v xml:space="preserve"> Flying</v>
      </c>
      <c r="AN170" t="str">
        <f t="shared" si="4"/>
        <v>Bug, Flying</v>
      </c>
      <c r="AO170" t="str">
        <v>Ledyba</v>
      </c>
      <c r="AQ170" t="str">
        <v>Bug, Flying</v>
      </c>
      <c r="AR170" t="str">
        <v>Ledyba</v>
      </c>
      <c r="AV170" t="str">
        <v>Ledyba</v>
      </c>
      <c r="AW170" t="str">
        <v>Bug, Flying</v>
      </c>
      <c r="AX170" t="str" cm="1">
        <f t="array" ref="AX170:AY170">_xlfn.TEXTSPLIT(AW170,",")</f>
        <v>Bug</v>
      </c>
      <c r="AY170" t="str">
        <v xml:space="preserve"> Flying</v>
      </c>
      <c r="AZ170" t="str">
        <f>'pokedex_(Update_04.21)'!E167</f>
        <v>2</v>
      </c>
      <c r="BA170" t="str">
        <v>Ledyba</v>
      </c>
      <c r="BB170" t="str">
        <v>Bug</v>
      </c>
      <c r="BC170" t="str">
        <v xml:space="preserve"> Flying</v>
      </c>
      <c r="BD170" t="str">
        <f t="shared" si="5"/>
        <v>Bug, Flying</v>
      </c>
      <c r="BE170" t="str">
        <v>Ledyba</v>
      </c>
      <c r="BG170" t="str">
        <v>Bug, Flying</v>
      </c>
      <c r="BH170" t="str">
        <v>Ledyba</v>
      </c>
    </row>
    <row r="171" spans="32:60" x14ac:dyDescent="0.35">
      <c r="AF171" t="str">
        <v>Ledian</v>
      </c>
      <c r="AG171" t="str">
        <v>Bug, Flying</v>
      </c>
      <c r="AH171" t="str" cm="1">
        <f t="array" ref="AH171:AI171">_xlfn.TEXTSPLIT(AG171,",")</f>
        <v>Bug</v>
      </c>
      <c r="AI171" t="str">
        <v xml:space="preserve"> Flying</v>
      </c>
      <c r="AJ171" t="str">
        <f>'pokedex_(Update_04.21)'!E168</f>
        <v>2</v>
      </c>
      <c r="AK171" t="str">
        <v>Ledian</v>
      </c>
      <c r="AL171" t="str">
        <v>Bug</v>
      </c>
      <c r="AM171" t="str">
        <v xml:space="preserve"> Flying</v>
      </c>
      <c r="AN171" t="str">
        <f t="shared" si="4"/>
        <v>Bug, Flying</v>
      </c>
      <c r="AO171" t="str">
        <v>Ledian</v>
      </c>
      <c r="AQ171" t="str">
        <v>Bug, Flying</v>
      </c>
      <c r="AR171" t="str">
        <v>Ledian</v>
      </c>
      <c r="AV171" t="str">
        <v>Ledian</v>
      </c>
      <c r="AW171" t="str">
        <v>Bug, Flying</v>
      </c>
      <c r="AX171" t="str" cm="1">
        <f t="array" ref="AX171:AY171">_xlfn.TEXTSPLIT(AW171,",")</f>
        <v>Bug</v>
      </c>
      <c r="AY171" t="str">
        <v xml:space="preserve"> Flying</v>
      </c>
      <c r="AZ171" t="str">
        <f>'pokedex_(Update_04.21)'!E168</f>
        <v>2</v>
      </c>
      <c r="BA171" t="str">
        <v>Ledian</v>
      </c>
      <c r="BB171" t="str">
        <v>Bug</v>
      </c>
      <c r="BC171" t="str">
        <v xml:space="preserve"> Flying</v>
      </c>
      <c r="BD171" t="str">
        <f t="shared" si="5"/>
        <v>Bug, Flying</v>
      </c>
      <c r="BE171" t="str">
        <v>Ledian</v>
      </c>
      <c r="BG171" t="str">
        <v>Bug, Flying</v>
      </c>
      <c r="BH171" t="str">
        <v>Ledian</v>
      </c>
    </row>
    <row r="172" spans="32:60" x14ac:dyDescent="0.35">
      <c r="AF172" t="str">
        <v>Spinarak</v>
      </c>
      <c r="AG172" t="str">
        <v>Bug, Poison</v>
      </c>
      <c r="AH172" t="str" cm="1">
        <f t="array" ref="AH172:AI172">_xlfn.TEXTSPLIT(AG172,",")</f>
        <v>Bug</v>
      </c>
      <c r="AI172" t="str">
        <v xml:space="preserve"> Poison</v>
      </c>
      <c r="AJ172" t="str">
        <f>'pokedex_(Update_04.21)'!E169</f>
        <v>2</v>
      </c>
      <c r="AK172" t="str">
        <v>Spinarak</v>
      </c>
      <c r="AL172" t="str">
        <v>Bug</v>
      </c>
      <c r="AM172" t="str">
        <v xml:space="preserve"> Poison</v>
      </c>
      <c r="AN172" t="str">
        <f t="shared" si="4"/>
        <v>Bug, Poison</v>
      </c>
      <c r="AO172" t="str">
        <v>Spinarak</v>
      </c>
      <c r="AQ172" t="str">
        <v>Bug, Poison</v>
      </c>
      <c r="AR172" t="str">
        <v>Spinarak</v>
      </c>
      <c r="AV172" t="str">
        <v>Spinarak</v>
      </c>
      <c r="AW172" t="str">
        <v>Bug, Poison</v>
      </c>
      <c r="AX172" t="str" cm="1">
        <f t="array" ref="AX172:AY172">_xlfn.TEXTSPLIT(AW172,",")</f>
        <v>Bug</v>
      </c>
      <c r="AY172" t="str">
        <v xml:space="preserve"> Poison</v>
      </c>
      <c r="AZ172" t="str">
        <f>'pokedex_(Update_04.21)'!E169</f>
        <v>2</v>
      </c>
      <c r="BA172" t="str">
        <v>Spinarak</v>
      </c>
      <c r="BB172" t="str">
        <v>Bug</v>
      </c>
      <c r="BC172" t="str">
        <v xml:space="preserve"> Poison</v>
      </c>
      <c r="BD172" t="str">
        <f t="shared" si="5"/>
        <v>Bug, Poison</v>
      </c>
      <c r="BE172" t="str">
        <v>Spinarak</v>
      </c>
      <c r="BG172" t="str">
        <v>Bug, Poison</v>
      </c>
      <c r="BH172" t="str">
        <v>Spinarak</v>
      </c>
    </row>
    <row r="173" spans="32:60" x14ac:dyDescent="0.35">
      <c r="AF173" t="str">
        <v>Ariados</v>
      </c>
      <c r="AG173" t="str">
        <v>Bug, Poison</v>
      </c>
      <c r="AH173" t="str" cm="1">
        <f t="array" ref="AH173:AI173">_xlfn.TEXTSPLIT(AG173,",")</f>
        <v>Bug</v>
      </c>
      <c r="AI173" t="str">
        <v xml:space="preserve"> Poison</v>
      </c>
      <c r="AJ173" t="str">
        <f>'pokedex_(Update_04.21)'!E170</f>
        <v>2</v>
      </c>
      <c r="AK173" t="str">
        <v>Ariados</v>
      </c>
      <c r="AL173" t="str">
        <v>Bug</v>
      </c>
      <c r="AM173" t="str">
        <v xml:space="preserve"> Poison</v>
      </c>
      <c r="AN173" t="str">
        <f t="shared" si="4"/>
        <v>Bug, Poison</v>
      </c>
      <c r="AO173" t="str">
        <v>Ariados</v>
      </c>
      <c r="AQ173" t="str">
        <v>Bug, Poison</v>
      </c>
      <c r="AR173" t="str">
        <v>Ariados</v>
      </c>
      <c r="AV173" t="str">
        <v>Ariados</v>
      </c>
      <c r="AW173" t="str">
        <v>Bug, Poison</v>
      </c>
      <c r="AX173" t="str" cm="1">
        <f t="array" ref="AX173:AY173">_xlfn.TEXTSPLIT(AW173,",")</f>
        <v>Bug</v>
      </c>
      <c r="AY173" t="str">
        <v xml:space="preserve"> Poison</v>
      </c>
      <c r="AZ173" t="str">
        <f>'pokedex_(Update_04.21)'!E170</f>
        <v>2</v>
      </c>
      <c r="BA173" t="str">
        <v>Ariados</v>
      </c>
      <c r="BB173" t="str">
        <v>Bug</v>
      </c>
      <c r="BC173" t="str">
        <v xml:space="preserve"> Poison</v>
      </c>
      <c r="BD173" t="str">
        <f t="shared" si="5"/>
        <v>Bug, Poison</v>
      </c>
      <c r="BE173" t="str">
        <v>Ariados</v>
      </c>
      <c r="BG173" t="str">
        <v>Bug, Poison</v>
      </c>
      <c r="BH173" t="str">
        <v>Ariados</v>
      </c>
    </row>
    <row r="174" spans="32:60" x14ac:dyDescent="0.35">
      <c r="AF174" t="str">
        <v>Crobat</v>
      </c>
      <c r="AG174" t="str">
        <v>Poison, Flying</v>
      </c>
      <c r="AH174" t="str" cm="1">
        <f t="array" ref="AH174:AI174">_xlfn.TEXTSPLIT(AG174,",")</f>
        <v>Poison</v>
      </c>
      <c r="AI174" t="str">
        <v xml:space="preserve"> Flying</v>
      </c>
      <c r="AJ174" t="str">
        <f>'pokedex_(Update_04.21)'!E171</f>
        <v>2</v>
      </c>
      <c r="AK174" t="str">
        <v>Crobat</v>
      </c>
      <c r="AL174" t="str">
        <v>Poison</v>
      </c>
      <c r="AM174" t="str">
        <v xml:space="preserve"> Flying</v>
      </c>
      <c r="AN174" t="str">
        <f t="shared" si="4"/>
        <v>Poison, Flying</v>
      </c>
      <c r="AO174" t="str">
        <v>Crobat</v>
      </c>
      <c r="AQ174" t="str">
        <v>Poison, Flying</v>
      </c>
      <c r="AR174" t="str">
        <v>Crobat</v>
      </c>
      <c r="AV174" t="str">
        <v>Crobat</v>
      </c>
      <c r="AW174" t="str">
        <v>Poison, Flying</v>
      </c>
      <c r="AX174" t="str" cm="1">
        <f t="array" ref="AX174:AY174">_xlfn.TEXTSPLIT(AW174,",")</f>
        <v>Poison</v>
      </c>
      <c r="AY174" t="str">
        <v xml:space="preserve"> Flying</v>
      </c>
      <c r="AZ174" t="str">
        <f>'pokedex_(Update_04.21)'!E171</f>
        <v>2</v>
      </c>
      <c r="BA174" t="str">
        <v>Crobat</v>
      </c>
      <c r="BB174" t="str">
        <v>Poison</v>
      </c>
      <c r="BC174" t="str">
        <v xml:space="preserve"> Flying</v>
      </c>
      <c r="BD174" t="str">
        <f t="shared" si="5"/>
        <v>Poison, Flying</v>
      </c>
      <c r="BE174" t="str">
        <v>Crobat</v>
      </c>
      <c r="BG174" t="str">
        <v>Poison, Flying</v>
      </c>
      <c r="BH174" t="str">
        <v>Crobat</v>
      </c>
    </row>
    <row r="175" spans="32:60" x14ac:dyDescent="0.35">
      <c r="AF175" t="str">
        <v>Chinchou</v>
      </c>
      <c r="AG175" t="str">
        <v>Water, Electric</v>
      </c>
      <c r="AH175" t="str" cm="1">
        <f t="array" ref="AH175:AI175">_xlfn.TEXTSPLIT(AG175,",")</f>
        <v>Water</v>
      </c>
      <c r="AI175" t="str">
        <v xml:space="preserve"> Electric</v>
      </c>
      <c r="AJ175" t="str">
        <f>'pokedex_(Update_04.21)'!E172</f>
        <v>2</v>
      </c>
      <c r="AK175" t="str">
        <v>Chinchou</v>
      </c>
      <c r="AL175" t="str">
        <v>Water</v>
      </c>
      <c r="AM175" t="str">
        <v xml:space="preserve"> Electric</v>
      </c>
      <c r="AN175" t="str">
        <f t="shared" si="4"/>
        <v>Water, Electric</v>
      </c>
      <c r="AO175" t="str">
        <v>Chinchou</v>
      </c>
      <c r="AQ175" t="str">
        <v>Water, Electric</v>
      </c>
      <c r="AR175" t="str">
        <v>Chinchou</v>
      </c>
      <c r="AV175" t="str">
        <v>Chinchou</v>
      </c>
      <c r="AW175" t="str">
        <v>Water, Electric</v>
      </c>
      <c r="AX175" t="str" cm="1">
        <f t="array" ref="AX175:AY175">_xlfn.TEXTSPLIT(AW175,",")</f>
        <v>Water</v>
      </c>
      <c r="AY175" t="str">
        <v xml:space="preserve"> Electric</v>
      </c>
      <c r="AZ175" t="str">
        <f>'pokedex_(Update_04.21)'!E172</f>
        <v>2</v>
      </c>
      <c r="BA175" t="str">
        <v>Chinchou</v>
      </c>
      <c r="BB175" t="str">
        <v>Water</v>
      </c>
      <c r="BC175" t="str">
        <v xml:space="preserve"> Electric</v>
      </c>
      <c r="BD175" t="str">
        <f t="shared" si="5"/>
        <v>Water, Electric</v>
      </c>
      <c r="BE175" t="str">
        <v>Chinchou</v>
      </c>
      <c r="BG175" t="str">
        <v>Water, Electric</v>
      </c>
      <c r="BH175" t="str">
        <v>Chinchou</v>
      </c>
    </row>
    <row r="176" spans="32:60" x14ac:dyDescent="0.35">
      <c r="AF176" t="str">
        <v>Lanturn</v>
      </c>
      <c r="AG176" t="str">
        <v>Water, Electric</v>
      </c>
      <c r="AH176" t="str" cm="1">
        <f t="array" ref="AH176:AI176">_xlfn.TEXTSPLIT(AG176,",")</f>
        <v>Water</v>
      </c>
      <c r="AI176" t="str">
        <v xml:space="preserve"> Electric</v>
      </c>
      <c r="AJ176" t="str">
        <f>'pokedex_(Update_04.21)'!E173</f>
        <v>2</v>
      </c>
      <c r="AK176" t="str">
        <v>Lanturn</v>
      </c>
      <c r="AL176" t="str">
        <v>Water</v>
      </c>
      <c r="AM176" t="str">
        <v xml:space="preserve"> Electric</v>
      </c>
      <c r="AN176" t="str">
        <f t="shared" si="4"/>
        <v>Water, Electric</v>
      </c>
      <c r="AO176" t="str">
        <v>Lanturn</v>
      </c>
      <c r="AQ176" t="str">
        <v>Water, Electric</v>
      </c>
      <c r="AR176" t="str">
        <v>Lanturn</v>
      </c>
      <c r="AV176" t="str">
        <v>Lanturn</v>
      </c>
      <c r="AW176" t="str">
        <v>Water, Electric</v>
      </c>
      <c r="AX176" t="str" cm="1">
        <f t="array" ref="AX176:AY176">_xlfn.TEXTSPLIT(AW176,",")</f>
        <v>Water</v>
      </c>
      <c r="AY176" t="str">
        <v xml:space="preserve"> Electric</v>
      </c>
      <c r="AZ176" t="str">
        <f>'pokedex_(Update_04.21)'!E173</f>
        <v>2</v>
      </c>
      <c r="BA176" t="str">
        <v>Lanturn</v>
      </c>
      <c r="BB176" t="str">
        <v>Water</v>
      </c>
      <c r="BC176" t="str">
        <v xml:space="preserve"> Electric</v>
      </c>
      <c r="BD176" t="str">
        <f t="shared" si="5"/>
        <v>Water, Electric</v>
      </c>
      <c r="BE176" t="str">
        <v>Lanturn</v>
      </c>
      <c r="BG176" t="str">
        <v>Water, Electric</v>
      </c>
      <c r="BH176" t="str">
        <v>Lanturn</v>
      </c>
    </row>
    <row r="177" spans="32:60" x14ac:dyDescent="0.35">
      <c r="AF177" t="str">
        <v>Pichu</v>
      </c>
      <c r="AG177" t="str">
        <v>Electric</v>
      </c>
      <c r="AH177" t="str" cm="1">
        <f t="array" ref="AH177">_xlfn.TEXTSPLIT(AG177,",")</f>
        <v>Electric</v>
      </c>
      <c r="AJ177" t="str">
        <f>'pokedex_(Update_04.21)'!E174</f>
        <v>2</v>
      </c>
      <c r="AK177" t="str">
        <v>Pichu</v>
      </c>
      <c r="AL177" t="str">
        <v>Electric</v>
      </c>
      <c r="AM177" t="str">
        <v>Electric</v>
      </c>
      <c r="AN177" t="str">
        <f t="shared" si="4"/>
        <v>Electric,Electric</v>
      </c>
      <c r="AO177" t="str">
        <v>Pichu</v>
      </c>
      <c r="AQ177" t="str">
        <v>Electric</v>
      </c>
      <c r="AR177" t="str">
        <v>Pichu</v>
      </c>
      <c r="AV177" t="str">
        <v>Pichu</v>
      </c>
      <c r="AW177" t="str">
        <v>Electric</v>
      </c>
      <c r="AX177" t="str" cm="1">
        <f t="array" ref="AX177">_xlfn.TEXTSPLIT(AW177,",")</f>
        <v>Electric</v>
      </c>
      <c r="AZ177" t="str">
        <f>'pokedex_(Update_04.21)'!E174</f>
        <v>2</v>
      </c>
      <c r="BA177" t="str">
        <v>Pichu</v>
      </c>
      <c r="BB177" t="str">
        <v>Electric</v>
      </c>
      <c r="BC177" t="str">
        <v>Electric</v>
      </c>
      <c r="BD177" t="str">
        <f t="shared" si="5"/>
        <v>Electric,Electric</v>
      </c>
      <c r="BE177" t="str">
        <v>Pichu</v>
      </c>
      <c r="BG177" t="str">
        <v>Electric</v>
      </c>
      <c r="BH177" t="str">
        <v>Pichu</v>
      </c>
    </row>
    <row r="178" spans="32:60" x14ac:dyDescent="0.35">
      <c r="AF178" t="str">
        <v>Cleffa</v>
      </c>
      <c r="AG178" t="str">
        <v>Fairy</v>
      </c>
      <c r="AH178" t="str" cm="1">
        <f t="array" ref="AH178">_xlfn.TEXTSPLIT(AG178,",")</f>
        <v>Fairy</v>
      </c>
      <c r="AJ178" t="str">
        <f>'pokedex_(Update_04.21)'!E175</f>
        <v>2</v>
      </c>
      <c r="AK178" t="str">
        <v>Cleffa</v>
      </c>
      <c r="AL178" t="str">
        <v>Fairy</v>
      </c>
      <c r="AM178" t="str">
        <v>Fairy</v>
      </c>
      <c r="AN178" t="str">
        <f t="shared" si="4"/>
        <v>Fairy,Fairy</v>
      </c>
      <c r="AO178" t="str">
        <v>Cleffa</v>
      </c>
      <c r="AQ178" t="str">
        <v>Fairy</v>
      </c>
      <c r="AR178" t="str">
        <v>Cleffa</v>
      </c>
      <c r="AV178" t="str">
        <v>Cleffa</v>
      </c>
      <c r="AW178" t="str">
        <v>Fairy</v>
      </c>
      <c r="AX178" t="str" cm="1">
        <f t="array" ref="AX178">_xlfn.TEXTSPLIT(AW178,",")</f>
        <v>Fairy</v>
      </c>
      <c r="AZ178" t="str">
        <f>'pokedex_(Update_04.21)'!E175</f>
        <v>2</v>
      </c>
      <c r="BA178" t="str">
        <v>Cleffa</v>
      </c>
      <c r="BB178" t="str">
        <v>Fairy</v>
      </c>
      <c r="BC178" t="str">
        <v>Fairy</v>
      </c>
      <c r="BD178" t="str">
        <f t="shared" si="5"/>
        <v>Fairy,Fairy</v>
      </c>
      <c r="BE178" t="str">
        <v>Cleffa</v>
      </c>
      <c r="BG178" t="str">
        <v>Fairy</v>
      </c>
      <c r="BH178" t="str">
        <v>Cleffa</v>
      </c>
    </row>
    <row r="179" spans="32:60" x14ac:dyDescent="0.35">
      <c r="AF179" t="str">
        <v>Igglybuff</v>
      </c>
      <c r="AG179" t="str">
        <v>Normal, Fairy</v>
      </c>
      <c r="AH179" t="str" cm="1">
        <f t="array" ref="AH179:AI179">_xlfn.TEXTSPLIT(AG179,",")</f>
        <v>Normal</v>
      </c>
      <c r="AI179" t="str">
        <v xml:space="preserve"> Fairy</v>
      </c>
      <c r="AJ179" t="str">
        <f>'pokedex_(Update_04.21)'!E176</f>
        <v>2</v>
      </c>
      <c r="AK179" t="str">
        <v>Igglybuff</v>
      </c>
      <c r="AL179" t="str">
        <v>Normal</v>
      </c>
      <c r="AM179" t="str">
        <v xml:space="preserve"> Fairy</v>
      </c>
      <c r="AN179" t="str">
        <f t="shared" si="4"/>
        <v>Normal, Fairy</v>
      </c>
      <c r="AO179" t="str">
        <v>Igglybuff</v>
      </c>
      <c r="AQ179" t="str">
        <v>Normal, Fairy</v>
      </c>
      <c r="AR179" t="str">
        <v>Igglybuff</v>
      </c>
      <c r="AV179" t="str">
        <v>Igglybuff</v>
      </c>
      <c r="AW179" t="str">
        <v>Normal, Fairy</v>
      </c>
      <c r="AX179" t="str" cm="1">
        <f t="array" ref="AX179:AY179">_xlfn.TEXTSPLIT(AW179,",")</f>
        <v>Normal</v>
      </c>
      <c r="AY179" t="str">
        <v xml:space="preserve"> Fairy</v>
      </c>
      <c r="AZ179" t="str">
        <f>'pokedex_(Update_04.21)'!E176</f>
        <v>2</v>
      </c>
      <c r="BA179" t="str">
        <v>Igglybuff</v>
      </c>
      <c r="BB179" t="str">
        <v>Normal</v>
      </c>
      <c r="BC179" t="str">
        <v xml:space="preserve"> Fairy</v>
      </c>
      <c r="BD179" t="str">
        <f t="shared" si="5"/>
        <v>Normal, Fairy</v>
      </c>
      <c r="BE179" t="str">
        <v>Igglybuff</v>
      </c>
      <c r="BG179" t="str">
        <v>Normal, Fairy</v>
      </c>
      <c r="BH179" t="str">
        <v>Igglybuff</v>
      </c>
    </row>
    <row r="180" spans="32:60" x14ac:dyDescent="0.35">
      <c r="AF180" t="str">
        <v>Togepi</v>
      </c>
      <c r="AG180" t="str">
        <v>Fairy</v>
      </c>
      <c r="AH180" t="str" cm="1">
        <f t="array" ref="AH180">_xlfn.TEXTSPLIT(AG180,",")</f>
        <v>Fairy</v>
      </c>
      <c r="AJ180" t="str">
        <f>'pokedex_(Update_04.21)'!E177</f>
        <v>2</v>
      </c>
      <c r="AK180" t="str">
        <v>Togepi</v>
      </c>
      <c r="AL180" t="str">
        <v>Fairy</v>
      </c>
      <c r="AM180" t="str">
        <v>Fairy</v>
      </c>
      <c r="AN180" t="str">
        <f t="shared" si="4"/>
        <v>Fairy,Fairy</v>
      </c>
      <c r="AO180" t="str">
        <v>Togepi</v>
      </c>
      <c r="AQ180" t="str">
        <v>Fairy</v>
      </c>
      <c r="AR180" t="str">
        <v>Togepi</v>
      </c>
      <c r="AV180" t="str">
        <v>Togepi</v>
      </c>
      <c r="AW180" t="str">
        <v>Fairy</v>
      </c>
      <c r="AX180" t="str" cm="1">
        <f t="array" ref="AX180">_xlfn.TEXTSPLIT(AW180,",")</f>
        <v>Fairy</v>
      </c>
      <c r="AZ180" t="str">
        <f>'pokedex_(Update_04.21)'!E177</f>
        <v>2</v>
      </c>
      <c r="BA180" t="str">
        <v>Togepi</v>
      </c>
      <c r="BB180" t="str">
        <v>Fairy</v>
      </c>
      <c r="BC180" t="str">
        <v>Fairy</v>
      </c>
      <c r="BD180" t="str">
        <f t="shared" si="5"/>
        <v>Fairy,Fairy</v>
      </c>
      <c r="BE180" t="str">
        <v>Togepi</v>
      </c>
      <c r="BG180" t="str">
        <v>Fairy</v>
      </c>
      <c r="BH180" t="str">
        <v>Togepi</v>
      </c>
    </row>
    <row r="181" spans="32:60" x14ac:dyDescent="0.35">
      <c r="AF181" t="str">
        <v>Togetic</v>
      </c>
      <c r="AG181" t="str">
        <v>Fairy, Flying</v>
      </c>
      <c r="AH181" t="str" cm="1">
        <f t="array" ref="AH181:AI181">_xlfn.TEXTSPLIT(AG181,",")</f>
        <v>Fairy</v>
      </c>
      <c r="AI181" t="str">
        <v xml:space="preserve"> Flying</v>
      </c>
      <c r="AJ181" t="str">
        <f>'pokedex_(Update_04.21)'!E178</f>
        <v>2</v>
      </c>
      <c r="AK181" t="str">
        <v>Togetic</v>
      </c>
      <c r="AL181" t="str">
        <v>Fairy</v>
      </c>
      <c r="AM181" t="str">
        <v xml:space="preserve"> Flying</v>
      </c>
      <c r="AN181" t="str">
        <f t="shared" si="4"/>
        <v>Fairy, Flying</v>
      </c>
      <c r="AO181" t="str">
        <v>Togetic</v>
      </c>
      <c r="AQ181" t="str">
        <v>Fairy, Flying</v>
      </c>
      <c r="AR181" t="str">
        <v>Togetic</v>
      </c>
      <c r="AV181" t="str">
        <v>Togetic</v>
      </c>
      <c r="AW181" t="str">
        <v>Fairy, Flying</v>
      </c>
      <c r="AX181" t="str" cm="1">
        <f t="array" ref="AX181:AY181">_xlfn.TEXTSPLIT(AW181,",")</f>
        <v>Fairy</v>
      </c>
      <c r="AY181" t="str">
        <v xml:space="preserve"> Flying</v>
      </c>
      <c r="AZ181" t="str">
        <f>'pokedex_(Update_04.21)'!E178</f>
        <v>2</v>
      </c>
      <c r="BA181" t="str">
        <v>Togetic</v>
      </c>
      <c r="BB181" t="str">
        <v>Fairy</v>
      </c>
      <c r="BC181" t="str">
        <v xml:space="preserve"> Flying</v>
      </c>
      <c r="BD181" t="str">
        <f t="shared" si="5"/>
        <v>Fairy, Flying</v>
      </c>
      <c r="BE181" t="str">
        <v>Togetic</v>
      </c>
      <c r="BG181" t="str">
        <v>Fairy, Flying</v>
      </c>
      <c r="BH181" t="str">
        <v>Togetic</v>
      </c>
    </row>
    <row r="182" spans="32:60" x14ac:dyDescent="0.35">
      <c r="AF182" t="str">
        <v>Natu</v>
      </c>
      <c r="AG182" t="str">
        <v>Psychic, Flying</v>
      </c>
      <c r="AH182" t="str" cm="1">
        <f t="array" ref="AH182:AI182">_xlfn.TEXTSPLIT(AG182,",")</f>
        <v>Psychic</v>
      </c>
      <c r="AI182" t="str">
        <v xml:space="preserve"> Flying</v>
      </c>
      <c r="AJ182" t="str">
        <f>'pokedex_(Update_04.21)'!E179</f>
        <v>2</v>
      </c>
      <c r="AK182" t="str">
        <v>Natu</v>
      </c>
      <c r="AL182" t="str">
        <v>Psychic</v>
      </c>
      <c r="AM182" t="str">
        <v xml:space="preserve"> Flying</v>
      </c>
      <c r="AN182" t="str">
        <f t="shared" si="4"/>
        <v>Psychic, Flying</v>
      </c>
      <c r="AO182" t="str">
        <v>Natu</v>
      </c>
      <c r="AQ182" t="str">
        <v>Psychic, Flying</v>
      </c>
      <c r="AR182" t="str">
        <v>Natu</v>
      </c>
      <c r="AV182" t="str">
        <v>Natu</v>
      </c>
      <c r="AW182" t="str">
        <v>Psychic, Flying</v>
      </c>
      <c r="AX182" t="str" cm="1">
        <f t="array" ref="AX182:AY182">_xlfn.TEXTSPLIT(AW182,",")</f>
        <v>Psychic</v>
      </c>
      <c r="AY182" t="str">
        <v xml:space="preserve"> Flying</v>
      </c>
      <c r="AZ182" t="str">
        <f>'pokedex_(Update_04.21)'!E179</f>
        <v>2</v>
      </c>
      <c r="BA182" t="str">
        <v>Natu</v>
      </c>
      <c r="BB182" t="str">
        <v>Psychic</v>
      </c>
      <c r="BC182" t="str">
        <v xml:space="preserve"> Flying</v>
      </c>
      <c r="BD182" t="str">
        <f t="shared" si="5"/>
        <v>Psychic, Flying</v>
      </c>
      <c r="BE182" t="str">
        <v>Natu</v>
      </c>
      <c r="BG182" t="str">
        <v>Psychic, Flying</v>
      </c>
      <c r="BH182" t="str">
        <v>Natu</v>
      </c>
    </row>
    <row r="183" spans="32:60" x14ac:dyDescent="0.35">
      <c r="AF183" t="str">
        <v>Xatu</v>
      </c>
      <c r="AG183" t="str">
        <v>Psychic, Flying</v>
      </c>
      <c r="AH183" t="str" cm="1">
        <f t="array" ref="AH183:AI183">_xlfn.TEXTSPLIT(AG183,",")</f>
        <v>Psychic</v>
      </c>
      <c r="AI183" t="str">
        <v xml:space="preserve"> Flying</v>
      </c>
      <c r="AJ183" t="str">
        <f>'pokedex_(Update_04.21)'!E180</f>
        <v>2</v>
      </c>
      <c r="AK183" t="str">
        <v>Xatu</v>
      </c>
      <c r="AL183" t="str">
        <v>Psychic</v>
      </c>
      <c r="AM183" t="str">
        <v xml:space="preserve"> Flying</v>
      </c>
      <c r="AN183" t="str">
        <f t="shared" si="4"/>
        <v>Psychic, Flying</v>
      </c>
      <c r="AO183" t="str">
        <v>Xatu</v>
      </c>
      <c r="AQ183" t="str">
        <v>Psychic, Flying</v>
      </c>
      <c r="AR183" t="str">
        <v>Xatu</v>
      </c>
      <c r="AV183" t="str">
        <v>Xatu</v>
      </c>
      <c r="AW183" t="str">
        <v>Psychic, Flying</v>
      </c>
      <c r="AX183" t="str" cm="1">
        <f t="array" ref="AX183:AY183">_xlfn.TEXTSPLIT(AW183,",")</f>
        <v>Psychic</v>
      </c>
      <c r="AY183" t="str">
        <v xml:space="preserve"> Flying</v>
      </c>
      <c r="AZ183" t="str">
        <f>'pokedex_(Update_04.21)'!E180</f>
        <v>2</v>
      </c>
      <c r="BA183" t="str">
        <v>Xatu</v>
      </c>
      <c r="BB183" t="str">
        <v>Psychic</v>
      </c>
      <c r="BC183" t="str">
        <v xml:space="preserve"> Flying</v>
      </c>
      <c r="BD183" t="str">
        <f t="shared" si="5"/>
        <v>Psychic, Flying</v>
      </c>
      <c r="BE183" t="str">
        <v>Xatu</v>
      </c>
      <c r="BG183" t="str">
        <v>Psychic, Flying</v>
      </c>
      <c r="BH183" t="str">
        <v>Xatu</v>
      </c>
    </row>
    <row r="184" spans="32:60" x14ac:dyDescent="0.35">
      <c r="AF184" t="str">
        <v>Mareep</v>
      </c>
      <c r="AG184" t="str">
        <v>Electric</v>
      </c>
      <c r="AH184" t="str" cm="1">
        <f t="array" ref="AH184">_xlfn.TEXTSPLIT(AG184,",")</f>
        <v>Electric</v>
      </c>
      <c r="AJ184" t="str">
        <f>'pokedex_(Update_04.21)'!E181</f>
        <v>2</v>
      </c>
      <c r="AK184" t="str">
        <v>Mareep</v>
      </c>
      <c r="AL184" t="str">
        <v>Electric</v>
      </c>
      <c r="AM184" t="str">
        <v>Electric</v>
      </c>
      <c r="AN184" t="str">
        <f t="shared" si="4"/>
        <v>Electric,Electric</v>
      </c>
      <c r="AO184" t="str">
        <v>Mareep</v>
      </c>
      <c r="AQ184" t="str">
        <v>Electric</v>
      </c>
      <c r="AR184" t="str">
        <v>Mareep</v>
      </c>
      <c r="AV184" t="str">
        <v>Mareep</v>
      </c>
      <c r="AW184" t="str">
        <v>Electric</v>
      </c>
      <c r="AX184" t="str" cm="1">
        <f t="array" ref="AX184">_xlfn.TEXTSPLIT(AW184,",")</f>
        <v>Electric</v>
      </c>
      <c r="AZ184" t="str">
        <f>'pokedex_(Update_04.21)'!E181</f>
        <v>2</v>
      </c>
      <c r="BA184" t="str">
        <v>Mareep</v>
      </c>
      <c r="BB184" t="str">
        <v>Electric</v>
      </c>
      <c r="BC184" t="str">
        <v>Electric</v>
      </c>
      <c r="BD184" t="str">
        <f t="shared" si="5"/>
        <v>Electric,Electric</v>
      </c>
      <c r="BE184" t="str">
        <v>Mareep</v>
      </c>
      <c r="BG184" t="str">
        <v>Electric</v>
      </c>
      <c r="BH184" t="str">
        <v>Mareep</v>
      </c>
    </row>
    <row r="185" spans="32:60" x14ac:dyDescent="0.35">
      <c r="AF185" t="str">
        <v>Flaaffy</v>
      </c>
      <c r="AG185" t="str">
        <v>Electric</v>
      </c>
      <c r="AH185" t="str" cm="1">
        <f t="array" ref="AH185">_xlfn.TEXTSPLIT(AG185,",")</f>
        <v>Electric</v>
      </c>
      <c r="AJ185" t="str">
        <f>'pokedex_(Update_04.21)'!E182</f>
        <v>2</v>
      </c>
      <c r="AK185" t="str">
        <v>Flaaffy</v>
      </c>
      <c r="AL185" t="str">
        <v>Electric</v>
      </c>
      <c r="AM185" t="str">
        <v>Electric</v>
      </c>
      <c r="AN185" t="str">
        <f t="shared" si="4"/>
        <v>Electric,Electric</v>
      </c>
      <c r="AO185" t="str">
        <v>Flaaffy</v>
      </c>
      <c r="AQ185" t="str">
        <v>Electric</v>
      </c>
      <c r="AR185" t="str">
        <v>Flaaffy</v>
      </c>
      <c r="AV185" t="str">
        <v>Flaaffy</v>
      </c>
      <c r="AW185" t="str">
        <v>Electric</v>
      </c>
      <c r="AX185" t="str" cm="1">
        <f t="array" ref="AX185">_xlfn.TEXTSPLIT(AW185,",")</f>
        <v>Electric</v>
      </c>
      <c r="AZ185" t="str">
        <f>'pokedex_(Update_04.21)'!E182</f>
        <v>2</v>
      </c>
      <c r="BA185" t="str">
        <v>Flaaffy</v>
      </c>
      <c r="BB185" t="str">
        <v>Electric</v>
      </c>
      <c r="BC185" t="str">
        <v>Electric</v>
      </c>
      <c r="BD185" t="str">
        <f t="shared" si="5"/>
        <v>Electric,Electric</v>
      </c>
      <c r="BE185" t="str">
        <v>Flaaffy</v>
      </c>
      <c r="BG185" t="str">
        <v>Electric</v>
      </c>
      <c r="BH185" t="str">
        <v>Flaaffy</v>
      </c>
    </row>
    <row r="186" spans="32:60" x14ac:dyDescent="0.35">
      <c r="AF186" t="str">
        <v>Ampharos</v>
      </c>
      <c r="AG186" t="str">
        <v>Electric</v>
      </c>
      <c r="AH186" t="str" cm="1">
        <f t="array" ref="AH186">_xlfn.TEXTSPLIT(AG186,",")</f>
        <v>Electric</v>
      </c>
      <c r="AJ186" t="str">
        <f>'pokedex_(Update_04.21)'!E183</f>
        <v>2</v>
      </c>
      <c r="AK186" t="str">
        <v>Ampharos</v>
      </c>
      <c r="AL186" t="str">
        <v>Electric</v>
      </c>
      <c r="AM186" t="str">
        <v>Electric</v>
      </c>
      <c r="AN186" t="str">
        <f t="shared" si="4"/>
        <v>Electric,Electric</v>
      </c>
      <c r="AO186" t="str">
        <v>Ampharos</v>
      </c>
      <c r="AQ186" t="str">
        <v>Electric</v>
      </c>
      <c r="AR186" t="str">
        <v>Ampharos</v>
      </c>
      <c r="AV186" t="str">
        <v>Ampharos</v>
      </c>
      <c r="AW186" t="str">
        <v>Electric</v>
      </c>
      <c r="AX186" t="str" cm="1">
        <f t="array" ref="AX186">_xlfn.TEXTSPLIT(AW186,",")</f>
        <v>Electric</v>
      </c>
      <c r="AZ186" t="str">
        <f>'pokedex_(Update_04.21)'!E183</f>
        <v>2</v>
      </c>
      <c r="BA186" t="str">
        <v>Ampharos</v>
      </c>
      <c r="BB186" t="str">
        <v>Electric</v>
      </c>
      <c r="BC186" t="str">
        <v>Electric</v>
      </c>
      <c r="BD186" t="str">
        <f t="shared" si="5"/>
        <v>Electric,Electric</v>
      </c>
      <c r="BE186" t="str">
        <v>Ampharos</v>
      </c>
      <c r="BG186" t="str">
        <v>Electric</v>
      </c>
      <c r="BH186" t="str">
        <v>Ampharos</v>
      </c>
    </row>
    <row r="187" spans="32:60" x14ac:dyDescent="0.35">
      <c r="AF187" t="str">
        <v>Bellossom</v>
      </c>
      <c r="AG187" t="str">
        <v>Grass</v>
      </c>
      <c r="AH187" t="str" cm="1">
        <f t="array" ref="AH187">_xlfn.TEXTSPLIT(AG187,",")</f>
        <v>Grass</v>
      </c>
      <c r="AJ187" t="str">
        <f>'pokedex_(Update_04.21)'!E184</f>
        <v>2</v>
      </c>
      <c r="AK187" t="str">
        <v>Bellossom</v>
      </c>
      <c r="AL187" t="str">
        <v>Grass</v>
      </c>
      <c r="AM187" t="str">
        <v>Grass</v>
      </c>
      <c r="AN187" t="str">
        <f t="shared" si="4"/>
        <v>Grass,Grass</v>
      </c>
      <c r="AO187" t="str">
        <v>Bellossom</v>
      </c>
      <c r="AQ187" t="str">
        <v>Grass</v>
      </c>
      <c r="AR187" t="str">
        <v>Bellossom</v>
      </c>
      <c r="AV187" t="str">
        <v>Bellossom</v>
      </c>
      <c r="AW187" t="str">
        <v>Grass</v>
      </c>
      <c r="AX187" t="str" cm="1">
        <f t="array" ref="AX187">_xlfn.TEXTSPLIT(AW187,",")</f>
        <v>Grass</v>
      </c>
      <c r="AZ187" t="str">
        <f>'pokedex_(Update_04.21)'!E184</f>
        <v>2</v>
      </c>
      <c r="BA187" t="str">
        <v>Bellossom</v>
      </c>
      <c r="BB187" t="str">
        <v>Grass</v>
      </c>
      <c r="BC187" t="str">
        <v>Grass</v>
      </c>
      <c r="BD187" t="str">
        <f t="shared" si="5"/>
        <v>Grass,Grass</v>
      </c>
      <c r="BE187" t="str">
        <v>Bellossom</v>
      </c>
      <c r="BG187" t="str">
        <v>Grass</v>
      </c>
      <c r="BH187" t="str">
        <v>Bellossom</v>
      </c>
    </row>
    <row r="188" spans="32:60" x14ac:dyDescent="0.35">
      <c r="AF188" t="str">
        <v>Marill</v>
      </c>
      <c r="AG188" t="str">
        <v>Water, Fairy</v>
      </c>
      <c r="AH188" t="str" cm="1">
        <f t="array" ref="AH188:AI188">_xlfn.TEXTSPLIT(AG188,",")</f>
        <v>Water</v>
      </c>
      <c r="AI188" t="str">
        <v xml:space="preserve"> Fairy</v>
      </c>
      <c r="AJ188" t="str">
        <f>'pokedex_(Update_04.21)'!E185</f>
        <v>2</v>
      </c>
      <c r="AK188" t="str">
        <v>Marill</v>
      </c>
      <c r="AL188" t="str">
        <v>Water</v>
      </c>
      <c r="AM188" t="str">
        <v xml:space="preserve"> Fairy</v>
      </c>
      <c r="AN188" t="str">
        <f t="shared" si="4"/>
        <v>Water, Fairy</v>
      </c>
      <c r="AO188" t="str">
        <v>Marill</v>
      </c>
      <c r="AQ188" t="str">
        <v>Water, Fairy</v>
      </c>
      <c r="AR188" t="str">
        <v>Marill</v>
      </c>
      <c r="AV188" t="str">
        <v>Marill</v>
      </c>
      <c r="AW188" t="str">
        <v>Water, Fairy</v>
      </c>
      <c r="AX188" t="str" cm="1">
        <f t="array" ref="AX188:AY188">_xlfn.TEXTSPLIT(AW188,",")</f>
        <v>Water</v>
      </c>
      <c r="AY188" t="str">
        <v xml:space="preserve"> Fairy</v>
      </c>
      <c r="AZ188" t="str">
        <f>'pokedex_(Update_04.21)'!E185</f>
        <v>2</v>
      </c>
      <c r="BA188" t="str">
        <v>Marill</v>
      </c>
      <c r="BB188" t="str">
        <v>Water</v>
      </c>
      <c r="BC188" t="str">
        <v xml:space="preserve"> Fairy</v>
      </c>
      <c r="BD188" t="str">
        <f t="shared" si="5"/>
        <v>Water, Fairy</v>
      </c>
      <c r="BE188" t="str">
        <v>Marill</v>
      </c>
      <c r="BG188" t="str">
        <v>Water, Fairy</v>
      </c>
      <c r="BH188" t="str">
        <v>Marill</v>
      </c>
    </row>
    <row r="189" spans="32:60" x14ac:dyDescent="0.35">
      <c r="AF189" t="str">
        <v>Azumarill</v>
      </c>
      <c r="AG189" t="str">
        <v>Water, Fairy</v>
      </c>
      <c r="AH189" t="str" cm="1">
        <f t="array" ref="AH189:AI189">_xlfn.TEXTSPLIT(AG189,",")</f>
        <v>Water</v>
      </c>
      <c r="AI189" t="str">
        <v xml:space="preserve"> Fairy</v>
      </c>
      <c r="AJ189" t="str">
        <f>'pokedex_(Update_04.21)'!E186</f>
        <v>2</v>
      </c>
      <c r="AK189" t="str">
        <v>Azumarill</v>
      </c>
      <c r="AL189" t="str">
        <v>Water</v>
      </c>
      <c r="AM189" t="str">
        <v xml:space="preserve"> Fairy</v>
      </c>
      <c r="AN189" t="str">
        <f t="shared" si="4"/>
        <v>Water, Fairy</v>
      </c>
      <c r="AO189" t="str">
        <v>Azumarill</v>
      </c>
      <c r="AQ189" t="str">
        <v>Water, Fairy</v>
      </c>
      <c r="AR189" t="str">
        <v>Azumarill</v>
      </c>
      <c r="AV189" t="str">
        <v>Azumarill</v>
      </c>
      <c r="AW189" t="str">
        <v>Water, Fairy</v>
      </c>
      <c r="AX189" t="str" cm="1">
        <f t="array" ref="AX189:AY189">_xlfn.TEXTSPLIT(AW189,",")</f>
        <v>Water</v>
      </c>
      <c r="AY189" t="str">
        <v xml:space="preserve"> Fairy</v>
      </c>
      <c r="AZ189" t="str">
        <f>'pokedex_(Update_04.21)'!E186</f>
        <v>2</v>
      </c>
      <c r="BA189" t="str">
        <v>Azumarill</v>
      </c>
      <c r="BB189" t="str">
        <v>Water</v>
      </c>
      <c r="BC189" t="str">
        <v xml:space="preserve"> Fairy</v>
      </c>
      <c r="BD189" t="str">
        <f t="shared" si="5"/>
        <v>Water, Fairy</v>
      </c>
      <c r="BE189" t="str">
        <v>Azumarill</v>
      </c>
      <c r="BG189" t="str">
        <v>Water, Fairy</v>
      </c>
      <c r="BH189" t="str">
        <v>Azumarill</v>
      </c>
    </row>
    <row r="190" spans="32:60" x14ac:dyDescent="0.35">
      <c r="AF190" t="str">
        <v>Sudowoodo</v>
      </c>
      <c r="AG190" t="str">
        <v>Rock</v>
      </c>
      <c r="AH190" t="str" cm="1">
        <f t="array" ref="AH190">_xlfn.TEXTSPLIT(AG190,",")</f>
        <v>Rock</v>
      </c>
      <c r="AJ190" t="str">
        <f>'pokedex_(Update_04.21)'!E187</f>
        <v>2</v>
      </c>
      <c r="AK190" t="str">
        <v>Sudowoodo</v>
      </c>
      <c r="AL190" t="str">
        <v>Rock</v>
      </c>
      <c r="AM190" t="str">
        <v>Rock</v>
      </c>
      <c r="AN190" t="str">
        <f t="shared" si="4"/>
        <v>Rock,Rock</v>
      </c>
      <c r="AO190" t="str">
        <v>Sudowoodo</v>
      </c>
      <c r="AQ190" t="str">
        <v>Rock</v>
      </c>
      <c r="AR190" t="str">
        <v>Sudowoodo</v>
      </c>
      <c r="AV190" t="str">
        <v>Sudowoodo</v>
      </c>
      <c r="AW190" t="str">
        <v>Rock</v>
      </c>
      <c r="AX190" t="str" cm="1">
        <f t="array" ref="AX190">_xlfn.TEXTSPLIT(AW190,",")</f>
        <v>Rock</v>
      </c>
      <c r="AZ190" t="str">
        <f>'pokedex_(Update_04.21)'!E187</f>
        <v>2</v>
      </c>
      <c r="BA190" t="str">
        <v>Sudowoodo</v>
      </c>
      <c r="BB190" t="str">
        <v>Rock</v>
      </c>
      <c r="BC190" t="str">
        <v>Rock</v>
      </c>
      <c r="BD190" t="str">
        <f t="shared" si="5"/>
        <v>Rock,Rock</v>
      </c>
      <c r="BE190" t="str">
        <v>Sudowoodo</v>
      </c>
      <c r="BG190" t="str">
        <v>Rock</v>
      </c>
      <c r="BH190" t="str">
        <v>Sudowoodo</v>
      </c>
    </row>
    <row r="191" spans="32:60" x14ac:dyDescent="0.35">
      <c r="AF191" t="str">
        <v>Politoed</v>
      </c>
      <c r="AG191" t="str">
        <v>Water</v>
      </c>
      <c r="AH191" t="str" cm="1">
        <f t="array" ref="AH191">_xlfn.TEXTSPLIT(AG191,",")</f>
        <v>Water</v>
      </c>
      <c r="AJ191" t="str">
        <f>'pokedex_(Update_04.21)'!E188</f>
        <v>2</v>
      </c>
      <c r="AK191" t="str">
        <v>Politoed</v>
      </c>
      <c r="AL191" t="str">
        <v>Water</v>
      </c>
      <c r="AM191" t="str">
        <v>Water</v>
      </c>
      <c r="AN191" t="str">
        <f t="shared" si="4"/>
        <v>Water,Water</v>
      </c>
      <c r="AO191" t="str">
        <v>Politoed</v>
      </c>
      <c r="AQ191" t="str">
        <v>Water</v>
      </c>
      <c r="AR191" t="str">
        <v>Politoed</v>
      </c>
      <c r="AV191" t="str">
        <v>Politoed</v>
      </c>
      <c r="AW191" t="str">
        <v>Water</v>
      </c>
      <c r="AX191" t="str" cm="1">
        <f t="array" ref="AX191">_xlfn.TEXTSPLIT(AW191,",")</f>
        <v>Water</v>
      </c>
      <c r="AZ191" t="str">
        <f>'pokedex_(Update_04.21)'!E188</f>
        <v>2</v>
      </c>
      <c r="BA191" t="str">
        <v>Politoed</v>
      </c>
      <c r="BB191" t="str">
        <v>Water</v>
      </c>
      <c r="BC191" t="str">
        <v>Water</v>
      </c>
      <c r="BD191" t="str">
        <f t="shared" si="5"/>
        <v>Water,Water</v>
      </c>
      <c r="BE191" t="str">
        <v>Politoed</v>
      </c>
      <c r="BG191" t="str">
        <v>Water</v>
      </c>
      <c r="BH191" t="str">
        <v>Politoed</v>
      </c>
    </row>
    <row r="192" spans="32:60" x14ac:dyDescent="0.35">
      <c r="AF192" t="str">
        <v>Hoppip</v>
      </c>
      <c r="AG192" t="str">
        <v>Grass, Flying</v>
      </c>
      <c r="AH192" t="str" cm="1">
        <f t="array" ref="AH192:AI192">_xlfn.TEXTSPLIT(AG192,",")</f>
        <v>Grass</v>
      </c>
      <c r="AI192" t="str">
        <v xml:space="preserve"> Flying</v>
      </c>
      <c r="AJ192" t="str">
        <f>'pokedex_(Update_04.21)'!E189</f>
        <v>2</v>
      </c>
      <c r="AK192" t="str">
        <v>Hoppip</v>
      </c>
      <c r="AL192" t="str">
        <v>Grass</v>
      </c>
      <c r="AM192" t="str">
        <v xml:space="preserve"> Flying</v>
      </c>
      <c r="AN192" t="str">
        <f t="shared" si="4"/>
        <v>Grass, Flying</v>
      </c>
      <c r="AO192" t="str">
        <v>Hoppip</v>
      </c>
      <c r="AQ192" t="str">
        <v>Grass, Flying</v>
      </c>
      <c r="AR192" t="str">
        <v>Hoppip</v>
      </c>
      <c r="AV192" t="str">
        <v>Hoppip</v>
      </c>
      <c r="AW192" t="str">
        <v>Grass, Flying</v>
      </c>
      <c r="AX192" t="str" cm="1">
        <f t="array" ref="AX192:AY192">_xlfn.TEXTSPLIT(AW192,",")</f>
        <v>Grass</v>
      </c>
      <c r="AY192" t="str">
        <v xml:space="preserve"> Flying</v>
      </c>
      <c r="AZ192" t="str">
        <f>'pokedex_(Update_04.21)'!E189</f>
        <v>2</v>
      </c>
      <c r="BA192" t="str">
        <v>Hoppip</v>
      </c>
      <c r="BB192" t="str">
        <v>Grass</v>
      </c>
      <c r="BC192" t="str">
        <v xml:space="preserve"> Flying</v>
      </c>
      <c r="BD192" t="str">
        <f t="shared" si="5"/>
        <v>Grass, Flying</v>
      </c>
      <c r="BE192" t="str">
        <v>Hoppip</v>
      </c>
      <c r="BG192" t="str">
        <v>Grass, Flying</v>
      </c>
      <c r="BH192" t="str">
        <v>Hoppip</v>
      </c>
    </row>
    <row r="193" spans="32:60" x14ac:dyDescent="0.35">
      <c r="AF193" t="str">
        <v>Skiploom</v>
      </c>
      <c r="AG193" t="str">
        <v>Grass, Flying</v>
      </c>
      <c r="AH193" t="str" cm="1">
        <f t="array" ref="AH193:AI193">_xlfn.TEXTSPLIT(AG193,",")</f>
        <v>Grass</v>
      </c>
      <c r="AI193" t="str">
        <v xml:space="preserve"> Flying</v>
      </c>
      <c r="AJ193" t="str">
        <f>'pokedex_(Update_04.21)'!E190</f>
        <v>2</v>
      </c>
      <c r="AK193" t="str">
        <v>Skiploom</v>
      </c>
      <c r="AL193" t="str">
        <v>Grass</v>
      </c>
      <c r="AM193" t="str">
        <v xml:space="preserve"> Flying</v>
      </c>
      <c r="AN193" t="str">
        <f t="shared" si="4"/>
        <v>Grass, Flying</v>
      </c>
      <c r="AO193" t="str">
        <v>Skiploom</v>
      </c>
      <c r="AQ193" t="str">
        <v>Grass, Flying</v>
      </c>
      <c r="AR193" t="str">
        <v>Skiploom</v>
      </c>
      <c r="AV193" t="str">
        <v>Skiploom</v>
      </c>
      <c r="AW193" t="str">
        <v>Grass, Flying</v>
      </c>
      <c r="AX193" t="str" cm="1">
        <f t="array" ref="AX193:AY193">_xlfn.TEXTSPLIT(AW193,",")</f>
        <v>Grass</v>
      </c>
      <c r="AY193" t="str">
        <v xml:space="preserve"> Flying</v>
      </c>
      <c r="AZ193" t="str">
        <f>'pokedex_(Update_04.21)'!E190</f>
        <v>2</v>
      </c>
      <c r="BA193" t="str">
        <v>Skiploom</v>
      </c>
      <c r="BB193" t="str">
        <v>Grass</v>
      </c>
      <c r="BC193" t="str">
        <v xml:space="preserve"> Flying</v>
      </c>
      <c r="BD193" t="str">
        <f t="shared" si="5"/>
        <v>Grass, Flying</v>
      </c>
      <c r="BE193" t="str">
        <v>Skiploom</v>
      </c>
      <c r="BG193" t="str">
        <v>Grass, Flying</v>
      </c>
      <c r="BH193" t="str">
        <v>Skiploom</v>
      </c>
    </row>
    <row r="194" spans="32:60" x14ac:dyDescent="0.35">
      <c r="AF194" t="str">
        <v>Jumpluff</v>
      </c>
      <c r="AG194" t="str">
        <v>Grass, Flying</v>
      </c>
      <c r="AH194" t="str" cm="1">
        <f t="array" ref="AH194:AI194">_xlfn.TEXTSPLIT(AG194,",")</f>
        <v>Grass</v>
      </c>
      <c r="AI194" t="str">
        <v xml:space="preserve"> Flying</v>
      </c>
      <c r="AJ194" t="str">
        <f>'pokedex_(Update_04.21)'!E191</f>
        <v>2</v>
      </c>
      <c r="AK194" t="str">
        <v>Jumpluff</v>
      </c>
      <c r="AL194" t="str">
        <v>Grass</v>
      </c>
      <c r="AM194" t="str">
        <v xml:space="preserve"> Flying</v>
      </c>
      <c r="AN194" t="str">
        <f t="shared" si="4"/>
        <v>Grass, Flying</v>
      </c>
      <c r="AO194" t="str">
        <v>Jumpluff</v>
      </c>
      <c r="AQ194" t="str">
        <v>Grass, Flying</v>
      </c>
      <c r="AR194" t="str">
        <v>Jumpluff</v>
      </c>
      <c r="AV194" t="str">
        <v>Jumpluff</v>
      </c>
      <c r="AW194" t="str">
        <v>Grass, Flying</v>
      </c>
      <c r="AX194" t="str" cm="1">
        <f t="array" ref="AX194:AY194">_xlfn.TEXTSPLIT(AW194,",")</f>
        <v>Grass</v>
      </c>
      <c r="AY194" t="str">
        <v xml:space="preserve"> Flying</v>
      </c>
      <c r="AZ194" t="str">
        <f>'pokedex_(Update_04.21)'!E191</f>
        <v>2</v>
      </c>
      <c r="BA194" t="str">
        <v>Jumpluff</v>
      </c>
      <c r="BB194" t="str">
        <v>Grass</v>
      </c>
      <c r="BC194" t="str">
        <v xml:space="preserve"> Flying</v>
      </c>
      <c r="BD194" t="str">
        <f t="shared" si="5"/>
        <v>Grass, Flying</v>
      </c>
      <c r="BE194" t="str">
        <v>Jumpluff</v>
      </c>
      <c r="BG194" t="str">
        <v>Grass, Flying</v>
      </c>
      <c r="BH194" t="str">
        <v>Jumpluff</v>
      </c>
    </row>
    <row r="195" spans="32:60" x14ac:dyDescent="0.35">
      <c r="AF195" t="str">
        <v>Aipom</v>
      </c>
      <c r="AG195" t="str">
        <v>Normal</v>
      </c>
      <c r="AH195" t="str" cm="1">
        <f t="array" ref="AH195">_xlfn.TEXTSPLIT(AG195,",")</f>
        <v>Normal</v>
      </c>
      <c r="AJ195" t="str">
        <f>'pokedex_(Update_04.21)'!E192</f>
        <v>2</v>
      </c>
      <c r="AK195" t="str">
        <v>Aipom</v>
      </c>
      <c r="AL195" t="str">
        <v>Normal</v>
      </c>
      <c r="AM195" t="str">
        <v>Normal</v>
      </c>
      <c r="AN195" t="str">
        <f t="shared" si="4"/>
        <v>Normal,Normal</v>
      </c>
      <c r="AO195" t="str">
        <v>Aipom</v>
      </c>
      <c r="AQ195" t="str">
        <v>Normal</v>
      </c>
      <c r="AR195" t="str">
        <v>Aipom</v>
      </c>
      <c r="AV195" t="str">
        <v>Aipom</v>
      </c>
      <c r="AW195" t="str">
        <v>Normal</v>
      </c>
      <c r="AX195" t="str" cm="1">
        <f t="array" ref="AX195">_xlfn.TEXTSPLIT(AW195,",")</f>
        <v>Normal</v>
      </c>
      <c r="AZ195" t="str">
        <f>'pokedex_(Update_04.21)'!E192</f>
        <v>2</v>
      </c>
      <c r="BA195" t="str">
        <v>Aipom</v>
      </c>
      <c r="BB195" t="str">
        <v>Normal</v>
      </c>
      <c r="BC195" t="str">
        <v>Normal</v>
      </c>
      <c r="BD195" t="str">
        <f t="shared" si="5"/>
        <v>Normal,Normal</v>
      </c>
      <c r="BE195" t="str">
        <v>Aipom</v>
      </c>
      <c r="BG195" t="str">
        <v>Normal</v>
      </c>
      <c r="BH195" t="str">
        <v>Aipom</v>
      </c>
    </row>
    <row r="196" spans="32:60" x14ac:dyDescent="0.35">
      <c r="AF196" t="str">
        <v>Sunkern</v>
      </c>
      <c r="AG196" t="str">
        <v>Grass</v>
      </c>
      <c r="AH196" t="str" cm="1">
        <f t="array" ref="AH196">_xlfn.TEXTSPLIT(AG196,",")</f>
        <v>Grass</v>
      </c>
      <c r="AJ196" t="str">
        <f>'pokedex_(Update_04.21)'!E193</f>
        <v>2</v>
      </c>
      <c r="AK196" t="str">
        <v>Sunkern</v>
      </c>
      <c r="AL196" t="str">
        <v>Grass</v>
      </c>
      <c r="AM196" t="str">
        <v>Grass</v>
      </c>
      <c r="AN196" t="str">
        <f t="shared" si="4"/>
        <v>Grass,Grass</v>
      </c>
      <c r="AO196" t="str">
        <v>Sunkern</v>
      </c>
      <c r="AQ196" t="str">
        <v>Grass</v>
      </c>
      <c r="AR196" t="str">
        <v>Sunkern</v>
      </c>
      <c r="AV196" t="str">
        <v>Sunkern</v>
      </c>
      <c r="AW196" t="str">
        <v>Grass</v>
      </c>
      <c r="AX196" t="str" cm="1">
        <f t="array" ref="AX196">_xlfn.TEXTSPLIT(AW196,",")</f>
        <v>Grass</v>
      </c>
      <c r="AZ196" t="str">
        <f>'pokedex_(Update_04.21)'!E193</f>
        <v>2</v>
      </c>
      <c r="BA196" t="str">
        <v>Sunkern</v>
      </c>
      <c r="BB196" t="str">
        <v>Grass</v>
      </c>
      <c r="BC196" t="str">
        <v>Grass</v>
      </c>
      <c r="BD196" t="str">
        <f t="shared" si="5"/>
        <v>Grass,Grass</v>
      </c>
      <c r="BE196" t="str">
        <v>Sunkern</v>
      </c>
      <c r="BG196" t="str">
        <v>Grass</v>
      </c>
      <c r="BH196" t="str">
        <v>Sunkern</v>
      </c>
    </row>
    <row r="197" spans="32:60" x14ac:dyDescent="0.35">
      <c r="AF197" t="str">
        <v>Sunflora</v>
      </c>
      <c r="AG197" t="str">
        <v>Grass</v>
      </c>
      <c r="AH197" t="str" cm="1">
        <f t="array" ref="AH197">_xlfn.TEXTSPLIT(AG197,",")</f>
        <v>Grass</v>
      </c>
      <c r="AJ197" t="str">
        <f>'pokedex_(Update_04.21)'!E194</f>
        <v>2</v>
      </c>
      <c r="AK197" t="str">
        <v>Sunflora</v>
      </c>
      <c r="AL197" t="str">
        <v>Grass</v>
      </c>
      <c r="AM197" t="str">
        <v>Grass</v>
      </c>
      <c r="AN197" t="str">
        <f t="shared" si="4"/>
        <v>Grass,Grass</v>
      </c>
      <c r="AO197" t="str">
        <v>Sunflora</v>
      </c>
      <c r="AQ197" t="str">
        <v>Grass</v>
      </c>
      <c r="AR197" t="str">
        <v>Sunflora</v>
      </c>
      <c r="AV197" t="str">
        <v>Sunflora</v>
      </c>
      <c r="AW197" t="str">
        <v>Grass</v>
      </c>
      <c r="AX197" t="str" cm="1">
        <f t="array" ref="AX197">_xlfn.TEXTSPLIT(AW197,",")</f>
        <v>Grass</v>
      </c>
      <c r="AZ197" t="str">
        <f>'pokedex_(Update_04.21)'!E194</f>
        <v>2</v>
      </c>
      <c r="BA197" t="str">
        <v>Sunflora</v>
      </c>
      <c r="BB197" t="str">
        <v>Grass</v>
      </c>
      <c r="BC197" t="str">
        <v>Grass</v>
      </c>
      <c r="BD197" t="str">
        <f t="shared" si="5"/>
        <v>Grass,Grass</v>
      </c>
      <c r="BE197" t="str">
        <v>Sunflora</v>
      </c>
      <c r="BG197" t="str">
        <v>Grass</v>
      </c>
      <c r="BH197" t="str">
        <v>Sunflora</v>
      </c>
    </row>
    <row r="198" spans="32:60" x14ac:dyDescent="0.35">
      <c r="AF198" t="str">
        <v>Yanma</v>
      </c>
      <c r="AG198" t="str">
        <v>Bug, Flying</v>
      </c>
      <c r="AH198" t="str" cm="1">
        <f t="array" ref="AH198:AI198">_xlfn.TEXTSPLIT(AG198,",")</f>
        <v>Bug</v>
      </c>
      <c r="AI198" t="str">
        <v xml:space="preserve"> Flying</v>
      </c>
      <c r="AJ198" t="str">
        <f>'pokedex_(Update_04.21)'!E195</f>
        <v>2</v>
      </c>
      <c r="AK198" t="str">
        <v>Yanma</v>
      </c>
      <c r="AL198" t="str">
        <v>Bug</v>
      </c>
      <c r="AM198" t="str">
        <v xml:space="preserve"> Flying</v>
      </c>
      <c r="AN198" t="str">
        <f t="shared" ref="AN198:AN261" si="6">_xlfn.TEXTJOIN(",",TRUE,AL198,AM198)</f>
        <v>Bug, Flying</v>
      </c>
      <c r="AO198" t="str">
        <v>Yanma</v>
      </c>
      <c r="AQ198" t="str">
        <v>Bug, Flying</v>
      </c>
      <c r="AR198" t="str">
        <v>Yanma</v>
      </c>
      <c r="AV198" t="str">
        <v>Yanma</v>
      </c>
      <c r="AW198" t="str">
        <v>Bug, Flying</v>
      </c>
      <c r="AX198" t="str" cm="1">
        <f t="array" ref="AX198:AY198">_xlfn.TEXTSPLIT(AW198,",")</f>
        <v>Bug</v>
      </c>
      <c r="AY198" t="str">
        <v xml:space="preserve"> Flying</v>
      </c>
      <c r="AZ198" t="str">
        <f>'pokedex_(Update_04.21)'!E195</f>
        <v>2</v>
      </c>
      <c r="BA198" t="str">
        <v>Yanma</v>
      </c>
      <c r="BB198" t="str">
        <v>Bug</v>
      </c>
      <c r="BC198" t="str">
        <v xml:space="preserve"> Flying</v>
      </c>
      <c r="BD198" t="str">
        <f t="shared" ref="BD198:BD261" si="7">_xlfn.TEXTJOIN(",",TRUE,BB198,BC198)</f>
        <v>Bug, Flying</v>
      </c>
      <c r="BE198" t="str">
        <v>Yanma</v>
      </c>
      <c r="BG198" t="str">
        <v>Bug, Flying</v>
      </c>
      <c r="BH198" t="str">
        <v>Yanma</v>
      </c>
    </row>
    <row r="199" spans="32:60" x14ac:dyDescent="0.35">
      <c r="AF199" t="str">
        <v>Wooper</v>
      </c>
      <c r="AG199" t="str">
        <v>Water, Ground</v>
      </c>
      <c r="AH199" t="str" cm="1">
        <f t="array" ref="AH199:AI199">_xlfn.TEXTSPLIT(AG199,",")</f>
        <v>Water</v>
      </c>
      <c r="AI199" t="str">
        <v xml:space="preserve"> Ground</v>
      </c>
      <c r="AJ199" t="str">
        <f>'pokedex_(Update_04.21)'!E196</f>
        <v>2</v>
      </c>
      <c r="AK199" t="str">
        <v>Wooper</v>
      </c>
      <c r="AL199" t="str">
        <v>Water</v>
      </c>
      <c r="AM199" t="str">
        <v xml:space="preserve"> Ground</v>
      </c>
      <c r="AN199" t="str">
        <f t="shared" si="6"/>
        <v>Water, Ground</v>
      </c>
      <c r="AO199" t="str">
        <v>Wooper</v>
      </c>
      <c r="AQ199" t="str">
        <v>Water, Ground</v>
      </c>
      <c r="AR199" t="str">
        <v>Wooper</v>
      </c>
      <c r="AV199" t="str">
        <v>Wooper</v>
      </c>
      <c r="AW199" t="str">
        <v>Water, Ground</v>
      </c>
      <c r="AX199" t="str" cm="1">
        <f t="array" ref="AX199:AY199">_xlfn.TEXTSPLIT(AW199,",")</f>
        <v>Water</v>
      </c>
      <c r="AY199" t="str">
        <v xml:space="preserve"> Ground</v>
      </c>
      <c r="AZ199" t="str">
        <f>'pokedex_(Update_04.21)'!E196</f>
        <v>2</v>
      </c>
      <c r="BA199" t="str">
        <v>Wooper</v>
      </c>
      <c r="BB199" t="str">
        <v>Water</v>
      </c>
      <c r="BC199" t="str">
        <v xml:space="preserve"> Ground</v>
      </c>
      <c r="BD199" t="str">
        <f t="shared" si="7"/>
        <v>Water, Ground</v>
      </c>
      <c r="BE199" t="str">
        <v>Wooper</v>
      </c>
      <c r="BG199" t="str">
        <v>Water, Ground</v>
      </c>
      <c r="BH199" t="str">
        <v>Wooper</v>
      </c>
    </row>
    <row r="200" spans="32:60" x14ac:dyDescent="0.35">
      <c r="AF200" t="str">
        <v>Quagsire</v>
      </c>
      <c r="AG200" t="str">
        <v>Water, Ground</v>
      </c>
      <c r="AH200" t="str" cm="1">
        <f t="array" ref="AH200:AI200">_xlfn.TEXTSPLIT(AG200,",")</f>
        <v>Water</v>
      </c>
      <c r="AI200" t="str">
        <v xml:space="preserve"> Ground</v>
      </c>
      <c r="AJ200" t="str">
        <f>'pokedex_(Update_04.21)'!E197</f>
        <v>2</v>
      </c>
      <c r="AK200" t="str">
        <v>Quagsire</v>
      </c>
      <c r="AL200" t="str">
        <v>Water</v>
      </c>
      <c r="AM200" t="str">
        <v xml:space="preserve"> Ground</v>
      </c>
      <c r="AN200" t="str">
        <f t="shared" si="6"/>
        <v>Water, Ground</v>
      </c>
      <c r="AO200" t="str">
        <v>Quagsire</v>
      </c>
      <c r="AQ200" t="str">
        <v>Water, Ground</v>
      </c>
      <c r="AR200" t="str">
        <v>Quagsire</v>
      </c>
      <c r="AV200" t="str">
        <v>Quagsire</v>
      </c>
      <c r="AW200" t="str">
        <v>Water, Ground</v>
      </c>
      <c r="AX200" t="str" cm="1">
        <f t="array" ref="AX200:AY200">_xlfn.TEXTSPLIT(AW200,",")</f>
        <v>Water</v>
      </c>
      <c r="AY200" t="str">
        <v xml:space="preserve"> Ground</v>
      </c>
      <c r="AZ200" t="str">
        <f>'pokedex_(Update_04.21)'!E197</f>
        <v>2</v>
      </c>
      <c r="BA200" t="str">
        <v>Quagsire</v>
      </c>
      <c r="BB200" t="str">
        <v>Water</v>
      </c>
      <c r="BC200" t="str">
        <v xml:space="preserve"> Ground</v>
      </c>
      <c r="BD200" t="str">
        <f t="shared" si="7"/>
        <v>Water, Ground</v>
      </c>
      <c r="BE200" t="str">
        <v>Quagsire</v>
      </c>
      <c r="BG200" t="str">
        <v>Water, Ground</v>
      </c>
      <c r="BH200" t="str">
        <v>Quagsire</v>
      </c>
    </row>
    <row r="201" spans="32:60" x14ac:dyDescent="0.35">
      <c r="AF201" t="str">
        <v>Espeon</v>
      </c>
      <c r="AG201" t="str">
        <v>Psychic</v>
      </c>
      <c r="AH201" t="str" cm="1">
        <f t="array" ref="AH201">_xlfn.TEXTSPLIT(AG201,",")</f>
        <v>Psychic</v>
      </c>
      <c r="AJ201" t="str">
        <f>'pokedex_(Update_04.21)'!E198</f>
        <v>2</v>
      </c>
      <c r="AK201" t="str">
        <v>Espeon</v>
      </c>
      <c r="AL201" t="str">
        <v>Psychic</v>
      </c>
      <c r="AM201" t="str">
        <v>Psychic</v>
      </c>
      <c r="AN201" t="str">
        <f t="shared" si="6"/>
        <v>Psychic,Psychic</v>
      </c>
      <c r="AO201" t="str">
        <v>Espeon</v>
      </c>
      <c r="AQ201" t="str">
        <v>Psychic</v>
      </c>
      <c r="AR201" t="str">
        <v>Espeon</v>
      </c>
      <c r="AV201" t="str">
        <v>Espeon</v>
      </c>
      <c r="AW201" t="str">
        <v>Psychic</v>
      </c>
      <c r="AX201" t="str" cm="1">
        <f t="array" ref="AX201">_xlfn.TEXTSPLIT(AW201,",")</f>
        <v>Psychic</v>
      </c>
      <c r="AZ201" t="str">
        <f>'pokedex_(Update_04.21)'!E198</f>
        <v>2</v>
      </c>
      <c r="BA201" t="str">
        <v>Espeon</v>
      </c>
      <c r="BB201" t="str">
        <v>Psychic</v>
      </c>
      <c r="BC201" t="str">
        <v>Psychic</v>
      </c>
      <c r="BD201" t="str">
        <f t="shared" si="7"/>
        <v>Psychic,Psychic</v>
      </c>
      <c r="BE201" t="str">
        <v>Espeon</v>
      </c>
      <c r="BG201" t="str">
        <v>Psychic</v>
      </c>
      <c r="BH201" t="str">
        <v>Espeon</v>
      </c>
    </row>
    <row r="202" spans="32:60" x14ac:dyDescent="0.35">
      <c r="AF202" t="str">
        <v>Umbreon</v>
      </c>
      <c r="AG202" t="str">
        <v>Dark</v>
      </c>
      <c r="AH202" t="str" cm="1">
        <f t="array" ref="AH202">_xlfn.TEXTSPLIT(AG202,",")</f>
        <v>Dark</v>
      </c>
      <c r="AJ202" t="str">
        <f>'pokedex_(Update_04.21)'!E199</f>
        <v>2</v>
      </c>
      <c r="AK202" t="str">
        <v>Umbreon</v>
      </c>
      <c r="AL202" t="str">
        <v>Dark</v>
      </c>
      <c r="AM202" t="str">
        <v>Dark</v>
      </c>
      <c r="AN202" t="str">
        <f t="shared" si="6"/>
        <v>Dark,Dark</v>
      </c>
      <c r="AO202" t="str">
        <v>Umbreon</v>
      </c>
      <c r="AQ202" t="str">
        <v>Dark</v>
      </c>
      <c r="AR202" t="str">
        <v>Umbreon</v>
      </c>
      <c r="AV202" t="str">
        <v>Umbreon</v>
      </c>
      <c r="AW202" t="str">
        <v>Dark</v>
      </c>
      <c r="AX202" t="str" cm="1">
        <f t="array" ref="AX202">_xlfn.TEXTSPLIT(AW202,",")</f>
        <v>Dark</v>
      </c>
      <c r="AZ202" t="str">
        <f>'pokedex_(Update_04.21)'!E199</f>
        <v>2</v>
      </c>
      <c r="BA202" t="str">
        <v>Umbreon</v>
      </c>
      <c r="BB202" t="str">
        <v>Dark</v>
      </c>
      <c r="BC202" t="str">
        <v>Dark</v>
      </c>
      <c r="BD202" t="str">
        <f t="shared" si="7"/>
        <v>Dark,Dark</v>
      </c>
      <c r="BE202" t="str">
        <v>Umbreon</v>
      </c>
      <c r="BG202" t="str">
        <v>Dark</v>
      </c>
      <c r="BH202" t="str">
        <v>Umbreon</v>
      </c>
    </row>
    <row r="203" spans="32:60" x14ac:dyDescent="0.35">
      <c r="AF203" t="str">
        <v>Murkrow</v>
      </c>
      <c r="AG203" t="str">
        <v>Dark, Flying</v>
      </c>
      <c r="AH203" t="str" cm="1">
        <f t="array" ref="AH203:AI203">_xlfn.TEXTSPLIT(AG203,",")</f>
        <v>Dark</v>
      </c>
      <c r="AI203" t="str">
        <v xml:space="preserve"> Flying</v>
      </c>
      <c r="AJ203" t="str">
        <f>'pokedex_(Update_04.21)'!E200</f>
        <v>2</v>
      </c>
      <c r="AK203" t="str">
        <v>Murkrow</v>
      </c>
      <c r="AL203" t="str">
        <v>Dark</v>
      </c>
      <c r="AM203" t="str">
        <v xml:space="preserve"> Flying</v>
      </c>
      <c r="AN203" t="str">
        <f t="shared" si="6"/>
        <v>Dark, Flying</v>
      </c>
      <c r="AO203" t="str">
        <v>Murkrow</v>
      </c>
      <c r="AQ203" t="str">
        <v>Dark, Flying</v>
      </c>
      <c r="AR203" t="str">
        <v>Murkrow</v>
      </c>
      <c r="AV203" t="str">
        <v>Murkrow</v>
      </c>
      <c r="AW203" t="str">
        <v>Dark, Flying</v>
      </c>
      <c r="AX203" t="str" cm="1">
        <f t="array" ref="AX203:AY203">_xlfn.TEXTSPLIT(AW203,",")</f>
        <v>Dark</v>
      </c>
      <c r="AY203" t="str">
        <v xml:space="preserve"> Flying</v>
      </c>
      <c r="AZ203" t="str">
        <f>'pokedex_(Update_04.21)'!E200</f>
        <v>2</v>
      </c>
      <c r="BA203" t="str">
        <v>Murkrow</v>
      </c>
      <c r="BB203" t="str">
        <v>Dark</v>
      </c>
      <c r="BC203" t="str">
        <v xml:space="preserve"> Flying</v>
      </c>
      <c r="BD203" t="str">
        <f t="shared" si="7"/>
        <v>Dark, Flying</v>
      </c>
      <c r="BE203" t="str">
        <v>Murkrow</v>
      </c>
      <c r="BG203" t="str">
        <v>Dark, Flying</v>
      </c>
      <c r="BH203" t="str">
        <v>Murkrow</v>
      </c>
    </row>
    <row r="204" spans="32:60" x14ac:dyDescent="0.35">
      <c r="AF204" t="str">
        <v>Slowking</v>
      </c>
      <c r="AG204" t="str">
        <v>Water, Psychic</v>
      </c>
      <c r="AH204" t="str" cm="1">
        <f t="array" ref="AH204:AI204">_xlfn.TEXTSPLIT(AG204,",")</f>
        <v>Water</v>
      </c>
      <c r="AI204" t="str">
        <v xml:space="preserve"> Psychic</v>
      </c>
      <c r="AJ204" t="str">
        <f>'pokedex_(Update_04.21)'!E201</f>
        <v>2</v>
      </c>
      <c r="AK204" t="str">
        <v>Slowking</v>
      </c>
      <c r="AL204" t="str">
        <v>Water</v>
      </c>
      <c r="AM204" t="str">
        <v xml:space="preserve"> Psychic</v>
      </c>
      <c r="AN204" t="str">
        <f t="shared" si="6"/>
        <v>Water, Psychic</v>
      </c>
      <c r="AO204" t="str">
        <v>Slowking</v>
      </c>
      <c r="AQ204" t="str">
        <v>Water, Psychic</v>
      </c>
      <c r="AR204" t="str">
        <v>Slowking</v>
      </c>
      <c r="AV204" t="str">
        <v>Slowking</v>
      </c>
      <c r="AW204" t="str">
        <v>Water, Psychic</v>
      </c>
      <c r="AX204" t="str" cm="1">
        <f t="array" ref="AX204:AY204">_xlfn.TEXTSPLIT(AW204,",")</f>
        <v>Water</v>
      </c>
      <c r="AY204" t="str">
        <v xml:space="preserve"> Psychic</v>
      </c>
      <c r="AZ204" t="str">
        <f>'pokedex_(Update_04.21)'!E201</f>
        <v>2</v>
      </c>
      <c r="BA204" t="str">
        <v>Slowking</v>
      </c>
      <c r="BB204" t="str">
        <v>Water</v>
      </c>
      <c r="BC204" t="str">
        <v xml:space="preserve"> Psychic</v>
      </c>
      <c r="BD204" t="str">
        <f t="shared" si="7"/>
        <v>Water, Psychic</v>
      </c>
      <c r="BE204" t="str">
        <v>Slowking</v>
      </c>
      <c r="BG204" t="str">
        <v>Water, Psychic</v>
      </c>
      <c r="BH204" t="str">
        <v>Slowking</v>
      </c>
    </row>
    <row r="205" spans="32:60" x14ac:dyDescent="0.35">
      <c r="AF205" t="str">
        <v>Misdreavus</v>
      </c>
      <c r="AG205" t="str">
        <v>Ghost</v>
      </c>
      <c r="AH205" t="str" cm="1">
        <f t="array" ref="AH205">_xlfn.TEXTSPLIT(AG205,",")</f>
        <v>Ghost</v>
      </c>
      <c r="AJ205" t="str">
        <f>'pokedex_(Update_04.21)'!E202</f>
        <v>2</v>
      </c>
      <c r="AK205" t="str">
        <v>Misdreavus</v>
      </c>
      <c r="AL205" t="str">
        <v>Ghost</v>
      </c>
      <c r="AM205" t="str">
        <v>Ghost</v>
      </c>
      <c r="AN205" t="str">
        <f t="shared" si="6"/>
        <v>Ghost,Ghost</v>
      </c>
      <c r="AO205" t="str">
        <v>Misdreavus</v>
      </c>
      <c r="AQ205" t="str">
        <v>Ghost</v>
      </c>
      <c r="AR205" t="str">
        <v>Misdreavus</v>
      </c>
      <c r="AV205" t="str">
        <v>Misdreavus</v>
      </c>
      <c r="AW205" t="str">
        <v>Ghost</v>
      </c>
      <c r="AX205" t="str" cm="1">
        <f t="array" ref="AX205">_xlfn.TEXTSPLIT(AW205,",")</f>
        <v>Ghost</v>
      </c>
      <c r="AZ205" t="str">
        <f>'pokedex_(Update_04.21)'!E202</f>
        <v>2</v>
      </c>
      <c r="BA205" t="str">
        <v>Misdreavus</v>
      </c>
      <c r="BB205" t="str">
        <v>Ghost</v>
      </c>
      <c r="BC205" t="str">
        <v>Ghost</v>
      </c>
      <c r="BD205" t="str">
        <f t="shared" si="7"/>
        <v>Ghost,Ghost</v>
      </c>
      <c r="BE205" t="str">
        <v>Misdreavus</v>
      </c>
      <c r="BG205" t="str">
        <v>Ghost</v>
      </c>
      <c r="BH205" t="str">
        <v>Misdreavus</v>
      </c>
    </row>
    <row r="206" spans="32:60" x14ac:dyDescent="0.35">
      <c r="AF206" t="str">
        <v>Unown</v>
      </c>
      <c r="AG206" t="str">
        <v>Psychic</v>
      </c>
      <c r="AH206" t="str" cm="1">
        <f t="array" ref="AH206">_xlfn.TEXTSPLIT(AG206,",")</f>
        <v>Psychic</v>
      </c>
      <c r="AJ206" t="str">
        <f>'pokedex_(Update_04.21)'!E203</f>
        <v>2</v>
      </c>
      <c r="AK206" t="str">
        <v>Unown</v>
      </c>
      <c r="AL206" t="str">
        <v>Psychic</v>
      </c>
      <c r="AM206" t="str">
        <v>Psychic</v>
      </c>
      <c r="AN206" t="str">
        <f t="shared" si="6"/>
        <v>Psychic,Psychic</v>
      </c>
      <c r="AO206" t="str">
        <v>Unown</v>
      </c>
      <c r="AQ206" t="str">
        <v>Psychic</v>
      </c>
      <c r="AR206" t="str">
        <v>Unown</v>
      </c>
      <c r="AV206" t="str">
        <v>Unown</v>
      </c>
      <c r="AW206" t="str">
        <v>Psychic</v>
      </c>
      <c r="AX206" t="str" cm="1">
        <f t="array" ref="AX206">_xlfn.TEXTSPLIT(AW206,",")</f>
        <v>Psychic</v>
      </c>
      <c r="AZ206" t="str">
        <f>'pokedex_(Update_04.21)'!E203</f>
        <v>2</v>
      </c>
      <c r="BA206" t="str">
        <v>Unown</v>
      </c>
      <c r="BB206" t="str">
        <v>Psychic</v>
      </c>
      <c r="BC206" t="str">
        <v>Psychic</v>
      </c>
      <c r="BD206" t="str">
        <f t="shared" si="7"/>
        <v>Psychic,Psychic</v>
      </c>
      <c r="BE206" t="str">
        <v>Unown</v>
      </c>
      <c r="BG206" t="str">
        <v>Psychic</v>
      </c>
      <c r="BH206" t="str">
        <v>Unown</v>
      </c>
    </row>
    <row r="207" spans="32:60" x14ac:dyDescent="0.35">
      <c r="AF207" t="str">
        <v>Wobbuffet</v>
      </c>
      <c r="AG207" t="str">
        <v>Psychic</v>
      </c>
      <c r="AH207" t="str" cm="1">
        <f t="array" ref="AH207">_xlfn.TEXTSPLIT(AG207,",")</f>
        <v>Psychic</v>
      </c>
      <c r="AJ207" t="str">
        <f>'pokedex_(Update_04.21)'!E204</f>
        <v>2</v>
      </c>
      <c r="AK207" t="str">
        <v>Wobbuffet</v>
      </c>
      <c r="AL207" t="str">
        <v>Psychic</v>
      </c>
      <c r="AM207" t="str">
        <v>Psychic</v>
      </c>
      <c r="AN207" t="str">
        <f t="shared" si="6"/>
        <v>Psychic,Psychic</v>
      </c>
      <c r="AO207" t="str">
        <v>Wobbuffet</v>
      </c>
      <c r="AQ207" t="str">
        <v>Psychic</v>
      </c>
      <c r="AR207" t="str">
        <v>Wobbuffet</v>
      </c>
      <c r="AV207" t="str">
        <v>Wobbuffet</v>
      </c>
      <c r="AW207" t="str">
        <v>Psychic</v>
      </c>
      <c r="AX207" t="str" cm="1">
        <f t="array" ref="AX207">_xlfn.TEXTSPLIT(AW207,",")</f>
        <v>Psychic</v>
      </c>
      <c r="AZ207" t="str">
        <f>'pokedex_(Update_04.21)'!E204</f>
        <v>2</v>
      </c>
      <c r="BA207" t="str">
        <v>Wobbuffet</v>
      </c>
      <c r="BB207" t="str">
        <v>Psychic</v>
      </c>
      <c r="BC207" t="str">
        <v>Psychic</v>
      </c>
      <c r="BD207" t="str">
        <f t="shared" si="7"/>
        <v>Psychic,Psychic</v>
      </c>
      <c r="BE207" t="str">
        <v>Wobbuffet</v>
      </c>
      <c r="BG207" t="str">
        <v>Psychic</v>
      </c>
      <c r="BH207" t="str">
        <v>Wobbuffet</v>
      </c>
    </row>
    <row r="208" spans="32:60" x14ac:dyDescent="0.35">
      <c r="AF208" t="str">
        <v>Girafarig</v>
      </c>
      <c r="AG208" t="str">
        <v>Normal, Psychic</v>
      </c>
      <c r="AH208" t="str" cm="1">
        <f t="array" ref="AH208:AI208">_xlfn.TEXTSPLIT(AG208,",")</f>
        <v>Normal</v>
      </c>
      <c r="AI208" t="str">
        <v xml:space="preserve"> Psychic</v>
      </c>
      <c r="AJ208" t="str">
        <f>'pokedex_(Update_04.21)'!E205</f>
        <v>2</v>
      </c>
      <c r="AK208" t="str">
        <v>Girafarig</v>
      </c>
      <c r="AL208" t="str">
        <v>Normal</v>
      </c>
      <c r="AM208" t="str">
        <v xml:space="preserve"> Psychic</v>
      </c>
      <c r="AN208" t="str">
        <f t="shared" si="6"/>
        <v>Normal, Psychic</v>
      </c>
      <c r="AO208" t="str">
        <v>Girafarig</v>
      </c>
      <c r="AQ208" t="str">
        <v>Normal, Psychic</v>
      </c>
      <c r="AR208" t="str">
        <v>Girafarig</v>
      </c>
      <c r="AV208" t="str">
        <v>Girafarig</v>
      </c>
      <c r="AW208" t="str">
        <v>Normal, Psychic</v>
      </c>
      <c r="AX208" t="str" cm="1">
        <f t="array" ref="AX208:AY208">_xlfn.TEXTSPLIT(AW208,",")</f>
        <v>Normal</v>
      </c>
      <c r="AY208" t="str">
        <v xml:space="preserve"> Psychic</v>
      </c>
      <c r="AZ208" t="str">
        <f>'pokedex_(Update_04.21)'!E205</f>
        <v>2</v>
      </c>
      <c r="BA208" t="str">
        <v>Girafarig</v>
      </c>
      <c r="BB208" t="str">
        <v>Normal</v>
      </c>
      <c r="BC208" t="str">
        <v xml:space="preserve"> Psychic</v>
      </c>
      <c r="BD208" t="str">
        <f t="shared" si="7"/>
        <v>Normal, Psychic</v>
      </c>
      <c r="BE208" t="str">
        <v>Girafarig</v>
      </c>
      <c r="BG208" t="str">
        <v>Normal, Psychic</v>
      </c>
      <c r="BH208" t="str">
        <v>Girafarig</v>
      </c>
    </row>
    <row r="209" spans="32:60" x14ac:dyDescent="0.35">
      <c r="AF209" t="str">
        <v>Pineco</v>
      </c>
      <c r="AG209" t="str">
        <v>Bug</v>
      </c>
      <c r="AH209" t="str" cm="1">
        <f t="array" ref="AH209">_xlfn.TEXTSPLIT(AG209,",")</f>
        <v>Bug</v>
      </c>
      <c r="AJ209" t="str">
        <f>'pokedex_(Update_04.21)'!E206</f>
        <v>2</v>
      </c>
      <c r="AK209" t="str">
        <v>Pineco</v>
      </c>
      <c r="AL209" t="str">
        <v>Bug</v>
      </c>
      <c r="AM209" t="str">
        <v>Bug</v>
      </c>
      <c r="AN209" t="str">
        <f t="shared" si="6"/>
        <v>Bug,Bug</v>
      </c>
      <c r="AO209" t="str">
        <v>Pineco</v>
      </c>
      <c r="AQ209" t="str">
        <v>Bug</v>
      </c>
      <c r="AR209" t="str">
        <v>Pineco</v>
      </c>
      <c r="AV209" t="str">
        <v>Pineco</v>
      </c>
      <c r="AW209" t="str">
        <v>Bug</v>
      </c>
      <c r="AX209" t="str" cm="1">
        <f t="array" ref="AX209">_xlfn.TEXTSPLIT(AW209,",")</f>
        <v>Bug</v>
      </c>
      <c r="AZ209" t="str">
        <f>'pokedex_(Update_04.21)'!E206</f>
        <v>2</v>
      </c>
      <c r="BA209" t="str">
        <v>Pineco</v>
      </c>
      <c r="BB209" t="str">
        <v>Bug</v>
      </c>
      <c r="BC209" t="str">
        <v>Bug</v>
      </c>
      <c r="BD209" t="str">
        <f t="shared" si="7"/>
        <v>Bug,Bug</v>
      </c>
      <c r="BE209" t="str">
        <v>Pineco</v>
      </c>
      <c r="BG209" t="str">
        <v>Bug</v>
      </c>
      <c r="BH209" t="str">
        <v>Pineco</v>
      </c>
    </row>
    <row r="210" spans="32:60" x14ac:dyDescent="0.35">
      <c r="AF210" t="str">
        <v>Forretress</v>
      </c>
      <c r="AG210" t="str">
        <v>Bug, Steel</v>
      </c>
      <c r="AH210" t="str" cm="1">
        <f t="array" ref="AH210:AI210">_xlfn.TEXTSPLIT(AG210,",")</f>
        <v>Bug</v>
      </c>
      <c r="AI210" t="str">
        <v xml:space="preserve"> Steel</v>
      </c>
      <c r="AJ210" t="str">
        <f>'pokedex_(Update_04.21)'!E207</f>
        <v>2</v>
      </c>
      <c r="AK210" t="str">
        <v>Forretress</v>
      </c>
      <c r="AL210" t="str">
        <v>Bug</v>
      </c>
      <c r="AM210" t="str">
        <v xml:space="preserve"> Steel</v>
      </c>
      <c r="AN210" t="str">
        <f t="shared" si="6"/>
        <v>Bug, Steel</v>
      </c>
      <c r="AO210" t="str">
        <v>Forretress</v>
      </c>
      <c r="AQ210" t="str">
        <v>Bug, Steel</v>
      </c>
      <c r="AR210" t="str">
        <v>Forretress</v>
      </c>
      <c r="AV210" t="str">
        <v>Forretress</v>
      </c>
      <c r="AW210" t="str">
        <v>Bug, Steel</v>
      </c>
      <c r="AX210" t="str" cm="1">
        <f t="array" ref="AX210:AY210">_xlfn.TEXTSPLIT(AW210,",")</f>
        <v>Bug</v>
      </c>
      <c r="AY210" t="str">
        <v xml:space="preserve"> Steel</v>
      </c>
      <c r="AZ210" t="str">
        <f>'pokedex_(Update_04.21)'!E207</f>
        <v>2</v>
      </c>
      <c r="BA210" t="str">
        <v>Forretress</v>
      </c>
      <c r="BB210" t="str">
        <v>Bug</v>
      </c>
      <c r="BC210" t="str">
        <v xml:space="preserve"> Steel</v>
      </c>
      <c r="BD210" t="str">
        <f t="shared" si="7"/>
        <v>Bug, Steel</v>
      </c>
      <c r="BE210" t="str">
        <v>Forretress</v>
      </c>
      <c r="BG210" t="str">
        <v>Bug, Steel</v>
      </c>
      <c r="BH210" t="str">
        <v>Forretress</v>
      </c>
    </row>
    <row r="211" spans="32:60" x14ac:dyDescent="0.35">
      <c r="AF211" t="str">
        <v>Dunsparce</v>
      </c>
      <c r="AG211" t="str">
        <v>Normal</v>
      </c>
      <c r="AH211" t="str" cm="1">
        <f t="array" ref="AH211">_xlfn.TEXTSPLIT(AG211,",")</f>
        <v>Normal</v>
      </c>
      <c r="AJ211" t="str">
        <f>'pokedex_(Update_04.21)'!E208</f>
        <v>2</v>
      </c>
      <c r="AK211" t="str">
        <v>Dunsparce</v>
      </c>
      <c r="AL211" t="str">
        <v>Normal</v>
      </c>
      <c r="AM211" t="str">
        <v>Normal</v>
      </c>
      <c r="AN211" t="str">
        <f t="shared" si="6"/>
        <v>Normal,Normal</v>
      </c>
      <c r="AO211" t="str">
        <v>Dunsparce</v>
      </c>
      <c r="AQ211" t="str">
        <v>Normal</v>
      </c>
      <c r="AR211" t="str">
        <v>Dunsparce</v>
      </c>
      <c r="AV211" t="str">
        <v>Dunsparce</v>
      </c>
      <c r="AW211" t="str">
        <v>Normal</v>
      </c>
      <c r="AX211" t="str" cm="1">
        <f t="array" ref="AX211">_xlfn.TEXTSPLIT(AW211,",")</f>
        <v>Normal</v>
      </c>
      <c r="AZ211" t="str">
        <f>'pokedex_(Update_04.21)'!E208</f>
        <v>2</v>
      </c>
      <c r="BA211" t="str">
        <v>Dunsparce</v>
      </c>
      <c r="BB211" t="str">
        <v>Normal</v>
      </c>
      <c r="BC211" t="str">
        <v>Normal</v>
      </c>
      <c r="BD211" t="str">
        <f t="shared" si="7"/>
        <v>Normal,Normal</v>
      </c>
      <c r="BE211" t="str">
        <v>Dunsparce</v>
      </c>
      <c r="BG211" t="str">
        <v>Normal</v>
      </c>
      <c r="BH211" t="str">
        <v>Dunsparce</v>
      </c>
    </row>
    <row r="212" spans="32:60" x14ac:dyDescent="0.35">
      <c r="AF212" t="str">
        <v>Gligar</v>
      </c>
      <c r="AG212" t="str">
        <v>Ground, Flying</v>
      </c>
      <c r="AH212" t="str" cm="1">
        <f t="array" ref="AH212:AI212">_xlfn.TEXTSPLIT(AG212,",")</f>
        <v>Ground</v>
      </c>
      <c r="AI212" t="str">
        <v xml:space="preserve"> Flying</v>
      </c>
      <c r="AJ212" t="str">
        <f>'pokedex_(Update_04.21)'!E209</f>
        <v>2</v>
      </c>
      <c r="AK212" t="str">
        <v>Gligar</v>
      </c>
      <c r="AL212" t="str">
        <v>Ground</v>
      </c>
      <c r="AM212" t="str">
        <v xml:space="preserve"> Flying</v>
      </c>
      <c r="AN212" t="str">
        <f t="shared" si="6"/>
        <v>Ground, Flying</v>
      </c>
      <c r="AO212" t="str">
        <v>Gligar</v>
      </c>
      <c r="AQ212" t="str">
        <v>Ground, Flying</v>
      </c>
      <c r="AR212" t="str">
        <v>Gligar</v>
      </c>
      <c r="AV212" t="str">
        <v>Gligar</v>
      </c>
      <c r="AW212" t="str">
        <v>Ground, Flying</v>
      </c>
      <c r="AX212" t="str" cm="1">
        <f t="array" ref="AX212:AY212">_xlfn.TEXTSPLIT(AW212,",")</f>
        <v>Ground</v>
      </c>
      <c r="AY212" t="str">
        <v xml:space="preserve"> Flying</v>
      </c>
      <c r="AZ212" t="str">
        <f>'pokedex_(Update_04.21)'!E209</f>
        <v>2</v>
      </c>
      <c r="BA212" t="str">
        <v>Gligar</v>
      </c>
      <c r="BB212" t="str">
        <v>Ground</v>
      </c>
      <c r="BC212" t="str">
        <v xml:space="preserve"> Flying</v>
      </c>
      <c r="BD212" t="str">
        <f t="shared" si="7"/>
        <v>Ground, Flying</v>
      </c>
      <c r="BE212" t="str">
        <v>Gligar</v>
      </c>
      <c r="BG212" t="str">
        <v>Ground, Flying</v>
      </c>
      <c r="BH212" t="str">
        <v>Gligar</v>
      </c>
    </row>
    <row r="213" spans="32:60" x14ac:dyDescent="0.35">
      <c r="AF213" t="str">
        <v>Steelix</v>
      </c>
      <c r="AG213" t="str">
        <v>Steel, Ground</v>
      </c>
      <c r="AH213" t="str" cm="1">
        <f t="array" ref="AH213:AI213">_xlfn.TEXTSPLIT(AG213,",")</f>
        <v>Steel</v>
      </c>
      <c r="AI213" t="str">
        <v xml:space="preserve"> Ground</v>
      </c>
      <c r="AJ213" t="str">
        <f>'pokedex_(Update_04.21)'!E210</f>
        <v>2</v>
      </c>
      <c r="AK213" t="str">
        <v>Steelix</v>
      </c>
      <c r="AL213" t="str">
        <v>Steel</v>
      </c>
      <c r="AM213" t="str">
        <v xml:space="preserve"> Ground</v>
      </c>
      <c r="AN213" t="str">
        <f t="shared" si="6"/>
        <v>Steel, Ground</v>
      </c>
      <c r="AO213" t="str">
        <v>Steelix</v>
      </c>
      <c r="AQ213" t="str">
        <v>Steel, Ground</v>
      </c>
      <c r="AR213" t="str">
        <v>Steelix</v>
      </c>
      <c r="AV213" t="str">
        <v>Steelix</v>
      </c>
      <c r="AW213" t="str">
        <v>Steel, Ground</v>
      </c>
      <c r="AX213" t="str" cm="1">
        <f t="array" ref="AX213:AY213">_xlfn.TEXTSPLIT(AW213,",")</f>
        <v>Steel</v>
      </c>
      <c r="AY213" t="str">
        <v xml:space="preserve"> Ground</v>
      </c>
      <c r="AZ213" t="str">
        <f>'pokedex_(Update_04.21)'!E210</f>
        <v>2</v>
      </c>
      <c r="BA213" t="str">
        <v>Steelix</v>
      </c>
      <c r="BB213" t="str">
        <v>Steel</v>
      </c>
      <c r="BC213" t="str">
        <v xml:space="preserve"> Ground</v>
      </c>
      <c r="BD213" t="str">
        <f t="shared" si="7"/>
        <v>Steel, Ground</v>
      </c>
      <c r="BE213" t="str">
        <v>Steelix</v>
      </c>
      <c r="BG213" t="str">
        <v>Steel, Ground</v>
      </c>
      <c r="BH213" t="str">
        <v>Steelix</v>
      </c>
    </row>
    <row r="214" spans="32:60" x14ac:dyDescent="0.35">
      <c r="AF214" t="str">
        <v>Snubbull</v>
      </c>
      <c r="AG214" t="str">
        <v>Fairy</v>
      </c>
      <c r="AH214" t="str" cm="1">
        <f t="array" ref="AH214">_xlfn.TEXTSPLIT(AG214,",")</f>
        <v>Fairy</v>
      </c>
      <c r="AJ214" t="str">
        <f>'pokedex_(Update_04.21)'!E211</f>
        <v>2</v>
      </c>
      <c r="AK214" t="str">
        <v>Snubbull</v>
      </c>
      <c r="AL214" t="str">
        <v>Fairy</v>
      </c>
      <c r="AM214" t="str">
        <v>Fairy</v>
      </c>
      <c r="AN214" t="str">
        <f t="shared" si="6"/>
        <v>Fairy,Fairy</v>
      </c>
      <c r="AO214" t="str">
        <v>Snubbull</v>
      </c>
      <c r="AQ214" t="str">
        <v>Fairy</v>
      </c>
      <c r="AR214" t="str">
        <v>Snubbull</v>
      </c>
      <c r="AV214" t="str">
        <v>Snubbull</v>
      </c>
      <c r="AW214" t="str">
        <v>Fairy</v>
      </c>
      <c r="AX214" t="str" cm="1">
        <f t="array" ref="AX214">_xlfn.TEXTSPLIT(AW214,",")</f>
        <v>Fairy</v>
      </c>
      <c r="AZ214" t="str">
        <f>'pokedex_(Update_04.21)'!E211</f>
        <v>2</v>
      </c>
      <c r="BA214" t="str">
        <v>Snubbull</v>
      </c>
      <c r="BB214" t="str">
        <v>Fairy</v>
      </c>
      <c r="BC214" t="str">
        <v>Fairy</v>
      </c>
      <c r="BD214" t="str">
        <f t="shared" si="7"/>
        <v>Fairy,Fairy</v>
      </c>
      <c r="BE214" t="str">
        <v>Snubbull</v>
      </c>
      <c r="BG214" t="str">
        <v>Fairy</v>
      </c>
      <c r="BH214" t="str">
        <v>Snubbull</v>
      </c>
    </row>
    <row r="215" spans="32:60" x14ac:dyDescent="0.35">
      <c r="AF215" t="str">
        <v>Granbull</v>
      </c>
      <c r="AG215" t="str">
        <v>Fairy</v>
      </c>
      <c r="AH215" t="str" cm="1">
        <f t="array" ref="AH215">_xlfn.TEXTSPLIT(AG215,",")</f>
        <v>Fairy</v>
      </c>
      <c r="AJ215" t="str">
        <f>'pokedex_(Update_04.21)'!E212</f>
        <v>2</v>
      </c>
      <c r="AK215" t="str">
        <v>Granbull</v>
      </c>
      <c r="AL215" t="str">
        <v>Fairy</v>
      </c>
      <c r="AM215" t="str">
        <v>Fairy</v>
      </c>
      <c r="AN215" t="str">
        <f t="shared" si="6"/>
        <v>Fairy,Fairy</v>
      </c>
      <c r="AO215" t="str">
        <v>Granbull</v>
      </c>
      <c r="AQ215" t="str">
        <v>Fairy</v>
      </c>
      <c r="AR215" t="str">
        <v>Granbull</v>
      </c>
      <c r="AV215" t="str">
        <v>Granbull</v>
      </c>
      <c r="AW215" t="str">
        <v>Fairy</v>
      </c>
      <c r="AX215" t="str" cm="1">
        <f t="array" ref="AX215">_xlfn.TEXTSPLIT(AW215,",")</f>
        <v>Fairy</v>
      </c>
      <c r="AZ215" t="str">
        <f>'pokedex_(Update_04.21)'!E212</f>
        <v>2</v>
      </c>
      <c r="BA215" t="str">
        <v>Granbull</v>
      </c>
      <c r="BB215" t="str">
        <v>Fairy</v>
      </c>
      <c r="BC215" t="str">
        <v>Fairy</v>
      </c>
      <c r="BD215" t="str">
        <f t="shared" si="7"/>
        <v>Fairy,Fairy</v>
      </c>
      <c r="BE215" t="str">
        <v>Granbull</v>
      </c>
      <c r="BG215" t="str">
        <v>Fairy</v>
      </c>
      <c r="BH215" t="str">
        <v>Granbull</v>
      </c>
    </row>
    <row r="216" spans="32:60" x14ac:dyDescent="0.35">
      <c r="AF216" t="str">
        <v>Qwilfish</v>
      </c>
      <c r="AG216" t="str">
        <v>Water, Poison</v>
      </c>
      <c r="AH216" t="str" cm="1">
        <f t="array" ref="AH216:AI216">_xlfn.TEXTSPLIT(AG216,",")</f>
        <v>Water</v>
      </c>
      <c r="AI216" t="str">
        <v xml:space="preserve"> Poison</v>
      </c>
      <c r="AJ216" t="str">
        <f>'pokedex_(Update_04.21)'!E213</f>
        <v>2</v>
      </c>
      <c r="AK216" t="str">
        <v>Qwilfish</v>
      </c>
      <c r="AL216" t="str">
        <v>Water</v>
      </c>
      <c r="AM216" t="str">
        <v xml:space="preserve"> Poison</v>
      </c>
      <c r="AN216" t="str">
        <f t="shared" si="6"/>
        <v>Water, Poison</v>
      </c>
      <c r="AO216" t="str">
        <v>Qwilfish</v>
      </c>
      <c r="AQ216" t="str">
        <v>Water, Poison</v>
      </c>
      <c r="AR216" t="str">
        <v>Qwilfish</v>
      </c>
      <c r="AV216" t="str">
        <v>Qwilfish</v>
      </c>
      <c r="AW216" t="str">
        <v>Water, Poison</v>
      </c>
      <c r="AX216" t="str" cm="1">
        <f t="array" ref="AX216:AY216">_xlfn.TEXTSPLIT(AW216,",")</f>
        <v>Water</v>
      </c>
      <c r="AY216" t="str">
        <v xml:space="preserve"> Poison</v>
      </c>
      <c r="AZ216" t="str">
        <f>'pokedex_(Update_04.21)'!E213</f>
        <v>2</v>
      </c>
      <c r="BA216" t="str">
        <v>Qwilfish</v>
      </c>
      <c r="BB216" t="str">
        <v>Water</v>
      </c>
      <c r="BC216" t="str">
        <v xml:space="preserve"> Poison</v>
      </c>
      <c r="BD216" t="str">
        <f t="shared" si="7"/>
        <v>Water, Poison</v>
      </c>
      <c r="BE216" t="str">
        <v>Qwilfish</v>
      </c>
      <c r="BG216" t="str">
        <v>Water, Poison</v>
      </c>
      <c r="BH216" t="str">
        <v>Qwilfish</v>
      </c>
    </row>
    <row r="217" spans="32:60" x14ac:dyDescent="0.35">
      <c r="AF217" t="str">
        <v>Scizor</v>
      </c>
      <c r="AG217" t="str">
        <v>Bug, Steel</v>
      </c>
      <c r="AH217" t="str" cm="1">
        <f t="array" ref="AH217:AI217">_xlfn.TEXTSPLIT(AG217,",")</f>
        <v>Bug</v>
      </c>
      <c r="AI217" t="str">
        <v xml:space="preserve"> Steel</v>
      </c>
      <c r="AJ217" t="str">
        <f>'pokedex_(Update_04.21)'!E214</f>
        <v>2</v>
      </c>
      <c r="AK217" t="str">
        <v>Scizor</v>
      </c>
      <c r="AL217" t="str">
        <v>Bug</v>
      </c>
      <c r="AM217" t="str">
        <v xml:space="preserve"> Steel</v>
      </c>
      <c r="AN217" t="str">
        <f t="shared" si="6"/>
        <v>Bug, Steel</v>
      </c>
      <c r="AO217" t="str">
        <v>Scizor</v>
      </c>
      <c r="AQ217" t="str">
        <v>Bug, Steel</v>
      </c>
      <c r="AR217" t="str">
        <v>Scizor</v>
      </c>
      <c r="AV217" t="str">
        <v>Scizor</v>
      </c>
      <c r="AW217" t="str">
        <v>Bug, Steel</v>
      </c>
      <c r="AX217" t="str" cm="1">
        <f t="array" ref="AX217:AY217">_xlfn.TEXTSPLIT(AW217,",")</f>
        <v>Bug</v>
      </c>
      <c r="AY217" t="str">
        <v xml:space="preserve"> Steel</v>
      </c>
      <c r="AZ217" t="str">
        <f>'pokedex_(Update_04.21)'!E214</f>
        <v>2</v>
      </c>
      <c r="BA217" t="str">
        <v>Scizor</v>
      </c>
      <c r="BB217" t="str">
        <v>Bug</v>
      </c>
      <c r="BC217" t="str">
        <v xml:space="preserve"> Steel</v>
      </c>
      <c r="BD217" t="str">
        <f t="shared" si="7"/>
        <v>Bug, Steel</v>
      </c>
      <c r="BE217" t="str">
        <v>Scizor</v>
      </c>
      <c r="BG217" t="str">
        <v>Bug, Steel</v>
      </c>
      <c r="BH217" t="str">
        <v>Scizor</v>
      </c>
    </row>
    <row r="218" spans="32:60" x14ac:dyDescent="0.35">
      <c r="AF218" t="str">
        <v>Shuckle</v>
      </c>
      <c r="AG218" t="str">
        <v>Bug, Rock</v>
      </c>
      <c r="AH218" t="str" cm="1">
        <f t="array" ref="AH218:AI218">_xlfn.TEXTSPLIT(AG218,",")</f>
        <v>Bug</v>
      </c>
      <c r="AI218" t="str">
        <v xml:space="preserve"> Rock</v>
      </c>
      <c r="AJ218" t="str">
        <f>'pokedex_(Update_04.21)'!E215</f>
        <v>2</v>
      </c>
      <c r="AK218" t="str">
        <v>Shuckle</v>
      </c>
      <c r="AL218" t="str">
        <v>Bug</v>
      </c>
      <c r="AM218" t="str">
        <v xml:space="preserve"> Rock</v>
      </c>
      <c r="AN218" t="str">
        <f t="shared" si="6"/>
        <v>Bug, Rock</v>
      </c>
      <c r="AO218" t="str">
        <v>Shuckle</v>
      </c>
      <c r="AQ218" t="str">
        <v>Bug, Rock</v>
      </c>
      <c r="AR218" t="str">
        <v>Shuckle</v>
      </c>
      <c r="AV218" t="str">
        <v>Shuckle</v>
      </c>
      <c r="AW218" t="str">
        <v>Bug, Rock</v>
      </c>
      <c r="AX218" t="str" cm="1">
        <f t="array" ref="AX218:AY218">_xlfn.TEXTSPLIT(AW218,",")</f>
        <v>Bug</v>
      </c>
      <c r="AY218" t="str">
        <v xml:space="preserve"> Rock</v>
      </c>
      <c r="AZ218" t="str">
        <f>'pokedex_(Update_04.21)'!E215</f>
        <v>2</v>
      </c>
      <c r="BA218" t="str">
        <v>Shuckle</v>
      </c>
      <c r="BB218" t="str">
        <v>Bug</v>
      </c>
      <c r="BC218" t="str">
        <v xml:space="preserve"> Rock</v>
      </c>
      <c r="BD218" t="str">
        <f t="shared" si="7"/>
        <v>Bug, Rock</v>
      </c>
      <c r="BE218" t="str">
        <v>Shuckle</v>
      </c>
      <c r="BG218" t="str">
        <v>Bug, Rock</v>
      </c>
      <c r="BH218" t="str">
        <v>Shuckle</v>
      </c>
    </row>
    <row r="219" spans="32:60" x14ac:dyDescent="0.35">
      <c r="AF219" t="str">
        <v>Heracross</v>
      </c>
      <c r="AG219" t="str">
        <v>Bug, Fighting</v>
      </c>
      <c r="AH219" t="str" cm="1">
        <f t="array" ref="AH219:AI219">_xlfn.TEXTSPLIT(AG219,",")</f>
        <v>Bug</v>
      </c>
      <c r="AI219" t="str">
        <v xml:space="preserve"> Fighting</v>
      </c>
      <c r="AJ219" t="str">
        <f>'pokedex_(Update_04.21)'!E216</f>
        <v>2</v>
      </c>
      <c r="AK219" t="str">
        <v>Heracross</v>
      </c>
      <c r="AL219" t="str">
        <v>Bug</v>
      </c>
      <c r="AM219" t="str">
        <v xml:space="preserve"> Fighting</v>
      </c>
      <c r="AN219" t="str">
        <f t="shared" si="6"/>
        <v>Bug, Fighting</v>
      </c>
      <c r="AO219" t="str">
        <v>Heracross</v>
      </c>
      <c r="AQ219" t="str">
        <v>Bug, Fighting</v>
      </c>
      <c r="AR219" t="str">
        <v>Heracross</v>
      </c>
      <c r="AV219" t="str">
        <v>Heracross</v>
      </c>
      <c r="AW219" t="str">
        <v>Bug, Fighting</v>
      </c>
      <c r="AX219" t="str" cm="1">
        <f t="array" ref="AX219:AY219">_xlfn.TEXTSPLIT(AW219,",")</f>
        <v>Bug</v>
      </c>
      <c r="AY219" t="str">
        <v xml:space="preserve"> Fighting</v>
      </c>
      <c r="AZ219" t="str">
        <f>'pokedex_(Update_04.21)'!E216</f>
        <v>2</v>
      </c>
      <c r="BA219" t="str">
        <v>Heracross</v>
      </c>
      <c r="BB219" t="str">
        <v>Bug</v>
      </c>
      <c r="BC219" t="str">
        <v xml:space="preserve"> Fighting</v>
      </c>
      <c r="BD219" t="str">
        <f t="shared" si="7"/>
        <v>Bug, Fighting</v>
      </c>
      <c r="BE219" t="str">
        <v>Heracross</v>
      </c>
      <c r="BG219" t="str">
        <v>Bug, Fighting</v>
      </c>
      <c r="BH219" t="str">
        <v>Heracross</v>
      </c>
    </row>
    <row r="220" spans="32:60" x14ac:dyDescent="0.35">
      <c r="AF220" t="str">
        <v>Sneasel</v>
      </c>
      <c r="AG220" t="str">
        <v>Dark, Ice</v>
      </c>
      <c r="AH220" t="str" cm="1">
        <f t="array" ref="AH220:AI220">_xlfn.TEXTSPLIT(AG220,",")</f>
        <v>Dark</v>
      </c>
      <c r="AI220" t="str">
        <v xml:space="preserve"> Ice</v>
      </c>
      <c r="AJ220" t="str">
        <f>'pokedex_(Update_04.21)'!E217</f>
        <v>2</v>
      </c>
      <c r="AK220" t="str">
        <v>Sneasel</v>
      </c>
      <c r="AL220" t="str">
        <v>Dark</v>
      </c>
      <c r="AM220" t="str">
        <v xml:space="preserve"> Ice</v>
      </c>
      <c r="AN220" t="str">
        <f t="shared" si="6"/>
        <v>Dark, Ice</v>
      </c>
      <c r="AO220" t="str">
        <v>Sneasel</v>
      </c>
      <c r="AQ220" t="str">
        <v>Dark, Ice</v>
      </c>
      <c r="AR220" t="str">
        <v>Sneasel</v>
      </c>
      <c r="AV220" t="str">
        <v>Sneasel</v>
      </c>
      <c r="AW220" t="str">
        <v>Dark, Ice</v>
      </c>
      <c r="AX220" t="str" cm="1">
        <f t="array" ref="AX220:AY220">_xlfn.TEXTSPLIT(AW220,",")</f>
        <v>Dark</v>
      </c>
      <c r="AY220" t="str">
        <v xml:space="preserve"> Ice</v>
      </c>
      <c r="AZ220" t="str">
        <f>'pokedex_(Update_04.21)'!E217</f>
        <v>2</v>
      </c>
      <c r="BA220" t="str">
        <v>Sneasel</v>
      </c>
      <c r="BB220" t="str">
        <v>Dark</v>
      </c>
      <c r="BC220" t="str">
        <v xml:space="preserve"> Ice</v>
      </c>
      <c r="BD220" t="str">
        <f t="shared" si="7"/>
        <v>Dark, Ice</v>
      </c>
      <c r="BE220" t="str">
        <v>Sneasel</v>
      </c>
      <c r="BG220" t="str">
        <v>Dark, Ice</v>
      </c>
      <c r="BH220" t="str">
        <v>Sneasel</v>
      </c>
    </row>
    <row r="221" spans="32:60" x14ac:dyDescent="0.35">
      <c r="AF221" t="str">
        <v>Teddiursa</v>
      </c>
      <c r="AG221" t="str">
        <v>Normal</v>
      </c>
      <c r="AH221" t="str" cm="1">
        <f t="array" ref="AH221">_xlfn.TEXTSPLIT(AG221,",")</f>
        <v>Normal</v>
      </c>
      <c r="AJ221" t="str">
        <f>'pokedex_(Update_04.21)'!E218</f>
        <v>2</v>
      </c>
      <c r="AK221" t="str">
        <v>Teddiursa</v>
      </c>
      <c r="AL221" t="str">
        <v>Normal</v>
      </c>
      <c r="AM221" t="str">
        <v>Normal</v>
      </c>
      <c r="AN221" t="str">
        <f t="shared" si="6"/>
        <v>Normal,Normal</v>
      </c>
      <c r="AO221" t="str">
        <v>Teddiursa</v>
      </c>
      <c r="AQ221" t="str">
        <v>Normal</v>
      </c>
      <c r="AR221" t="str">
        <v>Teddiursa</v>
      </c>
      <c r="AV221" t="str">
        <v>Teddiursa</v>
      </c>
      <c r="AW221" t="str">
        <v>Normal</v>
      </c>
      <c r="AX221" t="str" cm="1">
        <f t="array" ref="AX221">_xlfn.TEXTSPLIT(AW221,",")</f>
        <v>Normal</v>
      </c>
      <c r="AZ221" t="str">
        <f>'pokedex_(Update_04.21)'!E218</f>
        <v>2</v>
      </c>
      <c r="BA221" t="str">
        <v>Teddiursa</v>
      </c>
      <c r="BB221" t="str">
        <v>Normal</v>
      </c>
      <c r="BC221" t="str">
        <v>Normal</v>
      </c>
      <c r="BD221" t="str">
        <f t="shared" si="7"/>
        <v>Normal,Normal</v>
      </c>
      <c r="BE221" t="str">
        <v>Teddiursa</v>
      </c>
      <c r="BG221" t="str">
        <v>Normal</v>
      </c>
      <c r="BH221" t="str">
        <v>Teddiursa</v>
      </c>
    </row>
    <row r="222" spans="32:60" x14ac:dyDescent="0.35">
      <c r="AF222" t="str">
        <v>Ursaring</v>
      </c>
      <c r="AG222" t="str">
        <v>Normal</v>
      </c>
      <c r="AH222" t="str" cm="1">
        <f t="array" ref="AH222">_xlfn.TEXTSPLIT(AG222,",")</f>
        <v>Normal</v>
      </c>
      <c r="AJ222" t="str">
        <f>'pokedex_(Update_04.21)'!E219</f>
        <v>2</v>
      </c>
      <c r="AK222" t="str">
        <v>Ursaring</v>
      </c>
      <c r="AL222" t="str">
        <v>Normal</v>
      </c>
      <c r="AM222" t="str">
        <v>Normal</v>
      </c>
      <c r="AN222" t="str">
        <f t="shared" si="6"/>
        <v>Normal,Normal</v>
      </c>
      <c r="AO222" t="str">
        <v>Ursaring</v>
      </c>
      <c r="AQ222" t="str">
        <v>Normal</v>
      </c>
      <c r="AR222" t="str">
        <v>Ursaring</v>
      </c>
      <c r="AV222" t="str">
        <v>Ursaring</v>
      </c>
      <c r="AW222" t="str">
        <v>Normal</v>
      </c>
      <c r="AX222" t="str" cm="1">
        <f t="array" ref="AX222">_xlfn.TEXTSPLIT(AW222,",")</f>
        <v>Normal</v>
      </c>
      <c r="AZ222" t="str">
        <f>'pokedex_(Update_04.21)'!E219</f>
        <v>2</v>
      </c>
      <c r="BA222" t="str">
        <v>Ursaring</v>
      </c>
      <c r="BB222" t="str">
        <v>Normal</v>
      </c>
      <c r="BC222" t="str">
        <v>Normal</v>
      </c>
      <c r="BD222" t="str">
        <f t="shared" si="7"/>
        <v>Normal,Normal</v>
      </c>
      <c r="BE222" t="str">
        <v>Ursaring</v>
      </c>
      <c r="BG222" t="str">
        <v>Normal</v>
      </c>
      <c r="BH222" t="str">
        <v>Ursaring</v>
      </c>
    </row>
    <row r="223" spans="32:60" x14ac:dyDescent="0.35">
      <c r="AF223" t="str">
        <v>Slugma</v>
      </c>
      <c r="AG223" t="str">
        <v>Fire</v>
      </c>
      <c r="AH223" t="str" cm="1">
        <f t="array" ref="AH223">_xlfn.TEXTSPLIT(AG223,",")</f>
        <v>Fire</v>
      </c>
      <c r="AJ223" t="str">
        <f>'pokedex_(Update_04.21)'!E220</f>
        <v>2</v>
      </c>
      <c r="AK223" t="str">
        <v>Slugma</v>
      </c>
      <c r="AL223" t="str">
        <v>Fire</v>
      </c>
      <c r="AM223" t="str">
        <v>Fire</v>
      </c>
      <c r="AN223" t="str">
        <f t="shared" si="6"/>
        <v>Fire,Fire</v>
      </c>
      <c r="AO223" t="str">
        <v>Slugma</v>
      </c>
      <c r="AQ223" t="str">
        <v>Fire</v>
      </c>
      <c r="AR223" t="str">
        <v>Slugma</v>
      </c>
      <c r="AV223" t="str">
        <v>Slugma</v>
      </c>
      <c r="AW223" t="str">
        <v>Fire</v>
      </c>
      <c r="AX223" t="str" cm="1">
        <f t="array" ref="AX223">_xlfn.TEXTSPLIT(AW223,",")</f>
        <v>Fire</v>
      </c>
      <c r="AZ223" t="str">
        <f>'pokedex_(Update_04.21)'!E220</f>
        <v>2</v>
      </c>
      <c r="BA223" t="str">
        <v>Slugma</v>
      </c>
      <c r="BB223" t="str">
        <v>Fire</v>
      </c>
      <c r="BC223" t="str">
        <v>Fire</v>
      </c>
      <c r="BD223" t="str">
        <f t="shared" si="7"/>
        <v>Fire,Fire</v>
      </c>
      <c r="BE223" t="str">
        <v>Slugma</v>
      </c>
      <c r="BG223" t="str">
        <v>Fire</v>
      </c>
      <c r="BH223" t="str">
        <v>Slugma</v>
      </c>
    </row>
    <row r="224" spans="32:60" x14ac:dyDescent="0.35">
      <c r="AF224" t="str">
        <v>Magcargo</v>
      </c>
      <c r="AG224" t="str">
        <v>Fire, Rock</v>
      </c>
      <c r="AH224" t="str" cm="1">
        <f t="array" ref="AH224:AI224">_xlfn.TEXTSPLIT(AG224,",")</f>
        <v>Fire</v>
      </c>
      <c r="AI224" t="str">
        <v xml:space="preserve"> Rock</v>
      </c>
      <c r="AJ224" t="str">
        <f>'pokedex_(Update_04.21)'!E221</f>
        <v>2</v>
      </c>
      <c r="AK224" t="str">
        <v>Magcargo</v>
      </c>
      <c r="AL224" t="str">
        <v>Fire</v>
      </c>
      <c r="AM224" t="str">
        <v xml:space="preserve"> Rock</v>
      </c>
      <c r="AN224" t="str">
        <f t="shared" si="6"/>
        <v>Fire, Rock</v>
      </c>
      <c r="AO224" t="str">
        <v>Magcargo</v>
      </c>
      <c r="AQ224" t="str">
        <v>Fire, Rock</v>
      </c>
      <c r="AR224" t="str">
        <v>Magcargo</v>
      </c>
      <c r="AV224" t="str">
        <v>Magcargo</v>
      </c>
      <c r="AW224" t="str">
        <v>Fire, Rock</v>
      </c>
      <c r="AX224" t="str" cm="1">
        <f t="array" ref="AX224:AY224">_xlfn.TEXTSPLIT(AW224,",")</f>
        <v>Fire</v>
      </c>
      <c r="AY224" t="str">
        <v xml:space="preserve"> Rock</v>
      </c>
      <c r="AZ224" t="str">
        <f>'pokedex_(Update_04.21)'!E221</f>
        <v>2</v>
      </c>
      <c r="BA224" t="str">
        <v>Magcargo</v>
      </c>
      <c r="BB224" t="str">
        <v>Fire</v>
      </c>
      <c r="BC224" t="str">
        <v xml:space="preserve"> Rock</v>
      </c>
      <c r="BD224" t="str">
        <f t="shared" si="7"/>
        <v>Fire, Rock</v>
      </c>
      <c r="BE224" t="str">
        <v>Magcargo</v>
      </c>
      <c r="BG224" t="str">
        <v>Fire, Rock</v>
      </c>
      <c r="BH224" t="str">
        <v>Magcargo</v>
      </c>
    </row>
    <row r="225" spans="32:60" x14ac:dyDescent="0.35">
      <c r="AF225" t="str">
        <v>Swinub</v>
      </c>
      <c r="AG225" t="str">
        <v>Ice, Ground</v>
      </c>
      <c r="AH225" t="str" cm="1">
        <f t="array" ref="AH225:AI225">_xlfn.TEXTSPLIT(AG225,",")</f>
        <v>Ice</v>
      </c>
      <c r="AI225" t="str">
        <v xml:space="preserve"> Ground</v>
      </c>
      <c r="AJ225" t="str">
        <f>'pokedex_(Update_04.21)'!E222</f>
        <v>2</v>
      </c>
      <c r="AK225" t="str">
        <v>Swinub</v>
      </c>
      <c r="AL225" t="str">
        <v>Ice</v>
      </c>
      <c r="AM225" t="str">
        <v xml:space="preserve"> Ground</v>
      </c>
      <c r="AN225" t="str">
        <f t="shared" si="6"/>
        <v>Ice, Ground</v>
      </c>
      <c r="AO225" t="str">
        <v>Swinub</v>
      </c>
      <c r="AQ225" t="str">
        <v>Ice, Ground</v>
      </c>
      <c r="AR225" t="str">
        <v>Swinub</v>
      </c>
      <c r="AV225" t="str">
        <v>Swinub</v>
      </c>
      <c r="AW225" t="str">
        <v>Ice, Ground</v>
      </c>
      <c r="AX225" t="str" cm="1">
        <f t="array" ref="AX225:AY225">_xlfn.TEXTSPLIT(AW225,",")</f>
        <v>Ice</v>
      </c>
      <c r="AY225" t="str">
        <v xml:space="preserve"> Ground</v>
      </c>
      <c r="AZ225" t="str">
        <f>'pokedex_(Update_04.21)'!E222</f>
        <v>2</v>
      </c>
      <c r="BA225" t="str">
        <v>Swinub</v>
      </c>
      <c r="BB225" t="str">
        <v>Ice</v>
      </c>
      <c r="BC225" t="str">
        <v xml:space="preserve"> Ground</v>
      </c>
      <c r="BD225" t="str">
        <f t="shared" si="7"/>
        <v>Ice, Ground</v>
      </c>
      <c r="BE225" t="str">
        <v>Swinub</v>
      </c>
      <c r="BG225" t="str">
        <v>Ice, Ground</v>
      </c>
      <c r="BH225" t="str">
        <v>Swinub</v>
      </c>
    </row>
    <row r="226" spans="32:60" x14ac:dyDescent="0.35">
      <c r="AF226" t="str">
        <v>Piloswine</v>
      </c>
      <c r="AG226" t="str">
        <v>Ice, Ground</v>
      </c>
      <c r="AH226" t="str" cm="1">
        <f t="array" ref="AH226:AI226">_xlfn.TEXTSPLIT(AG226,",")</f>
        <v>Ice</v>
      </c>
      <c r="AI226" t="str">
        <v xml:space="preserve"> Ground</v>
      </c>
      <c r="AJ226" t="str">
        <f>'pokedex_(Update_04.21)'!E223</f>
        <v>2</v>
      </c>
      <c r="AK226" t="str">
        <v>Piloswine</v>
      </c>
      <c r="AL226" t="str">
        <v>Ice</v>
      </c>
      <c r="AM226" t="str">
        <v xml:space="preserve"> Ground</v>
      </c>
      <c r="AN226" t="str">
        <f t="shared" si="6"/>
        <v>Ice, Ground</v>
      </c>
      <c r="AO226" t="str">
        <v>Piloswine</v>
      </c>
      <c r="AQ226" t="str">
        <v>Ice, Ground</v>
      </c>
      <c r="AR226" t="str">
        <v>Piloswine</v>
      </c>
      <c r="AV226" t="str">
        <v>Piloswine</v>
      </c>
      <c r="AW226" t="str">
        <v>Ice, Ground</v>
      </c>
      <c r="AX226" t="str" cm="1">
        <f t="array" ref="AX226:AY226">_xlfn.TEXTSPLIT(AW226,",")</f>
        <v>Ice</v>
      </c>
      <c r="AY226" t="str">
        <v xml:space="preserve"> Ground</v>
      </c>
      <c r="AZ226" t="str">
        <f>'pokedex_(Update_04.21)'!E223</f>
        <v>2</v>
      </c>
      <c r="BA226" t="str">
        <v>Piloswine</v>
      </c>
      <c r="BB226" t="str">
        <v>Ice</v>
      </c>
      <c r="BC226" t="str">
        <v xml:space="preserve"> Ground</v>
      </c>
      <c r="BD226" t="str">
        <f t="shared" si="7"/>
        <v>Ice, Ground</v>
      </c>
      <c r="BE226" t="str">
        <v>Piloswine</v>
      </c>
      <c r="BG226" t="str">
        <v>Ice, Ground</v>
      </c>
      <c r="BH226" t="str">
        <v>Piloswine</v>
      </c>
    </row>
    <row r="227" spans="32:60" x14ac:dyDescent="0.35">
      <c r="AF227" t="str">
        <v>Corsola</v>
      </c>
      <c r="AG227" t="str">
        <v>Water, Rock</v>
      </c>
      <c r="AH227" t="str" cm="1">
        <f t="array" ref="AH227:AI227">_xlfn.TEXTSPLIT(AG227,",")</f>
        <v>Water</v>
      </c>
      <c r="AI227" t="str">
        <v xml:space="preserve"> Rock</v>
      </c>
      <c r="AJ227" t="str">
        <f>'pokedex_(Update_04.21)'!E224</f>
        <v>2</v>
      </c>
      <c r="AK227" t="str">
        <v>Corsola</v>
      </c>
      <c r="AL227" t="str">
        <v>Water</v>
      </c>
      <c r="AM227" t="str">
        <v xml:space="preserve"> Rock</v>
      </c>
      <c r="AN227" t="str">
        <f t="shared" si="6"/>
        <v>Water, Rock</v>
      </c>
      <c r="AO227" t="str">
        <v>Corsola</v>
      </c>
      <c r="AQ227" t="str">
        <v>Water, Rock</v>
      </c>
      <c r="AR227" t="str">
        <v>Corsola</v>
      </c>
      <c r="AV227" t="str">
        <v>Corsola</v>
      </c>
      <c r="AW227" t="str">
        <v>Water, Rock</v>
      </c>
      <c r="AX227" t="str" cm="1">
        <f t="array" ref="AX227:AY227">_xlfn.TEXTSPLIT(AW227,",")</f>
        <v>Water</v>
      </c>
      <c r="AY227" t="str">
        <v xml:space="preserve"> Rock</v>
      </c>
      <c r="AZ227" t="str">
        <f>'pokedex_(Update_04.21)'!E224</f>
        <v>2</v>
      </c>
      <c r="BA227" t="str">
        <v>Corsola</v>
      </c>
      <c r="BB227" t="str">
        <v>Water</v>
      </c>
      <c r="BC227" t="str">
        <v xml:space="preserve"> Rock</v>
      </c>
      <c r="BD227" t="str">
        <f t="shared" si="7"/>
        <v>Water, Rock</v>
      </c>
      <c r="BE227" t="str">
        <v>Corsola</v>
      </c>
      <c r="BG227" t="str">
        <v>Water, Rock</v>
      </c>
      <c r="BH227" t="str">
        <v>Corsola</v>
      </c>
    </row>
    <row r="228" spans="32:60" x14ac:dyDescent="0.35">
      <c r="AF228" t="str">
        <v>Remoraid</v>
      </c>
      <c r="AG228" t="str">
        <v>Water</v>
      </c>
      <c r="AH228" t="str" cm="1">
        <f t="array" ref="AH228">_xlfn.TEXTSPLIT(AG228,",")</f>
        <v>Water</v>
      </c>
      <c r="AJ228" t="str">
        <f>'pokedex_(Update_04.21)'!E225</f>
        <v>2</v>
      </c>
      <c r="AK228" t="str">
        <v>Remoraid</v>
      </c>
      <c r="AL228" t="str">
        <v>Water</v>
      </c>
      <c r="AM228" t="str">
        <v>Water</v>
      </c>
      <c r="AN228" t="str">
        <f t="shared" si="6"/>
        <v>Water,Water</v>
      </c>
      <c r="AO228" t="str">
        <v>Remoraid</v>
      </c>
      <c r="AQ228" t="str">
        <v>Water</v>
      </c>
      <c r="AR228" t="str">
        <v>Remoraid</v>
      </c>
      <c r="AV228" t="str">
        <v>Remoraid</v>
      </c>
      <c r="AW228" t="str">
        <v>Water</v>
      </c>
      <c r="AX228" t="str" cm="1">
        <f t="array" ref="AX228">_xlfn.TEXTSPLIT(AW228,",")</f>
        <v>Water</v>
      </c>
      <c r="AZ228" t="str">
        <f>'pokedex_(Update_04.21)'!E225</f>
        <v>2</v>
      </c>
      <c r="BA228" t="str">
        <v>Remoraid</v>
      </c>
      <c r="BB228" t="str">
        <v>Water</v>
      </c>
      <c r="BC228" t="str">
        <v>Water</v>
      </c>
      <c r="BD228" t="str">
        <f t="shared" si="7"/>
        <v>Water,Water</v>
      </c>
      <c r="BE228" t="str">
        <v>Remoraid</v>
      </c>
      <c r="BG228" t="str">
        <v>Water</v>
      </c>
      <c r="BH228" t="str">
        <v>Remoraid</v>
      </c>
    </row>
    <row r="229" spans="32:60" x14ac:dyDescent="0.35">
      <c r="AF229" t="str">
        <v>Octillery</v>
      </c>
      <c r="AG229" t="str">
        <v>Water</v>
      </c>
      <c r="AH229" t="str" cm="1">
        <f t="array" ref="AH229">_xlfn.TEXTSPLIT(AG229,",")</f>
        <v>Water</v>
      </c>
      <c r="AJ229" t="str">
        <f>'pokedex_(Update_04.21)'!E226</f>
        <v>2</v>
      </c>
      <c r="AK229" t="str">
        <v>Octillery</v>
      </c>
      <c r="AL229" t="str">
        <v>Water</v>
      </c>
      <c r="AM229" t="str">
        <v>Water</v>
      </c>
      <c r="AN229" t="str">
        <f t="shared" si="6"/>
        <v>Water,Water</v>
      </c>
      <c r="AO229" t="str">
        <v>Octillery</v>
      </c>
      <c r="AQ229" t="str">
        <v>Water</v>
      </c>
      <c r="AR229" t="str">
        <v>Octillery</v>
      </c>
      <c r="AV229" t="str">
        <v>Octillery</v>
      </c>
      <c r="AW229" t="str">
        <v>Water</v>
      </c>
      <c r="AX229" t="str" cm="1">
        <f t="array" ref="AX229">_xlfn.TEXTSPLIT(AW229,",")</f>
        <v>Water</v>
      </c>
      <c r="AZ229" t="str">
        <f>'pokedex_(Update_04.21)'!E226</f>
        <v>2</v>
      </c>
      <c r="BA229" t="str">
        <v>Octillery</v>
      </c>
      <c r="BB229" t="str">
        <v>Water</v>
      </c>
      <c r="BC229" t="str">
        <v>Water</v>
      </c>
      <c r="BD229" t="str">
        <f t="shared" si="7"/>
        <v>Water,Water</v>
      </c>
      <c r="BE229" t="str">
        <v>Octillery</v>
      </c>
      <c r="BG229" t="str">
        <v>Water</v>
      </c>
      <c r="BH229" t="str">
        <v>Octillery</v>
      </c>
    </row>
    <row r="230" spans="32:60" x14ac:dyDescent="0.35">
      <c r="AF230" t="str">
        <v>Delibird</v>
      </c>
      <c r="AG230" t="str">
        <v>Ice, Flying</v>
      </c>
      <c r="AH230" t="str" cm="1">
        <f t="array" ref="AH230:AI230">_xlfn.TEXTSPLIT(AG230,",")</f>
        <v>Ice</v>
      </c>
      <c r="AI230" t="str">
        <v xml:space="preserve"> Flying</v>
      </c>
      <c r="AJ230" t="str">
        <f>'pokedex_(Update_04.21)'!E227</f>
        <v>2</v>
      </c>
      <c r="AK230" t="str">
        <v>Delibird</v>
      </c>
      <c r="AL230" t="str">
        <v>Ice</v>
      </c>
      <c r="AM230" t="str">
        <v xml:space="preserve"> Flying</v>
      </c>
      <c r="AN230" t="str">
        <f t="shared" si="6"/>
        <v>Ice, Flying</v>
      </c>
      <c r="AO230" t="str">
        <v>Delibird</v>
      </c>
      <c r="AQ230" t="str">
        <v>Ice, Flying</v>
      </c>
      <c r="AR230" t="str">
        <v>Delibird</v>
      </c>
      <c r="AV230" t="str">
        <v>Delibird</v>
      </c>
      <c r="AW230" t="str">
        <v>Ice, Flying</v>
      </c>
      <c r="AX230" t="str" cm="1">
        <f t="array" ref="AX230:AY230">_xlfn.TEXTSPLIT(AW230,",")</f>
        <v>Ice</v>
      </c>
      <c r="AY230" t="str">
        <v xml:space="preserve"> Flying</v>
      </c>
      <c r="AZ230" t="str">
        <f>'pokedex_(Update_04.21)'!E227</f>
        <v>2</v>
      </c>
      <c r="BA230" t="str">
        <v>Delibird</v>
      </c>
      <c r="BB230" t="str">
        <v>Ice</v>
      </c>
      <c r="BC230" t="str">
        <v xml:space="preserve"> Flying</v>
      </c>
      <c r="BD230" t="str">
        <f t="shared" si="7"/>
        <v>Ice, Flying</v>
      </c>
      <c r="BE230" t="str">
        <v>Delibird</v>
      </c>
      <c r="BG230" t="str">
        <v>Ice, Flying</v>
      </c>
      <c r="BH230" t="str">
        <v>Delibird</v>
      </c>
    </row>
    <row r="231" spans="32:60" x14ac:dyDescent="0.35">
      <c r="AF231" t="str">
        <v>Mantine</v>
      </c>
      <c r="AG231" t="str">
        <v>Water, Flying</v>
      </c>
      <c r="AH231" t="str" cm="1">
        <f t="array" ref="AH231:AI231">_xlfn.TEXTSPLIT(AG231,",")</f>
        <v>Water</v>
      </c>
      <c r="AI231" t="str">
        <v xml:space="preserve"> Flying</v>
      </c>
      <c r="AJ231" t="str">
        <f>'pokedex_(Update_04.21)'!E228</f>
        <v>2</v>
      </c>
      <c r="AK231" t="str">
        <v>Mantine</v>
      </c>
      <c r="AL231" t="str">
        <v>Water</v>
      </c>
      <c r="AM231" t="str">
        <v xml:space="preserve"> Flying</v>
      </c>
      <c r="AN231" t="str">
        <f t="shared" si="6"/>
        <v>Water, Flying</v>
      </c>
      <c r="AO231" t="str">
        <v>Mantine</v>
      </c>
      <c r="AQ231" t="str">
        <v>Water, Flying</v>
      </c>
      <c r="AR231" t="str">
        <v>Mantine</v>
      </c>
      <c r="AV231" t="str">
        <v>Mantine</v>
      </c>
      <c r="AW231" t="str">
        <v>Water, Flying</v>
      </c>
      <c r="AX231" t="str" cm="1">
        <f t="array" ref="AX231:AY231">_xlfn.TEXTSPLIT(AW231,",")</f>
        <v>Water</v>
      </c>
      <c r="AY231" t="str">
        <v xml:space="preserve"> Flying</v>
      </c>
      <c r="AZ231" t="str">
        <f>'pokedex_(Update_04.21)'!E228</f>
        <v>2</v>
      </c>
      <c r="BA231" t="str">
        <v>Mantine</v>
      </c>
      <c r="BB231" t="str">
        <v>Water</v>
      </c>
      <c r="BC231" t="str">
        <v xml:space="preserve"> Flying</v>
      </c>
      <c r="BD231" t="str">
        <f t="shared" si="7"/>
        <v>Water, Flying</v>
      </c>
      <c r="BE231" t="str">
        <v>Mantine</v>
      </c>
      <c r="BG231" t="str">
        <v>Water, Flying</v>
      </c>
      <c r="BH231" t="str">
        <v>Mantine</v>
      </c>
    </row>
    <row r="232" spans="32:60" x14ac:dyDescent="0.35">
      <c r="AF232" t="str">
        <v>Skarmory</v>
      </c>
      <c r="AG232" t="str">
        <v>Steel, Flying</v>
      </c>
      <c r="AH232" t="str" cm="1">
        <f t="array" ref="AH232:AI232">_xlfn.TEXTSPLIT(AG232,",")</f>
        <v>Steel</v>
      </c>
      <c r="AI232" t="str">
        <v xml:space="preserve"> Flying</v>
      </c>
      <c r="AJ232" t="str">
        <f>'pokedex_(Update_04.21)'!E229</f>
        <v>2</v>
      </c>
      <c r="AK232" t="str">
        <v>Skarmory</v>
      </c>
      <c r="AL232" t="str">
        <v>Steel</v>
      </c>
      <c r="AM232" t="str">
        <v xml:space="preserve"> Flying</v>
      </c>
      <c r="AN232" t="str">
        <f t="shared" si="6"/>
        <v>Steel, Flying</v>
      </c>
      <c r="AO232" t="str">
        <v>Skarmory</v>
      </c>
      <c r="AQ232" t="str">
        <v>Steel, Flying</v>
      </c>
      <c r="AR232" t="str">
        <v>Skarmory</v>
      </c>
      <c r="AV232" t="str">
        <v>Skarmory</v>
      </c>
      <c r="AW232" t="str">
        <v>Steel, Flying</v>
      </c>
      <c r="AX232" t="str" cm="1">
        <f t="array" ref="AX232:AY232">_xlfn.TEXTSPLIT(AW232,",")</f>
        <v>Steel</v>
      </c>
      <c r="AY232" t="str">
        <v xml:space="preserve"> Flying</v>
      </c>
      <c r="AZ232" t="str">
        <f>'pokedex_(Update_04.21)'!E229</f>
        <v>2</v>
      </c>
      <c r="BA232" t="str">
        <v>Skarmory</v>
      </c>
      <c r="BB232" t="str">
        <v>Steel</v>
      </c>
      <c r="BC232" t="str">
        <v xml:space="preserve"> Flying</v>
      </c>
      <c r="BD232" t="str">
        <f t="shared" si="7"/>
        <v>Steel, Flying</v>
      </c>
      <c r="BE232" t="str">
        <v>Skarmory</v>
      </c>
      <c r="BG232" t="str">
        <v>Steel, Flying</v>
      </c>
      <c r="BH232" t="str">
        <v>Skarmory</v>
      </c>
    </row>
    <row r="233" spans="32:60" x14ac:dyDescent="0.35">
      <c r="AF233" t="str">
        <v>Houndour</v>
      </c>
      <c r="AG233" t="str">
        <v>Dark, Fire</v>
      </c>
      <c r="AH233" t="str" cm="1">
        <f t="array" ref="AH233:AI233">_xlfn.TEXTSPLIT(AG233,",")</f>
        <v>Dark</v>
      </c>
      <c r="AI233" t="str">
        <v xml:space="preserve"> Fire</v>
      </c>
      <c r="AJ233" t="str">
        <f>'pokedex_(Update_04.21)'!E230</f>
        <v>2</v>
      </c>
      <c r="AK233" t="str">
        <v>Houndour</v>
      </c>
      <c r="AL233" t="str">
        <v>Dark</v>
      </c>
      <c r="AM233" t="str">
        <v xml:space="preserve"> Fire</v>
      </c>
      <c r="AN233" t="str">
        <f t="shared" si="6"/>
        <v>Dark, Fire</v>
      </c>
      <c r="AO233" t="str">
        <v>Houndour</v>
      </c>
      <c r="AQ233" t="str">
        <v>Dark, Fire</v>
      </c>
      <c r="AR233" t="str">
        <v>Houndour</v>
      </c>
      <c r="AV233" t="str">
        <v>Houndour</v>
      </c>
      <c r="AW233" t="str">
        <v>Dark, Fire</v>
      </c>
      <c r="AX233" t="str" cm="1">
        <f t="array" ref="AX233:AY233">_xlfn.TEXTSPLIT(AW233,",")</f>
        <v>Dark</v>
      </c>
      <c r="AY233" t="str">
        <v xml:space="preserve"> Fire</v>
      </c>
      <c r="AZ233" t="str">
        <f>'pokedex_(Update_04.21)'!E230</f>
        <v>2</v>
      </c>
      <c r="BA233" t="str">
        <v>Houndour</v>
      </c>
      <c r="BB233" t="str">
        <v>Dark</v>
      </c>
      <c r="BC233" t="str">
        <v xml:space="preserve"> Fire</v>
      </c>
      <c r="BD233" t="str">
        <f t="shared" si="7"/>
        <v>Dark, Fire</v>
      </c>
      <c r="BE233" t="str">
        <v>Houndour</v>
      </c>
      <c r="BG233" t="str">
        <v>Dark, Fire</v>
      </c>
      <c r="BH233" t="str">
        <v>Houndour</v>
      </c>
    </row>
    <row r="234" spans="32:60" x14ac:dyDescent="0.35">
      <c r="AF234" t="str">
        <v>Houndoom</v>
      </c>
      <c r="AG234" t="str">
        <v>Dark, Fire</v>
      </c>
      <c r="AH234" t="str" cm="1">
        <f t="array" ref="AH234:AI234">_xlfn.TEXTSPLIT(AG234,",")</f>
        <v>Dark</v>
      </c>
      <c r="AI234" t="str">
        <v xml:space="preserve"> Fire</v>
      </c>
      <c r="AJ234" t="str">
        <f>'pokedex_(Update_04.21)'!E231</f>
        <v>2</v>
      </c>
      <c r="AK234" t="str">
        <v>Houndoom</v>
      </c>
      <c r="AL234" t="str">
        <v>Dark</v>
      </c>
      <c r="AM234" t="str">
        <v xml:space="preserve"> Fire</v>
      </c>
      <c r="AN234" t="str">
        <f t="shared" si="6"/>
        <v>Dark, Fire</v>
      </c>
      <c r="AO234" t="str">
        <v>Houndoom</v>
      </c>
      <c r="AQ234" t="str">
        <v>Dark, Fire</v>
      </c>
      <c r="AR234" t="str">
        <v>Houndoom</v>
      </c>
      <c r="AV234" t="str">
        <v>Houndoom</v>
      </c>
      <c r="AW234" t="str">
        <v>Dark, Fire</v>
      </c>
      <c r="AX234" t="str" cm="1">
        <f t="array" ref="AX234:AY234">_xlfn.TEXTSPLIT(AW234,",")</f>
        <v>Dark</v>
      </c>
      <c r="AY234" t="str">
        <v xml:space="preserve"> Fire</v>
      </c>
      <c r="AZ234" t="str">
        <f>'pokedex_(Update_04.21)'!E231</f>
        <v>2</v>
      </c>
      <c r="BA234" t="str">
        <v>Houndoom</v>
      </c>
      <c r="BB234" t="str">
        <v>Dark</v>
      </c>
      <c r="BC234" t="str">
        <v xml:space="preserve"> Fire</v>
      </c>
      <c r="BD234" t="str">
        <f t="shared" si="7"/>
        <v>Dark, Fire</v>
      </c>
      <c r="BE234" t="str">
        <v>Houndoom</v>
      </c>
      <c r="BG234" t="str">
        <v>Dark, Fire</v>
      </c>
      <c r="BH234" t="str">
        <v>Houndoom</v>
      </c>
    </row>
    <row r="235" spans="32:60" x14ac:dyDescent="0.35">
      <c r="AF235" t="str">
        <v>Kingdra</v>
      </c>
      <c r="AG235" t="str">
        <v>Water, Dragon</v>
      </c>
      <c r="AH235" t="str" cm="1">
        <f t="array" ref="AH235:AI235">_xlfn.TEXTSPLIT(AG235,",")</f>
        <v>Water</v>
      </c>
      <c r="AI235" t="str">
        <v xml:space="preserve"> Dragon</v>
      </c>
      <c r="AJ235" t="str">
        <f>'pokedex_(Update_04.21)'!E232</f>
        <v>2</v>
      </c>
      <c r="AK235" t="str">
        <v>Kingdra</v>
      </c>
      <c r="AL235" t="str">
        <v>Water</v>
      </c>
      <c r="AM235" t="str">
        <v xml:space="preserve"> Dragon</v>
      </c>
      <c r="AN235" t="str">
        <f t="shared" si="6"/>
        <v>Water, Dragon</v>
      </c>
      <c r="AO235" t="str">
        <v>Kingdra</v>
      </c>
      <c r="AQ235" t="str">
        <v>Water, Dragon</v>
      </c>
      <c r="AR235" t="str">
        <v>Kingdra</v>
      </c>
      <c r="AV235" t="str">
        <v>Kingdra</v>
      </c>
      <c r="AW235" t="str">
        <v>Water, Dragon</v>
      </c>
      <c r="AX235" t="str" cm="1">
        <f t="array" ref="AX235:AY235">_xlfn.TEXTSPLIT(AW235,",")</f>
        <v>Water</v>
      </c>
      <c r="AY235" t="str">
        <v xml:space="preserve"> Dragon</v>
      </c>
      <c r="AZ235" t="str">
        <f>'pokedex_(Update_04.21)'!E232</f>
        <v>2</v>
      </c>
      <c r="BA235" t="str">
        <v>Kingdra</v>
      </c>
      <c r="BB235" t="str">
        <v>Water</v>
      </c>
      <c r="BC235" t="str">
        <v xml:space="preserve"> Dragon</v>
      </c>
      <c r="BD235" t="str">
        <f t="shared" si="7"/>
        <v>Water, Dragon</v>
      </c>
      <c r="BE235" t="str">
        <v>Kingdra</v>
      </c>
      <c r="BG235" t="str">
        <v>Water, Dragon</v>
      </c>
      <c r="BH235" t="str">
        <v>Kingdra</v>
      </c>
    </row>
    <row r="236" spans="32:60" x14ac:dyDescent="0.35">
      <c r="AF236" t="str">
        <v>Phanpy</v>
      </c>
      <c r="AG236" t="str">
        <v>Ground</v>
      </c>
      <c r="AH236" t="str" cm="1">
        <f t="array" ref="AH236">_xlfn.TEXTSPLIT(AG236,",")</f>
        <v>Ground</v>
      </c>
      <c r="AJ236" t="str">
        <f>'pokedex_(Update_04.21)'!E233</f>
        <v>2</v>
      </c>
      <c r="AK236" t="str">
        <v>Phanpy</v>
      </c>
      <c r="AL236" t="str">
        <v>Ground</v>
      </c>
      <c r="AM236" t="str">
        <v>Ground</v>
      </c>
      <c r="AN236" t="str">
        <f t="shared" si="6"/>
        <v>Ground,Ground</v>
      </c>
      <c r="AO236" t="str">
        <v>Phanpy</v>
      </c>
      <c r="AQ236" t="str">
        <v>Ground</v>
      </c>
      <c r="AR236" t="str">
        <v>Phanpy</v>
      </c>
      <c r="AV236" t="str">
        <v>Phanpy</v>
      </c>
      <c r="AW236" t="str">
        <v>Ground</v>
      </c>
      <c r="AX236" t="str" cm="1">
        <f t="array" ref="AX236">_xlfn.TEXTSPLIT(AW236,",")</f>
        <v>Ground</v>
      </c>
      <c r="AZ236" t="str">
        <f>'pokedex_(Update_04.21)'!E233</f>
        <v>2</v>
      </c>
      <c r="BA236" t="str">
        <v>Phanpy</v>
      </c>
      <c r="BB236" t="str">
        <v>Ground</v>
      </c>
      <c r="BC236" t="str">
        <v>Ground</v>
      </c>
      <c r="BD236" t="str">
        <f t="shared" si="7"/>
        <v>Ground,Ground</v>
      </c>
      <c r="BE236" t="str">
        <v>Phanpy</v>
      </c>
      <c r="BG236" t="str">
        <v>Ground</v>
      </c>
      <c r="BH236" t="str">
        <v>Phanpy</v>
      </c>
    </row>
    <row r="237" spans="32:60" x14ac:dyDescent="0.35">
      <c r="AF237" t="str">
        <v>Donphan</v>
      </c>
      <c r="AG237" t="str">
        <v>Ground</v>
      </c>
      <c r="AH237" t="str" cm="1">
        <f t="array" ref="AH237">_xlfn.TEXTSPLIT(AG237,",")</f>
        <v>Ground</v>
      </c>
      <c r="AJ237" t="str">
        <f>'pokedex_(Update_04.21)'!E234</f>
        <v>2</v>
      </c>
      <c r="AK237" t="str">
        <v>Donphan</v>
      </c>
      <c r="AL237" t="str">
        <v>Ground</v>
      </c>
      <c r="AM237" t="str">
        <v>Ground</v>
      </c>
      <c r="AN237" t="str">
        <f t="shared" si="6"/>
        <v>Ground,Ground</v>
      </c>
      <c r="AO237" t="str">
        <v>Donphan</v>
      </c>
      <c r="AQ237" t="str">
        <v>Ground</v>
      </c>
      <c r="AR237" t="str">
        <v>Donphan</v>
      </c>
      <c r="AV237" t="str">
        <v>Donphan</v>
      </c>
      <c r="AW237" t="str">
        <v>Ground</v>
      </c>
      <c r="AX237" t="str" cm="1">
        <f t="array" ref="AX237">_xlfn.TEXTSPLIT(AW237,",")</f>
        <v>Ground</v>
      </c>
      <c r="AZ237" t="str">
        <f>'pokedex_(Update_04.21)'!E234</f>
        <v>2</v>
      </c>
      <c r="BA237" t="str">
        <v>Donphan</v>
      </c>
      <c r="BB237" t="str">
        <v>Ground</v>
      </c>
      <c r="BC237" t="str">
        <v>Ground</v>
      </c>
      <c r="BD237" t="str">
        <f t="shared" si="7"/>
        <v>Ground,Ground</v>
      </c>
      <c r="BE237" t="str">
        <v>Donphan</v>
      </c>
      <c r="BG237" t="str">
        <v>Ground</v>
      </c>
      <c r="BH237" t="str">
        <v>Donphan</v>
      </c>
    </row>
    <row r="238" spans="32:60" x14ac:dyDescent="0.35">
      <c r="AF238" t="str">
        <v>Porygon2</v>
      </c>
      <c r="AG238" t="str">
        <v>Normal</v>
      </c>
      <c r="AH238" t="str" cm="1">
        <f t="array" ref="AH238">_xlfn.TEXTSPLIT(AG238,",")</f>
        <v>Normal</v>
      </c>
      <c r="AJ238" t="str">
        <f>'pokedex_(Update_04.21)'!E235</f>
        <v>2</v>
      </c>
      <c r="AK238" t="str">
        <v>Porygon2</v>
      </c>
      <c r="AL238" t="str">
        <v>Normal</v>
      </c>
      <c r="AM238" t="str">
        <v>Normal</v>
      </c>
      <c r="AN238" t="str">
        <f t="shared" si="6"/>
        <v>Normal,Normal</v>
      </c>
      <c r="AO238" t="str">
        <v>Porygon2</v>
      </c>
      <c r="AQ238" t="str">
        <v>Normal</v>
      </c>
      <c r="AR238" t="str">
        <v>Porygon2</v>
      </c>
      <c r="AV238" t="str">
        <v>Porygon2</v>
      </c>
      <c r="AW238" t="str">
        <v>Normal</v>
      </c>
      <c r="AX238" t="str" cm="1">
        <f t="array" ref="AX238">_xlfn.TEXTSPLIT(AW238,",")</f>
        <v>Normal</v>
      </c>
      <c r="AZ238" t="str">
        <f>'pokedex_(Update_04.21)'!E235</f>
        <v>2</v>
      </c>
      <c r="BA238" t="str">
        <v>Porygon2</v>
      </c>
      <c r="BB238" t="str">
        <v>Normal</v>
      </c>
      <c r="BC238" t="str">
        <v>Normal</v>
      </c>
      <c r="BD238" t="str">
        <f t="shared" si="7"/>
        <v>Normal,Normal</v>
      </c>
      <c r="BE238" t="str">
        <v>Porygon2</v>
      </c>
      <c r="BG238" t="str">
        <v>Normal</v>
      </c>
      <c r="BH238" t="str">
        <v>Porygon2</v>
      </c>
    </row>
    <row r="239" spans="32:60" x14ac:dyDescent="0.35">
      <c r="AF239" t="str">
        <v>Stantler</v>
      </c>
      <c r="AG239" t="str">
        <v>Normal</v>
      </c>
      <c r="AH239" t="str" cm="1">
        <f t="array" ref="AH239">_xlfn.TEXTSPLIT(AG239,",")</f>
        <v>Normal</v>
      </c>
      <c r="AJ239" t="str">
        <f>'pokedex_(Update_04.21)'!E236</f>
        <v>2</v>
      </c>
      <c r="AK239" t="str">
        <v>Stantler</v>
      </c>
      <c r="AL239" t="str">
        <v>Normal</v>
      </c>
      <c r="AM239" t="str">
        <v>Normal</v>
      </c>
      <c r="AN239" t="str">
        <f t="shared" si="6"/>
        <v>Normal,Normal</v>
      </c>
      <c r="AO239" t="str">
        <v>Stantler</v>
      </c>
      <c r="AQ239" t="str">
        <v>Normal</v>
      </c>
      <c r="AR239" t="str">
        <v>Stantler</v>
      </c>
      <c r="AV239" t="str">
        <v>Stantler</v>
      </c>
      <c r="AW239" t="str">
        <v>Normal</v>
      </c>
      <c r="AX239" t="str" cm="1">
        <f t="array" ref="AX239">_xlfn.TEXTSPLIT(AW239,",")</f>
        <v>Normal</v>
      </c>
      <c r="AZ239" t="str">
        <f>'pokedex_(Update_04.21)'!E236</f>
        <v>2</v>
      </c>
      <c r="BA239" t="str">
        <v>Stantler</v>
      </c>
      <c r="BB239" t="str">
        <v>Normal</v>
      </c>
      <c r="BC239" t="str">
        <v>Normal</v>
      </c>
      <c r="BD239" t="str">
        <f t="shared" si="7"/>
        <v>Normal,Normal</v>
      </c>
      <c r="BE239" t="str">
        <v>Stantler</v>
      </c>
      <c r="BG239" t="str">
        <v>Normal</v>
      </c>
      <c r="BH239" t="str">
        <v>Stantler</v>
      </c>
    </row>
    <row r="240" spans="32:60" x14ac:dyDescent="0.35">
      <c r="AF240" t="str">
        <v>Smeargle</v>
      </c>
      <c r="AG240" t="str">
        <v>Normal</v>
      </c>
      <c r="AH240" t="str" cm="1">
        <f t="array" ref="AH240">_xlfn.TEXTSPLIT(AG240,",")</f>
        <v>Normal</v>
      </c>
      <c r="AJ240" t="str">
        <f>'pokedex_(Update_04.21)'!E237</f>
        <v>2</v>
      </c>
      <c r="AK240" t="str">
        <v>Smeargle</v>
      </c>
      <c r="AL240" t="str">
        <v>Normal</v>
      </c>
      <c r="AM240" t="str">
        <v>Normal</v>
      </c>
      <c r="AN240" t="str">
        <f t="shared" si="6"/>
        <v>Normal,Normal</v>
      </c>
      <c r="AO240" t="str">
        <v>Smeargle</v>
      </c>
      <c r="AQ240" t="str">
        <v>Normal</v>
      </c>
      <c r="AR240" t="str">
        <v>Smeargle</v>
      </c>
      <c r="AV240" t="str">
        <v>Smeargle</v>
      </c>
      <c r="AW240" t="str">
        <v>Normal</v>
      </c>
      <c r="AX240" t="str" cm="1">
        <f t="array" ref="AX240">_xlfn.TEXTSPLIT(AW240,",")</f>
        <v>Normal</v>
      </c>
      <c r="AZ240" t="str">
        <f>'pokedex_(Update_04.21)'!E237</f>
        <v>2</v>
      </c>
      <c r="BA240" t="str">
        <v>Smeargle</v>
      </c>
      <c r="BB240" t="str">
        <v>Normal</v>
      </c>
      <c r="BC240" t="str">
        <v>Normal</v>
      </c>
      <c r="BD240" t="str">
        <f t="shared" si="7"/>
        <v>Normal,Normal</v>
      </c>
      <c r="BE240" t="str">
        <v>Smeargle</v>
      </c>
      <c r="BG240" t="str">
        <v>Normal</v>
      </c>
      <c r="BH240" t="str">
        <v>Smeargle</v>
      </c>
    </row>
    <row r="241" spans="32:60" x14ac:dyDescent="0.35">
      <c r="AF241" t="str">
        <v>Tyrogue</v>
      </c>
      <c r="AG241" t="str">
        <v>Fighting</v>
      </c>
      <c r="AH241" t="str" cm="1">
        <f t="array" ref="AH241">_xlfn.TEXTSPLIT(AG241,",")</f>
        <v>Fighting</v>
      </c>
      <c r="AJ241" t="str">
        <f>'pokedex_(Update_04.21)'!E238</f>
        <v>2</v>
      </c>
      <c r="AK241" t="str">
        <v>Tyrogue</v>
      </c>
      <c r="AL241" t="str">
        <v>Fighting</v>
      </c>
      <c r="AM241" t="str">
        <v>Fighting</v>
      </c>
      <c r="AN241" t="str">
        <f t="shared" si="6"/>
        <v>Fighting,Fighting</v>
      </c>
      <c r="AO241" t="str">
        <v>Tyrogue</v>
      </c>
      <c r="AQ241" t="str">
        <v>Fighting</v>
      </c>
      <c r="AR241" t="str">
        <v>Tyrogue</v>
      </c>
      <c r="AV241" t="str">
        <v>Tyrogue</v>
      </c>
      <c r="AW241" t="str">
        <v>Fighting</v>
      </c>
      <c r="AX241" t="str" cm="1">
        <f t="array" ref="AX241">_xlfn.TEXTSPLIT(AW241,",")</f>
        <v>Fighting</v>
      </c>
      <c r="AZ241" t="str">
        <f>'pokedex_(Update_04.21)'!E238</f>
        <v>2</v>
      </c>
      <c r="BA241" t="str">
        <v>Tyrogue</v>
      </c>
      <c r="BB241" t="str">
        <v>Fighting</v>
      </c>
      <c r="BC241" t="str">
        <v>Fighting</v>
      </c>
      <c r="BD241" t="str">
        <f t="shared" si="7"/>
        <v>Fighting,Fighting</v>
      </c>
      <c r="BE241" t="str">
        <v>Tyrogue</v>
      </c>
      <c r="BG241" t="str">
        <v>Fighting</v>
      </c>
      <c r="BH241" t="str">
        <v>Tyrogue</v>
      </c>
    </row>
    <row r="242" spans="32:60" x14ac:dyDescent="0.35">
      <c r="AF242" t="str">
        <v>Hitmontop</v>
      </c>
      <c r="AG242" t="str">
        <v>Fighting</v>
      </c>
      <c r="AH242" t="str" cm="1">
        <f t="array" ref="AH242">_xlfn.TEXTSPLIT(AG242,",")</f>
        <v>Fighting</v>
      </c>
      <c r="AJ242" t="str">
        <f>'pokedex_(Update_04.21)'!E239</f>
        <v>2</v>
      </c>
      <c r="AK242" t="str">
        <v>Hitmontop</v>
      </c>
      <c r="AL242" t="str">
        <v>Fighting</v>
      </c>
      <c r="AM242" t="str">
        <v>Fighting</v>
      </c>
      <c r="AN242" t="str">
        <f t="shared" si="6"/>
        <v>Fighting,Fighting</v>
      </c>
      <c r="AO242" t="str">
        <v>Hitmontop</v>
      </c>
      <c r="AQ242" t="str">
        <v>Fighting</v>
      </c>
      <c r="AR242" t="str">
        <v>Hitmontop</v>
      </c>
      <c r="AV242" t="str">
        <v>Hitmontop</v>
      </c>
      <c r="AW242" t="str">
        <v>Fighting</v>
      </c>
      <c r="AX242" t="str" cm="1">
        <f t="array" ref="AX242">_xlfn.TEXTSPLIT(AW242,",")</f>
        <v>Fighting</v>
      </c>
      <c r="AZ242" t="str">
        <f>'pokedex_(Update_04.21)'!E239</f>
        <v>2</v>
      </c>
      <c r="BA242" t="str">
        <v>Hitmontop</v>
      </c>
      <c r="BB242" t="str">
        <v>Fighting</v>
      </c>
      <c r="BC242" t="str">
        <v>Fighting</v>
      </c>
      <c r="BD242" t="str">
        <f t="shared" si="7"/>
        <v>Fighting,Fighting</v>
      </c>
      <c r="BE242" t="str">
        <v>Hitmontop</v>
      </c>
      <c r="BG242" t="str">
        <v>Fighting</v>
      </c>
      <c r="BH242" t="str">
        <v>Hitmontop</v>
      </c>
    </row>
    <row r="243" spans="32:60" x14ac:dyDescent="0.35">
      <c r="AF243" t="str">
        <v>Smoochum</v>
      </c>
      <c r="AG243" t="str">
        <v>Ice, Psychic</v>
      </c>
      <c r="AH243" t="str" cm="1">
        <f t="array" ref="AH243:AI243">_xlfn.TEXTSPLIT(AG243,",")</f>
        <v>Ice</v>
      </c>
      <c r="AI243" t="str">
        <v xml:space="preserve"> Psychic</v>
      </c>
      <c r="AJ243" t="str">
        <f>'pokedex_(Update_04.21)'!E240</f>
        <v>2</v>
      </c>
      <c r="AK243" t="str">
        <v>Smoochum</v>
      </c>
      <c r="AL243" t="str">
        <v>Ice</v>
      </c>
      <c r="AM243" t="str">
        <v xml:space="preserve"> Psychic</v>
      </c>
      <c r="AN243" t="str">
        <f t="shared" si="6"/>
        <v>Ice, Psychic</v>
      </c>
      <c r="AO243" t="str">
        <v>Smoochum</v>
      </c>
      <c r="AQ243" t="str">
        <v>Ice, Psychic</v>
      </c>
      <c r="AR243" t="str">
        <v>Smoochum</v>
      </c>
      <c r="AV243" t="str">
        <v>Smoochum</v>
      </c>
      <c r="AW243" t="str">
        <v>Ice, Psychic</v>
      </c>
      <c r="AX243" t="str" cm="1">
        <f t="array" ref="AX243:AY243">_xlfn.TEXTSPLIT(AW243,",")</f>
        <v>Ice</v>
      </c>
      <c r="AY243" t="str">
        <v xml:space="preserve"> Psychic</v>
      </c>
      <c r="AZ243" t="str">
        <f>'pokedex_(Update_04.21)'!E240</f>
        <v>2</v>
      </c>
      <c r="BA243" t="str">
        <v>Smoochum</v>
      </c>
      <c r="BB243" t="str">
        <v>Ice</v>
      </c>
      <c r="BC243" t="str">
        <v xml:space="preserve"> Psychic</v>
      </c>
      <c r="BD243" t="str">
        <f t="shared" si="7"/>
        <v>Ice, Psychic</v>
      </c>
      <c r="BE243" t="str">
        <v>Smoochum</v>
      </c>
      <c r="BG243" t="str">
        <v>Ice, Psychic</v>
      </c>
      <c r="BH243" t="str">
        <v>Smoochum</v>
      </c>
    </row>
    <row r="244" spans="32:60" x14ac:dyDescent="0.35">
      <c r="AF244" t="str">
        <v>Elekid</v>
      </c>
      <c r="AG244" t="str">
        <v>Electric</v>
      </c>
      <c r="AH244" t="str" cm="1">
        <f t="array" ref="AH244">_xlfn.TEXTSPLIT(AG244,",")</f>
        <v>Electric</v>
      </c>
      <c r="AJ244" t="str">
        <f>'pokedex_(Update_04.21)'!E241</f>
        <v>2</v>
      </c>
      <c r="AK244" t="str">
        <v>Elekid</v>
      </c>
      <c r="AL244" t="str">
        <v>Electric</v>
      </c>
      <c r="AM244" t="str">
        <v>Electric</v>
      </c>
      <c r="AN244" t="str">
        <f t="shared" si="6"/>
        <v>Electric,Electric</v>
      </c>
      <c r="AO244" t="str">
        <v>Elekid</v>
      </c>
      <c r="AQ244" t="str">
        <v>Electric</v>
      </c>
      <c r="AR244" t="str">
        <v>Elekid</v>
      </c>
      <c r="AV244" t="str">
        <v>Elekid</v>
      </c>
      <c r="AW244" t="str">
        <v>Electric</v>
      </c>
      <c r="AX244" t="str" cm="1">
        <f t="array" ref="AX244">_xlfn.TEXTSPLIT(AW244,",")</f>
        <v>Electric</v>
      </c>
      <c r="AZ244" t="str">
        <f>'pokedex_(Update_04.21)'!E241</f>
        <v>2</v>
      </c>
      <c r="BA244" t="str">
        <v>Elekid</v>
      </c>
      <c r="BB244" t="str">
        <v>Electric</v>
      </c>
      <c r="BC244" t="str">
        <v>Electric</v>
      </c>
      <c r="BD244" t="str">
        <f t="shared" si="7"/>
        <v>Electric,Electric</v>
      </c>
      <c r="BE244" t="str">
        <v>Elekid</v>
      </c>
      <c r="BG244" t="str">
        <v>Electric</v>
      </c>
      <c r="BH244" t="str">
        <v>Elekid</v>
      </c>
    </row>
    <row r="245" spans="32:60" x14ac:dyDescent="0.35">
      <c r="AF245" t="str">
        <v>Magby</v>
      </c>
      <c r="AG245" t="str">
        <v>Fire</v>
      </c>
      <c r="AH245" t="str" cm="1">
        <f t="array" ref="AH245">_xlfn.TEXTSPLIT(AG245,",")</f>
        <v>Fire</v>
      </c>
      <c r="AJ245" t="str">
        <f>'pokedex_(Update_04.21)'!E242</f>
        <v>2</v>
      </c>
      <c r="AK245" t="str">
        <v>Magby</v>
      </c>
      <c r="AL245" t="str">
        <v>Fire</v>
      </c>
      <c r="AM245" t="str">
        <v>Fire</v>
      </c>
      <c r="AN245" t="str">
        <f t="shared" si="6"/>
        <v>Fire,Fire</v>
      </c>
      <c r="AO245" t="str">
        <v>Magby</v>
      </c>
      <c r="AQ245" t="str">
        <v>Fire</v>
      </c>
      <c r="AR245" t="str">
        <v>Magby</v>
      </c>
      <c r="AV245" t="str">
        <v>Magby</v>
      </c>
      <c r="AW245" t="str">
        <v>Fire</v>
      </c>
      <c r="AX245" t="str" cm="1">
        <f t="array" ref="AX245">_xlfn.TEXTSPLIT(AW245,",")</f>
        <v>Fire</v>
      </c>
      <c r="AZ245" t="str">
        <f>'pokedex_(Update_04.21)'!E242</f>
        <v>2</v>
      </c>
      <c r="BA245" t="str">
        <v>Magby</v>
      </c>
      <c r="BB245" t="str">
        <v>Fire</v>
      </c>
      <c r="BC245" t="str">
        <v>Fire</v>
      </c>
      <c r="BD245" t="str">
        <f t="shared" si="7"/>
        <v>Fire,Fire</v>
      </c>
      <c r="BE245" t="str">
        <v>Magby</v>
      </c>
      <c r="BG245" t="str">
        <v>Fire</v>
      </c>
      <c r="BH245" t="str">
        <v>Magby</v>
      </c>
    </row>
    <row r="246" spans="32:60" x14ac:dyDescent="0.35">
      <c r="AF246" t="str">
        <v>Miltank</v>
      </c>
      <c r="AG246" t="str">
        <v>Normal</v>
      </c>
      <c r="AH246" t="str" cm="1">
        <f t="array" ref="AH246">_xlfn.TEXTSPLIT(AG246,",")</f>
        <v>Normal</v>
      </c>
      <c r="AJ246" t="str">
        <f>'pokedex_(Update_04.21)'!E243</f>
        <v>2</v>
      </c>
      <c r="AK246" t="str">
        <v>Miltank</v>
      </c>
      <c r="AL246" t="str">
        <v>Normal</v>
      </c>
      <c r="AM246" t="str">
        <v>Normal</v>
      </c>
      <c r="AN246" t="str">
        <f t="shared" si="6"/>
        <v>Normal,Normal</v>
      </c>
      <c r="AO246" t="str">
        <v>Miltank</v>
      </c>
      <c r="AQ246" t="str">
        <v>Normal</v>
      </c>
      <c r="AR246" t="str">
        <v>Miltank</v>
      </c>
      <c r="AV246" t="str">
        <v>Miltank</v>
      </c>
      <c r="AW246" t="str">
        <v>Normal</v>
      </c>
      <c r="AX246" t="str" cm="1">
        <f t="array" ref="AX246">_xlfn.TEXTSPLIT(AW246,",")</f>
        <v>Normal</v>
      </c>
      <c r="AZ246" t="str">
        <f>'pokedex_(Update_04.21)'!E243</f>
        <v>2</v>
      </c>
      <c r="BA246" t="str">
        <v>Miltank</v>
      </c>
      <c r="BB246" t="str">
        <v>Normal</v>
      </c>
      <c r="BC246" t="str">
        <v>Normal</v>
      </c>
      <c r="BD246" t="str">
        <f t="shared" si="7"/>
        <v>Normal,Normal</v>
      </c>
      <c r="BE246" t="str">
        <v>Miltank</v>
      </c>
      <c r="BG246" t="str">
        <v>Normal</v>
      </c>
      <c r="BH246" t="str">
        <v>Miltank</v>
      </c>
    </row>
    <row r="247" spans="32:60" x14ac:dyDescent="0.35">
      <c r="AF247" t="str">
        <v>Blissey</v>
      </c>
      <c r="AG247" t="str">
        <v>Normal</v>
      </c>
      <c r="AH247" t="str" cm="1">
        <f t="array" ref="AH247">_xlfn.TEXTSPLIT(AG247,",")</f>
        <v>Normal</v>
      </c>
      <c r="AJ247" t="str">
        <f>'pokedex_(Update_04.21)'!E244</f>
        <v>2</v>
      </c>
      <c r="AK247" t="str">
        <v>Blissey</v>
      </c>
      <c r="AL247" t="str">
        <v>Normal</v>
      </c>
      <c r="AM247" t="str">
        <v>Normal</v>
      </c>
      <c r="AN247" t="str">
        <f t="shared" si="6"/>
        <v>Normal,Normal</v>
      </c>
      <c r="AO247" t="str">
        <v>Blissey</v>
      </c>
      <c r="AQ247" t="str">
        <v>Normal</v>
      </c>
      <c r="AR247" t="str">
        <v>Blissey</v>
      </c>
      <c r="AV247" t="str">
        <v>Blissey</v>
      </c>
      <c r="AW247" t="str">
        <v>Normal</v>
      </c>
      <c r="AX247" t="str" cm="1">
        <f t="array" ref="AX247">_xlfn.TEXTSPLIT(AW247,",")</f>
        <v>Normal</v>
      </c>
      <c r="AZ247" t="str">
        <f>'pokedex_(Update_04.21)'!E244</f>
        <v>2</v>
      </c>
      <c r="BA247" t="str">
        <v>Blissey</v>
      </c>
      <c r="BB247" t="str">
        <v>Normal</v>
      </c>
      <c r="BC247" t="str">
        <v>Normal</v>
      </c>
      <c r="BD247" t="str">
        <f t="shared" si="7"/>
        <v>Normal,Normal</v>
      </c>
      <c r="BE247" t="str">
        <v>Blissey</v>
      </c>
      <c r="BG247" t="str">
        <v>Normal</v>
      </c>
      <c r="BH247" t="str">
        <v>Blissey</v>
      </c>
    </row>
    <row r="248" spans="32:60" x14ac:dyDescent="0.35">
      <c r="AF248" t="str">
        <v>Raikou</v>
      </c>
      <c r="AG248" t="str">
        <v>Electric</v>
      </c>
      <c r="AH248" t="str" cm="1">
        <f t="array" ref="AH248">_xlfn.TEXTSPLIT(AG248,",")</f>
        <v>Electric</v>
      </c>
      <c r="AJ248" t="str">
        <f>'pokedex_(Update_04.21)'!E245</f>
        <v>2</v>
      </c>
      <c r="AK248" t="str">
        <v>Raikou</v>
      </c>
      <c r="AL248" t="str">
        <v>Electric</v>
      </c>
      <c r="AM248" t="str">
        <v>Electric</v>
      </c>
      <c r="AN248" t="str">
        <f t="shared" si="6"/>
        <v>Electric,Electric</v>
      </c>
      <c r="AO248" t="str">
        <v>Raikou</v>
      </c>
      <c r="AQ248" t="str">
        <v>Electric</v>
      </c>
      <c r="AR248" t="str">
        <v>Raikou</v>
      </c>
      <c r="AV248" t="str">
        <v>Raikou</v>
      </c>
      <c r="AW248" t="str">
        <v>Electric</v>
      </c>
      <c r="AX248" t="str" cm="1">
        <f t="array" ref="AX248">_xlfn.TEXTSPLIT(AW248,",")</f>
        <v>Electric</v>
      </c>
      <c r="AZ248" t="str">
        <f>'pokedex_(Update_04.21)'!E245</f>
        <v>2</v>
      </c>
      <c r="BA248" t="str">
        <v>Raikou</v>
      </c>
      <c r="BB248" t="str">
        <v>Electric</v>
      </c>
      <c r="BC248" t="str">
        <v>Electric</v>
      </c>
      <c r="BD248" t="str">
        <f t="shared" si="7"/>
        <v>Electric,Electric</v>
      </c>
      <c r="BE248" t="str">
        <v>Raikou</v>
      </c>
      <c r="BG248" t="str">
        <v>Electric</v>
      </c>
      <c r="BH248" t="str">
        <v>Raikou</v>
      </c>
    </row>
    <row r="249" spans="32:60" x14ac:dyDescent="0.35">
      <c r="AF249" t="str">
        <v>Entei</v>
      </c>
      <c r="AG249" t="str">
        <v>Fire</v>
      </c>
      <c r="AH249" t="str" cm="1">
        <f t="array" ref="AH249">_xlfn.TEXTSPLIT(AG249,",")</f>
        <v>Fire</v>
      </c>
      <c r="AJ249" t="str">
        <f>'pokedex_(Update_04.21)'!E246</f>
        <v>2</v>
      </c>
      <c r="AK249" t="str">
        <v>Entei</v>
      </c>
      <c r="AL249" t="str">
        <v>Fire</v>
      </c>
      <c r="AM249" t="str">
        <v>Fire</v>
      </c>
      <c r="AN249" t="str">
        <f t="shared" si="6"/>
        <v>Fire,Fire</v>
      </c>
      <c r="AO249" t="str">
        <v>Entei</v>
      </c>
      <c r="AQ249" t="str">
        <v>Fire</v>
      </c>
      <c r="AR249" t="str">
        <v>Entei</v>
      </c>
      <c r="AV249" t="str">
        <v>Entei</v>
      </c>
      <c r="AW249" t="str">
        <v>Fire</v>
      </c>
      <c r="AX249" t="str" cm="1">
        <f t="array" ref="AX249">_xlfn.TEXTSPLIT(AW249,",")</f>
        <v>Fire</v>
      </c>
      <c r="AZ249" t="str">
        <f>'pokedex_(Update_04.21)'!E246</f>
        <v>2</v>
      </c>
      <c r="BA249" t="str">
        <v>Entei</v>
      </c>
      <c r="BB249" t="str">
        <v>Fire</v>
      </c>
      <c r="BC249" t="str">
        <v>Fire</v>
      </c>
      <c r="BD249" t="str">
        <f t="shared" si="7"/>
        <v>Fire,Fire</v>
      </c>
      <c r="BE249" t="str">
        <v>Entei</v>
      </c>
      <c r="BG249" t="str">
        <v>Fire</v>
      </c>
      <c r="BH249" t="str">
        <v>Entei</v>
      </c>
    </row>
    <row r="250" spans="32:60" x14ac:dyDescent="0.35">
      <c r="AF250" t="str">
        <v>Suicune</v>
      </c>
      <c r="AG250" t="str">
        <v>Water</v>
      </c>
      <c r="AH250" t="str" cm="1">
        <f t="array" ref="AH250">_xlfn.TEXTSPLIT(AG250,",")</f>
        <v>Water</v>
      </c>
      <c r="AJ250" t="str">
        <f>'pokedex_(Update_04.21)'!E247</f>
        <v>2</v>
      </c>
      <c r="AK250" t="str">
        <v>Suicune</v>
      </c>
      <c r="AL250" t="str">
        <v>Water</v>
      </c>
      <c r="AM250" t="str">
        <v>Water</v>
      </c>
      <c r="AN250" t="str">
        <f t="shared" si="6"/>
        <v>Water,Water</v>
      </c>
      <c r="AO250" t="str">
        <v>Suicune</v>
      </c>
      <c r="AQ250" t="str">
        <v>Water</v>
      </c>
      <c r="AR250" t="str">
        <v>Suicune</v>
      </c>
      <c r="AV250" t="str">
        <v>Suicune</v>
      </c>
      <c r="AW250" t="str">
        <v>Water</v>
      </c>
      <c r="AX250" t="str" cm="1">
        <f t="array" ref="AX250">_xlfn.TEXTSPLIT(AW250,",")</f>
        <v>Water</v>
      </c>
      <c r="AZ250" t="str">
        <f>'pokedex_(Update_04.21)'!E247</f>
        <v>2</v>
      </c>
      <c r="BA250" t="str">
        <v>Suicune</v>
      </c>
      <c r="BB250" t="str">
        <v>Water</v>
      </c>
      <c r="BC250" t="str">
        <v>Water</v>
      </c>
      <c r="BD250" t="str">
        <f t="shared" si="7"/>
        <v>Water,Water</v>
      </c>
      <c r="BE250" t="str">
        <v>Suicune</v>
      </c>
      <c r="BG250" t="str">
        <v>Water</v>
      </c>
      <c r="BH250" t="str">
        <v>Suicune</v>
      </c>
    </row>
    <row r="251" spans="32:60" x14ac:dyDescent="0.35">
      <c r="AF251" t="str">
        <v>Larvitar</v>
      </c>
      <c r="AG251" t="str">
        <v>Rock, Ground</v>
      </c>
      <c r="AH251" t="str" cm="1">
        <f t="array" ref="AH251:AI251">_xlfn.TEXTSPLIT(AG251,",")</f>
        <v>Rock</v>
      </c>
      <c r="AI251" t="str">
        <v xml:space="preserve"> Ground</v>
      </c>
      <c r="AJ251" t="str">
        <f>'pokedex_(Update_04.21)'!E248</f>
        <v>2</v>
      </c>
      <c r="AK251" t="str">
        <v>Larvitar</v>
      </c>
      <c r="AL251" t="str">
        <v>Rock</v>
      </c>
      <c r="AM251" t="str">
        <v xml:space="preserve"> Ground</v>
      </c>
      <c r="AN251" t="str">
        <f t="shared" si="6"/>
        <v>Rock, Ground</v>
      </c>
      <c r="AO251" t="str">
        <v>Larvitar</v>
      </c>
      <c r="AQ251" t="str">
        <v>Rock, Ground</v>
      </c>
      <c r="AR251" t="str">
        <v>Larvitar</v>
      </c>
      <c r="AV251" t="str">
        <v>Larvitar</v>
      </c>
      <c r="AW251" t="str">
        <v>Rock, Ground</v>
      </c>
      <c r="AX251" t="str" cm="1">
        <f t="array" ref="AX251:AY251">_xlfn.TEXTSPLIT(AW251,",")</f>
        <v>Rock</v>
      </c>
      <c r="AY251" t="str">
        <v xml:space="preserve"> Ground</v>
      </c>
      <c r="AZ251" t="str">
        <f>'pokedex_(Update_04.21)'!E248</f>
        <v>2</v>
      </c>
      <c r="BA251" t="str">
        <v>Larvitar</v>
      </c>
      <c r="BB251" t="str">
        <v>Rock</v>
      </c>
      <c r="BC251" t="str">
        <v xml:space="preserve"> Ground</v>
      </c>
      <c r="BD251" t="str">
        <f t="shared" si="7"/>
        <v>Rock, Ground</v>
      </c>
      <c r="BE251" t="str">
        <v>Larvitar</v>
      </c>
      <c r="BG251" t="str">
        <v>Rock, Ground</v>
      </c>
      <c r="BH251" t="str">
        <v>Larvitar</v>
      </c>
    </row>
    <row r="252" spans="32:60" x14ac:dyDescent="0.35">
      <c r="AF252" t="str">
        <v>Pupitar</v>
      </c>
      <c r="AG252" t="str">
        <v>Rock, Ground</v>
      </c>
      <c r="AH252" t="str" cm="1">
        <f t="array" ref="AH252:AI252">_xlfn.TEXTSPLIT(AG252,",")</f>
        <v>Rock</v>
      </c>
      <c r="AI252" t="str">
        <v xml:space="preserve"> Ground</v>
      </c>
      <c r="AJ252" t="str">
        <f>'pokedex_(Update_04.21)'!E249</f>
        <v>2</v>
      </c>
      <c r="AK252" t="str">
        <v>Pupitar</v>
      </c>
      <c r="AL252" t="str">
        <v>Rock</v>
      </c>
      <c r="AM252" t="str">
        <v xml:space="preserve"> Ground</v>
      </c>
      <c r="AN252" t="str">
        <f t="shared" si="6"/>
        <v>Rock, Ground</v>
      </c>
      <c r="AO252" t="str">
        <v>Pupitar</v>
      </c>
      <c r="AQ252" t="str">
        <v>Rock, Ground</v>
      </c>
      <c r="AR252" t="str">
        <v>Pupitar</v>
      </c>
      <c r="AV252" t="str">
        <v>Pupitar</v>
      </c>
      <c r="AW252" t="str">
        <v>Rock, Ground</v>
      </c>
      <c r="AX252" t="str" cm="1">
        <f t="array" ref="AX252:AY252">_xlfn.TEXTSPLIT(AW252,",")</f>
        <v>Rock</v>
      </c>
      <c r="AY252" t="str">
        <v xml:space="preserve"> Ground</v>
      </c>
      <c r="AZ252" t="str">
        <f>'pokedex_(Update_04.21)'!E249</f>
        <v>2</v>
      </c>
      <c r="BA252" t="str">
        <v>Pupitar</v>
      </c>
      <c r="BB252" t="str">
        <v>Rock</v>
      </c>
      <c r="BC252" t="str">
        <v xml:space="preserve"> Ground</v>
      </c>
      <c r="BD252" t="str">
        <f t="shared" si="7"/>
        <v>Rock, Ground</v>
      </c>
      <c r="BE252" t="str">
        <v>Pupitar</v>
      </c>
      <c r="BG252" t="str">
        <v>Rock, Ground</v>
      </c>
      <c r="BH252" t="str">
        <v>Pupitar</v>
      </c>
    </row>
    <row r="253" spans="32:60" x14ac:dyDescent="0.35">
      <c r="AF253" t="str">
        <v>Tyranitar</v>
      </c>
      <c r="AG253" t="str">
        <v>Rock, Dark</v>
      </c>
      <c r="AH253" t="str" cm="1">
        <f t="array" ref="AH253:AI253">_xlfn.TEXTSPLIT(AG253,",")</f>
        <v>Rock</v>
      </c>
      <c r="AI253" t="str">
        <v xml:space="preserve"> Dark</v>
      </c>
      <c r="AJ253" t="str">
        <f>'pokedex_(Update_04.21)'!E250</f>
        <v>2</v>
      </c>
      <c r="AK253" t="str">
        <v>Tyranitar</v>
      </c>
      <c r="AL253" t="str">
        <v>Rock</v>
      </c>
      <c r="AM253" t="str">
        <v xml:space="preserve"> Dark</v>
      </c>
      <c r="AN253" t="str">
        <f t="shared" si="6"/>
        <v>Rock, Dark</v>
      </c>
      <c r="AO253" t="str">
        <v>Tyranitar</v>
      </c>
      <c r="AQ253" t="str">
        <v>Rock, Dark</v>
      </c>
      <c r="AR253" t="str">
        <v>Tyranitar</v>
      </c>
      <c r="AV253" t="str">
        <v>Tyranitar</v>
      </c>
      <c r="AW253" t="str">
        <v>Rock, Dark</v>
      </c>
      <c r="AX253" t="str" cm="1">
        <f t="array" ref="AX253:AY253">_xlfn.TEXTSPLIT(AW253,",")</f>
        <v>Rock</v>
      </c>
      <c r="AY253" t="str">
        <v xml:space="preserve"> Dark</v>
      </c>
      <c r="AZ253" t="str">
        <f>'pokedex_(Update_04.21)'!E250</f>
        <v>2</v>
      </c>
      <c r="BA253" t="str">
        <v>Tyranitar</v>
      </c>
      <c r="BB253" t="str">
        <v>Rock</v>
      </c>
      <c r="BC253" t="str">
        <v xml:space="preserve"> Dark</v>
      </c>
      <c r="BD253" t="str">
        <f t="shared" si="7"/>
        <v>Rock, Dark</v>
      </c>
      <c r="BE253" t="str">
        <v>Tyranitar</v>
      </c>
      <c r="BG253" t="str">
        <v>Rock, Dark</v>
      </c>
      <c r="BH253" t="str">
        <v>Tyranitar</v>
      </c>
    </row>
    <row r="254" spans="32:60" x14ac:dyDescent="0.35">
      <c r="AF254" t="str">
        <v>Lugia</v>
      </c>
      <c r="AG254" t="str">
        <v>Psychic, Flying</v>
      </c>
      <c r="AH254" t="str" cm="1">
        <f t="array" ref="AH254:AI254">_xlfn.TEXTSPLIT(AG254,",")</f>
        <v>Psychic</v>
      </c>
      <c r="AI254" t="str">
        <v xml:space="preserve"> Flying</v>
      </c>
      <c r="AJ254" t="str">
        <f>'pokedex_(Update_04.21)'!E251</f>
        <v>2</v>
      </c>
      <c r="AK254" t="str">
        <v>Lugia</v>
      </c>
      <c r="AL254" t="str">
        <v>Psychic</v>
      </c>
      <c r="AM254" t="str">
        <v xml:space="preserve"> Flying</v>
      </c>
      <c r="AN254" t="str">
        <f t="shared" si="6"/>
        <v>Psychic, Flying</v>
      </c>
      <c r="AO254" t="str">
        <v>Lugia</v>
      </c>
      <c r="AQ254" t="str">
        <v>Psychic, Flying</v>
      </c>
      <c r="AR254" t="str">
        <v>Lugia</v>
      </c>
      <c r="AV254" t="str">
        <v>Lugia</v>
      </c>
      <c r="AW254" t="str">
        <v>Psychic, Flying</v>
      </c>
      <c r="AX254" t="str" cm="1">
        <f t="array" ref="AX254:AY254">_xlfn.TEXTSPLIT(AW254,",")</f>
        <v>Psychic</v>
      </c>
      <c r="AY254" t="str">
        <v xml:space="preserve"> Flying</v>
      </c>
      <c r="AZ254" t="str">
        <f>'pokedex_(Update_04.21)'!E251</f>
        <v>2</v>
      </c>
      <c r="BA254" t="str">
        <v>Lugia</v>
      </c>
      <c r="BB254" t="str">
        <v>Psychic</v>
      </c>
      <c r="BC254" t="str">
        <v xml:space="preserve"> Flying</v>
      </c>
      <c r="BD254" t="str">
        <f t="shared" si="7"/>
        <v>Psychic, Flying</v>
      </c>
      <c r="BE254" t="str">
        <v>Lugia</v>
      </c>
      <c r="BG254" t="str">
        <v>Psychic, Flying</v>
      </c>
      <c r="BH254" t="str">
        <v>Lugia</v>
      </c>
    </row>
    <row r="255" spans="32:60" x14ac:dyDescent="0.35">
      <c r="AF255" t="str">
        <v>Ho-oh</v>
      </c>
      <c r="AG255" t="str">
        <v>Fire, Flying</v>
      </c>
      <c r="AH255" t="str" cm="1">
        <f t="array" ref="AH255:AI255">_xlfn.TEXTSPLIT(AG255,",")</f>
        <v>Fire</v>
      </c>
      <c r="AI255" t="str">
        <v xml:space="preserve"> Flying</v>
      </c>
      <c r="AJ255" t="str">
        <f>'pokedex_(Update_04.21)'!E252</f>
        <v>2</v>
      </c>
      <c r="AK255" t="str">
        <v>Ho-oh</v>
      </c>
      <c r="AL255" t="str">
        <v>Fire</v>
      </c>
      <c r="AM255" t="str">
        <v xml:space="preserve"> Flying</v>
      </c>
      <c r="AN255" t="str">
        <f t="shared" si="6"/>
        <v>Fire, Flying</v>
      </c>
      <c r="AO255" t="str">
        <v>Ho-oh</v>
      </c>
      <c r="AQ255" t="str">
        <v>Fire, Flying</v>
      </c>
      <c r="AR255" t="str">
        <v>Ho-oh</v>
      </c>
      <c r="AV255" t="str">
        <v>Ho-oh</v>
      </c>
      <c r="AW255" t="str">
        <v>Fire, Flying</v>
      </c>
      <c r="AX255" t="str" cm="1">
        <f t="array" ref="AX255:AY255">_xlfn.TEXTSPLIT(AW255,",")</f>
        <v>Fire</v>
      </c>
      <c r="AY255" t="str">
        <v xml:space="preserve"> Flying</v>
      </c>
      <c r="AZ255" t="str">
        <f>'pokedex_(Update_04.21)'!E252</f>
        <v>2</v>
      </c>
      <c r="BA255" t="str">
        <v>Ho-oh</v>
      </c>
      <c r="BB255" t="str">
        <v>Fire</v>
      </c>
      <c r="BC255" t="str">
        <v xml:space="preserve"> Flying</v>
      </c>
      <c r="BD255" t="str">
        <f t="shared" si="7"/>
        <v>Fire, Flying</v>
      </c>
      <c r="BE255" t="str">
        <v>Ho-oh</v>
      </c>
      <c r="BG255" t="str">
        <v>Fire, Flying</v>
      </c>
      <c r="BH255" t="str">
        <v>Ho-oh</v>
      </c>
    </row>
    <row r="256" spans="32:60" x14ac:dyDescent="0.35">
      <c r="AF256" t="str">
        <v>Celebi</v>
      </c>
      <c r="AG256" t="str">
        <v>Psychic, Grass</v>
      </c>
      <c r="AH256" t="str" cm="1">
        <f t="array" ref="AH256:AI256">_xlfn.TEXTSPLIT(AG256,",")</f>
        <v>Psychic</v>
      </c>
      <c r="AI256" t="str">
        <v xml:space="preserve"> Grass</v>
      </c>
      <c r="AJ256" t="str">
        <f>'pokedex_(Update_04.21)'!E253</f>
        <v>2</v>
      </c>
      <c r="AK256" t="str">
        <v>Celebi</v>
      </c>
      <c r="AL256" t="str">
        <v>Psychic</v>
      </c>
      <c r="AM256" t="str">
        <v xml:space="preserve"> Grass</v>
      </c>
      <c r="AN256" t="str">
        <f t="shared" si="6"/>
        <v>Psychic, Grass</v>
      </c>
      <c r="AO256" t="str">
        <v>Celebi</v>
      </c>
      <c r="AQ256" t="str">
        <v>Psychic, Grass</v>
      </c>
      <c r="AR256" t="str">
        <v>Celebi</v>
      </c>
      <c r="AV256" t="str">
        <v>Celebi</v>
      </c>
      <c r="AW256" t="str">
        <v>Psychic, Grass</v>
      </c>
      <c r="AX256" t="str" cm="1">
        <f t="array" ref="AX256:AY256">_xlfn.TEXTSPLIT(AW256,",")</f>
        <v>Psychic</v>
      </c>
      <c r="AY256" t="str">
        <v xml:space="preserve"> Grass</v>
      </c>
      <c r="AZ256" t="str">
        <f>'pokedex_(Update_04.21)'!E253</f>
        <v>2</v>
      </c>
      <c r="BA256" t="str">
        <v>Celebi</v>
      </c>
      <c r="BB256" t="str">
        <v>Psychic</v>
      </c>
      <c r="BC256" t="str">
        <v xml:space="preserve"> Grass</v>
      </c>
      <c r="BD256" t="str">
        <f t="shared" si="7"/>
        <v>Psychic, Grass</v>
      </c>
      <c r="BE256" t="str">
        <v>Celebi</v>
      </c>
      <c r="BG256" t="str">
        <v>Psychic, Grass</v>
      </c>
      <c r="BH256" t="str">
        <v>Celebi</v>
      </c>
    </row>
    <row r="257" spans="32:60" x14ac:dyDescent="0.35">
      <c r="AF257" t="str">
        <v>Treecko</v>
      </c>
      <c r="AG257" t="str">
        <v>Grass</v>
      </c>
      <c r="AH257" t="str" cm="1">
        <f t="array" ref="AH257">_xlfn.TEXTSPLIT(AG257,",")</f>
        <v>Grass</v>
      </c>
      <c r="AJ257" t="str">
        <f>'pokedex_(Update_04.21)'!E254</f>
        <v>3</v>
      </c>
      <c r="AK257" t="str">
        <v>Treecko</v>
      </c>
      <c r="AL257" t="str">
        <v>Grass</v>
      </c>
      <c r="AM257" t="str">
        <v>Grass</v>
      </c>
      <c r="AN257" t="str">
        <f t="shared" si="6"/>
        <v>Grass,Grass</v>
      </c>
      <c r="AO257" t="str">
        <v>Treecko</v>
      </c>
      <c r="AQ257" t="str">
        <v>Grass</v>
      </c>
      <c r="AR257" t="str">
        <v>Treecko</v>
      </c>
      <c r="AV257" t="str">
        <v>Treecko</v>
      </c>
      <c r="AW257" t="str">
        <v>Grass</v>
      </c>
      <c r="AX257" t="str" cm="1">
        <f t="array" ref="AX257">_xlfn.TEXTSPLIT(AW257,",")</f>
        <v>Grass</v>
      </c>
      <c r="AZ257" t="str">
        <f>'pokedex_(Update_04.21)'!E254</f>
        <v>3</v>
      </c>
      <c r="BA257" t="str">
        <v>Treecko</v>
      </c>
      <c r="BB257" t="str">
        <v>Grass</v>
      </c>
      <c r="BC257" t="str">
        <v>Grass</v>
      </c>
      <c r="BD257" t="str">
        <f t="shared" si="7"/>
        <v>Grass,Grass</v>
      </c>
      <c r="BE257" t="str">
        <v>Treecko</v>
      </c>
      <c r="BG257" t="str">
        <v>Grass</v>
      </c>
      <c r="BH257" t="str">
        <v>Treecko</v>
      </c>
    </row>
    <row r="258" spans="32:60" x14ac:dyDescent="0.35">
      <c r="AF258" t="str">
        <v>Grovyle</v>
      </c>
      <c r="AG258" t="str">
        <v>Grass</v>
      </c>
      <c r="AH258" t="str" cm="1">
        <f t="array" ref="AH258">_xlfn.TEXTSPLIT(AG258,",")</f>
        <v>Grass</v>
      </c>
      <c r="AJ258" t="str">
        <f>'pokedex_(Update_04.21)'!E255</f>
        <v>3</v>
      </c>
      <c r="AK258" t="str">
        <v>Grovyle</v>
      </c>
      <c r="AL258" t="str">
        <v>Grass</v>
      </c>
      <c r="AM258" t="str">
        <v>Grass</v>
      </c>
      <c r="AN258" t="str">
        <f t="shared" si="6"/>
        <v>Grass,Grass</v>
      </c>
      <c r="AO258" t="str">
        <v>Grovyle</v>
      </c>
      <c r="AQ258" t="str">
        <v>Grass</v>
      </c>
      <c r="AR258" t="str">
        <v>Grovyle</v>
      </c>
      <c r="AV258" t="str">
        <v>Grovyle</v>
      </c>
      <c r="AW258" t="str">
        <v>Grass</v>
      </c>
      <c r="AX258" t="str" cm="1">
        <f t="array" ref="AX258">_xlfn.TEXTSPLIT(AW258,",")</f>
        <v>Grass</v>
      </c>
      <c r="AZ258" t="str">
        <f>'pokedex_(Update_04.21)'!E255</f>
        <v>3</v>
      </c>
      <c r="BA258" t="str">
        <v>Grovyle</v>
      </c>
      <c r="BB258" t="str">
        <v>Grass</v>
      </c>
      <c r="BC258" t="str">
        <v>Grass</v>
      </c>
      <c r="BD258" t="str">
        <f t="shared" si="7"/>
        <v>Grass,Grass</v>
      </c>
      <c r="BE258" t="str">
        <v>Grovyle</v>
      </c>
      <c r="BG258" t="str">
        <v>Grass</v>
      </c>
      <c r="BH258" t="str">
        <v>Grovyle</v>
      </c>
    </row>
    <row r="259" spans="32:60" x14ac:dyDescent="0.35">
      <c r="AF259" t="str">
        <v>Sceptile</v>
      </c>
      <c r="AG259" t="str">
        <v>Grass</v>
      </c>
      <c r="AH259" t="str" cm="1">
        <f t="array" ref="AH259">_xlfn.TEXTSPLIT(AG259,",")</f>
        <v>Grass</v>
      </c>
      <c r="AJ259" t="str">
        <f>'pokedex_(Update_04.21)'!E256</f>
        <v>3</v>
      </c>
      <c r="AK259" t="str">
        <v>Sceptile</v>
      </c>
      <c r="AL259" t="str">
        <v>Grass</v>
      </c>
      <c r="AM259" t="str">
        <v>Grass</v>
      </c>
      <c r="AN259" t="str">
        <f t="shared" si="6"/>
        <v>Grass,Grass</v>
      </c>
      <c r="AO259" t="str">
        <v>Sceptile</v>
      </c>
      <c r="AQ259" t="str">
        <v>Grass</v>
      </c>
      <c r="AR259" t="str">
        <v>Sceptile</v>
      </c>
      <c r="AV259" t="str">
        <v>Sceptile</v>
      </c>
      <c r="AW259" t="str">
        <v>Grass</v>
      </c>
      <c r="AX259" t="str" cm="1">
        <f t="array" ref="AX259">_xlfn.TEXTSPLIT(AW259,",")</f>
        <v>Grass</v>
      </c>
      <c r="AZ259" t="str">
        <f>'pokedex_(Update_04.21)'!E256</f>
        <v>3</v>
      </c>
      <c r="BA259" t="str">
        <v>Sceptile</v>
      </c>
      <c r="BB259" t="str">
        <v>Grass</v>
      </c>
      <c r="BC259" t="str">
        <v>Grass</v>
      </c>
      <c r="BD259" t="str">
        <f t="shared" si="7"/>
        <v>Grass,Grass</v>
      </c>
      <c r="BE259" t="str">
        <v>Sceptile</v>
      </c>
      <c r="BG259" t="str">
        <v>Grass</v>
      </c>
      <c r="BH259" t="str">
        <v>Sceptile</v>
      </c>
    </row>
    <row r="260" spans="32:60" x14ac:dyDescent="0.35">
      <c r="AF260" t="str">
        <v>Torchic</v>
      </c>
      <c r="AG260" t="str">
        <v>Fire</v>
      </c>
      <c r="AH260" t="str" cm="1">
        <f t="array" ref="AH260">_xlfn.TEXTSPLIT(AG260,",")</f>
        <v>Fire</v>
      </c>
      <c r="AJ260" t="str">
        <f>'pokedex_(Update_04.21)'!E257</f>
        <v>3</v>
      </c>
      <c r="AK260" t="str">
        <v>Torchic</v>
      </c>
      <c r="AL260" t="str">
        <v>Fire</v>
      </c>
      <c r="AM260" t="str">
        <v>Fire</v>
      </c>
      <c r="AN260" t="str">
        <f t="shared" si="6"/>
        <v>Fire,Fire</v>
      </c>
      <c r="AO260" t="str">
        <v>Torchic</v>
      </c>
      <c r="AQ260" t="str">
        <v>Fire</v>
      </c>
      <c r="AR260" t="str">
        <v>Torchic</v>
      </c>
      <c r="AV260" t="str">
        <v>Torchic</v>
      </c>
      <c r="AW260" t="str">
        <v>Fire</v>
      </c>
      <c r="AX260" t="str" cm="1">
        <f t="array" ref="AX260">_xlfn.TEXTSPLIT(AW260,",")</f>
        <v>Fire</v>
      </c>
      <c r="AZ260" t="str">
        <f>'pokedex_(Update_04.21)'!E257</f>
        <v>3</v>
      </c>
      <c r="BA260" t="str">
        <v>Torchic</v>
      </c>
      <c r="BB260" t="str">
        <v>Fire</v>
      </c>
      <c r="BC260" t="str">
        <v>Fire</v>
      </c>
      <c r="BD260" t="str">
        <f t="shared" si="7"/>
        <v>Fire,Fire</v>
      </c>
      <c r="BE260" t="str">
        <v>Torchic</v>
      </c>
      <c r="BG260" t="str">
        <v>Fire</v>
      </c>
      <c r="BH260" t="str">
        <v>Torchic</v>
      </c>
    </row>
    <row r="261" spans="32:60" x14ac:dyDescent="0.35">
      <c r="AF261" t="str">
        <v>Combusken</v>
      </c>
      <c r="AG261" t="str">
        <v>Fire, Fighting</v>
      </c>
      <c r="AH261" t="str" cm="1">
        <f t="array" ref="AH261:AI261">_xlfn.TEXTSPLIT(AG261,",")</f>
        <v>Fire</v>
      </c>
      <c r="AI261" t="str">
        <v xml:space="preserve"> Fighting</v>
      </c>
      <c r="AJ261" t="str">
        <f>'pokedex_(Update_04.21)'!E258</f>
        <v>3</v>
      </c>
      <c r="AK261" t="str">
        <v>Combusken</v>
      </c>
      <c r="AL261" t="str">
        <v>Fire</v>
      </c>
      <c r="AM261" t="str">
        <v xml:space="preserve"> Fighting</v>
      </c>
      <c r="AN261" t="str">
        <f t="shared" si="6"/>
        <v>Fire, Fighting</v>
      </c>
      <c r="AO261" t="str">
        <v>Combusken</v>
      </c>
      <c r="AQ261" t="str">
        <v>Fire, Fighting</v>
      </c>
      <c r="AR261" t="str">
        <v>Combusken</v>
      </c>
      <c r="AV261" t="str">
        <v>Combusken</v>
      </c>
      <c r="AW261" t="str">
        <v>Fire, Fighting</v>
      </c>
      <c r="AX261" t="str" cm="1">
        <f t="array" ref="AX261:AY261">_xlfn.TEXTSPLIT(AW261,",")</f>
        <v>Fire</v>
      </c>
      <c r="AY261" t="str">
        <v xml:space="preserve"> Fighting</v>
      </c>
      <c r="AZ261" t="str">
        <f>'pokedex_(Update_04.21)'!E258</f>
        <v>3</v>
      </c>
      <c r="BA261" t="str">
        <v>Combusken</v>
      </c>
      <c r="BB261" t="str">
        <v>Fire</v>
      </c>
      <c r="BC261" t="str">
        <v xml:space="preserve"> Fighting</v>
      </c>
      <c r="BD261" t="str">
        <f t="shared" si="7"/>
        <v>Fire, Fighting</v>
      </c>
      <c r="BE261" t="str">
        <v>Combusken</v>
      </c>
      <c r="BG261" t="str">
        <v>Fire, Fighting</v>
      </c>
      <c r="BH261" t="str">
        <v>Combusken</v>
      </c>
    </row>
    <row r="262" spans="32:60" x14ac:dyDescent="0.35">
      <c r="AF262" t="str">
        <v>Blaziken</v>
      </c>
      <c r="AG262" t="str">
        <v>Fire, Fighting</v>
      </c>
      <c r="AH262" t="str" cm="1">
        <f t="array" ref="AH262:AI262">_xlfn.TEXTSPLIT(AG262,",")</f>
        <v>Fire</v>
      </c>
      <c r="AI262" t="str">
        <v xml:space="preserve"> Fighting</v>
      </c>
      <c r="AJ262" t="str">
        <f>'pokedex_(Update_04.21)'!E259</f>
        <v>3</v>
      </c>
      <c r="AK262" t="str">
        <v>Blaziken</v>
      </c>
      <c r="AL262" t="str">
        <v>Fire</v>
      </c>
      <c r="AM262" t="str">
        <v xml:space="preserve"> Fighting</v>
      </c>
      <c r="AN262" t="str">
        <f t="shared" ref="AN262:AN325" si="8">_xlfn.TEXTJOIN(",",TRUE,AL262,AM262)</f>
        <v>Fire, Fighting</v>
      </c>
      <c r="AO262" t="str">
        <v>Blaziken</v>
      </c>
      <c r="AQ262" t="str">
        <v>Fire, Fighting</v>
      </c>
      <c r="AR262" t="str">
        <v>Blaziken</v>
      </c>
      <c r="AV262" t="str">
        <v>Blaziken</v>
      </c>
      <c r="AW262" t="str">
        <v>Fire, Fighting</v>
      </c>
      <c r="AX262" t="str" cm="1">
        <f t="array" ref="AX262:AY262">_xlfn.TEXTSPLIT(AW262,",")</f>
        <v>Fire</v>
      </c>
      <c r="AY262" t="str">
        <v xml:space="preserve"> Fighting</v>
      </c>
      <c r="AZ262" t="str">
        <f>'pokedex_(Update_04.21)'!E259</f>
        <v>3</v>
      </c>
      <c r="BA262" t="str">
        <v>Blaziken</v>
      </c>
      <c r="BB262" t="str">
        <v>Fire</v>
      </c>
      <c r="BC262" t="str">
        <v xml:space="preserve"> Fighting</v>
      </c>
      <c r="BD262" t="str">
        <f t="shared" ref="BD262:BD325" si="9">_xlfn.TEXTJOIN(",",TRUE,BB262,BC262)</f>
        <v>Fire, Fighting</v>
      </c>
      <c r="BE262" t="str">
        <v>Blaziken</v>
      </c>
      <c r="BG262" t="str">
        <v>Fire, Fighting</v>
      </c>
      <c r="BH262" t="str">
        <v>Blaziken</v>
      </c>
    </row>
    <row r="263" spans="32:60" x14ac:dyDescent="0.35">
      <c r="AF263" t="str">
        <v>Mudkip</v>
      </c>
      <c r="AG263" t="str">
        <v>Water</v>
      </c>
      <c r="AH263" t="str" cm="1">
        <f t="array" ref="AH263">_xlfn.TEXTSPLIT(AG263,",")</f>
        <v>Water</v>
      </c>
      <c r="AJ263" t="str">
        <f>'pokedex_(Update_04.21)'!E260</f>
        <v>3</v>
      </c>
      <c r="AK263" t="str">
        <v>Mudkip</v>
      </c>
      <c r="AL263" t="str">
        <v>Water</v>
      </c>
      <c r="AM263" t="str">
        <v>Water</v>
      </c>
      <c r="AN263" t="str">
        <f t="shared" si="8"/>
        <v>Water,Water</v>
      </c>
      <c r="AO263" t="str">
        <v>Mudkip</v>
      </c>
      <c r="AQ263" t="str">
        <v>Water</v>
      </c>
      <c r="AR263" t="str">
        <v>Mudkip</v>
      </c>
      <c r="AV263" t="str">
        <v>Mudkip</v>
      </c>
      <c r="AW263" t="str">
        <v>Water</v>
      </c>
      <c r="AX263" t="str" cm="1">
        <f t="array" ref="AX263">_xlfn.TEXTSPLIT(AW263,",")</f>
        <v>Water</v>
      </c>
      <c r="AZ263" t="str">
        <f>'pokedex_(Update_04.21)'!E260</f>
        <v>3</v>
      </c>
      <c r="BA263" t="str">
        <v>Mudkip</v>
      </c>
      <c r="BB263" t="str">
        <v>Water</v>
      </c>
      <c r="BC263" t="str">
        <v>Water</v>
      </c>
      <c r="BD263" t="str">
        <f t="shared" si="9"/>
        <v>Water,Water</v>
      </c>
      <c r="BE263" t="str">
        <v>Mudkip</v>
      </c>
      <c r="BG263" t="str">
        <v>Water</v>
      </c>
      <c r="BH263" t="str">
        <v>Mudkip</v>
      </c>
    </row>
    <row r="264" spans="32:60" x14ac:dyDescent="0.35">
      <c r="AF264" t="str">
        <v>Marshtomp</v>
      </c>
      <c r="AG264" t="str">
        <v>Water, Ground</v>
      </c>
      <c r="AH264" t="str" cm="1">
        <f t="array" ref="AH264:AI264">_xlfn.TEXTSPLIT(AG264,",")</f>
        <v>Water</v>
      </c>
      <c r="AI264" t="str">
        <v xml:space="preserve"> Ground</v>
      </c>
      <c r="AJ264" t="str">
        <f>'pokedex_(Update_04.21)'!E261</f>
        <v>3</v>
      </c>
      <c r="AK264" t="str">
        <v>Marshtomp</v>
      </c>
      <c r="AL264" t="str">
        <v>Water</v>
      </c>
      <c r="AM264" t="str">
        <v xml:space="preserve"> Ground</v>
      </c>
      <c r="AN264" t="str">
        <f t="shared" si="8"/>
        <v>Water, Ground</v>
      </c>
      <c r="AO264" t="str">
        <v>Marshtomp</v>
      </c>
      <c r="AQ264" t="str">
        <v>Water, Ground</v>
      </c>
      <c r="AR264" t="str">
        <v>Marshtomp</v>
      </c>
      <c r="AV264" t="str">
        <v>Marshtomp</v>
      </c>
      <c r="AW264" t="str">
        <v>Water, Ground</v>
      </c>
      <c r="AX264" t="str" cm="1">
        <f t="array" ref="AX264:AY264">_xlfn.TEXTSPLIT(AW264,",")</f>
        <v>Water</v>
      </c>
      <c r="AY264" t="str">
        <v xml:space="preserve"> Ground</v>
      </c>
      <c r="AZ264" t="str">
        <f>'pokedex_(Update_04.21)'!E261</f>
        <v>3</v>
      </c>
      <c r="BA264" t="str">
        <v>Marshtomp</v>
      </c>
      <c r="BB264" t="str">
        <v>Water</v>
      </c>
      <c r="BC264" t="str">
        <v xml:space="preserve"> Ground</v>
      </c>
      <c r="BD264" t="str">
        <f t="shared" si="9"/>
        <v>Water, Ground</v>
      </c>
      <c r="BE264" t="str">
        <v>Marshtomp</v>
      </c>
      <c r="BG264" t="str">
        <v>Water, Ground</v>
      </c>
      <c r="BH264" t="str">
        <v>Marshtomp</v>
      </c>
    </row>
    <row r="265" spans="32:60" x14ac:dyDescent="0.35">
      <c r="AF265" t="str">
        <v>Swampert</v>
      </c>
      <c r="AG265" t="str">
        <v>Water, Ground</v>
      </c>
      <c r="AH265" t="str" cm="1">
        <f t="array" ref="AH265:AI265">_xlfn.TEXTSPLIT(AG265,",")</f>
        <v>Water</v>
      </c>
      <c r="AI265" t="str">
        <v xml:space="preserve"> Ground</v>
      </c>
      <c r="AJ265" t="str">
        <f>'pokedex_(Update_04.21)'!E262</f>
        <v>3</v>
      </c>
      <c r="AK265" t="str">
        <v>Swampert</v>
      </c>
      <c r="AL265" t="str">
        <v>Water</v>
      </c>
      <c r="AM265" t="str">
        <v xml:space="preserve"> Ground</v>
      </c>
      <c r="AN265" t="str">
        <f t="shared" si="8"/>
        <v>Water, Ground</v>
      </c>
      <c r="AO265" t="str">
        <v>Swampert</v>
      </c>
      <c r="AQ265" t="str">
        <v>Water, Ground</v>
      </c>
      <c r="AR265" t="str">
        <v>Swampert</v>
      </c>
      <c r="AV265" t="str">
        <v>Swampert</v>
      </c>
      <c r="AW265" t="str">
        <v>Water, Ground</v>
      </c>
      <c r="AX265" t="str" cm="1">
        <f t="array" ref="AX265:AY265">_xlfn.TEXTSPLIT(AW265,",")</f>
        <v>Water</v>
      </c>
      <c r="AY265" t="str">
        <v xml:space="preserve"> Ground</v>
      </c>
      <c r="AZ265" t="str">
        <f>'pokedex_(Update_04.21)'!E262</f>
        <v>3</v>
      </c>
      <c r="BA265" t="str">
        <v>Swampert</v>
      </c>
      <c r="BB265" t="str">
        <v>Water</v>
      </c>
      <c r="BC265" t="str">
        <v xml:space="preserve"> Ground</v>
      </c>
      <c r="BD265" t="str">
        <f t="shared" si="9"/>
        <v>Water, Ground</v>
      </c>
      <c r="BE265" t="str">
        <v>Swampert</v>
      </c>
      <c r="BG265" t="str">
        <v>Water, Ground</v>
      </c>
      <c r="BH265" t="str">
        <v>Swampert</v>
      </c>
    </row>
    <row r="266" spans="32:60" x14ac:dyDescent="0.35">
      <c r="AF266" t="str">
        <v>Poochyena</v>
      </c>
      <c r="AG266" t="str">
        <v>Dark</v>
      </c>
      <c r="AH266" t="str" cm="1">
        <f t="array" ref="AH266">_xlfn.TEXTSPLIT(AG266,",")</f>
        <v>Dark</v>
      </c>
      <c r="AJ266" t="str">
        <f>'pokedex_(Update_04.21)'!E263</f>
        <v>3</v>
      </c>
      <c r="AK266" t="str">
        <v>Poochyena</v>
      </c>
      <c r="AL266" t="str">
        <v>Dark</v>
      </c>
      <c r="AM266" t="str">
        <v>Dark</v>
      </c>
      <c r="AN266" t="str">
        <f t="shared" si="8"/>
        <v>Dark,Dark</v>
      </c>
      <c r="AO266" t="str">
        <v>Poochyena</v>
      </c>
      <c r="AQ266" t="str">
        <v>Dark</v>
      </c>
      <c r="AR266" t="str">
        <v>Poochyena</v>
      </c>
      <c r="AV266" t="str">
        <v>Poochyena</v>
      </c>
      <c r="AW266" t="str">
        <v>Dark</v>
      </c>
      <c r="AX266" t="str" cm="1">
        <f t="array" ref="AX266">_xlfn.TEXTSPLIT(AW266,",")</f>
        <v>Dark</v>
      </c>
      <c r="AZ266" t="str">
        <f>'pokedex_(Update_04.21)'!E263</f>
        <v>3</v>
      </c>
      <c r="BA266" t="str">
        <v>Poochyena</v>
      </c>
      <c r="BB266" t="str">
        <v>Dark</v>
      </c>
      <c r="BC266" t="str">
        <v>Dark</v>
      </c>
      <c r="BD266" t="str">
        <f t="shared" si="9"/>
        <v>Dark,Dark</v>
      </c>
      <c r="BE266" t="str">
        <v>Poochyena</v>
      </c>
      <c r="BG266" t="str">
        <v>Dark</v>
      </c>
      <c r="BH266" t="str">
        <v>Poochyena</v>
      </c>
    </row>
    <row r="267" spans="32:60" x14ac:dyDescent="0.35">
      <c r="AF267" t="str">
        <v>Mightyena</v>
      </c>
      <c r="AG267" t="str">
        <v>Dark</v>
      </c>
      <c r="AH267" t="str" cm="1">
        <f t="array" ref="AH267">_xlfn.TEXTSPLIT(AG267,",")</f>
        <v>Dark</v>
      </c>
      <c r="AJ267" t="str">
        <f>'pokedex_(Update_04.21)'!E264</f>
        <v>3</v>
      </c>
      <c r="AK267" t="str">
        <v>Mightyena</v>
      </c>
      <c r="AL267" t="str">
        <v>Dark</v>
      </c>
      <c r="AM267" t="str">
        <v>Dark</v>
      </c>
      <c r="AN267" t="str">
        <f t="shared" si="8"/>
        <v>Dark,Dark</v>
      </c>
      <c r="AO267" t="str">
        <v>Mightyena</v>
      </c>
      <c r="AQ267" t="str">
        <v>Dark</v>
      </c>
      <c r="AR267" t="str">
        <v>Mightyena</v>
      </c>
      <c r="AV267" t="str">
        <v>Mightyena</v>
      </c>
      <c r="AW267" t="str">
        <v>Dark</v>
      </c>
      <c r="AX267" t="str" cm="1">
        <f t="array" ref="AX267">_xlfn.TEXTSPLIT(AW267,",")</f>
        <v>Dark</v>
      </c>
      <c r="AZ267" t="str">
        <f>'pokedex_(Update_04.21)'!E264</f>
        <v>3</v>
      </c>
      <c r="BA267" t="str">
        <v>Mightyena</v>
      </c>
      <c r="BB267" t="str">
        <v>Dark</v>
      </c>
      <c r="BC267" t="str">
        <v>Dark</v>
      </c>
      <c r="BD267" t="str">
        <f t="shared" si="9"/>
        <v>Dark,Dark</v>
      </c>
      <c r="BE267" t="str">
        <v>Mightyena</v>
      </c>
      <c r="BG267" t="str">
        <v>Dark</v>
      </c>
      <c r="BH267" t="str">
        <v>Mightyena</v>
      </c>
    </row>
    <row r="268" spans="32:60" x14ac:dyDescent="0.35">
      <c r="AF268" t="str">
        <v>Zigzagoon</v>
      </c>
      <c r="AG268" t="str">
        <v>Normal</v>
      </c>
      <c r="AH268" t="str" cm="1">
        <f t="array" ref="AH268">_xlfn.TEXTSPLIT(AG268,",")</f>
        <v>Normal</v>
      </c>
      <c r="AJ268" t="str">
        <f>'pokedex_(Update_04.21)'!E265</f>
        <v>3</v>
      </c>
      <c r="AK268" t="str">
        <v>Zigzagoon</v>
      </c>
      <c r="AL268" t="str">
        <v>Normal</v>
      </c>
      <c r="AM268" t="str">
        <v>Normal</v>
      </c>
      <c r="AN268" t="str">
        <f t="shared" si="8"/>
        <v>Normal,Normal</v>
      </c>
      <c r="AO268" t="str">
        <v>Zigzagoon</v>
      </c>
      <c r="AQ268" t="str">
        <v>Normal</v>
      </c>
      <c r="AR268" t="str">
        <v>Zigzagoon</v>
      </c>
      <c r="AV268" t="str">
        <v>Zigzagoon</v>
      </c>
      <c r="AW268" t="str">
        <v>Normal</v>
      </c>
      <c r="AX268" t="str" cm="1">
        <f t="array" ref="AX268">_xlfn.TEXTSPLIT(AW268,",")</f>
        <v>Normal</v>
      </c>
      <c r="AZ268" t="str">
        <f>'pokedex_(Update_04.21)'!E265</f>
        <v>3</v>
      </c>
      <c r="BA268" t="str">
        <v>Zigzagoon</v>
      </c>
      <c r="BB268" t="str">
        <v>Normal</v>
      </c>
      <c r="BC268" t="str">
        <v>Normal</v>
      </c>
      <c r="BD268" t="str">
        <f t="shared" si="9"/>
        <v>Normal,Normal</v>
      </c>
      <c r="BE268" t="str">
        <v>Zigzagoon</v>
      </c>
      <c r="BG268" t="str">
        <v>Normal</v>
      </c>
      <c r="BH268" t="str">
        <v>Zigzagoon</v>
      </c>
    </row>
    <row r="269" spans="32:60" x14ac:dyDescent="0.35">
      <c r="AF269" t="str">
        <v>Linoone</v>
      </c>
      <c r="AG269" t="str">
        <v>Normal</v>
      </c>
      <c r="AH269" t="str" cm="1">
        <f t="array" ref="AH269">_xlfn.TEXTSPLIT(AG269,",")</f>
        <v>Normal</v>
      </c>
      <c r="AJ269" t="str">
        <f>'pokedex_(Update_04.21)'!E266</f>
        <v>3</v>
      </c>
      <c r="AK269" t="str">
        <v>Linoone</v>
      </c>
      <c r="AL269" t="str">
        <v>Normal</v>
      </c>
      <c r="AM269" t="str">
        <v>Normal</v>
      </c>
      <c r="AN269" t="str">
        <f t="shared" si="8"/>
        <v>Normal,Normal</v>
      </c>
      <c r="AO269" t="str">
        <v>Linoone</v>
      </c>
      <c r="AQ269" t="str">
        <v>Normal</v>
      </c>
      <c r="AR269" t="str">
        <v>Linoone</v>
      </c>
      <c r="AV269" t="str">
        <v>Linoone</v>
      </c>
      <c r="AW269" t="str">
        <v>Normal</v>
      </c>
      <c r="AX269" t="str" cm="1">
        <f t="array" ref="AX269">_xlfn.TEXTSPLIT(AW269,",")</f>
        <v>Normal</v>
      </c>
      <c r="AZ269" t="str">
        <f>'pokedex_(Update_04.21)'!E266</f>
        <v>3</v>
      </c>
      <c r="BA269" t="str">
        <v>Linoone</v>
      </c>
      <c r="BB269" t="str">
        <v>Normal</v>
      </c>
      <c r="BC269" t="str">
        <v>Normal</v>
      </c>
      <c r="BD269" t="str">
        <f t="shared" si="9"/>
        <v>Normal,Normal</v>
      </c>
      <c r="BE269" t="str">
        <v>Linoone</v>
      </c>
      <c r="BG269" t="str">
        <v>Normal</v>
      </c>
      <c r="BH269" t="str">
        <v>Linoone</v>
      </c>
    </row>
    <row r="270" spans="32:60" x14ac:dyDescent="0.35">
      <c r="AF270" t="str">
        <v>Wurmple</v>
      </c>
      <c r="AG270" t="str">
        <v>Bug</v>
      </c>
      <c r="AH270" t="str" cm="1">
        <f t="array" ref="AH270">_xlfn.TEXTSPLIT(AG270,",")</f>
        <v>Bug</v>
      </c>
      <c r="AJ270" t="str">
        <f>'pokedex_(Update_04.21)'!E267</f>
        <v>3</v>
      </c>
      <c r="AK270" t="str">
        <v>Wurmple</v>
      </c>
      <c r="AL270" t="str">
        <v>Bug</v>
      </c>
      <c r="AM270" t="str">
        <v>Bug</v>
      </c>
      <c r="AN270" t="str">
        <f t="shared" si="8"/>
        <v>Bug,Bug</v>
      </c>
      <c r="AO270" t="str">
        <v>Wurmple</v>
      </c>
      <c r="AQ270" t="str">
        <v>Bug</v>
      </c>
      <c r="AR270" t="str">
        <v>Wurmple</v>
      </c>
      <c r="AV270" t="str">
        <v>Wurmple</v>
      </c>
      <c r="AW270" t="str">
        <v>Bug</v>
      </c>
      <c r="AX270" t="str" cm="1">
        <f t="array" ref="AX270">_xlfn.TEXTSPLIT(AW270,",")</f>
        <v>Bug</v>
      </c>
      <c r="AZ270" t="str">
        <f>'pokedex_(Update_04.21)'!E267</f>
        <v>3</v>
      </c>
      <c r="BA270" t="str">
        <v>Wurmple</v>
      </c>
      <c r="BB270" t="str">
        <v>Bug</v>
      </c>
      <c r="BC270" t="str">
        <v>Bug</v>
      </c>
      <c r="BD270" t="str">
        <f t="shared" si="9"/>
        <v>Bug,Bug</v>
      </c>
      <c r="BE270" t="str">
        <v>Wurmple</v>
      </c>
      <c r="BG270" t="str">
        <v>Bug</v>
      </c>
      <c r="BH270" t="str">
        <v>Wurmple</v>
      </c>
    </row>
    <row r="271" spans="32:60" x14ac:dyDescent="0.35">
      <c r="AF271" t="str">
        <v>Silcoon</v>
      </c>
      <c r="AG271" t="str">
        <v>Bug</v>
      </c>
      <c r="AH271" t="str" cm="1">
        <f t="array" ref="AH271">_xlfn.TEXTSPLIT(AG271,",")</f>
        <v>Bug</v>
      </c>
      <c r="AJ271" t="str">
        <f>'pokedex_(Update_04.21)'!E268</f>
        <v>3</v>
      </c>
      <c r="AK271" t="str">
        <v>Silcoon</v>
      </c>
      <c r="AL271" t="str">
        <v>Bug</v>
      </c>
      <c r="AM271" t="str">
        <v>Bug</v>
      </c>
      <c r="AN271" t="str">
        <f t="shared" si="8"/>
        <v>Bug,Bug</v>
      </c>
      <c r="AO271" t="str">
        <v>Silcoon</v>
      </c>
      <c r="AQ271" t="str">
        <v>Bug</v>
      </c>
      <c r="AR271" t="str">
        <v>Silcoon</v>
      </c>
      <c r="AV271" t="str">
        <v>Silcoon</v>
      </c>
      <c r="AW271" t="str">
        <v>Bug</v>
      </c>
      <c r="AX271" t="str" cm="1">
        <f t="array" ref="AX271">_xlfn.TEXTSPLIT(AW271,",")</f>
        <v>Bug</v>
      </c>
      <c r="AZ271" t="str">
        <f>'pokedex_(Update_04.21)'!E268</f>
        <v>3</v>
      </c>
      <c r="BA271" t="str">
        <v>Silcoon</v>
      </c>
      <c r="BB271" t="str">
        <v>Bug</v>
      </c>
      <c r="BC271" t="str">
        <v>Bug</v>
      </c>
      <c r="BD271" t="str">
        <f t="shared" si="9"/>
        <v>Bug,Bug</v>
      </c>
      <c r="BE271" t="str">
        <v>Silcoon</v>
      </c>
      <c r="BG271" t="str">
        <v>Bug</v>
      </c>
      <c r="BH271" t="str">
        <v>Silcoon</v>
      </c>
    </row>
    <row r="272" spans="32:60" x14ac:dyDescent="0.35">
      <c r="AF272" t="str">
        <v>Beautifly</v>
      </c>
      <c r="AG272" t="str">
        <v>Bug, Flying</v>
      </c>
      <c r="AH272" t="str" cm="1">
        <f t="array" ref="AH272:AI272">_xlfn.TEXTSPLIT(AG272,",")</f>
        <v>Bug</v>
      </c>
      <c r="AI272" t="str">
        <v xml:space="preserve"> Flying</v>
      </c>
      <c r="AJ272" t="str">
        <f>'pokedex_(Update_04.21)'!E269</f>
        <v>3</v>
      </c>
      <c r="AK272" t="str">
        <v>Beautifly</v>
      </c>
      <c r="AL272" t="str">
        <v>Bug</v>
      </c>
      <c r="AM272" t="str">
        <v xml:space="preserve"> Flying</v>
      </c>
      <c r="AN272" t="str">
        <f t="shared" si="8"/>
        <v>Bug, Flying</v>
      </c>
      <c r="AO272" t="str">
        <v>Beautifly</v>
      </c>
      <c r="AQ272" t="str">
        <v>Bug, Flying</v>
      </c>
      <c r="AR272" t="str">
        <v>Beautifly</v>
      </c>
      <c r="AV272" t="str">
        <v>Beautifly</v>
      </c>
      <c r="AW272" t="str">
        <v>Bug, Flying</v>
      </c>
      <c r="AX272" t="str" cm="1">
        <f t="array" ref="AX272:AY272">_xlfn.TEXTSPLIT(AW272,",")</f>
        <v>Bug</v>
      </c>
      <c r="AY272" t="str">
        <v xml:space="preserve"> Flying</v>
      </c>
      <c r="AZ272" t="str">
        <f>'pokedex_(Update_04.21)'!E269</f>
        <v>3</v>
      </c>
      <c r="BA272" t="str">
        <v>Beautifly</v>
      </c>
      <c r="BB272" t="str">
        <v>Bug</v>
      </c>
      <c r="BC272" t="str">
        <v xml:space="preserve"> Flying</v>
      </c>
      <c r="BD272" t="str">
        <f t="shared" si="9"/>
        <v>Bug, Flying</v>
      </c>
      <c r="BE272" t="str">
        <v>Beautifly</v>
      </c>
      <c r="BG272" t="str">
        <v>Bug, Flying</v>
      </c>
      <c r="BH272" t="str">
        <v>Beautifly</v>
      </c>
    </row>
    <row r="273" spans="32:60" x14ac:dyDescent="0.35">
      <c r="AF273" t="str">
        <v>Cascoon</v>
      </c>
      <c r="AG273" t="str">
        <v>Bug</v>
      </c>
      <c r="AH273" t="str" cm="1">
        <f t="array" ref="AH273">_xlfn.TEXTSPLIT(AG273,",")</f>
        <v>Bug</v>
      </c>
      <c r="AJ273" t="str">
        <f>'pokedex_(Update_04.21)'!E270</f>
        <v>3</v>
      </c>
      <c r="AK273" t="str">
        <v>Cascoon</v>
      </c>
      <c r="AL273" t="str">
        <v>Bug</v>
      </c>
      <c r="AM273" t="str">
        <v>Bug</v>
      </c>
      <c r="AN273" t="str">
        <f t="shared" si="8"/>
        <v>Bug,Bug</v>
      </c>
      <c r="AO273" t="str">
        <v>Cascoon</v>
      </c>
      <c r="AQ273" t="str">
        <v>Bug</v>
      </c>
      <c r="AR273" t="str">
        <v>Cascoon</v>
      </c>
      <c r="AV273" t="str">
        <v>Cascoon</v>
      </c>
      <c r="AW273" t="str">
        <v>Bug</v>
      </c>
      <c r="AX273" t="str" cm="1">
        <f t="array" ref="AX273">_xlfn.TEXTSPLIT(AW273,",")</f>
        <v>Bug</v>
      </c>
      <c r="AZ273" t="str">
        <f>'pokedex_(Update_04.21)'!E270</f>
        <v>3</v>
      </c>
      <c r="BA273" t="str">
        <v>Cascoon</v>
      </c>
      <c r="BB273" t="str">
        <v>Bug</v>
      </c>
      <c r="BC273" t="str">
        <v>Bug</v>
      </c>
      <c r="BD273" t="str">
        <f t="shared" si="9"/>
        <v>Bug,Bug</v>
      </c>
      <c r="BE273" t="str">
        <v>Cascoon</v>
      </c>
      <c r="BG273" t="str">
        <v>Bug</v>
      </c>
      <c r="BH273" t="str">
        <v>Cascoon</v>
      </c>
    </row>
    <row r="274" spans="32:60" x14ac:dyDescent="0.35">
      <c r="AF274" t="str">
        <v>Dustox</v>
      </c>
      <c r="AG274" t="str">
        <v>Bug, Poison</v>
      </c>
      <c r="AH274" t="str" cm="1">
        <f t="array" ref="AH274:AI274">_xlfn.TEXTSPLIT(AG274,",")</f>
        <v>Bug</v>
      </c>
      <c r="AI274" t="str">
        <v xml:space="preserve"> Poison</v>
      </c>
      <c r="AJ274" t="str">
        <f>'pokedex_(Update_04.21)'!E271</f>
        <v>3</v>
      </c>
      <c r="AK274" t="str">
        <v>Dustox</v>
      </c>
      <c r="AL274" t="str">
        <v>Bug</v>
      </c>
      <c r="AM274" t="str">
        <v xml:space="preserve"> Poison</v>
      </c>
      <c r="AN274" t="str">
        <f t="shared" si="8"/>
        <v>Bug, Poison</v>
      </c>
      <c r="AO274" t="str">
        <v>Dustox</v>
      </c>
      <c r="AQ274" t="str">
        <v>Bug, Poison</v>
      </c>
      <c r="AR274" t="str">
        <v>Dustox</v>
      </c>
      <c r="AV274" t="str">
        <v>Dustox</v>
      </c>
      <c r="AW274" t="str">
        <v>Bug, Poison</v>
      </c>
      <c r="AX274" t="str" cm="1">
        <f t="array" ref="AX274:AY274">_xlfn.TEXTSPLIT(AW274,",")</f>
        <v>Bug</v>
      </c>
      <c r="AY274" t="str">
        <v xml:space="preserve"> Poison</v>
      </c>
      <c r="AZ274" t="str">
        <f>'pokedex_(Update_04.21)'!E271</f>
        <v>3</v>
      </c>
      <c r="BA274" t="str">
        <v>Dustox</v>
      </c>
      <c r="BB274" t="str">
        <v>Bug</v>
      </c>
      <c r="BC274" t="str">
        <v xml:space="preserve"> Poison</v>
      </c>
      <c r="BD274" t="str">
        <f t="shared" si="9"/>
        <v>Bug, Poison</v>
      </c>
      <c r="BE274" t="str">
        <v>Dustox</v>
      </c>
      <c r="BG274" t="str">
        <v>Bug, Poison</v>
      </c>
      <c r="BH274" t="str">
        <v>Dustox</v>
      </c>
    </row>
    <row r="275" spans="32:60" x14ac:dyDescent="0.35">
      <c r="AF275" t="str">
        <v>Lotad</v>
      </c>
      <c r="AG275" t="str">
        <v>Water, Grass</v>
      </c>
      <c r="AH275" t="str" cm="1">
        <f t="array" ref="AH275:AI275">_xlfn.TEXTSPLIT(AG275,",")</f>
        <v>Water</v>
      </c>
      <c r="AI275" t="str">
        <v xml:space="preserve"> Grass</v>
      </c>
      <c r="AJ275" t="str">
        <f>'pokedex_(Update_04.21)'!E272</f>
        <v>3</v>
      </c>
      <c r="AK275" t="str">
        <v>Lotad</v>
      </c>
      <c r="AL275" t="str">
        <v>Water</v>
      </c>
      <c r="AM275" t="str">
        <v xml:space="preserve"> Grass</v>
      </c>
      <c r="AN275" t="str">
        <f t="shared" si="8"/>
        <v>Water, Grass</v>
      </c>
      <c r="AO275" t="str">
        <v>Lotad</v>
      </c>
      <c r="AQ275" t="str">
        <v>Water, Grass</v>
      </c>
      <c r="AR275" t="str">
        <v>Lotad</v>
      </c>
      <c r="AV275" t="str">
        <v>Lotad</v>
      </c>
      <c r="AW275" t="str">
        <v>Water, Grass</v>
      </c>
      <c r="AX275" t="str" cm="1">
        <f t="array" ref="AX275:AY275">_xlfn.TEXTSPLIT(AW275,",")</f>
        <v>Water</v>
      </c>
      <c r="AY275" t="str">
        <v xml:space="preserve"> Grass</v>
      </c>
      <c r="AZ275" t="str">
        <f>'pokedex_(Update_04.21)'!E272</f>
        <v>3</v>
      </c>
      <c r="BA275" t="str">
        <v>Lotad</v>
      </c>
      <c r="BB275" t="str">
        <v>Water</v>
      </c>
      <c r="BC275" t="str">
        <v xml:space="preserve"> Grass</v>
      </c>
      <c r="BD275" t="str">
        <f t="shared" si="9"/>
        <v>Water, Grass</v>
      </c>
      <c r="BE275" t="str">
        <v>Lotad</v>
      </c>
      <c r="BG275" t="str">
        <v>Water, Grass</v>
      </c>
      <c r="BH275" t="str">
        <v>Lotad</v>
      </c>
    </row>
    <row r="276" spans="32:60" x14ac:dyDescent="0.35">
      <c r="AF276" t="str">
        <v>Lombre</v>
      </c>
      <c r="AG276" t="str">
        <v>Water, Grass</v>
      </c>
      <c r="AH276" t="str" cm="1">
        <f t="array" ref="AH276:AI276">_xlfn.TEXTSPLIT(AG276,",")</f>
        <v>Water</v>
      </c>
      <c r="AI276" t="str">
        <v xml:space="preserve"> Grass</v>
      </c>
      <c r="AJ276" t="str">
        <f>'pokedex_(Update_04.21)'!E273</f>
        <v>3</v>
      </c>
      <c r="AK276" t="str">
        <v>Lombre</v>
      </c>
      <c r="AL276" t="str">
        <v>Water</v>
      </c>
      <c r="AM276" t="str">
        <v xml:space="preserve"> Grass</v>
      </c>
      <c r="AN276" t="str">
        <f t="shared" si="8"/>
        <v>Water, Grass</v>
      </c>
      <c r="AO276" t="str">
        <v>Lombre</v>
      </c>
      <c r="AQ276" t="str">
        <v>Water, Grass</v>
      </c>
      <c r="AR276" t="str">
        <v>Lombre</v>
      </c>
      <c r="AV276" t="str">
        <v>Lombre</v>
      </c>
      <c r="AW276" t="str">
        <v>Water, Grass</v>
      </c>
      <c r="AX276" t="str" cm="1">
        <f t="array" ref="AX276:AY276">_xlfn.TEXTSPLIT(AW276,",")</f>
        <v>Water</v>
      </c>
      <c r="AY276" t="str">
        <v xml:space="preserve"> Grass</v>
      </c>
      <c r="AZ276" t="str">
        <f>'pokedex_(Update_04.21)'!E273</f>
        <v>3</v>
      </c>
      <c r="BA276" t="str">
        <v>Lombre</v>
      </c>
      <c r="BB276" t="str">
        <v>Water</v>
      </c>
      <c r="BC276" t="str">
        <v xml:space="preserve"> Grass</v>
      </c>
      <c r="BD276" t="str">
        <f t="shared" si="9"/>
        <v>Water, Grass</v>
      </c>
      <c r="BE276" t="str">
        <v>Lombre</v>
      </c>
      <c r="BG276" t="str">
        <v>Water, Grass</v>
      </c>
      <c r="BH276" t="str">
        <v>Lombre</v>
      </c>
    </row>
    <row r="277" spans="32:60" x14ac:dyDescent="0.35">
      <c r="AF277" t="str">
        <v>Ludicolo</v>
      </c>
      <c r="AG277" t="str">
        <v>Water, Grass</v>
      </c>
      <c r="AH277" t="str" cm="1">
        <f t="array" ref="AH277:AI277">_xlfn.TEXTSPLIT(AG277,",")</f>
        <v>Water</v>
      </c>
      <c r="AI277" t="str">
        <v xml:space="preserve"> Grass</v>
      </c>
      <c r="AJ277" t="str">
        <f>'pokedex_(Update_04.21)'!E274</f>
        <v>3</v>
      </c>
      <c r="AK277" t="str">
        <v>Ludicolo</v>
      </c>
      <c r="AL277" t="str">
        <v>Water</v>
      </c>
      <c r="AM277" t="str">
        <v xml:space="preserve"> Grass</v>
      </c>
      <c r="AN277" t="str">
        <f t="shared" si="8"/>
        <v>Water, Grass</v>
      </c>
      <c r="AO277" t="str">
        <v>Ludicolo</v>
      </c>
      <c r="AQ277" t="str">
        <v>Water, Grass</v>
      </c>
      <c r="AR277" t="str">
        <v>Ludicolo</v>
      </c>
      <c r="AV277" t="str">
        <v>Ludicolo</v>
      </c>
      <c r="AW277" t="str">
        <v>Water, Grass</v>
      </c>
      <c r="AX277" t="str" cm="1">
        <f t="array" ref="AX277:AY277">_xlfn.TEXTSPLIT(AW277,",")</f>
        <v>Water</v>
      </c>
      <c r="AY277" t="str">
        <v xml:space="preserve"> Grass</v>
      </c>
      <c r="AZ277" t="str">
        <f>'pokedex_(Update_04.21)'!E274</f>
        <v>3</v>
      </c>
      <c r="BA277" t="str">
        <v>Ludicolo</v>
      </c>
      <c r="BB277" t="str">
        <v>Water</v>
      </c>
      <c r="BC277" t="str">
        <v xml:space="preserve"> Grass</v>
      </c>
      <c r="BD277" t="str">
        <f t="shared" si="9"/>
        <v>Water, Grass</v>
      </c>
      <c r="BE277" t="str">
        <v>Ludicolo</v>
      </c>
      <c r="BG277" t="str">
        <v>Water, Grass</v>
      </c>
      <c r="BH277" t="str">
        <v>Ludicolo</v>
      </c>
    </row>
    <row r="278" spans="32:60" x14ac:dyDescent="0.35">
      <c r="AF278" t="str">
        <v>Seedot</v>
      </c>
      <c r="AG278" t="str">
        <v>Grass</v>
      </c>
      <c r="AH278" t="str" cm="1">
        <f t="array" ref="AH278">_xlfn.TEXTSPLIT(AG278,",")</f>
        <v>Grass</v>
      </c>
      <c r="AJ278" t="str">
        <f>'pokedex_(Update_04.21)'!E275</f>
        <v>3</v>
      </c>
      <c r="AK278" t="str">
        <v>Seedot</v>
      </c>
      <c r="AL278" t="str">
        <v>Grass</v>
      </c>
      <c r="AM278" t="str">
        <v>Grass</v>
      </c>
      <c r="AN278" t="str">
        <f t="shared" si="8"/>
        <v>Grass,Grass</v>
      </c>
      <c r="AO278" t="str">
        <v>Seedot</v>
      </c>
      <c r="AQ278" t="str">
        <v>Grass</v>
      </c>
      <c r="AR278" t="str">
        <v>Seedot</v>
      </c>
      <c r="AV278" t="str">
        <v>Seedot</v>
      </c>
      <c r="AW278" t="str">
        <v>Grass</v>
      </c>
      <c r="AX278" t="str" cm="1">
        <f t="array" ref="AX278">_xlfn.TEXTSPLIT(AW278,",")</f>
        <v>Grass</v>
      </c>
      <c r="AZ278" t="str">
        <f>'pokedex_(Update_04.21)'!E275</f>
        <v>3</v>
      </c>
      <c r="BA278" t="str">
        <v>Seedot</v>
      </c>
      <c r="BB278" t="str">
        <v>Grass</v>
      </c>
      <c r="BC278" t="str">
        <v>Grass</v>
      </c>
      <c r="BD278" t="str">
        <f t="shared" si="9"/>
        <v>Grass,Grass</v>
      </c>
      <c r="BE278" t="str">
        <v>Seedot</v>
      </c>
      <c r="BG278" t="str">
        <v>Grass</v>
      </c>
      <c r="BH278" t="str">
        <v>Seedot</v>
      </c>
    </row>
    <row r="279" spans="32:60" x14ac:dyDescent="0.35">
      <c r="AF279" t="str">
        <v>Nuzleaf</v>
      </c>
      <c r="AG279" t="str">
        <v>Grass, Dark</v>
      </c>
      <c r="AH279" t="str" cm="1">
        <f t="array" ref="AH279:AI279">_xlfn.TEXTSPLIT(AG279,",")</f>
        <v>Grass</v>
      </c>
      <c r="AI279" t="str">
        <v xml:space="preserve"> Dark</v>
      </c>
      <c r="AJ279" t="str">
        <f>'pokedex_(Update_04.21)'!E276</f>
        <v>3</v>
      </c>
      <c r="AK279" t="str">
        <v>Nuzleaf</v>
      </c>
      <c r="AL279" t="str">
        <v>Grass</v>
      </c>
      <c r="AM279" t="str">
        <v xml:space="preserve"> Dark</v>
      </c>
      <c r="AN279" t="str">
        <f t="shared" si="8"/>
        <v>Grass, Dark</v>
      </c>
      <c r="AO279" t="str">
        <v>Nuzleaf</v>
      </c>
      <c r="AQ279" t="str">
        <v>Grass, Dark</v>
      </c>
      <c r="AR279" t="str">
        <v>Nuzleaf</v>
      </c>
      <c r="AV279" t="str">
        <v>Nuzleaf</v>
      </c>
      <c r="AW279" t="str">
        <v>Grass, Dark</v>
      </c>
      <c r="AX279" t="str" cm="1">
        <f t="array" ref="AX279:AY279">_xlfn.TEXTSPLIT(AW279,",")</f>
        <v>Grass</v>
      </c>
      <c r="AY279" t="str">
        <v xml:space="preserve"> Dark</v>
      </c>
      <c r="AZ279" t="str">
        <f>'pokedex_(Update_04.21)'!E276</f>
        <v>3</v>
      </c>
      <c r="BA279" t="str">
        <v>Nuzleaf</v>
      </c>
      <c r="BB279" t="str">
        <v>Grass</v>
      </c>
      <c r="BC279" t="str">
        <v xml:space="preserve"> Dark</v>
      </c>
      <c r="BD279" t="str">
        <f t="shared" si="9"/>
        <v>Grass, Dark</v>
      </c>
      <c r="BE279" t="str">
        <v>Nuzleaf</v>
      </c>
      <c r="BG279" t="str">
        <v>Grass, Dark</v>
      </c>
      <c r="BH279" t="str">
        <v>Nuzleaf</v>
      </c>
    </row>
    <row r="280" spans="32:60" x14ac:dyDescent="0.35">
      <c r="AF280" t="str">
        <v>Shiftry</v>
      </c>
      <c r="AG280" t="str">
        <v>Grass, Dark</v>
      </c>
      <c r="AH280" t="str" cm="1">
        <f t="array" ref="AH280:AI280">_xlfn.TEXTSPLIT(AG280,",")</f>
        <v>Grass</v>
      </c>
      <c r="AI280" t="str">
        <v xml:space="preserve"> Dark</v>
      </c>
      <c r="AJ280" t="str">
        <f>'pokedex_(Update_04.21)'!E277</f>
        <v>3</v>
      </c>
      <c r="AK280" t="str">
        <v>Shiftry</v>
      </c>
      <c r="AL280" t="str">
        <v>Grass</v>
      </c>
      <c r="AM280" t="str">
        <v xml:space="preserve"> Dark</v>
      </c>
      <c r="AN280" t="str">
        <f t="shared" si="8"/>
        <v>Grass, Dark</v>
      </c>
      <c r="AO280" t="str">
        <v>Shiftry</v>
      </c>
      <c r="AQ280" t="str">
        <v>Grass, Dark</v>
      </c>
      <c r="AR280" t="str">
        <v>Shiftry</v>
      </c>
      <c r="AV280" t="str">
        <v>Shiftry</v>
      </c>
      <c r="AW280" t="str">
        <v>Grass, Dark</v>
      </c>
      <c r="AX280" t="str" cm="1">
        <f t="array" ref="AX280:AY280">_xlfn.TEXTSPLIT(AW280,",")</f>
        <v>Grass</v>
      </c>
      <c r="AY280" t="str">
        <v xml:space="preserve"> Dark</v>
      </c>
      <c r="AZ280" t="str">
        <f>'pokedex_(Update_04.21)'!E277</f>
        <v>3</v>
      </c>
      <c r="BA280" t="str">
        <v>Shiftry</v>
      </c>
      <c r="BB280" t="str">
        <v>Grass</v>
      </c>
      <c r="BC280" t="str">
        <v xml:space="preserve"> Dark</v>
      </c>
      <c r="BD280" t="str">
        <f t="shared" si="9"/>
        <v>Grass, Dark</v>
      </c>
      <c r="BE280" t="str">
        <v>Shiftry</v>
      </c>
      <c r="BG280" t="str">
        <v>Grass, Dark</v>
      </c>
      <c r="BH280" t="str">
        <v>Shiftry</v>
      </c>
    </row>
    <row r="281" spans="32:60" x14ac:dyDescent="0.35">
      <c r="AF281" t="str">
        <v>Taillow</v>
      </c>
      <c r="AG281" t="str">
        <v>Normal, Flying</v>
      </c>
      <c r="AH281" t="str" cm="1">
        <f t="array" ref="AH281:AI281">_xlfn.TEXTSPLIT(AG281,",")</f>
        <v>Normal</v>
      </c>
      <c r="AI281" t="str">
        <v xml:space="preserve"> Flying</v>
      </c>
      <c r="AJ281" t="str">
        <f>'pokedex_(Update_04.21)'!E278</f>
        <v>3</v>
      </c>
      <c r="AK281" t="str">
        <v>Taillow</v>
      </c>
      <c r="AL281" t="str">
        <v>Normal</v>
      </c>
      <c r="AM281" t="str">
        <v xml:space="preserve"> Flying</v>
      </c>
      <c r="AN281" t="str">
        <f t="shared" si="8"/>
        <v>Normal, Flying</v>
      </c>
      <c r="AO281" t="str">
        <v>Taillow</v>
      </c>
      <c r="AQ281" t="str">
        <v>Normal, Flying</v>
      </c>
      <c r="AR281" t="str">
        <v>Taillow</v>
      </c>
      <c r="AV281" t="str">
        <v>Taillow</v>
      </c>
      <c r="AW281" t="str">
        <v>Normal, Flying</v>
      </c>
      <c r="AX281" t="str" cm="1">
        <f t="array" ref="AX281:AY281">_xlfn.TEXTSPLIT(AW281,",")</f>
        <v>Normal</v>
      </c>
      <c r="AY281" t="str">
        <v xml:space="preserve"> Flying</v>
      </c>
      <c r="AZ281" t="str">
        <f>'pokedex_(Update_04.21)'!E278</f>
        <v>3</v>
      </c>
      <c r="BA281" t="str">
        <v>Taillow</v>
      </c>
      <c r="BB281" t="str">
        <v>Normal</v>
      </c>
      <c r="BC281" t="str">
        <v xml:space="preserve"> Flying</v>
      </c>
      <c r="BD281" t="str">
        <f t="shared" si="9"/>
        <v>Normal, Flying</v>
      </c>
      <c r="BE281" t="str">
        <v>Taillow</v>
      </c>
      <c r="BG281" t="str">
        <v>Normal, Flying</v>
      </c>
      <c r="BH281" t="str">
        <v>Taillow</v>
      </c>
    </row>
    <row r="282" spans="32:60" x14ac:dyDescent="0.35">
      <c r="AF282" t="str">
        <v>Swellow</v>
      </c>
      <c r="AG282" t="str">
        <v>Normal, Flying</v>
      </c>
      <c r="AH282" t="str" cm="1">
        <f t="array" ref="AH282:AI282">_xlfn.TEXTSPLIT(AG282,",")</f>
        <v>Normal</v>
      </c>
      <c r="AI282" t="str">
        <v xml:space="preserve"> Flying</v>
      </c>
      <c r="AJ282" t="str">
        <f>'pokedex_(Update_04.21)'!E279</f>
        <v>3</v>
      </c>
      <c r="AK282" t="str">
        <v>Swellow</v>
      </c>
      <c r="AL282" t="str">
        <v>Normal</v>
      </c>
      <c r="AM282" t="str">
        <v xml:space="preserve"> Flying</v>
      </c>
      <c r="AN282" t="str">
        <f t="shared" si="8"/>
        <v>Normal, Flying</v>
      </c>
      <c r="AO282" t="str">
        <v>Swellow</v>
      </c>
      <c r="AQ282" t="str">
        <v>Normal, Flying</v>
      </c>
      <c r="AR282" t="str">
        <v>Swellow</v>
      </c>
      <c r="AV282" t="str">
        <v>Swellow</v>
      </c>
      <c r="AW282" t="str">
        <v>Normal, Flying</v>
      </c>
      <c r="AX282" t="str" cm="1">
        <f t="array" ref="AX282:AY282">_xlfn.TEXTSPLIT(AW282,",")</f>
        <v>Normal</v>
      </c>
      <c r="AY282" t="str">
        <v xml:space="preserve"> Flying</v>
      </c>
      <c r="AZ282" t="str">
        <f>'pokedex_(Update_04.21)'!E279</f>
        <v>3</v>
      </c>
      <c r="BA282" t="str">
        <v>Swellow</v>
      </c>
      <c r="BB282" t="str">
        <v>Normal</v>
      </c>
      <c r="BC282" t="str">
        <v xml:space="preserve"> Flying</v>
      </c>
      <c r="BD282" t="str">
        <f t="shared" si="9"/>
        <v>Normal, Flying</v>
      </c>
      <c r="BE282" t="str">
        <v>Swellow</v>
      </c>
      <c r="BG282" t="str">
        <v>Normal, Flying</v>
      </c>
      <c r="BH282" t="str">
        <v>Swellow</v>
      </c>
    </row>
    <row r="283" spans="32:60" x14ac:dyDescent="0.35">
      <c r="AF283" t="str">
        <v>Wingull</v>
      </c>
      <c r="AG283" t="str">
        <v>Water, Flying</v>
      </c>
      <c r="AH283" t="str" cm="1">
        <f t="array" ref="AH283:AI283">_xlfn.TEXTSPLIT(AG283,",")</f>
        <v>Water</v>
      </c>
      <c r="AI283" t="str">
        <v xml:space="preserve"> Flying</v>
      </c>
      <c r="AJ283" t="str">
        <f>'pokedex_(Update_04.21)'!E280</f>
        <v>3</v>
      </c>
      <c r="AK283" t="str">
        <v>Wingull</v>
      </c>
      <c r="AL283" t="str">
        <v>Water</v>
      </c>
      <c r="AM283" t="str">
        <v xml:space="preserve"> Flying</v>
      </c>
      <c r="AN283" t="str">
        <f t="shared" si="8"/>
        <v>Water, Flying</v>
      </c>
      <c r="AO283" t="str">
        <v>Wingull</v>
      </c>
      <c r="AQ283" t="str">
        <v>Water, Flying</v>
      </c>
      <c r="AR283" t="str">
        <v>Wingull</v>
      </c>
      <c r="AV283" t="str">
        <v>Wingull</v>
      </c>
      <c r="AW283" t="str">
        <v>Water, Flying</v>
      </c>
      <c r="AX283" t="str" cm="1">
        <f t="array" ref="AX283:AY283">_xlfn.TEXTSPLIT(AW283,",")</f>
        <v>Water</v>
      </c>
      <c r="AY283" t="str">
        <v xml:space="preserve"> Flying</v>
      </c>
      <c r="AZ283" t="str">
        <f>'pokedex_(Update_04.21)'!E280</f>
        <v>3</v>
      </c>
      <c r="BA283" t="str">
        <v>Wingull</v>
      </c>
      <c r="BB283" t="str">
        <v>Water</v>
      </c>
      <c r="BC283" t="str">
        <v xml:space="preserve"> Flying</v>
      </c>
      <c r="BD283" t="str">
        <f t="shared" si="9"/>
        <v>Water, Flying</v>
      </c>
      <c r="BE283" t="str">
        <v>Wingull</v>
      </c>
      <c r="BG283" t="str">
        <v>Water, Flying</v>
      </c>
      <c r="BH283" t="str">
        <v>Wingull</v>
      </c>
    </row>
    <row r="284" spans="32:60" x14ac:dyDescent="0.35">
      <c r="AF284" t="str">
        <v>Pelipper</v>
      </c>
      <c r="AG284" t="str">
        <v>Water, Flying</v>
      </c>
      <c r="AH284" t="str" cm="1">
        <f t="array" ref="AH284:AI284">_xlfn.TEXTSPLIT(AG284,",")</f>
        <v>Water</v>
      </c>
      <c r="AI284" t="str">
        <v xml:space="preserve"> Flying</v>
      </c>
      <c r="AJ284" t="str">
        <f>'pokedex_(Update_04.21)'!E281</f>
        <v>3</v>
      </c>
      <c r="AK284" t="str">
        <v>Pelipper</v>
      </c>
      <c r="AL284" t="str">
        <v>Water</v>
      </c>
      <c r="AM284" t="str">
        <v xml:space="preserve"> Flying</v>
      </c>
      <c r="AN284" t="str">
        <f t="shared" si="8"/>
        <v>Water, Flying</v>
      </c>
      <c r="AO284" t="str">
        <v>Pelipper</v>
      </c>
      <c r="AQ284" t="str">
        <v>Water, Flying</v>
      </c>
      <c r="AR284" t="str">
        <v>Pelipper</v>
      </c>
      <c r="AV284" t="str">
        <v>Pelipper</v>
      </c>
      <c r="AW284" t="str">
        <v>Water, Flying</v>
      </c>
      <c r="AX284" t="str" cm="1">
        <f t="array" ref="AX284:AY284">_xlfn.TEXTSPLIT(AW284,",")</f>
        <v>Water</v>
      </c>
      <c r="AY284" t="str">
        <v xml:space="preserve"> Flying</v>
      </c>
      <c r="AZ284" t="str">
        <f>'pokedex_(Update_04.21)'!E281</f>
        <v>3</v>
      </c>
      <c r="BA284" t="str">
        <v>Pelipper</v>
      </c>
      <c r="BB284" t="str">
        <v>Water</v>
      </c>
      <c r="BC284" t="str">
        <v xml:space="preserve"> Flying</v>
      </c>
      <c r="BD284" t="str">
        <f t="shared" si="9"/>
        <v>Water, Flying</v>
      </c>
      <c r="BE284" t="str">
        <v>Pelipper</v>
      </c>
      <c r="BG284" t="str">
        <v>Water, Flying</v>
      </c>
      <c r="BH284" t="str">
        <v>Pelipper</v>
      </c>
    </row>
    <row r="285" spans="32:60" x14ac:dyDescent="0.35">
      <c r="AF285" t="str">
        <v>Ralts</v>
      </c>
      <c r="AG285" t="str">
        <v>Psychic, Fairy</v>
      </c>
      <c r="AH285" t="str" cm="1">
        <f t="array" ref="AH285:AI285">_xlfn.TEXTSPLIT(AG285,",")</f>
        <v>Psychic</v>
      </c>
      <c r="AI285" t="str">
        <v xml:space="preserve"> Fairy</v>
      </c>
      <c r="AJ285" t="str">
        <f>'pokedex_(Update_04.21)'!E282</f>
        <v>3</v>
      </c>
      <c r="AK285" t="str">
        <v>Ralts</v>
      </c>
      <c r="AL285" t="str">
        <v>Psychic</v>
      </c>
      <c r="AM285" t="str">
        <v xml:space="preserve"> Fairy</v>
      </c>
      <c r="AN285" t="str">
        <f t="shared" si="8"/>
        <v>Psychic, Fairy</v>
      </c>
      <c r="AO285" t="str">
        <v>Ralts</v>
      </c>
      <c r="AQ285" t="str">
        <v>Psychic, Fairy</v>
      </c>
      <c r="AR285" t="str">
        <v>Ralts</v>
      </c>
      <c r="AV285" t="str">
        <v>Ralts</v>
      </c>
      <c r="AW285" t="str">
        <v>Psychic, Fairy</v>
      </c>
      <c r="AX285" t="str" cm="1">
        <f t="array" ref="AX285:AY285">_xlfn.TEXTSPLIT(AW285,",")</f>
        <v>Psychic</v>
      </c>
      <c r="AY285" t="str">
        <v xml:space="preserve"> Fairy</v>
      </c>
      <c r="AZ285" t="str">
        <f>'pokedex_(Update_04.21)'!E282</f>
        <v>3</v>
      </c>
      <c r="BA285" t="str">
        <v>Ralts</v>
      </c>
      <c r="BB285" t="str">
        <v>Psychic</v>
      </c>
      <c r="BC285" t="str">
        <v xml:space="preserve"> Fairy</v>
      </c>
      <c r="BD285" t="str">
        <f t="shared" si="9"/>
        <v>Psychic, Fairy</v>
      </c>
      <c r="BE285" t="str">
        <v>Ralts</v>
      </c>
      <c r="BG285" t="str">
        <v>Psychic, Fairy</v>
      </c>
      <c r="BH285" t="str">
        <v>Ralts</v>
      </c>
    </row>
    <row r="286" spans="32:60" x14ac:dyDescent="0.35">
      <c r="AF286" t="str">
        <v>Kirlia</v>
      </c>
      <c r="AG286" t="str">
        <v>Psychic, Fairy</v>
      </c>
      <c r="AH286" t="str" cm="1">
        <f t="array" ref="AH286:AI286">_xlfn.TEXTSPLIT(AG286,",")</f>
        <v>Psychic</v>
      </c>
      <c r="AI286" t="str">
        <v xml:space="preserve"> Fairy</v>
      </c>
      <c r="AJ286" t="str">
        <f>'pokedex_(Update_04.21)'!E283</f>
        <v>3</v>
      </c>
      <c r="AK286" t="str">
        <v>Kirlia</v>
      </c>
      <c r="AL286" t="str">
        <v>Psychic</v>
      </c>
      <c r="AM286" t="str">
        <v xml:space="preserve"> Fairy</v>
      </c>
      <c r="AN286" t="str">
        <f t="shared" si="8"/>
        <v>Psychic, Fairy</v>
      </c>
      <c r="AO286" t="str">
        <v>Kirlia</v>
      </c>
      <c r="AQ286" t="str">
        <v>Psychic, Fairy</v>
      </c>
      <c r="AR286" t="str">
        <v>Kirlia</v>
      </c>
      <c r="AV286" t="str">
        <v>Kirlia</v>
      </c>
      <c r="AW286" t="str">
        <v>Psychic, Fairy</v>
      </c>
      <c r="AX286" t="str" cm="1">
        <f t="array" ref="AX286:AY286">_xlfn.TEXTSPLIT(AW286,",")</f>
        <v>Psychic</v>
      </c>
      <c r="AY286" t="str">
        <v xml:space="preserve"> Fairy</v>
      </c>
      <c r="AZ286" t="str">
        <f>'pokedex_(Update_04.21)'!E283</f>
        <v>3</v>
      </c>
      <c r="BA286" t="str">
        <v>Kirlia</v>
      </c>
      <c r="BB286" t="str">
        <v>Psychic</v>
      </c>
      <c r="BC286" t="str">
        <v xml:space="preserve"> Fairy</v>
      </c>
      <c r="BD286" t="str">
        <f t="shared" si="9"/>
        <v>Psychic, Fairy</v>
      </c>
      <c r="BE286" t="str">
        <v>Kirlia</v>
      </c>
      <c r="BG286" t="str">
        <v>Psychic, Fairy</v>
      </c>
      <c r="BH286" t="str">
        <v>Kirlia</v>
      </c>
    </row>
    <row r="287" spans="32:60" x14ac:dyDescent="0.35">
      <c r="AF287" t="str">
        <v>Gardevoir</v>
      </c>
      <c r="AG287" t="str">
        <v>Psychic, Fairy</v>
      </c>
      <c r="AH287" t="str" cm="1">
        <f t="array" ref="AH287:AI287">_xlfn.TEXTSPLIT(AG287,",")</f>
        <v>Psychic</v>
      </c>
      <c r="AI287" t="str">
        <v xml:space="preserve"> Fairy</v>
      </c>
      <c r="AJ287" t="str">
        <f>'pokedex_(Update_04.21)'!E284</f>
        <v>3</v>
      </c>
      <c r="AK287" t="str">
        <v>Gardevoir</v>
      </c>
      <c r="AL287" t="str">
        <v>Psychic</v>
      </c>
      <c r="AM287" t="str">
        <v xml:space="preserve"> Fairy</v>
      </c>
      <c r="AN287" t="str">
        <f t="shared" si="8"/>
        <v>Psychic, Fairy</v>
      </c>
      <c r="AO287" t="str">
        <v>Gardevoir</v>
      </c>
      <c r="AQ287" t="str">
        <v>Psychic, Fairy</v>
      </c>
      <c r="AR287" t="str">
        <v>Gardevoir</v>
      </c>
      <c r="AV287" t="str">
        <v>Gardevoir</v>
      </c>
      <c r="AW287" t="str">
        <v>Psychic, Fairy</v>
      </c>
      <c r="AX287" t="str" cm="1">
        <f t="array" ref="AX287:AY287">_xlfn.TEXTSPLIT(AW287,",")</f>
        <v>Psychic</v>
      </c>
      <c r="AY287" t="str">
        <v xml:space="preserve"> Fairy</v>
      </c>
      <c r="AZ287" t="str">
        <f>'pokedex_(Update_04.21)'!E284</f>
        <v>3</v>
      </c>
      <c r="BA287" t="str">
        <v>Gardevoir</v>
      </c>
      <c r="BB287" t="str">
        <v>Psychic</v>
      </c>
      <c r="BC287" t="str">
        <v xml:space="preserve"> Fairy</v>
      </c>
      <c r="BD287" t="str">
        <f t="shared" si="9"/>
        <v>Psychic, Fairy</v>
      </c>
      <c r="BE287" t="str">
        <v>Gardevoir</v>
      </c>
      <c r="BG287" t="str">
        <v>Psychic, Fairy</v>
      </c>
      <c r="BH287" t="str">
        <v>Gardevoir</v>
      </c>
    </row>
    <row r="288" spans="32:60" x14ac:dyDescent="0.35">
      <c r="AF288" t="str">
        <v>Surskit</v>
      </c>
      <c r="AG288" t="str">
        <v>Bug, Water</v>
      </c>
      <c r="AH288" t="str" cm="1">
        <f t="array" ref="AH288:AI288">_xlfn.TEXTSPLIT(AG288,",")</f>
        <v>Bug</v>
      </c>
      <c r="AI288" t="str">
        <v xml:space="preserve"> Water</v>
      </c>
      <c r="AJ288" t="str">
        <f>'pokedex_(Update_04.21)'!E285</f>
        <v>3</v>
      </c>
      <c r="AK288" t="str">
        <v>Surskit</v>
      </c>
      <c r="AL288" t="str">
        <v>Bug</v>
      </c>
      <c r="AM288" t="str">
        <v xml:space="preserve"> Water</v>
      </c>
      <c r="AN288" t="str">
        <f t="shared" si="8"/>
        <v>Bug, Water</v>
      </c>
      <c r="AO288" t="str">
        <v>Surskit</v>
      </c>
      <c r="AQ288" t="str">
        <v>Bug, Water</v>
      </c>
      <c r="AR288" t="str">
        <v>Surskit</v>
      </c>
      <c r="AV288" t="str">
        <v>Surskit</v>
      </c>
      <c r="AW288" t="str">
        <v>Bug, Water</v>
      </c>
      <c r="AX288" t="str" cm="1">
        <f t="array" ref="AX288:AY288">_xlfn.TEXTSPLIT(AW288,",")</f>
        <v>Bug</v>
      </c>
      <c r="AY288" t="str">
        <v xml:space="preserve"> Water</v>
      </c>
      <c r="AZ288" t="str">
        <f>'pokedex_(Update_04.21)'!E285</f>
        <v>3</v>
      </c>
      <c r="BA288" t="str">
        <v>Surskit</v>
      </c>
      <c r="BB288" t="str">
        <v>Bug</v>
      </c>
      <c r="BC288" t="str">
        <v xml:space="preserve"> Water</v>
      </c>
      <c r="BD288" t="str">
        <f t="shared" si="9"/>
        <v>Bug, Water</v>
      </c>
      <c r="BE288" t="str">
        <v>Surskit</v>
      </c>
      <c r="BG288" t="str">
        <v>Bug, Water</v>
      </c>
      <c r="BH288" t="str">
        <v>Surskit</v>
      </c>
    </row>
    <row r="289" spans="32:60" x14ac:dyDescent="0.35">
      <c r="AF289" t="str">
        <v>Masquerain</v>
      </c>
      <c r="AG289" t="str">
        <v>Bug, Flying</v>
      </c>
      <c r="AH289" t="str" cm="1">
        <f t="array" ref="AH289:AI289">_xlfn.TEXTSPLIT(AG289,",")</f>
        <v>Bug</v>
      </c>
      <c r="AI289" t="str">
        <v xml:space="preserve"> Flying</v>
      </c>
      <c r="AJ289" t="str">
        <f>'pokedex_(Update_04.21)'!E286</f>
        <v>3</v>
      </c>
      <c r="AK289" t="str">
        <v>Masquerain</v>
      </c>
      <c r="AL289" t="str">
        <v>Bug</v>
      </c>
      <c r="AM289" t="str">
        <v xml:space="preserve"> Flying</v>
      </c>
      <c r="AN289" t="str">
        <f t="shared" si="8"/>
        <v>Bug, Flying</v>
      </c>
      <c r="AO289" t="str">
        <v>Masquerain</v>
      </c>
      <c r="AQ289" t="str">
        <v>Bug, Flying</v>
      </c>
      <c r="AR289" t="str">
        <v>Masquerain</v>
      </c>
      <c r="AV289" t="str">
        <v>Masquerain</v>
      </c>
      <c r="AW289" t="str">
        <v>Bug, Flying</v>
      </c>
      <c r="AX289" t="str" cm="1">
        <f t="array" ref="AX289:AY289">_xlfn.TEXTSPLIT(AW289,",")</f>
        <v>Bug</v>
      </c>
      <c r="AY289" t="str">
        <v xml:space="preserve"> Flying</v>
      </c>
      <c r="AZ289" t="str">
        <f>'pokedex_(Update_04.21)'!E286</f>
        <v>3</v>
      </c>
      <c r="BA289" t="str">
        <v>Masquerain</v>
      </c>
      <c r="BB289" t="str">
        <v>Bug</v>
      </c>
      <c r="BC289" t="str">
        <v xml:space="preserve"> Flying</v>
      </c>
      <c r="BD289" t="str">
        <f t="shared" si="9"/>
        <v>Bug, Flying</v>
      </c>
      <c r="BE289" t="str">
        <v>Masquerain</v>
      </c>
      <c r="BG289" t="str">
        <v>Bug, Flying</v>
      </c>
      <c r="BH289" t="str">
        <v>Masquerain</v>
      </c>
    </row>
    <row r="290" spans="32:60" x14ac:dyDescent="0.35">
      <c r="AF290" t="str">
        <v>Shroomish</v>
      </c>
      <c r="AG290" t="str">
        <v>Grass</v>
      </c>
      <c r="AH290" t="str" cm="1">
        <f t="array" ref="AH290">_xlfn.TEXTSPLIT(AG290,",")</f>
        <v>Grass</v>
      </c>
      <c r="AJ290" t="str">
        <f>'pokedex_(Update_04.21)'!E287</f>
        <v>3</v>
      </c>
      <c r="AK290" t="str">
        <v>Shroomish</v>
      </c>
      <c r="AL290" t="str">
        <v>Grass</v>
      </c>
      <c r="AM290" t="str">
        <v>Grass</v>
      </c>
      <c r="AN290" t="str">
        <f t="shared" si="8"/>
        <v>Grass,Grass</v>
      </c>
      <c r="AO290" t="str">
        <v>Shroomish</v>
      </c>
      <c r="AQ290" t="str">
        <v>Grass</v>
      </c>
      <c r="AR290" t="str">
        <v>Shroomish</v>
      </c>
      <c r="AV290" t="str">
        <v>Shroomish</v>
      </c>
      <c r="AW290" t="str">
        <v>Grass</v>
      </c>
      <c r="AX290" t="str" cm="1">
        <f t="array" ref="AX290">_xlfn.TEXTSPLIT(AW290,",")</f>
        <v>Grass</v>
      </c>
      <c r="AZ290" t="str">
        <f>'pokedex_(Update_04.21)'!E287</f>
        <v>3</v>
      </c>
      <c r="BA290" t="str">
        <v>Shroomish</v>
      </c>
      <c r="BB290" t="str">
        <v>Grass</v>
      </c>
      <c r="BC290" t="str">
        <v>Grass</v>
      </c>
      <c r="BD290" t="str">
        <f t="shared" si="9"/>
        <v>Grass,Grass</v>
      </c>
      <c r="BE290" t="str">
        <v>Shroomish</v>
      </c>
      <c r="BG290" t="str">
        <v>Grass</v>
      </c>
      <c r="BH290" t="str">
        <v>Shroomish</v>
      </c>
    </row>
    <row r="291" spans="32:60" x14ac:dyDescent="0.35">
      <c r="AF291" t="str">
        <v>Breloom</v>
      </c>
      <c r="AG291" t="str">
        <v>Grass, Fighting</v>
      </c>
      <c r="AH291" t="str" cm="1">
        <f t="array" ref="AH291:AI291">_xlfn.TEXTSPLIT(AG291,",")</f>
        <v>Grass</v>
      </c>
      <c r="AI291" t="str">
        <v xml:space="preserve"> Fighting</v>
      </c>
      <c r="AJ291" t="str">
        <f>'pokedex_(Update_04.21)'!E288</f>
        <v>3</v>
      </c>
      <c r="AK291" t="str">
        <v>Breloom</v>
      </c>
      <c r="AL291" t="str">
        <v>Grass</v>
      </c>
      <c r="AM291" t="str">
        <v xml:space="preserve"> Fighting</v>
      </c>
      <c r="AN291" t="str">
        <f t="shared" si="8"/>
        <v>Grass, Fighting</v>
      </c>
      <c r="AO291" t="str">
        <v>Breloom</v>
      </c>
      <c r="AQ291" t="str">
        <v>Grass, Fighting</v>
      </c>
      <c r="AR291" t="str">
        <v>Breloom</v>
      </c>
      <c r="AV291" t="str">
        <v>Breloom</v>
      </c>
      <c r="AW291" t="str">
        <v>Grass, Fighting</v>
      </c>
      <c r="AX291" t="str" cm="1">
        <f t="array" ref="AX291:AY291">_xlfn.TEXTSPLIT(AW291,",")</f>
        <v>Grass</v>
      </c>
      <c r="AY291" t="str">
        <v xml:space="preserve"> Fighting</v>
      </c>
      <c r="AZ291" t="str">
        <f>'pokedex_(Update_04.21)'!E288</f>
        <v>3</v>
      </c>
      <c r="BA291" t="str">
        <v>Breloom</v>
      </c>
      <c r="BB291" t="str">
        <v>Grass</v>
      </c>
      <c r="BC291" t="str">
        <v xml:space="preserve"> Fighting</v>
      </c>
      <c r="BD291" t="str">
        <f t="shared" si="9"/>
        <v>Grass, Fighting</v>
      </c>
      <c r="BE291" t="str">
        <v>Breloom</v>
      </c>
      <c r="BG291" t="str">
        <v>Grass, Fighting</v>
      </c>
      <c r="BH291" t="str">
        <v>Breloom</v>
      </c>
    </row>
    <row r="292" spans="32:60" x14ac:dyDescent="0.35">
      <c r="AF292" t="str">
        <v>Slakoth</v>
      </c>
      <c r="AG292" t="str">
        <v>Normal</v>
      </c>
      <c r="AH292" t="str" cm="1">
        <f t="array" ref="AH292">_xlfn.TEXTSPLIT(AG292,",")</f>
        <v>Normal</v>
      </c>
      <c r="AJ292" t="str">
        <f>'pokedex_(Update_04.21)'!E289</f>
        <v>3</v>
      </c>
      <c r="AK292" t="str">
        <v>Slakoth</v>
      </c>
      <c r="AL292" t="str">
        <v>Normal</v>
      </c>
      <c r="AM292" t="str">
        <v>Normal</v>
      </c>
      <c r="AN292" t="str">
        <f t="shared" si="8"/>
        <v>Normal,Normal</v>
      </c>
      <c r="AO292" t="str">
        <v>Slakoth</v>
      </c>
      <c r="AQ292" t="str">
        <v>Normal</v>
      </c>
      <c r="AR292" t="str">
        <v>Slakoth</v>
      </c>
      <c r="AV292" t="str">
        <v>Slakoth</v>
      </c>
      <c r="AW292" t="str">
        <v>Normal</v>
      </c>
      <c r="AX292" t="str" cm="1">
        <f t="array" ref="AX292">_xlfn.TEXTSPLIT(AW292,",")</f>
        <v>Normal</v>
      </c>
      <c r="AZ292" t="str">
        <f>'pokedex_(Update_04.21)'!E289</f>
        <v>3</v>
      </c>
      <c r="BA292" t="str">
        <v>Slakoth</v>
      </c>
      <c r="BB292" t="str">
        <v>Normal</v>
      </c>
      <c r="BC292" t="str">
        <v>Normal</v>
      </c>
      <c r="BD292" t="str">
        <f t="shared" si="9"/>
        <v>Normal,Normal</v>
      </c>
      <c r="BE292" t="str">
        <v>Slakoth</v>
      </c>
      <c r="BG292" t="str">
        <v>Normal</v>
      </c>
      <c r="BH292" t="str">
        <v>Slakoth</v>
      </c>
    </row>
    <row r="293" spans="32:60" x14ac:dyDescent="0.35">
      <c r="AF293" t="str">
        <v>Vigoroth</v>
      </c>
      <c r="AG293" t="str">
        <v>Normal</v>
      </c>
      <c r="AH293" t="str" cm="1">
        <f t="array" ref="AH293">_xlfn.TEXTSPLIT(AG293,",")</f>
        <v>Normal</v>
      </c>
      <c r="AJ293" t="str">
        <f>'pokedex_(Update_04.21)'!E290</f>
        <v>3</v>
      </c>
      <c r="AK293" t="str">
        <v>Vigoroth</v>
      </c>
      <c r="AL293" t="str">
        <v>Normal</v>
      </c>
      <c r="AM293" t="str">
        <v>Normal</v>
      </c>
      <c r="AN293" t="str">
        <f t="shared" si="8"/>
        <v>Normal,Normal</v>
      </c>
      <c r="AO293" t="str">
        <v>Vigoroth</v>
      </c>
      <c r="AQ293" t="str">
        <v>Normal</v>
      </c>
      <c r="AR293" t="str">
        <v>Vigoroth</v>
      </c>
      <c r="AV293" t="str">
        <v>Vigoroth</v>
      </c>
      <c r="AW293" t="str">
        <v>Normal</v>
      </c>
      <c r="AX293" t="str" cm="1">
        <f t="array" ref="AX293">_xlfn.TEXTSPLIT(AW293,",")</f>
        <v>Normal</v>
      </c>
      <c r="AZ293" t="str">
        <f>'pokedex_(Update_04.21)'!E290</f>
        <v>3</v>
      </c>
      <c r="BA293" t="str">
        <v>Vigoroth</v>
      </c>
      <c r="BB293" t="str">
        <v>Normal</v>
      </c>
      <c r="BC293" t="str">
        <v>Normal</v>
      </c>
      <c r="BD293" t="str">
        <f t="shared" si="9"/>
        <v>Normal,Normal</v>
      </c>
      <c r="BE293" t="str">
        <v>Vigoroth</v>
      </c>
      <c r="BG293" t="str">
        <v>Normal</v>
      </c>
      <c r="BH293" t="str">
        <v>Vigoroth</v>
      </c>
    </row>
    <row r="294" spans="32:60" x14ac:dyDescent="0.35">
      <c r="AF294" t="str">
        <v>Slaking</v>
      </c>
      <c r="AG294" t="str">
        <v>Normal</v>
      </c>
      <c r="AH294" t="str" cm="1">
        <f t="array" ref="AH294">_xlfn.TEXTSPLIT(AG294,",")</f>
        <v>Normal</v>
      </c>
      <c r="AJ294" t="str">
        <f>'pokedex_(Update_04.21)'!E291</f>
        <v>3</v>
      </c>
      <c r="AK294" t="str">
        <v>Slaking</v>
      </c>
      <c r="AL294" t="str">
        <v>Normal</v>
      </c>
      <c r="AM294" t="str">
        <v>Normal</v>
      </c>
      <c r="AN294" t="str">
        <f t="shared" si="8"/>
        <v>Normal,Normal</v>
      </c>
      <c r="AO294" t="str">
        <v>Slaking</v>
      </c>
      <c r="AQ294" t="str">
        <v>Normal</v>
      </c>
      <c r="AR294" t="str">
        <v>Slaking</v>
      </c>
      <c r="AV294" t="str">
        <v>Slaking</v>
      </c>
      <c r="AW294" t="str">
        <v>Normal</v>
      </c>
      <c r="AX294" t="str" cm="1">
        <f t="array" ref="AX294">_xlfn.TEXTSPLIT(AW294,",")</f>
        <v>Normal</v>
      </c>
      <c r="AZ294" t="str">
        <f>'pokedex_(Update_04.21)'!E291</f>
        <v>3</v>
      </c>
      <c r="BA294" t="str">
        <v>Slaking</v>
      </c>
      <c r="BB294" t="str">
        <v>Normal</v>
      </c>
      <c r="BC294" t="str">
        <v>Normal</v>
      </c>
      <c r="BD294" t="str">
        <f t="shared" si="9"/>
        <v>Normal,Normal</v>
      </c>
      <c r="BE294" t="str">
        <v>Slaking</v>
      </c>
      <c r="BG294" t="str">
        <v>Normal</v>
      </c>
      <c r="BH294" t="str">
        <v>Slaking</v>
      </c>
    </row>
    <row r="295" spans="32:60" x14ac:dyDescent="0.35">
      <c r="AF295" t="str">
        <v>Nincada</v>
      </c>
      <c r="AG295" t="str">
        <v>Bug, Ground</v>
      </c>
      <c r="AH295" t="str" cm="1">
        <f t="array" ref="AH295:AI295">_xlfn.TEXTSPLIT(AG295,",")</f>
        <v>Bug</v>
      </c>
      <c r="AI295" t="str">
        <v xml:space="preserve"> Ground</v>
      </c>
      <c r="AJ295" t="str">
        <f>'pokedex_(Update_04.21)'!E292</f>
        <v>3</v>
      </c>
      <c r="AK295" t="str">
        <v>Nincada</v>
      </c>
      <c r="AL295" t="str">
        <v>Bug</v>
      </c>
      <c r="AM295" t="str">
        <v xml:space="preserve"> Ground</v>
      </c>
      <c r="AN295" t="str">
        <f t="shared" si="8"/>
        <v>Bug, Ground</v>
      </c>
      <c r="AO295" t="str">
        <v>Nincada</v>
      </c>
      <c r="AQ295" t="str">
        <v>Bug, Ground</v>
      </c>
      <c r="AR295" t="str">
        <v>Nincada</v>
      </c>
      <c r="AV295" t="str">
        <v>Nincada</v>
      </c>
      <c r="AW295" t="str">
        <v>Bug, Ground</v>
      </c>
      <c r="AX295" t="str" cm="1">
        <f t="array" ref="AX295:AY295">_xlfn.TEXTSPLIT(AW295,",")</f>
        <v>Bug</v>
      </c>
      <c r="AY295" t="str">
        <v xml:space="preserve"> Ground</v>
      </c>
      <c r="AZ295" t="str">
        <f>'pokedex_(Update_04.21)'!E292</f>
        <v>3</v>
      </c>
      <c r="BA295" t="str">
        <v>Nincada</v>
      </c>
      <c r="BB295" t="str">
        <v>Bug</v>
      </c>
      <c r="BC295" t="str">
        <v xml:space="preserve"> Ground</v>
      </c>
      <c r="BD295" t="str">
        <f t="shared" si="9"/>
        <v>Bug, Ground</v>
      </c>
      <c r="BE295" t="str">
        <v>Nincada</v>
      </c>
      <c r="BG295" t="str">
        <v>Bug, Ground</v>
      </c>
      <c r="BH295" t="str">
        <v>Nincada</v>
      </c>
    </row>
    <row r="296" spans="32:60" x14ac:dyDescent="0.35">
      <c r="AF296" t="str">
        <v>Ninjask</v>
      </c>
      <c r="AG296" t="str">
        <v>Bug, Flying</v>
      </c>
      <c r="AH296" t="str" cm="1">
        <f t="array" ref="AH296:AI296">_xlfn.TEXTSPLIT(AG296,",")</f>
        <v>Bug</v>
      </c>
      <c r="AI296" t="str">
        <v xml:space="preserve"> Flying</v>
      </c>
      <c r="AJ296" t="str">
        <f>'pokedex_(Update_04.21)'!E293</f>
        <v>3</v>
      </c>
      <c r="AK296" t="str">
        <v>Ninjask</v>
      </c>
      <c r="AL296" t="str">
        <v>Bug</v>
      </c>
      <c r="AM296" t="str">
        <v xml:space="preserve"> Flying</v>
      </c>
      <c r="AN296" t="str">
        <f t="shared" si="8"/>
        <v>Bug, Flying</v>
      </c>
      <c r="AO296" t="str">
        <v>Ninjask</v>
      </c>
      <c r="AQ296" t="str">
        <v>Bug, Flying</v>
      </c>
      <c r="AR296" t="str">
        <v>Ninjask</v>
      </c>
      <c r="AV296" t="str">
        <v>Ninjask</v>
      </c>
      <c r="AW296" t="str">
        <v>Bug, Flying</v>
      </c>
      <c r="AX296" t="str" cm="1">
        <f t="array" ref="AX296:AY296">_xlfn.TEXTSPLIT(AW296,",")</f>
        <v>Bug</v>
      </c>
      <c r="AY296" t="str">
        <v xml:space="preserve"> Flying</v>
      </c>
      <c r="AZ296" t="str">
        <f>'pokedex_(Update_04.21)'!E293</f>
        <v>3</v>
      </c>
      <c r="BA296" t="str">
        <v>Ninjask</v>
      </c>
      <c r="BB296" t="str">
        <v>Bug</v>
      </c>
      <c r="BC296" t="str">
        <v xml:space="preserve"> Flying</v>
      </c>
      <c r="BD296" t="str">
        <f t="shared" si="9"/>
        <v>Bug, Flying</v>
      </c>
      <c r="BE296" t="str">
        <v>Ninjask</v>
      </c>
      <c r="BG296" t="str">
        <v>Bug, Flying</v>
      </c>
      <c r="BH296" t="str">
        <v>Ninjask</v>
      </c>
    </row>
    <row r="297" spans="32:60" x14ac:dyDescent="0.35">
      <c r="AF297" t="str">
        <v>Shedinja</v>
      </c>
      <c r="AG297" t="str">
        <v>Bug, Ghost</v>
      </c>
      <c r="AH297" t="str" cm="1">
        <f t="array" ref="AH297:AI297">_xlfn.TEXTSPLIT(AG297,",")</f>
        <v>Bug</v>
      </c>
      <c r="AI297" t="str">
        <v xml:space="preserve"> Ghost</v>
      </c>
      <c r="AJ297" t="str">
        <f>'pokedex_(Update_04.21)'!E294</f>
        <v>3</v>
      </c>
      <c r="AK297" t="str">
        <v>Shedinja</v>
      </c>
      <c r="AL297" t="str">
        <v>Bug</v>
      </c>
      <c r="AM297" t="str">
        <v xml:space="preserve"> Ghost</v>
      </c>
      <c r="AN297" t="str">
        <f t="shared" si="8"/>
        <v>Bug, Ghost</v>
      </c>
      <c r="AO297" t="str">
        <v>Shedinja</v>
      </c>
      <c r="AQ297" t="str">
        <v>Bug, Ghost</v>
      </c>
      <c r="AR297" t="str">
        <v>Shedinja</v>
      </c>
      <c r="AV297" t="str">
        <v>Shedinja</v>
      </c>
      <c r="AW297" t="str">
        <v>Bug, Ghost</v>
      </c>
      <c r="AX297" t="str" cm="1">
        <f t="array" ref="AX297:AY297">_xlfn.TEXTSPLIT(AW297,",")</f>
        <v>Bug</v>
      </c>
      <c r="AY297" t="str">
        <v xml:space="preserve"> Ghost</v>
      </c>
      <c r="AZ297" t="str">
        <f>'pokedex_(Update_04.21)'!E294</f>
        <v>3</v>
      </c>
      <c r="BA297" t="str">
        <v>Shedinja</v>
      </c>
      <c r="BB297" t="str">
        <v>Bug</v>
      </c>
      <c r="BC297" t="str">
        <v xml:space="preserve"> Ghost</v>
      </c>
      <c r="BD297" t="str">
        <f t="shared" si="9"/>
        <v>Bug, Ghost</v>
      </c>
      <c r="BE297" t="str">
        <v>Shedinja</v>
      </c>
      <c r="BG297" t="str">
        <v>Bug, Ghost</v>
      </c>
      <c r="BH297" t="str">
        <v>Shedinja</v>
      </c>
    </row>
    <row r="298" spans="32:60" x14ac:dyDescent="0.35">
      <c r="AF298" t="str">
        <v>Whismur</v>
      </c>
      <c r="AG298" t="str">
        <v>Normal</v>
      </c>
      <c r="AH298" t="str" cm="1">
        <f t="array" ref="AH298">_xlfn.TEXTSPLIT(AG298,",")</f>
        <v>Normal</v>
      </c>
      <c r="AJ298" t="str">
        <f>'pokedex_(Update_04.21)'!E295</f>
        <v>3</v>
      </c>
      <c r="AK298" t="str">
        <v>Whismur</v>
      </c>
      <c r="AL298" t="str">
        <v>Normal</v>
      </c>
      <c r="AM298" t="str">
        <v>Normal</v>
      </c>
      <c r="AN298" t="str">
        <f t="shared" si="8"/>
        <v>Normal,Normal</v>
      </c>
      <c r="AO298" t="str">
        <v>Whismur</v>
      </c>
      <c r="AQ298" t="str">
        <v>Normal</v>
      </c>
      <c r="AR298" t="str">
        <v>Whismur</v>
      </c>
      <c r="AV298" t="str">
        <v>Whismur</v>
      </c>
      <c r="AW298" t="str">
        <v>Normal</v>
      </c>
      <c r="AX298" t="str" cm="1">
        <f t="array" ref="AX298">_xlfn.TEXTSPLIT(AW298,",")</f>
        <v>Normal</v>
      </c>
      <c r="AZ298" t="str">
        <f>'pokedex_(Update_04.21)'!E295</f>
        <v>3</v>
      </c>
      <c r="BA298" t="str">
        <v>Whismur</v>
      </c>
      <c r="BB298" t="str">
        <v>Normal</v>
      </c>
      <c r="BC298" t="str">
        <v>Normal</v>
      </c>
      <c r="BD298" t="str">
        <f t="shared" si="9"/>
        <v>Normal,Normal</v>
      </c>
      <c r="BE298" t="str">
        <v>Whismur</v>
      </c>
      <c r="BG298" t="str">
        <v>Normal</v>
      </c>
      <c r="BH298" t="str">
        <v>Whismur</v>
      </c>
    </row>
    <row r="299" spans="32:60" x14ac:dyDescent="0.35">
      <c r="AF299" t="str">
        <v>Loudred</v>
      </c>
      <c r="AG299" t="str">
        <v>Normal</v>
      </c>
      <c r="AH299" t="str" cm="1">
        <f t="array" ref="AH299">_xlfn.TEXTSPLIT(AG299,",")</f>
        <v>Normal</v>
      </c>
      <c r="AJ299" t="str">
        <f>'pokedex_(Update_04.21)'!E296</f>
        <v>3</v>
      </c>
      <c r="AK299" t="str">
        <v>Loudred</v>
      </c>
      <c r="AL299" t="str">
        <v>Normal</v>
      </c>
      <c r="AM299" t="str">
        <v>Normal</v>
      </c>
      <c r="AN299" t="str">
        <f t="shared" si="8"/>
        <v>Normal,Normal</v>
      </c>
      <c r="AO299" t="str">
        <v>Loudred</v>
      </c>
      <c r="AQ299" t="str">
        <v>Normal</v>
      </c>
      <c r="AR299" t="str">
        <v>Loudred</v>
      </c>
      <c r="AV299" t="str">
        <v>Loudred</v>
      </c>
      <c r="AW299" t="str">
        <v>Normal</v>
      </c>
      <c r="AX299" t="str" cm="1">
        <f t="array" ref="AX299">_xlfn.TEXTSPLIT(AW299,",")</f>
        <v>Normal</v>
      </c>
      <c r="AZ299" t="str">
        <f>'pokedex_(Update_04.21)'!E296</f>
        <v>3</v>
      </c>
      <c r="BA299" t="str">
        <v>Loudred</v>
      </c>
      <c r="BB299" t="str">
        <v>Normal</v>
      </c>
      <c r="BC299" t="str">
        <v>Normal</v>
      </c>
      <c r="BD299" t="str">
        <f t="shared" si="9"/>
        <v>Normal,Normal</v>
      </c>
      <c r="BE299" t="str">
        <v>Loudred</v>
      </c>
      <c r="BG299" t="str">
        <v>Normal</v>
      </c>
      <c r="BH299" t="str">
        <v>Loudred</v>
      </c>
    </row>
    <row r="300" spans="32:60" x14ac:dyDescent="0.35">
      <c r="AF300" t="str">
        <v>Exploud</v>
      </c>
      <c r="AG300" t="str">
        <v>Normal</v>
      </c>
      <c r="AH300" t="str" cm="1">
        <f t="array" ref="AH300">_xlfn.TEXTSPLIT(AG300,",")</f>
        <v>Normal</v>
      </c>
      <c r="AJ300" t="str">
        <f>'pokedex_(Update_04.21)'!E297</f>
        <v>3</v>
      </c>
      <c r="AK300" t="str">
        <v>Exploud</v>
      </c>
      <c r="AL300" t="str">
        <v>Normal</v>
      </c>
      <c r="AM300" t="str">
        <v>Normal</v>
      </c>
      <c r="AN300" t="str">
        <f t="shared" si="8"/>
        <v>Normal,Normal</v>
      </c>
      <c r="AO300" t="str">
        <v>Exploud</v>
      </c>
      <c r="AQ300" t="str">
        <v>Normal</v>
      </c>
      <c r="AR300" t="str">
        <v>Exploud</v>
      </c>
      <c r="AV300" t="str">
        <v>Exploud</v>
      </c>
      <c r="AW300" t="str">
        <v>Normal</v>
      </c>
      <c r="AX300" t="str" cm="1">
        <f t="array" ref="AX300">_xlfn.TEXTSPLIT(AW300,",")</f>
        <v>Normal</v>
      </c>
      <c r="AZ300" t="str">
        <f>'pokedex_(Update_04.21)'!E297</f>
        <v>3</v>
      </c>
      <c r="BA300" t="str">
        <v>Exploud</v>
      </c>
      <c r="BB300" t="str">
        <v>Normal</v>
      </c>
      <c r="BC300" t="str">
        <v>Normal</v>
      </c>
      <c r="BD300" t="str">
        <f t="shared" si="9"/>
        <v>Normal,Normal</v>
      </c>
      <c r="BE300" t="str">
        <v>Exploud</v>
      </c>
      <c r="BG300" t="str">
        <v>Normal</v>
      </c>
      <c r="BH300" t="str">
        <v>Exploud</v>
      </c>
    </row>
    <row r="301" spans="32:60" x14ac:dyDescent="0.35">
      <c r="AF301" t="str">
        <v>Makuhita</v>
      </c>
      <c r="AG301" t="str">
        <v>Fighting</v>
      </c>
      <c r="AH301" t="str" cm="1">
        <f t="array" ref="AH301">_xlfn.TEXTSPLIT(AG301,",")</f>
        <v>Fighting</v>
      </c>
      <c r="AJ301" t="str">
        <f>'pokedex_(Update_04.21)'!E298</f>
        <v>3</v>
      </c>
      <c r="AK301" t="str">
        <v>Makuhita</v>
      </c>
      <c r="AL301" t="str">
        <v>Fighting</v>
      </c>
      <c r="AM301" t="str">
        <v>Fighting</v>
      </c>
      <c r="AN301" t="str">
        <f t="shared" si="8"/>
        <v>Fighting,Fighting</v>
      </c>
      <c r="AO301" t="str">
        <v>Makuhita</v>
      </c>
      <c r="AQ301" t="str">
        <v>Fighting</v>
      </c>
      <c r="AR301" t="str">
        <v>Makuhita</v>
      </c>
      <c r="AV301" t="str">
        <v>Makuhita</v>
      </c>
      <c r="AW301" t="str">
        <v>Fighting</v>
      </c>
      <c r="AX301" t="str" cm="1">
        <f t="array" ref="AX301">_xlfn.TEXTSPLIT(AW301,",")</f>
        <v>Fighting</v>
      </c>
      <c r="AZ301" t="str">
        <f>'pokedex_(Update_04.21)'!E298</f>
        <v>3</v>
      </c>
      <c r="BA301" t="str">
        <v>Makuhita</v>
      </c>
      <c r="BB301" t="str">
        <v>Fighting</v>
      </c>
      <c r="BC301" t="str">
        <v>Fighting</v>
      </c>
      <c r="BD301" t="str">
        <f t="shared" si="9"/>
        <v>Fighting,Fighting</v>
      </c>
      <c r="BE301" t="str">
        <v>Makuhita</v>
      </c>
      <c r="BG301" t="str">
        <v>Fighting</v>
      </c>
      <c r="BH301" t="str">
        <v>Makuhita</v>
      </c>
    </row>
    <row r="302" spans="32:60" x14ac:dyDescent="0.35">
      <c r="AF302" t="str">
        <v>Hariyama</v>
      </c>
      <c r="AG302" t="str">
        <v>Fighting</v>
      </c>
      <c r="AH302" t="str" cm="1">
        <f t="array" ref="AH302">_xlfn.TEXTSPLIT(AG302,",")</f>
        <v>Fighting</v>
      </c>
      <c r="AJ302" t="str">
        <f>'pokedex_(Update_04.21)'!E299</f>
        <v>3</v>
      </c>
      <c r="AK302" t="str">
        <v>Hariyama</v>
      </c>
      <c r="AL302" t="str">
        <v>Fighting</v>
      </c>
      <c r="AM302" t="str">
        <v>Fighting</v>
      </c>
      <c r="AN302" t="str">
        <f t="shared" si="8"/>
        <v>Fighting,Fighting</v>
      </c>
      <c r="AO302" t="str">
        <v>Hariyama</v>
      </c>
      <c r="AQ302" t="str">
        <v>Fighting</v>
      </c>
      <c r="AR302" t="str">
        <v>Hariyama</v>
      </c>
      <c r="AV302" t="str">
        <v>Hariyama</v>
      </c>
      <c r="AW302" t="str">
        <v>Fighting</v>
      </c>
      <c r="AX302" t="str" cm="1">
        <f t="array" ref="AX302">_xlfn.TEXTSPLIT(AW302,",")</f>
        <v>Fighting</v>
      </c>
      <c r="AZ302" t="str">
        <f>'pokedex_(Update_04.21)'!E299</f>
        <v>3</v>
      </c>
      <c r="BA302" t="str">
        <v>Hariyama</v>
      </c>
      <c r="BB302" t="str">
        <v>Fighting</v>
      </c>
      <c r="BC302" t="str">
        <v>Fighting</v>
      </c>
      <c r="BD302" t="str">
        <f t="shared" si="9"/>
        <v>Fighting,Fighting</v>
      </c>
      <c r="BE302" t="str">
        <v>Hariyama</v>
      </c>
      <c r="BG302" t="str">
        <v>Fighting</v>
      </c>
      <c r="BH302" t="str">
        <v>Hariyama</v>
      </c>
    </row>
    <row r="303" spans="32:60" x14ac:dyDescent="0.35">
      <c r="AF303" t="str">
        <v>Azurill</v>
      </c>
      <c r="AG303" t="str">
        <v>Normal, Fairy</v>
      </c>
      <c r="AH303" t="str" cm="1">
        <f t="array" ref="AH303:AI303">_xlfn.TEXTSPLIT(AG303,",")</f>
        <v>Normal</v>
      </c>
      <c r="AI303" t="str">
        <v xml:space="preserve"> Fairy</v>
      </c>
      <c r="AJ303" t="str">
        <f>'pokedex_(Update_04.21)'!E300</f>
        <v>3</v>
      </c>
      <c r="AK303" t="str">
        <v>Azurill</v>
      </c>
      <c r="AL303" t="str">
        <v>Normal</v>
      </c>
      <c r="AM303" t="str">
        <v xml:space="preserve"> Fairy</v>
      </c>
      <c r="AN303" t="str">
        <f t="shared" si="8"/>
        <v>Normal, Fairy</v>
      </c>
      <c r="AO303" t="str">
        <v>Azurill</v>
      </c>
      <c r="AQ303" t="str">
        <v>Normal, Fairy</v>
      </c>
      <c r="AR303" t="str">
        <v>Azurill</v>
      </c>
      <c r="AV303" t="str">
        <v>Azurill</v>
      </c>
      <c r="AW303" t="str">
        <v>Normal, Fairy</v>
      </c>
      <c r="AX303" t="str" cm="1">
        <f t="array" ref="AX303:AY303">_xlfn.TEXTSPLIT(AW303,",")</f>
        <v>Normal</v>
      </c>
      <c r="AY303" t="str">
        <v xml:space="preserve"> Fairy</v>
      </c>
      <c r="AZ303" t="str">
        <f>'pokedex_(Update_04.21)'!E300</f>
        <v>3</v>
      </c>
      <c r="BA303" t="str">
        <v>Azurill</v>
      </c>
      <c r="BB303" t="str">
        <v>Normal</v>
      </c>
      <c r="BC303" t="str">
        <v xml:space="preserve"> Fairy</v>
      </c>
      <c r="BD303" t="str">
        <f t="shared" si="9"/>
        <v>Normal, Fairy</v>
      </c>
      <c r="BE303" t="str">
        <v>Azurill</v>
      </c>
      <c r="BG303" t="str">
        <v>Normal, Fairy</v>
      </c>
      <c r="BH303" t="str">
        <v>Azurill</v>
      </c>
    </row>
    <row r="304" spans="32:60" x14ac:dyDescent="0.35">
      <c r="AF304" t="str">
        <v>Nosepass</v>
      </c>
      <c r="AG304" t="str">
        <v>Rock</v>
      </c>
      <c r="AH304" t="str" cm="1">
        <f t="array" ref="AH304">_xlfn.TEXTSPLIT(AG304,",")</f>
        <v>Rock</v>
      </c>
      <c r="AJ304" t="str">
        <f>'pokedex_(Update_04.21)'!E301</f>
        <v>3</v>
      </c>
      <c r="AK304" t="str">
        <v>Nosepass</v>
      </c>
      <c r="AL304" t="str">
        <v>Rock</v>
      </c>
      <c r="AM304" t="str">
        <v>Rock</v>
      </c>
      <c r="AN304" t="str">
        <f t="shared" si="8"/>
        <v>Rock,Rock</v>
      </c>
      <c r="AO304" t="str">
        <v>Nosepass</v>
      </c>
      <c r="AQ304" t="str">
        <v>Rock</v>
      </c>
      <c r="AR304" t="str">
        <v>Nosepass</v>
      </c>
      <c r="AV304" t="str">
        <v>Nosepass</v>
      </c>
      <c r="AW304" t="str">
        <v>Rock</v>
      </c>
      <c r="AX304" t="str" cm="1">
        <f t="array" ref="AX304">_xlfn.TEXTSPLIT(AW304,",")</f>
        <v>Rock</v>
      </c>
      <c r="AZ304" t="str">
        <f>'pokedex_(Update_04.21)'!E301</f>
        <v>3</v>
      </c>
      <c r="BA304" t="str">
        <v>Nosepass</v>
      </c>
      <c r="BB304" t="str">
        <v>Rock</v>
      </c>
      <c r="BC304" t="str">
        <v>Rock</v>
      </c>
      <c r="BD304" t="str">
        <f t="shared" si="9"/>
        <v>Rock,Rock</v>
      </c>
      <c r="BE304" t="str">
        <v>Nosepass</v>
      </c>
      <c r="BG304" t="str">
        <v>Rock</v>
      </c>
      <c r="BH304" t="str">
        <v>Nosepass</v>
      </c>
    </row>
    <row r="305" spans="32:60" x14ac:dyDescent="0.35">
      <c r="AF305" t="str">
        <v>Skitty</v>
      </c>
      <c r="AG305" t="str">
        <v>Normal</v>
      </c>
      <c r="AH305" t="str" cm="1">
        <f t="array" ref="AH305">_xlfn.TEXTSPLIT(AG305,",")</f>
        <v>Normal</v>
      </c>
      <c r="AJ305" t="str">
        <f>'pokedex_(Update_04.21)'!E302</f>
        <v>3</v>
      </c>
      <c r="AK305" t="str">
        <v>Skitty</v>
      </c>
      <c r="AL305" t="str">
        <v>Normal</v>
      </c>
      <c r="AM305" t="str">
        <v>Normal</v>
      </c>
      <c r="AN305" t="str">
        <f t="shared" si="8"/>
        <v>Normal,Normal</v>
      </c>
      <c r="AO305" t="str">
        <v>Skitty</v>
      </c>
      <c r="AQ305" t="str">
        <v>Normal</v>
      </c>
      <c r="AR305" t="str">
        <v>Skitty</v>
      </c>
      <c r="AV305" t="str">
        <v>Skitty</v>
      </c>
      <c r="AW305" t="str">
        <v>Normal</v>
      </c>
      <c r="AX305" t="str" cm="1">
        <f t="array" ref="AX305">_xlfn.TEXTSPLIT(AW305,",")</f>
        <v>Normal</v>
      </c>
      <c r="AZ305" t="str">
        <f>'pokedex_(Update_04.21)'!E302</f>
        <v>3</v>
      </c>
      <c r="BA305" t="str">
        <v>Skitty</v>
      </c>
      <c r="BB305" t="str">
        <v>Normal</v>
      </c>
      <c r="BC305" t="str">
        <v>Normal</v>
      </c>
      <c r="BD305" t="str">
        <f t="shared" si="9"/>
        <v>Normal,Normal</v>
      </c>
      <c r="BE305" t="str">
        <v>Skitty</v>
      </c>
      <c r="BG305" t="str">
        <v>Normal</v>
      </c>
      <c r="BH305" t="str">
        <v>Skitty</v>
      </c>
    </row>
    <row r="306" spans="32:60" x14ac:dyDescent="0.35">
      <c r="AF306" t="str">
        <v>Delcatty</v>
      </c>
      <c r="AG306" t="str">
        <v>Normal</v>
      </c>
      <c r="AH306" t="str" cm="1">
        <f t="array" ref="AH306">_xlfn.TEXTSPLIT(AG306,",")</f>
        <v>Normal</v>
      </c>
      <c r="AJ306" t="str">
        <f>'pokedex_(Update_04.21)'!E303</f>
        <v>3</v>
      </c>
      <c r="AK306" t="str">
        <v>Delcatty</v>
      </c>
      <c r="AL306" t="str">
        <v>Normal</v>
      </c>
      <c r="AM306" t="str">
        <v>Normal</v>
      </c>
      <c r="AN306" t="str">
        <f t="shared" si="8"/>
        <v>Normal,Normal</v>
      </c>
      <c r="AO306" t="str">
        <v>Delcatty</v>
      </c>
      <c r="AQ306" t="str">
        <v>Normal</v>
      </c>
      <c r="AR306" t="str">
        <v>Delcatty</v>
      </c>
      <c r="AV306" t="str">
        <v>Delcatty</v>
      </c>
      <c r="AW306" t="str">
        <v>Normal</v>
      </c>
      <c r="AX306" t="str" cm="1">
        <f t="array" ref="AX306">_xlfn.TEXTSPLIT(AW306,",")</f>
        <v>Normal</v>
      </c>
      <c r="AZ306" t="str">
        <f>'pokedex_(Update_04.21)'!E303</f>
        <v>3</v>
      </c>
      <c r="BA306" t="str">
        <v>Delcatty</v>
      </c>
      <c r="BB306" t="str">
        <v>Normal</v>
      </c>
      <c r="BC306" t="str">
        <v>Normal</v>
      </c>
      <c r="BD306" t="str">
        <f t="shared" si="9"/>
        <v>Normal,Normal</v>
      </c>
      <c r="BE306" t="str">
        <v>Delcatty</v>
      </c>
      <c r="BG306" t="str">
        <v>Normal</v>
      </c>
      <c r="BH306" t="str">
        <v>Delcatty</v>
      </c>
    </row>
    <row r="307" spans="32:60" x14ac:dyDescent="0.35">
      <c r="AF307" t="str">
        <v>Sableye</v>
      </c>
      <c r="AG307" t="str">
        <v>Dark, Ghost</v>
      </c>
      <c r="AH307" t="str" cm="1">
        <f t="array" ref="AH307:AI307">_xlfn.TEXTSPLIT(AG307,",")</f>
        <v>Dark</v>
      </c>
      <c r="AI307" t="str">
        <v xml:space="preserve"> Ghost</v>
      </c>
      <c r="AJ307" t="str">
        <f>'pokedex_(Update_04.21)'!E304</f>
        <v>3</v>
      </c>
      <c r="AK307" t="str">
        <v>Sableye</v>
      </c>
      <c r="AL307" t="str">
        <v>Dark</v>
      </c>
      <c r="AM307" t="str">
        <v xml:space="preserve"> Ghost</v>
      </c>
      <c r="AN307" t="str">
        <f t="shared" si="8"/>
        <v>Dark, Ghost</v>
      </c>
      <c r="AO307" t="str">
        <v>Sableye</v>
      </c>
      <c r="AQ307" t="str">
        <v>Dark, Ghost</v>
      </c>
      <c r="AR307" t="str">
        <v>Sableye</v>
      </c>
      <c r="AV307" t="str">
        <v>Sableye</v>
      </c>
      <c r="AW307" t="str">
        <v>Dark, Ghost</v>
      </c>
      <c r="AX307" t="str" cm="1">
        <f t="array" ref="AX307:AY307">_xlfn.TEXTSPLIT(AW307,",")</f>
        <v>Dark</v>
      </c>
      <c r="AY307" t="str">
        <v xml:space="preserve"> Ghost</v>
      </c>
      <c r="AZ307" t="str">
        <f>'pokedex_(Update_04.21)'!E304</f>
        <v>3</v>
      </c>
      <c r="BA307" t="str">
        <v>Sableye</v>
      </c>
      <c r="BB307" t="str">
        <v>Dark</v>
      </c>
      <c r="BC307" t="str">
        <v xml:space="preserve"> Ghost</v>
      </c>
      <c r="BD307" t="str">
        <f t="shared" si="9"/>
        <v>Dark, Ghost</v>
      </c>
      <c r="BE307" t="str">
        <v>Sableye</v>
      </c>
      <c r="BG307" t="str">
        <v>Dark, Ghost</v>
      </c>
      <c r="BH307" t="str">
        <v>Sableye</v>
      </c>
    </row>
    <row r="308" spans="32:60" x14ac:dyDescent="0.35">
      <c r="AF308" t="str">
        <v>Mawile</v>
      </c>
      <c r="AG308" t="str">
        <v>Steel, Fairy</v>
      </c>
      <c r="AH308" t="str" cm="1">
        <f t="array" ref="AH308:AI308">_xlfn.TEXTSPLIT(AG308,",")</f>
        <v>Steel</v>
      </c>
      <c r="AI308" t="str">
        <v xml:space="preserve"> Fairy</v>
      </c>
      <c r="AJ308" t="str">
        <f>'pokedex_(Update_04.21)'!E305</f>
        <v>3</v>
      </c>
      <c r="AK308" t="str">
        <v>Mawile</v>
      </c>
      <c r="AL308" t="str">
        <v>Steel</v>
      </c>
      <c r="AM308" t="str">
        <v xml:space="preserve"> Fairy</v>
      </c>
      <c r="AN308" t="str">
        <f t="shared" si="8"/>
        <v>Steel, Fairy</v>
      </c>
      <c r="AO308" t="str">
        <v>Mawile</v>
      </c>
      <c r="AQ308" t="str">
        <v>Steel, Fairy</v>
      </c>
      <c r="AR308" t="str">
        <v>Mawile</v>
      </c>
      <c r="AV308" t="str">
        <v>Mawile</v>
      </c>
      <c r="AW308" t="str">
        <v>Steel, Fairy</v>
      </c>
      <c r="AX308" t="str" cm="1">
        <f t="array" ref="AX308:AY308">_xlfn.TEXTSPLIT(AW308,",")</f>
        <v>Steel</v>
      </c>
      <c r="AY308" t="str">
        <v xml:space="preserve"> Fairy</v>
      </c>
      <c r="AZ308" t="str">
        <f>'pokedex_(Update_04.21)'!E305</f>
        <v>3</v>
      </c>
      <c r="BA308" t="str">
        <v>Mawile</v>
      </c>
      <c r="BB308" t="str">
        <v>Steel</v>
      </c>
      <c r="BC308" t="str">
        <v xml:space="preserve"> Fairy</v>
      </c>
      <c r="BD308" t="str">
        <f t="shared" si="9"/>
        <v>Steel, Fairy</v>
      </c>
      <c r="BE308" t="str">
        <v>Mawile</v>
      </c>
      <c r="BG308" t="str">
        <v>Steel, Fairy</v>
      </c>
      <c r="BH308" t="str">
        <v>Mawile</v>
      </c>
    </row>
    <row r="309" spans="32:60" x14ac:dyDescent="0.35">
      <c r="AF309" t="str">
        <v>Aron</v>
      </c>
      <c r="AG309" t="str">
        <v>Steel, Rock</v>
      </c>
      <c r="AH309" t="str" cm="1">
        <f t="array" ref="AH309:AI309">_xlfn.TEXTSPLIT(AG309,",")</f>
        <v>Steel</v>
      </c>
      <c r="AI309" t="str">
        <v xml:space="preserve"> Rock</v>
      </c>
      <c r="AJ309" t="str">
        <f>'pokedex_(Update_04.21)'!E306</f>
        <v>3</v>
      </c>
      <c r="AK309" t="str">
        <v>Aron</v>
      </c>
      <c r="AL309" t="str">
        <v>Steel</v>
      </c>
      <c r="AM309" t="str">
        <v xml:space="preserve"> Rock</v>
      </c>
      <c r="AN309" t="str">
        <f t="shared" si="8"/>
        <v>Steel, Rock</v>
      </c>
      <c r="AO309" t="str">
        <v>Aron</v>
      </c>
      <c r="AQ309" t="str">
        <v>Steel, Rock</v>
      </c>
      <c r="AR309" t="str">
        <v>Aron</v>
      </c>
      <c r="AV309" t="str">
        <v>Aron</v>
      </c>
      <c r="AW309" t="str">
        <v>Steel, Rock</v>
      </c>
      <c r="AX309" t="str" cm="1">
        <f t="array" ref="AX309:AY309">_xlfn.TEXTSPLIT(AW309,",")</f>
        <v>Steel</v>
      </c>
      <c r="AY309" t="str">
        <v xml:space="preserve"> Rock</v>
      </c>
      <c r="AZ309" t="str">
        <f>'pokedex_(Update_04.21)'!E306</f>
        <v>3</v>
      </c>
      <c r="BA309" t="str">
        <v>Aron</v>
      </c>
      <c r="BB309" t="str">
        <v>Steel</v>
      </c>
      <c r="BC309" t="str">
        <v xml:space="preserve"> Rock</v>
      </c>
      <c r="BD309" t="str">
        <f t="shared" si="9"/>
        <v>Steel, Rock</v>
      </c>
      <c r="BE309" t="str">
        <v>Aron</v>
      </c>
      <c r="BG309" t="str">
        <v>Steel, Rock</v>
      </c>
      <c r="BH309" t="str">
        <v>Aron</v>
      </c>
    </row>
    <row r="310" spans="32:60" x14ac:dyDescent="0.35">
      <c r="AF310" t="str">
        <v>Lairon</v>
      </c>
      <c r="AG310" t="str">
        <v>Steel, Rock</v>
      </c>
      <c r="AH310" t="str" cm="1">
        <f t="array" ref="AH310:AI310">_xlfn.TEXTSPLIT(AG310,",")</f>
        <v>Steel</v>
      </c>
      <c r="AI310" t="str">
        <v xml:space="preserve"> Rock</v>
      </c>
      <c r="AJ310" t="str">
        <f>'pokedex_(Update_04.21)'!E307</f>
        <v>3</v>
      </c>
      <c r="AK310" t="str">
        <v>Lairon</v>
      </c>
      <c r="AL310" t="str">
        <v>Steel</v>
      </c>
      <c r="AM310" t="str">
        <v xml:space="preserve"> Rock</v>
      </c>
      <c r="AN310" t="str">
        <f t="shared" si="8"/>
        <v>Steel, Rock</v>
      </c>
      <c r="AO310" t="str">
        <v>Lairon</v>
      </c>
      <c r="AQ310" t="str">
        <v>Steel, Rock</v>
      </c>
      <c r="AR310" t="str">
        <v>Lairon</v>
      </c>
      <c r="AV310" t="str">
        <v>Lairon</v>
      </c>
      <c r="AW310" t="str">
        <v>Steel, Rock</v>
      </c>
      <c r="AX310" t="str" cm="1">
        <f t="array" ref="AX310:AY310">_xlfn.TEXTSPLIT(AW310,",")</f>
        <v>Steel</v>
      </c>
      <c r="AY310" t="str">
        <v xml:space="preserve"> Rock</v>
      </c>
      <c r="AZ310" t="str">
        <f>'pokedex_(Update_04.21)'!E307</f>
        <v>3</v>
      </c>
      <c r="BA310" t="str">
        <v>Lairon</v>
      </c>
      <c r="BB310" t="str">
        <v>Steel</v>
      </c>
      <c r="BC310" t="str">
        <v xml:space="preserve"> Rock</v>
      </c>
      <c r="BD310" t="str">
        <f t="shared" si="9"/>
        <v>Steel, Rock</v>
      </c>
      <c r="BE310" t="str">
        <v>Lairon</v>
      </c>
      <c r="BG310" t="str">
        <v>Steel, Rock</v>
      </c>
      <c r="BH310" t="str">
        <v>Lairon</v>
      </c>
    </row>
    <row r="311" spans="32:60" x14ac:dyDescent="0.35">
      <c r="AF311" t="str">
        <v>Aggron</v>
      </c>
      <c r="AG311" t="str">
        <v>Steel, Rock</v>
      </c>
      <c r="AH311" t="str" cm="1">
        <f t="array" ref="AH311:AI311">_xlfn.TEXTSPLIT(AG311,",")</f>
        <v>Steel</v>
      </c>
      <c r="AI311" t="str">
        <v xml:space="preserve"> Rock</v>
      </c>
      <c r="AJ311" t="str">
        <f>'pokedex_(Update_04.21)'!E308</f>
        <v>3</v>
      </c>
      <c r="AK311" t="str">
        <v>Aggron</v>
      </c>
      <c r="AL311" t="str">
        <v>Steel</v>
      </c>
      <c r="AM311" t="str">
        <v xml:space="preserve"> Rock</v>
      </c>
      <c r="AN311" t="str">
        <f t="shared" si="8"/>
        <v>Steel, Rock</v>
      </c>
      <c r="AO311" t="str">
        <v>Aggron</v>
      </c>
      <c r="AQ311" t="str">
        <v>Steel, Rock</v>
      </c>
      <c r="AR311" t="str">
        <v>Aggron</v>
      </c>
      <c r="AV311" t="str">
        <v>Aggron</v>
      </c>
      <c r="AW311" t="str">
        <v>Steel, Rock</v>
      </c>
      <c r="AX311" t="str" cm="1">
        <f t="array" ref="AX311:AY311">_xlfn.TEXTSPLIT(AW311,",")</f>
        <v>Steel</v>
      </c>
      <c r="AY311" t="str">
        <v xml:space="preserve"> Rock</v>
      </c>
      <c r="AZ311" t="str">
        <f>'pokedex_(Update_04.21)'!E308</f>
        <v>3</v>
      </c>
      <c r="BA311" t="str">
        <v>Aggron</v>
      </c>
      <c r="BB311" t="str">
        <v>Steel</v>
      </c>
      <c r="BC311" t="str">
        <v xml:space="preserve"> Rock</v>
      </c>
      <c r="BD311" t="str">
        <f t="shared" si="9"/>
        <v>Steel, Rock</v>
      </c>
      <c r="BE311" t="str">
        <v>Aggron</v>
      </c>
      <c r="BG311" t="str">
        <v>Steel, Rock</v>
      </c>
      <c r="BH311" t="str">
        <v>Aggron</v>
      </c>
    </row>
    <row r="312" spans="32:60" x14ac:dyDescent="0.35">
      <c r="AF312" t="str">
        <v>Meditite</v>
      </c>
      <c r="AG312" t="str">
        <v>Fighting, Psychic</v>
      </c>
      <c r="AH312" t="str" cm="1">
        <f t="array" ref="AH312:AI312">_xlfn.TEXTSPLIT(AG312,",")</f>
        <v>Fighting</v>
      </c>
      <c r="AI312" t="str">
        <v xml:space="preserve"> Psychic</v>
      </c>
      <c r="AJ312" t="str">
        <f>'pokedex_(Update_04.21)'!E309</f>
        <v>3</v>
      </c>
      <c r="AK312" t="str">
        <v>Meditite</v>
      </c>
      <c r="AL312" t="str">
        <v>Fighting</v>
      </c>
      <c r="AM312" t="str">
        <v xml:space="preserve"> Psychic</v>
      </c>
      <c r="AN312" t="str">
        <f t="shared" si="8"/>
        <v>Fighting, Psychic</v>
      </c>
      <c r="AO312" t="str">
        <v>Meditite</v>
      </c>
      <c r="AQ312" t="str">
        <v>Fighting, Psychic</v>
      </c>
      <c r="AR312" t="str">
        <v>Meditite</v>
      </c>
      <c r="AV312" t="str">
        <v>Meditite</v>
      </c>
      <c r="AW312" t="str">
        <v>Fighting, Psychic</v>
      </c>
      <c r="AX312" t="str" cm="1">
        <f t="array" ref="AX312:AY312">_xlfn.TEXTSPLIT(AW312,",")</f>
        <v>Fighting</v>
      </c>
      <c r="AY312" t="str">
        <v xml:space="preserve"> Psychic</v>
      </c>
      <c r="AZ312" t="str">
        <f>'pokedex_(Update_04.21)'!E309</f>
        <v>3</v>
      </c>
      <c r="BA312" t="str">
        <v>Meditite</v>
      </c>
      <c r="BB312" t="str">
        <v>Fighting</v>
      </c>
      <c r="BC312" t="str">
        <v xml:space="preserve"> Psychic</v>
      </c>
      <c r="BD312" t="str">
        <f t="shared" si="9"/>
        <v>Fighting, Psychic</v>
      </c>
      <c r="BE312" t="str">
        <v>Meditite</v>
      </c>
      <c r="BG312" t="str">
        <v>Fighting, Psychic</v>
      </c>
      <c r="BH312" t="str">
        <v>Meditite</v>
      </c>
    </row>
    <row r="313" spans="32:60" x14ac:dyDescent="0.35">
      <c r="AF313" t="str">
        <v>Medicham</v>
      </c>
      <c r="AG313" t="str">
        <v>Fighting, Psychic</v>
      </c>
      <c r="AH313" t="str" cm="1">
        <f t="array" ref="AH313:AI313">_xlfn.TEXTSPLIT(AG313,",")</f>
        <v>Fighting</v>
      </c>
      <c r="AI313" t="str">
        <v xml:space="preserve"> Psychic</v>
      </c>
      <c r="AJ313" t="str">
        <f>'pokedex_(Update_04.21)'!E310</f>
        <v>3</v>
      </c>
      <c r="AK313" t="str">
        <v>Medicham</v>
      </c>
      <c r="AL313" t="str">
        <v>Fighting</v>
      </c>
      <c r="AM313" t="str">
        <v xml:space="preserve"> Psychic</v>
      </c>
      <c r="AN313" t="str">
        <f t="shared" si="8"/>
        <v>Fighting, Psychic</v>
      </c>
      <c r="AO313" t="str">
        <v>Medicham</v>
      </c>
      <c r="AQ313" t="str">
        <v>Fighting, Psychic</v>
      </c>
      <c r="AR313" t="str">
        <v>Medicham</v>
      </c>
      <c r="AV313" t="str">
        <v>Medicham</v>
      </c>
      <c r="AW313" t="str">
        <v>Fighting, Psychic</v>
      </c>
      <c r="AX313" t="str" cm="1">
        <f t="array" ref="AX313:AY313">_xlfn.TEXTSPLIT(AW313,",")</f>
        <v>Fighting</v>
      </c>
      <c r="AY313" t="str">
        <v xml:space="preserve"> Psychic</v>
      </c>
      <c r="AZ313" t="str">
        <f>'pokedex_(Update_04.21)'!E310</f>
        <v>3</v>
      </c>
      <c r="BA313" t="str">
        <v>Medicham</v>
      </c>
      <c r="BB313" t="str">
        <v>Fighting</v>
      </c>
      <c r="BC313" t="str">
        <v xml:space="preserve"> Psychic</v>
      </c>
      <c r="BD313" t="str">
        <f t="shared" si="9"/>
        <v>Fighting, Psychic</v>
      </c>
      <c r="BE313" t="str">
        <v>Medicham</v>
      </c>
      <c r="BG313" t="str">
        <v>Fighting, Psychic</v>
      </c>
      <c r="BH313" t="str">
        <v>Medicham</v>
      </c>
    </row>
    <row r="314" spans="32:60" x14ac:dyDescent="0.35">
      <c r="AF314" t="str">
        <v>Electrike</v>
      </c>
      <c r="AG314" t="str">
        <v>Electric</v>
      </c>
      <c r="AH314" t="str" cm="1">
        <f t="array" ref="AH314">_xlfn.TEXTSPLIT(AG314,",")</f>
        <v>Electric</v>
      </c>
      <c r="AJ314" t="str">
        <f>'pokedex_(Update_04.21)'!E311</f>
        <v>3</v>
      </c>
      <c r="AK314" t="str">
        <v>Electrike</v>
      </c>
      <c r="AL314" t="str">
        <v>Electric</v>
      </c>
      <c r="AM314" t="str">
        <v>Electric</v>
      </c>
      <c r="AN314" t="str">
        <f t="shared" si="8"/>
        <v>Electric,Electric</v>
      </c>
      <c r="AO314" t="str">
        <v>Electrike</v>
      </c>
      <c r="AQ314" t="str">
        <v>Electric</v>
      </c>
      <c r="AR314" t="str">
        <v>Electrike</v>
      </c>
      <c r="AV314" t="str">
        <v>Electrike</v>
      </c>
      <c r="AW314" t="str">
        <v>Electric</v>
      </c>
      <c r="AX314" t="str" cm="1">
        <f t="array" ref="AX314">_xlfn.TEXTSPLIT(AW314,",")</f>
        <v>Electric</v>
      </c>
      <c r="AZ314" t="str">
        <f>'pokedex_(Update_04.21)'!E311</f>
        <v>3</v>
      </c>
      <c r="BA314" t="str">
        <v>Electrike</v>
      </c>
      <c r="BB314" t="str">
        <v>Electric</v>
      </c>
      <c r="BC314" t="str">
        <v>Electric</v>
      </c>
      <c r="BD314" t="str">
        <f t="shared" si="9"/>
        <v>Electric,Electric</v>
      </c>
      <c r="BE314" t="str">
        <v>Electrike</v>
      </c>
      <c r="BG314" t="str">
        <v>Electric</v>
      </c>
      <c r="BH314" t="str">
        <v>Electrike</v>
      </c>
    </row>
    <row r="315" spans="32:60" x14ac:dyDescent="0.35">
      <c r="AF315" t="str">
        <v>Manectric</v>
      </c>
      <c r="AG315" t="str">
        <v>Electric</v>
      </c>
      <c r="AH315" t="str" cm="1">
        <f t="array" ref="AH315">_xlfn.TEXTSPLIT(AG315,",")</f>
        <v>Electric</v>
      </c>
      <c r="AJ315" t="str">
        <f>'pokedex_(Update_04.21)'!E312</f>
        <v>3</v>
      </c>
      <c r="AK315" t="str">
        <v>Manectric</v>
      </c>
      <c r="AL315" t="str">
        <v>Electric</v>
      </c>
      <c r="AM315" t="str">
        <v>Electric</v>
      </c>
      <c r="AN315" t="str">
        <f t="shared" si="8"/>
        <v>Electric,Electric</v>
      </c>
      <c r="AO315" t="str">
        <v>Manectric</v>
      </c>
      <c r="AQ315" t="str">
        <v>Electric</v>
      </c>
      <c r="AR315" t="str">
        <v>Manectric</v>
      </c>
      <c r="AV315" t="str">
        <v>Manectric</v>
      </c>
      <c r="AW315" t="str">
        <v>Electric</v>
      </c>
      <c r="AX315" t="str" cm="1">
        <f t="array" ref="AX315">_xlfn.TEXTSPLIT(AW315,",")</f>
        <v>Electric</v>
      </c>
      <c r="AZ315" t="str">
        <f>'pokedex_(Update_04.21)'!E312</f>
        <v>3</v>
      </c>
      <c r="BA315" t="str">
        <v>Manectric</v>
      </c>
      <c r="BB315" t="str">
        <v>Electric</v>
      </c>
      <c r="BC315" t="str">
        <v>Electric</v>
      </c>
      <c r="BD315" t="str">
        <f t="shared" si="9"/>
        <v>Electric,Electric</v>
      </c>
      <c r="BE315" t="str">
        <v>Manectric</v>
      </c>
      <c r="BG315" t="str">
        <v>Electric</v>
      </c>
      <c r="BH315" t="str">
        <v>Manectric</v>
      </c>
    </row>
    <row r="316" spans="32:60" x14ac:dyDescent="0.35">
      <c r="AF316" t="str">
        <v>Plusle</v>
      </c>
      <c r="AG316" t="str">
        <v>Electric</v>
      </c>
      <c r="AH316" t="str" cm="1">
        <f t="array" ref="AH316">_xlfn.TEXTSPLIT(AG316,",")</f>
        <v>Electric</v>
      </c>
      <c r="AJ316" t="str">
        <f>'pokedex_(Update_04.21)'!E313</f>
        <v>3</v>
      </c>
      <c r="AK316" t="str">
        <v>Plusle</v>
      </c>
      <c r="AL316" t="str">
        <v>Electric</v>
      </c>
      <c r="AM316" t="str">
        <v>Electric</v>
      </c>
      <c r="AN316" t="str">
        <f t="shared" si="8"/>
        <v>Electric,Electric</v>
      </c>
      <c r="AO316" t="str">
        <v>Plusle</v>
      </c>
      <c r="AQ316" t="str">
        <v>Electric</v>
      </c>
      <c r="AR316" t="str">
        <v>Plusle</v>
      </c>
      <c r="AV316" t="str">
        <v>Plusle</v>
      </c>
      <c r="AW316" t="str">
        <v>Electric</v>
      </c>
      <c r="AX316" t="str" cm="1">
        <f t="array" ref="AX316">_xlfn.TEXTSPLIT(AW316,",")</f>
        <v>Electric</v>
      </c>
      <c r="AZ316" t="str">
        <f>'pokedex_(Update_04.21)'!E313</f>
        <v>3</v>
      </c>
      <c r="BA316" t="str">
        <v>Plusle</v>
      </c>
      <c r="BB316" t="str">
        <v>Electric</v>
      </c>
      <c r="BC316" t="str">
        <v>Electric</v>
      </c>
      <c r="BD316" t="str">
        <f t="shared" si="9"/>
        <v>Electric,Electric</v>
      </c>
      <c r="BE316" t="str">
        <v>Plusle</v>
      </c>
      <c r="BG316" t="str">
        <v>Electric</v>
      </c>
      <c r="BH316" t="str">
        <v>Plusle</v>
      </c>
    </row>
    <row r="317" spans="32:60" x14ac:dyDescent="0.35">
      <c r="AF317" t="str">
        <v>Minun</v>
      </c>
      <c r="AG317" t="str">
        <v>Electric</v>
      </c>
      <c r="AH317" t="str" cm="1">
        <f t="array" ref="AH317">_xlfn.TEXTSPLIT(AG317,",")</f>
        <v>Electric</v>
      </c>
      <c r="AJ317" t="str">
        <f>'pokedex_(Update_04.21)'!E314</f>
        <v>3</v>
      </c>
      <c r="AK317" t="str">
        <v>Minun</v>
      </c>
      <c r="AL317" t="str">
        <v>Electric</v>
      </c>
      <c r="AM317" t="str">
        <v>Electric</v>
      </c>
      <c r="AN317" t="str">
        <f t="shared" si="8"/>
        <v>Electric,Electric</v>
      </c>
      <c r="AO317" t="str">
        <v>Minun</v>
      </c>
      <c r="AQ317" t="str">
        <v>Electric</v>
      </c>
      <c r="AR317" t="str">
        <v>Minun</v>
      </c>
      <c r="AV317" t="str">
        <v>Minun</v>
      </c>
      <c r="AW317" t="str">
        <v>Electric</v>
      </c>
      <c r="AX317" t="str" cm="1">
        <f t="array" ref="AX317">_xlfn.TEXTSPLIT(AW317,",")</f>
        <v>Electric</v>
      </c>
      <c r="AZ317" t="str">
        <f>'pokedex_(Update_04.21)'!E314</f>
        <v>3</v>
      </c>
      <c r="BA317" t="str">
        <v>Minun</v>
      </c>
      <c r="BB317" t="str">
        <v>Electric</v>
      </c>
      <c r="BC317" t="str">
        <v>Electric</v>
      </c>
      <c r="BD317" t="str">
        <f t="shared" si="9"/>
        <v>Electric,Electric</v>
      </c>
      <c r="BE317" t="str">
        <v>Minun</v>
      </c>
      <c r="BG317" t="str">
        <v>Electric</v>
      </c>
      <c r="BH317" t="str">
        <v>Minun</v>
      </c>
    </row>
    <row r="318" spans="32:60" x14ac:dyDescent="0.35">
      <c r="AF318" t="str">
        <v>Volbeat</v>
      </c>
      <c r="AG318" t="str">
        <v>Bug</v>
      </c>
      <c r="AH318" t="str" cm="1">
        <f t="array" ref="AH318">_xlfn.TEXTSPLIT(AG318,",")</f>
        <v>Bug</v>
      </c>
      <c r="AJ318" t="str">
        <f>'pokedex_(Update_04.21)'!E315</f>
        <v>3</v>
      </c>
      <c r="AK318" t="str">
        <v>Volbeat</v>
      </c>
      <c r="AL318" t="str">
        <v>Bug</v>
      </c>
      <c r="AM318" t="str">
        <v>Bug</v>
      </c>
      <c r="AN318" t="str">
        <f t="shared" si="8"/>
        <v>Bug,Bug</v>
      </c>
      <c r="AO318" t="str">
        <v>Volbeat</v>
      </c>
      <c r="AQ318" t="str">
        <v>Bug</v>
      </c>
      <c r="AR318" t="str">
        <v>Volbeat</v>
      </c>
      <c r="AV318" t="str">
        <v>Volbeat</v>
      </c>
      <c r="AW318" t="str">
        <v>Bug</v>
      </c>
      <c r="AX318" t="str" cm="1">
        <f t="array" ref="AX318">_xlfn.TEXTSPLIT(AW318,",")</f>
        <v>Bug</v>
      </c>
      <c r="AZ318" t="str">
        <f>'pokedex_(Update_04.21)'!E315</f>
        <v>3</v>
      </c>
      <c r="BA318" t="str">
        <v>Volbeat</v>
      </c>
      <c r="BB318" t="str">
        <v>Bug</v>
      </c>
      <c r="BC318" t="str">
        <v>Bug</v>
      </c>
      <c r="BD318" t="str">
        <f t="shared" si="9"/>
        <v>Bug,Bug</v>
      </c>
      <c r="BE318" t="str">
        <v>Volbeat</v>
      </c>
      <c r="BG318" t="str">
        <v>Bug</v>
      </c>
      <c r="BH318" t="str">
        <v>Volbeat</v>
      </c>
    </row>
    <row r="319" spans="32:60" x14ac:dyDescent="0.35">
      <c r="AF319" t="str">
        <v>Illumise</v>
      </c>
      <c r="AG319" t="str">
        <v>Bug</v>
      </c>
      <c r="AH319" t="str" cm="1">
        <f t="array" ref="AH319">_xlfn.TEXTSPLIT(AG319,",")</f>
        <v>Bug</v>
      </c>
      <c r="AJ319" t="str">
        <f>'pokedex_(Update_04.21)'!E316</f>
        <v>3</v>
      </c>
      <c r="AK319" t="str">
        <v>Illumise</v>
      </c>
      <c r="AL319" t="str">
        <v>Bug</v>
      </c>
      <c r="AM319" t="str">
        <v>Bug</v>
      </c>
      <c r="AN319" t="str">
        <f t="shared" si="8"/>
        <v>Bug,Bug</v>
      </c>
      <c r="AO319" t="str">
        <v>Illumise</v>
      </c>
      <c r="AQ319" t="str">
        <v>Bug</v>
      </c>
      <c r="AR319" t="str">
        <v>Illumise</v>
      </c>
      <c r="AV319" t="str">
        <v>Illumise</v>
      </c>
      <c r="AW319" t="str">
        <v>Bug</v>
      </c>
      <c r="AX319" t="str" cm="1">
        <f t="array" ref="AX319">_xlfn.TEXTSPLIT(AW319,",")</f>
        <v>Bug</v>
      </c>
      <c r="AZ319" t="str">
        <f>'pokedex_(Update_04.21)'!E316</f>
        <v>3</v>
      </c>
      <c r="BA319" t="str">
        <v>Illumise</v>
      </c>
      <c r="BB319" t="str">
        <v>Bug</v>
      </c>
      <c r="BC319" t="str">
        <v>Bug</v>
      </c>
      <c r="BD319" t="str">
        <f t="shared" si="9"/>
        <v>Bug,Bug</v>
      </c>
      <c r="BE319" t="str">
        <v>Illumise</v>
      </c>
      <c r="BG319" t="str">
        <v>Bug</v>
      </c>
      <c r="BH319" t="str">
        <v>Illumise</v>
      </c>
    </row>
    <row r="320" spans="32:60" x14ac:dyDescent="0.35">
      <c r="AF320" t="str">
        <v>Roselia</v>
      </c>
      <c r="AG320" t="str">
        <v>Grass, Poison</v>
      </c>
      <c r="AH320" t="str" cm="1">
        <f t="array" ref="AH320:AI320">_xlfn.TEXTSPLIT(AG320,",")</f>
        <v>Grass</v>
      </c>
      <c r="AI320" t="str">
        <v xml:space="preserve"> Poison</v>
      </c>
      <c r="AJ320" t="str">
        <f>'pokedex_(Update_04.21)'!E317</f>
        <v>3</v>
      </c>
      <c r="AK320" t="str">
        <v>Roselia</v>
      </c>
      <c r="AL320" t="str">
        <v>Grass</v>
      </c>
      <c r="AM320" t="str">
        <v xml:space="preserve"> Poison</v>
      </c>
      <c r="AN320" t="str">
        <f t="shared" si="8"/>
        <v>Grass, Poison</v>
      </c>
      <c r="AO320" t="str">
        <v>Roselia</v>
      </c>
      <c r="AQ320" t="str">
        <v>Grass, Poison</v>
      </c>
      <c r="AR320" t="str">
        <v>Roselia</v>
      </c>
      <c r="AV320" t="str">
        <v>Roselia</v>
      </c>
      <c r="AW320" t="str">
        <v>Grass, Poison</v>
      </c>
      <c r="AX320" t="str" cm="1">
        <f t="array" ref="AX320:AY320">_xlfn.TEXTSPLIT(AW320,",")</f>
        <v>Grass</v>
      </c>
      <c r="AY320" t="str">
        <v xml:space="preserve"> Poison</v>
      </c>
      <c r="AZ320" t="str">
        <f>'pokedex_(Update_04.21)'!E317</f>
        <v>3</v>
      </c>
      <c r="BA320" t="str">
        <v>Roselia</v>
      </c>
      <c r="BB320" t="str">
        <v>Grass</v>
      </c>
      <c r="BC320" t="str">
        <v xml:space="preserve"> Poison</v>
      </c>
      <c r="BD320" t="str">
        <f t="shared" si="9"/>
        <v>Grass, Poison</v>
      </c>
      <c r="BE320" t="str">
        <v>Roselia</v>
      </c>
      <c r="BG320" t="str">
        <v>Grass, Poison</v>
      </c>
      <c r="BH320" t="str">
        <v>Roselia</v>
      </c>
    </row>
    <row r="321" spans="32:60" x14ac:dyDescent="0.35">
      <c r="AF321" t="str">
        <v>Gulpin</v>
      </c>
      <c r="AG321" t="str">
        <v>Poison</v>
      </c>
      <c r="AH321" t="str" cm="1">
        <f t="array" ref="AH321">_xlfn.TEXTSPLIT(AG321,",")</f>
        <v>Poison</v>
      </c>
      <c r="AJ321" t="str">
        <f>'pokedex_(Update_04.21)'!E318</f>
        <v>3</v>
      </c>
      <c r="AK321" t="str">
        <v>Gulpin</v>
      </c>
      <c r="AL321" t="str">
        <v>Poison</v>
      </c>
      <c r="AM321" t="str">
        <v>Poison</v>
      </c>
      <c r="AN321" t="str">
        <f t="shared" si="8"/>
        <v>Poison,Poison</v>
      </c>
      <c r="AO321" t="str">
        <v>Gulpin</v>
      </c>
      <c r="AQ321" t="str">
        <v>Poison</v>
      </c>
      <c r="AR321" t="str">
        <v>Gulpin</v>
      </c>
      <c r="AV321" t="str">
        <v>Gulpin</v>
      </c>
      <c r="AW321" t="str">
        <v>Poison</v>
      </c>
      <c r="AX321" t="str" cm="1">
        <f t="array" ref="AX321">_xlfn.TEXTSPLIT(AW321,",")</f>
        <v>Poison</v>
      </c>
      <c r="AZ321" t="str">
        <f>'pokedex_(Update_04.21)'!E318</f>
        <v>3</v>
      </c>
      <c r="BA321" t="str">
        <v>Gulpin</v>
      </c>
      <c r="BB321" t="str">
        <v>Poison</v>
      </c>
      <c r="BC321" t="str">
        <v>Poison</v>
      </c>
      <c r="BD321" t="str">
        <f t="shared" si="9"/>
        <v>Poison,Poison</v>
      </c>
      <c r="BE321" t="str">
        <v>Gulpin</v>
      </c>
      <c r="BG321" t="str">
        <v>Poison</v>
      </c>
      <c r="BH321" t="str">
        <v>Gulpin</v>
      </c>
    </row>
    <row r="322" spans="32:60" x14ac:dyDescent="0.35">
      <c r="AF322" t="str">
        <v>Swalot</v>
      </c>
      <c r="AG322" t="str">
        <v>Poison</v>
      </c>
      <c r="AH322" t="str" cm="1">
        <f t="array" ref="AH322">_xlfn.TEXTSPLIT(AG322,",")</f>
        <v>Poison</v>
      </c>
      <c r="AJ322" t="str">
        <f>'pokedex_(Update_04.21)'!E319</f>
        <v>3</v>
      </c>
      <c r="AK322" t="str">
        <v>Swalot</v>
      </c>
      <c r="AL322" t="str">
        <v>Poison</v>
      </c>
      <c r="AM322" t="str">
        <v>Poison</v>
      </c>
      <c r="AN322" t="str">
        <f t="shared" si="8"/>
        <v>Poison,Poison</v>
      </c>
      <c r="AO322" t="str">
        <v>Swalot</v>
      </c>
      <c r="AQ322" t="str">
        <v>Poison</v>
      </c>
      <c r="AR322" t="str">
        <v>Swalot</v>
      </c>
      <c r="AV322" t="str">
        <v>Swalot</v>
      </c>
      <c r="AW322" t="str">
        <v>Poison</v>
      </c>
      <c r="AX322" t="str" cm="1">
        <f t="array" ref="AX322">_xlfn.TEXTSPLIT(AW322,",")</f>
        <v>Poison</v>
      </c>
      <c r="AZ322" t="str">
        <f>'pokedex_(Update_04.21)'!E319</f>
        <v>3</v>
      </c>
      <c r="BA322" t="str">
        <v>Swalot</v>
      </c>
      <c r="BB322" t="str">
        <v>Poison</v>
      </c>
      <c r="BC322" t="str">
        <v>Poison</v>
      </c>
      <c r="BD322" t="str">
        <f t="shared" si="9"/>
        <v>Poison,Poison</v>
      </c>
      <c r="BE322" t="str">
        <v>Swalot</v>
      </c>
      <c r="BG322" t="str">
        <v>Poison</v>
      </c>
      <c r="BH322" t="str">
        <v>Swalot</v>
      </c>
    </row>
    <row r="323" spans="32:60" x14ac:dyDescent="0.35">
      <c r="AF323" t="str">
        <v>Carvanha</v>
      </c>
      <c r="AG323" t="str">
        <v>Water, Dark</v>
      </c>
      <c r="AH323" t="str" cm="1">
        <f t="array" ref="AH323:AI323">_xlfn.TEXTSPLIT(AG323,",")</f>
        <v>Water</v>
      </c>
      <c r="AI323" t="str">
        <v xml:space="preserve"> Dark</v>
      </c>
      <c r="AJ323" t="str">
        <f>'pokedex_(Update_04.21)'!E320</f>
        <v>3</v>
      </c>
      <c r="AK323" t="str">
        <v>Carvanha</v>
      </c>
      <c r="AL323" t="str">
        <v>Water</v>
      </c>
      <c r="AM323" t="str">
        <v xml:space="preserve"> Dark</v>
      </c>
      <c r="AN323" t="str">
        <f t="shared" si="8"/>
        <v>Water, Dark</v>
      </c>
      <c r="AO323" t="str">
        <v>Carvanha</v>
      </c>
      <c r="AQ323" t="str">
        <v>Water, Dark</v>
      </c>
      <c r="AR323" t="str">
        <v>Carvanha</v>
      </c>
      <c r="AV323" t="str">
        <v>Carvanha</v>
      </c>
      <c r="AW323" t="str">
        <v>Water, Dark</v>
      </c>
      <c r="AX323" t="str" cm="1">
        <f t="array" ref="AX323:AY323">_xlfn.TEXTSPLIT(AW323,",")</f>
        <v>Water</v>
      </c>
      <c r="AY323" t="str">
        <v xml:space="preserve"> Dark</v>
      </c>
      <c r="AZ323" t="str">
        <f>'pokedex_(Update_04.21)'!E320</f>
        <v>3</v>
      </c>
      <c r="BA323" t="str">
        <v>Carvanha</v>
      </c>
      <c r="BB323" t="str">
        <v>Water</v>
      </c>
      <c r="BC323" t="str">
        <v xml:space="preserve"> Dark</v>
      </c>
      <c r="BD323" t="str">
        <f t="shared" si="9"/>
        <v>Water, Dark</v>
      </c>
      <c r="BE323" t="str">
        <v>Carvanha</v>
      </c>
      <c r="BG323" t="str">
        <v>Water, Dark</v>
      </c>
      <c r="BH323" t="str">
        <v>Carvanha</v>
      </c>
    </row>
    <row r="324" spans="32:60" x14ac:dyDescent="0.35">
      <c r="AF324" t="str">
        <v>Sharpedo</v>
      </c>
      <c r="AG324" t="str">
        <v>Water, Dark</v>
      </c>
      <c r="AH324" t="str" cm="1">
        <f t="array" ref="AH324:AI324">_xlfn.TEXTSPLIT(AG324,",")</f>
        <v>Water</v>
      </c>
      <c r="AI324" t="str">
        <v xml:space="preserve"> Dark</v>
      </c>
      <c r="AJ324" t="str">
        <f>'pokedex_(Update_04.21)'!E321</f>
        <v>3</v>
      </c>
      <c r="AK324" t="str">
        <v>Sharpedo</v>
      </c>
      <c r="AL324" t="str">
        <v>Water</v>
      </c>
      <c r="AM324" t="str">
        <v xml:space="preserve"> Dark</v>
      </c>
      <c r="AN324" t="str">
        <f t="shared" si="8"/>
        <v>Water, Dark</v>
      </c>
      <c r="AO324" t="str">
        <v>Sharpedo</v>
      </c>
      <c r="AQ324" t="str">
        <v>Water, Dark</v>
      </c>
      <c r="AR324" t="str">
        <v>Sharpedo</v>
      </c>
      <c r="AV324" t="str">
        <v>Sharpedo</v>
      </c>
      <c r="AW324" t="str">
        <v>Water, Dark</v>
      </c>
      <c r="AX324" t="str" cm="1">
        <f t="array" ref="AX324:AY324">_xlfn.TEXTSPLIT(AW324,",")</f>
        <v>Water</v>
      </c>
      <c r="AY324" t="str">
        <v xml:space="preserve"> Dark</v>
      </c>
      <c r="AZ324" t="str">
        <f>'pokedex_(Update_04.21)'!E321</f>
        <v>3</v>
      </c>
      <c r="BA324" t="str">
        <v>Sharpedo</v>
      </c>
      <c r="BB324" t="str">
        <v>Water</v>
      </c>
      <c r="BC324" t="str">
        <v xml:space="preserve"> Dark</v>
      </c>
      <c r="BD324" t="str">
        <f t="shared" si="9"/>
        <v>Water, Dark</v>
      </c>
      <c r="BE324" t="str">
        <v>Sharpedo</v>
      </c>
      <c r="BG324" t="str">
        <v>Water, Dark</v>
      </c>
      <c r="BH324" t="str">
        <v>Sharpedo</v>
      </c>
    </row>
    <row r="325" spans="32:60" x14ac:dyDescent="0.35">
      <c r="AF325" t="str">
        <v>Wailmer</v>
      </c>
      <c r="AG325" t="str">
        <v>Water</v>
      </c>
      <c r="AH325" t="str" cm="1">
        <f t="array" ref="AH325">_xlfn.TEXTSPLIT(AG325,",")</f>
        <v>Water</v>
      </c>
      <c r="AJ325" t="str">
        <f>'pokedex_(Update_04.21)'!E322</f>
        <v>3</v>
      </c>
      <c r="AK325" t="str">
        <v>Wailmer</v>
      </c>
      <c r="AL325" t="str">
        <v>Water</v>
      </c>
      <c r="AM325" t="str">
        <v>Water</v>
      </c>
      <c r="AN325" t="str">
        <f t="shared" si="8"/>
        <v>Water,Water</v>
      </c>
      <c r="AO325" t="str">
        <v>Wailmer</v>
      </c>
      <c r="AQ325" t="str">
        <v>Water</v>
      </c>
      <c r="AR325" t="str">
        <v>Wailmer</v>
      </c>
      <c r="AV325" t="str">
        <v>Wailmer</v>
      </c>
      <c r="AW325" t="str">
        <v>Water</v>
      </c>
      <c r="AX325" t="str" cm="1">
        <f t="array" ref="AX325">_xlfn.TEXTSPLIT(AW325,",")</f>
        <v>Water</v>
      </c>
      <c r="AZ325" t="str">
        <f>'pokedex_(Update_04.21)'!E322</f>
        <v>3</v>
      </c>
      <c r="BA325" t="str">
        <v>Wailmer</v>
      </c>
      <c r="BB325" t="str">
        <v>Water</v>
      </c>
      <c r="BC325" t="str">
        <v>Water</v>
      </c>
      <c r="BD325" t="str">
        <f t="shared" si="9"/>
        <v>Water,Water</v>
      </c>
      <c r="BE325" t="str">
        <v>Wailmer</v>
      </c>
      <c r="BG325" t="str">
        <v>Water</v>
      </c>
      <c r="BH325" t="str">
        <v>Wailmer</v>
      </c>
    </row>
    <row r="326" spans="32:60" x14ac:dyDescent="0.35">
      <c r="AF326" t="str">
        <v>Wailord</v>
      </c>
      <c r="AG326" t="str">
        <v>Water</v>
      </c>
      <c r="AH326" t="str" cm="1">
        <f t="array" ref="AH326">_xlfn.TEXTSPLIT(AG326,",")</f>
        <v>Water</v>
      </c>
      <c r="AJ326" t="str">
        <f>'pokedex_(Update_04.21)'!E323</f>
        <v>3</v>
      </c>
      <c r="AK326" t="str">
        <v>Wailord</v>
      </c>
      <c r="AL326" t="str">
        <v>Water</v>
      </c>
      <c r="AM326" t="str">
        <v>Water</v>
      </c>
      <c r="AN326" t="str">
        <f t="shared" ref="AN326:AN389" si="10">_xlfn.TEXTJOIN(",",TRUE,AL326,AM326)</f>
        <v>Water,Water</v>
      </c>
      <c r="AO326" t="str">
        <v>Wailord</v>
      </c>
      <c r="AQ326" t="str">
        <v>Water</v>
      </c>
      <c r="AR326" t="str">
        <v>Wailord</v>
      </c>
      <c r="AV326" t="str">
        <v>Wailord</v>
      </c>
      <c r="AW326" t="str">
        <v>Water</v>
      </c>
      <c r="AX326" t="str" cm="1">
        <f t="array" ref="AX326">_xlfn.TEXTSPLIT(AW326,",")</f>
        <v>Water</v>
      </c>
      <c r="AZ326" t="str">
        <f>'pokedex_(Update_04.21)'!E323</f>
        <v>3</v>
      </c>
      <c r="BA326" t="str">
        <v>Wailord</v>
      </c>
      <c r="BB326" t="str">
        <v>Water</v>
      </c>
      <c r="BC326" t="str">
        <v>Water</v>
      </c>
      <c r="BD326" t="str">
        <f t="shared" ref="BD326:BD389" si="11">_xlfn.TEXTJOIN(",",TRUE,BB326,BC326)</f>
        <v>Water,Water</v>
      </c>
      <c r="BE326" t="str">
        <v>Wailord</v>
      </c>
      <c r="BG326" t="str">
        <v>Water</v>
      </c>
      <c r="BH326" t="str">
        <v>Wailord</v>
      </c>
    </row>
    <row r="327" spans="32:60" x14ac:dyDescent="0.35">
      <c r="AF327" t="str">
        <v>Numel</v>
      </c>
      <c r="AG327" t="str">
        <v>Fire, Ground</v>
      </c>
      <c r="AH327" t="str" cm="1">
        <f t="array" ref="AH327:AI327">_xlfn.TEXTSPLIT(AG327,",")</f>
        <v>Fire</v>
      </c>
      <c r="AI327" t="str">
        <v xml:space="preserve"> Ground</v>
      </c>
      <c r="AJ327" t="str">
        <f>'pokedex_(Update_04.21)'!E324</f>
        <v>3</v>
      </c>
      <c r="AK327" t="str">
        <v>Numel</v>
      </c>
      <c r="AL327" t="str">
        <v>Fire</v>
      </c>
      <c r="AM327" t="str">
        <v xml:space="preserve"> Ground</v>
      </c>
      <c r="AN327" t="str">
        <f t="shared" si="10"/>
        <v>Fire, Ground</v>
      </c>
      <c r="AO327" t="str">
        <v>Numel</v>
      </c>
      <c r="AQ327" t="str">
        <v>Fire, Ground</v>
      </c>
      <c r="AR327" t="str">
        <v>Numel</v>
      </c>
      <c r="AV327" t="str">
        <v>Numel</v>
      </c>
      <c r="AW327" t="str">
        <v>Fire, Ground</v>
      </c>
      <c r="AX327" t="str" cm="1">
        <f t="array" ref="AX327:AY327">_xlfn.TEXTSPLIT(AW327,",")</f>
        <v>Fire</v>
      </c>
      <c r="AY327" t="str">
        <v xml:space="preserve"> Ground</v>
      </c>
      <c r="AZ327" t="str">
        <f>'pokedex_(Update_04.21)'!E324</f>
        <v>3</v>
      </c>
      <c r="BA327" t="str">
        <v>Numel</v>
      </c>
      <c r="BB327" t="str">
        <v>Fire</v>
      </c>
      <c r="BC327" t="str">
        <v xml:space="preserve"> Ground</v>
      </c>
      <c r="BD327" t="str">
        <f t="shared" si="11"/>
        <v>Fire, Ground</v>
      </c>
      <c r="BE327" t="str">
        <v>Numel</v>
      </c>
      <c r="BG327" t="str">
        <v>Fire, Ground</v>
      </c>
      <c r="BH327" t="str">
        <v>Numel</v>
      </c>
    </row>
    <row r="328" spans="32:60" x14ac:dyDescent="0.35">
      <c r="AF328" t="str">
        <v>Camerupt</v>
      </c>
      <c r="AG328" t="str">
        <v>Fire, Ground</v>
      </c>
      <c r="AH328" t="str" cm="1">
        <f t="array" ref="AH328:AI328">_xlfn.TEXTSPLIT(AG328,",")</f>
        <v>Fire</v>
      </c>
      <c r="AI328" t="str">
        <v xml:space="preserve"> Ground</v>
      </c>
      <c r="AJ328" t="str">
        <f>'pokedex_(Update_04.21)'!E325</f>
        <v>3</v>
      </c>
      <c r="AK328" t="str">
        <v>Camerupt</v>
      </c>
      <c r="AL328" t="str">
        <v>Fire</v>
      </c>
      <c r="AM328" t="str">
        <v xml:space="preserve"> Ground</v>
      </c>
      <c r="AN328" t="str">
        <f t="shared" si="10"/>
        <v>Fire, Ground</v>
      </c>
      <c r="AO328" t="str">
        <v>Camerupt</v>
      </c>
      <c r="AQ328" t="str">
        <v>Fire, Ground</v>
      </c>
      <c r="AR328" t="str">
        <v>Camerupt</v>
      </c>
      <c r="AV328" t="str">
        <v>Camerupt</v>
      </c>
      <c r="AW328" t="str">
        <v>Fire, Ground</v>
      </c>
      <c r="AX328" t="str" cm="1">
        <f t="array" ref="AX328:AY328">_xlfn.TEXTSPLIT(AW328,",")</f>
        <v>Fire</v>
      </c>
      <c r="AY328" t="str">
        <v xml:space="preserve"> Ground</v>
      </c>
      <c r="AZ328" t="str">
        <f>'pokedex_(Update_04.21)'!E325</f>
        <v>3</v>
      </c>
      <c r="BA328" t="str">
        <v>Camerupt</v>
      </c>
      <c r="BB328" t="str">
        <v>Fire</v>
      </c>
      <c r="BC328" t="str">
        <v xml:space="preserve"> Ground</v>
      </c>
      <c r="BD328" t="str">
        <f t="shared" si="11"/>
        <v>Fire, Ground</v>
      </c>
      <c r="BE328" t="str">
        <v>Camerupt</v>
      </c>
      <c r="BG328" t="str">
        <v>Fire, Ground</v>
      </c>
      <c r="BH328" t="str">
        <v>Camerupt</v>
      </c>
    </row>
    <row r="329" spans="32:60" x14ac:dyDescent="0.35">
      <c r="AF329" t="str">
        <v>Torkoal</v>
      </c>
      <c r="AG329" t="str">
        <v>Fire</v>
      </c>
      <c r="AH329" t="str" cm="1">
        <f t="array" ref="AH329">_xlfn.TEXTSPLIT(AG329,",")</f>
        <v>Fire</v>
      </c>
      <c r="AJ329" t="str">
        <f>'pokedex_(Update_04.21)'!E326</f>
        <v>3</v>
      </c>
      <c r="AK329" t="str">
        <v>Torkoal</v>
      </c>
      <c r="AL329" t="str">
        <v>Fire</v>
      </c>
      <c r="AM329" t="str">
        <v>Fire</v>
      </c>
      <c r="AN329" t="str">
        <f t="shared" si="10"/>
        <v>Fire,Fire</v>
      </c>
      <c r="AO329" t="str">
        <v>Torkoal</v>
      </c>
      <c r="AQ329" t="str">
        <v>Fire</v>
      </c>
      <c r="AR329" t="str">
        <v>Torkoal</v>
      </c>
      <c r="AV329" t="str">
        <v>Torkoal</v>
      </c>
      <c r="AW329" t="str">
        <v>Fire</v>
      </c>
      <c r="AX329" t="str" cm="1">
        <f t="array" ref="AX329">_xlfn.TEXTSPLIT(AW329,",")</f>
        <v>Fire</v>
      </c>
      <c r="AZ329" t="str">
        <f>'pokedex_(Update_04.21)'!E326</f>
        <v>3</v>
      </c>
      <c r="BA329" t="str">
        <v>Torkoal</v>
      </c>
      <c r="BB329" t="str">
        <v>Fire</v>
      </c>
      <c r="BC329" t="str">
        <v>Fire</v>
      </c>
      <c r="BD329" t="str">
        <f t="shared" si="11"/>
        <v>Fire,Fire</v>
      </c>
      <c r="BE329" t="str">
        <v>Torkoal</v>
      </c>
      <c r="BG329" t="str">
        <v>Fire</v>
      </c>
      <c r="BH329" t="str">
        <v>Torkoal</v>
      </c>
    </row>
    <row r="330" spans="32:60" x14ac:dyDescent="0.35">
      <c r="AF330" t="str">
        <v>Spoink</v>
      </c>
      <c r="AG330" t="str">
        <v>Psychic</v>
      </c>
      <c r="AH330" t="str" cm="1">
        <f t="array" ref="AH330">_xlfn.TEXTSPLIT(AG330,",")</f>
        <v>Psychic</v>
      </c>
      <c r="AJ330" t="str">
        <f>'pokedex_(Update_04.21)'!E327</f>
        <v>3</v>
      </c>
      <c r="AK330" t="str">
        <v>Spoink</v>
      </c>
      <c r="AL330" t="str">
        <v>Psychic</v>
      </c>
      <c r="AM330" t="str">
        <v>Psychic</v>
      </c>
      <c r="AN330" t="str">
        <f t="shared" si="10"/>
        <v>Psychic,Psychic</v>
      </c>
      <c r="AO330" t="str">
        <v>Spoink</v>
      </c>
      <c r="AQ330" t="str">
        <v>Psychic</v>
      </c>
      <c r="AR330" t="str">
        <v>Spoink</v>
      </c>
      <c r="AV330" t="str">
        <v>Spoink</v>
      </c>
      <c r="AW330" t="str">
        <v>Psychic</v>
      </c>
      <c r="AX330" t="str" cm="1">
        <f t="array" ref="AX330">_xlfn.TEXTSPLIT(AW330,",")</f>
        <v>Psychic</v>
      </c>
      <c r="AZ330" t="str">
        <f>'pokedex_(Update_04.21)'!E327</f>
        <v>3</v>
      </c>
      <c r="BA330" t="str">
        <v>Spoink</v>
      </c>
      <c r="BB330" t="str">
        <v>Psychic</v>
      </c>
      <c r="BC330" t="str">
        <v>Psychic</v>
      </c>
      <c r="BD330" t="str">
        <f t="shared" si="11"/>
        <v>Psychic,Psychic</v>
      </c>
      <c r="BE330" t="str">
        <v>Spoink</v>
      </c>
      <c r="BG330" t="str">
        <v>Psychic</v>
      </c>
      <c r="BH330" t="str">
        <v>Spoink</v>
      </c>
    </row>
    <row r="331" spans="32:60" x14ac:dyDescent="0.35">
      <c r="AF331" t="str">
        <v>Grumpig</v>
      </c>
      <c r="AG331" t="str">
        <v>Psychic</v>
      </c>
      <c r="AH331" t="str" cm="1">
        <f t="array" ref="AH331">_xlfn.TEXTSPLIT(AG331,",")</f>
        <v>Psychic</v>
      </c>
      <c r="AJ331" t="str">
        <f>'pokedex_(Update_04.21)'!E328</f>
        <v>3</v>
      </c>
      <c r="AK331" t="str">
        <v>Grumpig</v>
      </c>
      <c r="AL331" t="str">
        <v>Psychic</v>
      </c>
      <c r="AM331" t="str">
        <v>Psychic</v>
      </c>
      <c r="AN331" t="str">
        <f t="shared" si="10"/>
        <v>Psychic,Psychic</v>
      </c>
      <c r="AO331" t="str">
        <v>Grumpig</v>
      </c>
      <c r="AQ331" t="str">
        <v>Psychic</v>
      </c>
      <c r="AR331" t="str">
        <v>Grumpig</v>
      </c>
      <c r="AV331" t="str">
        <v>Grumpig</v>
      </c>
      <c r="AW331" t="str">
        <v>Psychic</v>
      </c>
      <c r="AX331" t="str" cm="1">
        <f t="array" ref="AX331">_xlfn.TEXTSPLIT(AW331,",")</f>
        <v>Psychic</v>
      </c>
      <c r="AZ331" t="str">
        <f>'pokedex_(Update_04.21)'!E328</f>
        <v>3</v>
      </c>
      <c r="BA331" t="str">
        <v>Grumpig</v>
      </c>
      <c r="BB331" t="str">
        <v>Psychic</v>
      </c>
      <c r="BC331" t="str">
        <v>Psychic</v>
      </c>
      <c r="BD331" t="str">
        <f t="shared" si="11"/>
        <v>Psychic,Psychic</v>
      </c>
      <c r="BE331" t="str">
        <v>Grumpig</v>
      </c>
      <c r="BG331" t="str">
        <v>Psychic</v>
      </c>
      <c r="BH331" t="str">
        <v>Grumpig</v>
      </c>
    </row>
    <row r="332" spans="32:60" x14ac:dyDescent="0.35">
      <c r="AF332" t="str">
        <v>Spinda</v>
      </c>
      <c r="AG332" t="str">
        <v>Normal</v>
      </c>
      <c r="AH332" t="str" cm="1">
        <f t="array" ref="AH332">_xlfn.TEXTSPLIT(AG332,",")</f>
        <v>Normal</v>
      </c>
      <c r="AJ332" t="str">
        <f>'pokedex_(Update_04.21)'!E329</f>
        <v>3</v>
      </c>
      <c r="AK332" t="str">
        <v>Spinda</v>
      </c>
      <c r="AL332" t="str">
        <v>Normal</v>
      </c>
      <c r="AM332" t="str">
        <v>Normal</v>
      </c>
      <c r="AN332" t="str">
        <f t="shared" si="10"/>
        <v>Normal,Normal</v>
      </c>
      <c r="AO332" t="str">
        <v>Spinda</v>
      </c>
      <c r="AQ332" t="str">
        <v>Normal</v>
      </c>
      <c r="AR332" t="str">
        <v>Spinda</v>
      </c>
      <c r="AV332" t="str">
        <v>Spinda</v>
      </c>
      <c r="AW332" t="str">
        <v>Normal</v>
      </c>
      <c r="AX332" t="str" cm="1">
        <f t="array" ref="AX332">_xlfn.TEXTSPLIT(AW332,",")</f>
        <v>Normal</v>
      </c>
      <c r="AZ332" t="str">
        <f>'pokedex_(Update_04.21)'!E329</f>
        <v>3</v>
      </c>
      <c r="BA332" t="str">
        <v>Spinda</v>
      </c>
      <c r="BB332" t="str">
        <v>Normal</v>
      </c>
      <c r="BC332" t="str">
        <v>Normal</v>
      </c>
      <c r="BD332" t="str">
        <f t="shared" si="11"/>
        <v>Normal,Normal</v>
      </c>
      <c r="BE332" t="str">
        <v>Spinda</v>
      </c>
      <c r="BG332" t="str">
        <v>Normal</v>
      </c>
      <c r="BH332" t="str">
        <v>Spinda</v>
      </c>
    </row>
    <row r="333" spans="32:60" x14ac:dyDescent="0.35">
      <c r="AF333" t="str">
        <v>Trapinch</v>
      </c>
      <c r="AG333" t="str">
        <v>Ground</v>
      </c>
      <c r="AH333" t="str" cm="1">
        <f t="array" ref="AH333">_xlfn.TEXTSPLIT(AG333,",")</f>
        <v>Ground</v>
      </c>
      <c r="AJ333" t="str">
        <f>'pokedex_(Update_04.21)'!E330</f>
        <v>3</v>
      </c>
      <c r="AK333" t="str">
        <v>Trapinch</v>
      </c>
      <c r="AL333" t="str">
        <v>Ground</v>
      </c>
      <c r="AM333" t="str">
        <v>Ground</v>
      </c>
      <c r="AN333" t="str">
        <f t="shared" si="10"/>
        <v>Ground,Ground</v>
      </c>
      <c r="AO333" t="str">
        <v>Trapinch</v>
      </c>
      <c r="AQ333" t="str">
        <v>Ground</v>
      </c>
      <c r="AR333" t="str">
        <v>Trapinch</v>
      </c>
      <c r="AV333" t="str">
        <v>Trapinch</v>
      </c>
      <c r="AW333" t="str">
        <v>Ground</v>
      </c>
      <c r="AX333" t="str" cm="1">
        <f t="array" ref="AX333">_xlfn.TEXTSPLIT(AW333,",")</f>
        <v>Ground</v>
      </c>
      <c r="AZ333" t="str">
        <f>'pokedex_(Update_04.21)'!E330</f>
        <v>3</v>
      </c>
      <c r="BA333" t="str">
        <v>Trapinch</v>
      </c>
      <c r="BB333" t="str">
        <v>Ground</v>
      </c>
      <c r="BC333" t="str">
        <v>Ground</v>
      </c>
      <c r="BD333" t="str">
        <f t="shared" si="11"/>
        <v>Ground,Ground</v>
      </c>
      <c r="BE333" t="str">
        <v>Trapinch</v>
      </c>
      <c r="BG333" t="str">
        <v>Ground</v>
      </c>
      <c r="BH333" t="str">
        <v>Trapinch</v>
      </c>
    </row>
    <row r="334" spans="32:60" x14ac:dyDescent="0.35">
      <c r="AF334" t="str">
        <v>Vibrava</v>
      </c>
      <c r="AG334" t="str">
        <v>Ground, Dragon</v>
      </c>
      <c r="AH334" t="str" cm="1">
        <f t="array" ref="AH334:AI334">_xlfn.TEXTSPLIT(AG334,",")</f>
        <v>Ground</v>
      </c>
      <c r="AI334" t="str">
        <v xml:space="preserve"> Dragon</v>
      </c>
      <c r="AJ334" t="str">
        <f>'pokedex_(Update_04.21)'!E331</f>
        <v>3</v>
      </c>
      <c r="AK334" t="str">
        <v>Vibrava</v>
      </c>
      <c r="AL334" t="str">
        <v>Ground</v>
      </c>
      <c r="AM334" t="str">
        <v xml:space="preserve"> Dragon</v>
      </c>
      <c r="AN334" t="str">
        <f t="shared" si="10"/>
        <v>Ground, Dragon</v>
      </c>
      <c r="AO334" t="str">
        <v>Vibrava</v>
      </c>
      <c r="AQ334" t="str">
        <v>Ground, Dragon</v>
      </c>
      <c r="AR334" t="str">
        <v>Vibrava</v>
      </c>
      <c r="AV334" t="str">
        <v>Vibrava</v>
      </c>
      <c r="AW334" t="str">
        <v>Ground, Dragon</v>
      </c>
      <c r="AX334" t="str" cm="1">
        <f t="array" ref="AX334:AY334">_xlfn.TEXTSPLIT(AW334,",")</f>
        <v>Ground</v>
      </c>
      <c r="AY334" t="str">
        <v xml:space="preserve"> Dragon</v>
      </c>
      <c r="AZ334" t="str">
        <f>'pokedex_(Update_04.21)'!E331</f>
        <v>3</v>
      </c>
      <c r="BA334" t="str">
        <v>Vibrava</v>
      </c>
      <c r="BB334" t="str">
        <v>Ground</v>
      </c>
      <c r="BC334" t="str">
        <v xml:space="preserve"> Dragon</v>
      </c>
      <c r="BD334" t="str">
        <f t="shared" si="11"/>
        <v>Ground, Dragon</v>
      </c>
      <c r="BE334" t="str">
        <v>Vibrava</v>
      </c>
      <c r="BG334" t="str">
        <v>Ground, Dragon</v>
      </c>
      <c r="BH334" t="str">
        <v>Vibrava</v>
      </c>
    </row>
    <row r="335" spans="32:60" x14ac:dyDescent="0.35">
      <c r="AF335" t="str">
        <v>Flygon</v>
      </c>
      <c r="AG335" t="str">
        <v>Ground, Dragon</v>
      </c>
      <c r="AH335" t="str" cm="1">
        <f t="array" ref="AH335:AI335">_xlfn.TEXTSPLIT(AG335,",")</f>
        <v>Ground</v>
      </c>
      <c r="AI335" t="str">
        <v xml:space="preserve"> Dragon</v>
      </c>
      <c r="AJ335" t="str">
        <f>'pokedex_(Update_04.21)'!E332</f>
        <v>3</v>
      </c>
      <c r="AK335" t="str">
        <v>Flygon</v>
      </c>
      <c r="AL335" t="str">
        <v>Ground</v>
      </c>
      <c r="AM335" t="str">
        <v xml:space="preserve"> Dragon</v>
      </c>
      <c r="AN335" t="str">
        <f t="shared" si="10"/>
        <v>Ground, Dragon</v>
      </c>
      <c r="AO335" t="str">
        <v>Flygon</v>
      </c>
      <c r="AQ335" t="str">
        <v>Ground, Dragon</v>
      </c>
      <c r="AR335" t="str">
        <v>Flygon</v>
      </c>
      <c r="AV335" t="str">
        <v>Flygon</v>
      </c>
      <c r="AW335" t="str">
        <v>Ground, Dragon</v>
      </c>
      <c r="AX335" t="str" cm="1">
        <f t="array" ref="AX335:AY335">_xlfn.TEXTSPLIT(AW335,",")</f>
        <v>Ground</v>
      </c>
      <c r="AY335" t="str">
        <v xml:space="preserve"> Dragon</v>
      </c>
      <c r="AZ335" t="str">
        <f>'pokedex_(Update_04.21)'!E332</f>
        <v>3</v>
      </c>
      <c r="BA335" t="str">
        <v>Flygon</v>
      </c>
      <c r="BB335" t="str">
        <v>Ground</v>
      </c>
      <c r="BC335" t="str">
        <v xml:space="preserve"> Dragon</v>
      </c>
      <c r="BD335" t="str">
        <f t="shared" si="11"/>
        <v>Ground, Dragon</v>
      </c>
      <c r="BE335" t="str">
        <v>Flygon</v>
      </c>
      <c r="BG335" t="str">
        <v>Ground, Dragon</v>
      </c>
      <c r="BH335" t="str">
        <v>Flygon</v>
      </c>
    </row>
    <row r="336" spans="32:60" x14ac:dyDescent="0.35">
      <c r="AF336" t="str">
        <v>Cacnea</v>
      </c>
      <c r="AG336" t="str">
        <v>Grass</v>
      </c>
      <c r="AH336" t="str" cm="1">
        <f t="array" ref="AH336">_xlfn.TEXTSPLIT(AG336,",")</f>
        <v>Grass</v>
      </c>
      <c r="AJ336" t="str">
        <f>'pokedex_(Update_04.21)'!E333</f>
        <v>3</v>
      </c>
      <c r="AK336" t="str">
        <v>Cacnea</v>
      </c>
      <c r="AL336" t="str">
        <v>Grass</v>
      </c>
      <c r="AM336" t="str">
        <v>Grass</v>
      </c>
      <c r="AN336" t="str">
        <f t="shared" si="10"/>
        <v>Grass,Grass</v>
      </c>
      <c r="AO336" t="str">
        <v>Cacnea</v>
      </c>
      <c r="AQ336" t="str">
        <v>Grass</v>
      </c>
      <c r="AR336" t="str">
        <v>Cacnea</v>
      </c>
      <c r="AV336" t="str">
        <v>Cacnea</v>
      </c>
      <c r="AW336" t="str">
        <v>Grass</v>
      </c>
      <c r="AX336" t="str" cm="1">
        <f t="array" ref="AX336">_xlfn.TEXTSPLIT(AW336,",")</f>
        <v>Grass</v>
      </c>
      <c r="AZ336" t="str">
        <f>'pokedex_(Update_04.21)'!E333</f>
        <v>3</v>
      </c>
      <c r="BA336" t="str">
        <v>Cacnea</v>
      </c>
      <c r="BB336" t="str">
        <v>Grass</v>
      </c>
      <c r="BC336" t="str">
        <v>Grass</v>
      </c>
      <c r="BD336" t="str">
        <f t="shared" si="11"/>
        <v>Grass,Grass</v>
      </c>
      <c r="BE336" t="str">
        <v>Cacnea</v>
      </c>
      <c r="BG336" t="str">
        <v>Grass</v>
      </c>
      <c r="BH336" t="str">
        <v>Cacnea</v>
      </c>
    </row>
    <row r="337" spans="32:60" x14ac:dyDescent="0.35">
      <c r="AF337" t="str">
        <v>Cacturne</v>
      </c>
      <c r="AG337" t="str">
        <v>Grass, Dark</v>
      </c>
      <c r="AH337" t="str" cm="1">
        <f t="array" ref="AH337:AI337">_xlfn.TEXTSPLIT(AG337,",")</f>
        <v>Grass</v>
      </c>
      <c r="AI337" t="str">
        <v xml:space="preserve"> Dark</v>
      </c>
      <c r="AJ337" t="str">
        <f>'pokedex_(Update_04.21)'!E334</f>
        <v>3</v>
      </c>
      <c r="AK337" t="str">
        <v>Cacturne</v>
      </c>
      <c r="AL337" t="str">
        <v>Grass</v>
      </c>
      <c r="AM337" t="str">
        <v xml:space="preserve"> Dark</v>
      </c>
      <c r="AN337" t="str">
        <f t="shared" si="10"/>
        <v>Grass, Dark</v>
      </c>
      <c r="AO337" t="str">
        <v>Cacturne</v>
      </c>
      <c r="AQ337" t="str">
        <v>Grass, Dark</v>
      </c>
      <c r="AR337" t="str">
        <v>Cacturne</v>
      </c>
      <c r="AV337" t="str">
        <v>Cacturne</v>
      </c>
      <c r="AW337" t="str">
        <v>Grass, Dark</v>
      </c>
      <c r="AX337" t="str" cm="1">
        <f t="array" ref="AX337:AY337">_xlfn.TEXTSPLIT(AW337,",")</f>
        <v>Grass</v>
      </c>
      <c r="AY337" t="str">
        <v xml:space="preserve"> Dark</v>
      </c>
      <c r="AZ337" t="str">
        <f>'pokedex_(Update_04.21)'!E334</f>
        <v>3</v>
      </c>
      <c r="BA337" t="str">
        <v>Cacturne</v>
      </c>
      <c r="BB337" t="str">
        <v>Grass</v>
      </c>
      <c r="BC337" t="str">
        <v xml:space="preserve"> Dark</v>
      </c>
      <c r="BD337" t="str">
        <f t="shared" si="11"/>
        <v>Grass, Dark</v>
      </c>
      <c r="BE337" t="str">
        <v>Cacturne</v>
      </c>
      <c r="BG337" t="str">
        <v>Grass, Dark</v>
      </c>
      <c r="BH337" t="str">
        <v>Cacturne</v>
      </c>
    </row>
    <row r="338" spans="32:60" x14ac:dyDescent="0.35">
      <c r="AF338" t="str">
        <v>Swablu</v>
      </c>
      <c r="AG338" t="str">
        <v>Normal, Flying</v>
      </c>
      <c r="AH338" t="str" cm="1">
        <f t="array" ref="AH338:AI338">_xlfn.TEXTSPLIT(AG338,",")</f>
        <v>Normal</v>
      </c>
      <c r="AI338" t="str">
        <v xml:space="preserve"> Flying</v>
      </c>
      <c r="AJ338" t="str">
        <f>'pokedex_(Update_04.21)'!E335</f>
        <v>3</v>
      </c>
      <c r="AK338" t="str">
        <v>Swablu</v>
      </c>
      <c r="AL338" t="str">
        <v>Normal</v>
      </c>
      <c r="AM338" t="str">
        <v xml:space="preserve"> Flying</v>
      </c>
      <c r="AN338" t="str">
        <f t="shared" si="10"/>
        <v>Normal, Flying</v>
      </c>
      <c r="AO338" t="str">
        <v>Swablu</v>
      </c>
      <c r="AQ338" t="str">
        <v>Normal, Flying</v>
      </c>
      <c r="AR338" t="str">
        <v>Swablu</v>
      </c>
      <c r="AV338" t="str">
        <v>Swablu</v>
      </c>
      <c r="AW338" t="str">
        <v>Normal, Flying</v>
      </c>
      <c r="AX338" t="str" cm="1">
        <f t="array" ref="AX338:AY338">_xlfn.TEXTSPLIT(AW338,",")</f>
        <v>Normal</v>
      </c>
      <c r="AY338" t="str">
        <v xml:space="preserve"> Flying</v>
      </c>
      <c r="AZ338" t="str">
        <f>'pokedex_(Update_04.21)'!E335</f>
        <v>3</v>
      </c>
      <c r="BA338" t="str">
        <v>Swablu</v>
      </c>
      <c r="BB338" t="str">
        <v>Normal</v>
      </c>
      <c r="BC338" t="str">
        <v xml:space="preserve"> Flying</v>
      </c>
      <c r="BD338" t="str">
        <f t="shared" si="11"/>
        <v>Normal, Flying</v>
      </c>
      <c r="BE338" t="str">
        <v>Swablu</v>
      </c>
      <c r="BG338" t="str">
        <v>Normal, Flying</v>
      </c>
      <c r="BH338" t="str">
        <v>Swablu</v>
      </c>
    </row>
    <row r="339" spans="32:60" x14ac:dyDescent="0.35">
      <c r="AF339" t="str">
        <v>Altaria</v>
      </c>
      <c r="AG339" t="str">
        <v>Dragon, Flying</v>
      </c>
      <c r="AH339" t="str" cm="1">
        <f t="array" ref="AH339:AI339">_xlfn.TEXTSPLIT(AG339,",")</f>
        <v>Dragon</v>
      </c>
      <c r="AI339" t="str">
        <v xml:space="preserve"> Flying</v>
      </c>
      <c r="AJ339" t="str">
        <f>'pokedex_(Update_04.21)'!E336</f>
        <v>3</v>
      </c>
      <c r="AK339" t="str">
        <v>Altaria</v>
      </c>
      <c r="AL339" t="str">
        <v>Dragon</v>
      </c>
      <c r="AM339" t="str">
        <v xml:space="preserve"> Flying</v>
      </c>
      <c r="AN339" t="str">
        <f t="shared" si="10"/>
        <v>Dragon, Flying</v>
      </c>
      <c r="AO339" t="str">
        <v>Altaria</v>
      </c>
      <c r="AQ339" t="str">
        <v>Dragon, Flying</v>
      </c>
      <c r="AR339" t="str">
        <v>Altaria</v>
      </c>
      <c r="AV339" t="str">
        <v>Altaria</v>
      </c>
      <c r="AW339" t="str">
        <v>Dragon, Flying</v>
      </c>
      <c r="AX339" t="str" cm="1">
        <f t="array" ref="AX339:AY339">_xlfn.TEXTSPLIT(AW339,",")</f>
        <v>Dragon</v>
      </c>
      <c r="AY339" t="str">
        <v xml:space="preserve"> Flying</v>
      </c>
      <c r="AZ339" t="str">
        <f>'pokedex_(Update_04.21)'!E336</f>
        <v>3</v>
      </c>
      <c r="BA339" t="str">
        <v>Altaria</v>
      </c>
      <c r="BB339" t="str">
        <v>Dragon</v>
      </c>
      <c r="BC339" t="str">
        <v xml:space="preserve"> Flying</v>
      </c>
      <c r="BD339" t="str">
        <f t="shared" si="11"/>
        <v>Dragon, Flying</v>
      </c>
      <c r="BE339" t="str">
        <v>Altaria</v>
      </c>
      <c r="BG339" t="str">
        <v>Dragon, Flying</v>
      </c>
      <c r="BH339" t="str">
        <v>Altaria</v>
      </c>
    </row>
    <row r="340" spans="32:60" x14ac:dyDescent="0.35">
      <c r="AF340" t="str">
        <v>Zangoose</v>
      </c>
      <c r="AG340" t="str">
        <v>Normal</v>
      </c>
      <c r="AH340" t="str" cm="1">
        <f t="array" ref="AH340">_xlfn.TEXTSPLIT(AG340,",")</f>
        <v>Normal</v>
      </c>
      <c r="AJ340" t="str">
        <f>'pokedex_(Update_04.21)'!E337</f>
        <v>3</v>
      </c>
      <c r="AK340" t="str">
        <v>Zangoose</v>
      </c>
      <c r="AL340" t="str">
        <v>Normal</v>
      </c>
      <c r="AM340" t="str">
        <v>Normal</v>
      </c>
      <c r="AN340" t="str">
        <f t="shared" si="10"/>
        <v>Normal,Normal</v>
      </c>
      <c r="AO340" t="str">
        <v>Zangoose</v>
      </c>
      <c r="AQ340" t="str">
        <v>Normal</v>
      </c>
      <c r="AR340" t="str">
        <v>Zangoose</v>
      </c>
      <c r="AV340" t="str">
        <v>Zangoose</v>
      </c>
      <c r="AW340" t="str">
        <v>Normal</v>
      </c>
      <c r="AX340" t="str" cm="1">
        <f t="array" ref="AX340">_xlfn.TEXTSPLIT(AW340,",")</f>
        <v>Normal</v>
      </c>
      <c r="AZ340" t="str">
        <f>'pokedex_(Update_04.21)'!E337</f>
        <v>3</v>
      </c>
      <c r="BA340" t="str">
        <v>Zangoose</v>
      </c>
      <c r="BB340" t="str">
        <v>Normal</v>
      </c>
      <c r="BC340" t="str">
        <v>Normal</v>
      </c>
      <c r="BD340" t="str">
        <f t="shared" si="11"/>
        <v>Normal,Normal</v>
      </c>
      <c r="BE340" t="str">
        <v>Zangoose</v>
      </c>
      <c r="BG340" t="str">
        <v>Normal</v>
      </c>
      <c r="BH340" t="str">
        <v>Zangoose</v>
      </c>
    </row>
    <row r="341" spans="32:60" x14ac:dyDescent="0.35">
      <c r="AF341" t="str">
        <v>Seviper</v>
      </c>
      <c r="AG341" t="str">
        <v>Poison</v>
      </c>
      <c r="AH341" t="str" cm="1">
        <f t="array" ref="AH341">_xlfn.TEXTSPLIT(AG341,",")</f>
        <v>Poison</v>
      </c>
      <c r="AJ341" t="str">
        <f>'pokedex_(Update_04.21)'!E338</f>
        <v>3</v>
      </c>
      <c r="AK341" t="str">
        <v>Seviper</v>
      </c>
      <c r="AL341" t="str">
        <v>Poison</v>
      </c>
      <c r="AM341" t="str">
        <v>Poison</v>
      </c>
      <c r="AN341" t="str">
        <f t="shared" si="10"/>
        <v>Poison,Poison</v>
      </c>
      <c r="AO341" t="str">
        <v>Seviper</v>
      </c>
      <c r="AQ341" t="str">
        <v>Poison</v>
      </c>
      <c r="AR341" t="str">
        <v>Seviper</v>
      </c>
      <c r="AV341" t="str">
        <v>Seviper</v>
      </c>
      <c r="AW341" t="str">
        <v>Poison</v>
      </c>
      <c r="AX341" t="str" cm="1">
        <f t="array" ref="AX341">_xlfn.TEXTSPLIT(AW341,",")</f>
        <v>Poison</v>
      </c>
      <c r="AZ341" t="str">
        <f>'pokedex_(Update_04.21)'!E338</f>
        <v>3</v>
      </c>
      <c r="BA341" t="str">
        <v>Seviper</v>
      </c>
      <c r="BB341" t="str">
        <v>Poison</v>
      </c>
      <c r="BC341" t="str">
        <v>Poison</v>
      </c>
      <c r="BD341" t="str">
        <f t="shared" si="11"/>
        <v>Poison,Poison</v>
      </c>
      <c r="BE341" t="str">
        <v>Seviper</v>
      </c>
      <c r="BG341" t="str">
        <v>Poison</v>
      </c>
      <c r="BH341" t="str">
        <v>Seviper</v>
      </c>
    </row>
    <row r="342" spans="32:60" x14ac:dyDescent="0.35">
      <c r="AF342" t="str">
        <v>Lunatone</v>
      </c>
      <c r="AG342" t="str">
        <v>Rock, Psychic</v>
      </c>
      <c r="AH342" t="str" cm="1">
        <f t="array" ref="AH342:AI342">_xlfn.TEXTSPLIT(AG342,",")</f>
        <v>Rock</v>
      </c>
      <c r="AI342" t="str">
        <v xml:space="preserve"> Psychic</v>
      </c>
      <c r="AJ342" t="str">
        <f>'pokedex_(Update_04.21)'!E339</f>
        <v>3</v>
      </c>
      <c r="AK342" t="str">
        <v>Lunatone</v>
      </c>
      <c r="AL342" t="str">
        <v>Rock</v>
      </c>
      <c r="AM342" t="str">
        <v xml:space="preserve"> Psychic</v>
      </c>
      <c r="AN342" t="str">
        <f t="shared" si="10"/>
        <v>Rock, Psychic</v>
      </c>
      <c r="AO342" t="str">
        <v>Lunatone</v>
      </c>
      <c r="AQ342" t="str">
        <v>Rock, Psychic</v>
      </c>
      <c r="AR342" t="str">
        <v>Lunatone</v>
      </c>
      <c r="AV342" t="str">
        <v>Lunatone</v>
      </c>
      <c r="AW342" t="str">
        <v>Rock, Psychic</v>
      </c>
      <c r="AX342" t="str" cm="1">
        <f t="array" ref="AX342:AY342">_xlfn.TEXTSPLIT(AW342,",")</f>
        <v>Rock</v>
      </c>
      <c r="AY342" t="str">
        <v xml:space="preserve"> Psychic</v>
      </c>
      <c r="AZ342" t="str">
        <f>'pokedex_(Update_04.21)'!E339</f>
        <v>3</v>
      </c>
      <c r="BA342" t="str">
        <v>Lunatone</v>
      </c>
      <c r="BB342" t="str">
        <v>Rock</v>
      </c>
      <c r="BC342" t="str">
        <v xml:space="preserve"> Psychic</v>
      </c>
      <c r="BD342" t="str">
        <f t="shared" si="11"/>
        <v>Rock, Psychic</v>
      </c>
      <c r="BE342" t="str">
        <v>Lunatone</v>
      </c>
      <c r="BG342" t="str">
        <v>Rock, Psychic</v>
      </c>
      <c r="BH342" t="str">
        <v>Lunatone</v>
      </c>
    </row>
    <row r="343" spans="32:60" x14ac:dyDescent="0.35">
      <c r="AF343" t="str">
        <v>Solrock</v>
      </c>
      <c r="AG343" t="str">
        <v>Rock, Psychic</v>
      </c>
      <c r="AH343" t="str" cm="1">
        <f t="array" ref="AH343:AI343">_xlfn.TEXTSPLIT(AG343,",")</f>
        <v>Rock</v>
      </c>
      <c r="AI343" t="str">
        <v xml:space="preserve"> Psychic</v>
      </c>
      <c r="AJ343" t="str">
        <f>'pokedex_(Update_04.21)'!E340</f>
        <v>3</v>
      </c>
      <c r="AK343" t="str">
        <v>Solrock</v>
      </c>
      <c r="AL343" t="str">
        <v>Rock</v>
      </c>
      <c r="AM343" t="str">
        <v xml:space="preserve"> Psychic</v>
      </c>
      <c r="AN343" t="str">
        <f t="shared" si="10"/>
        <v>Rock, Psychic</v>
      </c>
      <c r="AO343" t="str">
        <v>Solrock</v>
      </c>
      <c r="AQ343" t="str">
        <v>Rock, Psychic</v>
      </c>
      <c r="AR343" t="str">
        <v>Solrock</v>
      </c>
      <c r="AV343" t="str">
        <v>Solrock</v>
      </c>
      <c r="AW343" t="str">
        <v>Rock, Psychic</v>
      </c>
      <c r="AX343" t="str" cm="1">
        <f t="array" ref="AX343:AY343">_xlfn.TEXTSPLIT(AW343,",")</f>
        <v>Rock</v>
      </c>
      <c r="AY343" t="str">
        <v xml:space="preserve"> Psychic</v>
      </c>
      <c r="AZ343" t="str">
        <f>'pokedex_(Update_04.21)'!E340</f>
        <v>3</v>
      </c>
      <c r="BA343" t="str">
        <v>Solrock</v>
      </c>
      <c r="BB343" t="str">
        <v>Rock</v>
      </c>
      <c r="BC343" t="str">
        <v xml:space="preserve"> Psychic</v>
      </c>
      <c r="BD343" t="str">
        <f t="shared" si="11"/>
        <v>Rock, Psychic</v>
      </c>
      <c r="BE343" t="str">
        <v>Solrock</v>
      </c>
      <c r="BG343" t="str">
        <v>Rock, Psychic</v>
      </c>
      <c r="BH343" t="str">
        <v>Solrock</v>
      </c>
    </row>
    <row r="344" spans="32:60" x14ac:dyDescent="0.35">
      <c r="AF344" t="str">
        <v>Barboach</v>
      </c>
      <c r="AG344" t="str">
        <v>Water, Ground</v>
      </c>
      <c r="AH344" t="str" cm="1">
        <f t="array" ref="AH344:AI344">_xlfn.TEXTSPLIT(AG344,",")</f>
        <v>Water</v>
      </c>
      <c r="AI344" t="str">
        <v xml:space="preserve"> Ground</v>
      </c>
      <c r="AJ344" t="str">
        <f>'pokedex_(Update_04.21)'!E341</f>
        <v>3</v>
      </c>
      <c r="AK344" t="str">
        <v>Barboach</v>
      </c>
      <c r="AL344" t="str">
        <v>Water</v>
      </c>
      <c r="AM344" t="str">
        <v xml:space="preserve"> Ground</v>
      </c>
      <c r="AN344" t="str">
        <f t="shared" si="10"/>
        <v>Water, Ground</v>
      </c>
      <c r="AO344" t="str">
        <v>Barboach</v>
      </c>
      <c r="AQ344" t="str">
        <v>Water, Ground</v>
      </c>
      <c r="AR344" t="str">
        <v>Barboach</v>
      </c>
      <c r="AV344" t="str">
        <v>Barboach</v>
      </c>
      <c r="AW344" t="str">
        <v>Water, Ground</v>
      </c>
      <c r="AX344" t="str" cm="1">
        <f t="array" ref="AX344:AY344">_xlfn.TEXTSPLIT(AW344,",")</f>
        <v>Water</v>
      </c>
      <c r="AY344" t="str">
        <v xml:space="preserve"> Ground</v>
      </c>
      <c r="AZ344" t="str">
        <f>'pokedex_(Update_04.21)'!E341</f>
        <v>3</v>
      </c>
      <c r="BA344" t="str">
        <v>Barboach</v>
      </c>
      <c r="BB344" t="str">
        <v>Water</v>
      </c>
      <c r="BC344" t="str">
        <v xml:space="preserve"> Ground</v>
      </c>
      <c r="BD344" t="str">
        <f t="shared" si="11"/>
        <v>Water, Ground</v>
      </c>
      <c r="BE344" t="str">
        <v>Barboach</v>
      </c>
      <c r="BG344" t="str">
        <v>Water, Ground</v>
      </c>
      <c r="BH344" t="str">
        <v>Barboach</v>
      </c>
    </row>
    <row r="345" spans="32:60" x14ac:dyDescent="0.35">
      <c r="AF345" t="str">
        <v>Whiscash</v>
      </c>
      <c r="AG345" t="str">
        <v>Water, Ground</v>
      </c>
      <c r="AH345" t="str" cm="1">
        <f t="array" ref="AH345:AI345">_xlfn.TEXTSPLIT(AG345,",")</f>
        <v>Water</v>
      </c>
      <c r="AI345" t="str">
        <v xml:space="preserve"> Ground</v>
      </c>
      <c r="AJ345" t="str">
        <f>'pokedex_(Update_04.21)'!E342</f>
        <v>3</v>
      </c>
      <c r="AK345" t="str">
        <v>Whiscash</v>
      </c>
      <c r="AL345" t="str">
        <v>Water</v>
      </c>
      <c r="AM345" t="str">
        <v xml:space="preserve"> Ground</v>
      </c>
      <c r="AN345" t="str">
        <f t="shared" si="10"/>
        <v>Water, Ground</v>
      </c>
      <c r="AO345" t="str">
        <v>Whiscash</v>
      </c>
      <c r="AQ345" t="str">
        <v>Water, Ground</v>
      </c>
      <c r="AR345" t="str">
        <v>Whiscash</v>
      </c>
      <c r="AV345" t="str">
        <v>Whiscash</v>
      </c>
      <c r="AW345" t="str">
        <v>Water, Ground</v>
      </c>
      <c r="AX345" t="str" cm="1">
        <f t="array" ref="AX345:AY345">_xlfn.TEXTSPLIT(AW345,",")</f>
        <v>Water</v>
      </c>
      <c r="AY345" t="str">
        <v xml:space="preserve"> Ground</v>
      </c>
      <c r="AZ345" t="str">
        <f>'pokedex_(Update_04.21)'!E342</f>
        <v>3</v>
      </c>
      <c r="BA345" t="str">
        <v>Whiscash</v>
      </c>
      <c r="BB345" t="str">
        <v>Water</v>
      </c>
      <c r="BC345" t="str">
        <v xml:space="preserve"> Ground</v>
      </c>
      <c r="BD345" t="str">
        <f t="shared" si="11"/>
        <v>Water, Ground</v>
      </c>
      <c r="BE345" t="str">
        <v>Whiscash</v>
      </c>
      <c r="BG345" t="str">
        <v>Water, Ground</v>
      </c>
      <c r="BH345" t="str">
        <v>Whiscash</v>
      </c>
    </row>
    <row r="346" spans="32:60" x14ac:dyDescent="0.35">
      <c r="AF346" t="str">
        <v>Corphish</v>
      </c>
      <c r="AG346" t="str">
        <v>Water</v>
      </c>
      <c r="AH346" t="str" cm="1">
        <f t="array" ref="AH346">_xlfn.TEXTSPLIT(AG346,",")</f>
        <v>Water</v>
      </c>
      <c r="AJ346" t="str">
        <f>'pokedex_(Update_04.21)'!E343</f>
        <v>3</v>
      </c>
      <c r="AK346" t="str">
        <v>Corphish</v>
      </c>
      <c r="AL346" t="str">
        <v>Water</v>
      </c>
      <c r="AM346" t="str">
        <v>Water</v>
      </c>
      <c r="AN346" t="str">
        <f t="shared" si="10"/>
        <v>Water,Water</v>
      </c>
      <c r="AO346" t="str">
        <v>Corphish</v>
      </c>
      <c r="AQ346" t="str">
        <v>Water</v>
      </c>
      <c r="AR346" t="str">
        <v>Corphish</v>
      </c>
      <c r="AV346" t="str">
        <v>Corphish</v>
      </c>
      <c r="AW346" t="str">
        <v>Water</v>
      </c>
      <c r="AX346" t="str" cm="1">
        <f t="array" ref="AX346">_xlfn.TEXTSPLIT(AW346,",")</f>
        <v>Water</v>
      </c>
      <c r="AZ346" t="str">
        <f>'pokedex_(Update_04.21)'!E343</f>
        <v>3</v>
      </c>
      <c r="BA346" t="str">
        <v>Corphish</v>
      </c>
      <c r="BB346" t="str">
        <v>Water</v>
      </c>
      <c r="BC346" t="str">
        <v>Water</v>
      </c>
      <c r="BD346" t="str">
        <f t="shared" si="11"/>
        <v>Water,Water</v>
      </c>
      <c r="BE346" t="str">
        <v>Corphish</v>
      </c>
      <c r="BG346" t="str">
        <v>Water</v>
      </c>
      <c r="BH346" t="str">
        <v>Corphish</v>
      </c>
    </row>
    <row r="347" spans="32:60" x14ac:dyDescent="0.35">
      <c r="AF347" t="str">
        <v>Crawdaunt</v>
      </c>
      <c r="AG347" t="str">
        <v>Water, Dark</v>
      </c>
      <c r="AH347" t="str" cm="1">
        <f t="array" ref="AH347:AI347">_xlfn.TEXTSPLIT(AG347,",")</f>
        <v>Water</v>
      </c>
      <c r="AI347" t="str">
        <v xml:space="preserve"> Dark</v>
      </c>
      <c r="AJ347" t="str">
        <f>'pokedex_(Update_04.21)'!E344</f>
        <v>3</v>
      </c>
      <c r="AK347" t="str">
        <v>Crawdaunt</v>
      </c>
      <c r="AL347" t="str">
        <v>Water</v>
      </c>
      <c r="AM347" t="str">
        <v xml:space="preserve"> Dark</v>
      </c>
      <c r="AN347" t="str">
        <f t="shared" si="10"/>
        <v>Water, Dark</v>
      </c>
      <c r="AO347" t="str">
        <v>Crawdaunt</v>
      </c>
      <c r="AQ347" t="str">
        <v>Water, Dark</v>
      </c>
      <c r="AR347" t="str">
        <v>Crawdaunt</v>
      </c>
      <c r="AV347" t="str">
        <v>Crawdaunt</v>
      </c>
      <c r="AW347" t="str">
        <v>Water, Dark</v>
      </c>
      <c r="AX347" t="str" cm="1">
        <f t="array" ref="AX347:AY347">_xlfn.TEXTSPLIT(AW347,",")</f>
        <v>Water</v>
      </c>
      <c r="AY347" t="str">
        <v xml:space="preserve"> Dark</v>
      </c>
      <c r="AZ347" t="str">
        <f>'pokedex_(Update_04.21)'!E344</f>
        <v>3</v>
      </c>
      <c r="BA347" t="str">
        <v>Crawdaunt</v>
      </c>
      <c r="BB347" t="str">
        <v>Water</v>
      </c>
      <c r="BC347" t="str">
        <v xml:space="preserve"> Dark</v>
      </c>
      <c r="BD347" t="str">
        <f t="shared" si="11"/>
        <v>Water, Dark</v>
      </c>
      <c r="BE347" t="str">
        <v>Crawdaunt</v>
      </c>
      <c r="BG347" t="str">
        <v>Water, Dark</v>
      </c>
      <c r="BH347" t="str">
        <v>Crawdaunt</v>
      </c>
    </row>
    <row r="348" spans="32:60" x14ac:dyDescent="0.35">
      <c r="AF348" t="str">
        <v>Baltoy</v>
      </c>
      <c r="AG348" t="str">
        <v>Ground, Psychic</v>
      </c>
      <c r="AH348" t="str" cm="1">
        <f t="array" ref="AH348:AI348">_xlfn.TEXTSPLIT(AG348,",")</f>
        <v>Ground</v>
      </c>
      <c r="AI348" t="str">
        <v xml:space="preserve"> Psychic</v>
      </c>
      <c r="AJ348" t="str">
        <f>'pokedex_(Update_04.21)'!E345</f>
        <v>3</v>
      </c>
      <c r="AK348" t="str">
        <v>Baltoy</v>
      </c>
      <c r="AL348" t="str">
        <v>Ground</v>
      </c>
      <c r="AM348" t="str">
        <v xml:space="preserve"> Psychic</v>
      </c>
      <c r="AN348" t="str">
        <f t="shared" si="10"/>
        <v>Ground, Psychic</v>
      </c>
      <c r="AO348" t="str">
        <v>Baltoy</v>
      </c>
      <c r="AQ348" t="str">
        <v>Ground, Psychic</v>
      </c>
      <c r="AR348" t="str">
        <v>Baltoy</v>
      </c>
      <c r="AV348" t="str">
        <v>Baltoy</v>
      </c>
      <c r="AW348" t="str">
        <v>Ground, Psychic</v>
      </c>
      <c r="AX348" t="str" cm="1">
        <f t="array" ref="AX348:AY348">_xlfn.TEXTSPLIT(AW348,",")</f>
        <v>Ground</v>
      </c>
      <c r="AY348" t="str">
        <v xml:space="preserve"> Psychic</v>
      </c>
      <c r="AZ348" t="str">
        <f>'pokedex_(Update_04.21)'!E345</f>
        <v>3</v>
      </c>
      <c r="BA348" t="str">
        <v>Baltoy</v>
      </c>
      <c r="BB348" t="str">
        <v>Ground</v>
      </c>
      <c r="BC348" t="str">
        <v xml:space="preserve"> Psychic</v>
      </c>
      <c r="BD348" t="str">
        <f t="shared" si="11"/>
        <v>Ground, Psychic</v>
      </c>
      <c r="BE348" t="str">
        <v>Baltoy</v>
      </c>
      <c r="BG348" t="str">
        <v>Ground, Psychic</v>
      </c>
      <c r="BH348" t="str">
        <v>Baltoy</v>
      </c>
    </row>
    <row r="349" spans="32:60" x14ac:dyDescent="0.35">
      <c r="AF349" t="str">
        <v>Claydol</v>
      </c>
      <c r="AG349" t="str">
        <v>Ground, Psychic</v>
      </c>
      <c r="AH349" t="str" cm="1">
        <f t="array" ref="AH349:AI349">_xlfn.TEXTSPLIT(AG349,",")</f>
        <v>Ground</v>
      </c>
      <c r="AI349" t="str">
        <v xml:space="preserve"> Psychic</v>
      </c>
      <c r="AJ349" t="str">
        <f>'pokedex_(Update_04.21)'!E346</f>
        <v>3</v>
      </c>
      <c r="AK349" t="str">
        <v>Claydol</v>
      </c>
      <c r="AL349" t="str">
        <v>Ground</v>
      </c>
      <c r="AM349" t="str">
        <v xml:space="preserve"> Psychic</v>
      </c>
      <c r="AN349" t="str">
        <f t="shared" si="10"/>
        <v>Ground, Psychic</v>
      </c>
      <c r="AO349" t="str">
        <v>Claydol</v>
      </c>
      <c r="AQ349" t="str">
        <v>Ground, Psychic</v>
      </c>
      <c r="AR349" t="str">
        <v>Claydol</v>
      </c>
      <c r="AV349" t="str">
        <v>Claydol</v>
      </c>
      <c r="AW349" t="str">
        <v>Ground, Psychic</v>
      </c>
      <c r="AX349" t="str" cm="1">
        <f t="array" ref="AX349:AY349">_xlfn.TEXTSPLIT(AW349,",")</f>
        <v>Ground</v>
      </c>
      <c r="AY349" t="str">
        <v xml:space="preserve"> Psychic</v>
      </c>
      <c r="AZ349" t="str">
        <f>'pokedex_(Update_04.21)'!E346</f>
        <v>3</v>
      </c>
      <c r="BA349" t="str">
        <v>Claydol</v>
      </c>
      <c r="BB349" t="str">
        <v>Ground</v>
      </c>
      <c r="BC349" t="str">
        <v xml:space="preserve"> Psychic</v>
      </c>
      <c r="BD349" t="str">
        <f t="shared" si="11"/>
        <v>Ground, Psychic</v>
      </c>
      <c r="BE349" t="str">
        <v>Claydol</v>
      </c>
      <c r="BG349" t="str">
        <v>Ground, Psychic</v>
      </c>
      <c r="BH349" t="str">
        <v>Claydol</v>
      </c>
    </row>
    <row r="350" spans="32:60" x14ac:dyDescent="0.35">
      <c r="AF350" t="str">
        <v>Lileep</v>
      </c>
      <c r="AG350" t="str">
        <v>Rock, Grass</v>
      </c>
      <c r="AH350" t="str" cm="1">
        <f t="array" ref="AH350:AI350">_xlfn.TEXTSPLIT(AG350,",")</f>
        <v>Rock</v>
      </c>
      <c r="AI350" t="str">
        <v xml:space="preserve"> Grass</v>
      </c>
      <c r="AJ350" t="str">
        <f>'pokedex_(Update_04.21)'!E347</f>
        <v>3</v>
      </c>
      <c r="AK350" t="str">
        <v>Lileep</v>
      </c>
      <c r="AL350" t="str">
        <v>Rock</v>
      </c>
      <c r="AM350" t="str">
        <v xml:space="preserve"> Grass</v>
      </c>
      <c r="AN350" t="str">
        <f t="shared" si="10"/>
        <v>Rock, Grass</v>
      </c>
      <c r="AO350" t="str">
        <v>Lileep</v>
      </c>
      <c r="AQ350" t="str">
        <v>Rock, Grass</v>
      </c>
      <c r="AR350" t="str">
        <v>Lileep</v>
      </c>
      <c r="AV350" t="str">
        <v>Lileep</v>
      </c>
      <c r="AW350" t="str">
        <v>Rock, Grass</v>
      </c>
      <c r="AX350" t="str" cm="1">
        <f t="array" ref="AX350:AY350">_xlfn.TEXTSPLIT(AW350,",")</f>
        <v>Rock</v>
      </c>
      <c r="AY350" t="str">
        <v xml:space="preserve"> Grass</v>
      </c>
      <c r="AZ350" t="str">
        <f>'pokedex_(Update_04.21)'!E347</f>
        <v>3</v>
      </c>
      <c r="BA350" t="str">
        <v>Lileep</v>
      </c>
      <c r="BB350" t="str">
        <v>Rock</v>
      </c>
      <c r="BC350" t="str">
        <v xml:space="preserve"> Grass</v>
      </c>
      <c r="BD350" t="str">
        <f t="shared" si="11"/>
        <v>Rock, Grass</v>
      </c>
      <c r="BE350" t="str">
        <v>Lileep</v>
      </c>
      <c r="BG350" t="str">
        <v>Rock, Grass</v>
      </c>
      <c r="BH350" t="str">
        <v>Lileep</v>
      </c>
    </row>
    <row r="351" spans="32:60" x14ac:dyDescent="0.35">
      <c r="AF351" t="str">
        <v>Cradily</v>
      </c>
      <c r="AG351" t="str">
        <v>Rock, Grass</v>
      </c>
      <c r="AH351" t="str" cm="1">
        <f t="array" ref="AH351:AI351">_xlfn.TEXTSPLIT(AG351,",")</f>
        <v>Rock</v>
      </c>
      <c r="AI351" t="str">
        <v xml:space="preserve"> Grass</v>
      </c>
      <c r="AJ351" t="str">
        <f>'pokedex_(Update_04.21)'!E348</f>
        <v>3</v>
      </c>
      <c r="AK351" t="str">
        <v>Cradily</v>
      </c>
      <c r="AL351" t="str">
        <v>Rock</v>
      </c>
      <c r="AM351" t="str">
        <v xml:space="preserve"> Grass</v>
      </c>
      <c r="AN351" t="str">
        <f t="shared" si="10"/>
        <v>Rock, Grass</v>
      </c>
      <c r="AO351" t="str">
        <v>Cradily</v>
      </c>
      <c r="AQ351" t="str">
        <v>Rock, Grass</v>
      </c>
      <c r="AR351" t="str">
        <v>Cradily</v>
      </c>
      <c r="AV351" t="str">
        <v>Cradily</v>
      </c>
      <c r="AW351" t="str">
        <v>Rock, Grass</v>
      </c>
      <c r="AX351" t="str" cm="1">
        <f t="array" ref="AX351:AY351">_xlfn.TEXTSPLIT(AW351,",")</f>
        <v>Rock</v>
      </c>
      <c r="AY351" t="str">
        <v xml:space="preserve"> Grass</v>
      </c>
      <c r="AZ351" t="str">
        <f>'pokedex_(Update_04.21)'!E348</f>
        <v>3</v>
      </c>
      <c r="BA351" t="str">
        <v>Cradily</v>
      </c>
      <c r="BB351" t="str">
        <v>Rock</v>
      </c>
      <c r="BC351" t="str">
        <v xml:space="preserve"> Grass</v>
      </c>
      <c r="BD351" t="str">
        <f t="shared" si="11"/>
        <v>Rock, Grass</v>
      </c>
      <c r="BE351" t="str">
        <v>Cradily</v>
      </c>
      <c r="BG351" t="str">
        <v>Rock, Grass</v>
      </c>
      <c r="BH351" t="str">
        <v>Cradily</v>
      </c>
    </row>
    <row r="352" spans="32:60" x14ac:dyDescent="0.35">
      <c r="AF352" t="str">
        <v>Anorith</v>
      </c>
      <c r="AG352" t="str">
        <v>Rock, Bug</v>
      </c>
      <c r="AH352" t="str" cm="1">
        <f t="array" ref="AH352:AI352">_xlfn.TEXTSPLIT(AG352,",")</f>
        <v>Rock</v>
      </c>
      <c r="AI352" t="str">
        <v xml:space="preserve"> Bug</v>
      </c>
      <c r="AJ352" t="str">
        <f>'pokedex_(Update_04.21)'!E349</f>
        <v>3</v>
      </c>
      <c r="AK352" t="str">
        <v>Anorith</v>
      </c>
      <c r="AL352" t="str">
        <v>Rock</v>
      </c>
      <c r="AM352" t="str">
        <v xml:space="preserve"> Bug</v>
      </c>
      <c r="AN352" t="str">
        <f t="shared" si="10"/>
        <v>Rock, Bug</v>
      </c>
      <c r="AO352" t="str">
        <v>Anorith</v>
      </c>
      <c r="AQ352" t="str">
        <v>Rock, Bug</v>
      </c>
      <c r="AR352" t="str">
        <v>Anorith</v>
      </c>
      <c r="AV352" t="str">
        <v>Anorith</v>
      </c>
      <c r="AW352" t="str">
        <v>Rock, Bug</v>
      </c>
      <c r="AX352" t="str" cm="1">
        <f t="array" ref="AX352:AY352">_xlfn.TEXTSPLIT(AW352,",")</f>
        <v>Rock</v>
      </c>
      <c r="AY352" t="str">
        <v xml:space="preserve"> Bug</v>
      </c>
      <c r="AZ352" t="str">
        <f>'pokedex_(Update_04.21)'!E349</f>
        <v>3</v>
      </c>
      <c r="BA352" t="str">
        <v>Anorith</v>
      </c>
      <c r="BB352" t="str">
        <v>Rock</v>
      </c>
      <c r="BC352" t="str">
        <v xml:space="preserve"> Bug</v>
      </c>
      <c r="BD352" t="str">
        <f t="shared" si="11"/>
        <v>Rock, Bug</v>
      </c>
      <c r="BE352" t="str">
        <v>Anorith</v>
      </c>
      <c r="BG352" t="str">
        <v>Rock, Bug</v>
      </c>
      <c r="BH352" t="str">
        <v>Anorith</v>
      </c>
    </row>
    <row r="353" spans="32:60" x14ac:dyDescent="0.35">
      <c r="AF353" t="str">
        <v>Armaldo</v>
      </c>
      <c r="AG353" t="str">
        <v>Rock, Bug</v>
      </c>
      <c r="AH353" t="str" cm="1">
        <f t="array" ref="AH353:AI353">_xlfn.TEXTSPLIT(AG353,",")</f>
        <v>Rock</v>
      </c>
      <c r="AI353" t="str">
        <v xml:space="preserve"> Bug</v>
      </c>
      <c r="AJ353" t="str">
        <f>'pokedex_(Update_04.21)'!E350</f>
        <v>3</v>
      </c>
      <c r="AK353" t="str">
        <v>Armaldo</v>
      </c>
      <c r="AL353" t="str">
        <v>Rock</v>
      </c>
      <c r="AM353" t="str">
        <v xml:space="preserve"> Bug</v>
      </c>
      <c r="AN353" t="str">
        <f t="shared" si="10"/>
        <v>Rock, Bug</v>
      </c>
      <c r="AO353" t="str">
        <v>Armaldo</v>
      </c>
      <c r="AQ353" t="str">
        <v>Rock, Bug</v>
      </c>
      <c r="AR353" t="str">
        <v>Armaldo</v>
      </c>
      <c r="AV353" t="str">
        <v>Armaldo</v>
      </c>
      <c r="AW353" t="str">
        <v>Rock, Bug</v>
      </c>
      <c r="AX353" t="str" cm="1">
        <f t="array" ref="AX353:AY353">_xlfn.TEXTSPLIT(AW353,",")</f>
        <v>Rock</v>
      </c>
      <c r="AY353" t="str">
        <v xml:space="preserve"> Bug</v>
      </c>
      <c r="AZ353" t="str">
        <f>'pokedex_(Update_04.21)'!E350</f>
        <v>3</v>
      </c>
      <c r="BA353" t="str">
        <v>Armaldo</v>
      </c>
      <c r="BB353" t="str">
        <v>Rock</v>
      </c>
      <c r="BC353" t="str">
        <v xml:space="preserve"> Bug</v>
      </c>
      <c r="BD353" t="str">
        <f t="shared" si="11"/>
        <v>Rock, Bug</v>
      </c>
      <c r="BE353" t="str">
        <v>Armaldo</v>
      </c>
      <c r="BG353" t="str">
        <v>Rock, Bug</v>
      </c>
      <c r="BH353" t="str">
        <v>Armaldo</v>
      </c>
    </row>
    <row r="354" spans="32:60" x14ac:dyDescent="0.35">
      <c r="AF354" t="str">
        <v>Feebas</v>
      </c>
      <c r="AG354" t="str">
        <v>Water</v>
      </c>
      <c r="AH354" t="str" cm="1">
        <f t="array" ref="AH354">_xlfn.TEXTSPLIT(AG354,",")</f>
        <v>Water</v>
      </c>
      <c r="AJ354" t="str">
        <f>'pokedex_(Update_04.21)'!E351</f>
        <v>3</v>
      </c>
      <c r="AK354" t="str">
        <v>Feebas</v>
      </c>
      <c r="AL354" t="str">
        <v>Water</v>
      </c>
      <c r="AM354" t="str">
        <v>Water</v>
      </c>
      <c r="AN354" t="str">
        <f t="shared" si="10"/>
        <v>Water,Water</v>
      </c>
      <c r="AO354" t="str">
        <v>Feebas</v>
      </c>
      <c r="AQ354" t="str">
        <v>Water</v>
      </c>
      <c r="AR354" t="str">
        <v>Feebas</v>
      </c>
      <c r="AV354" t="str">
        <v>Feebas</v>
      </c>
      <c r="AW354" t="str">
        <v>Water</v>
      </c>
      <c r="AX354" t="str" cm="1">
        <f t="array" ref="AX354">_xlfn.TEXTSPLIT(AW354,",")</f>
        <v>Water</v>
      </c>
      <c r="AZ354" t="str">
        <f>'pokedex_(Update_04.21)'!E351</f>
        <v>3</v>
      </c>
      <c r="BA354" t="str">
        <v>Feebas</v>
      </c>
      <c r="BB354" t="str">
        <v>Water</v>
      </c>
      <c r="BC354" t="str">
        <v>Water</v>
      </c>
      <c r="BD354" t="str">
        <f t="shared" si="11"/>
        <v>Water,Water</v>
      </c>
      <c r="BE354" t="str">
        <v>Feebas</v>
      </c>
      <c r="BG354" t="str">
        <v>Water</v>
      </c>
      <c r="BH354" t="str">
        <v>Feebas</v>
      </c>
    </row>
    <row r="355" spans="32:60" x14ac:dyDescent="0.35">
      <c r="AF355" t="str">
        <v>Milotic</v>
      </c>
      <c r="AG355" t="str">
        <v>Water</v>
      </c>
      <c r="AH355" t="str" cm="1">
        <f t="array" ref="AH355">_xlfn.TEXTSPLIT(AG355,",")</f>
        <v>Water</v>
      </c>
      <c r="AJ355" t="str">
        <f>'pokedex_(Update_04.21)'!E352</f>
        <v>3</v>
      </c>
      <c r="AK355" t="str">
        <v>Milotic</v>
      </c>
      <c r="AL355" t="str">
        <v>Water</v>
      </c>
      <c r="AM355" t="str">
        <v>Water</v>
      </c>
      <c r="AN355" t="str">
        <f t="shared" si="10"/>
        <v>Water,Water</v>
      </c>
      <c r="AO355" t="str">
        <v>Milotic</v>
      </c>
      <c r="AQ355" t="str">
        <v>Water</v>
      </c>
      <c r="AR355" t="str">
        <v>Milotic</v>
      </c>
      <c r="AV355" t="str">
        <v>Milotic</v>
      </c>
      <c r="AW355" t="str">
        <v>Water</v>
      </c>
      <c r="AX355" t="str" cm="1">
        <f t="array" ref="AX355">_xlfn.TEXTSPLIT(AW355,",")</f>
        <v>Water</v>
      </c>
      <c r="AZ355" t="str">
        <f>'pokedex_(Update_04.21)'!E352</f>
        <v>3</v>
      </c>
      <c r="BA355" t="str">
        <v>Milotic</v>
      </c>
      <c r="BB355" t="str">
        <v>Water</v>
      </c>
      <c r="BC355" t="str">
        <v>Water</v>
      </c>
      <c r="BD355" t="str">
        <f t="shared" si="11"/>
        <v>Water,Water</v>
      </c>
      <c r="BE355" t="str">
        <v>Milotic</v>
      </c>
      <c r="BG355" t="str">
        <v>Water</v>
      </c>
      <c r="BH355" t="str">
        <v>Milotic</v>
      </c>
    </row>
    <row r="356" spans="32:60" x14ac:dyDescent="0.35">
      <c r="AF356" t="str">
        <v>Castform</v>
      </c>
      <c r="AG356" t="str">
        <v>Normal</v>
      </c>
      <c r="AH356" t="str" cm="1">
        <f t="array" ref="AH356">_xlfn.TEXTSPLIT(AG356,",")</f>
        <v>Normal</v>
      </c>
      <c r="AJ356" t="str">
        <f>'pokedex_(Update_04.21)'!E353</f>
        <v>3</v>
      </c>
      <c r="AK356" t="str">
        <v>Castform</v>
      </c>
      <c r="AL356" t="str">
        <v>Normal</v>
      </c>
      <c r="AM356" t="str">
        <v>Normal</v>
      </c>
      <c r="AN356" t="str">
        <f t="shared" si="10"/>
        <v>Normal,Normal</v>
      </c>
      <c r="AO356" t="str">
        <v>Castform</v>
      </c>
      <c r="AQ356" t="str">
        <v>Normal</v>
      </c>
      <c r="AR356" t="str">
        <v>Castform</v>
      </c>
      <c r="AV356" t="str">
        <v>Castform</v>
      </c>
      <c r="AW356" t="str">
        <v>Normal</v>
      </c>
      <c r="AX356" t="str" cm="1">
        <f t="array" ref="AX356">_xlfn.TEXTSPLIT(AW356,",")</f>
        <v>Normal</v>
      </c>
      <c r="AZ356" t="str">
        <f>'pokedex_(Update_04.21)'!E353</f>
        <v>3</v>
      </c>
      <c r="BA356" t="str">
        <v>Castform</v>
      </c>
      <c r="BB356" t="str">
        <v>Normal</v>
      </c>
      <c r="BC356" t="str">
        <v>Normal</v>
      </c>
      <c r="BD356" t="str">
        <f t="shared" si="11"/>
        <v>Normal,Normal</v>
      </c>
      <c r="BE356" t="str">
        <v>Castform</v>
      </c>
      <c r="BG356" t="str">
        <v>Normal</v>
      </c>
      <c r="BH356" t="str">
        <v>Castform</v>
      </c>
    </row>
    <row r="357" spans="32:60" x14ac:dyDescent="0.35">
      <c r="AF357" t="str">
        <v>Castform Sunny Form</v>
      </c>
      <c r="AG357" t="str">
        <v>Fire</v>
      </c>
      <c r="AH357" t="str" cm="1">
        <f t="array" ref="AH357">_xlfn.TEXTSPLIT(AG357,",")</f>
        <v>Fire</v>
      </c>
      <c r="AJ357" t="str">
        <f>'pokedex_(Update_04.21)'!E354</f>
        <v>3</v>
      </c>
      <c r="AK357" t="str">
        <v>Castform Sunny Form</v>
      </c>
      <c r="AL357" t="str">
        <v>Fire</v>
      </c>
      <c r="AM357" t="str">
        <v>Fire</v>
      </c>
      <c r="AN357" t="str">
        <f t="shared" si="10"/>
        <v>Fire,Fire</v>
      </c>
      <c r="AO357" t="str">
        <v>Castform Sunny Form</v>
      </c>
      <c r="AQ357" t="str">
        <v>Fire</v>
      </c>
      <c r="AR357" t="str">
        <v>Castform Sunny Form</v>
      </c>
      <c r="AV357" t="str">
        <v>Castform Sunny Form</v>
      </c>
      <c r="AW357" t="str">
        <v>Fire</v>
      </c>
      <c r="AX357" t="str" cm="1">
        <f t="array" ref="AX357">_xlfn.TEXTSPLIT(AW357,",")</f>
        <v>Fire</v>
      </c>
      <c r="AZ357" t="str">
        <f>'pokedex_(Update_04.21)'!E354</f>
        <v>3</v>
      </c>
      <c r="BA357" t="str">
        <v>Castform Sunny Form</v>
      </c>
      <c r="BB357" t="str">
        <v>Fire</v>
      </c>
      <c r="BC357" t="str">
        <v>Fire</v>
      </c>
      <c r="BD357" t="str">
        <f t="shared" si="11"/>
        <v>Fire,Fire</v>
      </c>
      <c r="BE357" t="str">
        <v>Castform Sunny Form</v>
      </c>
      <c r="BG357" t="str">
        <v>Fire</v>
      </c>
      <c r="BH357" t="str">
        <v>Castform Sunny Form</v>
      </c>
    </row>
    <row r="358" spans="32:60" x14ac:dyDescent="0.35">
      <c r="AF358" t="str">
        <v>Castform Rainy Form</v>
      </c>
      <c r="AG358" t="str">
        <v>Water</v>
      </c>
      <c r="AH358" t="str" cm="1">
        <f t="array" ref="AH358">_xlfn.TEXTSPLIT(AG358,",")</f>
        <v>Water</v>
      </c>
      <c r="AJ358" t="str">
        <f>'pokedex_(Update_04.21)'!E355</f>
        <v>3</v>
      </c>
      <c r="AK358" t="str">
        <v>Castform Rainy Form</v>
      </c>
      <c r="AL358" t="str">
        <v>Water</v>
      </c>
      <c r="AM358" t="str">
        <v>Water</v>
      </c>
      <c r="AN358" t="str">
        <f t="shared" si="10"/>
        <v>Water,Water</v>
      </c>
      <c r="AO358" t="str">
        <v>Castform Rainy Form</v>
      </c>
      <c r="AQ358" t="str">
        <v>Water</v>
      </c>
      <c r="AR358" t="str">
        <v>Castform Rainy Form</v>
      </c>
      <c r="AV358" t="str">
        <v>Castform Rainy Form</v>
      </c>
      <c r="AW358" t="str">
        <v>Water</v>
      </c>
      <c r="AX358" t="str" cm="1">
        <f t="array" ref="AX358">_xlfn.TEXTSPLIT(AW358,",")</f>
        <v>Water</v>
      </c>
      <c r="AZ358" t="str">
        <f>'pokedex_(Update_04.21)'!E355</f>
        <v>3</v>
      </c>
      <c r="BA358" t="str">
        <v>Castform Rainy Form</v>
      </c>
      <c r="BB358" t="str">
        <v>Water</v>
      </c>
      <c r="BC358" t="str">
        <v>Water</v>
      </c>
      <c r="BD358" t="str">
        <f t="shared" si="11"/>
        <v>Water,Water</v>
      </c>
      <c r="BE358" t="str">
        <v>Castform Rainy Form</v>
      </c>
      <c r="BG358" t="str">
        <v>Water</v>
      </c>
      <c r="BH358" t="str">
        <v>Castform Rainy Form</v>
      </c>
    </row>
    <row r="359" spans="32:60" x14ac:dyDescent="0.35">
      <c r="AF359" t="str">
        <v>Castform Snowy Form</v>
      </c>
      <c r="AG359" t="str">
        <v>Ice</v>
      </c>
      <c r="AH359" t="str" cm="1">
        <f t="array" ref="AH359">_xlfn.TEXTSPLIT(AG359,",")</f>
        <v>Ice</v>
      </c>
      <c r="AJ359" t="str">
        <f>'pokedex_(Update_04.21)'!E356</f>
        <v>3</v>
      </c>
      <c r="AK359" t="str">
        <v>Castform Snowy Form</v>
      </c>
      <c r="AL359" t="str">
        <v>Ice</v>
      </c>
      <c r="AM359" t="str">
        <v>Ice</v>
      </c>
      <c r="AN359" t="str">
        <f t="shared" si="10"/>
        <v>Ice,Ice</v>
      </c>
      <c r="AO359" t="str">
        <v>Castform Snowy Form</v>
      </c>
      <c r="AQ359" t="str">
        <v>Ice</v>
      </c>
      <c r="AR359" t="str">
        <v>Castform Snowy Form</v>
      </c>
      <c r="AV359" t="str">
        <v>Castform Snowy Form</v>
      </c>
      <c r="AW359" t="str">
        <v>Ice</v>
      </c>
      <c r="AX359" t="str" cm="1">
        <f t="array" ref="AX359">_xlfn.TEXTSPLIT(AW359,",")</f>
        <v>Ice</v>
      </c>
      <c r="AZ359" t="str">
        <f>'pokedex_(Update_04.21)'!E356</f>
        <v>3</v>
      </c>
      <c r="BA359" t="str">
        <v>Castform Snowy Form</v>
      </c>
      <c r="BB359" t="str">
        <v>Ice</v>
      </c>
      <c r="BC359" t="str">
        <v>Ice</v>
      </c>
      <c r="BD359" t="str">
        <f t="shared" si="11"/>
        <v>Ice,Ice</v>
      </c>
      <c r="BE359" t="str">
        <v>Castform Snowy Form</v>
      </c>
      <c r="BG359" t="str">
        <v>Ice</v>
      </c>
      <c r="BH359" t="str">
        <v>Castform Snowy Form</v>
      </c>
    </row>
    <row r="360" spans="32:60" x14ac:dyDescent="0.35">
      <c r="AF360" t="str">
        <v>Kecleon</v>
      </c>
      <c r="AG360" t="str">
        <v>Normal</v>
      </c>
      <c r="AH360" t="str" cm="1">
        <f t="array" ref="AH360">_xlfn.TEXTSPLIT(AG360,",")</f>
        <v>Normal</v>
      </c>
      <c r="AJ360" t="str">
        <f>'pokedex_(Update_04.21)'!E357</f>
        <v>3</v>
      </c>
      <c r="AK360" t="str">
        <v>Kecleon</v>
      </c>
      <c r="AL360" t="str">
        <v>Normal</v>
      </c>
      <c r="AM360" t="str">
        <v>Normal</v>
      </c>
      <c r="AN360" t="str">
        <f t="shared" si="10"/>
        <v>Normal,Normal</v>
      </c>
      <c r="AO360" t="str">
        <v>Kecleon</v>
      </c>
      <c r="AQ360" t="str">
        <v>Normal</v>
      </c>
      <c r="AR360" t="str">
        <v>Kecleon</v>
      </c>
      <c r="AV360" t="str">
        <v>Kecleon</v>
      </c>
      <c r="AW360" t="str">
        <v>Normal</v>
      </c>
      <c r="AX360" t="str" cm="1">
        <f t="array" ref="AX360">_xlfn.TEXTSPLIT(AW360,",")</f>
        <v>Normal</v>
      </c>
      <c r="AZ360" t="str">
        <f>'pokedex_(Update_04.21)'!E357</f>
        <v>3</v>
      </c>
      <c r="BA360" t="str">
        <v>Kecleon</v>
      </c>
      <c r="BB360" t="str">
        <v>Normal</v>
      </c>
      <c r="BC360" t="str">
        <v>Normal</v>
      </c>
      <c r="BD360" t="str">
        <f t="shared" si="11"/>
        <v>Normal,Normal</v>
      </c>
      <c r="BE360" t="str">
        <v>Kecleon</v>
      </c>
      <c r="BG360" t="str">
        <v>Normal</v>
      </c>
      <c r="BH360" t="str">
        <v>Kecleon</v>
      </c>
    </row>
    <row r="361" spans="32:60" x14ac:dyDescent="0.35">
      <c r="AF361" t="str">
        <v>Shuppet</v>
      </c>
      <c r="AG361" t="str">
        <v>Ghost</v>
      </c>
      <c r="AH361" t="str" cm="1">
        <f t="array" ref="AH361">_xlfn.TEXTSPLIT(AG361,",")</f>
        <v>Ghost</v>
      </c>
      <c r="AJ361" t="str">
        <f>'pokedex_(Update_04.21)'!E358</f>
        <v>3</v>
      </c>
      <c r="AK361" t="str">
        <v>Shuppet</v>
      </c>
      <c r="AL361" t="str">
        <v>Ghost</v>
      </c>
      <c r="AM361" t="str">
        <v>Ghost</v>
      </c>
      <c r="AN361" t="str">
        <f t="shared" si="10"/>
        <v>Ghost,Ghost</v>
      </c>
      <c r="AO361" t="str">
        <v>Shuppet</v>
      </c>
      <c r="AQ361" t="str">
        <v>Ghost</v>
      </c>
      <c r="AR361" t="str">
        <v>Shuppet</v>
      </c>
      <c r="AV361" t="str">
        <v>Shuppet</v>
      </c>
      <c r="AW361" t="str">
        <v>Ghost</v>
      </c>
      <c r="AX361" t="str" cm="1">
        <f t="array" ref="AX361">_xlfn.TEXTSPLIT(AW361,",")</f>
        <v>Ghost</v>
      </c>
      <c r="AZ361" t="str">
        <f>'pokedex_(Update_04.21)'!E358</f>
        <v>3</v>
      </c>
      <c r="BA361" t="str">
        <v>Shuppet</v>
      </c>
      <c r="BB361" t="str">
        <v>Ghost</v>
      </c>
      <c r="BC361" t="str">
        <v>Ghost</v>
      </c>
      <c r="BD361" t="str">
        <f t="shared" si="11"/>
        <v>Ghost,Ghost</v>
      </c>
      <c r="BE361" t="str">
        <v>Shuppet</v>
      </c>
      <c r="BG361" t="str">
        <v>Ghost</v>
      </c>
      <c r="BH361" t="str">
        <v>Shuppet</v>
      </c>
    </row>
    <row r="362" spans="32:60" x14ac:dyDescent="0.35">
      <c r="AF362" t="str">
        <v>Banette</v>
      </c>
      <c r="AG362" t="str">
        <v>Ghost</v>
      </c>
      <c r="AH362" t="str" cm="1">
        <f t="array" ref="AH362">_xlfn.TEXTSPLIT(AG362,",")</f>
        <v>Ghost</v>
      </c>
      <c r="AJ362" t="str">
        <f>'pokedex_(Update_04.21)'!E359</f>
        <v>3</v>
      </c>
      <c r="AK362" t="str">
        <v>Banette</v>
      </c>
      <c r="AL362" t="str">
        <v>Ghost</v>
      </c>
      <c r="AM362" t="str">
        <v>Ghost</v>
      </c>
      <c r="AN362" t="str">
        <f t="shared" si="10"/>
        <v>Ghost,Ghost</v>
      </c>
      <c r="AO362" t="str">
        <v>Banette</v>
      </c>
      <c r="AQ362" t="str">
        <v>Ghost</v>
      </c>
      <c r="AR362" t="str">
        <v>Banette</v>
      </c>
      <c r="AV362" t="str">
        <v>Banette</v>
      </c>
      <c r="AW362" t="str">
        <v>Ghost</v>
      </c>
      <c r="AX362" t="str" cm="1">
        <f t="array" ref="AX362">_xlfn.TEXTSPLIT(AW362,",")</f>
        <v>Ghost</v>
      </c>
      <c r="AZ362" t="str">
        <f>'pokedex_(Update_04.21)'!E359</f>
        <v>3</v>
      </c>
      <c r="BA362" t="str">
        <v>Banette</v>
      </c>
      <c r="BB362" t="str">
        <v>Ghost</v>
      </c>
      <c r="BC362" t="str">
        <v>Ghost</v>
      </c>
      <c r="BD362" t="str">
        <f t="shared" si="11"/>
        <v>Ghost,Ghost</v>
      </c>
      <c r="BE362" t="str">
        <v>Banette</v>
      </c>
      <c r="BG362" t="str">
        <v>Ghost</v>
      </c>
      <c r="BH362" t="str">
        <v>Banette</v>
      </c>
    </row>
    <row r="363" spans="32:60" x14ac:dyDescent="0.35">
      <c r="AF363" t="str">
        <v>Duskull</v>
      </c>
      <c r="AG363" t="str">
        <v>Ghost</v>
      </c>
      <c r="AH363" t="str" cm="1">
        <f t="array" ref="AH363">_xlfn.TEXTSPLIT(AG363,",")</f>
        <v>Ghost</v>
      </c>
      <c r="AJ363" t="str">
        <f>'pokedex_(Update_04.21)'!E360</f>
        <v>3</v>
      </c>
      <c r="AK363" t="str">
        <v>Duskull</v>
      </c>
      <c r="AL363" t="str">
        <v>Ghost</v>
      </c>
      <c r="AM363" t="str">
        <v>Ghost</v>
      </c>
      <c r="AN363" t="str">
        <f t="shared" si="10"/>
        <v>Ghost,Ghost</v>
      </c>
      <c r="AO363" t="str">
        <v>Duskull</v>
      </c>
      <c r="AQ363" t="str">
        <v>Ghost</v>
      </c>
      <c r="AR363" t="str">
        <v>Duskull</v>
      </c>
      <c r="AV363" t="str">
        <v>Duskull</v>
      </c>
      <c r="AW363" t="str">
        <v>Ghost</v>
      </c>
      <c r="AX363" t="str" cm="1">
        <f t="array" ref="AX363">_xlfn.TEXTSPLIT(AW363,",")</f>
        <v>Ghost</v>
      </c>
      <c r="AZ363" t="str">
        <f>'pokedex_(Update_04.21)'!E360</f>
        <v>3</v>
      </c>
      <c r="BA363" t="str">
        <v>Duskull</v>
      </c>
      <c r="BB363" t="str">
        <v>Ghost</v>
      </c>
      <c r="BC363" t="str">
        <v>Ghost</v>
      </c>
      <c r="BD363" t="str">
        <f t="shared" si="11"/>
        <v>Ghost,Ghost</v>
      </c>
      <c r="BE363" t="str">
        <v>Duskull</v>
      </c>
      <c r="BG363" t="str">
        <v>Ghost</v>
      </c>
      <c r="BH363" t="str">
        <v>Duskull</v>
      </c>
    </row>
    <row r="364" spans="32:60" x14ac:dyDescent="0.35">
      <c r="AF364" t="str">
        <v>Dusclops</v>
      </c>
      <c r="AG364" t="str">
        <v>Ghost</v>
      </c>
      <c r="AH364" t="str" cm="1">
        <f t="array" ref="AH364">_xlfn.TEXTSPLIT(AG364,",")</f>
        <v>Ghost</v>
      </c>
      <c r="AJ364" t="str">
        <f>'pokedex_(Update_04.21)'!E361</f>
        <v>3</v>
      </c>
      <c r="AK364" t="str">
        <v>Dusclops</v>
      </c>
      <c r="AL364" t="str">
        <v>Ghost</v>
      </c>
      <c r="AM364" t="str">
        <v>Ghost</v>
      </c>
      <c r="AN364" t="str">
        <f t="shared" si="10"/>
        <v>Ghost,Ghost</v>
      </c>
      <c r="AO364" t="str">
        <v>Dusclops</v>
      </c>
      <c r="AQ364" t="str">
        <v>Ghost</v>
      </c>
      <c r="AR364" t="str">
        <v>Dusclops</v>
      </c>
      <c r="AV364" t="str">
        <v>Dusclops</v>
      </c>
      <c r="AW364" t="str">
        <v>Ghost</v>
      </c>
      <c r="AX364" t="str" cm="1">
        <f t="array" ref="AX364">_xlfn.TEXTSPLIT(AW364,",")</f>
        <v>Ghost</v>
      </c>
      <c r="AZ364" t="str">
        <f>'pokedex_(Update_04.21)'!E361</f>
        <v>3</v>
      </c>
      <c r="BA364" t="str">
        <v>Dusclops</v>
      </c>
      <c r="BB364" t="str">
        <v>Ghost</v>
      </c>
      <c r="BC364" t="str">
        <v>Ghost</v>
      </c>
      <c r="BD364" t="str">
        <f t="shared" si="11"/>
        <v>Ghost,Ghost</v>
      </c>
      <c r="BE364" t="str">
        <v>Dusclops</v>
      </c>
      <c r="BG364" t="str">
        <v>Ghost</v>
      </c>
      <c r="BH364" t="str">
        <v>Dusclops</v>
      </c>
    </row>
    <row r="365" spans="32:60" x14ac:dyDescent="0.35">
      <c r="AF365" t="str">
        <v>Tropius</v>
      </c>
      <c r="AG365" t="str">
        <v>Grass, Flying</v>
      </c>
      <c r="AH365" t="str" cm="1">
        <f t="array" ref="AH365:AI365">_xlfn.TEXTSPLIT(AG365,",")</f>
        <v>Grass</v>
      </c>
      <c r="AI365" t="str">
        <v xml:space="preserve"> Flying</v>
      </c>
      <c r="AJ365" t="str">
        <f>'pokedex_(Update_04.21)'!E362</f>
        <v>3</v>
      </c>
      <c r="AK365" t="str">
        <v>Tropius</v>
      </c>
      <c r="AL365" t="str">
        <v>Grass</v>
      </c>
      <c r="AM365" t="str">
        <v xml:space="preserve"> Flying</v>
      </c>
      <c r="AN365" t="str">
        <f t="shared" si="10"/>
        <v>Grass, Flying</v>
      </c>
      <c r="AO365" t="str">
        <v>Tropius</v>
      </c>
      <c r="AQ365" t="str">
        <v>Grass, Flying</v>
      </c>
      <c r="AR365" t="str">
        <v>Tropius</v>
      </c>
      <c r="AV365" t="str">
        <v>Tropius</v>
      </c>
      <c r="AW365" t="str">
        <v>Grass, Flying</v>
      </c>
      <c r="AX365" t="str" cm="1">
        <f t="array" ref="AX365:AY365">_xlfn.TEXTSPLIT(AW365,",")</f>
        <v>Grass</v>
      </c>
      <c r="AY365" t="str">
        <v xml:space="preserve"> Flying</v>
      </c>
      <c r="AZ365" t="str">
        <f>'pokedex_(Update_04.21)'!E362</f>
        <v>3</v>
      </c>
      <c r="BA365" t="str">
        <v>Tropius</v>
      </c>
      <c r="BB365" t="str">
        <v>Grass</v>
      </c>
      <c r="BC365" t="str">
        <v xml:space="preserve"> Flying</v>
      </c>
      <c r="BD365" t="str">
        <f t="shared" si="11"/>
        <v>Grass, Flying</v>
      </c>
      <c r="BE365" t="str">
        <v>Tropius</v>
      </c>
      <c r="BG365" t="str">
        <v>Grass, Flying</v>
      </c>
      <c r="BH365" t="str">
        <v>Tropius</v>
      </c>
    </row>
    <row r="366" spans="32:60" x14ac:dyDescent="0.35">
      <c r="AF366" t="str">
        <v>Chimecho</v>
      </c>
      <c r="AG366" t="str">
        <v>Psychic</v>
      </c>
      <c r="AH366" t="str" cm="1">
        <f t="array" ref="AH366">_xlfn.TEXTSPLIT(AG366,",")</f>
        <v>Psychic</v>
      </c>
      <c r="AJ366" t="str">
        <f>'pokedex_(Update_04.21)'!E363</f>
        <v>3</v>
      </c>
      <c r="AK366" t="str">
        <v>Chimecho</v>
      </c>
      <c r="AL366" t="str">
        <v>Psychic</v>
      </c>
      <c r="AM366" t="str">
        <v>Psychic</v>
      </c>
      <c r="AN366" t="str">
        <f t="shared" si="10"/>
        <v>Psychic,Psychic</v>
      </c>
      <c r="AO366" t="str">
        <v>Chimecho</v>
      </c>
      <c r="AQ366" t="str">
        <v>Psychic</v>
      </c>
      <c r="AR366" t="str">
        <v>Chimecho</v>
      </c>
      <c r="AV366" t="str">
        <v>Chimecho</v>
      </c>
      <c r="AW366" t="str">
        <v>Psychic</v>
      </c>
      <c r="AX366" t="str" cm="1">
        <f t="array" ref="AX366">_xlfn.TEXTSPLIT(AW366,",")</f>
        <v>Psychic</v>
      </c>
      <c r="AZ366" t="str">
        <f>'pokedex_(Update_04.21)'!E363</f>
        <v>3</v>
      </c>
      <c r="BA366" t="str">
        <v>Chimecho</v>
      </c>
      <c r="BB366" t="str">
        <v>Psychic</v>
      </c>
      <c r="BC366" t="str">
        <v>Psychic</v>
      </c>
      <c r="BD366" t="str">
        <f t="shared" si="11"/>
        <v>Psychic,Psychic</v>
      </c>
      <c r="BE366" t="str">
        <v>Chimecho</v>
      </c>
      <c r="BG366" t="str">
        <v>Psychic</v>
      </c>
      <c r="BH366" t="str">
        <v>Chimecho</v>
      </c>
    </row>
    <row r="367" spans="32:60" x14ac:dyDescent="0.35">
      <c r="AF367" t="str">
        <v>Absol</v>
      </c>
      <c r="AG367" t="str">
        <v>Dark</v>
      </c>
      <c r="AH367" t="str" cm="1">
        <f t="array" ref="AH367">_xlfn.TEXTSPLIT(AG367,",")</f>
        <v>Dark</v>
      </c>
      <c r="AJ367" t="str">
        <f>'pokedex_(Update_04.21)'!E364</f>
        <v>3</v>
      </c>
      <c r="AK367" t="str">
        <v>Absol</v>
      </c>
      <c r="AL367" t="str">
        <v>Dark</v>
      </c>
      <c r="AM367" t="str">
        <v>Dark</v>
      </c>
      <c r="AN367" t="str">
        <f t="shared" si="10"/>
        <v>Dark,Dark</v>
      </c>
      <c r="AO367" t="str">
        <v>Absol</v>
      </c>
      <c r="AQ367" t="str">
        <v>Dark</v>
      </c>
      <c r="AR367" t="str">
        <v>Absol</v>
      </c>
      <c r="AV367" t="str">
        <v>Absol</v>
      </c>
      <c r="AW367" t="str">
        <v>Dark</v>
      </c>
      <c r="AX367" t="str" cm="1">
        <f t="array" ref="AX367">_xlfn.TEXTSPLIT(AW367,",")</f>
        <v>Dark</v>
      </c>
      <c r="AZ367" t="str">
        <f>'pokedex_(Update_04.21)'!E364</f>
        <v>3</v>
      </c>
      <c r="BA367" t="str">
        <v>Absol</v>
      </c>
      <c r="BB367" t="str">
        <v>Dark</v>
      </c>
      <c r="BC367" t="str">
        <v>Dark</v>
      </c>
      <c r="BD367" t="str">
        <f t="shared" si="11"/>
        <v>Dark,Dark</v>
      </c>
      <c r="BE367" t="str">
        <v>Absol</v>
      </c>
      <c r="BG367" t="str">
        <v>Dark</v>
      </c>
      <c r="BH367" t="str">
        <v>Absol</v>
      </c>
    </row>
    <row r="368" spans="32:60" x14ac:dyDescent="0.35">
      <c r="AF368" t="str">
        <v>Wynaut</v>
      </c>
      <c r="AG368" t="str">
        <v>Psychic</v>
      </c>
      <c r="AH368" t="str" cm="1">
        <f t="array" ref="AH368">_xlfn.TEXTSPLIT(AG368,",")</f>
        <v>Psychic</v>
      </c>
      <c r="AJ368" t="str">
        <f>'pokedex_(Update_04.21)'!E365</f>
        <v>3</v>
      </c>
      <c r="AK368" t="str">
        <v>Wynaut</v>
      </c>
      <c r="AL368" t="str">
        <v>Psychic</v>
      </c>
      <c r="AM368" t="str">
        <v>Psychic</v>
      </c>
      <c r="AN368" t="str">
        <f t="shared" si="10"/>
        <v>Psychic,Psychic</v>
      </c>
      <c r="AO368" t="str">
        <v>Wynaut</v>
      </c>
      <c r="AQ368" t="str">
        <v>Psychic</v>
      </c>
      <c r="AR368" t="str">
        <v>Wynaut</v>
      </c>
      <c r="AV368" t="str">
        <v>Wynaut</v>
      </c>
      <c r="AW368" t="str">
        <v>Psychic</v>
      </c>
      <c r="AX368" t="str" cm="1">
        <f t="array" ref="AX368">_xlfn.TEXTSPLIT(AW368,",")</f>
        <v>Psychic</v>
      </c>
      <c r="AZ368" t="str">
        <f>'pokedex_(Update_04.21)'!E365</f>
        <v>3</v>
      </c>
      <c r="BA368" t="str">
        <v>Wynaut</v>
      </c>
      <c r="BB368" t="str">
        <v>Psychic</v>
      </c>
      <c r="BC368" t="str">
        <v>Psychic</v>
      </c>
      <c r="BD368" t="str">
        <f t="shared" si="11"/>
        <v>Psychic,Psychic</v>
      </c>
      <c r="BE368" t="str">
        <v>Wynaut</v>
      </c>
      <c r="BG368" t="str">
        <v>Psychic</v>
      </c>
      <c r="BH368" t="str">
        <v>Wynaut</v>
      </c>
    </row>
    <row r="369" spans="32:60" x14ac:dyDescent="0.35">
      <c r="AF369" t="str">
        <v>Snorunt</v>
      </c>
      <c r="AG369" t="str">
        <v>Ice</v>
      </c>
      <c r="AH369" t="str" cm="1">
        <f t="array" ref="AH369">_xlfn.TEXTSPLIT(AG369,",")</f>
        <v>Ice</v>
      </c>
      <c r="AJ369" t="str">
        <f>'pokedex_(Update_04.21)'!E366</f>
        <v>3</v>
      </c>
      <c r="AK369" t="str">
        <v>Snorunt</v>
      </c>
      <c r="AL369" t="str">
        <v>Ice</v>
      </c>
      <c r="AM369" t="str">
        <v>Ice</v>
      </c>
      <c r="AN369" t="str">
        <f t="shared" si="10"/>
        <v>Ice,Ice</v>
      </c>
      <c r="AO369" t="str">
        <v>Snorunt</v>
      </c>
      <c r="AQ369" t="str">
        <v>Ice</v>
      </c>
      <c r="AR369" t="str">
        <v>Snorunt</v>
      </c>
      <c r="AV369" t="str">
        <v>Snorunt</v>
      </c>
      <c r="AW369" t="str">
        <v>Ice</v>
      </c>
      <c r="AX369" t="str" cm="1">
        <f t="array" ref="AX369">_xlfn.TEXTSPLIT(AW369,",")</f>
        <v>Ice</v>
      </c>
      <c r="AZ369" t="str">
        <f>'pokedex_(Update_04.21)'!E366</f>
        <v>3</v>
      </c>
      <c r="BA369" t="str">
        <v>Snorunt</v>
      </c>
      <c r="BB369" t="str">
        <v>Ice</v>
      </c>
      <c r="BC369" t="str">
        <v>Ice</v>
      </c>
      <c r="BD369" t="str">
        <f t="shared" si="11"/>
        <v>Ice,Ice</v>
      </c>
      <c r="BE369" t="str">
        <v>Snorunt</v>
      </c>
      <c r="BG369" t="str">
        <v>Ice</v>
      </c>
      <c r="BH369" t="str">
        <v>Snorunt</v>
      </c>
    </row>
    <row r="370" spans="32:60" x14ac:dyDescent="0.35">
      <c r="AF370" t="str">
        <v>Glalie</v>
      </c>
      <c r="AG370" t="str">
        <v>Ice</v>
      </c>
      <c r="AH370" t="str" cm="1">
        <f t="array" ref="AH370">_xlfn.TEXTSPLIT(AG370,",")</f>
        <v>Ice</v>
      </c>
      <c r="AJ370" t="str">
        <f>'pokedex_(Update_04.21)'!E367</f>
        <v>3</v>
      </c>
      <c r="AK370" t="str">
        <v>Glalie</v>
      </c>
      <c r="AL370" t="str">
        <v>Ice</v>
      </c>
      <c r="AM370" t="str">
        <v>Ice</v>
      </c>
      <c r="AN370" t="str">
        <f t="shared" si="10"/>
        <v>Ice,Ice</v>
      </c>
      <c r="AO370" t="str">
        <v>Glalie</v>
      </c>
      <c r="AQ370" t="str">
        <v>Ice</v>
      </c>
      <c r="AR370" t="str">
        <v>Glalie</v>
      </c>
      <c r="AV370" t="str">
        <v>Glalie</v>
      </c>
      <c r="AW370" t="str">
        <v>Ice</v>
      </c>
      <c r="AX370" t="str" cm="1">
        <f t="array" ref="AX370">_xlfn.TEXTSPLIT(AW370,",")</f>
        <v>Ice</v>
      </c>
      <c r="AZ370" t="str">
        <f>'pokedex_(Update_04.21)'!E367</f>
        <v>3</v>
      </c>
      <c r="BA370" t="str">
        <v>Glalie</v>
      </c>
      <c r="BB370" t="str">
        <v>Ice</v>
      </c>
      <c r="BC370" t="str">
        <v>Ice</v>
      </c>
      <c r="BD370" t="str">
        <f t="shared" si="11"/>
        <v>Ice,Ice</v>
      </c>
      <c r="BE370" t="str">
        <v>Glalie</v>
      </c>
      <c r="BG370" t="str">
        <v>Ice</v>
      </c>
      <c r="BH370" t="str">
        <v>Glalie</v>
      </c>
    </row>
    <row r="371" spans="32:60" x14ac:dyDescent="0.35">
      <c r="AF371" t="str">
        <v>Spheal</v>
      </c>
      <c r="AG371" t="str">
        <v>Ice, Water</v>
      </c>
      <c r="AH371" t="str" cm="1">
        <f t="array" ref="AH371:AI371">_xlfn.TEXTSPLIT(AG371,",")</f>
        <v>Ice</v>
      </c>
      <c r="AI371" t="str">
        <v xml:space="preserve"> Water</v>
      </c>
      <c r="AJ371" t="str">
        <f>'pokedex_(Update_04.21)'!E368</f>
        <v>3</v>
      </c>
      <c r="AK371" t="str">
        <v>Spheal</v>
      </c>
      <c r="AL371" t="str">
        <v>Ice</v>
      </c>
      <c r="AM371" t="str">
        <v xml:space="preserve"> Water</v>
      </c>
      <c r="AN371" t="str">
        <f t="shared" si="10"/>
        <v>Ice, Water</v>
      </c>
      <c r="AO371" t="str">
        <v>Spheal</v>
      </c>
      <c r="AQ371" t="str">
        <v>Ice, Water</v>
      </c>
      <c r="AR371" t="str">
        <v>Spheal</v>
      </c>
      <c r="AV371" t="str">
        <v>Spheal</v>
      </c>
      <c r="AW371" t="str">
        <v>Ice, Water</v>
      </c>
      <c r="AX371" t="str" cm="1">
        <f t="array" ref="AX371:AY371">_xlfn.TEXTSPLIT(AW371,",")</f>
        <v>Ice</v>
      </c>
      <c r="AY371" t="str">
        <v xml:space="preserve"> Water</v>
      </c>
      <c r="AZ371" t="str">
        <f>'pokedex_(Update_04.21)'!E368</f>
        <v>3</v>
      </c>
      <c r="BA371" t="str">
        <v>Spheal</v>
      </c>
      <c r="BB371" t="str">
        <v>Ice</v>
      </c>
      <c r="BC371" t="str">
        <v xml:space="preserve"> Water</v>
      </c>
      <c r="BD371" t="str">
        <f t="shared" si="11"/>
        <v>Ice, Water</v>
      </c>
      <c r="BE371" t="str">
        <v>Spheal</v>
      </c>
      <c r="BG371" t="str">
        <v>Ice, Water</v>
      </c>
      <c r="BH371" t="str">
        <v>Spheal</v>
      </c>
    </row>
    <row r="372" spans="32:60" x14ac:dyDescent="0.35">
      <c r="AF372" t="str">
        <v>Sealeo</v>
      </c>
      <c r="AG372" t="str">
        <v>Ice, Water</v>
      </c>
      <c r="AH372" t="str" cm="1">
        <f t="array" ref="AH372:AI372">_xlfn.TEXTSPLIT(AG372,",")</f>
        <v>Ice</v>
      </c>
      <c r="AI372" t="str">
        <v xml:space="preserve"> Water</v>
      </c>
      <c r="AJ372" t="str">
        <f>'pokedex_(Update_04.21)'!E369</f>
        <v>3</v>
      </c>
      <c r="AK372" t="str">
        <v>Sealeo</v>
      </c>
      <c r="AL372" t="str">
        <v>Ice</v>
      </c>
      <c r="AM372" t="str">
        <v xml:space="preserve"> Water</v>
      </c>
      <c r="AN372" t="str">
        <f t="shared" si="10"/>
        <v>Ice, Water</v>
      </c>
      <c r="AO372" t="str">
        <v>Sealeo</v>
      </c>
      <c r="AQ372" t="str">
        <v>Ice, Water</v>
      </c>
      <c r="AR372" t="str">
        <v>Sealeo</v>
      </c>
      <c r="AV372" t="str">
        <v>Sealeo</v>
      </c>
      <c r="AW372" t="str">
        <v>Ice, Water</v>
      </c>
      <c r="AX372" t="str" cm="1">
        <f t="array" ref="AX372:AY372">_xlfn.TEXTSPLIT(AW372,",")</f>
        <v>Ice</v>
      </c>
      <c r="AY372" t="str">
        <v xml:space="preserve"> Water</v>
      </c>
      <c r="AZ372" t="str">
        <f>'pokedex_(Update_04.21)'!E369</f>
        <v>3</v>
      </c>
      <c r="BA372" t="str">
        <v>Sealeo</v>
      </c>
      <c r="BB372" t="str">
        <v>Ice</v>
      </c>
      <c r="BC372" t="str">
        <v xml:space="preserve"> Water</v>
      </c>
      <c r="BD372" t="str">
        <f t="shared" si="11"/>
        <v>Ice, Water</v>
      </c>
      <c r="BE372" t="str">
        <v>Sealeo</v>
      </c>
      <c r="BG372" t="str">
        <v>Ice, Water</v>
      </c>
      <c r="BH372" t="str">
        <v>Sealeo</v>
      </c>
    </row>
    <row r="373" spans="32:60" x14ac:dyDescent="0.35">
      <c r="AF373" t="str">
        <v>Walrein</v>
      </c>
      <c r="AG373" t="str">
        <v>Ice, Water</v>
      </c>
      <c r="AH373" t="str" cm="1">
        <f t="array" ref="AH373:AI373">_xlfn.TEXTSPLIT(AG373,",")</f>
        <v>Ice</v>
      </c>
      <c r="AI373" t="str">
        <v xml:space="preserve"> Water</v>
      </c>
      <c r="AJ373" t="str">
        <f>'pokedex_(Update_04.21)'!E370</f>
        <v>3</v>
      </c>
      <c r="AK373" t="str">
        <v>Walrein</v>
      </c>
      <c r="AL373" t="str">
        <v>Ice</v>
      </c>
      <c r="AM373" t="str">
        <v xml:space="preserve"> Water</v>
      </c>
      <c r="AN373" t="str">
        <f t="shared" si="10"/>
        <v>Ice, Water</v>
      </c>
      <c r="AO373" t="str">
        <v>Walrein</v>
      </c>
      <c r="AQ373" t="str">
        <v>Ice, Water</v>
      </c>
      <c r="AR373" t="str">
        <v>Walrein</v>
      </c>
      <c r="AV373" t="str">
        <v>Walrein</v>
      </c>
      <c r="AW373" t="str">
        <v>Ice, Water</v>
      </c>
      <c r="AX373" t="str" cm="1">
        <f t="array" ref="AX373:AY373">_xlfn.TEXTSPLIT(AW373,",")</f>
        <v>Ice</v>
      </c>
      <c r="AY373" t="str">
        <v xml:space="preserve"> Water</v>
      </c>
      <c r="AZ373" t="str">
        <f>'pokedex_(Update_04.21)'!E370</f>
        <v>3</v>
      </c>
      <c r="BA373" t="str">
        <v>Walrein</v>
      </c>
      <c r="BB373" t="str">
        <v>Ice</v>
      </c>
      <c r="BC373" t="str">
        <v xml:space="preserve"> Water</v>
      </c>
      <c r="BD373" t="str">
        <f t="shared" si="11"/>
        <v>Ice, Water</v>
      </c>
      <c r="BE373" t="str">
        <v>Walrein</v>
      </c>
      <c r="BG373" t="str">
        <v>Ice, Water</v>
      </c>
      <c r="BH373" t="str">
        <v>Walrein</v>
      </c>
    </row>
    <row r="374" spans="32:60" x14ac:dyDescent="0.35">
      <c r="AF374" t="str">
        <v>Clamperl</v>
      </c>
      <c r="AG374" t="str">
        <v>Water</v>
      </c>
      <c r="AH374" t="str" cm="1">
        <f t="array" ref="AH374">_xlfn.TEXTSPLIT(AG374,",")</f>
        <v>Water</v>
      </c>
      <c r="AJ374" t="str">
        <f>'pokedex_(Update_04.21)'!E371</f>
        <v>3</v>
      </c>
      <c r="AK374" t="str">
        <v>Clamperl</v>
      </c>
      <c r="AL374" t="str">
        <v>Water</v>
      </c>
      <c r="AM374" t="str">
        <v>Water</v>
      </c>
      <c r="AN374" t="str">
        <f t="shared" si="10"/>
        <v>Water,Water</v>
      </c>
      <c r="AO374" t="str">
        <v>Clamperl</v>
      </c>
      <c r="AQ374" t="str">
        <v>Water</v>
      </c>
      <c r="AR374" t="str">
        <v>Clamperl</v>
      </c>
      <c r="AV374" t="str">
        <v>Clamperl</v>
      </c>
      <c r="AW374" t="str">
        <v>Water</v>
      </c>
      <c r="AX374" t="str" cm="1">
        <f t="array" ref="AX374">_xlfn.TEXTSPLIT(AW374,",")</f>
        <v>Water</v>
      </c>
      <c r="AZ374" t="str">
        <f>'pokedex_(Update_04.21)'!E371</f>
        <v>3</v>
      </c>
      <c r="BA374" t="str">
        <v>Clamperl</v>
      </c>
      <c r="BB374" t="str">
        <v>Water</v>
      </c>
      <c r="BC374" t="str">
        <v>Water</v>
      </c>
      <c r="BD374" t="str">
        <f t="shared" si="11"/>
        <v>Water,Water</v>
      </c>
      <c r="BE374" t="str">
        <v>Clamperl</v>
      </c>
      <c r="BG374" t="str">
        <v>Water</v>
      </c>
      <c r="BH374" t="str">
        <v>Clamperl</v>
      </c>
    </row>
    <row r="375" spans="32:60" x14ac:dyDescent="0.35">
      <c r="AF375" t="str">
        <v>Huntail</v>
      </c>
      <c r="AG375" t="str">
        <v>Water</v>
      </c>
      <c r="AH375" t="str" cm="1">
        <f t="array" ref="AH375">_xlfn.TEXTSPLIT(AG375,",")</f>
        <v>Water</v>
      </c>
      <c r="AJ375" t="str">
        <f>'pokedex_(Update_04.21)'!E372</f>
        <v>3</v>
      </c>
      <c r="AK375" t="str">
        <v>Huntail</v>
      </c>
      <c r="AL375" t="str">
        <v>Water</v>
      </c>
      <c r="AM375" t="str">
        <v>Water</v>
      </c>
      <c r="AN375" t="str">
        <f t="shared" si="10"/>
        <v>Water,Water</v>
      </c>
      <c r="AO375" t="str">
        <v>Huntail</v>
      </c>
      <c r="AQ375" t="str">
        <v>Water</v>
      </c>
      <c r="AR375" t="str">
        <v>Huntail</v>
      </c>
      <c r="AV375" t="str">
        <v>Huntail</v>
      </c>
      <c r="AW375" t="str">
        <v>Water</v>
      </c>
      <c r="AX375" t="str" cm="1">
        <f t="array" ref="AX375">_xlfn.TEXTSPLIT(AW375,",")</f>
        <v>Water</v>
      </c>
      <c r="AZ375" t="str">
        <f>'pokedex_(Update_04.21)'!E372</f>
        <v>3</v>
      </c>
      <c r="BA375" t="str">
        <v>Huntail</v>
      </c>
      <c r="BB375" t="str">
        <v>Water</v>
      </c>
      <c r="BC375" t="str">
        <v>Water</v>
      </c>
      <c r="BD375" t="str">
        <f t="shared" si="11"/>
        <v>Water,Water</v>
      </c>
      <c r="BE375" t="str">
        <v>Huntail</v>
      </c>
      <c r="BG375" t="str">
        <v>Water</v>
      </c>
      <c r="BH375" t="str">
        <v>Huntail</v>
      </c>
    </row>
    <row r="376" spans="32:60" x14ac:dyDescent="0.35">
      <c r="AF376" t="str">
        <v>Gorebyss</v>
      </c>
      <c r="AG376" t="str">
        <v>Water</v>
      </c>
      <c r="AH376" t="str" cm="1">
        <f t="array" ref="AH376">_xlfn.TEXTSPLIT(AG376,",")</f>
        <v>Water</v>
      </c>
      <c r="AJ376" t="str">
        <f>'pokedex_(Update_04.21)'!E373</f>
        <v>3</v>
      </c>
      <c r="AK376" t="str">
        <v>Gorebyss</v>
      </c>
      <c r="AL376" t="str">
        <v>Water</v>
      </c>
      <c r="AM376" t="str">
        <v>Water</v>
      </c>
      <c r="AN376" t="str">
        <f t="shared" si="10"/>
        <v>Water,Water</v>
      </c>
      <c r="AO376" t="str">
        <v>Gorebyss</v>
      </c>
      <c r="AQ376" t="str">
        <v>Water</v>
      </c>
      <c r="AR376" t="str">
        <v>Gorebyss</v>
      </c>
      <c r="AV376" t="str">
        <v>Gorebyss</v>
      </c>
      <c r="AW376" t="str">
        <v>Water</v>
      </c>
      <c r="AX376" t="str" cm="1">
        <f t="array" ref="AX376">_xlfn.TEXTSPLIT(AW376,",")</f>
        <v>Water</v>
      </c>
      <c r="AZ376" t="str">
        <f>'pokedex_(Update_04.21)'!E373</f>
        <v>3</v>
      </c>
      <c r="BA376" t="str">
        <v>Gorebyss</v>
      </c>
      <c r="BB376" t="str">
        <v>Water</v>
      </c>
      <c r="BC376" t="str">
        <v>Water</v>
      </c>
      <c r="BD376" t="str">
        <f t="shared" si="11"/>
        <v>Water,Water</v>
      </c>
      <c r="BE376" t="str">
        <v>Gorebyss</v>
      </c>
      <c r="BG376" t="str">
        <v>Water</v>
      </c>
      <c r="BH376" t="str">
        <v>Gorebyss</v>
      </c>
    </row>
    <row r="377" spans="32:60" x14ac:dyDescent="0.35">
      <c r="AF377" t="str">
        <v>Relicanth</v>
      </c>
      <c r="AG377" t="str">
        <v>Water, Rock</v>
      </c>
      <c r="AH377" t="str" cm="1">
        <f t="array" ref="AH377:AI377">_xlfn.TEXTSPLIT(AG377,",")</f>
        <v>Water</v>
      </c>
      <c r="AI377" t="str">
        <v xml:space="preserve"> Rock</v>
      </c>
      <c r="AJ377" t="str">
        <f>'pokedex_(Update_04.21)'!E374</f>
        <v>3</v>
      </c>
      <c r="AK377" t="str">
        <v>Relicanth</v>
      </c>
      <c r="AL377" t="str">
        <v>Water</v>
      </c>
      <c r="AM377" t="str">
        <v xml:space="preserve"> Rock</v>
      </c>
      <c r="AN377" t="str">
        <f t="shared" si="10"/>
        <v>Water, Rock</v>
      </c>
      <c r="AO377" t="str">
        <v>Relicanth</v>
      </c>
      <c r="AQ377" t="str">
        <v>Water, Rock</v>
      </c>
      <c r="AR377" t="str">
        <v>Relicanth</v>
      </c>
      <c r="AV377" t="str">
        <v>Relicanth</v>
      </c>
      <c r="AW377" t="str">
        <v>Water, Rock</v>
      </c>
      <c r="AX377" t="str" cm="1">
        <f t="array" ref="AX377:AY377">_xlfn.TEXTSPLIT(AW377,",")</f>
        <v>Water</v>
      </c>
      <c r="AY377" t="str">
        <v xml:space="preserve"> Rock</v>
      </c>
      <c r="AZ377" t="str">
        <f>'pokedex_(Update_04.21)'!E374</f>
        <v>3</v>
      </c>
      <c r="BA377" t="str">
        <v>Relicanth</v>
      </c>
      <c r="BB377" t="str">
        <v>Water</v>
      </c>
      <c r="BC377" t="str">
        <v xml:space="preserve"> Rock</v>
      </c>
      <c r="BD377" t="str">
        <f t="shared" si="11"/>
        <v>Water, Rock</v>
      </c>
      <c r="BE377" t="str">
        <v>Relicanth</v>
      </c>
      <c r="BG377" t="str">
        <v>Water, Rock</v>
      </c>
      <c r="BH377" t="str">
        <v>Relicanth</v>
      </c>
    </row>
    <row r="378" spans="32:60" x14ac:dyDescent="0.35">
      <c r="AF378" t="str">
        <v>Luvdisc</v>
      </c>
      <c r="AG378" t="str">
        <v>Water</v>
      </c>
      <c r="AH378" t="str" cm="1">
        <f t="array" ref="AH378">_xlfn.TEXTSPLIT(AG378,",")</f>
        <v>Water</v>
      </c>
      <c r="AJ378" t="str">
        <f>'pokedex_(Update_04.21)'!E375</f>
        <v>3</v>
      </c>
      <c r="AK378" t="str">
        <v>Luvdisc</v>
      </c>
      <c r="AL378" t="str">
        <v>Water</v>
      </c>
      <c r="AM378" t="str">
        <v>Water</v>
      </c>
      <c r="AN378" t="str">
        <f t="shared" si="10"/>
        <v>Water,Water</v>
      </c>
      <c r="AO378" t="str">
        <v>Luvdisc</v>
      </c>
      <c r="AQ378" t="str">
        <v>Water</v>
      </c>
      <c r="AR378" t="str">
        <v>Luvdisc</v>
      </c>
      <c r="AV378" t="str">
        <v>Luvdisc</v>
      </c>
      <c r="AW378" t="str">
        <v>Water</v>
      </c>
      <c r="AX378" t="str" cm="1">
        <f t="array" ref="AX378">_xlfn.TEXTSPLIT(AW378,",")</f>
        <v>Water</v>
      </c>
      <c r="AZ378" t="str">
        <f>'pokedex_(Update_04.21)'!E375</f>
        <v>3</v>
      </c>
      <c r="BA378" t="str">
        <v>Luvdisc</v>
      </c>
      <c r="BB378" t="str">
        <v>Water</v>
      </c>
      <c r="BC378" t="str">
        <v>Water</v>
      </c>
      <c r="BD378" t="str">
        <f t="shared" si="11"/>
        <v>Water,Water</v>
      </c>
      <c r="BE378" t="str">
        <v>Luvdisc</v>
      </c>
      <c r="BG378" t="str">
        <v>Water</v>
      </c>
      <c r="BH378" t="str">
        <v>Luvdisc</v>
      </c>
    </row>
    <row r="379" spans="32:60" x14ac:dyDescent="0.35">
      <c r="AF379" t="str">
        <v>Bagon</v>
      </c>
      <c r="AG379" t="str">
        <v>Dragon</v>
      </c>
      <c r="AH379" t="str" cm="1">
        <f t="array" ref="AH379">_xlfn.TEXTSPLIT(AG379,",")</f>
        <v>Dragon</v>
      </c>
      <c r="AJ379" t="str">
        <f>'pokedex_(Update_04.21)'!E376</f>
        <v>3</v>
      </c>
      <c r="AK379" t="str">
        <v>Bagon</v>
      </c>
      <c r="AL379" t="str">
        <v>Dragon</v>
      </c>
      <c r="AM379" t="str">
        <v>Dragon</v>
      </c>
      <c r="AN379" t="str">
        <f t="shared" si="10"/>
        <v>Dragon,Dragon</v>
      </c>
      <c r="AO379" t="str">
        <v>Bagon</v>
      </c>
      <c r="AQ379" t="str">
        <v>Dragon</v>
      </c>
      <c r="AR379" t="str">
        <v>Bagon</v>
      </c>
      <c r="AV379" t="str">
        <v>Bagon</v>
      </c>
      <c r="AW379" t="str">
        <v>Dragon</v>
      </c>
      <c r="AX379" t="str" cm="1">
        <f t="array" ref="AX379">_xlfn.TEXTSPLIT(AW379,",")</f>
        <v>Dragon</v>
      </c>
      <c r="AZ379" t="str">
        <f>'pokedex_(Update_04.21)'!E376</f>
        <v>3</v>
      </c>
      <c r="BA379" t="str">
        <v>Bagon</v>
      </c>
      <c r="BB379" t="str">
        <v>Dragon</v>
      </c>
      <c r="BC379" t="str">
        <v>Dragon</v>
      </c>
      <c r="BD379" t="str">
        <f t="shared" si="11"/>
        <v>Dragon,Dragon</v>
      </c>
      <c r="BE379" t="str">
        <v>Bagon</v>
      </c>
      <c r="BG379" t="str">
        <v>Dragon</v>
      </c>
      <c r="BH379" t="str">
        <v>Bagon</v>
      </c>
    </row>
    <row r="380" spans="32:60" x14ac:dyDescent="0.35">
      <c r="AF380" t="str">
        <v>Shelgon</v>
      </c>
      <c r="AG380" t="str">
        <v>Dragon</v>
      </c>
      <c r="AH380" t="str" cm="1">
        <f t="array" ref="AH380">_xlfn.TEXTSPLIT(AG380,",")</f>
        <v>Dragon</v>
      </c>
      <c r="AJ380" t="str">
        <f>'pokedex_(Update_04.21)'!E377</f>
        <v>3</v>
      </c>
      <c r="AK380" t="str">
        <v>Shelgon</v>
      </c>
      <c r="AL380" t="str">
        <v>Dragon</v>
      </c>
      <c r="AM380" t="str">
        <v>Dragon</v>
      </c>
      <c r="AN380" t="str">
        <f t="shared" si="10"/>
        <v>Dragon,Dragon</v>
      </c>
      <c r="AO380" t="str">
        <v>Shelgon</v>
      </c>
      <c r="AQ380" t="str">
        <v>Dragon</v>
      </c>
      <c r="AR380" t="str">
        <v>Shelgon</v>
      </c>
      <c r="AV380" t="str">
        <v>Shelgon</v>
      </c>
      <c r="AW380" t="str">
        <v>Dragon</v>
      </c>
      <c r="AX380" t="str" cm="1">
        <f t="array" ref="AX380">_xlfn.TEXTSPLIT(AW380,",")</f>
        <v>Dragon</v>
      </c>
      <c r="AZ380" t="str">
        <f>'pokedex_(Update_04.21)'!E377</f>
        <v>3</v>
      </c>
      <c r="BA380" t="str">
        <v>Shelgon</v>
      </c>
      <c r="BB380" t="str">
        <v>Dragon</v>
      </c>
      <c r="BC380" t="str">
        <v>Dragon</v>
      </c>
      <c r="BD380" t="str">
        <f t="shared" si="11"/>
        <v>Dragon,Dragon</v>
      </c>
      <c r="BE380" t="str">
        <v>Shelgon</v>
      </c>
      <c r="BG380" t="str">
        <v>Dragon</v>
      </c>
      <c r="BH380" t="str">
        <v>Shelgon</v>
      </c>
    </row>
    <row r="381" spans="32:60" x14ac:dyDescent="0.35">
      <c r="AF381" t="str">
        <v>Salamence</v>
      </c>
      <c r="AG381" t="str">
        <v>Dragon, Flying</v>
      </c>
      <c r="AH381" t="str" cm="1">
        <f t="array" ref="AH381:AI381">_xlfn.TEXTSPLIT(AG381,",")</f>
        <v>Dragon</v>
      </c>
      <c r="AI381" t="str">
        <v xml:space="preserve"> Flying</v>
      </c>
      <c r="AJ381" t="str">
        <f>'pokedex_(Update_04.21)'!E378</f>
        <v>3</v>
      </c>
      <c r="AK381" t="str">
        <v>Salamence</v>
      </c>
      <c r="AL381" t="str">
        <v>Dragon</v>
      </c>
      <c r="AM381" t="str">
        <v xml:space="preserve"> Flying</v>
      </c>
      <c r="AN381" t="str">
        <f t="shared" si="10"/>
        <v>Dragon, Flying</v>
      </c>
      <c r="AO381" t="str">
        <v>Salamence</v>
      </c>
      <c r="AQ381" t="str">
        <v>Dragon, Flying</v>
      </c>
      <c r="AR381" t="str">
        <v>Salamence</v>
      </c>
      <c r="AV381" t="str">
        <v>Salamence</v>
      </c>
      <c r="AW381" t="str">
        <v>Dragon, Flying</v>
      </c>
      <c r="AX381" t="str" cm="1">
        <f t="array" ref="AX381:AY381">_xlfn.TEXTSPLIT(AW381,",")</f>
        <v>Dragon</v>
      </c>
      <c r="AY381" t="str">
        <v xml:space="preserve"> Flying</v>
      </c>
      <c r="AZ381" t="str">
        <f>'pokedex_(Update_04.21)'!E378</f>
        <v>3</v>
      </c>
      <c r="BA381" t="str">
        <v>Salamence</v>
      </c>
      <c r="BB381" t="str">
        <v>Dragon</v>
      </c>
      <c r="BC381" t="str">
        <v xml:space="preserve"> Flying</v>
      </c>
      <c r="BD381" t="str">
        <f t="shared" si="11"/>
        <v>Dragon, Flying</v>
      </c>
      <c r="BE381" t="str">
        <v>Salamence</v>
      </c>
      <c r="BG381" t="str">
        <v>Dragon, Flying</v>
      </c>
      <c r="BH381" t="str">
        <v>Salamence</v>
      </c>
    </row>
    <row r="382" spans="32:60" x14ac:dyDescent="0.35">
      <c r="AF382" t="str">
        <v>Beldum</v>
      </c>
      <c r="AG382" t="str">
        <v>Steel, Psychic</v>
      </c>
      <c r="AH382" t="str" cm="1">
        <f t="array" ref="AH382:AI382">_xlfn.TEXTSPLIT(AG382,",")</f>
        <v>Steel</v>
      </c>
      <c r="AI382" t="str">
        <v xml:space="preserve"> Psychic</v>
      </c>
      <c r="AJ382" t="str">
        <f>'pokedex_(Update_04.21)'!E379</f>
        <v>3</v>
      </c>
      <c r="AK382" t="str">
        <v>Beldum</v>
      </c>
      <c r="AL382" t="str">
        <v>Steel</v>
      </c>
      <c r="AM382" t="str">
        <v xml:space="preserve"> Psychic</v>
      </c>
      <c r="AN382" t="str">
        <f t="shared" si="10"/>
        <v>Steel, Psychic</v>
      </c>
      <c r="AO382" t="str">
        <v>Beldum</v>
      </c>
      <c r="AQ382" t="str">
        <v>Steel, Psychic</v>
      </c>
      <c r="AR382" t="str">
        <v>Beldum</v>
      </c>
      <c r="AV382" t="str">
        <v>Beldum</v>
      </c>
      <c r="AW382" t="str">
        <v>Steel, Psychic</v>
      </c>
      <c r="AX382" t="str" cm="1">
        <f t="array" ref="AX382:AY382">_xlfn.TEXTSPLIT(AW382,",")</f>
        <v>Steel</v>
      </c>
      <c r="AY382" t="str">
        <v xml:space="preserve"> Psychic</v>
      </c>
      <c r="AZ382" t="str">
        <f>'pokedex_(Update_04.21)'!E379</f>
        <v>3</v>
      </c>
      <c r="BA382" t="str">
        <v>Beldum</v>
      </c>
      <c r="BB382" t="str">
        <v>Steel</v>
      </c>
      <c r="BC382" t="str">
        <v xml:space="preserve"> Psychic</v>
      </c>
      <c r="BD382" t="str">
        <f t="shared" si="11"/>
        <v>Steel, Psychic</v>
      </c>
      <c r="BE382" t="str">
        <v>Beldum</v>
      </c>
      <c r="BG382" t="str">
        <v>Steel, Psychic</v>
      </c>
      <c r="BH382" t="str">
        <v>Beldum</v>
      </c>
    </row>
    <row r="383" spans="32:60" x14ac:dyDescent="0.35">
      <c r="AF383" t="str">
        <v>Metang</v>
      </c>
      <c r="AG383" t="str">
        <v>Steel, Psychic</v>
      </c>
      <c r="AH383" t="str" cm="1">
        <f t="array" ref="AH383:AI383">_xlfn.TEXTSPLIT(AG383,",")</f>
        <v>Steel</v>
      </c>
      <c r="AI383" t="str">
        <v xml:space="preserve"> Psychic</v>
      </c>
      <c r="AJ383" t="str">
        <f>'pokedex_(Update_04.21)'!E380</f>
        <v>3</v>
      </c>
      <c r="AK383" t="str">
        <v>Metang</v>
      </c>
      <c r="AL383" t="str">
        <v>Steel</v>
      </c>
      <c r="AM383" t="str">
        <v xml:space="preserve"> Psychic</v>
      </c>
      <c r="AN383" t="str">
        <f t="shared" si="10"/>
        <v>Steel, Psychic</v>
      </c>
      <c r="AO383" t="str">
        <v>Metang</v>
      </c>
      <c r="AQ383" t="str">
        <v>Steel, Psychic</v>
      </c>
      <c r="AR383" t="str">
        <v>Metang</v>
      </c>
      <c r="AV383" t="str">
        <v>Metang</v>
      </c>
      <c r="AW383" t="str">
        <v>Steel, Psychic</v>
      </c>
      <c r="AX383" t="str" cm="1">
        <f t="array" ref="AX383:AY383">_xlfn.TEXTSPLIT(AW383,",")</f>
        <v>Steel</v>
      </c>
      <c r="AY383" t="str">
        <v xml:space="preserve"> Psychic</v>
      </c>
      <c r="AZ383" t="str">
        <f>'pokedex_(Update_04.21)'!E380</f>
        <v>3</v>
      </c>
      <c r="BA383" t="str">
        <v>Metang</v>
      </c>
      <c r="BB383" t="str">
        <v>Steel</v>
      </c>
      <c r="BC383" t="str">
        <v xml:space="preserve"> Psychic</v>
      </c>
      <c r="BD383" t="str">
        <f t="shared" si="11"/>
        <v>Steel, Psychic</v>
      </c>
      <c r="BE383" t="str">
        <v>Metang</v>
      </c>
      <c r="BG383" t="str">
        <v>Steel, Psychic</v>
      </c>
      <c r="BH383" t="str">
        <v>Metang</v>
      </c>
    </row>
    <row r="384" spans="32:60" x14ac:dyDescent="0.35">
      <c r="AF384" t="str">
        <v>Metagross</v>
      </c>
      <c r="AG384" t="str">
        <v>Steel, Psychic</v>
      </c>
      <c r="AH384" t="str" cm="1">
        <f t="array" ref="AH384:AI384">_xlfn.TEXTSPLIT(AG384,",")</f>
        <v>Steel</v>
      </c>
      <c r="AI384" t="str">
        <v xml:space="preserve"> Psychic</v>
      </c>
      <c r="AJ384" t="str">
        <f>'pokedex_(Update_04.21)'!E381</f>
        <v>3</v>
      </c>
      <c r="AK384" t="str">
        <v>Metagross</v>
      </c>
      <c r="AL384" t="str">
        <v>Steel</v>
      </c>
      <c r="AM384" t="str">
        <v xml:space="preserve"> Psychic</v>
      </c>
      <c r="AN384" t="str">
        <f t="shared" si="10"/>
        <v>Steel, Psychic</v>
      </c>
      <c r="AO384" t="str">
        <v>Metagross</v>
      </c>
      <c r="AQ384" t="str">
        <v>Steel, Psychic</v>
      </c>
      <c r="AR384" t="str">
        <v>Metagross</v>
      </c>
      <c r="AV384" t="str">
        <v>Metagross</v>
      </c>
      <c r="AW384" t="str">
        <v>Steel, Psychic</v>
      </c>
      <c r="AX384" t="str" cm="1">
        <f t="array" ref="AX384:AY384">_xlfn.TEXTSPLIT(AW384,",")</f>
        <v>Steel</v>
      </c>
      <c r="AY384" t="str">
        <v xml:space="preserve"> Psychic</v>
      </c>
      <c r="AZ384" t="str">
        <f>'pokedex_(Update_04.21)'!E381</f>
        <v>3</v>
      </c>
      <c r="BA384" t="str">
        <v>Metagross</v>
      </c>
      <c r="BB384" t="str">
        <v>Steel</v>
      </c>
      <c r="BC384" t="str">
        <v xml:space="preserve"> Psychic</v>
      </c>
      <c r="BD384" t="str">
        <f t="shared" si="11"/>
        <v>Steel, Psychic</v>
      </c>
      <c r="BE384" t="str">
        <v>Metagross</v>
      </c>
      <c r="BG384" t="str">
        <v>Steel, Psychic</v>
      </c>
      <c r="BH384" t="str">
        <v>Metagross</v>
      </c>
    </row>
    <row r="385" spans="32:60" x14ac:dyDescent="0.35">
      <c r="AF385" t="str">
        <v>Regirock</v>
      </c>
      <c r="AG385" t="str">
        <v>Rock</v>
      </c>
      <c r="AH385" t="str" cm="1">
        <f t="array" ref="AH385">_xlfn.TEXTSPLIT(AG385,",")</f>
        <v>Rock</v>
      </c>
      <c r="AJ385" t="str">
        <f>'pokedex_(Update_04.21)'!E382</f>
        <v>3</v>
      </c>
      <c r="AK385" t="str">
        <v>Regirock</v>
      </c>
      <c r="AL385" t="str">
        <v>Rock</v>
      </c>
      <c r="AM385" t="str">
        <v>Rock</v>
      </c>
      <c r="AN385" t="str">
        <f t="shared" si="10"/>
        <v>Rock,Rock</v>
      </c>
      <c r="AO385" t="str">
        <v>Regirock</v>
      </c>
      <c r="AQ385" t="str">
        <v>Rock</v>
      </c>
      <c r="AR385" t="str">
        <v>Regirock</v>
      </c>
      <c r="AV385" t="str">
        <v>Regirock</v>
      </c>
      <c r="AW385" t="str">
        <v>Rock</v>
      </c>
      <c r="AX385" t="str" cm="1">
        <f t="array" ref="AX385">_xlfn.TEXTSPLIT(AW385,",")</f>
        <v>Rock</v>
      </c>
      <c r="AZ385" t="str">
        <f>'pokedex_(Update_04.21)'!E382</f>
        <v>3</v>
      </c>
      <c r="BA385" t="str">
        <v>Regirock</v>
      </c>
      <c r="BB385" t="str">
        <v>Rock</v>
      </c>
      <c r="BC385" t="str">
        <v>Rock</v>
      </c>
      <c r="BD385" t="str">
        <f t="shared" si="11"/>
        <v>Rock,Rock</v>
      </c>
      <c r="BE385" t="str">
        <v>Regirock</v>
      </c>
      <c r="BG385" t="str">
        <v>Rock</v>
      </c>
      <c r="BH385" t="str">
        <v>Regirock</v>
      </c>
    </row>
    <row r="386" spans="32:60" x14ac:dyDescent="0.35">
      <c r="AF386" t="str">
        <v>Regice</v>
      </c>
      <c r="AG386" t="str">
        <v>Ice</v>
      </c>
      <c r="AH386" t="str" cm="1">
        <f t="array" ref="AH386">_xlfn.TEXTSPLIT(AG386,",")</f>
        <v>Ice</v>
      </c>
      <c r="AJ386" t="str">
        <f>'pokedex_(Update_04.21)'!E383</f>
        <v>3</v>
      </c>
      <c r="AK386" t="str">
        <v>Regice</v>
      </c>
      <c r="AL386" t="str">
        <v>Ice</v>
      </c>
      <c r="AM386" t="str">
        <v>Ice</v>
      </c>
      <c r="AN386" t="str">
        <f t="shared" si="10"/>
        <v>Ice,Ice</v>
      </c>
      <c r="AO386" t="str">
        <v>Regice</v>
      </c>
      <c r="AQ386" t="str">
        <v>Ice</v>
      </c>
      <c r="AR386" t="str">
        <v>Regice</v>
      </c>
      <c r="AV386" t="str">
        <v>Regice</v>
      </c>
      <c r="AW386" t="str">
        <v>Ice</v>
      </c>
      <c r="AX386" t="str" cm="1">
        <f t="array" ref="AX386">_xlfn.TEXTSPLIT(AW386,",")</f>
        <v>Ice</v>
      </c>
      <c r="AZ386" t="str">
        <f>'pokedex_(Update_04.21)'!E383</f>
        <v>3</v>
      </c>
      <c r="BA386" t="str">
        <v>Regice</v>
      </c>
      <c r="BB386" t="str">
        <v>Ice</v>
      </c>
      <c r="BC386" t="str">
        <v>Ice</v>
      </c>
      <c r="BD386" t="str">
        <f t="shared" si="11"/>
        <v>Ice,Ice</v>
      </c>
      <c r="BE386" t="str">
        <v>Regice</v>
      </c>
      <c r="BG386" t="str">
        <v>Ice</v>
      </c>
      <c r="BH386" t="str">
        <v>Regice</v>
      </c>
    </row>
    <row r="387" spans="32:60" x14ac:dyDescent="0.35">
      <c r="AF387" t="str">
        <v>Registeel</v>
      </c>
      <c r="AG387" t="str">
        <v>Steel</v>
      </c>
      <c r="AH387" t="str" cm="1">
        <f t="array" ref="AH387">_xlfn.TEXTSPLIT(AG387,",")</f>
        <v>Steel</v>
      </c>
      <c r="AJ387" t="str">
        <f>'pokedex_(Update_04.21)'!E384</f>
        <v>3</v>
      </c>
      <c r="AK387" t="str">
        <v>Registeel</v>
      </c>
      <c r="AL387" t="str">
        <v>Steel</v>
      </c>
      <c r="AM387" t="str">
        <v>Steel</v>
      </c>
      <c r="AN387" t="str">
        <f t="shared" si="10"/>
        <v>Steel,Steel</v>
      </c>
      <c r="AO387" t="str">
        <v>Registeel</v>
      </c>
      <c r="AQ387" t="str">
        <v>Steel</v>
      </c>
      <c r="AR387" t="str">
        <v>Registeel</v>
      </c>
      <c r="AV387" t="str">
        <v>Registeel</v>
      </c>
      <c r="AW387" t="str">
        <v>Steel</v>
      </c>
      <c r="AX387" t="str" cm="1">
        <f t="array" ref="AX387">_xlfn.TEXTSPLIT(AW387,",")</f>
        <v>Steel</v>
      </c>
      <c r="AZ387" t="str">
        <f>'pokedex_(Update_04.21)'!E384</f>
        <v>3</v>
      </c>
      <c r="BA387" t="str">
        <v>Registeel</v>
      </c>
      <c r="BB387" t="str">
        <v>Steel</v>
      </c>
      <c r="BC387" t="str">
        <v>Steel</v>
      </c>
      <c r="BD387" t="str">
        <f t="shared" si="11"/>
        <v>Steel,Steel</v>
      </c>
      <c r="BE387" t="str">
        <v>Registeel</v>
      </c>
      <c r="BG387" t="str">
        <v>Steel</v>
      </c>
      <c r="BH387" t="str">
        <v>Registeel</v>
      </c>
    </row>
    <row r="388" spans="32:60" x14ac:dyDescent="0.35">
      <c r="AF388" t="str">
        <v>Latias</v>
      </c>
      <c r="AG388" t="str">
        <v>Dragon, Psychic</v>
      </c>
      <c r="AH388" t="str" cm="1">
        <f t="array" ref="AH388:AI388">_xlfn.TEXTSPLIT(AG388,",")</f>
        <v>Dragon</v>
      </c>
      <c r="AI388" t="str">
        <v xml:space="preserve"> Psychic</v>
      </c>
      <c r="AJ388" t="str">
        <f>'pokedex_(Update_04.21)'!E385</f>
        <v>3</v>
      </c>
      <c r="AK388" t="str">
        <v>Latias</v>
      </c>
      <c r="AL388" t="str">
        <v>Dragon</v>
      </c>
      <c r="AM388" t="str">
        <v xml:space="preserve"> Psychic</v>
      </c>
      <c r="AN388" t="str">
        <f t="shared" si="10"/>
        <v>Dragon, Psychic</v>
      </c>
      <c r="AO388" t="str">
        <v>Latias</v>
      </c>
      <c r="AQ388" t="str">
        <v>Dragon, Psychic</v>
      </c>
      <c r="AR388" t="str">
        <v>Latias</v>
      </c>
      <c r="AV388" t="str">
        <v>Latias</v>
      </c>
      <c r="AW388" t="str">
        <v>Dragon, Psychic</v>
      </c>
      <c r="AX388" t="str" cm="1">
        <f t="array" ref="AX388:AY388">_xlfn.TEXTSPLIT(AW388,",")</f>
        <v>Dragon</v>
      </c>
      <c r="AY388" t="str">
        <v xml:space="preserve"> Psychic</v>
      </c>
      <c r="AZ388" t="str">
        <f>'pokedex_(Update_04.21)'!E385</f>
        <v>3</v>
      </c>
      <c r="BA388" t="str">
        <v>Latias</v>
      </c>
      <c r="BB388" t="str">
        <v>Dragon</v>
      </c>
      <c r="BC388" t="str">
        <v xml:space="preserve"> Psychic</v>
      </c>
      <c r="BD388" t="str">
        <f t="shared" si="11"/>
        <v>Dragon, Psychic</v>
      </c>
      <c r="BE388" t="str">
        <v>Latias</v>
      </c>
      <c r="BG388" t="str">
        <v>Dragon, Psychic</v>
      </c>
      <c r="BH388" t="str">
        <v>Latias</v>
      </c>
    </row>
    <row r="389" spans="32:60" x14ac:dyDescent="0.35">
      <c r="AF389" t="str">
        <v>Latios</v>
      </c>
      <c r="AG389" t="str">
        <v>Dragon, Psychic</v>
      </c>
      <c r="AH389" t="str" cm="1">
        <f t="array" ref="AH389:AI389">_xlfn.TEXTSPLIT(AG389,",")</f>
        <v>Dragon</v>
      </c>
      <c r="AI389" t="str">
        <v xml:space="preserve"> Psychic</v>
      </c>
      <c r="AJ389" t="str">
        <f>'pokedex_(Update_04.21)'!E386</f>
        <v>3</v>
      </c>
      <c r="AK389" t="str">
        <v>Latios</v>
      </c>
      <c r="AL389" t="str">
        <v>Dragon</v>
      </c>
      <c r="AM389" t="str">
        <v xml:space="preserve"> Psychic</v>
      </c>
      <c r="AN389" t="str">
        <f t="shared" si="10"/>
        <v>Dragon, Psychic</v>
      </c>
      <c r="AO389" t="str">
        <v>Latios</v>
      </c>
      <c r="AQ389" t="str">
        <v>Dragon, Psychic</v>
      </c>
      <c r="AR389" t="str">
        <v>Latios</v>
      </c>
      <c r="AV389" t="str">
        <v>Latios</v>
      </c>
      <c r="AW389" t="str">
        <v>Dragon, Psychic</v>
      </c>
      <c r="AX389" t="str" cm="1">
        <f t="array" ref="AX389:AY389">_xlfn.TEXTSPLIT(AW389,",")</f>
        <v>Dragon</v>
      </c>
      <c r="AY389" t="str">
        <v xml:space="preserve"> Psychic</v>
      </c>
      <c r="AZ389" t="str">
        <f>'pokedex_(Update_04.21)'!E386</f>
        <v>3</v>
      </c>
      <c r="BA389" t="str">
        <v>Latios</v>
      </c>
      <c r="BB389" t="str">
        <v>Dragon</v>
      </c>
      <c r="BC389" t="str">
        <v xml:space="preserve"> Psychic</v>
      </c>
      <c r="BD389" t="str">
        <f t="shared" si="11"/>
        <v>Dragon, Psychic</v>
      </c>
      <c r="BE389" t="str">
        <v>Latios</v>
      </c>
      <c r="BG389" t="str">
        <v>Dragon, Psychic</v>
      </c>
      <c r="BH389" t="str">
        <v>Latios</v>
      </c>
    </row>
    <row r="390" spans="32:60" x14ac:dyDescent="0.35">
      <c r="AF390" t="str">
        <v>Kyogre</v>
      </c>
      <c r="AG390" t="str">
        <v>Water</v>
      </c>
      <c r="AH390" t="str" cm="1">
        <f t="array" ref="AH390">_xlfn.TEXTSPLIT(AG390,",")</f>
        <v>Water</v>
      </c>
      <c r="AJ390" t="str">
        <f>'pokedex_(Update_04.21)'!E387</f>
        <v>3</v>
      </c>
      <c r="AK390" t="str">
        <v>Kyogre</v>
      </c>
      <c r="AL390" t="str">
        <v>Water</v>
      </c>
      <c r="AM390" t="str">
        <v>Water</v>
      </c>
      <c r="AN390" t="str">
        <f t="shared" ref="AN390:AN453" si="12">_xlfn.TEXTJOIN(",",TRUE,AL390,AM390)</f>
        <v>Water,Water</v>
      </c>
      <c r="AO390" t="str">
        <v>Kyogre</v>
      </c>
      <c r="AQ390" t="str">
        <v>Water</v>
      </c>
      <c r="AR390" t="str">
        <v>Kyogre</v>
      </c>
      <c r="AV390" t="str">
        <v>Kyogre</v>
      </c>
      <c r="AW390" t="str">
        <v>Water</v>
      </c>
      <c r="AX390" t="str" cm="1">
        <f t="array" ref="AX390">_xlfn.TEXTSPLIT(AW390,",")</f>
        <v>Water</v>
      </c>
      <c r="AZ390" t="str">
        <f>'pokedex_(Update_04.21)'!E387</f>
        <v>3</v>
      </c>
      <c r="BA390" t="str">
        <v>Kyogre</v>
      </c>
      <c r="BB390" t="str">
        <v>Water</v>
      </c>
      <c r="BC390" t="str">
        <v>Water</v>
      </c>
      <c r="BD390" t="str">
        <f t="shared" ref="BD390:BD453" si="13">_xlfn.TEXTJOIN(",",TRUE,BB390,BC390)</f>
        <v>Water,Water</v>
      </c>
      <c r="BE390" t="str">
        <v>Kyogre</v>
      </c>
      <c r="BG390" t="str">
        <v>Water</v>
      </c>
      <c r="BH390" t="str">
        <v>Kyogre</v>
      </c>
    </row>
    <row r="391" spans="32:60" x14ac:dyDescent="0.35">
      <c r="AF391" t="str">
        <v>Primal Kyogre</v>
      </c>
      <c r="AG391" t="str">
        <v>Water</v>
      </c>
      <c r="AH391" t="str" cm="1">
        <f t="array" ref="AH391">_xlfn.TEXTSPLIT(AG391,",")</f>
        <v>Water</v>
      </c>
      <c r="AJ391" t="str">
        <f>'pokedex_(Update_04.21)'!E388</f>
        <v>3</v>
      </c>
      <c r="AK391" t="str">
        <v>Primal Kyogre</v>
      </c>
      <c r="AL391" t="str">
        <v>Water</v>
      </c>
      <c r="AM391" t="str">
        <v>Water</v>
      </c>
      <c r="AN391" t="str">
        <f t="shared" si="12"/>
        <v>Water,Water</v>
      </c>
      <c r="AO391" t="str">
        <v>Primal Kyogre</v>
      </c>
      <c r="AQ391" t="str">
        <v>Water</v>
      </c>
      <c r="AR391" t="str">
        <v>Primal Kyogre</v>
      </c>
      <c r="AV391" t="str">
        <v>Primal Kyogre</v>
      </c>
      <c r="AW391" t="str">
        <v>Water</v>
      </c>
      <c r="AX391" t="str" cm="1">
        <f t="array" ref="AX391">_xlfn.TEXTSPLIT(AW391,",")</f>
        <v>Water</v>
      </c>
      <c r="AZ391" t="str">
        <f>'pokedex_(Update_04.21)'!E388</f>
        <v>3</v>
      </c>
      <c r="BA391" t="str">
        <v>Primal Kyogre</v>
      </c>
      <c r="BB391" t="str">
        <v>Water</v>
      </c>
      <c r="BC391" t="str">
        <v>Water</v>
      </c>
      <c r="BD391" t="str">
        <f t="shared" si="13"/>
        <v>Water,Water</v>
      </c>
      <c r="BE391" t="str">
        <v>Primal Kyogre</v>
      </c>
      <c r="BG391" t="str">
        <v>Water</v>
      </c>
      <c r="BH391" t="str">
        <v>Primal Kyogre</v>
      </c>
    </row>
    <row r="392" spans="32:60" x14ac:dyDescent="0.35">
      <c r="AF392" t="str">
        <v>Groudon</v>
      </c>
      <c r="AG392" t="str">
        <v>Ground</v>
      </c>
      <c r="AH392" t="str" cm="1">
        <f t="array" ref="AH392">_xlfn.TEXTSPLIT(AG392,",")</f>
        <v>Ground</v>
      </c>
      <c r="AJ392" t="str">
        <f>'pokedex_(Update_04.21)'!E389</f>
        <v>3</v>
      </c>
      <c r="AK392" t="str">
        <v>Groudon</v>
      </c>
      <c r="AL392" t="str">
        <v>Ground</v>
      </c>
      <c r="AM392" t="str">
        <v>Ground</v>
      </c>
      <c r="AN392" t="str">
        <f t="shared" si="12"/>
        <v>Ground,Ground</v>
      </c>
      <c r="AO392" t="str">
        <v>Groudon</v>
      </c>
      <c r="AQ392" t="str">
        <v>Ground</v>
      </c>
      <c r="AR392" t="str">
        <v>Groudon</v>
      </c>
      <c r="AV392" t="str">
        <v>Groudon</v>
      </c>
      <c r="AW392" t="str">
        <v>Ground</v>
      </c>
      <c r="AX392" t="str" cm="1">
        <f t="array" ref="AX392">_xlfn.TEXTSPLIT(AW392,",")</f>
        <v>Ground</v>
      </c>
      <c r="AZ392" t="str">
        <f>'pokedex_(Update_04.21)'!E389</f>
        <v>3</v>
      </c>
      <c r="BA392" t="str">
        <v>Groudon</v>
      </c>
      <c r="BB392" t="str">
        <v>Ground</v>
      </c>
      <c r="BC392" t="str">
        <v>Ground</v>
      </c>
      <c r="BD392" t="str">
        <f t="shared" si="13"/>
        <v>Ground,Ground</v>
      </c>
      <c r="BE392" t="str">
        <v>Groudon</v>
      </c>
      <c r="BG392" t="str">
        <v>Ground</v>
      </c>
      <c r="BH392" t="str">
        <v>Groudon</v>
      </c>
    </row>
    <row r="393" spans="32:60" x14ac:dyDescent="0.35">
      <c r="AF393" t="str">
        <v>Primal Groudon</v>
      </c>
      <c r="AG393" t="str">
        <v>Ground, Fire</v>
      </c>
      <c r="AH393" t="str" cm="1">
        <f t="array" ref="AH393:AI393">_xlfn.TEXTSPLIT(AG393,",")</f>
        <v>Ground</v>
      </c>
      <c r="AI393" t="str">
        <v xml:space="preserve"> Fire</v>
      </c>
      <c r="AJ393" t="str">
        <f>'pokedex_(Update_04.21)'!E390</f>
        <v>3</v>
      </c>
      <c r="AK393" t="str">
        <v>Primal Groudon</v>
      </c>
      <c r="AL393" t="str">
        <v>Ground</v>
      </c>
      <c r="AM393" t="str">
        <v xml:space="preserve"> Fire</v>
      </c>
      <c r="AN393" t="str">
        <f t="shared" si="12"/>
        <v>Ground, Fire</v>
      </c>
      <c r="AO393" t="str">
        <v>Primal Groudon</v>
      </c>
      <c r="AQ393" t="str">
        <v>Ground, Fire</v>
      </c>
      <c r="AR393" t="str">
        <v>Primal Groudon</v>
      </c>
      <c r="AV393" t="str">
        <v>Primal Groudon</v>
      </c>
      <c r="AW393" t="str">
        <v>Ground, Fire</v>
      </c>
      <c r="AX393" t="str" cm="1">
        <f t="array" ref="AX393:AY393">_xlfn.TEXTSPLIT(AW393,",")</f>
        <v>Ground</v>
      </c>
      <c r="AY393" t="str">
        <v xml:space="preserve"> Fire</v>
      </c>
      <c r="AZ393" t="str">
        <f>'pokedex_(Update_04.21)'!E390</f>
        <v>3</v>
      </c>
      <c r="BA393" t="str">
        <v>Primal Groudon</v>
      </c>
      <c r="BB393" t="str">
        <v>Ground</v>
      </c>
      <c r="BC393" t="str">
        <v xml:space="preserve"> Fire</v>
      </c>
      <c r="BD393" t="str">
        <f t="shared" si="13"/>
        <v>Ground, Fire</v>
      </c>
      <c r="BE393" t="str">
        <v>Primal Groudon</v>
      </c>
      <c r="BG393" t="str">
        <v>Ground, Fire</v>
      </c>
      <c r="BH393" t="str">
        <v>Primal Groudon</v>
      </c>
    </row>
    <row r="394" spans="32:60" x14ac:dyDescent="0.35">
      <c r="AF394" t="str">
        <v>Rayquaza</v>
      </c>
      <c r="AG394" t="str">
        <v>Dragon, Flying</v>
      </c>
      <c r="AH394" t="str" cm="1">
        <f t="array" ref="AH394:AI394">_xlfn.TEXTSPLIT(AG394,",")</f>
        <v>Dragon</v>
      </c>
      <c r="AI394" t="str">
        <v xml:space="preserve"> Flying</v>
      </c>
      <c r="AJ394" t="str">
        <f>'pokedex_(Update_04.21)'!E391</f>
        <v>3</v>
      </c>
      <c r="AK394" t="str">
        <v>Rayquaza</v>
      </c>
      <c r="AL394" t="str">
        <v>Dragon</v>
      </c>
      <c r="AM394" t="str">
        <v xml:space="preserve"> Flying</v>
      </c>
      <c r="AN394" t="str">
        <f t="shared" si="12"/>
        <v>Dragon, Flying</v>
      </c>
      <c r="AO394" t="str">
        <v>Rayquaza</v>
      </c>
      <c r="AQ394" t="str">
        <v>Dragon, Flying</v>
      </c>
      <c r="AR394" t="str">
        <v>Rayquaza</v>
      </c>
      <c r="AV394" t="str">
        <v>Rayquaza</v>
      </c>
      <c r="AW394" t="str">
        <v>Dragon, Flying</v>
      </c>
      <c r="AX394" t="str" cm="1">
        <f t="array" ref="AX394:AY394">_xlfn.TEXTSPLIT(AW394,",")</f>
        <v>Dragon</v>
      </c>
      <c r="AY394" t="str">
        <v xml:space="preserve"> Flying</v>
      </c>
      <c r="AZ394" t="str">
        <f>'pokedex_(Update_04.21)'!E391</f>
        <v>3</v>
      </c>
      <c r="BA394" t="str">
        <v>Rayquaza</v>
      </c>
      <c r="BB394" t="str">
        <v>Dragon</v>
      </c>
      <c r="BC394" t="str">
        <v xml:space="preserve"> Flying</v>
      </c>
      <c r="BD394" t="str">
        <f t="shared" si="13"/>
        <v>Dragon, Flying</v>
      </c>
      <c r="BE394" t="str">
        <v>Rayquaza</v>
      </c>
      <c r="BG394" t="str">
        <v>Dragon, Flying</v>
      </c>
      <c r="BH394" t="str">
        <v>Rayquaza</v>
      </c>
    </row>
    <row r="395" spans="32:60" x14ac:dyDescent="0.35">
      <c r="AF395" t="str">
        <v>Jirachi</v>
      </c>
      <c r="AG395" t="str">
        <v>Steel, Psychic</v>
      </c>
      <c r="AH395" t="str" cm="1">
        <f t="array" ref="AH395:AI395">_xlfn.TEXTSPLIT(AG395,",")</f>
        <v>Steel</v>
      </c>
      <c r="AI395" t="str">
        <v xml:space="preserve"> Psychic</v>
      </c>
      <c r="AJ395" t="str">
        <f>'pokedex_(Update_04.21)'!E392</f>
        <v>3</v>
      </c>
      <c r="AK395" t="str">
        <v>Jirachi</v>
      </c>
      <c r="AL395" t="str">
        <v>Steel</v>
      </c>
      <c r="AM395" t="str">
        <v xml:space="preserve"> Psychic</v>
      </c>
      <c r="AN395" t="str">
        <f t="shared" si="12"/>
        <v>Steel, Psychic</v>
      </c>
      <c r="AO395" t="str">
        <v>Jirachi</v>
      </c>
      <c r="AQ395" t="str">
        <v>Steel, Psychic</v>
      </c>
      <c r="AR395" t="str">
        <v>Jirachi</v>
      </c>
      <c r="AV395" t="str">
        <v>Jirachi</v>
      </c>
      <c r="AW395" t="str">
        <v>Steel, Psychic</v>
      </c>
      <c r="AX395" t="str" cm="1">
        <f t="array" ref="AX395:AY395">_xlfn.TEXTSPLIT(AW395,",")</f>
        <v>Steel</v>
      </c>
      <c r="AY395" t="str">
        <v xml:space="preserve"> Psychic</v>
      </c>
      <c r="AZ395" t="str">
        <f>'pokedex_(Update_04.21)'!E392</f>
        <v>3</v>
      </c>
      <c r="BA395" t="str">
        <v>Jirachi</v>
      </c>
      <c r="BB395" t="str">
        <v>Steel</v>
      </c>
      <c r="BC395" t="str">
        <v xml:space="preserve"> Psychic</v>
      </c>
      <c r="BD395" t="str">
        <f t="shared" si="13"/>
        <v>Steel, Psychic</v>
      </c>
      <c r="BE395" t="str">
        <v>Jirachi</v>
      </c>
      <c r="BG395" t="str">
        <v>Steel, Psychic</v>
      </c>
      <c r="BH395" t="str">
        <v>Jirachi</v>
      </c>
    </row>
    <row r="396" spans="32:60" x14ac:dyDescent="0.35">
      <c r="AF396" t="str">
        <v>Deoxys Normal Forme</v>
      </c>
      <c r="AG396" t="str">
        <v>Psychic</v>
      </c>
      <c r="AH396" t="str" cm="1">
        <f t="array" ref="AH396">_xlfn.TEXTSPLIT(AG396,",")</f>
        <v>Psychic</v>
      </c>
      <c r="AJ396" t="str">
        <f>'pokedex_(Update_04.21)'!E393</f>
        <v>3</v>
      </c>
      <c r="AK396" t="str">
        <v>Deoxys Normal Forme</v>
      </c>
      <c r="AL396" t="str">
        <v>Psychic</v>
      </c>
      <c r="AM396" t="str">
        <v>Psychic</v>
      </c>
      <c r="AN396" t="str">
        <f t="shared" si="12"/>
        <v>Psychic,Psychic</v>
      </c>
      <c r="AO396" t="str">
        <v>Deoxys Normal Forme</v>
      </c>
      <c r="AQ396" t="str">
        <v>Psychic</v>
      </c>
      <c r="AR396" t="str">
        <v>Deoxys Normal Forme</v>
      </c>
      <c r="AV396" t="str">
        <v>Deoxys Normal Forme</v>
      </c>
      <c r="AW396" t="str">
        <v>Psychic</v>
      </c>
      <c r="AX396" t="str" cm="1">
        <f t="array" ref="AX396">_xlfn.TEXTSPLIT(AW396,",")</f>
        <v>Psychic</v>
      </c>
      <c r="AZ396" t="str">
        <f>'pokedex_(Update_04.21)'!E393</f>
        <v>3</v>
      </c>
      <c r="BA396" t="str">
        <v>Deoxys Normal Forme</v>
      </c>
      <c r="BB396" t="str">
        <v>Psychic</v>
      </c>
      <c r="BC396" t="str">
        <v>Psychic</v>
      </c>
      <c r="BD396" t="str">
        <f t="shared" si="13"/>
        <v>Psychic,Psychic</v>
      </c>
      <c r="BE396" t="str">
        <v>Deoxys Normal Forme</v>
      </c>
      <c r="BG396" t="str">
        <v>Psychic</v>
      </c>
      <c r="BH396" t="str">
        <v>Deoxys Normal Forme</v>
      </c>
    </row>
    <row r="397" spans="32:60" x14ac:dyDescent="0.35">
      <c r="AF397" t="str">
        <v>Deoxys Attack Forme</v>
      </c>
      <c r="AG397" t="str">
        <v>Psychic</v>
      </c>
      <c r="AH397" t="str" cm="1">
        <f t="array" ref="AH397">_xlfn.TEXTSPLIT(AG397,",")</f>
        <v>Psychic</v>
      </c>
      <c r="AJ397" t="str">
        <f>'pokedex_(Update_04.21)'!E394</f>
        <v>3</v>
      </c>
      <c r="AK397" t="str">
        <v>Deoxys Attack Forme</v>
      </c>
      <c r="AL397" t="str">
        <v>Psychic</v>
      </c>
      <c r="AM397" t="str">
        <v>Psychic</v>
      </c>
      <c r="AN397" t="str">
        <f t="shared" si="12"/>
        <v>Psychic,Psychic</v>
      </c>
      <c r="AO397" t="str">
        <v>Deoxys Attack Forme</v>
      </c>
      <c r="AQ397" t="str">
        <v>Psychic</v>
      </c>
      <c r="AR397" t="str">
        <v>Deoxys Attack Forme</v>
      </c>
      <c r="AV397" t="str">
        <v>Deoxys Attack Forme</v>
      </c>
      <c r="AW397" t="str">
        <v>Psychic</v>
      </c>
      <c r="AX397" t="str" cm="1">
        <f t="array" ref="AX397">_xlfn.TEXTSPLIT(AW397,",")</f>
        <v>Psychic</v>
      </c>
      <c r="AZ397" t="str">
        <f>'pokedex_(Update_04.21)'!E394</f>
        <v>3</v>
      </c>
      <c r="BA397" t="str">
        <v>Deoxys Attack Forme</v>
      </c>
      <c r="BB397" t="str">
        <v>Psychic</v>
      </c>
      <c r="BC397" t="str">
        <v>Psychic</v>
      </c>
      <c r="BD397" t="str">
        <f t="shared" si="13"/>
        <v>Psychic,Psychic</v>
      </c>
      <c r="BE397" t="str">
        <v>Deoxys Attack Forme</v>
      </c>
      <c r="BG397" t="str">
        <v>Psychic</v>
      </c>
      <c r="BH397" t="str">
        <v>Deoxys Attack Forme</v>
      </c>
    </row>
    <row r="398" spans="32:60" x14ac:dyDescent="0.35">
      <c r="AF398" t="str">
        <v>Deoxys Defense Forme</v>
      </c>
      <c r="AG398" t="str">
        <v>Psychic</v>
      </c>
      <c r="AH398" t="str" cm="1">
        <f t="array" ref="AH398">_xlfn.TEXTSPLIT(AG398,",")</f>
        <v>Psychic</v>
      </c>
      <c r="AJ398" t="str">
        <f>'pokedex_(Update_04.21)'!E395</f>
        <v>3</v>
      </c>
      <c r="AK398" t="str">
        <v>Deoxys Defense Forme</v>
      </c>
      <c r="AL398" t="str">
        <v>Psychic</v>
      </c>
      <c r="AM398" t="str">
        <v>Psychic</v>
      </c>
      <c r="AN398" t="str">
        <f t="shared" si="12"/>
        <v>Psychic,Psychic</v>
      </c>
      <c r="AO398" t="str">
        <v>Deoxys Defense Forme</v>
      </c>
      <c r="AQ398" t="str">
        <v>Psychic</v>
      </c>
      <c r="AR398" t="str">
        <v>Deoxys Defense Forme</v>
      </c>
      <c r="AV398" t="str">
        <v>Deoxys Defense Forme</v>
      </c>
      <c r="AW398" t="str">
        <v>Psychic</v>
      </c>
      <c r="AX398" t="str" cm="1">
        <f t="array" ref="AX398">_xlfn.TEXTSPLIT(AW398,",")</f>
        <v>Psychic</v>
      </c>
      <c r="AZ398" t="str">
        <f>'pokedex_(Update_04.21)'!E395</f>
        <v>3</v>
      </c>
      <c r="BA398" t="str">
        <v>Deoxys Defense Forme</v>
      </c>
      <c r="BB398" t="str">
        <v>Psychic</v>
      </c>
      <c r="BC398" t="str">
        <v>Psychic</v>
      </c>
      <c r="BD398" t="str">
        <f t="shared" si="13"/>
        <v>Psychic,Psychic</v>
      </c>
      <c r="BE398" t="str">
        <v>Deoxys Defense Forme</v>
      </c>
      <c r="BG398" t="str">
        <v>Psychic</v>
      </c>
      <c r="BH398" t="str">
        <v>Deoxys Defense Forme</v>
      </c>
    </row>
    <row r="399" spans="32:60" x14ac:dyDescent="0.35">
      <c r="AF399" t="str">
        <v>Deoxys Speed Forme</v>
      </c>
      <c r="AG399" t="str">
        <v>Psychic</v>
      </c>
      <c r="AH399" t="str" cm="1">
        <f t="array" ref="AH399">_xlfn.TEXTSPLIT(AG399,",")</f>
        <v>Psychic</v>
      </c>
      <c r="AJ399" t="str">
        <f>'pokedex_(Update_04.21)'!E396</f>
        <v>3</v>
      </c>
      <c r="AK399" t="str">
        <v>Deoxys Speed Forme</v>
      </c>
      <c r="AL399" t="str">
        <v>Psychic</v>
      </c>
      <c r="AM399" t="str">
        <v>Psychic</v>
      </c>
      <c r="AN399" t="str">
        <f t="shared" si="12"/>
        <v>Psychic,Psychic</v>
      </c>
      <c r="AO399" t="str">
        <v>Deoxys Speed Forme</v>
      </c>
      <c r="AQ399" t="str">
        <v>Psychic</v>
      </c>
      <c r="AR399" t="str">
        <v>Deoxys Speed Forme</v>
      </c>
      <c r="AV399" t="str">
        <v>Deoxys Speed Forme</v>
      </c>
      <c r="AW399" t="str">
        <v>Psychic</v>
      </c>
      <c r="AX399" t="str" cm="1">
        <f t="array" ref="AX399">_xlfn.TEXTSPLIT(AW399,",")</f>
        <v>Psychic</v>
      </c>
      <c r="AZ399" t="str">
        <f>'pokedex_(Update_04.21)'!E396</f>
        <v>3</v>
      </c>
      <c r="BA399" t="str">
        <v>Deoxys Speed Forme</v>
      </c>
      <c r="BB399" t="str">
        <v>Psychic</v>
      </c>
      <c r="BC399" t="str">
        <v>Psychic</v>
      </c>
      <c r="BD399" t="str">
        <f t="shared" si="13"/>
        <v>Psychic,Psychic</v>
      </c>
      <c r="BE399" t="str">
        <v>Deoxys Speed Forme</v>
      </c>
      <c r="BG399" t="str">
        <v>Psychic</v>
      </c>
      <c r="BH399" t="str">
        <v>Deoxys Speed Forme</v>
      </c>
    </row>
    <row r="400" spans="32:60" x14ac:dyDescent="0.35">
      <c r="AF400" t="str">
        <v>Turtwig</v>
      </c>
      <c r="AG400" t="str">
        <v>Grass</v>
      </c>
      <c r="AH400" t="str" cm="1">
        <f t="array" ref="AH400">_xlfn.TEXTSPLIT(AG400,",")</f>
        <v>Grass</v>
      </c>
      <c r="AJ400" t="str">
        <f>'pokedex_(Update_04.21)'!E397</f>
        <v>4</v>
      </c>
      <c r="AK400" t="str">
        <v>Turtwig</v>
      </c>
      <c r="AL400" t="str">
        <v>Grass</v>
      </c>
      <c r="AM400" t="str">
        <v>Grass</v>
      </c>
      <c r="AN400" t="str">
        <f t="shared" si="12"/>
        <v>Grass,Grass</v>
      </c>
      <c r="AO400" t="str">
        <v>Turtwig</v>
      </c>
      <c r="AQ400" t="str">
        <v>Grass</v>
      </c>
      <c r="AR400" t="str">
        <v>Turtwig</v>
      </c>
      <c r="AV400" t="str">
        <v>Turtwig</v>
      </c>
      <c r="AW400" t="str">
        <v>Grass</v>
      </c>
      <c r="AX400" t="str" cm="1">
        <f t="array" ref="AX400">_xlfn.TEXTSPLIT(AW400,",")</f>
        <v>Grass</v>
      </c>
      <c r="AZ400" t="str">
        <f>'pokedex_(Update_04.21)'!E397</f>
        <v>4</v>
      </c>
      <c r="BA400" t="str">
        <v>Turtwig</v>
      </c>
      <c r="BB400" t="str">
        <v>Grass</v>
      </c>
      <c r="BC400" t="str">
        <v>Grass</v>
      </c>
      <c r="BD400" t="str">
        <f t="shared" si="13"/>
        <v>Grass,Grass</v>
      </c>
      <c r="BE400" t="str">
        <v>Turtwig</v>
      </c>
      <c r="BG400" t="str">
        <v>Grass</v>
      </c>
      <c r="BH400" t="str">
        <v>Turtwig</v>
      </c>
    </row>
    <row r="401" spans="32:60" x14ac:dyDescent="0.35">
      <c r="AF401" t="str">
        <v>Grotle</v>
      </c>
      <c r="AG401" t="str">
        <v>Grass</v>
      </c>
      <c r="AH401" t="str" cm="1">
        <f t="array" ref="AH401">_xlfn.TEXTSPLIT(AG401,",")</f>
        <v>Grass</v>
      </c>
      <c r="AJ401" t="str">
        <f>'pokedex_(Update_04.21)'!E398</f>
        <v>4</v>
      </c>
      <c r="AK401" t="str">
        <v>Grotle</v>
      </c>
      <c r="AL401" t="str">
        <v>Grass</v>
      </c>
      <c r="AM401" t="str">
        <v>Grass</v>
      </c>
      <c r="AN401" t="str">
        <f t="shared" si="12"/>
        <v>Grass,Grass</v>
      </c>
      <c r="AO401" t="str">
        <v>Grotle</v>
      </c>
      <c r="AQ401" t="str">
        <v>Grass</v>
      </c>
      <c r="AR401" t="str">
        <v>Grotle</v>
      </c>
      <c r="AV401" t="str">
        <v>Grotle</v>
      </c>
      <c r="AW401" t="str">
        <v>Grass</v>
      </c>
      <c r="AX401" t="str" cm="1">
        <f t="array" ref="AX401">_xlfn.TEXTSPLIT(AW401,",")</f>
        <v>Grass</v>
      </c>
      <c r="AZ401" t="str">
        <f>'pokedex_(Update_04.21)'!E398</f>
        <v>4</v>
      </c>
      <c r="BA401" t="str">
        <v>Grotle</v>
      </c>
      <c r="BB401" t="str">
        <v>Grass</v>
      </c>
      <c r="BC401" t="str">
        <v>Grass</v>
      </c>
      <c r="BD401" t="str">
        <f t="shared" si="13"/>
        <v>Grass,Grass</v>
      </c>
      <c r="BE401" t="str">
        <v>Grotle</v>
      </c>
      <c r="BG401" t="str">
        <v>Grass</v>
      </c>
      <c r="BH401" t="str">
        <v>Grotle</v>
      </c>
    </row>
    <row r="402" spans="32:60" x14ac:dyDescent="0.35">
      <c r="AF402" t="str">
        <v>Torterra</v>
      </c>
      <c r="AG402" t="str">
        <v>Grass, Ground</v>
      </c>
      <c r="AH402" t="str" cm="1">
        <f t="array" ref="AH402:AI402">_xlfn.TEXTSPLIT(AG402,",")</f>
        <v>Grass</v>
      </c>
      <c r="AI402" t="str">
        <v xml:space="preserve"> Ground</v>
      </c>
      <c r="AJ402" t="str">
        <f>'pokedex_(Update_04.21)'!E399</f>
        <v>4</v>
      </c>
      <c r="AK402" t="str">
        <v>Torterra</v>
      </c>
      <c r="AL402" t="str">
        <v>Grass</v>
      </c>
      <c r="AM402" t="str">
        <v xml:space="preserve"> Ground</v>
      </c>
      <c r="AN402" t="str">
        <f t="shared" si="12"/>
        <v>Grass, Ground</v>
      </c>
      <c r="AO402" t="str">
        <v>Torterra</v>
      </c>
      <c r="AQ402" t="str">
        <v>Grass, Ground</v>
      </c>
      <c r="AR402" t="str">
        <v>Torterra</v>
      </c>
      <c r="AV402" t="str">
        <v>Torterra</v>
      </c>
      <c r="AW402" t="str">
        <v>Grass, Ground</v>
      </c>
      <c r="AX402" t="str" cm="1">
        <f t="array" ref="AX402:AY402">_xlfn.TEXTSPLIT(AW402,",")</f>
        <v>Grass</v>
      </c>
      <c r="AY402" t="str">
        <v xml:space="preserve"> Ground</v>
      </c>
      <c r="AZ402" t="str">
        <f>'pokedex_(Update_04.21)'!E399</f>
        <v>4</v>
      </c>
      <c r="BA402" t="str">
        <v>Torterra</v>
      </c>
      <c r="BB402" t="str">
        <v>Grass</v>
      </c>
      <c r="BC402" t="str">
        <v xml:space="preserve"> Ground</v>
      </c>
      <c r="BD402" t="str">
        <f t="shared" si="13"/>
        <v>Grass, Ground</v>
      </c>
      <c r="BE402" t="str">
        <v>Torterra</v>
      </c>
      <c r="BG402" t="str">
        <v>Grass, Ground</v>
      </c>
      <c r="BH402" t="str">
        <v>Torterra</v>
      </c>
    </row>
    <row r="403" spans="32:60" x14ac:dyDescent="0.35">
      <c r="AF403" t="str">
        <v>Chimchar</v>
      </c>
      <c r="AG403" t="str">
        <v>Fire</v>
      </c>
      <c r="AH403" t="str" cm="1">
        <f t="array" ref="AH403">_xlfn.TEXTSPLIT(AG403,",")</f>
        <v>Fire</v>
      </c>
      <c r="AJ403" t="str">
        <f>'pokedex_(Update_04.21)'!E400</f>
        <v>4</v>
      </c>
      <c r="AK403" t="str">
        <v>Chimchar</v>
      </c>
      <c r="AL403" t="str">
        <v>Fire</v>
      </c>
      <c r="AM403" t="str">
        <v>Fire</v>
      </c>
      <c r="AN403" t="str">
        <f t="shared" si="12"/>
        <v>Fire,Fire</v>
      </c>
      <c r="AO403" t="str">
        <v>Chimchar</v>
      </c>
      <c r="AQ403" t="str">
        <v>Fire</v>
      </c>
      <c r="AR403" t="str">
        <v>Chimchar</v>
      </c>
      <c r="AV403" t="str">
        <v>Chimchar</v>
      </c>
      <c r="AW403" t="str">
        <v>Fire</v>
      </c>
      <c r="AX403" t="str" cm="1">
        <f t="array" ref="AX403">_xlfn.TEXTSPLIT(AW403,",")</f>
        <v>Fire</v>
      </c>
      <c r="AZ403" t="str">
        <f>'pokedex_(Update_04.21)'!E400</f>
        <v>4</v>
      </c>
      <c r="BA403" t="str">
        <v>Chimchar</v>
      </c>
      <c r="BB403" t="str">
        <v>Fire</v>
      </c>
      <c r="BC403" t="str">
        <v>Fire</v>
      </c>
      <c r="BD403" t="str">
        <f t="shared" si="13"/>
        <v>Fire,Fire</v>
      </c>
      <c r="BE403" t="str">
        <v>Chimchar</v>
      </c>
      <c r="BG403" t="str">
        <v>Fire</v>
      </c>
      <c r="BH403" t="str">
        <v>Chimchar</v>
      </c>
    </row>
    <row r="404" spans="32:60" x14ac:dyDescent="0.35">
      <c r="AF404" t="str">
        <v>Monferno</v>
      </c>
      <c r="AG404" t="str">
        <v>Fire, Fighting</v>
      </c>
      <c r="AH404" t="str" cm="1">
        <f t="array" ref="AH404:AI404">_xlfn.TEXTSPLIT(AG404,",")</f>
        <v>Fire</v>
      </c>
      <c r="AI404" t="str">
        <v xml:space="preserve"> Fighting</v>
      </c>
      <c r="AJ404" t="str">
        <f>'pokedex_(Update_04.21)'!E401</f>
        <v>4</v>
      </c>
      <c r="AK404" t="str">
        <v>Monferno</v>
      </c>
      <c r="AL404" t="str">
        <v>Fire</v>
      </c>
      <c r="AM404" t="str">
        <v xml:space="preserve"> Fighting</v>
      </c>
      <c r="AN404" t="str">
        <f t="shared" si="12"/>
        <v>Fire, Fighting</v>
      </c>
      <c r="AO404" t="str">
        <v>Monferno</v>
      </c>
      <c r="AQ404" t="str">
        <v>Fire, Fighting</v>
      </c>
      <c r="AR404" t="str">
        <v>Monferno</v>
      </c>
      <c r="AV404" t="str">
        <v>Monferno</v>
      </c>
      <c r="AW404" t="str">
        <v>Fire, Fighting</v>
      </c>
      <c r="AX404" t="str" cm="1">
        <f t="array" ref="AX404:AY404">_xlfn.TEXTSPLIT(AW404,",")</f>
        <v>Fire</v>
      </c>
      <c r="AY404" t="str">
        <v xml:space="preserve"> Fighting</v>
      </c>
      <c r="AZ404" t="str">
        <f>'pokedex_(Update_04.21)'!E401</f>
        <v>4</v>
      </c>
      <c r="BA404" t="str">
        <v>Monferno</v>
      </c>
      <c r="BB404" t="str">
        <v>Fire</v>
      </c>
      <c r="BC404" t="str">
        <v xml:space="preserve"> Fighting</v>
      </c>
      <c r="BD404" t="str">
        <f t="shared" si="13"/>
        <v>Fire, Fighting</v>
      </c>
      <c r="BE404" t="str">
        <v>Monferno</v>
      </c>
      <c r="BG404" t="str">
        <v>Fire, Fighting</v>
      </c>
      <c r="BH404" t="str">
        <v>Monferno</v>
      </c>
    </row>
    <row r="405" spans="32:60" x14ac:dyDescent="0.35">
      <c r="AF405" t="str">
        <v>Infernape</v>
      </c>
      <c r="AG405" t="str">
        <v>Fire, Fighting</v>
      </c>
      <c r="AH405" t="str" cm="1">
        <f t="array" ref="AH405:AI405">_xlfn.TEXTSPLIT(AG405,",")</f>
        <v>Fire</v>
      </c>
      <c r="AI405" t="str">
        <v xml:space="preserve"> Fighting</v>
      </c>
      <c r="AJ405" t="str">
        <f>'pokedex_(Update_04.21)'!E402</f>
        <v>4</v>
      </c>
      <c r="AK405" t="str">
        <v>Infernape</v>
      </c>
      <c r="AL405" t="str">
        <v>Fire</v>
      </c>
      <c r="AM405" t="str">
        <v xml:space="preserve"> Fighting</v>
      </c>
      <c r="AN405" t="str">
        <f t="shared" si="12"/>
        <v>Fire, Fighting</v>
      </c>
      <c r="AO405" t="str">
        <v>Infernape</v>
      </c>
      <c r="AQ405" t="str">
        <v>Fire, Fighting</v>
      </c>
      <c r="AR405" t="str">
        <v>Infernape</v>
      </c>
      <c r="AV405" t="str">
        <v>Infernape</v>
      </c>
      <c r="AW405" t="str">
        <v>Fire, Fighting</v>
      </c>
      <c r="AX405" t="str" cm="1">
        <f t="array" ref="AX405:AY405">_xlfn.TEXTSPLIT(AW405,",")</f>
        <v>Fire</v>
      </c>
      <c r="AY405" t="str">
        <v xml:space="preserve"> Fighting</v>
      </c>
      <c r="AZ405" t="str">
        <f>'pokedex_(Update_04.21)'!E402</f>
        <v>4</v>
      </c>
      <c r="BA405" t="str">
        <v>Infernape</v>
      </c>
      <c r="BB405" t="str">
        <v>Fire</v>
      </c>
      <c r="BC405" t="str">
        <v xml:space="preserve"> Fighting</v>
      </c>
      <c r="BD405" t="str">
        <f t="shared" si="13"/>
        <v>Fire, Fighting</v>
      </c>
      <c r="BE405" t="str">
        <v>Infernape</v>
      </c>
      <c r="BG405" t="str">
        <v>Fire, Fighting</v>
      </c>
      <c r="BH405" t="str">
        <v>Infernape</v>
      </c>
    </row>
    <row r="406" spans="32:60" x14ac:dyDescent="0.35">
      <c r="AF406" t="str">
        <v>Piplup</v>
      </c>
      <c r="AG406" t="str">
        <v>Water</v>
      </c>
      <c r="AH406" t="str" cm="1">
        <f t="array" ref="AH406">_xlfn.TEXTSPLIT(AG406,",")</f>
        <v>Water</v>
      </c>
      <c r="AJ406" t="str">
        <f>'pokedex_(Update_04.21)'!E403</f>
        <v>4</v>
      </c>
      <c r="AK406" t="str">
        <v>Piplup</v>
      </c>
      <c r="AL406" t="str">
        <v>Water</v>
      </c>
      <c r="AM406" t="str">
        <v>Water</v>
      </c>
      <c r="AN406" t="str">
        <f t="shared" si="12"/>
        <v>Water,Water</v>
      </c>
      <c r="AO406" t="str">
        <v>Piplup</v>
      </c>
      <c r="AQ406" t="str">
        <v>Water</v>
      </c>
      <c r="AR406" t="str">
        <v>Piplup</v>
      </c>
      <c r="AV406" t="str">
        <v>Piplup</v>
      </c>
      <c r="AW406" t="str">
        <v>Water</v>
      </c>
      <c r="AX406" t="str" cm="1">
        <f t="array" ref="AX406">_xlfn.TEXTSPLIT(AW406,",")</f>
        <v>Water</v>
      </c>
      <c r="AZ406" t="str">
        <f>'pokedex_(Update_04.21)'!E403</f>
        <v>4</v>
      </c>
      <c r="BA406" t="str">
        <v>Piplup</v>
      </c>
      <c r="BB406" t="str">
        <v>Water</v>
      </c>
      <c r="BC406" t="str">
        <v>Water</v>
      </c>
      <c r="BD406" t="str">
        <f t="shared" si="13"/>
        <v>Water,Water</v>
      </c>
      <c r="BE406" t="str">
        <v>Piplup</v>
      </c>
      <c r="BG406" t="str">
        <v>Water</v>
      </c>
      <c r="BH406" t="str">
        <v>Piplup</v>
      </c>
    </row>
    <row r="407" spans="32:60" x14ac:dyDescent="0.35">
      <c r="AF407" t="str">
        <v>Prinplup</v>
      </c>
      <c r="AG407" t="str">
        <v>Water</v>
      </c>
      <c r="AH407" t="str" cm="1">
        <f t="array" ref="AH407">_xlfn.TEXTSPLIT(AG407,",")</f>
        <v>Water</v>
      </c>
      <c r="AJ407" t="str">
        <f>'pokedex_(Update_04.21)'!E404</f>
        <v>4</v>
      </c>
      <c r="AK407" t="str">
        <v>Prinplup</v>
      </c>
      <c r="AL407" t="str">
        <v>Water</v>
      </c>
      <c r="AM407" t="str">
        <v>Water</v>
      </c>
      <c r="AN407" t="str">
        <f t="shared" si="12"/>
        <v>Water,Water</v>
      </c>
      <c r="AO407" t="str">
        <v>Prinplup</v>
      </c>
      <c r="AQ407" t="str">
        <v>Water</v>
      </c>
      <c r="AR407" t="str">
        <v>Prinplup</v>
      </c>
      <c r="AV407" t="str">
        <v>Prinplup</v>
      </c>
      <c r="AW407" t="str">
        <v>Water</v>
      </c>
      <c r="AX407" t="str" cm="1">
        <f t="array" ref="AX407">_xlfn.TEXTSPLIT(AW407,",")</f>
        <v>Water</v>
      </c>
      <c r="AZ407" t="str">
        <f>'pokedex_(Update_04.21)'!E404</f>
        <v>4</v>
      </c>
      <c r="BA407" t="str">
        <v>Prinplup</v>
      </c>
      <c r="BB407" t="str">
        <v>Water</v>
      </c>
      <c r="BC407" t="str">
        <v>Water</v>
      </c>
      <c r="BD407" t="str">
        <f t="shared" si="13"/>
        <v>Water,Water</v>
      </c>
      <c r="BE407" t="str">
        <v>Prinplup</v>
      </c>
      <c r="BG407" t="str">
        <v>Water</v>
      </c>
      <c r="BH407" t="str">
        <v>Prinplup</v>
      </c>
    </row>
    <row r="408" spans="32:60" x14ac:dyDescent="0.35">
      <c r="AF408" t="str">
        <v>Empoleon</v>
      </c>
      <c r="AG408" t="str">
        <v>Water, Steel</v>
      </c>
      <c r="AH408" t="str" cm="1">
        <f t="array" ref="AH408:AI408">_xlfn.TEXTSPLIT(AG408,",")</f>
        <v>Water</v>
      </c>
      <c r="AI408" t="str">
        <v xml:space="preserve"> Steel</v>
      </c>
      <c r="AJ408" t="str">
        <f>'pokedex_(Update_04.21)'!E405</f>
        <v>4</v>
      </c>
      <c r="AK408" t="str">
        <v>Empoleon</v>
      </c>
      <c r="AL408" t="str">
        <v>Water</v>
      </c>
      <c r="AM408" t="str">
        <v xml:space="preserve"> Steel</v>
      </c>
      <c r="AN408" t="str">
        <f t="shared" si="12"/>
        <v>Water, Steel</v>
      </c>
      <c r="AO408" t="str">
        <v>Empoleon</v>
      </c>
      <c r="AQ408" t="str">
        <v>Water, Steel</v>
      </c>
      <c r="AR408" t="str">
        <v>Empoleon</v>
      </c>
      <c r="AV408" t="str">
        <v>Empoleon</v>
      </c>
      <c r="AW408" t="str">
        <v>Water, Steel</v>
      </c>
      <c r="AX408" t="str" cm="1">
        <f t="array" ref="AX408:AY408">_xlfn.TEXTSPLIT(AW408,",")</f>
        <v>Water</v>
      </c>
      <c r="AY408" t="str">
        <v xml:space="preserve"> Steel</v>
      </c>
      <c r="AZ408" t="str">
        <f>'pokedex_(Update_04.21)'!E405</f>
        <v>4</v>
      </c>
      <c r="BA408" t="str">
        <v>Empoleon</v>
      </c>
      <c r="BB408" t="str">
        <v>Water</v>
      </c>
      <c r="BC408" t="str">
        <v xml:space="preserve"> Steel</v>
      </c>
      <c r="BD408" t="str">
        <f t="shared" si="13"/>
        <v>Water, Steel</v>
      </c>
      <c r="BE408" t="str">
        <v>Empoleon</v>
      </c>
      <c r="BG408" t="str">
        <v>Water, Steel</v>
      </c>
      <c r="BH408" t="str">
        <v>Empoleon</v>
      </c>
    </row>
    <row r="409" spans="32:60" x14ac:dyDescent="0.35">
      <c r="AF409" t="str">
        <v>Starly</v>
      </c>
      <c r="AG409" t="str">
        <v>Normal, Flying</v>
      </c>
      <c r="AH409" t="str" cm="1">
        <f t="array" ref="AH409:AI409">_xlfn.TEXTSPLIT(AG409,",")</f>
        <v>Normal</v>
      </c>
      <c r="AI409" t="str">
        <v xml:space="preserve"> Flying</v>
      </c>
      <c r="AJ409" t="str">
        <f>'pokedex_(Update_04.21)'!E406</f>
        <v>4</v>
      </c>
      <c r="AK409" t="str">
        <v>Starly</v>
      </c>
      <c r="AL409" t="str">
        <v>Normal</v>
      </c>
      <c r="AM409" t="str">
        <v xml:space="preserve"> Flying</v>
      </c>
      <c r="AN409" t="str">
        <f t="shared" si="12"/>
        <v>Normal, Flying</v>
      </c>
      <c r="AO409" t="str">
        <v>Starly</v>
      </c>
      <c r="AQ409" t="str">
        <v>Normal, Flying</v>
      </c>
      <c r="AR409" t="str">
        <v>Starly</v>
      </c>
      <c r="AV409" t="str">
        <v>Starly</v>
      </c>
      <c r="AW409" t="str">
        <v>Normal, Flying</v>
      </c>
      <c r="AX409" t="str" cm="1">
        <f t="array" ref="AX409:AY409">_xlfn.TEXTSPLIT(AW409,",")</f>
        <v>Normal</v>
      </c>
      <c r="AY409" t="str">
        <v xml:space="preserve"> Flying</v>
      </c>
      <c r="AZ409" t="str">
        <f>'pokedex_(Update_04.21)'!E406</f>
        <v>4</v>
      </c>
      <c r="BA409" t="str">
        <v>Starly</v>
      </c>
      <c r="BB409" t="str">
        <v>Normal</v>
      </c>
      <c r="BC409" t="str">
        <v xml:space="preserve"> Flying</v>
      </c>
      <c r="BD409" t="str">
        <f t="shared" si="13"/>
        <v>Normal, Flying</v>
      </c>
      <c r="BE409" t="str">
        <v>Starly</v>
      </c>
      <c r="BG409" t="str">
        <v>Normal, Flying</v>
      </c>
      <c r="BH409" t="str">
        <v>Starly</v>
      </c>
    </row>
    <row r="410" spans="32:60" x14ac:dyDescent="0.35">
      <c r="AF410" t="str">
        <v>Staravia</v>
      </c>
      <c r="AG410" t="str">
        <v>Normal, Flying</v>
      </c>
      <c r="AH410" t="str" cm="1">
        <f t="array" ref="AH410:AI410">_xlfn.TEXTSPLIT(AG410,",")</f>
        <v>Normal</v>
      </c>
      <c r="AI410" t="str">
        <v xml:space="preserve"> Flying</v>
      </c>
      <c r="AJ410" t="str">
        <f>'pokedex_(Update_04.21)'!E407</f>
        <v>4</v>
      </c>
      <c r="AK410" t="str">
        <v>Staravia</v>
      </c>
      <c r="AL410" t="str">
        <v>Normal</v>
      </c>
      <c r="AM410" t="str">
        <v xml:space="preserve"> Flying</v>
      </c>
      <c r="AN410" t="str">
        <f t="shared" si="12"/>
        <v>Normal, Flying</v>
      </c>
      <c r="AO410" t="str">
        <v>Staravia</v>
      </c>
      <c r="AQ410" t="str">
        <v>Normal, Flying</v>
      </c>
      <c r="AR410" t="str">
        <v>Staravia</v>
      </c>
      <c r="AV410" t="str">
        <v>Staravia</v>
      </c>
      <c r="AW410" t="str">
        <v>Normal, Flying</v>
      </c>
      <c r="AX410" t="str" cm="1">
        <f t="array" ref="AX410:AY410">_xlfn.TEXTSPLIT(AW410,",")</f>
        <v>Normal</v>
      </c>
      <c r="AY410" t="str">
        <v xml:space="preserve"> Flying</v>
      </c>
      <c r="AZ410" t="str">
        <f>'pokedex_(Update_04.21)'!E407</f>
        <v>4</v>
      </c>
      <c r="BA410" t="str">
        <v>Staravia</v>
      </c>
      <c r="BB410" t="str">
        <v>Normal</v>
      </c>
      <c r="BC410" t="str">
        <v xml:space="preserve"> Flying</v>
      </c>
      <c r="BD410" t="str">
        <f t="shared" si="13"/>
        <v>Normal, Flying</v>
      </c>
      <c r="BE410" t="str">
        <v>Staravia</v>
      </c>
      <c r="BG410" t="str">
        <v>Normal, Flying</v>
      </c>
      <c r="BH410" t="str">
        <v>Staravia</v>
      </c>
    </row>
    <row r="411" spans="32:60" x14ac:dyDescent="0.35">
      <c r="AF411" t="str">
        <v>Staraptor</v>
      </c>
      <c r="AG411" t="str">
        <v>Normal, Flying</v>
      </c>
      <c r="AH411" t="str" cm="1">
        <f t="array" ref="AH411:AI411">_xlfn.TEXTSPLIT(AG411,",")</f>
        <v>Normal</v>
      </c>
      <c r="AI411" t="str">
        <v xml:space="preserve"> Flying</v>
      </c>
      <c r="AJ411" t="str">
        <f>'pokedex_(Update_04.21)'!E408</f>
        <v>4</v>
      </c>
      <c r="AK411" t="str">
        <v>Staraptor</v>
      </c>
      <c r="AL411" t="str">
        <v>Normal</v>
      </c>
      <c r="AM411" t="str">
        <v xml:space="preserve"> Flying</v>
      </c>
      <c r="AN411" t="str">
        <f t="shared" si="12"/>
        <v>Normal, Flying</v>
      </c>
      <c r="AO411" t="str">
        <v>Staraptor</v>
      </c>
      <c r="AQ411" t="str">
        <v>Normal, Flying</v>
      </c>
      <c r="AR411" t="str">
        <v>Staraptor</v>
      </c>
      <c r="AV411" t="str">
        <v>Staraptor</v>
      </c>
      <c r="AW411" t="str">
        <v>Normal, Flying</v>
      </c>
      <c r="AX411" t="str" cm="1">
        <f t="array" ref="AX411:AY411">_xlfn.TEXTSPLIT(AW411,",")</f>
        <v>Normal</v>
      </c>
      <c r="AY411" t="str">
        <v xml:space="preserve"> Flying</v>
      </c>
      <c r="AZ411" t="str">
        <f>'pokedex_(Update_04.21)'!E408</f>
        <v>4</v>
      </c>
      <c r="BA411" t="str">
        <v>Staraptor</v>
      </c>
      <c r="BB411" t="str">
        <v>Normal</v>
      </c>
      <c r="BC411" t="str">
        <v xml:space="preserve"> Flying</v>
      </c>
      <c r="BD411" t="str">
        <f t="shared" si="13"/>
        <v>Normal, Flying</v>
      </c>
      <c r="BE411" t="str">
        <v>Staraptor</v>
      </c>
      <c r="BG411" t="str">
        <v>Normal, Flying</v>
      </c>
      <c r="BH411" t="str">
        <v>Staraptor</v>
      </c>
    </row>
    <row r="412" spans="32:60" x14ac:dyDescent="0.35">
      <c r="AF412" t="str">
        <v>Bidoof</v>
      </c>
      <c r="AG412" t="str">
        <v>Normal</v>
      </c>
      <c r="AH412" t="str" cm="1">
        <f t="array" ref="AH412">_xlfn.TEXTSPLIT(AG412,",")</f>
        <v>Normal</v>
      </c>
      <c r="AJ412" t="str">
        <f>'pokedex_(Update_04.21)'!E409</f>
        <v>4</v>
      </c>
      <c r="AK412" t="str">
        <v>Bidoof</v>
      </c>
      <c r="AL412" t="str">
        <v>Normal</v>
      </c>
      <c r="AM412" t="str">
        <v>Normal</v>
      </c>
      <c r="AN412" t="str">
        <f t="shared" si="12"/>
        <v>Normal,Normal</v>
      </c>
      <c r="AO412" t="str">
        <v>Bidoof</v>
      </c>
      <c r="AQ412" t="str">
        <v>Normal</v>
      </c>
      <c r="AR412" t="str">
        <v>Bidoof</v>
      </c>
      <c r="AV412" t="str">
        <v>Bidoof</v>
      </c>
      <c r="AW412" t="str">
        <v>Normal</v>
      </c>
      <c r="AX412" t="str" cm="1">
        <f t="array" ref="AX412">_xlfn.TEXTSPLIT(AW412,",")</f>
        <v>Normal</v>
      </c>
      <c r="AZ412" t="str">
        <f>'pokedex_(Update_04.21)'!E409</f>
        <v>4</v>
      </c>
      <c r="BA412" t="str">
        <v>Bidoof</v>
      </c>
      <c r="BB412" t="str">
        <v>Normal</v>
      </c>
      <c r="BC412" t="str">
        <v>Normal</v>
      </c>
      <c r="BD412" t="str">
        <f t="shared" si="13"/>
        <v>Normal,Normal</v>
      </c>
      <c r="BE412" t="str">
        <v>Bidoof</v>
      </c>
      <c r="BG412" t="str">
        <v>Normal</v>
      </c>
      <c r="BH412" t="str">
        <v>Bidoof</v>
      </c>
    </row>
    <row r="413" spans="32:60" x14ac:dyDescent="0.35">
      <c r="AF413" t="str">
        <v>Bibarel</v>
      </c>
      <c r="AG413" t="str">
        <v>Normal, Water</v>
      </c>
      <c r="AH413" t="str" cm="1">
        <f t="array" ref="AH413:AI413">_xlfn.TEXTSPLIT(AG413,",")</f>
        <v>Normal</v>
      </c>
      <c r="AI413" t="str">
        <v xml:space="preserve"> Water</v>
      </c>
      <c r="AJ413" t="str">
        <f>'pokedex_(Update_04.21)'!E410</f>
        <v>4</v>
      </c>
      <c r="AK413" t="str">
        <v>Bibarel</v>
      </c>
      <c r="AL413" t="str">
        <v>Normal</v>
      </c>
      <c r="AM413" t="str">
        <v xml:space="preserve"> Water</v>
      </c>
      <c r="AN413" t="str">
        <f t="shared" si="12"/>
        <v>Normal, Water</v>
      </c>
      <c r="AO413" t="str">
        <v>Bibarel</v>
      </c>
      <c r="AQ413" t="str">
        <v>Normal, Water</v>
      </c>
      <c r="AR413" t="str">
        <v>Bibarel</v>
      </c>
      <c r="AV413" t="str">
        <v>Bibarel</v>
      </c>
      <c r="AW413" t="str">
        <v>Normal, Water</v>
      </c>
      <c r="AX413" t="str" cm="1">
        <f t="array" ref="AX413:AY413">_xlfn.TEXTSPLIT(AW413,",")</f>
        <v>Normal</v>
      </c>
      <c r="AY413" t="str">
        <v xml:space="preserve"> Water</v>
      </c>
      <c r="AZ413" t="str">
        <f>'pokedex_(Update_04.21)'!E410</f>
        <v>4</v>
      </c>
      <c r="BA413" t="str">
        <v>Bibarel</v>
      </c>
      <c r="BB413" t="str">
        <v>Normal</v>
      </c>
      <c r="BC413" t="str">
        <v xml:space="preserve"> Water</v>
      </c>
      <c r="BD413" t="str">
        <f t="shared" si="13"/>
        <v>Normal, Water</v>
      </c>
      <c r="BE413" t="str">
        <v>Bibarel</v>
      </c>
      <c r="BG413" t="str">
        <v>Normal, Water</v>
      </c>
      <c r="BH413" t="str">
        <v>Bibarel</v>
      </c>
    </row>
    <row r="414" spans="32:60" x14ac:dyDescent="0.35">
      <c r="AF414" t="str">
        <v>Kricketot</v>
      </c>
      <c r="AG414" t="str">
        <v>Bug</v>
      </c>
      <c r="AH414" t="str" cm="1">
        <f t="array" ref="AH414">_xlfn.TEXTSPLIT(AG414,",")</f>
        <v>Bug</v>
      </c>
      <c r="AJ414" t="str">
        <f>'pokedex_(Update_04.21)'!E411</f>
        <v>4</v>
      </c>
      <c r="AK414" t="str">
        <v>Kricketot</v>
      </c>
      <c r="AL414" t="str">
        <v>Bug</v>
      </c>
      <c r="AM414" t="str">
        <v>Bug</v>
      </c>
      <c r="AN414" t="str">
        <f t="shared" si="12"/>
        <v>Bug,Bug</v>
      </c>
      <c r="AO414" t="str">
        <v>Kricketot</v>
      </c>
      <c r="AQ414" t="str">
        <v>Bug</v>
      </c>
      <c r="AR414" t="str">
        <v>Kricketot</v>
      </c>
      <c r="AV414" t="str">
        <v>Kricketot</v>
      </c>
      <c r="AW414" t="str">
        <v>Bug</v>
      </c>
      <c r="AX414" t="str" cm="1">
        <f t="array" ref="AX414">_xlfn.TEXTSPLIT(AW414,",")</f>
        <v>Bug</v>
      </c>
      <c r="AZ414" t="str">
        <f>'pokedex_(Update_04.21)'!E411</f>
        <v>4</v>
      </c>
      <c r="BA414" t="str">
        <v>Kricketot</v>
      </c>
      <c r="BB414" t="str">
        <v>Bug</v>
      </c>
      <c r="BC414" t="str">
        <v>Bug</v>
      </c>
      <c r="BD414" t="str">
        <f t="shared" si="13"/>
        <v>Bug,Bug</v>
      </c>
      <c r="BE414" t="str">
        <v>Kricketot</v>
      </c>
      <c r="BG414" t="str">
        <v>Bug</v>
      </c>
      <c r="BH414" t="str">
        <v>Kricketot</v>
      </c>
    </row>
    <row r="415" spans="32:60" x14ac:dyDescent="0.35">
      <c r="AF415" t="str">
        <v>Kricketune</v>
      </c>
      <c r="AG415" t="str">
        <v>Bug</v>
      </c>
      <c r="AH415" t="str" cm="1">
        <f t="array" ref="AH415">_xlfn.TEXTSPLIT(AG415,",")</f>
        <v>Bug</v>
      </c>
      <c r="AJ415" t="str">
        <f>'pokedex_(Update_04.21)'!E412</f>
        <v>4</v>
      </c>
      <c r="AK415" t="str">
        <v>Kricketune</v>
      </c>
      <c r="AL415" t="str">
        <v>Bug</v>
      </c>
      <c r="AM415" t="str">
        <v>Bug</v>
      </c>
      <c r="AN415" t="str">
        <f t="shared" si="12"/>
        <v>Bug,Bug</v>
      </c>
      <c r="AO415" t="str">
        <v>Kricketune</v>
      </c>
      <c r="AQ415" t="str">
        <v>Bug</v>
      </c>
      <c r="AR415" t="str">
        <v>Kricketune</v>
      </c>
      <c r="AV415" t="str">
        <v>Kricketune</v>
      </c>
      <c r="AW415" t="str">
        <v>Bug</v>
      </c>
      <c r="AX415" t="str" cm="1">
        <f t="array" ref="AX415">_xlfn.TEXTSPLIT(AW415,",")</f>
        <v>Bug</v>
      </c>
      <c r="AZ415" t="str">
        <f>'pokedex_(Update_04.21)'!E412</f>
        <v>4</v>
      </c>
      <c r="BA415" t="str">
        <v>Kricketune</v>
      </c>
      <c r="BB415" t="str">
        <v>Bug</v>
      </c>
      <c r="BC415" t="str">
        <v>Bug</v>
      </c>
      <c r="BD415" t="str">
        <f t="shared" si="13"/>
        <v>Bug,Bug</v>
      </c>
      <c r="BE415" t="str">
        <v>Kricketune</v>
      </c>
      <c r="BG415" t="str">
        <v>Bug</v>
      </c>
      <c r="BH415" t="str">
        <v>Kricketune</v>
      </c>
    </row>
    <row r="416" spans="32:60" x14ac:dyDescent="0.35">
      <c r="AF416" t="str">
        <v>Shinx</v>
      </c>
      <c r="AG416" t="str">
        <v>Electric</v>
      </c>
      <c r="AH416" t="str" cm="1">
        <f t="array" ref="AH416">_xlfn.TEXTSPLIT(AG416,",")</f>
        <v>Electric</v>
      </c>
      <c r="AJ416" t="str">
        <f>'pokedex_(Update_04.21)'!E413</f>
        <v>4</v>
      </c>
      <c r="AK416" t="str">
        <v>Shinx</v>
      </c>
      <c r="AL416" t="str">
        <v>Electric</v>
      </c>
      <c r="AM416" t="str">
        <v>Electric</v>
      </c>
      <c r="AN416" t="str">
        <f t="shared" si="12"/>
        <v>Electric,Electric</v>
      </c>
      <c r="AO416" t="str">
        <v>Shinx</v>
      </c>
      <c r="AQ416" t="str">
        <v>Electric</v>
      </c>
      <c r="AR416" t="str">
        <v>Shinx</v>
      </c>
      <c r="AV416" t="str">
        <v>Shinx</v>
      </c>
      <c r="AW416" t="str">
        <v>Electric</v>
      </c>
      <c r="AX416" t="str" cm="1">
        <f t="array" ref="AX416">_xlfn.TEXTSPLIT(AW416,",")</f>
        <v>Electric</v>
      </c>
      <c r="AZ416" t="str">
        <f>'pokedex_(Update_04.21)'!E413</f>
        <v>4</v>
      </c>
      <c r="BA416" t="str">
        <v>Shinx</v>
      </c>
      <c r="BB416" t="str">
        <v>Electric</v>
      </c>
      <c r="BC416" t="str">
        <v>Electric</v>
      </c>
      <c r="BD416" t="str">
        <f t="shared" si="13"/>
        <v>Electric,Electric</v>
      </c>
      <c r="BE416" t="str">
        <v>Shinx</v>
      </c>
      <c r="BG416" t="str">
        <v>Electric</v>
      </c>
      <c r="BH416" t="str">
        <v>Shinx</v>
      </c>
    </row>
    <row r="417" spans="32:60" x14ac:dyDescent="0.35">
      <c r="AF417" t="str">
        <v>Luxio</v>
      </c>
      <c r="AG417" t="str">
        <v>Electric</v>
      </c>
      <c r="AH417" t="str" cm="1">
        <f t="array" ref="AH417">_xlfn.TEXTSPLIT(AG417,",")</f>
        <v>Electric</v>
      </c>
      <c r="AJ417" t="str">
        <f>'pokedex_(Update_04.21)'!E414</f>
        <v>4</v>
      </c>
      <c r="AK417" t="str">
        <v>Luxio</v>
      </c>
      <c r="AL417" t="str">
        <v>Electric</v>
      </c>
      <c r="AM417" t="str">
        <v>Electric</v>
      </c>
      <c r="AN417" t="str">
        <f t="shared" si="12"/>
        <v>Electric,Electric</v>
      </c>
      <c r="AO417" t="str">
        <v>Luxio</v>
      </c>
      <c r="AQ417" t="str">
        <v>Electric</v>
      </c>
      <c r="AR417" t="str">
        <v>Luxio</v>
      </c>
      <c r="AV417" t="str">
        <v>Luxio</v>
      </c>
      <c r="AW417" t="str">
        <v>Electric</v>
      </c>
      <c r="AX417" t="str" cm="1">
        <f t="array" ref="AX417">_xlfn.TEXTSPLIT(AW417,",")</f>
        <v>Electric</v>
      </c>
      <c r="AZ417" t="str">
        <f>'pokedex_(Update_04.21)'!E414</f>
        <v>4</v>
      </c>
      <c r="BA417" t="str">
        <v>Luxio</v>
      </c>
      <c r="BB417" t="str">
        <v>Electric</v>
      </c>
      <c r="BC417" t="str">
        <v>Electric</v>
      </c>
      <c r="BD417" t="str">
        <f t="shared" si="13"/>
        <v>Electric,Electric</v>
      </c>
      <c r="BE417" t="str">
        <v>Luxio</v>
      </c>
      <c r="BG417" t="str">
        <v>Electric</v>
      </c>
      <c r="BH417" t="str">
        <v>Luxio</v>
      </c>
    </row>
    <row r="418" spans="32:60" x14ac:dyDescent="0.35">
      <c r="AF418" t="str">
        <v>Luxray</v>
      </c>
      <c r="AG418" t="str">
        <v>Electric</v>
      </c>
      <c r="AH418" t="str" cm="1">
        <f t="array" ref="AH418">_xlfn.TEXTSPLIT(AG418,",")</f>
        <v>Electric</v>
      </c>
      <c r="AJ418" t="str">
        <f>'pokedex_(Update_04.21)'!E415</f>
        <v>4</v>
      </c>
      <c r="AK418" t="str">
        <v>Luxray</v>
      </c>
      <c r="AL418" t="str">
        <v>Electric</v>
      </c>
      <c r="AM418" t="str">
        <v>Electric</v>
      </c>
      <c r="AN418" t="str">
        <f t="shared" si="12"/>
        <v>Electric,Electric</v>
      </c>
      <c r="AO418" t="str">
        <v>Luxray</v>
      </c>
      <c r="AQ418" t="str">
        <v>Electric</v>
      </c>
      <c r="AR418" t="str">
        <v>Luxray</v>
      </c>
      <c r="AV418" t="str">
        <v>Luxray</v>
      </c>
      <c r="AW418" t="str">
        <v>Electric</v>
      </c>
      <c r="AX418" t="str" cm="1">
        <f t="array" ref="AX418">_xlfn.TEXTSPLIT(AW418,",")</f>
        <v>Electric</v>
      </c>
      <c r="AZ418" t="str">
        <f>'pokedex_(Update_04.21)'!E415</f>
        <v>4</v>
      </c>
      <c r="BA418" t="str">
        <v>Luxray</v>
      </c>
      <c r="BB418" t="str">
        <v>Electric</v>
      </c>
      <c r="BC418" t="str">
        <v>Electric</v>
      </c>
      <c r="BD418" t="str">
        <f t="shared" si="13"/>
        <v>Electric,Electric</v>
      </c>
      <c r="BE418" t="str">
        <v>Luxray</v>
      </c>
      <c r="BG418" t="str">
        <v>Electric</v>
      </c>
      <c r="BH418" t="str">
        <v>Luxray</v>
      </c>
    </row>
    <row r="419" spans="32:60" x14ac:dyDescent="0.35">
      <c r="AF419" t="str">
        <v>Budew</v>
      </c>
      <c r="AG419" t="str">
        <v>Grass, Poison</v>
      </c>
      <c r="AH419" t="str" cm="1">
        <f t="array" ref="AH419:AI419">_xlfn.TEXTSPLIT(AG419,",")</f>
        <v>Grass</v>
      </c>
      <c r="AI419" t="str">
        <v xml:space="preserve"> Poison</v>
      </c>
      <c r="AJ419" t="str">
        <f>'pokedex_(Update_04.21)'!E416</f>
        <v>4</v>
      </c>
      <c r="AK419" t="str">
        <v>Budew</v>
      </c>
      <c r="AL419" t="str">
        <v>Grass</v>
      </c>
      <c r="AM419" t="str">
        <v xml:space="preserve"> Poison</v>
      </c>
      <c r="AN419" t="str">
        <f t="shared" si="12"/>
        <v>Grass, Poison</v>
      </c>
      <c r="AO419" t="str">
        <v>Budew</v>
      </c>
      <c r="AQ419" t="str">
        <v>Grass, Poison</v>
      </c>
      <c r="AR419" t="str">
        <v>Budew</v>
      </c>
      <c r="AV419" t="str">
        <v>Budew</v>
      </c>
      <c r="AW419" t="str">
        <v>Grass, Poison</v>
      </c>
      <c r="AX419" t="str" cm="1">
        <f t="array" ref="AX419:AY419">_xlfn.TEXTSPLIT(AW419,",")</f>
        <v>Grass</v>
      </c>
      <c r="AY419" t="str">
        <v xml:space="preserve"> Poison</v>
      </c>
      <c r="AZ419" t="str">
        <f>'pokedex_(Update_04.21)'!E416</f>
        <v>4</v>
      </c>
      <c r="BA419" t="str">
        <v>Budew</v>
      </c>
      <c r="BB419" t="str">
        <v>Grass</v>
      </c>
      <c r="BC419" t="str">
        <v xml:space="preserve"> Poison</v>
      </c>
      <c r="BD419" t="str">
        <f t="shared" si="13"/>
        <v>Grass, Poison</v>
      </c>
      <c r="BE419" t="str">
        <v>Budew</v>
      </c>
      <c r="BG419" t="str">
        <v>Grass, Poison</v>
      </c>
      <c r="BH419" t="str">
        <v>Budew</v>
      </c>
    </row>
    <row r="420" spans="32:60" x14ac:dyDescent="0.35">
      <c r="AF420" t="str">
        <v>Roserade</v>
      </c>
      <c r="AG420" t="str">
        <v>Grass, Poison</v>
      </c>
      <c r="AH420" t="str" cm="1">
        <f t="array" ref="AH420:AI420">_xlfn.TEXTSPLIT(AG420,",")</f>
        <v>Grass</v>
      </c>
      <c r="AI420" t="str">
        <v xml:space="preserve"> Poison</v>
      </c>
      <c r="AJ420" t="str">
        <f>'pokedex_(Update_04.21)'!E417</f>
        <v>4</v>
      </c>
      <c r="AK420" t="str">
        <v>Roserade</v>
      </c>
      <c r="AL420" t="str">
        <v>Grass</v>
      </c>
      <c r="AM420" t="str">
        <v xml:space="preserve"> Poison</v>
      </c>
      <c r="AN420" t="str">
        <f t="shared" si="12"/>
        <v>Grass, Poison</v>
      </c>
      <c r="AO420" t="str">
        <v>Roserade</v>
      </c>
      <c r="AQ420" t="str">
        <v>Grass, Poison</v>
      </c>
      <c r="AR420" t="str">
        <v>Roserade</v>
      </c>
      <c r="AV420" t="str">
        <v>Roserade</v>
      </c>
      <c r="AW420" t="str">
        <v>Grass, Poison</v>
      </c>
      <c r="AX420" t="str" cm="1">
        <f t="array" ref="AX420:AY420">_xlfn.TEXTSPLIT(AW420,",")</f>
        <v>Grass</v>
      </c>
      <c r="AY420" t="str">
        <v xml:space="preserve"> Poison</v>
      </c>
      <c r="AZ420" t="str">
        <f>'pokedex_(Update_04.21)'!E417</f>
        <v>4</v>
      </c>
      <c r="BA420" t="str">
        <v>Roserade</v>
      </c>
      <c r="BB420" t="str">
        <v>Grass</v>
      </c>
      <c r="BC420" t="str">
        <v xml:space="preserve"> Poison</v>
      </c>
      <c r="BD420" t="str">
        <f t="shared" si="13"/>
        <v>Grass, Poison</v>
      </c>
      <c r="BE420" t="str">
        <v>Roserade</v>
      </c>
      <c r="BG420" t="str">
        <v>Grass, Poison</v>
      </c>
      <c r="BH420" t="str">
        <v>Roserade</v>
      </c>
    </row>
    <row r="421" spans="32:60" x14ac:dyDescent="0.35">
      <c r="AF421" t="str">
        <v>Cranidos</v>
      </c>
      <c r="AG421" t="str">
        <v>Rock</v>
      </c>
      <c r="AH421" t="str" cm="1">
        <f t="array" ref="AH421">_xlfn.TEXTSPLIT(AG421,",")</f>
        <v>Rock</v>
      </c>
      <c r="AJ421" t="str">
        <f>'pokedex_(Update_04.21)'!E418</f>
        <v>4</v>
      </c>
      <c r="AK421" t="str">
        <v>Cranidos</v>
      </c>
      <c r="AL421" t="str">
        <v>Rock</v>
      </c>
      <c r="AM421" t="str">
        <v>Rock</v>
      </c>
      <c r="AN421" t="str">
        <f t="shared" si="12"/>
        <v>Rock,Rock</v>
      </c>
      <c r="AO421" t="str">
        <v>Cranidos</v>
      </c>
      <c r="AQ421" t="str">
        <v>Rock</v>
      </c>
      <c r="AR421" t="str">
        <v>Cranidos</v>
      </c>
      <c r="AV421" t="str">
        <v>Cranidos</v>
      </c>
      <c r="AW421" t="str">
        <v>Rock</v>
      </c>
      <c r="AX421" t="str" cm="1">
        <f t="array" ref="AX421">_xlfn.TEXTSPLIT(AW421,",")</f>
        <v>Rock</v>
      </c>
      <c r="AZ421" t="str">
        <f>'pokedex_(Update_04.21)'!E418</f>
        <v>4</v>
      </c>
      <c r="BA421" t="str">
        <v>Cranidos</v>
      </c>
      <c r="BB421" t="str">
        <v>Rock</v>
      </c>
      <c r="BC421" t="str">
        <v>Rock</v>
      </c>
      <c r="BD421" t="str">
        <f t="shared" si="13"/>
        <v>Rock,Rock</v>
      </c>
      <c r="BE421" t="str">
        <v>Cranidos</v>
      </c>
      <c r="BG421" t="str">
        <v>Rock</v>
      </c>
      <c r="BH421" t="str">
        <v>Cranidos</v>
      </c>
    </row>
    <row r="422" spans="32:60" x14ac:dyDescent="0.35">
      <c r="AF422" t="str">
        <v>Rampardos</v>
      </c>
      <c r="AG422" t="str">
        <v>Rock</v>
      </c>
      <c r="AH422" t="str" cm="1">
        <f t="array" ref="AH422">_xlfn.TEXTSPLIT(AG422,",")</f>
        <v>Rock</v>
      </c>
      <c r="AJ422" t="str">
        <f>'pokedex_(Update_04.21)'!E419</f>
        <v>4</v>
      </c>
      <c r="AK422" t="str">
        <v>Rampardos</v>
      </c>
      <c r="AL422" t="str">
        <v>Rock</v>
      </c>
      <c r="AM422" t="str">
        <v>Rock</v>
      </c>
      <c r="AN422" t="str">
        <f t="shared" si="12"/>
        <v>Rock,Rock</v>
      </c>
      <c r="AO422" t="str">
        <v>Rampardos</v>
      </c>
      <c r="AQ422" t="str">
        <v>Rock</v>
      </c>
      <c r="AR422" t="str">
        <v>Rampardos</v>
      </c>
      <c r="AV422" t="str">
        <v>Rampardos</v>
      </c>
      <c r="AW422" t="str">
        <v>Rock</v>
      </c>
      <c r="AX422" t="str" cm="1">
        <f t="array" ref="AX422">_xlfn.TEXTSPLIT(AW422,",")</f>
        <v>Rock</v>
      </c>
      <c r="AZ422" t="str">
        <f>'pokedex_(Update_04.21)'!E419</f>
        <v>4</v>
      </c>
      <c r="BA422" t="str">
        <v>Rampardos</v>
      </c>
      <c r="BB422" t="str">
        <v>Rock</v>
      </c>
      <c r="BC422" t="str">
        <v>Rock</v>
      </c>
      <c r="BD422" t="str">
        <f t="shared" si="13"/>
        <v>Rock,Rock</v>
      </c>
      <c r="BE422" t="str">
        <v>Rampardos</v>
      </c>
      <c r="BG422" t="str">
        <v>Rock</v>
      </c>
      <c r="BH422" t="str">
        <v>Rampardos</v>
      </c>
    </row>
    <row r="423" spans="32:60" x14ac:dyDescent="0.35">
      <c r="AF423" t="str">
        <v>Shieldon</v>
      </c>
      <c r="AG423" t="str">
        <v>Rock, Steel</v>
      </c>
      <c r="AH423" t="str" cm="1">
        <f t="array" ref="AH423:AI423">_xlfn.TEXTSPLIT(AG423,",")</f>
        <v>Rock</v>
      </c>
      <c r="AI423" t="str">
        <v xml:space="preserve"> Steel</v>
      </c>
      <c r="AJ423" t="str">
        <f>'pokedex_(Update_04.21)'!E420</f>
        <v>4</v>
      </c>
      <c r="AK423" t="str">
        <v>Shieldon</v>
      </c>
      <c r="AL423" t="str">
        <v>Rock</v>
      </c>
      <c r="AM423" t="str">
        <v xml:space="preserve"> Steel</v>
      </c>
      <c r="AN423" t="str">
        <f t="shared" si="12"/>
        <v>Rock, Steel</v>
      </c>
      <c r="AO423" t="str">
        <v>Shieldon</v>
      </c>
      <c r="AQ423" t="str">
        <v>Rock, Steel</v>
      </c>
      <c r="AR423" t="str">
        <v>Shieldon</v>
      </c>
      <c r="AV423" t="str">
        <v>Shieldon</v>
      </c>
      <c r="AW423" t="str">
        <v>Rock, Steel</v>
      </c>
      <c r="AX423" t="str" cm="1">
        <f t="array" ref="AX423:AY423">_xlfn.TEXTSPLIT(AW423,",")</f>
        <v>Rock</v>
      </c>
      <c r="AY423" t="str">
        <v xml:space="preserve"> Steel</v>
      </c>
      <c r="AZ423" t="str">
        <f>'pokedex_(Update_04.21)'!E420</f>
        <v>4</v>
      </c>
      <c r="BA423" t="str">
        <v>Shieldon</v>
      </c>
      <c r="BB423" t="str">
        <v>Rock</v>
      </c>
      <c r="BC423" t="str">
        <v xml:space="preserve"> Steel</v>
      </c>
      <c r="BD423" t="str">
        <f t="shared" si="13"/>
        <v>Rock, Steel</v>
      </c>
      <c r="BE423" t="str">
        <v>Shieldon</v>
      </c>
      <c r="BG423" t="str">
        <v>Rock, Steel</v>
      </c>
      <c r="BH423" t="str">
        <v>Shieldon</v>
      </c>
    </row>
    <row r="424" spans="32:60" x14ac:dyDescent="0.35">
      <c r="AF424" t="str">
        <v>Bastiodon</v>
      </c>
      <c r="AG424" t="str">
        <v>Rock, Steel</v>
      </c>
      <c r="AH424" t="str" cm="1">
        <f t="array" ref="AH424:AI424">_xlfn.TEXTSPLIT(AG424,",")</f>
        <v>Rock</v>
      </c>
      <c r="AI424" t="str">
        <v xml:space="preserve"> Steel</v>
      </c>
      <c r="AJ424" t="str">
        <f>'pokedex_(Update_04.21)'!E421</f>
        <v>4</v>
      </c>
      <c r="AK424" t="str">
        <v>Bastiodon</v>
      </c>
      <c r="AL424" t="str">
        <v>Rock</v>
      </c>
      <c r="AM424" t="str">
        <v xml:space="preserve"> Steel</v>
      </c>
      <c r="AN424" t="str">
        <f t="shared" si="12"/>
        <v>Rock, Steel</v>
      </c>
      <c r="AO424" t="str">
        <v>Bastiodon</v>
      </c>
      <c r="AQ424" t="str">
        <v>Rock, Steel</v>
      </c>
      <c r="AR424" t="str">
        <v>Bastiodon</v>
      </c>
      <c r="AV424" t="str">
        <v>Bastiodon</v>
      </c>
      <c r="AW424" t="str">
        <v>Rock, Steel</v>
      </c>
      <c r="AX424" t="str" cm="1">
        <f t="array" ref="AX424:AY424">_xlfn.TEXTSPLIT(AW424,",")</f>
        <v>Rock</v>
      </c>
      <c r="AY424" t="str">
        <v xml:space="preserve"> Steel</v>
      </c>
      <c r="AZ424" t="str">
        <f>'pokedex_(Update_04.21)'!E421</f>
        <v>4</v>
      </c>
      <c r="BA424" t="str">
        <v>Bastiodon</v>
      </c>
      <c r="BB424" t="str">
        <v>Rock</v>
      </c>
      <c r="BC424" t="str">
        <v xml:space="preserve"> Steel</v>
      </c>
      <c r="BD424" t="str">
        <f t="shared" si="13"/>
        <v>Rock, Steel</v>
      </c>
      <c r="BE424" t="str">
        <v>Bastiodon</v>
      </c>
      <c r="BG424" t="str">
        <v>Rock, Steel</v>
      </c>
      <c r="BH424" t="str">
        <v>Bastiodon</v>
      </c>
    </row>
    <row r="425" spans="32:60" x14ac:dyDescent="0.35">
      <c r="AF425" t="str">
        <v>Burmy</v>
      </c>
      <c r="AG425" t="str">
        <v>Bug</v>
      </c>
      <c r="AH425" t="str" cm="1">
        <f t="array" ref="AH425">_xlfn.TEXTSPLIT(AG425,",")</f>
        <v>Bug</v>
      </c>
      <c r="AJ425" t="str">
        <f>'pokedex_(Update_04.21)'!E422</f>
        <v>4</v>
      </c>
      <c r="AK425" t="str">
        <v>Burmy</v>
      </c>
      <c r="AL425" t="str">
        <v>Bug</v>
      </c>
      <c r="AM425" t="str">
        <v>Bug</v>
      </c>
      <c r="AN425" t="str">
        <f t="shared" si="12"/>
        <v>Bug,Bug</v>
      </c>
      <c r="AO425" t="str">
        <v>Burmy</v>
      </c>
      <c r="AQ425" t="str">
        <v>Bug</v>
      </c>
      <c r="AR425" t="str">
        <v>Burmy</v>
      </c>
      <c r="AV425" t="str">
        <v>Burmy</v>
      </c>
      <c r="AW425" t="str">
        <v>Bug</v>
      </c>
      <c r="AX425" t="str" cm="1">
        <f t="array" ref="AX425">_xlfn.TEXTSPLIT(AW425,",")</f>
        <v>Bug</v>
      </c>
      <c r="AZ425" t="str">
        <f>'pokedex_(Update_04.21)'!E422</f>
        <v>4</v>
      </c>
      <c r="BA425" t="str">
        <v>Burmy</v>
      </c>
      <c r="BB425" t="str">
        <v>Bug</v>
      </c>
      <c r="BC425" t="str">
        <v>Bug</v>
      </c>
      <c r="BD425" t="str">
        <f t="shared" si="13"/>
        <v>Bug,Bug</v>
      </c>
      <c r="BE425" t="str">
        <v>Burmy</v>
      </c>
      <c r="BG425" t="str">
        <v>Bug</v>
      </c>
      <c r="BH425" t="str">
        <v>Burmy</v>
      </c>
    </row>
    <row r="426" spans="32:60" x14ac:dyDescent="0.35">
      <c r="AF426" t="str">
        <v>Wormadam Plant Cloak</v>
      </c>
      <c r="AG426" t="str">
        <v>Bug, Grass</v>
      </c>
      <c r="AH426" t="str" cm="1">
        <f t="array" ref="AH426:AI426">_xlfn.TEXTSPLIT(AG426,",")</f>
        <v>Bug</v>
      </c>
      <c r="AI426" t="str">
        <v xml:space="preserve"> Grass</v>
      </c>
      <c r="AJ426" t="str">
        <f>'pokedex_(Update_04.21)'!E423</f>
        <v>4</v>
      </c>
      <c r="AK426" t="str">
        <v>Wormadam Plant Cloak</v>
      </c>
      <c r="AL426" t="str">
        <v>Bug</v>
      </c>
      <c r="AM426" t="str">
        <v xml:space="preserve"> Grass</v>
      </c>
      <c r="AN426" t="str">
        <f t="shared" si="12"/>
        <v>Bug, Grass</v>
      </c>
      <c r="AO426" t="str">
        <v>Wormadam Plant Cloak</v>
      </c>
      <c r="AQ426" t="str">
        <v>Bug, Grass</v>
      </c>
      <c r="AR426" t="str">
        <v>Wormadam Plant Cloak</v>
      </c>
      <c r="AV426" t="str">
        <v>Wormadam Plant Cloak</v>
      </c>
      <c r="AW426" t="str">
        <v>Bug, Grass</v>
      </c>
      <c r="AX426" t="str" cm="1">
        <f t="array" ref="AX426:AY426">_xlfn.TEXTSPLIT(AW426,",")</f>
        <v>Bug</v>
      </c>
      <c r="AY426" t="str">
        <v xml:space="preserve"> Grass</v>
      </c>
      <c r="AZ426" t="str">
        <f>'pokedex_(Update_04.21)'!E423</f>
        <v>4</v>
      </c>
      <c r="BA426" t="str">
        <v>Wormadam Plant Cloak</v>
      </c>
      <c r="BB426" t="str">
        <v>Bug</v>
      </c>
      <c r="BC426" t="str">
        <v xml:space="preserve"> Grass</v>
      </c>
      <c r="BD426" t="str">
        <f t="shared" si="13"/>
        <v>Bug, Grass</v>
      </c>
      <c r="BE426" t="str">
        <v>Wormadam Plant Cloak</v>
      </c>
      <c r="BG426" t="str">
        <v>Bug, Grass</v>
      </c>
      <c r="BH426" t="str">
        <v>Wormadam Plant Cloak</v>
      </c>
    </row>
    <row r="427" spans="32:60" x14ac:dyDescent="0.35">
      <c r="AF427" t="str">
        <v>Wormadam Sandy Cloak</v>
      </c>
      <c r="AG427" t="str">
        <v>Bug, Ground</v>
      </c>
      <c r="AH427" t="str" cm="1">
        <f t="array" ref="AH427:AI427">_xlfn.TEXTSPLIT(AG427,",")</f>
        <v>Bug</v>
      </c>
      <c r="AI427" t="str">
        <v xml:space="preserve"> Ground</v>
      </c>
      <c r="AJ427" t="str">
        <f>'pokedex_(Update_04.21)'!E424</f>
        <v>4</v>
      </c>
      <c r="AK427" t="str">
        <v>Wormadam Sandy Cloak</v>
      </c>
      <c r="AL427" t="str">
        <v>Bug</v>
      </c>
      <c r="AM427" t="str">
        <v xml:space="preserve"> Ground</v>
      </c>
      <c r="AN427" t="str">
        <f t="shared" si="12"/>
        <v>Bug, Ground</v>
      </c>
      <c r="AO427" t="str">
        <v>Wormadam Sandy Cloak</v>
      </c>
      <c r="AQ427" t="str">
        <v>Bug, Ground</v>
      </c>
      <c r="AR427" t="str">
        <v>Wormadam Sandy Cloak</v>
      </c>
      <c r="AV427" t="str">
        <v>Wormadam Sandy Cloak</v>
      </c>
      <c r="AW427" t="str">
        <v>Bug, Ground</v>
      </c>
      <c r="AX427" t="str" cm="1">
        <f t="array" ref="AX427:AY427">_xlfn.TEXTSPLIT(AW427,",")</f>
        <v>Bug</v>
      </c>
      <c r="AY427" t="str">
        <v xml:space="preserve"> Ground</v>
      </c>
      <c r="AZ427" t="str">
        <f>'pokedex_(Update_04.21)'!E424</f>
        <v>4</v>
      </c>
      <c r="BA427" t="str">
        <v>Wormadam Sandy Cloak</v>
      </c>
      <c r="BB427" t="str">
        <v>Bug</v>
      </c>
      <c r="BC427" t="str">
        <v xml:space="preserve"> Ground</v>
      </c>
      <c r="BD427" t="str">
        <f t="shared" si="13"/>
        <v>Bug, Ground</v>
      </c>
      <c r="BE427" t="str">
        <v>Wormadam Sandy Cloak</v>
      </c>
      <c r="BG427" t="str">
        <v>Bug, Ground</v>
      </c>
      <c r="BH427" t="str">
        <v>Wormadam Sandy Cloak</v>
      </c>
    </row>
    <row r="428" spans="32:60" x14ac:dyDescent="0.35">
      <c r="AF428" t="str">
        <v>Wormadam Trash Cloak</v>
      </c>
      <c r="AG428" t="str">
        <v>Bug, Steel</v>
      </c>
      <c r="AH428" t="str" cm="1">
        <f t="array" ref="AH428:AI428">_xlfn.TEXTSPLIT(AG428,",")</f>
        <v>Bug</v>
      </c>
      <c r="AI428" t="str">
        <v xml:space="preserve"> Steel</v>
      </c>
      <c r="AJ428" t="str">
        <f>'pokedex_(Update_04.21)'!E425</f>
        <v>4</v>
      </c>
      <c r="AK428" t="str">
        <v>Wormadam Trash Cloak</v>
      </c>
      <c r="AL428" t="str">
        <v>Bug</v>
      </c>
      <c r="AM428" t="str">
        <v xml:space="preserve"> Steel</v>
      </c>
      <c r="AN428" t="str">
        <f t="shared" si="12"/>
        <v>Bug, Steel</v>
      </c>
      <c r="AO428" t="str">
        <v>Wormadam Trash Cloak</v>
      </c>
      <c r="AQ428" t="str">
        <v>Bug, Steel</v>
      </c>
      <c r="AR428" t="str">
        <v>Wormadam Trash Cloak</v>
      </c>
      <c r="AV428" t="str">
        <v>Wormadam Trash Cloak</v>
      </c>
      <c r="AW428" t="str">
        <v>Bug, Steel</v>
      </c>
      <c r="AX428" t="str" cm="1">
        <f t="array" ref="AX428:AY428">_xlfn.TEXTSPLIT(AW428,",")</f>
        <v>Bug</v>
      </c>
      <c r="AY428" t="str">
        <v xml:space="preserve"> Steel</v>
      </c>
      <c r="AZ428" t="str">
        <f>'pokedex_(Update_04.21)'!E425</f>
        <v>4</v>
      </c>
      <c r="BA428" t="str">
        <v>Wormadam Trash Cloak</v>
      </c>
      <c r="BB428" t="str">
        <v>Bug</v>
      </c>
      <c r="BC428" t="str">
        <v xml:space="preserve"> Steel</v>
      </c>
      <c r="BD428" t="str">
        <f t="shared" si="13"/>
        <v>Bug, Steel</v>
      </c>
      <c r="BE428" t="str">
        <v>Wormadam Trash Cloak</v>
      </c>
      <c r="BG428" t="str">
        <v>Bug, Steel</v>
      </c>
      <c r="BH428" t="str">
        <v>Wormadam Trash Cloak</v>
      </c>
    </row>
    <row r="429" spans="32:60" x14ac:dyDescent="0.35">
      <c r="AF429" t="str">
        <v>Mothim</v>
      </c>
      <c r="AG429" t="str">
        <v>Bug, Flying</v>
      </c>
      <c r="AH429" t="str" cm="1">
        <f t="array" ref="AH429:AI429">_xlfn.TEXTSPLIT(AG429,",")</f>
        <v>Bug</v>
      </c>
      <c r="AI429" t="str">
        <v xml:space="preserve"> Flying</v>
      </c>
      <c r="AJ429" t="str">
        <f>'pokedex_(Update_04.21)'!E426</f>
        <v>4</v>
      </c>
      <c r="AK429" t="str">
        <v>Mothim</v>
      </c>
      <c r="AL429" t="str">
        <v>Bug</v>
      </c>
      <c r="AM429" t="str">
        <v xml:space="preserve"> Flying</v>
      </c>
      <c r="AN429" t="str">
        <f t="shared" si="12"/>
        <v>Bug, Flying</v>
      </c>
      <c r="AO429" t="str">
        <v>Mothim</v>
      </c>
      <c r="AQ429" t="str">
        <v>Bug, Flying</v>
      </c>
      <c r="AR429" t="str">
        <v>Mothim</v>
      </c>
      <c r="AV429" t="str">
        <v>Mothim</v>
      </c>
      <c r="AW429" t="str">
        <v>Bug, Flying</v>
      </c>
      <c r="AX429" t="str" cm="1">
        <f t="array" ref="AX429:AY429">_xlfn.TEXTSPLIT(AW429,",")</f>
        <v>Bug</v>
      </c>
      <c r="AY429" t="str">
        <v xml:space="preserve"> Flying</v>
      </c>
      <c r="AZ429" t="str">
        <f>'pokedex_(Update_04.21)'!E426</f>
        <v>4</v>
      </c>
      <c r="BA429" t="str">
        <v>Mothim</v>
      </c>
      <c r="BB429" t="str">
        <v>Bug</v>
      </c>
      <c r="BC429" t="str">
        <v xml:space="preserve"> Flying</v>
      </c>
      <c r="BD429" t="str">
        <f t="shared" si="13"/>
        <v>Bug, Flying</v>
      </c>
      <c r="BE429" t="str">
        <v>Mothim</v>
      </c>
      <c r="BG429" t="str">
        <v>Bug, Flying</v>
      </c>
      <c r="BH429" t="str">
        <v>Mothim</v>
      </c>
    </row>
    <row r="430" spans="32:60" x14ac:dyDescent="0.35">
      <c r="AF430" t="str">
        <v>Combee</v>
      </c>
      <c r="AG430" t="str">
        <v>Bug, Flying</v>
      </c>
      <c r="AH430" t="str" cm="1">
        <f t="array" ref="AH430:AI430">_xlfn.TEXTSPLIT(AG430,",")</f>
        <v>Bug</v>
      </c>
      <c r="AI430" t="str">
        <v xml:space="preserve"> Flying</v>
      </c>
      <c r="AJ430" t="str">
        <f>'pokedex_(Update_04.21)'!E427</f>
        <v>4</v>
      </c>
      <c r="AK430" t="str">
        <v>Combee</v>
      </c>
      <c r="AL430" t="str">
        <v>Bug</v>
      </c>
      <c r="AM430" t="str">
        <v xml:space="preserve"> Flying</v>
      </c>
      <c r="AN430" t="str">
        <f t="shared" si="12"/>
        <v>Bug, Flying</v>
      </c>
      <c r="AO430" t="str">
        <v>Combee</v>
      </c>
      <c r="AQ430" t="str">
        <v>Bug, Flying</v>
      </c>
      <c r="AR430" t="str">
        <v>Combee</v>
      </c>
      <c r="AV430" t="str">
        <v>Combee</v>
      </c>
      <c r="AW430" t="str">
        <v>Bug, Flying</v>
      </c>
      <c r="AX430" t="str" cm="1">
        <f t="array" ref="AX430:AY430">_xlfn.TEXTSPLIT(AW430,",")</f>
        <v>Bug</v>
      </c>
      <c r="AY430" t="str">
        <v xml:space="preserve"> Flying</v>
      </c>
      <c r="AZ430" t="str">
        <f>'pokedex_(Update_04.21)'!E427</f>
        <v>4</v>
      </c>
      <c r="BA430" t="str">
        <v>Combee</v>
      </c>
      <c r="BB430" t="str">
        <v>Bug</v>
      </c>
      <c r="BC430" t="str">
        <v xml:space="preserve"> Flying</v>
      </c>
      <c r="BD430" t="str">
        <f t="shared" si="13"/>
        <v>Bug, Flying</v>
      </c>
      <c r="BE430" t="str">
        <v>Combee</v>
      </c>
      <c r="BG430" t="str">
        <v>Bug, Flying</v>
      </c>
      <c r="BH430" t="str">
        <v>Combee</v>
      </c>
    </row>
    <row r="431" spans="32:60" x14ac:dyDescent="0.35">
      <c r="AF431" t="str">
        <v>Vespiquen</v>
      </c>
      <c r="AG431" t="str">
        <v>Bug, Flying</v>
      </c>
      <c r="AH431" t="str" cm="1">
        <f t="array" ref="AH431:AI431">_xlfn.TEXTSPLIT(AG431,",")</f>
        <v>Bug</v>
      </c>
      <c r="AI431" t="str">
        <v xml:space="preserve"> Flying</v>
      </c>
      <c r="AJ431" t="str">
        <f>'pokedex_(Update_04.21)'!E428</f>
        <v>4</v>
      </c>
      <c r="AK431" t="str">
        <v>Vespiquen</v>
      </c>
      <c r="AL431" t="str">
        <v>Bug</v>
      </c>
      <c r="AM431" t="str">
        <v xml:space="preserve"> Flying</v>
      </c>
      <c r="AN431" t="str">
        <f t="shared" si="12"/>
        <v>Bug, Flying</v>
      </c>
      <c r="AO431" t="str">
        <v>Vespiquen</v>
      </c>
      <c r="AQ431" t="str">
        <v>Bug, Flying</v>
      </c>
      <c r="AR431" t="str">
        <v>Vespiquen</v>
      </c>
      <c r="AV431" t="str">
        <v>Vespiquen</v>
      </c>
      <c r="AW431" t="str">
        <v>Bug, Flying</v>
      </c>
      <c r="AX431" t="str" cm="1">
        <f t="array" ref="AX431:AY431">_xlfn.TEXTSPLIT(AW431,",")</f>
        <v>Bug</v>
      </c>
      <c r="AY431" t="str">
        <v xml:space="preserve"> Flying</v>
      </c>
      <c r="AZ431" t="str">
        <f>'pokedex_(Update_04.21)'!E428</f>
        <v>4</v>
      </c>
      <c r="BA431" t="str">
        <v>Vespiquen</v>
      </c>
      <c r="BB431" t="str">
        <v>Bug</v>
      </c>
      <c r="BC431" t="str">
        <v xml:space="preserve"> Flying</v>
      </c>
      <c r="BD431" t="str">
        <f t="shared" si="13"/>
        <v>Bug, Flying</v>
      </c>
      <c r="BE431" t="str">
        <v>Vespiquen</v>
      </c>
      <c r="BG431" t="str">
        <v>Bug, Flying</v>
      </c>
      <c r="BH431" t="str">
        <v>Vespiquen</v>
      </c>
    </row>
    <row r="432" spans="32:60" x14ac:dyDescent="0.35">
      <c r="AF432" t="str">
        <v>Pachirisu</v>
      </c>
      <c r="AG432" t="str">
        <v>Electric</v>
      </c>
      <c r="AH432" t="str" cm="1">
        <f t="array" ref="AH432">_xlfn.TEXTSPLIT(AG432,",")</f>
        <v>Electric</v>
      </c>
      <c r="AJ432" t="str">
        <f>'pokedex_(Update_04.21)'!E429</f>
        <v>4</v>
      </c>
      <c r="AK432" t="str">
        <v>Pachirisu</v>
      </c>
      <c r="AL432" t="str">
        <v>Electric</v>
      </c>
      <c r="AM432" t="str">
        <v>Electric</v>
      </c>
      <c r="AN432" t="str">
        <f t="shared" si="12"/>
        <v>Electric,Electric</v>
      </c>
      <c r="AO432" t="str">
        <v>Pachirisu</v>
      </c>
      <c r="AQ432" t="str">
        <v>Electric</v>
      </c>
      <c r="AR432" t="str">
        <v>Pachirisu</v>
      </c>
      <c r="AV432" t="str">
        <v>Pachirisu</v>
      </c>
      <c r="AW432" t="str">
        <v>Electric</v>
      </c>
      <c r="AX432" t="str" cm="1">
        <f t="array" ref="AX432">_xlfn.TEXTSPLIT(AW432,",")</f>
        <v>Electric</v>
      </c>
      <c r="AZ432" t="str">
        <f>'pokedex_(Update_04.21)'!E429</f>
        <v>4</v>
      </c>
      <c r="BA432" t="str">
        <v>Pachirisu</v>
      </c>
      <c r="BB432" t="str">
        <v>Electric</v>
      </c>
      <c r="BC432" t="str">
        <v>Electric</v>
      </c>
      <c r="BD432" t="str">
        <f t="shared" si="13"/>
        <v>Electric,Electric</v>
      </c>
      <c r="BE432" t="str">
        <v>Pachirisu</v>
      </c>
      <c r="BG432" t="str">
        <v>Electric</v>
      </c>
      <c r="BH432" t="str">
        <v>Pachirisu</v>
      </c>
    </row>
    <row r="433" spans="32:60" x14ac:dyDescent="0.35">
      <c r="AF433" t="str">
        <v>Buizel</v>
      </c>
      <c r="AG433" t="str">
        <v>Water</v>
      </c>
      <c r="AH433" t="str" cm="1">
        <f t="array" ref="AH433">_xlfn.TEXTSPLIT(AG433,",")</f>
        <v>Water</v>
      </c>
      <c r="AJ433" t="str">
        <f>'pokedex_(Update_04.21)'!E430</f>
        <v>4</v>
      </c>
      <c r="AK433" t="str">
        <v>Buizel</v>
      </c>
      <c r="AL433" t="str">
        <v>Water</v>
      </c>
      <c r="AM433" t="str">
        <v>Water</v>
      </c>
      <c r="AN433" t="str">
        <f t="shared" si="12"/>
        <v>Water,Water</v>
      </c>
      <c r="AO433" t="str">
        <v>Buizel</v>
      </c>
      <c r="AQ433" t="str">
        <v>Water</v>
      </c>
      <c r="AR433" t="str">
        <v>Buizel</v>
      </c>
      <c r="AV433" t="str">
        <v>Buizel</v>
      </c>
      <c r="AW433" t="str">
        <v>Water</v>
      </c>
      <c r="AX433" t="str" cm="1">
        <f t="array" ref="AX433">_xlfn.TEXTSPLIT(AW433,",")</f>
        <v>Water</v>
      </c>
      <c r="AZ433" t="str">
        <f>'pokedex_(Update_04.21)'!E430</f>
        <v>4</v>
      </c>
      <c r="BA433" t="str">
        <v>Buizel</v>
      </c>
      <c r="BB433" t="str">
        <v>Water</v>
      </c>
      <c r="BC433" t="str">
        <v>Water</v>
      </c>
      <c r="BD433" t="str">
        <f t="shared" si="13"/>
        <v>Water,Water</v>
      </c>
      <c r="BE433" t="str">
        <v>Buizel</v>
      </c>
      <c r="BG433" t="str">
        <v>Water</v>
      </c>
      <c r="BH433" t="str">
        <v>Buizel</v>
      </c>
    </row>
    <row r="434" spans="32:60" x14ac:dyDescent="0.35">
      <c r="AF434" t="str">
        <v>Floatzel</v>
      </c>
      <c r="AG434" t="str">
        <v>Water</v>
      </c>
      <c r="AH434" t="str" cm="1">
        <f t="array" ref="AH434">_xlfn.TEXTSPLIT(AG434,",")</f>
        <v>Water</v>
      </c>
      <c r="AJ434" t="str">
        <f>'pokedex_(Update_04.21)'!E431</f>
        <v>4</v>
      </c>
      <c r="AK434" t="str">
        <v>Floatzel</v>
      </c>
      <c r="AL434" t="str">
        <v>Water</v>
      </c>
      <c r="AM434" t="str">
        <v>Water</v>
      </c>
      <c r="AN434" t="str">
        <f t="shared" si="12"/>
        <v>Water,Water</v>
      </c>
      <c r="AO434" t="str">
        <v>Floatzel</v>
      </c>
      <c r="AQ434" t="str">
        <v>Water</v>
      </c>
      <c r="AR434" t="str">
        <v>Floatzel</v>
      </c>
      <c r="AV434" t="str">
        <v>Floatzel</v>
      </c>
      <c r="AW434" t="str">
        <v>Water</v>
      </c>
      <c r="AX434" t="str" cm="1">
        <f t="array" ref="AX434">_xlfn.TEXTSPLIT(AW434,",")</f>
        <v>Water</v>
      </c>
      <c r="AZ434" t="str">
        <f>'pokedex_(Update_04.21)'!E431</f>
        <v>4</v>
      </c>
      <c r="BA434" t="str">
        <v>Floatzel</v>
      </c>
      <c r="BB434" t="str">
        <v>Water</v>
      </c>
      <c r="BC434" t="str">
        <v>Water</v>
      </c>
      <c r="BD434" t="str">
        <f t="shared" si="13"/>
        <v>Water,Water</v>
      </c>
      <c r="BE434" t="str">
        <v>Floatzel</v>
      </c>
      <c r="BG434" t="str">
        <v>Water</v>
      </c>
      <c r="BH434" t="str">
        <v>Floatzel</v>
      </c>
    </row>
    <row r="435" spans="32:60" x14ac:dyDescent="0.35">
      <c r="AF435" t="str">
        <v>Cherubi</v>
      </c>
      <c r="AG435" t="str">
        <v>Grass</v>
      </c>
      <c r="AH435" t="str" cm="1">
        <f t="array" ref="AH435">_xlfn.TEXTSPLIT(AG435,",")</f>
        <v>Grass</v>
      </c>
      <c r="AJ435" t="str">
        <f>'pokedex_(Update_04.21)'!E432</f>
        <v>4</v>
      </c>
      <c r="AK435" t="str">
        <v>Cherubi</v>
      </c>
      <c r="AL435" t="str">
        <v>Grass</v>
      </c>
      <c r="AM435" t="str">
        <v>Grass</v>
      </c>
      <c r="AN435" t="str">
        <f t="shared" si="12"/>
        <v>Grass,Grass</v>
      </c>
      <c r="AO435" t="str">
        <v>Cherubi</v>
      </c>
      <c r="AQ435" t="str">
        <v>Grass</v>
      </c>
      <c r="AR435" t="str">
        <v>Cherubi</v>
      </c>
      <c r="AV435" t="str">
        <v>Cherubi</v>
      </c>
      <c r="AW435" t="str">
        <v>Grass</v>
      </c>
      <c r="AX435" t="str" cm="1">
        <f t="array" ref="AX435">_xlfn.TEXTSPLIT(AW435,",")</f>
        <v>Grass</v>
      </c>
      <c r="AZ435" t="str">
        <f>'pokedex_(Update_04.21)'!E432</f>
        <v>4</v>
      </c>
      <c r="BA435" t="str">
        <v>Cherubi</v>
      </c>
      <c r="BB435" t="str">
        <v>Grass</v>
      </c>
      <c r="BC435" t="str">
        <v>Grass</v>
      </c>
      <c r="BD435" t="str">
        <f t="shared" si="13"/>
        <v>Grass,Grass</v>
      </c>
      <c r="BE435" t="str">
        <v>Cherubi</v>
      </c>
      <c r="BG435" t="str">
        <v>Grass</v>
      </c>
      <c r="BH435" t="str">
        <v>Cherubi</v>
      </c>
    </row>
    <row r="436" spans="32:60" x14ac:dyDescent="0.35">
      <c r="AF436" t="str">
        <v>Cherrim</v>
      </c>
      <c r="AG436" t="str">
        <v>Grass</v>
      </c>
      <c r="AH436" t="str" cm="1">
        <f t="array" ref="AH436">_xlfn.TEXTSPLIT(AG436,",")</f>
        <v>Grass</v>
      </c>
      <c r="AJ436" t="str">
        <f>'pokedex_(Update_04.21)'!E433</f>
        <v>4</v>
      </c>
      <c r="AK436" t="str">
        <v>Cherrim</v>
      </c>
      <c r="AL436" t="str">
        <v>Grass</v>
      </c>
      <c r="AM436" t="str">
        <v>Grass</v>
      </c>
      <c r="AN436" t="str">
        <f t="shared" si="12"/>
        <v>Grass,Grass</v>
      </c>
      <c r="AO436" t="str">
        <v>Cherrim</v>
      </c>
      <c r="AQ436" t="str">
        <v>Grass</v>
      </c>
      <c r="AR436" t="str">
        <v>Cherrim</v>
      </c>
      <c r="AV436" t="str">
        <v>Cherrim</v>
      </c>
      <c r="AW436" t="str">
        <v>Grass</v>
      </c>
      <c r="AX436" t="str" cm="1">
        <f t="array" ref="AX436">_xlfn.TEXTSPLIT(AW436,",")</f>
        <v>Grass</v>
      </c>
      <c r="AZ436" t="str">
        <f>'pokedex_(Update_04.21)'!E433</f>
        <v>4</v>
      </c>
      <c r="BA436" t="str">
        <v>Cherrim</v>
      </c>
      <c r="BB436" t="str">
        <v>Grass</v>
      </c>
      <c r="BC436" t="str">
        <v>Grass</v>
      </c>
      <c r="BD436" t="str">
        <f t="shared" si="13"/>
        <v>Grass,Grass</v>
      </c>
      <c r="BE436" t="str">
        <v>Cherrim</v>
      </c>
      <c r="BG436" t="str">
        <v>Grass</v>
      </c>
      <c r="BH436" t="str">
        <v>Cherrim</v>
      </c>
    </row>
    <row r="437" spans="32:60" x14ac:dyDescent="0.35">
      <c r="AF437" t="str">
        <v>Shellos</v>
      </c>
      <c r="AG437" t="str">
        <v>Water</v>
      </c>
      <c r="AH437" t="str" cm="1">
        <f t="array" ref="AH437">_xlfn.TEXTSPLIT(AG437,",")</f>
        <v>Water</v>
      </c>
      <c r="AJ437" t="str">
        <f>'pokedex_(Update_04.21)'!E434</f>
        <v>4</v>
      </c>
      <c r="AK437" t="str">
        <v>Shellos</v>
      </c>
      <c r="AL437" t="str">
        <v>Water</v>
      </c>
      <c r="AM437" t="str">
        <v>Water</v>
      </c>
      <c r="AN437" t="str">
        <f t="shared" si="12"/>
        <v>Water,Water</v>
      </c>
      <c r="AO437" t="str">
        <v>Shellos</v>
      </c>
      <c r="AQ437" t="str">
        <v>Water</v>
      </c>
      <c r="AR437" t="str">
        <v>Shellos</v>
      </c>
      <c r="AV437" t="str">
        <v>Shellos</v>
      </c>
      <c r="AW437" t="str">
        <v>Water</v>
      </c>
      <c r="AX437" t="str" cm="1">
        <f t="array" ref="AX437">_xlfn.TEXTSPLIT(AW437,",")</f>
        <v>Water</v>
      </c>
      <c r="AZ437" t="str">
        <f>'pokedex_(Update_04.21)'!E434</f>
        <v>4</v>
      </c>
      <c r="BA437" t="str">
        <v>Shellos</v>
      </c>
      <c r="BB437" t="str">
        <v>Water</v>
      </c>
      <c r="BC437" t="str">
        <v>Water</v>
      </c>
      <c r="BD437" t="str">
        <f t="shared" si="13"/>
        <v>Water,Water</v>
      </c>
      <c r="BE437" t="str">
        <v>Shellos</v>
      </c>
      <c r="BG437" t="str">
        <v>Water</v>
      </c>
      <c r="BH437" t="str">
        <v>Shellos</v>
      </c>
    </row>
    <row r="438" spans="32:60" x14ac:dyDescent="0.35">
      <c r="AF438" t="str">
        <v>Gastrodon</v>
      </c>
      <c r="AG438" t="str">
        <v>Water, Ground</v>
      </c>
      <c r="AH438" t="str" cm="1">
        <f t="array" ref="AH438:AI438">_xlfn.TEXTSPLIT(AG438,",")</f>
        <v>Water</v>
      </c>
      <c r="AI438" t="str">
        <v xml:space="preserve"> Ground</v>
      </c>
      <c r="AJ438" t="str">
        <f>'pokedex_(Update_04.21)'!E435</f>
        <v>4</v>
      </c>
      <c r="AK438" t="str">
        <v>Gastrodon</v>
      </c>
      <c r="AL438" t="str">
        <v>Water</v>
      </c>
      <c r="AM438" t="str">
        <v xml:space="preserve"> Ground</v>
      </c>
      <c r="AN438" t="str">
        <f t="shared" si="12"/>
        <v>Water, Ground</v>
      </c>
      <c r="AO438" t="str">
        <v>Gastrodon</v>
      </c>
      <c r="AQ438" t="str">
        <v>Water, Ground</v>
      </c>
      <c r="AR438" t="str">
        <v>Gastrodon</v>
      </c>
      <c r="AV438" t="str">
        <v>Gastrodon</v>
      </c>
      <c r="AW438" t="str">
        <v>Water, Ground</v>
      </c>
      <c r="AX438" t="str" cm="1">
        <f t="array" ref="AX438:AY438">_xlfn.TEXTSPLIT(AW438,",")</f>
        <v>Water</v>
      </c>
      <c r="AY438" t="str">
        <v xml:space="preserve"> Ground</v>
      </c>
      <c r="AZ438" t="str">
        <f>'pokedex_(Update_04.21)'!E435</f>
        <v>4</v>
      </c>
      <c r="BA438" t="str">
        <v>Gastrodon</v>
      </c>
      <c r="BB438" t="str">
        <v>Water</v>
      </c>
      <c r="BC438" t="str">
        <v xml:space="preserve"> Ground</v>
      </c>
      <c r="BD438" t="str">
        <f t="shared" si="13"/>
        <v>Water, Ground</v>
      </c>
      <c r="BE438" t="str">
        <v>Gastrodon</v>
      </c>
      <c r="BG438" t="str">
        <v>Water, Ground</v>
      </c>
      <c r="BH438" t="str">
        <v>Gastrodon</v>
      </c>
    </row>
    <row r="439" spans="32:60" x14ac:dyDescent="0.35">
      <c r="AF439" t="str">
        <v>Ambipom</v>
      </c>
      <c r="AG439" t="str">
        <v>Normal</v>
      </c>
      <c r="AH439" t="str" cm="1">
        <f t="array" ref="AH439">_xlfn.TEXTSPLIT(AG439,",")</f>
        <v>Normal</v>
      </c>
      <c r="AJ439" t="str">
        <f>'pokedex_(Update_04.21)'!E436</f>
        <v>4</v>
      </c>
      <c r="AK439" t="str">
        <v>Ambipom</v>
      </c>
      <c r="AL439" t="str">
        <v>Normal</v>
      </c>
      <c r="AM439" t="str">
        <v>Normal</v>
      </c>
      <c r="AN439" t="str">
        <f t="shared" si="12"/>
        <v>Normal,Normal</v>
      </c>
      <c r="AO439" t="str">
        <v>Ambipom</v>
      </c>
      <c r="AQ439" t="str">
        <v>Normal</v>
      </c>
      <c r="AR439" t="str">
        <v>Ambipom</v>
      </c>
      <c r="AV439" t="str">
        <v>Ambipom</v>
      </c>
      <c r="AW439" t="str">
        <v>Normal</v>
      </c>
      <c r="AX439" t="str" cm="1">
        <f t="array" ref="AX439">_xlfn.TEXTSPLIT(AW439,",")</f>
        <v>Normal</v>
      </c>
      <c r="AZ439" t="str">
        <f>'pokedex_(Update_04.21)'!E436</f>
        <v>4</v>
      </c>
      <c r="BA439" t="str">
        <v>Ambipom</v>
      </c>
      <c r="BB439" t="str">
        <v>Normal</v>
      </c>
      <c r="BC439" t="str">
        <v>Normal</v>
      </c>
      <c r="BD439" t="str">
        <f t="shared" si="13"/>
        <v>Normal,Normal</v>
      </c>
      <c r="BE439" t="str">
        <v>Ambipom</v>
      </c>
      <c r="BG439" t="str">
        <v>Normal</v>
      </c>
      <c r="BH439" t="str">
        <v>Ambipom</v>
      </c>
    </row>
    <row r="440" spans="32:60" x14ac:dyDescent="0.35">
      <c r="AF440" t="str">
        <v>Drifloon</v>
      </c>
      <c r="AG440" t="str">
        <v>Ghost, Flying</v>
      </c>
      <c r="AH440" t="str" cm="1">
        <f t="array" ref="AH440:AI440">_xlfn.TEXTSPLIT(AG440,",")</f>
        <v>Ghost</v>
      </c>
      <c r="AI440" t="str">
        <v xml:space="preserve"> Flying</v>
      </c>
      <c r="AJ440" t="str">
        <f>'pokedex_(Update_04.21)'!E437</f>
        <v>4</v>
      </c>
      <c r="AK440" t="str">
        <v>Drifloon</v>
      </c>
      <c r="AL440" t="str">
        <v>Ghost</v>
      </c>
      <c r="AM440" t="str">
        <v xml:space="preserve"> Flying</v>
      </c>
      <c r="AN440" t="str">
        <f t="shared" si="12"/>
        <v>Ghost, Flying</v>
      </c>
      <c r="AO440" t="str">
        <v>Drifloon</v>
      </c>
      <c r="AQ440" t="str">
        <v>Ghost, Flying</v>
      </c>
      <c r="AR440" t="str">
        <v>Drifloon</v>
      </c>
      <c r="AV440" t="str">
        <v>Drifloon</v>
      </c>
      <c r="AW440" t="str">
        <v>Ghost, Flying</v>
      </c>
      <c r="AX440" t="str" cm="1">
        <f t="array" ref="AX440:AY440">_xlfn.TEXTSPLIT(AW440,",")</f>
        <v>Ghost</v>
      </c>
      <c r="AY440" t="str">
        <v xml:space="preserve"> Flying</v>
      </c>
      <c r="AZ440" t="str">
        <f>'pokedex_(Update_04.21)'!E437</f>
        <v>4</v>
      </c>
      <c r="BA440" t="str">
        <v>Drifloon</v>
      </c>
      <c r="BB440" t="str">
        <v>Ghost</v>
      </c>
      <c r="BC440" t="str">
        <v xml:space="preserve"> Flying</v>
      </c>
      <c r="BD440" t="str">
        <f t="shared" si="13"/>
        <v>Ghost, Flying</v>
      </c>
      <c r="BE440" t="str">
        <v>Drifloon</v>
      </c>
      <c r="BG440" t="str">
        <v>Ghost, Flying</v>
      </c>
      <c r="BH440" t="str">
        <v>Drifloon</v>
      </c>
    </row>
    <row r="441" spans="32:60" x14ac:dyDescent="0.35">
      <c r="AF441" t="str">
        <v>Drifblim</v>
      </c>
      <c r="AG441" t="str">
        <v>Ghost, Flying</v>
      </c>
      <c r="AH441" t="str" cm="1">
        <f t="array" ref="AH441:AI441">_xlfn.TEXTSPLIT(AG441,",")</f>
        <v>Ghost</v>
      </c>
      <c r="AI441" t="str">
        <v xml:space="preserve"> Flying</v>
      </c>
      <c r="AJ441" t="str">
        <f>'pokedex_(Update_04.21)'!E438</f>
        <v>4</v>
      </c>
      <c r="AK441" t="str">
        <v>Drifblim</v>
      </c>
      <c r="AL441" t="str">
        <v>Ghost</v>
      </c>
      <c r="AM441" t="str">
        <v xml:space="preserve"> Flying</v>
      </c>
      <c r="AN441" t="str">
        <f t="shared" si="12"/>
        <v>Ghost, Flying</v>
      </c>
      <c r="AO441" t="str">
        <v>Drifblim</v>
      </c>
      <c r="AQ441" t="str">
        <v>Ghost, Flying</v>
      </c>
      <c r="AR441" t="str">
        <v>Drifblim</v>
      </c>
      <c r="AV441" t="str">
        <v>Drifblim</v>
      </c>
      <c r="AW441" t="str">
        <v>Ghost, Flying</v>
      </c>
      <c r="AX441" t="str" cm="1">
        <f t="array" ref="AX441:AY441">_xlfn.TEXTSPLIT(AW441,",")</f>
        <v>Ghost</v>
      </c>
      <c r="AY441" t="str">
        <v xml:space="preserve"> Flying</v>
      </c>
      <c r="AZ441" t="str">
        <f>'pokedex_(Update_04.21)'!E438</f>
        <v>4</v>
      </c>
      <c r="BA441" t="str">
        <v>Drifblim</v>
      </c>
      <c r="BB441" t="str">
        <v>Ghost</v>
      </c>
      <c r="BC441" t="str">
        <v xml:space="preserve"> Flying</v>
      </c>
      <c r="BD441" t="str">
        <f t="shared" si="13"/>
        <v>Ghost, Flying</v>
      </c>
      <c r="BE441" t="str">
        <v>Drifblim</v>
      </c>
      <c r="BG441" t="str">
        <v>Ghost, Flying</v>
      </c>
      <c r="BH441" t="str">
        <v>Drifblim</v>
      </c>
    </row>
    <row r="442" spans="32:60" x14ac:dyDescent="0.35">
      <c r="AF442" t="str">
        <v>Buneary</v>
      </c>
      <c r="AG442" t="str">
        <v>Normal</v>
      </c>
      <c r="AH442" t="str" cm="1">
        <f t="array" ref="AH442">_xlfn.TEXTSPLIT(AG442,",")</f>
        <v>Normal</v>
      </c>
      <c r="AJ442" t="str">
        <f>'pokedex_(Update_04.21)'!E439</f>
        <v>4</v>
      </c>
      <c r="AK442" t="str">
        <v>Buneary</v>
      </c>
      <c r="AL442" t="str">
        <v>Normal</v>
      </c>
      <c r="AM442" t="str">
        <v>Normal</v>
      </c>
      <c r="AN442" t="str">
        <f t="shared" si="12"/>
        <v>Normal,Normal</v>
      </c>
      <c r="AO442" t="str">
        <v>Buneary</v>
      </c>
      <c r="AQ442" t="str">
        <v>Normal</v>
      </c>
      <c r="AR442" t="str">
        <v>Buneary</v>
      </c>
      <c r="AV442" t="str">
        <v>Buneary</v>
      </c>
      <c r="AW442" t="str">
        <v>Normal</v>
      </c>
      <c r="AX442" t="str" cm="1">
        <f t="array" ref="AX442">_xlfn.TEXTSPLIT(AW442,",")</f>
        <v>Normal</v>
      </c>
      <c r="AZ442" t="str">
        <f>'pokedex_(Update_04.21)'!E439</f>
        <v>4</v>
      </c>
      <c r="BA442" t="str">
        <v>Buneary</v>
      </c>
      <c r="BB442" t="str">
        <v>Normal</v>
      </c>
      <c r="BC442" t="str">
        <v>Normal</v>
      </c>
      <c r="BD442" t="str">
        <f t="shared" si="13"/>
        <v>Normal,Normal</v>
      </c>
      <c r="BE442" t="str">
        <v>Buneary</v>
      </c>
      <c r="BG442" t="str">
        <v>Normal</v>
      </c>
      <c r="BH442" t="str">
        <v>Buneary</v>
      </c>
    </row>
    <row r="443" spans="32:60" x14ac:dyDescent="0.35">
      <c r="AF443" t="str">
        <v>Lopunny</v>
      </c>
      <c r="AG443" t="str">
        <v>Normal</v>
      </c>
      <c r="AH443" t="str" cm="1">
        <f t="array" ref="AH443">_xlfn.TEXTSPLIT(AG443,",")</f>
        <v>Normal</v>
      </c>
      <c r="AJ443" t="str">
        <f>'pokedex_(Update_04.21)'!E440</f>
        <v>4</v>
      </c>
      <c r="AK443" t="str">
        <v>Lopunny</v>
      </c>
      <c r="AL443" t="str">
        <v>Normal</v>
      </c>
      <c r="AM443" t="str">
        <v>Normal</v>
      </c>
      <c r="AN443" t="str">
        <f t="shared" si="12"/>
        <v>Normal,Normal</v>
      </c>
      <c r="AO443" t="str">
        <v>Lopunny</v>
      </c>
      <c r="AQ443" t="str">
        <v>Normal</v>
      </c>
      <c r="AR443" t="str">
        <v>Lopunny</v>
      </c>
      <c r="AV443" t="str">
        <v>Lopunny</v>
      </c>
      <c r="AW443" t="str">
        <v>Normal</v>
      </c>
      <c r="AX443" t="str" cm="1">
        <f t="array" ref="AX443">_xlfn.TEXTSPLIT(AW443,",")</f>
        <v>Normal</v>
      </c>
      <c r="AZ443" t="str">
        <f>'pokedex_(Update_04.21)'!E440</f>
        <v>4</v>
      </c>
      <c r="BA443" t="str">
        <v>Lopunny</v>
      </c>
      <c r="BB443" t="str">
        <v>Normal</v>
      </c>
      <c r="BC443" t="str">
        <v>Normal</v>
      </c>
      <c r="BD443" t="str">
        <f t="shared" si="13"/>
        <v>Normal,Normal</v>
      </c>
      <c r="BE443" t="str">
        <v>Lopunny</v>
      </c>
      <c r="BG443" t="str">
        <v>Normal</v>
      </c>
      <c r="BH443" t="str">
        <v>Lopunny</v>
      </c>
    </row>
    <row r="444" spans="32:60" x14ac:dyDescent="0.35">
      <c r="AF444" t="str">
        <v>Mismagius</v>
      </c>
      <c r="AG444" t="str">
        <v>Ghost</v>
      </c>
      <c r="AH444" t="str" cm="1">
        <f t="array" ref="AH444">_xlfn.TEXTSPLIT(AG444,",")</f>
        <v>Ghost</v>
      </c>
      <c r="AJ444" t="str">
        <f>'pokedex_(Update_04.21)'!E441</f>
        <v>4</v>
      </c>
      <c r="AK444" t="str">
        <v>Mismagius</v>
      </c>
      <c r="AL444" t="str">
        <v>Ghost</v>
      </c>
      <c r="AM444" t="str">
        <v>Ghost</v>
      </c>
      <c r="AN444" t="str">
        <f t="shared" si="12"/>
        <v>Ghost,Ghost</v>
      </c>
      <c r="AO444" t="str">
        <v>Mismagius</v>
      </c>
      <c r="AQ444" t="str">
        <v>Ghost</v>
      </c>
      <c r="AR444" t="str">
        <v>Mismagius</v>
      </c>
      <c r="AV444" t="str">
        <v>Mismagius</v>
      </c>
      <c r="AW444" t="str">
        <v>Ghost</v>
      </c>
      <c r="AX444" t="str" cm="1">
        <f t="array" ref="AX444">_xlfn.TEXTSPLIT(AW444,",")</f>
        <v>Ghost</v>
      </c>
      <c r="AZ444" t="str">
        <f>'pokedex_(Update_04.21)'!E441</f>
        <v>4</v>
      </c>
      <c r="BA444" t="str">
        <v>Mismagius</v>
      </c>
      <c r="BB444" t="str">
        <v>Ghost</v>
      </c>
      <c r="BC444" t="str">
        <v>Ghost</v>
      </c>
      <c r="BD444" t="str">
        <f t="shared" si="13"/>
        <v>Ghost,Ghost</v>
      </c>
      <c r="BE444" t="str">
        <v>Mismagius</v>
      </c>
      <c r="BG444" t="str">
        <v>Ghost</v>
      </c>
      <c r="BH444" t="str">
        <v>Mismagius</v>
      </c>
    </row>
    <row r="445" spans="32:60" x14ac:dyDescent="0.35">
      <c r="AF445" t="str">
        <v>Honchkrow</v>
      </c>
      <c r="AG445" t="str">
        <v>Dark, Flying</v>
      </c>
      <c r="AH445" t="str" cm="1">
        <f t="array" ref="AH445:AI445">_xlfn.TEXTSPLIT(AG445,",")</f>
        <v>Dark</v>
      </c>
      <c r="AI445" t="str">
        <v xml:space="preserve"> Flying</v>
      </c>
      <c r="AJ445" t="str">
        <f>'pokedex_(Update_04.21)'!E442</f>
        <v>4</v>
      </c>
      <c r="AK445" t="str">
        <v>Honchkrow</v>
      </c>
      <c r="AL445" t="str">
        <v>Dark</v>
      </c>
      <c r="AM445" t="str">
        <v xml:space="preserve"> Flying</v>
      </c>
      <c r="AN445" t="str">
        <f t="shared" si="12"/>
        <v>Dark, Flying</v>
      </c>
      <c r="AO445" t="str">
        <v>Honchkrow</v>
      </c>
      <c r="AQ445" t="str">
        <v>Dark, Flying</v>
      </c>
      <c r="AR445" t="str">
        <v>Honchkrow</v>
      </c>
      <c r="AV445" t="str">
        <v>Honchkrow</v>
      </c>
      <c r="AW445" t="str">
        <v>Dark, Flying</v>
      </c>
      <c r="AX445" t="str" cm="1">
        <f t="array" ref="AX445:AY445">_xlfn.TEXTSPLIT(AW445,",")</f>
        <v>Dark</v>
      </c>
      <c r="AY445" t="str">
        <v xml:space="preserve"> Flying</v>
      </c>
      <c r="AZ445" t="str">
        <f>'pokedex_(Update_04.21)'!E442</f>
        <v>4</v>
      </c>
      <c r="BA445" t="str">
        <v>Honchkrow</v>
      </c>
      <c r="BB445" t="str">
        <v>Dark</v>
      </c>
      <c r="BC445" t="str">
        <v xml:space="preserve"> Flying</v>
      </c>
      <c r="BD445" t="str">
        <f t="shared" si="13"/>
        <v>Dark, Flying</v>
      </c>
      <c r="BE445" t="str">
        <v>Honchkrow</v>
      </c>
      <c r="BG445" t="str">
        <v>Dark, Flying</v>
      </c>
      <c r="BH445" t="str">
        <v>Honchkrow</v>
      </c>
    </row>
    <row r="446" spans="32:60" x14ac:dyDescent="0.35">
      <c r="AF446" t="str">
        <v>Glameow</v>
      </c>
      <c r="AG446" t="str">
        <v>Normal</v>
      </c>
      <c r="AH446" t="str" cm="1">
        <f t="array" ref="AH446">_xlfn.TEXTSPLIT(AG446,",")</f>
        <v>Normal</v>
      </c>
      <c r="AJ446" t="str">
        <f>'pokedex_(Update_04.21)'!E443</f>
        <v>4</v>
      </c>
      <c r="AK446" t="str">
        <v>Glameow</v>
      </c>
      <c r="AL446" t="str">
        <v>Normal</v>
      </c>
      <c r="AM446" t="str">
        <v>Normal</v>
      </c>
      <c r="AN446" t="str">
        <f t="shared" si="12"/>
        <v>Normal,Normal</v>
      </c>
      <c r="AO446" t="str">
        <v>Glameow</v>
      </c>
      <c r="AQ446" t="str">
        <v>Normal</v>
      </c>
      <c r="AR446" t="str">
        <v>Glameow</v>
      </c>
      <c r="AV446" t="str">
        <v>Glameow</v>
      </c>
      <c r="AW446" t="str">
        <v>Normal</v>
      </c>
      <c r="AX446" t="str" cm="1">
        <f t="array" ref="AX446">_xlfn.TEXTSPLIT(AW446,",")</f>
        <v>Normal</v>
      </c>
      <c r="AZ446" t="str">
        <f>'pokedex_(Update_04.21)'!E443</f>
        <v>4</v>
      </c>
      <c r="BA446" t="str">
        <v>Glameow</v>
      </c>
      <c r="BB446" t="str">
        <v>Normal</v>
      </c>
      <c r="BC446" t="str">
        <v>Normal</v>
      </c>
      <c r="BD446" t="str">
        <f t="shared" si="13"/>
        <v>Normal,Normal</v>
      </c>
      <c r="BE446" t="str">
        <v>Glameow</v>
      </c>
      <c r="BG446" t="str">
        <v>Normal</v>
      </c>
      <c r="BH446" t="str">
        <v>Glameow</v>
      </c>
    </row>
    <row r="447" spans="32:60" x14ac:dyDescent="0.35">
      <c r="AF447" t="str">
        <v>Purugly</v>
      </c>
      <c r="AG447" t="str">
        <v>Normal</v>
      </c>
      <c r="AH447" t="str" cm="1">
        <f t="array" ref="AH447">_xlfn.TEXTSPLIT(AG447,",")</f>
        <v>Normal</v>
      </c>
      <c r="AJ447" t="str">
        <f>'pokedex_(Update_04.21)'!E444</f>
        <v>4</v>
      </c>
      <c r="AK447" t="str">
        <v>Purugly</v>
      </c>
      <c r="AL447" t="str">
        <v>Normal</v>
      </c>
      <c r="AM447" t="str">
        <v>Normal</v>
      </c>
      <c r="AN447" t="str">
        <f t="shared" si="12"/>
        <v>Normal,Normal</v>
      </c>
      <c r="AO447" t="str">
        <v>Purugly</v>
      </c>
      <c r="AQ447" t="str">
        <v>Normal</v>
      </c>
      <c r="AR447" t="str">
        <v>Purugly</v>
      </c>
      <c r="AV447" t="str">
        <v>Purugly</v>
      </c>
      <c r="AW447" t="str">
        <v>Normal</v>
      </c>
      <c r="AX447" t="str" cm="1">
        <f t="array" ref="AX447">_xlfn.TEXTSPLIT(AW447,",")</f>
        <v>Normal</v>
      </c>
      <c r="AZ447" t="str">
        <f>'pokedex_(Update_04.21)'!E444</f>
        <v>4</v>
      </c>
      <c r="BA447" t="str">
        <v>Purugly</v>
      </c>
      <c r="BB447" t="str">
        <v>Normal</v>
      </c>
      <c r="BC447" t="str">
        <v>Normal</v>
      </c>
      <c r="BD447" t="str">
        <f t="shared" si="13"/>
        <v>Normal,Normal</v>
      </c>
      <c r="BE447" t="str">
        <v>Purugly</v>
      </c>
      <c r="BG447" t="str">
        <v>Normal</v>
      </c>
      <c r="BH447" t="str">
        <v>Purugly</v>
      </c>
    </row>
    <row r="448" spans="32:60" x14ac:dyDescent="0.35">
      <c r="AF448" t="str">
        <v>Chingling</v>
      </c>
      <c r="AG448" t="str">
        <v>Psychic</v>
      </c>
      <c r="AH448" t="str" cm="1">
        <f t="array" ref="AH448">_xlfn.TEXTSPLIT(AG448,",")</f>
        <v>Psychic</v>
      </c>
      <c r="AJ448" t="str">
        <f>'pokedex_(Update_04.21)'!E445</f>
        <v>4</v>
      </c>
      <c r="AK448" t="str">
        <v>Chingling</v>
      </c>
      <c r="AL448" t="str">
        <v>Psychic</v>
      </c>
      <c r="AM448" t="str">
        <v>Psychic</v>
      </c>
      <c r="AN448" t="str">
        <f t="shared" si="12"/>
        <v>Psychic,Psychic</v>
      </c>
      <c r="AO448" t="str">
        <v>Chingling</v>
      </c>
      <c r="AQ448" t="str">
        <v>Psychic</v>
      </c>
      <c r="AR448" t="str">
        <v>Chingling</v>
      </c>
      <c r="AV448" t="str">
        <v>Chingling</v>
      </c>
      <c r="AW448" t="str">
        <v>Psychic</v>
      </c>
      <c r="AX448" t="str" cm="1">
        <f t="array" ref="AX448">_xlfn.TEXTSPLIT(AW448,",")</f>
        <v>Psychic</v>
      </c>
      <c r="AZ448" t="str">
        <f>'pokedex_(Update_04.21)'!E445</f>
        <v>4</v>
      </c>
      <c r="BA448" t="str">
        <v>Chingling</v>
      </c>
      <c r="BB448" t="str">
        <v>Psychic</v>
      </c>
      <c r="BC448" t="str">
        <v>Psychic</v>
      </c>
      <c r="BD448" t="str">
        <f t="shared" si="13"/>
        <v>Psychic,Psychic</v>
      </c>
      <c r="BE448" t="str">
        <v>Chingling</v>
      </c>
      <c r="BG448" t="str">
        <v>Psychic</v>
      </c>
      <c r="BH448" t="str">
        <v>Chingling</v>
      </c>
    </row>
    <row r="449" spans="32:60" x14ac:dyDescent="0.35">
      <c r="AF449" t="str">
        <v>Stunky</v>
      </c>
      <c r="AG449" t="str">
        <v>Poison, Dark</v>
      </c>
      <c r="AH449" t="str" cm="1">
        <f t="array" ref="AH449:AI449">_xlfn.TEXTSPLIT(AG449,",")</f>
        <v>Poison</v>
      </c>
      <c r="AI449" t="str">
        <v xml:space="preserve"> Dark</v>
      </c>
      <c r="AJ449" t="str">
        <f>'pokedex_(Update_04.21)'!E446</f>
        <v>4</v>
      </c>
      <c r="AK449" t="str">
        <v>Stunky</v>
      </c>
      <c r="AL449" t="str">
        <v>Poison</v>
      </c>
      <c r="AM449" t="str">
        <v xml:space="preserve"> Dark</v>
      </c>
      <c r="AN449" t="str">
        <f t="shared" si="12"/>
        <v>Poison, Dark</v>
      </c>
      <c r="AO449" t="str">
        <v>Stunky</v>
      </c>
      <c r="AQ449" t="str">
        <v>Poison, Dark</v>
      </c>
      <c r="AR449" t="str">
        <v>Stunky</v>
      </c>
      <c r="AV449" t="str">
        <v>Stunky</v>
      </c>
      <c r="AW449" t="str">
        <v>Poison, Dark</v>
      </c>
      <c r="AX449" t="str" cm="1">
        <f t="array" ref="AX449:AY449">_xlfn.TEXTSPLIT(AW449,",")</f>
        <v>Poison</v>
      </c>
      <c r="AY449" t="str">
        <v xml:space="preserve"> Dark</v>
      </c>
      <c r="AZ449" t="str">
        <f>'pokedex_(Update_04.21)'!E446</f>
        <v>4</v>
      </c>
      <c r="BA449" t="str">
        <v>Stunky</v>
      </c>
      <c r="BB449" t="str">
        <v>Poison</v>
      </c>
      <c r="BC449" t="str">
        <v xml:space="preserve"> Dark</v>
      </c>
      <c r="BD449" t="str">
        <f t="shared" si="13"/>
        <v>Poison, Dark</v>
      </c>
      <c r="BE449" t="str">
        <v>Stunky</v>
      </c>
      <c r="BG449" t="str">
        <v>Poison, Dark</v>
      </c>
      <c r="BH449" t="str">
        <v>Stunky</v>
      </c>
    </row>
    <row r="450" spans="32:60" x14ac:dyDescent="0.35">
      <c r="AF450" t="str">
        <v>Skuntank</v>
      </c>
      <c r="AG450" t="str">
        <v>Poison, Dark</v>
      </c>
      <c r="AH450" t="str" cm="1">
        <f t="array" ref="AH450:AI450">_xlfn.TEXTSPLIT(AG450,",")</f>
        <v>Poison</v>
      </c>
      <c r="AI450" t="str">
        <v xml:space="preserve"> Dark</v>
      </c>
      <c r="AJ450" t="str">
        <f>'pokedex_(Update_04.21)'!E447</f>
        <v>4</v>
      </c>
      <c r="AK450" t="str">
        <v>Skuntank</v>
      </c>
      <c r="AL450" t="str">
        <v>Poison</v>
      </c>
      <c r="AM450" t="str">
        <v xml:space="preserve"> Dark</v>
      </c>
      <c r="AN450" t="str">
        <f t="shared" si="12"/>
        <v>Poison, Dark</v>
      </c>
      <c r="AO450" t="str">
        <v>Skuntank</v>
      </c>
      <c r="AQ450" t="str">
        <v>Poison, Dark</v>
      </c>
      <c r="AR450" t="str">
        <v>Skuntank</v>
      </c>
      <c r="AV450" t="str">
        <v>Skuntank</v>
      </c>
      <c r="AW450" t="str">
        <v>Poison, Dark</v>
      </c>
      <c r="AX450" t="str" cm="1">
        <f t="array" ref="AX450:AY450">_xlfn.TEXTSPLIT(AW450,",")</f>
        <v>Poison</v>
      </c>
      <c r="AY450" t="str">
        <v xml:space="preserve"> Dark</v>
      </c>
      <c r="AZ450" t="str">
        <f>'pokedex_(Update_04.21)'!E447</f>
        <v>4</v>
      </c>
      <c r="BA450" t="str">
        <v>Skuntank</v>
      </c>
      <c r="BB450" t="str">
        <v>Poison</v>
      </c>
      <c r="BC450" t="str">
        <v xml:space="preserve"> Dark</v>
      </c>
      <c r="BD450" t="str">
        <f t="shared" si="13"/>
        <v>Poison, Dark</v>
      </c>
      <c r="BE450" t="str">
        <v>Skuntank</v>
      </c>
      <c r="BG450" t="str">
        <v>Poison, Dark</v>
      </c>
      <c r="BH450" t="str">
        <v>Skuntank</v>
      </c>
    </row>
    <row r="451" spans="32:60" x14ac:dyDescent="0.35">
      <c r="AF451" t="str">
        <v>Bronzor</v>
      </c>
      <c r="AG451" t="str">
        <v>Steel, Psychic</v>
      </c>
      <c r="AH451" t="str" cm="1">
        <f t="array" ref="AH451:AI451">_xlfn.TEXTSPLIT(AG451,",")</f>
        <v>Steel</v>
      </c>
      <c r="AI451" t="str">
        <v xml:space="preserve"> Psychic</v>
      </c>
      <c r="AJ451" t="str">
        <f>'pokedex_(Update_04.21)'!E448</f>
        <v>4</v>
      </c>
      <c r="AK451" t="str">
        <v>Bronzor</v>
      </c>
      <c r="AL451" t="str">
        <v>Steel</v>
      </c>
      <c r="AM451" t="str">
        <v xml:space="preserve"> Psychic</v>
      </c>
      <c r="AN451" t="str">
        <f t="shared" si="12"/>
        <v>Steel, Psychic</v>
      </c>
      <c r="AO451" t="str">
        <v>Bronzor</v>
      </c>
      <c r="AQ451" t="str">
        <v>Steel, Psychic</v>
      </c>
      <c r="AR451" t="str">
        <v>Bronzor</v>
      </c>
      <c r="AV451" t="str">
        <v>Bronzor</v>
      </c>
      <c r="AW451" t="str">
        <v>Steel, Psychic</v>
      </c>
      <c r="AX451" t="str" cm="1">
        <f t="array" ref="AX451:AY451">_xlfn.TEXTSPLIT(AW451,",")</f>
        <v>Steel</v>
      </c>
      <c r="AY451" t="str">
        <v xml:space="preserve"> Psychic</v>
      </c>
      <c r="AZ451" t="str">
        <f>'pokedex_(Update_04.21)'!E448</f>
        <v>4</v>
      </c>
      <c r="BA451" t="str">
        <v>Bronzor</v>
      </c>
      <c r="BB451" t="str">
        <v>Steel</v>
      </c>
      <c r="BC451" t="str">
        <v xml:space="preserve"> Psychic</v>
      </c>
      <c r="BD451" t="str">
        <f t="shared" si="13"/>
        <v>Steel, Psychic</v>
      </c>
      <c r="BE451" t="str">
        <v>Bronzor</v>
      </c>
      <c r="BG451" t="str">
        <v>Steel, Psychic</v>
      </c>
      <c r="BH451" t="str">
        <v>Bronzor</v>
      </c>
    </row>
    <row r="452" spans="32:60" x14ac:dyDescent="0.35">
      <c r="AF452" t="str">
        <v>Bronzong</v>
      </c>
      <c r="AG452" t="str">
        <v>Steel, Psychic</v>
      </c>
      <c r="AH452" t="str" cm="1">
        <f t="array" ref="AH452:AI452">_xlfn.TEXTSPLIT(AG452,",")</f>
        <v>Steel</v>
      </c>
      <c r="AI452" t="str">
        <v xml:space="preserve"> Psychic</v>
      </c>
      <c r="AJ452" t="str">
        <f>'pokedex_(Update_04.21)'!E449</f>
        <v>4</v>
      </c>
      <c r="AK452" t="str">
        <v>Bronzong</v>
      </c>
      <c r="AL452" t="str">
        <v>Steel</v>
      </c>
      <c r="AM452" t="str">
        <v xml:space="preserve"> Psychic</v>
      </c>
      <c r="AN452" t="str">
        <f t="shared" si="12"/>
        <v>Steel, Psychic</v>
      </c>
      <c r="AO452" t="str">
        <v>Bronzong</v>
      </c>
      <c r="AQ452" t="str">
        <v>Steel, Psychic</v>
      </c>
      <c r="AR452" t="str">
        <v>Bronzong</v>
      </c>
      <c r="AV452" t="str">
        <v>Bronzong</v>
      </c>
      <c r="AW452" t="str">
        <v>Steel, Psychic</v>
      </c>
      <c r="AX452" t="str" cm="1">
        <f t="array" ref="AX452:AY452">_xlfn.TEXTSPLIT(AW452,",")</f>
        <v>Steel</v>
      </c>
      <c r="AY452" t="str">
        <v xml:space="preserve"> Psychic</v>
      </c>
      <c r="AZ452" t="str">
        <f>'pokedex_(Update_04.21)'!E449</f>
        <v>4</v>
      </c>
      <c r="BA452" t="str">
        <v>Bronzong</v>
      </c>
      <c r="BB452" t="str">
        <v>Steel</v>
      </c>
      <c r="BC452" t="str">
        <v xml:space="preserve"> Psychic</v>
      </c>
      <c r="BD452" t="str">
        <f t="shared" si="13"/>
        <v>Steel, Psychic</v>
      </c>
      <c r="BE452" t="str">
        <v>Bronzong</v>
      </c>
      <c r="BG452" t="str">
        <v>Steel, Psychic</v>
      </c>
      <c r="BH452" t="str">
        <v>Bronzong</v>
      </c>
    </row>
    <row r="453" spans="32:60" x14ac:dyDescent="0.35">
      <c r="AF453" t="str">
        <v>Bonsly</v>
      </c>
      <c r="AG453" t="str">
        <v>Rock</v>
      </c>
      <c r="AH453" t="str" cm="1">
        <f t="array" ref="AH453">_xlfn.TEXTSPLIT(AG453,",")</f>
        <v>Rock</v>
      </c>
      <c r="AJ453" t="str">
        <f>'pokedex_(Update_04.21)'!E450</f>
        <v>4</v>
      </c>
      <c r="AK453" t="str">
        <v>Bonsly</v>
      </c>
      <c r="AL453" t="str">
        <v>Rock</v>
      </c>
      <c r="AM453" t="str">
        <v>Rock</v>
      </c>
      <c r="AN453" t="str">
        <f t="shared" si="12"/>
        <v>Rock,Rock</v>
      </c>
      <c r="AO453" t="str">
        <v>Bonsly</v>
      </c>
      <c r="AQ453" t="str">
        <v>Rock</v>
      </c>
      <c r="AR453" t="str">
        <v>Bonsly</v>
      </c>
      <c r="AV453" t="str">
        <v>Bonsly</v>
      </c>
      <c r="AW453" t="str">
        <v>Rock</v>
      </c>
      <c r="AX453" t="str" cm="1">
        <f t="array" ref="AX453">_xlfn.TEXTSPLIT(AW453,",")</f>
        <v>Rock</v>
      </c>
      <c r="AZ453" t="str">
        <f>'pokedex_(Update_04.21)'!E450</f>
        <v>4</v>
      </c>
      <c r="BA453" t="str">
        <v>Bonsly</v>
      </c>
      <c r="BB453" t="str">
        <v>Rock</v>
      </c>
      <c r="BC453" t="str">
        <v>Rock</v>
      </c>
      <c r="BD453" t="str">
        <f t="shared" si="13"/>
        <v>Rock,Rock</v>
      </c>
      <c r="BE453" t="str">
        <v>Bonsly</v>
      </c>
      <c r="BG453" t="str">
        <v>Rock</v>
      </c>
      <c r="BH453" t="str">
        <v>Bonsly</v>
      </c>
    </row>
    <row r="454" spans="32:60" x14ac:dyDescent="0.35">
      <c r="AF454" t="str">
        <v>Mime Jr,</v>
      </c>
      <c r="AG454" t="str">
        <v>Psychic, Fairy</v>
      </c>
      <c r="AH454" t="str" cm="1">
        <f t="array" ref="AH454:AI454">_xlfn.TEXTSPLIT(AG454,",")</f>
        <v>Psychic</v>
      </c>
      <c r="AI454" t="str">
        <v xml:space="preserve"> Fairy</v>
      </c>
      <c r="AJ454" t="str">
        <f>'pokedex_(Update_04.21)'!E451</f>
        <v>4</v>
      </c>
      <c r="AK454" t="str">
        <v>Mime Jr,</v>
      </c>
      <c r="AL454" t="str">
        <v>Psychic</v>
      </c>
      <c r="AM454" t="str">
        <v xml:space="preserve"> Fairy</v>
      </c>
      <c r="AN454" t="str">
        <f t="shared" ref="AN454:AN517" si="14">_xlfn.TEXTJOIN(",",TRUE,AL454,AM454)</f>
        <v>Psychic, Fairy</v>
      </c>
      <c r="AO454" t="str">
        <v>Mime Jr,</v>
      </c>
      <c r="AQ454" t="str">
        <v>Psychic, Fairy</v>
      </c>
      <c r="AR454" t="str">
        <v>Mime Jr,</v>
      </c>
      <c r="AV454" t="str">
        <v>Mime Jr,</v>
      </c>
      <c r="AW454" t="str">
        <v>Psychic, Fairy</v>
      </c>
      <c r="AX454" t="str" cm="1">
        <f t="array" ref="AX454:AY454">_xlfn.TEXTSPLIT(AW454,",")</f>
        <v>Psychic</v>
      </c>
      <c r="AY454" t="str">
        <v xml:space="preserve"> Fairy</v>
      </c>
      <c r="AZ454" t="str">
        <f>'pokedex_(Update_04.21)'!E451</f>
        <v>4</v>
      </c>
      <c r="BA454" t="str">
        <v>Mime Jr,</v>
      </c>
      <c r="BB454" t="str">
        <v>Psychic</v>
      </c>
      <c r="BC454" t="str">
        <v xml:space="preserve"> Fairy</v>
      </c>
      <c r="BD454" t="str">
        <f t="shared" ref="BD454:BD517" si="15">_xlfn.TEXTJOIN(",",TRUE,BB454,BC454)</f>
        <v>Psychic, Fairy</v>
      </c>
      <c r="BE454" t="str">
        <v>Mime Jr,</v>
      </c>
      <c r="BG454" t="str">
        <v>Psychic, Fairy</v>
      </c>
      <c r="BH454" t="str">
        <v>Mime Jr,</v>
      </c>
    </row>
    <row r="455" spans="32:60" x14ac:dyDescent="0.35">
      <c r="AF455" t="str">
        <v>Happiny</v>
      </c>
      <c r="AG455" t="str">
        <v>Normal</v>
      </c>
      <c r="AH455" t="str" cm="1">
        <f t="array" ref="AH455">_xlfn.TEXTSPLIT(AG455,",")</f>
        <v>Normal</v>
      </c>
      <c r="AJ455" t="str">
        <f>'pokedex_(Update_04.21)'!E452</f>
        <v>4</v>
      </c>
      <c r="AK455" t="str">
        <v>Happiny</v>
      </c>
      <c r="AL455" t="str">
        <v>Normal</v>
      </c>
      <c r="AM455" t="str">
        <v>Normal</v>
      </c>
      <c r="AN455" t="str">
        <f t="shared" si="14"/>
        <v>Normal,Normal</v>
      </c>
      <c r="AO455" t="str">
        <v>Happiny</v>
      </c>
      <c r="AQ455" t="str">
        <v>Normal</v>
      </c>
      <c r="AR455" t="str">
        <v>Happiny</v>
      </c>
      <c r="AV455" t="str">
        <v>Happiny</v>
      </c>
      <c r="AW455" t="str">
        <v>Normal</v>
      </c>
      <c r="AX455" t="str" cm="1">
        <f t="array" ref="AX455">_xlfn.TEXTSPLIT(AW455,",")</f>
        <v>Normal</v>
      </c>
      <c r="AZ455" t="str">
        <f>'pokedex_(Update_04.21)'!E452</f>
        <v>4</v>
      </c>
      <c r="BA455" t="str">
        <v>Happiny</v>
      </c>
      <c r="BB455" t="str">
        <v>Normal</v>
      </c>
      <c r="BC455" t="str">
        <v>Normal</v>
      </c>
      <c r="BD455" t="str">
        <f t="shared" si="15"/>
        <v>Normal,Normal</v>
      </c>
      <c r="BE455" t="str">
        <v>Happiny</v>
      </c>
      <c r="BG455" t="str">
        <v>Normal</v>
      </c>
      <c r="BH455" t="str">
        <v>Happiny</v>
      </c>
    </row>
    <row r="456" spans="32:60" x14ac:dyDescent="0.35">
      <c r="AF456" t="str">
        <v>Chatot</v>
      </c>
      <c r="AG456" t="str">
        <v>Normal, Flying</v>
      </c>
      <c r="AH456" t="str" cm="1">
        <f t="array" ref="AH456:AI456">_xlfn.TEXTSPLIT(AG456,",")</f>
        <v>Normal</v>
      </c>
      <c r="AI456" t="str">
        <v xml:space="preserve"> Flying</v>
      </c>
      <c r="AJ456" t="str">
        <f>'pokedex_(Update_04.21)'!E453</f>
        <v>4</v>
      </c>
      <c r="AK456" t="str">
        <v>Chatot</v>
      </c>
      <c r="AL456" t="str">
        <v>Normal</v>
      </c>
      <c r="AM456" t="str">
        <v xml:space="preserve"> Flying</v>
      </c>
      <c r="AN456" t="str">
        <f t="shared" si="14"/>
        <v>Normal, Flying</v>
      </c>
      <c r="AO456" t="str">
        <v>Chatot</v>
      </c>
      <c r="AQ456" t="str">
        <v>Normal, Flying</v>
      </c>
      <c r="AR456" t="str">
        <v>Chatot</v>
      </c>
      <c r="AV456" t="str">
        <v>Chatot</v>
      </c>
      <c r="AW456" t="str">
        <v>Normal, Flying</v>
      </c>
      <c r="AX456" t="str" cm="1">
        <f t="array" ref="AX456:AY456">_xlfn.TEXTSPLIT(AW456,",")</f>
        <v>Normal</v>
      </c>
      <c r="AY456" t="str">
        <v xml:space="preserve"> Flying</v>
      </c>
      <c r="AZ456" t="str">
        <f>'pokedex_(Update_04.21)'!E453</f>
        <v>4</v>
      </c>
      <c r="BA456" t="str">
        <v>Chatot</v>
      </c>
      <c r="BB456" t="str">
        <v>Normal</v>
      </c>
      <c r="BC456" t="str">
        <v xml:space="preserve"> Flying</v>
      </c>
      <c r="BD456" t="str">
        <f t="shared" si="15"/>
        <v>Normal, Flying</v>
      </c>
      <c r="BE456" t="str">
        <v>Chatot</v>
      </c>
      <c r="BG456" t="str">
        <v>Normal, Flying</v>
      </c>
      <c r="BH456" t="str">
        <v>Chatot</v>
      </c>
    </row>
    <row r="457" spans="32:60" x14ac:dyDescent="0.35">
      <c r="AF457" t="str">
        <v>Spiritomb</v>
      </c>
      <c r="AG457" t="str">
        <v>Ghost, Dark</v>
      </c>
      <c r="AH457" t="str" cm="1">
        <f t="array" ref="AH457:AI457">_xlfn.TEXTSPLIT(AG457,",")</f>
        <v>Ghost</v>
      </c>
      <c r="AI457" t="str">
        <v xml:space="preserve"> Dark</v>
      </c>
      <c r="AJ457" t="str">
        <f>'pokedex_(Update_04.21)'!E454</f>
        <v>4</v>
      </c>
      <c r="AK457" t="str">
        <v>Spiritomb</v>
      </c>
      <c r="AL457" t="str">
        <v>Ghost</v>
      </c>
      <c r="AM457" t="str">
        <v xml:space="preserve"> Dark</v>
      </c>
      <c r="AN457" t="str">
        <f t="shared" si="14"/>
        <v>Ghost, Dark</v>
      </c>
      <c r="AO457" t="str">
        <v>Spiritomb</v>
      </c>
      <c r="AQ457" t="str">
        <v>Ghost, Dark</v>
      </c>
      <c r="AR457" t="str">
        <v>Spiritomb</v>
      </c>
      <c r="AV457" t="str">
        <v>Spiritomb</v>
      </c>
      <c r="AW457" t="str">
        <v>Ghost, Dark</v>
      </c>
      <c r="AX457" t="str" cm="1">
        <f t="array" ref="AX457:AY457">_xlfn.TEXTSPLIT(AW457,",")</f>
        <v>Ghost</v>
      </c>
      <c r="AY457" t="str">
        <v xml:space="preserve"> Dark</v>
      </c>
      <c r="AZ457" t="str">
        <f>'pokedex_(Update_04.21)'!E454</f>
        <v>4</v>
      </c>
      <c r="BA457" t="str">
        <v>Spiritomb</v>
      </c>
      <c r="BB457" t="str">
        <v>Ghost</v>
      </c>
      <c r="BC457" t="str">
        <v xml:space="preserve"> Dark</v>
      </c>
      <c r="BD457" t="str">
        <f t="shared" si="15"/>
        <v>Ghost, Dark</v>
      </c>
      <c r="BE457" t="str">
        <v>Spiritomb</v>
      </c>
      <c r="BG457" t="str">
        <v>Ghost, Dark</v>
      </c>
      <c r="BH457" t="str">
        <v>Spiritomb</v>
      </c>
    </row>
    <row r="458" spans="32:60" x14ac:dyDescent="0.35">
      <c r="AF458" t="str">
        <v>Gible</v>
      </c>
      <c r="AG458" t="str">
        <v>Dragon, Ground</v>
      </c>
      <c r="AH458" t="str" cm="1">
        <f t="array" ref="AH458:AI458">_xlfn.TEXTSPLIT(AG458,",")</f>
        <v>Dragon</v>
      </c>
      <c r="AI458" t="str">
        <v xml:space="preserve"> Ground</v>
      </c>
      <c r="AJ458" t="str">
        <f>'pokedex_(Update_04.21)'!E455</f>
        <v>4</v>
      </c>
      <c r="AK458" t="str">
        <v>Gible</v>
      </c>
      <c r="AL458" t="str">
        <v>Dragon</v>
      </c>
      <c r="AM458" t="str">
        <v xml:space="preserve"> Ground</v>
      </c>
      <c r="AN458" t="str">
        <f t="shared" si="14"/>
        <v>Dragon, Ground</v>
      </c>
      <c r="AO458" t="str">
        <v>Gible</v>
      </c>
      <c r="AQ458" t="str">
        <v>Dragon, Ground</v>
      </c>
      <c r="AR458" t="str">
        <v>Gible</v>
      </c>
      <c r="AV458" t="str">
        <v>Gible</v>
      </c>
      <c r="AW458" t="str">
        <v>Dragon, Ground</v>
      </c>
      <c r="AX458" t="str" cm="1">
        <f t="array" ref="AX458:AY458">_xlfn.TEXTSPLIT(AW458,",")</f>
        <v>Dragon</v>
      </c>
      <c r="AY458" t="str">
        <v xml:space="preserve"> Ground</v>
      </c>
      <c r="AZ458" t="str">
        <f>'pokedex_(Update_04.21)'!E455</f>
        <v>4</v>
      </c>
      <c r="BA458" t="str">
        <v>Gible</v>
      </c>
      <c r="BB458" t="str">
        <v>Dragon</v>
      </c>
      <c r="BC458" t="str">
        <v xml:space="preserve"> Ground</v>
      </c>
      <c r="BD458" t="str">
        <f t="shared" si="15"/>
        <v>Dragon, Ground</v>
      </c>
      <c r="BE458" t="str">
        <v>Gible</v>
      </c>
      <c r="BG458" t="str">
        <v>Dragon, Ground</v>
      </c>
      <c r="BH458" t="str">
        <v>Gible</v>
      </c>
    </row>
    <row r="459" spans="32:60" x14ac:dyDescent="0.35">
      <c r="AF459" t="str">
        <v>Gabite</v>
      </c>
      <c r="AG459" t="str">
        <v>Dragon, Ground</v>
      </c>
      <c r="AH459" t="str" cm="1">
        <f t="array" ref="AH459:AI459">_xlfn.TEXTSPLIT(AG459,",")</f>
        <v>Dragon</v>
      </c>
      <c r="AI459" t="str">
        <v xml:space="preserve"> Ground</v>
      </c>
      <c r="AJ459" t="str">
        <f>'pokedex_(Update_04.21)'!E456</f>
        <v>4</v>
      </c>
      <c r="AK459" t="str">
        <v>Gabite</v>
      </c>
      <c r="AL459" t="str">
        <v>Dragon</v>
      </c>
      <c r="AM459" t="str">
        <v xml:space="preserve"> Ground</v>
      </c>
      <c r="AN459" t="str">
        <f t="shared" si="14"/>
        <v>Dragon, Ground</v>
      </c>
      <c r="AO459" t="str">
        <v>Gabite</v>
      </c>
      <c r="AQ459" t="str">
        <v>Dragon, Ground</v>
      </c>
      <c r="AR459" t="str">
        <v>Gabite</v>
      </c>
      <c r="AV459" t="str">
        <v>Gabite</v>
      </c>
      <c r="AW459" t="str">
        <v>Dragon, Ground</v>
      </c>
      <c r="AX459" t="str" cm="1">
        <f t="array" ref="AX459:AY459">_xlfn.TEXTSPLIT(AW459,",")</f>
        <v>Dragon</v>
      </c>
      <c r="AY459" t="str">
        <v xml:space="preserve"> Ground</v>
      </c>
      <c r="AZ459" t="str">
        <f>'pokedex_(Update_04.21)'!E456</f>
        <v>4</v>
      </c>
      <c r="BA459" t="str">
        <v>Gabite</v>
      </c>
      <c r="BB459" t="str">
        <v>Dragon</v>
      </c>
      <c r="BC459" t="str">
        <v xml:space="preserve"> Ground</v>
      </c>
      <c r="BD459" t="str">
        <f t="shared" si="15"/>
        <v>Dragon, Ground</v>
      </c>
      <c r="BE459" t="str">
        <v>Gabite</v>
      </c>
      <c r="BG459" t="str">
        <v>Dragon, Ground</v>
      </c>
      <c r="BH459" t="str">
        <v>Gabite</v>
      </c>
    </row>
    <row r="460" spans="32:60" x14ac:dyDescent="0.35">
      <c r="AF460" t="str">
        <v>Garchomp</v>
      </c>
      <c r="AG460" t="str">
        <v>Dragon, Ground</v>
      </c>
      <c r="AH460" t="str" cm="1">
        <f t="array" ref="AH460:AI460">_xlfn.TEXTSPLIT(AG460,",")</f>
        <v>Dragon</v>
      </c>
      <c r="AI460" t="str">
        <v xml:space="preserve"> Ground</v>
      </c>
      <c r="AJ460" t="str">
        <f>'pokedex_(Update_04.21)'!E457</f>
        <v>4</v>
      </c>
      <c r="AK460" t="str">
        <v>Garchomp</v>
      </c>
      <c r="AL460" t="str">
        <v>Dragon</v>
      </c>
      <c r="AM460" t="str">
        <v xml:space="preserve"> Ground</v>
      </c>
      <c r="AN460" t="str">
        <f t="shared" si="14"/>
        <v>Dragon, Ground</v>
      </c>
      <c r="AO460" t="str">
        <v>Garchomp</v>
      </c>
      <c r="AQ460" t="str">
        <v>Dragon, Ground</v>
      </c>
      <c r="AR460" t="str">
        <v>Garchomp</v>
      </c>
      <c r="AV460" t="str">
        <v>Garchomp</v>
      </c>
      <c r="AW460" t="str">
        <v>Dragon, Ground</v>
      </c>
      <c r="AX460" t="str" cm="1">
        <f t="array" ref="AX460:AY460">_xlfn.TEXTSPLIT(AW460,",")</f>
        <v>Dragon</v>
      </c>
      <c r="AY460" t="str">
        <v xml:space="preserve"> Ground</v>
      </c>
      <c r="AZ460" t="str">
        <f>'pokedex_(Update_04.21)'!E457</f>
        <v>4</v>
      </c>
      <c r="BA460" t="str">
        <v>Garchomp</v>
      </c>
      <c r="BB460" t="str">
        <v>Dragon</v>
      </c>
      <c r="BC460" t="str">
        <v xml:space="preserve"> Ground</v>
      </c>
      <c r="BD460" t="str">
        <f t="shared" si="15"/>
        <v>Dragon, Ground</v>
      </c>
      <c r="BE460" t="str">
        <v>Garchomp</v>
      </c>
      <c r="BG460" t="str">
        <v>Dragon, Ground</v>
      </c>
      <c r="BH460" t="str">
        <v>Garchomp</v>
      </c>
    </row>
    <row r="461" spans="32:60" x14ac:dyDescent="0.35">
      <c r="AF461" t="str">
        <v>Munchlax</v>
      </c>
      <c r="AG461" t="str">
        <v>Normal</v>
      </c>
      <c r="AH461" t="str" cm="1">
        <f t="array" ref="AH461">_xlfn.TEXTSPLIT(AG461,",")</f>
        <v>Normal</v>
      </c>
      <c r="AJ461" t="str">
        <f>'pokedex_(Update_04.21)'!E458</f>
        <v>4</v>
      </c>
      <c r="AK461" t="str">
        <v>Munchlax</v>
      </c>
      <c r="AL461" t="str">
        <v>Normal</v>
      </c>
      <c r="AM461" t="str">
        <v>Normal</v>
      </c>
      <c r="AN461" t="str">
        <f t="shared" si="14"/>
        <v>Normal,Normal</v>
      </c>
      <c r="AO461" t="str">
        <v>Munchlax</v>
      </c>
      <c r="AQ461" t="str">
        <v>Normal</v>
      </c>
      <c r="AR461" t="str">
        <v>Munchlax</v>
      </c>
      <c r="AV461" t="str">
        <v>Munchlax</v>
      </c>
      <c r="AW461" t="str">
        <v>Normal</v>
      </c>
      <c r="AX461" t="str" cm="1">
        <f t="array" ref="AX461">_xlfn.TEXTSPLIT(AW461,",")</f>
        <v>Normal</v>
      </c>
      <c r="AZ461" t="str">
        <f>'pokedex_(Update_04.21)'!E458</f>
        <v>4</v>
      </c>
      <c r="BA461" t="str">
        <v>Munchlax</v>
      </c>
      <c r="BB461" t="str">
        <v>Normal</v>
      </c>
      <c r="BC461" t="str">
        <v>Normal</v>
      </c>
      <c r="BD461" t="str">
        <f t="shared" si="15"/>
        <v>Normal,Normal</v>
      </c>
      <c r="BE461" t="str">
        <v>Munchlax</v>
      </c>
      <c r="BG461" t="str">
        <v>Normal</v>
      </c>
      <c r="BH461" t="str">
        <v>Munchlax</v>
      </c>
    </row>
    <row r="462" spans="32:60" x14ac:dyDescent="0.35">
      <c r="AF462" t="str">
        <v>Riolu</v>
      </c>
      <c r="AG462" t="str">
        <v>Fighting</v>
      </c>
      <c r="AH462" t="str" cm="1">
        <f t="array" ref="AH462">_xlfn.TEXTSPLIT(AG462,",")</f>
        <v>Fighting</v>
      </c>
      <c r="AJ462" t="str">
        <f>'pokedex_(Update_04.21)'!E459</f>
        <v>4</v>
      </c>
      <c r="AK462" t="str">
        <v>Riolu</v>
      </c>
      <c r="AL462" t="str">
        <v>Fighting</v>
      </c>
      <c r="AM462" t="str">
        <v>Fighting</v>
      </c>
      <c r="AN462" t="str">
        <f t="shared" si="14"/>
        <v>Fighting,Fighting</v>
      </c>
      <c r="AO462" t="str">
        <v>Riolu</v>
      </c>
      <c r="AQ462" t="str">
        <v>Fighting</v>
      </c>
      <c r="AR462" t="str">
        <v>Riolu</v>
      </c>
      <c r="AV462" t="str">
        <v>Riolu</v>
      </c>
      <c r="AW462" t="str">
        <v>Fighting</v>
      </c>
      <c r="AX462" t="str" cm="1">
        <f t="array" ref="AX462">_xlfn.TEXTSPLIT(AW462,",")</f>
        <v>Fighting</v>
      </c>
      <c r="AZ462" t="str">
        <f>'pokedex_(Update_04.21)'!E459</f>
        <v>4</v>
      </c>
      <c r="BA462" t="str">
        <v>Riolu</v>
      </c>
      <c r="BB462" t="str">
        <v>Fighting</v>
      </c>
      <c r="BC462" t="str">
        <v>Fighting</v>
      </c>
      <c r="BD462" t="str">
        <f t="shared" si="15"/>
        <v>Fighting,Fighting</v>
      </c>
      <c r="BE462" t="str">
        <v>Riolu</v>
      </c>
      <c r="BG462" t="str">
        <v>Fighting</v>
      </c>
      <c r="BH462" t="str">
        <v>Riolu</v>
      </c>
    </row>
    <row r="463" spans="32:60" x14ac:dyDescent="0.35">
      <c r="AF463" t="str">
        <v>Lucario</v>
      </c>
      <c r="AG463" t="str">
        <v>Fighting, Steel</v>
      </c>
      <c r="AH463" t="str" cm="1">
        <f t="array" ref="AH463:AI463">_xlfn.TEXTSPLIT(AG463,",")</f>
        <v>Fighting</v>
      </c>
      <c r="AI463" t="str">
        <v xml:space="preserve"> Steel</v>
      </c>
      <c r="AJ463" t="str">
        <f>'pokedex_(Update_04.21)'!E460</f>
        <v>4</v>
      </c>
      <c r="AK463" t="str">
        <v>Lucario</v>
      </c>
      <c r="AL463" t="str">
        <v>Fighting</v>
      </c>
      <c r="AM463" t="str">
        <v xml:space="preserve"> Steel</v>
      </c>
      <c r="AN463" t="str">
        <f t="shared" si="14"/>
        <v>Fighting, Steel</v>
      </c>
      <c r="AO463" t="str">
        <v>Lucario</v>
      </c>
      <c r="AQ463" t="str">
        <v>Fighting, Steel</v>
      </c>
      <c r="AR463" t="str">
        <v>Lucario</v>
      </c>
      <c r="AV463" t="str">
        <v>Lucario</v>
      </c>
      <c r="AW463" t="str">
        <v>Fighting, Steel</v>
      </c>
      <c r="AX463" t="str" cm="1">
        <f t="array" ref="AX463:AY463">_xlfn.TEXTSPLIT(AW463,",")</f>
        <v>Fighting</v>
      </c>
      <c r="AY463" t="str">
        <v xml:space="preserve"> Steel</v>
      </c>
      <c r="AZ463" t="str">
        <f>'pokedex_(Update_04.21)'!E460</f>
        <v>4</v>
      </c>
      <c r="BA463" t="str">
        <v>Lucario</v>
      </c>
      <c r="BB463" t="str">
        <v>Fighting</v>
      </c>
      <c r="BC463" t="str">
        <v xml:space="preserve"> Steel</v>
      </c>
      <c r="BD463" t="str">
        <f t="shared" si="15"/>
        <v>Fighting, Steel</v>
      </c>
      <c r="BE463" t="str">
        <v>Lucario</v>
      </c>
      <c r="BG463" t="str">
        <v>Fighting, Steel</v>
      </c>
      <c r="BH463" t="str">
        <v>Lucario</v>
      </c>
    </row>
    <row r="464" spans="32:60" x14ac:dyDescent="0.35">
      <c r="AF464" t="str">
        <v>Hippopotas</v>
      </c>
      <c r="AG464" t="str">
        <v>Ground</v>
      </c>
      <c r="AH464" t="str" cm="1">
        <f t="array" ref="AH464">_xlfn.TEXTSPLIT(AG464,",")</f>
        <v>Ground</v>
      </c>
      <c r="AJ464" t="str">
        <f>'pokedex_(Update_04.21)'!E461</f>
        <v>4</v>
      </c>
      <c r="AK464" t="str">
        <v>Hippopotas</v>
      </c>
      <c r="AL464" t="str">
        <v>Ground</v>
      </c>
      <c r="AM464" t="str">
        <v>Ground</v>
      </c>
      <c r="AN464" t="str">
        <f t="shared" si="14"/>
        <v>Ground,Ground</v>
      </c>
      <c r="AO464" t="str">
        <v>Hippopotas</v>
      </c>
      <c r="AQ464" t="str">
        <v>Ground</v>
      </c>
      <c r="AR464" t="str">
        <v>Hippopotas</v>
      </c>
      <c r="AV464" t="str">
        <v>Hippopotas</v>
      </c>
      <c r="AW464" t="str">
        <v>Ground</v>
      </c>
      <c r="AX464" t="str" cm="1">
        <f t="array" ref="AX464">_xlfn.TEXTSPLIT(AW464,",")</f>
        <v>Ground</v>
      </c>
      <c r="AZ464" t="str">
        <f>'pokedex_(Update_04.21)'!E461</f>
        <v>4</v>
      </c>
      <c r="BA464" t="str">
        <v>Hippopotas</v>
      </c>
      <c r="BB464" t="str">
        <v>Ground</v>
      </c>
      <c r="BC464" t="str">
        <v>Ground</v>
      </c>
      <c r="BD464" t="str">
        <f t="shared" si="15"/>
        <v>Ground,Ground</v>
      </c>
      <c r="BE464" t="str">
        <v>Hippopotas</v>
      </c>
      <c r="BG464" t="str">
        <v>Ground</v>
      </c>
      <c r="BH464" t="str">
        <v>Hippopotas</v>
      </c>
    </row>
    <row r="465" spans="32:60" x14ac:dyDescent="0.35">
      <c r="AF465" t="str">
        <v>Hippowdon</v>
      </c>
      <c r="AG465" t="str">
        <v>Ground</v>
      </c>
      <c r="AH465" t="str" cm="1">
        <f t="array" ref="AH465">_xlfn.TEXTSPLIT(AG465,",")</f>
        <v>Ground</v>
      </c>
      <c r="AJ465" t="str">
        <f>'pokedex_(Update_04.21)'!E462</f>
        <v>4</v>
      </c>
      <c r="AK465" t="str">
        <v>Hippowdon</v>
      </c>
      <c r="AL465" t="str">
        <v>Ground</v>
      </c>
      <c r="AM465" t="str">
        <v>Ground</v>
      </c>
      <c r="AN465" t="str">
        <f t="shared" si="14"/>
        <v>Ground,Ground</v>
      </c>
      <c r="AO465" t="str">
        <v>Hippowdon</v>
      </c>
      <c r="AQ465" t="str">
        <v>Ground</v>
      </c>
      <c r="AR465" t="str">
        <v>Hippowdon</v>
      </c>
      <c r="AV465" t="str">
        <v>Hippowdon</v>
      </c>
      <c r="AW465" t="str">
        <v>Ground</v>
      </c>
      <c r="AX465" t="str" cm="1">
        <f t="array" ref="AX465">_xlfn.TEXTSPLIT(AW465,",")</f>
        <v>Ground</v>
      </c>
      <c r="AZ465" t="str">
        <f>'pokedex_(Update_04.21)'!E462</f>
        <v>4</v>
      </c>
      <c r="BA465" t="str">
        <v>Hippowdon</v>
      </c>
      <c r="BB465" t="str">
        <v>Ground</v>
      </c>
      <c r="BC465" t="str">
        <v>Ground</v>
      </c>
      <c r="BD465" t="str">
        <f t="shared" si="15"/>
        <v>Ground,Ground</v>
      </c>
      <c r="BE465" t="str">
        <v>Hippowdon</v>
      </c>
      <c r="BG465" t="str">
        <v>Ground</v>
      </c>
      <c r="BH465" t="str">
        <v>Hippowdon</v>
      </c>
    </row>
    <row r="466" spans="32:60" x14ac:dyDescent="0.35">
      <c r="AF466" t="str">
        <v>Skorupi</v>
      </c>
      <c r="AG466" t="str">
        <v>Poison, Bug</v>
      </c>
      <c r="AH466" t="str" cm="1">
        <f t="array" ref="AH466:AI466">_xlfn.TEXTSPLIT(AG466,",")</f>
        <v>Poison</v>
      </c>
      <c r="AI466" t="str">
        <v xml:space="preserve"> Bug</v>
      </c>
      <c r="AJ466" t="str">
        <f>'pokedex_(Update_04.21)'!E463</f>
        <v>4</v>
      </c>
      <c r="AK466" t="str">
        <v>Skorupi</v>
      </c>
      <c r="AL466" t="str">
        <v>Poison</v>
      </c>
      <c r="AM466" t="str">
        <v xml:space="preserve"> Bug</v>
      </c>
      <c r="AN466" t="str">
        <f t="shared" si="14"/>
        <v>Poison, Bug</v>
      </c>
      <c r="AO466" t="str">
        <v>Skorupi</v>
      </c>
      <c r="AQ466" t="str">
        <v>Poison, Bug</v>
      </c>
      <c r="AR466" t="str">
        <v>Skorupi</v>
      </c>
      <c r="AV466" t="str">
        <v>Skorupi</v>
      </c>
      <c r="AW466" t="str">
        <v>Poison, Bug</v>
      </c>
      <c r="AX466" t="str" cm="1">
        <f t="array" ref="AX466:AY466">_xlfn.TEXTSPLIT(AW466,",")</f>
        <v>Poison</v>
      </c>
      <c r="AY466" t="str">
        <v xml:space="preserve"> Bug</v>
      </c>
      <c r="AZ466" t="str">
        <f>'pokedex_(Update_04.21)'!E463</f>
        <v>4</v>
      </c>
      <c r="BA466" t="str">
        <v>Skorupi</v>
      </c>
      <c r="BB466" t="str">
        <v>Poison</v>
      </c>
      <c r="BC466" t="str">
        <v xml:space="preserve"> Bug</v>
      </c>
      <c r="BD466" t="str">
        <f t="shared" si="15"/>
        <v>Poison, Bug</v>
      </c>
      <c r="BE466" t="str">
        <v>Skorupi</v>
      </c>
      <c r="BG466" t="str">
        <v>Poison, Bug</v>
      </c>
      <c r="BH466" t="str">
        <v>Skorupi</v>
      </c>
    </row>
    <row r="467" spans="32:60" x14ac:dyDescent="0.35">
      <c r="AF467" t="str">
        <v>Drapion</v>
      </c>
      <c r="AG467" t="str">
        <v>Poison, Dark</v>
      </c>
      <c r="AH467" t="str" cm="1">
        <f t="array" ref="AH467:AI467">_xlfn.TEXTSPLIT(AG467,",")</f>
        <v>Poison</v>
      </c>
      <c r="AI467" t="str">
        <v xml:space="preserve"> Dark</v>
      </c>
      <c r="AJ467" t="str">
        <f>'pokedex_(Update_04.21)'!E464</f>
        <v>4</v>
      </c>
      <c r="AK467" t="str">
        <v>Drapion</v>
      </c>
      <c r="AL467" t="str">
        <v>Poison</v>
      </c>
      <c r="AM467" t="str">
        <v xml:space="preserve"> Dark</v>
      </c>
      <c r="AN467" t="str">
        <f t="shared" si="14"/>
        <v>Poison, Dark</v>
      </c>
      <c r="AO467" t="str">
        <v>Drapion</v>
      </c>
      <c r="AQ467" t="str">
        <v>Poison, Dark</v>
      </c>
      <c r="AR467" t="str">
        <v>Drapion</v>
      </c>
      <c r="AV467" t="str">
        <v>Drapion</v>
      </c>
      <c r="AW467" t="str">
        <v>Poison, Dark</v>
      </c>
      <c r="AX467" t="str" cm="1">
        <f t="array" ref="AX467:AY467">_xlfn.TEXTSPLIT(AW467,",")</f>
        <v>Poison</v>
      </c>
      <c r="AY467" t="str">
        <v xml:space="preserve"> Dark</v>
      </c>
      <c r="AZ467" t="str">
        <f>'pokedex_(Update_04.21)'!E464</f>
        <v>4</v>
      </c>
      <c r="BA467" t="str">
        <v>Drapion</v>
      </c>
      <c r="BB467" t="str">
        <v>Poison</v>
      </c>
      <c r="BC467" t="str">
        <v xml:space="preserve"> Dark</v>
      </c>
      <c r="BD467" t="str">
        <f t="shared" si="15"/>
        <v>Poison, Dark</v>
      </c>
      <c r="BE467" t="str">
        <v>Drapion</v>
      </c>
      <c r="BG467" t="str">
        <v>Poison, Dark</v>
      </c>
      <c r="BH467" t="str">
        <v>Drapion</v>
      </c>
    </row>
    <row r="468" spans="32:60" x14ac:dyDescent="0.35">
      <c r="AF468" t="str">
        <v>Croagunk</v>
      </c>
      <c r="AG468" t="str">
        <v>Poison, Fighting</v>
      </c>
      <c r="AH468" t="str" cm="1">
        <f t="array" ref="AH468:AI468">_xlfn.TEXTSPLIT(AG468,",")</f>
        <v>Poison</v>
      </c>
      <c r="AI468" t="str">
        <v xml:space="preserve"> Fighting</v>
      </c>
      <c r="AJ468" t="str">
        <f>'pokedex_(Update_04.21)'!E465</f>
        <v>4</v>
      </c>
      <c r="AK468" t="str">
        <v>Croagunk</v>
      </c>
      <c r="AL468" t="str">
        <v>Poison</v>
      </c>
      <c r="AM468" t="str">
        <v xml:space="preserve"> Fighting</v>
      </c>
      <c r="AN468" t="str">
        <f t="shared" si="14"/>
        <v>Poison, Fighting</v>
      </c>
      <c r="AO468" t="str">
        <v>Croagunk</v>
      </c>
      <c r="AQ468" t="str">
        <v>Poison, Fighting</v>
      </c>
      <c r="AR468" t="str">
        <v>Croagunk</v>
      </c>
      <c r="AV468" t="str">
        <v>Croagunk</v>
      </c>
      <c r="AW468" t="str">
        <v>Poison, Fighting</v>
      </c>
      <c r="AX468" t="str" cm="1">
        <f t="array" ref="AX468:AY468">_xlfn.TEXTSPLIT(AW468,",")</f>
        <v>Poison</v>
      </c>
      <c r="AY468" t="str">
        <v xml:space="preserve"> Fighting</v>
      </c>
      <c r="AZ468" t="str">
        <f>'pokedex_(Update_04.21)'!E465</f>
        <v>4</v>
      </c>
      <c r="BA468" t="str">
        <v>Croagunk</v>
      </c>
      <c r="BB468" t="str">
        <v>Poison</v>
      </c>
      <c r="BC468" t="str">
        <v xml:space="preserve"> Fighting</v>
      </c>
      <c r="BD468" t="str">
        <f t="shared" si="15"/>
        <v>Poison, Fighting</v>
      </c>
      <c r="BE468" t="str">
        <v>Croagunk</v>
      </c>
      <c r="BG468" t="str">
        <v>Poison, Fighting</v>
      </c>
      <c r="BH468" t="str">
        <v>Croagunk</v>
      </c>
    </row>
    <row r="469" spans="32:60" x14ac:dyDescent="0.35">
      <c r="AF469" t="str">
        <v>Toxicroak</v>
      </c>
      <c r="AG469" t="str">
        <v>Poison, Fighting</v>
      </c>
      <c r="AH469" t="str" cm="1">
        <f t="array" ref="AH469:AI469">_xlfn.TEXTSPLIT(AG469,",")</f>
        <v>Poison</v>
      </c>
      <c r="AI469" t="str">
        <v xml:space="preserve"> Fighting</v>
      </c>
      <c r="AJ469" t="str">
        <f>'pokedex_(Update_04.21)'!E466</f>
        <v>4</v>
      </c>
      <c r="AK469" t="str">
        <v>Toxicroak</v>
      </c>
      <c r="AL469" t="str">
        <v>Poison</v>
      </c>
      <c r="AM469" t="str">
        <v xml:space="preserve"> Fighting</v>
      </c>
      <c r="AN469" t="str">
        <f t="shared" si="14"/>
        <v>Poison, Fighting</v>
      </c>
      <c r="AO469" t="str">
        <v>Toxicroak</v>
      </c>
      <c r="AQ469" t="str">
        <v>Poison, Fighting</v>
      </c>
      <c r="AR469" t="str">
        <v>Toxicroak</v>
      </c>
      <c r="AV469" t="str">
        <v>Toxicroak</v>
      </c>
      <c r="AW469" t="str">
        <v>Poison, Fighting</v>
      </c>
      <c r="AX469" t="str" cm="1">
        <f t="array" ref="AX469:AY469">_xlfn.TEXTSPLIT(AW469,",")</f>
        <v>Poison</v>
      </c>
      <c r="AY469" t="str">
        <v xml:space="preserve"> Fighting</v>
      </c>
      <c r="AZ469" t="str">
        <f>'pokedex_(Update_04.21)'!E466</f>
        <v>4</v>
      </c>
      <c r="BA469" t="str">
        <v>Toxicroak</v>
      </c>
      <c r="BB469" t="str">
        <v>Poison</v>
      </c>
      <c r="BC469" t="str">
        <v xml:space="preserve"> Fighting</v>
      </c>
      <c r="BD469" t="str">
        <f t="shared" si="15"/>
        <v>Poison, Fighting</v>
      </c>
      <c r="BE469" t="str">
        <v>Toxicroak</v>
      </c>
      <c r="BG469" t="str">
        <v>Poison, Fighting</v>
      </c>
      <c r="BH469" t="str">
        <v>Toxicroak</v>
      </c>
    </row>
    <row r="470" spans="32:60" x14ac:dyDescent="0.35">
      <c r="AF470" t="str">
        <v>Carnivine</v>
      </c>
      <c r="AG470" t="str">
        <v>Grass</v>
      </c>
      <c r="AH470" t="str" cm="1">
        <f t="array" ref="AH470">_xlfn.TEXTSPLIT(AG470,",")</f>
        <v>Grass</v>
      </c>
      <c r="AJ470" t="str">
        <f>'pokedex_(Update_04.21)'!E467</f>
        <v>4</v>
      </c>
      <c r="AK470" t="str">
        <v>Carnivine</v>
      </c>
      <c r="AL470" t="str">
        <v>Grass</v>
      </c>
      <c r="AM470" t="str">
        <v>Grass</v>
      </c>
      <c r="AN470" t="str">
        <f t="shared" si="14"/>
        <v>Grass,Grass</v>
      </c>
      <c r="AO470" t="str">
        <v>Carnivine</v>
      </c>
      <c r="AQ470" t="str">
        <v>Grass</v>
      </c>
      <c r="AR470" t="str">
        <v>Carnivine</v>
      </c>
      <c r="AV470" t="str">
        <v>Carnivine</v>
      </c>
      <c r="AW470" t="str">
        <v>Grass</v>
      </c>
      <c r="AX470" t="str" cm="1">
        <f t="array" ref="AX470">_xlfn.TEXTSPLIT(AW470,",")</f>
        <v>Grass</v>
      </c>
      <c r="AZ470" t="str">
        <f>'pokedex_(Update_04.21)'!E467</f>
        <v>4</v>
      </c>
      <c r="BA470" t="str">
        <v>Carnivine</v>
      </c>
      <c r="BB470" t="str">
        <v>Grass</v>
      </c>
      <c r="BC470" t="str">
        <v>Grass</v>
      </c>
      <c r="BD470" t="str">
        <f t="shared" si="15"/>
        <v>Grass,Grass</v>
      </c>
      <c r="BE470" t="str">
        <v>Carnivine</v>
      </c>
      <c r="BG470" t="str">
        <v>Grass</v>
      </c>
      <c r="BH470" t="str">
        <v>Carnivine</v>
      </c>
    </row>
    <row r="471" spans="32:60" x14ac:dyDescent="0.35">
      <c r="AF471" t="str">
        <v>Finneon</v>
      </c>
      <c r="AG471" t="str">
        <v>Water</v>
      </c>
      <c r="AH471" t="str" cm="1">
        <f t="array" ref="AH471">_xlfn.TEXTSPLIT(AG471,",")</f>
        <v>Water</v>
      </c>
      <c r="AJ471" t="str">
        <f>'pokedex_(Update_04.21)'!E468</f>
        <v>4</v>
      </c>
      <c r="AK471" t="str">
        <v>Finneon</v>
      </c>
      <c r="AL471" t="str">
        <v>Water</v>
      </c>
      <c r="AM471" t="str">
        <v>Water</v>
      </c>
      <c r="AN471" t="str">
        <f t="shared" si="14"/>
        <v>Water,Water</v>
      </c>
      <c r="AO471" t="str">
        <v>Finneon</v>
      </c>
      <c r="AQ471" t="str">
        <v>Water</v>
      </c>
      <c r="AR471" t="str">
        <v>Finneon</v>
      </c>
      <c r="AV471" t="str">
        <v>Finneon</v>
      </c>
      <c r="AW471" t="str">
        <v>Water</v>
      </c>
      <c r="AX471" t="str" cm="1">
        <f t="array" ref="AX471">_xlfn.TEXTSPLIT(AW471,",")</f>
        <v>Water</v>
      </c>
      <c r="AZ471" t="str">
        <f>'pokedex_(Update_04.21)'!E468</f>
        <v>4</v>
      </c>
      <c r="BA471" t="str">
        <v>Finneon</v>
      </c>
      <c r="BB471" t="str">
        <v>Water</v>
      </c>
      <c r="BC471" t="str">
        <v>Water</v>
      </c>
      <c r="BD471" t="str">
        <f t="shared" si="15"/>
        <v>Water,Water</v>
      </c>
      <c r="BE471" t="str">
        <v>Finneon</v>
      </c>
      <c r="BG471" t="str">
        <v>Water</v>
      </c>
      <c r="BH471" t="str">
        <v>Finneon</v>
      </c>
    </row>
    <row r="472" spans="32:60" x14ac:dyDescent="0.35">
      <c r="AF472" t="str">
        <v>Lumineon</v>
      </c>
      <c r="AG472" t="str">
        <v>Water</v>
      </c>
      <c r="AH472" t="str" cm="1">
        <f t="array" ref="AH472">_xlfn.TEXTSPLIT(AG472,",")</f>
        <v>Water</v>
      </c>
      <c r="AJ472" t="str">
        <f>'pokedex_(Update_04.21)'!E469</f>
        <v>4</v>
      </c>
      <c r="AK472" t="str">
        <v>Lumineon</v>
      </c>
      <c r="AL472" t="str">
        <v>Water</v>
      </c>
      <c r="AM472" t="str">
        <v>Water</v>
      </c>
      <c r="AN472" t="str">
        <f t="shared" si="14"/>
        <v>Water,Water</v>
      </c>
      <c r="AO472" t="str">
        <v>Lumineon</v>
      </c>
      <c r="AQ472" t="str">
        <v>Water</v>
      </c>
      <c r="AR472" t="str">
        <v>Lumineon</v>
      </c>
      <c r="AV472" t="str">
        <v>Lumineon</v>
      </c>
      <c r="AW472" t="str">
        <v>Water</v>
      </c>
      <c r="AX472" t="str" cm="1">
        <f t="array" ref="AX472">_xlfn.TEXTSPLIT(AW472,",")</f>
        <v>Water</v>
      </c>
      <c r="AZ472" t="str">
        <f>'pokedex_(Update_04.21)'!E469</f>
        <v>4</v>
      </c>
      <c r="BA472" t="str">
        <v>Lumineon</v>
      </c>
      <c r="BB472" t="str">
        <v>Water</v>
      </c>
      <c r="BC472" t="str">
        <v>Water</v>
      </c>
      <c r="BD472" t="str">
        <f t="shared" si="15"/>
        <v>Water,Water</v>
      </c>
      <c r="BE472" t="str">
        <v>Lumineon</v>
      </c>
      <c r="BG472" t="str">
        <v>Water</v>
      </c>
      <c r="BH472" t="str">
        <v>Lumineon</v>
      </c>
    </row>
    <row r="473" spans="32:60" x14ac:dyDescent="0.35">
      <c r="AF473" t="str">
        <v>Mantyke</v>
      </c>
      <c r="AG473" t="str">
        <v>Water, Flying</v>
      </c>
      <c r="AH473" t="str" cm="1">
        <f t="array" ref="AH473:AI473">_xlfn.TEXTSPLIT(AG473,",")</f>
        <v>Water</v>
      </c>
      <c r="AI473" t="str">
        <v xml:space="preserve"> Flying</v>
      </c>
      <c r="AJ473" t="str">
        <f>'pokedex_(Update_04.21)'!E470</f>
        <v>4</v>
      </c>
      <c r="AK473" t="str">
        <v>Mantyke</v>
      </c>
      <c r="AL473" t="str">
        <v>Water</v>
      </c>
      <c r="AM473" t="str">
        <v xml:space="preserve"> Flying</v>
      </c>
      <c r="AN473" t="str">
        <f t="shared" si="14"/>
        <v>Water, Flying</v>
      </c>
      <c r="AO473" t="str">
        <v>Mantyke</v>
      </c>
      <c r="AQ473" t="str">
        <v>Water, Flying</v>
      </c>
      <c r="AR473" t="str">
        <v>Mantyke</v>
      </c>
      <c r="AV473" t="str">
        <v>Mantyke</v>
      </c>
      <c r="AW473" t="str">
        <v>Water, Flying</v>
      </c>
      <c r="AX473" t="str" cm="1">
        <f t="array" ref="AX473:AY473">_xlfn.TEXTSPLIT(AW473,",")</f>
        <v>Water</v>
      </c>
      <c r="AY473" t="str">
        <v xml:space="preserve"> Flying</v>
      </c>
      <c r="AZ473" t="str">
        <f>'pokedex_(Update_04.21)'!E470</f>
        <v>4</v>
      </c>
      <c r="BA473" t="str">
        <v>Mantyke</v>
      </c>
      <c r="BB473" t="str">
        <v>Water</v>
      </c>
      <c r="BC473" t="str">
        <v xml:space="preserve"> Flying</v>
      </c>
      <c r="BD473" t="str">
        <f t="shared" si="15"/>
        <v>Water, Flying</v>
      </c>
      <c r="BE473" t="str">
        <v>Mantyke</v>
      </c>
      <c r="BG473" t="str">
        <v>Water, Flying</v>
      </c>
      <c r="BH473" t="str">
        <v>Mantyke</v>
      </c>
    </row>
    <row r="474" spans="32:60" x14ac:dyDescent="0.35">
      <c r="AF474" t="str">
        <v>Snover</v>
      </c>
      <c r="AG474" t="str">
        <v>Grass, Ice</v>
      </c>
      <c r="AH474" t="str" cm="1">
        <f t="array" ref="AH474:AI474">_xlfn.TEXTSPLIT(AG474,",")</f>
        <v>Grass</v>
      </c>
      <c r="AI474" t="str">
        <v xml:space="preserve"> Ice</v>
      </c>
      <c r="AJ474" t="str">
        <f>'pokedex_(Update_04.21)'!E471</f>
        <v>4</v>
      </c>
      <c r="AK474" t="str">
        <v>Snover</v>
      </c>
      <c r="AL474" t="str">
        <v>Grass</v>
      </c>
      <c r="AM474" t="str">
        <v xml:space="preserve"> Ice</v>
      </c>
      <c r="AN474" t="str">
        <f t="shared" si="14"/>
        <v>Grass, Ice</v>
      </c>
      <c r="AO474" t="str">
        <v>Snover</v>
      </c>
      <c r="AQ474" t="str">
        <v>Grass, Ice</v>
      </c>
      <c r="AR474" t="str">
        <v>Snover</v>
      </c>
      <c r="AV474" t="str">
        <v>Snover</v>
      </c>
      <c r="AW474" t="str">
        <v>Grass, Ice</v>
      </c>
      <c r="AX474" t="str" cm="1">
        <f t="array" ref="AX474:AY474">_xlfn.TEXTSPLIT(AW474,",")</f>
        <v>Grass</v>
      </c>
      <c r="AY474" t="str">
        <v xml:space="preserve"> Ice</v>
      </c>
      <c r="AZ474" t="str">
        <f>'pokedex_(Update_04.21)'!E471</f>
        <v>4</v>
      </c>
      <c r="BA474" t="str">
        <v>Snover</v>
      </c>
      <c r="BB474" t="str">
        <v>Grass</v>
      </c>
      <c r="BC474" t="str">
        <v xml:space="preserve"> Ice</v>
      </c>
      <c r="BD474" t="str">
        <f t="shared" si="15"/>
        <v>Grass, Ice</v>
      </c>
      <c r="BE474" t="str">
        <v>Snover</v>
      </c>
      <c r="BG474" t="str">
        <v>Grass, Ice</v>
      </c>
      <c r="BH474" t="str">
        <v>Snover</v>
      </c>
    </row>
    <row r="475" spans="32:60" x14ac:dyDescent="0.35">
      <c r="AF475" t="str">
        <v>Abomasnow</v>
      </c>
      <c r="AG475" t="str">
        <v>Grass, Ice</v>
      </c>
      <c r="AH475" t="str" cm="1">
        <f t="array" ref="AH475:AI475">_xlfn.TEXTSPLIT(AG475,",")</f>
        <v>Grass</v>
      </c>
      <c r="AI475" t="str">
        <v xml:space="preserve"> Ice</v>
      </c>
      <c r="AJ475" t="str">
        <f>'pokedex_(Update_04.21)'!E472</f>
        <v>4</v>
      </c>
      <c r="AK475" t="str">
        <v>Abomasnow</v>
      </c>
      <c r="AL475" t="str">
        <v>Grass</v>
      </c>
      <c r="AM475" t="str">
        <v xml:space="preserve"> Ice</v>
      </c>
      <c r="AN475" t="str">
        <f t="shared" si="14"/>
        <v>Grass, Ice</v>
      </c>
      <c r="AO475" t="str">
        <v>Abomasnow</v>
      </c>
      <c r="AQ475" t="str">
        <v>Grass, Ice</v>
      </c>
      <c r="AR475" t="str">
        <v>Abomasnow</v>
      </c>
      <c r="AV475" t="str">
        <v>Abomasnow</v>
      </c>
      <c r="AW475" t="str">
        <v>Grass, Ice</v>
      </c>
      <c r="AX475" t="str" cm="1">
        <f t="array" ref="AX475:AY475">_xlfn.TEXTSPLIT(AW475,",")</f>
        <v>Grass</v>
      </c>
      <c r="AY475" t="str">
        <v xml:space="preserve"> Ice</v>
      </c>
      <c r="AZ475" t="str">
        <f>'pokedex_(Update_04.21)'!E472</f>
        <v>4</v>
      </c>
      <c r="BA475" t="str">
        <v>Abomasnow</v>
      </c>
      <c r="BB475" t="str">
        <v>Grass</v>
      </c>
      <c r="BC475" t="str">
        <v xml:space="preserve"> Ice</v>
      </c>
      <c r="BD475" t="str">
        <f t="shared" si="15"/>
        <v>Grass, Ice</v>
      </c>
      <c r="BE475" t="str">
        <v>Abomasnow</v>
      </c>
      <c r="BG475" t="str">
        <v>Grass, Ice</v>
      </c>
      <c r="BH475" t="str">
        <v>Abomasnow</v>
      </c>
    </row>
    <row r="476" spans="32:60" x14ac:dyDescent="0.35">
      <c r="AF476" t="str">
        <v>Weavile</v>
      </c>
      <c r="AG476" t="str">
        <v>Dark, Ice</v>
      </c>
      <c r="AH476" t="str" cm="1">
        <f t="array" ref="AH476:AI476">_xlfn.TEXTSPLIT(AG476,",")</f>
        <v>Dark</v>
      </c>
      <c r="AI476" t="str">
        <v xml:space="preserve"> Ice</v>
      </c>
      <c r="AJ476" t="str">
        <f>'pokedex_(Update_04.21)'!E473</f>
        <v>4</v>
      </c>
      <c r="AK476" t="str">
        <v>Weavile</v>
      </c>
      <c r="AL476" t="str">
        <v>Dark</v>
      </c>
      <c r="AM476" t="str">
        <v xml:space="preserve"> Ice</v>
      </c>
      <c r="AN476" t="str">
        <f t="shared" si="14"/>
        <v>Dark, Ice</v>
      </c>
      <c r="AO476" t="str">
        <v>Weavile</v>
      </c>
      <c r="AQ476" t="str">
        <v>Dark, Ice</v>
      </c>
      <c r="AR476" t="str">
        <v>Weavile</v>
      </c>
      <c r="AV476" t="str">
        <v>Weavile</v>
      </c>
      <c r="AW476" t="str">
        <v>Dark, Ice</v>
      </c>
      <c r="AX476" t="str" cm="1">
        <f t="array" ref="AX476:AY476">_xlfn.TEXTSPLIT(AW476,",")</f>
        <v>Dark</v>
      </c>
      <c r="AY476" t="str">
        <v xml:space="preserve"> Ice</v>
      </c>
      <c r="AZ476" t="str">
        <f>'pokedex_(Update_04.21)'!E473</f>
        <v>4</v>
      </c>
      <c r="BA476" t="str">
        <v>Weavile</v>
      </c>
      <c r="BB476" t="str">
        <v>Dark</v>
      </c>
      <c r="BC476" t="str">
        <v xml:space="preserve"> Ice</v>
      </c>
      <c r="BD476" t="str">
        <f t="shared" si="15"/>
        <v>Dark, Ice</v>
      </c>
      <c r="BE476" t="str">
        <v>Weavile</v>
      </c>
      <c r="BG476" t="str">
        <v>Dark, Ice</v>
      </c>
      <c r="BH476" t="str">
        <v>Weavile</v>
      </c>
    </row>
    <row r="477" spans="32:60" x14ac:dyDescent="0.35">
      <c r="AF477" t="str">
        <v>Magnezone</v>
      </c>
      <c r="AG477" t="str">
        <v>Electric, Steel</v>
      </c>
      <c r="AH477" t="str" cm="1">
        <f t="array" ref="AH477:AI477">_xlfn.TEXTSPLIT(AG477,",")</f>
        <v>Electric</v>
      </c>
      <c r="AI477" t="str">
        <v xml:space="preserve"> Steel</v>
      </c>
      <c r="AJ477" t="str">
        <f>'pokedex_(Update_04.21)'!E474</f>
        <v>4</v>
      </c>
      <c r="AK477" t="str">
        <v>Magnezone</v>
      </c>
      <c r="AL477" t="str">
        <v>Electric</v>
      </c>
      <c r="AM477" t="str">
        <v xml:space="preserve"> Steel</v>
      </c>
      <c r="AN477" t="str">
        <f t="shared" si="14"/>
        <v>Electric, Steel</v>
      </c>
      <c r="AO477" t="str">
        <v>Magnezone</v>
      </c>
      <c r="AQ477" t="str">
        <v>Electric, Steel</v>
      </c>
      <c r="AR477" t="str">
        <v>Magnezone</v>
      </c>
      <c r="AV477" t="str">
        <v>Magnezone</v>
      </c>
      <c r="AW477" t="str">
        <v>Electric, Steel</v>
      </c>
      <c r="AX477" t="str" cm="1">
        <f t="array" ref="AX477:AY477">_xlfn.TEXTSPLIT(AW477,",")</f>
        <v>Electric</v>
      </c>
      <c r="AY477" t="str">
        <v xml:space="preserve"> Steel</v>
      </c>
      <c r="AZ477" t="str">
        <f>'pokedex_(Update_04.21)'!E474</f>
        <v>4</v>
      </c>
      <c r="BA477" t="str">
        <v>Magnezone</v>
      </c>
      <c r="BB477" t="str">
        <v>Electric</v>
      </c>
      <c r="BC477" t="str">
        <v xml:space="preserve"> Steel</v>
      </c>
      <c r="BD477" t="str">
        <f t="shared" si="15"/>
        <v>Electric, Steel</v>
      </c>
      <c r="BE477" t="str">
        <v>Magnezone</v>
      </c>
      <c r="BG477" t="str">
        <v>Electric, Steel</v>
      </c>
      <c r="BH477" t="str">
        <v>Magnezone</v>
      </c>
    </row>
    <row r="478" spans="32:60" x14ac:dyDescent="0.35">
      <c r="AF478" t="str">
        <v>Lickilicky</v>
      </c>
      <c r="AG478" t="str">
        <v>Normal</v>
      </c>
      <c r="AH478" t="str" cm="1">
        <f t="array" ref="AH478">_xlfn.TEXTSPLIT(AG478,",")</f>
        <v>Normal</v>
      </c>
      <c r="AJ478" t="str">
        <f>'pokedex_(Update_04.21)'!E475</f>
        <v>4</v>
      </c>
      <c r="AK478" t="str">
        <v>Lickilicky</v>
      </c>
      <c r="AL478" t="str">
        <v>Normal</v>
      </c>
      <c r="AM478" t="str">
        <v>Normal</v>
      </c>
      <c r="AN478" t="str">
        <f t="shared" si="14"/>
        <v>Normal,Normal</v>
      </c>
      <c r="AO478" t="str">
        <v>Lickilicky</v>
      </c>
      <c r="AQ478" t="str">
        <v>Normal</v>
      </c>
      <c r="AR478" t="str">
        <v>Lickilicky</v>
      </c>
      <c r="AV478" t="str">
        <v>Lickilicky</v>
      </c>
      <c r="AW478" t="str">
        <v>Normal</v>
      </c>
      <c r="AX478" t="str" cm="1">
        <f t="array" ref="AX478">_xlfn.TEXTSPLIT(AW478,",")</f>
        <v>Normal</v>
      </c>
      <c r="AZ478" t="str">
        <f>'pokedex_(Update_04.21)'!E475</f>
        <v>4</v>
      </c>
      <c r="BA478" t="str">
        <v>Lickilicky</v>
      </c>
      <c r="BB478" t="str">
        <v>Normal</v>
      </c>
      <c r="BC478" t="str">
        <v>Normal</v>
      </c>
      <c r="BD478" t="str">
        <f t="shared" si="15"/>
        <v>Normal,Normal</v>
      </c>
      <c r="BE478" t="str">
        <v>Lickilicky</v>
      </c>
      <c r="BG478" t="str">
        <v>Normal</v>
      </c>
      <c r="BH478" t="str">
        <v>Lickilicky</v>
      </c>
    </row>
    <row r="479" spans="32:60" x14ac:dyDescent="0.35">
      <c r="AF479" t="str">
        <v>Rhyperior</v>
      </c>
      <c r="AG479" t="str">
        <v>Ground, Rock</v>
      </c>
      <c r="AH479" t="str" cm="1">
        <f t="array" ref="AH479:AI479">_xlfn.TEXTSPLIT(AG479,",")</f>
        <v>Ground</v>
      </c>
      <c r="AI479" t="str">
        <v xml:space="preserve"> Rock</v>
      </c>
      <c r="AJ479" t="str">
        <f>'pokedex_(Update_04.21)'!E476</f>
        <v>4</v>
      </c>
      <c r="AK479" t="str">
        <v>Rhyperior</v>
      </c>
      <c r="AL479" t="str">
        <v>Ground</v>
      </c>
      <c r="AM479" t="str">
        <v xml:space="preserve"> Rock</v>
      </c>
      <c r="AN479" t="str">
        <f t="shared" si="14"/>
        <v>Ground, Rock</v>
      </c>
      <c r="AO479" t="str">
        <v>Rhyperior</v>
      </c>
      <c r="AQ479" t="str">
        <v>Ground, Rock</v>
      </c>
      <c r="AR479" t="str">
        <v>Rhyperior</v>
      </c>
      <c r="AV479" t="str">
        <v>Rhyperior</v>
      </c>
      <c r="AW479" t="str">
        <v>Ground, Rock</v>
      </c>
      <c r="AX479" t="str" cm="1">
        <f t="array" ref="AX479:AY479">_xlfn.TEXTSPLIT(AW479,",")</f>
        <v>Ground</v>
      </c>
      <c r="AY479" t="str">
        <v xml:space="preserve"> Rock</v>
      </c>
      <c r="AZ479" t="str">
        <f>'pokedex_(Update_04.21)'!E476</f>
        <v>4</v>
      </c>
      <c r="BA479" t="str">
        <v>Rhyperior</v>
      </c>
      <c r="BB479" t="str">
        <v>Ground</v>
      </c>
      <c r="BC479" t="str">
        <v xml:space="preserve"> Rock</v>
      </c>
      <c r="BD479" t="str">
        <f t="shared" si="15"/>
        <v>Ground, Rock</v>
      </c>
      <c r="BE479" t="str">
        <v>Rhyperior</v>
      </c>
      <c r="BG479" t="str">
        <v>Ground, Rock</v>
      </c>
      <c r="BH479" t="str">
        <v>Rhyperior</v>
      </c>
    </row>
    <row r="480" spans="32:60" x14ac:dyDescent="0.35">
      <c r="AF480" t="str">
        <v>Tangrowth</v>
      </c>
      <c r="AG480" t="str">
        <v>Grass</v>
      </c>
      <c r="AH480" t="str" cm="1">
        <f t="array" ref="AH480">_xlfn.TEXTSPLIT(AG480,",")</f>
        <v>Grass</v>
      </c>
      <c r="AJ480" t="str">
        <f>'pokedex_(Update_04.21)'!E477</f>
        <v>4</v>
      </c>
      <c r="AK480" t="str">
        <v>Tangrowth</v>
      </c>
      <c r="AL480" t="str">
        <v>Grass</v>
      </c>
      <c r="AM480" t="str">
        <v>Grass</v>
      </c>
      <c r="AN480" t="str">
        <f t="shared" si="14"/>
        <v>Grass,Grass</v>
      </c>
      <c r="AO480" t="str">
        <v>Tangrowth</v>
      </c>
      <c r="AQ480" t="str">
        <v>Grass</v>
      </c>
      <c r="AR480" t="str">
        <v>Tangrowth</v>
      </c>
      <c r="AV480" t="str">
        <v>Tangrowth</v>
      </c>
      <c r="AW480" t="str">
        <v>Grass</v>
      </c>
      <c r="AX480" t="str" cm="1">
        <f t="array" ref="AX480">_xlfn.TEXTSPLIT(AW480,",")</f>
        <v>Grass</v>
      </c>
      <c r="AZ480" t="str">
        <f>'pokedex_(Update_04.21)'!E477</f>
        <v>4</v>
      </c>
      <c r="BA480" t="str">
        <v>Tangrowth</v>
      </c>
      <c r="BB480" t="str">
        <v>Grass</v>
      </c>
      <c r="BC480" t="str">
        <v>Grass</v>
      </c>
      <c r="BD480" t="str">
        <f t="shared" si="15"/>
        <v>Grass,Grass</v>
      </c>
      <c r="BE480" t="str">
        <v>Tangrowth</v>
      </c>
      <c r="BG480" t="str">
        <v>Grass</v>
      </c>
      <c r="BH480" t="str">
        <v>Tangrowth</v>
      </c>
    </row>
    <row r="481" spans="32:60" x14ac:dyDescent="0.35">
      <c r="AF481" t="str">
        <v>Electivire</v>
      </c>
      <c r="AG481" t="str">
        <v>Electric</v>
      </c>
      <c r="AH481" t="str" cm="1">
        <f t="array" ref="AH481">_xlfn.TEXTSPLIT(AG481,",")</f>
        <v>Electric</v>
      </c>
      <c r="AJ481" t="str">
        <f>'pokedex_(Update_04.21)'!E478</f>
        <v>4</v>
      </c>
      <c r="AK481" t="str">
        <v>Electivire</v>
      </c>
      <c r="AL481" t="str">
        <v>Electric</v>
      </c>
      <c r="AM481" t="str">
        <v>Electric</v>
      </c>
      <c r="AN481" t="str">
        <f t="shared" si="14"/>
        <v>Electric,Electric</v>
      </c>
      <c r="AO481" t="str">
        <v>Electivire</v>
      </c>
      <c r="AQ481" t="str">
        <v>Electric</v>
      </c>
      <c r="AR481" t="str">
        <v>Electivire</v>
      </c>
      <c r="AV481" t="str">
        <v>Electivire</v>
      </c>
      <c r="AW481" t="str">
        <v>Electric</v>
      </c>
      <c r="AX481" t="str" cm="1">
        <f t="array" ref="AX481">_xlfn.TEXTSPLIT(AW481,",")</f>
        <v>Electric</v>
      </c>
      <c r="AZ481" t="str">
        <f>'pokedex_(Update_04.21)'!E478</f>
        <v>4</v>
      </c>
      <c r="BA481" t="str">
        <v>Electivire</v>
      </c>
      <c r="BB481" t="str">
        <v>Electric</v>
      </c>
      <c r="BC481" t="str">
        <v>Electric</v>
      </c>
      <c r="BD481" t="str">
        <f t="shared" si="15"/>
        <v>Electric,Electric</v>
      </c>
      <c r="BE481" t="str">
        <v>Electivire</v>
      </c>
      <c r="BG481" t="str">
        <v>Electric</v>
      </c>
      <c r="BH481" t="str">
        <v>Electivire</v>
      </c>
    </row>
    <row r="482" spans="32:60" x14ac:dyDescent="0.35">
      <c r="AF482" t="str">
        <v>Magmortar</v>
      </c>
      <c r="AG482" t="str">
        <v>Fire</v>
      </c>
      <c r="AH482" t="str" cm="1">
        <f t="array" ref="AH482">_xlfn.TEXTSPLIT(AG482,",")</f>
        <v>Fire</v>
      </c>
      <c r="AJ482" t="str">
        <f>'pokedex_(Update_04.21)'!E479</f>
        <v>4</v>
      </c>
      <c r="AK482" t="str">
        <v>Magmortar</v>
      </c>
      <c r="AL482" t="str">
        <v>Fire</v>
      </c>
      <c r="AM482" t="str">
        <v>Fire</v>
      </c>
      <c r="AN482" t="str">
        <f t="shared" si="14"/>
        <v>Fire,Fire</v>
      </c>
      <c r="AO482" t="str">
        <v>Magmortar</v>
      </c>
      <c r="AQ482" t="str">
        <v>Fire</v>
      </c>
      <c r="AR482" t="str">
        <v>Magmortar</v>
      </c>
      <c r="AV482" t="str">
        <v>Magmortar</v>
      </c>
      <c r="AW482" t="str">
        <v>Fire</v>
      </c>
      <c r="AX482" t="str" cm="1">
        <f t="array" ref="AX482">_xlfn.TEXTSPLIT(AW482,",")</f>
        <v>Fire</v>
      </c>
      <c r="AZ482" t="str">
        <f>'pokedex_(Update_04.21)'!E479</f>
        <v>4</v>
      </c>
      <c r="BA482" t="str">
        <v>Magmortar</v>
      </c>
      <c r="BB482" t="str">
        <v>Fire</v>
      </c>
      <c r="BC482" t="str">
        <v>Fire</v>
      </c>
      <c r="BD482" t="str">
        <f t="shared" si="15"/>
        <v>Fire,Fire</v>
      </c>
      <c r="BE482" t="str">
        <v>Magmortar</v>
      </c>
      <c r="BG482" t="str">
        <v>Fire</v>
      </c>
      <c r="BH482" t="str">
        <v>Magmortar</v>
      </c>
    </row>
    <row r="483" spans="32:60" x14ac:dyDescent="0.35">
      <c r="AF483" t="str">
        <v>Togekiss</v>
      </c>
      <c r="AG483" t="str">
        <v>Fairy, Flying</v>
      </c>
      <c r="AH483" t="str" cm="1">
        <f t="array" ref="AH483:AI483">_xlfn.TEXTSPLIT(AG483,",")</f>
        <v>Fairy</v>
      </c>
      <c r="AI483" t="str">
        <v xml:space="preserve"> Flying</v>
      </c>
      <c r="AJ483" t="str">
        <f>'pokedex_(Update_04.21)'!E480</f>
        <v>4</v>
      </c>
      <c r="AK483" t="str">
        <v>Togekiss</v>
      </c>
      <c r="AL483" t="str">
        <v>Fairy</v>
      </c>
      <c r="AM483" t="str">
        <v xml:space="preserve"> Flying</v>
      </c>
      <c r="AN483" t="str">
        <f t="shared" si="14"/>
        <v>Fairy, Flying</v>
      </c>
      <c r="AO483" t="str">
        <v>Togekiss</v>
      </c>
      <c r="AQ483" t="str">
        <v>Fairy, Flying</v>
      </c>
      <c r="AR483" t="str">
        <v>Togekiss</v>
      </c>
      <c r="AV483" t="str">
        <v>Togekiss</v>
      </c>
      <c r="AW483" t="str">
        <v>Fairy, Flying</v>
      </c>
      <c r="AX483" t="str" cm="1">
        <f t="array" ref="AX483:AY483">_xlfn.TEXTSPLIT(AW483,",")</f>
        <v>Fairy</v>
      </c>
      <c r="AY483" t="str">
        <v xml:space="preserve"> Flying</v>
      </c>
      <c r="AZ483" t="str">
        <f>'pokedex_(Update_04.21)'!E480</f>
        <v>4</v>
      </c>
      <c r="BA483" t="str">
        <v>Togekiss</v>
      </c>
      <c r="BB483" t="str">
        <v>Fairy</v>
      </c>
      <c r="BC483" t="str">
        <v xml:space="preserve"> Flying</v>
      </c>
      <c r="BD483" t="str">
        <f t="shared" si="15"/>
        <v>Fairy, Flying</v>
      </c>
      <c r="BE483" t="str">
        <v>Togekiss</v>
      </c>
      <c r="BG483" t="str">
        <v>Fairy, Flying</v>
      </c>
      <c r="BH483" t="str">
        <v>Togekiss</v>
      </c>
    </row>
    <row r="484" spans="32:60" x14ac:dyDescent="0.35">
      <c r="AF484" t="str">
        <v>Yanmega</v>
      </c>
      <c r="AG484" t="str">
        <v>Bug, Flying</v>
      </c>
      <c r="AH484" t="str" cm="1">
        <f t="array" ref="AH484:AI484">_xlfn.TEXTSPLIT(AG484,",")</f>
        <v>Bug</v>
      </c>
      <c r="AI484" t="str">
        <v xml:space="preserve"> Flying</v>
      </c>
      <c r="AJ484" t="str">
        <f>'pokedex_(Update_04.21)'!E481</f>
        <v>4</v>
      </c>
      <c r="AK484" t="str">
        <v>Yanmega</v>
      </c>
      <c r="AL484" t="str">
        <v>Bug</v>
      </c>
      <c r="AM484" t="str">
        <v xml:space="preserve"> Flying</v>
      </c>
      <c r="AN484" t="str">
        <f t="shared" si="14"/>
        <v>Bug, Flying</v>
      </c>
      <c r="AO484" t="str">
        <v>Yanmega</v>
      </c>
      <c r="AQ484" t="str">
        <v>Bug, Flying</v>
      </c>
      <c r="AR484" t="str">
        <v>Yanmega</v>
      </c>
      <c r="AV484" t="str">
        <v>Yanmega</v>
      </c>
      <c r="AW484" t="str">
        <v>Bug, Flying</v>
      </c>
      <c r="AX484" t="str" cm="1">
        <f t="array" ref="AX484:AY484">_xlfn.TEXTSPLIT(AW484,",")</f>
        <v>Bug</v>
      </c>
      <c r="AY484" t="str">
        <v xml:space="preserve"> Flying</v>
      </c>
      <c r="AZ484" t="str">
        <f>'pokedex_(Update_04.21)'!E481</f>
        <v>4</v>
      </c>
      <c r="BA484" t="str">
        <v>Yanmega</v>
      </c>
      <c r="BB484" t="str">
        <v>Bug</v>
      </c>
      <c r="BC484" t="str">
        <v xml:space="preserve"> Flying</v>
      </c>
      <c r="BD484" t="str">
        <f t="shared" si="15"/>
        <v>Bug, Flying</v>
      </c>
      <c r="BE484" t="str">
        <v>Yanmega</v>
      </c>
      <c r="BG484" t="str">
        <v>Bug, Flying</v>
      </c>
      <c r="BH484" t="str">
        <v>Yanmega</v>
      </c>
    </row>
    <row r="485" spans="32:60" x14ac:dyDescent="0.35">
      <c r="AF485" t="str">
        <v>Leafeon</v>
      </c>
      <c r="AG485" t="str">
        <v>Grass</v>
      </c>
      <c r="AH485" t="str" cm="1">
        <f t="array" ref="AH485">_xlfn.TEXTSPLIT(AG485,",")</f>
        <v>Grass</v>
      </c>
      <c r="AJ485" t="str">
        <f>'pokedex_(Update_04.21)'!E482</f>
        <v>4</v>
      </c>
      <c r="AK485" t="str">
        <v>Leafeon</v>
      </c>
      <c r="AL485" t="str">
        <v>Grass</v>
      </c>
      <c r="AM485" t="str">
        <v>Grass</v>
      </c>
      <c r="AN485" t="str">
        <f t="shared" si="14"/>
        <v>Grass,Grass</v>
      </c>
      <c r="AO485" t="str">
        <v>Leafeon</v>
      </c>
      <c r="AQ485" t="str">
        <v>Grass</v>
      </c>
      <c r="AR485" t="str">
        <v>Leafeon</v>
      </c>
      <c r="AV485" t="str">
        <v>Leafeon</v>
      </c>
      <c r="AW485" t="str">
        <v>Grass</v>
      </c>
      <c r="AX485" t="str" cm="1">
        <f t="array" ref="AX485">_xlfn.TEXTSPLIT(AW485,",")</f>
        <v>Grass</v>
      </c>
      <c r="AZ485" t="str">
        <f>'pokedex_(Update_04.21)'!E482</f>
        <v>4</v>
      </c>
      <c r="BA485" t="str">
        <v>Leafeon</v>
      </c>
      <c r="BB485" t="str">
        <v>Grass</v>
      </c>
      <c r="BC485" t="str">
        <v>Grass</v>
      </c>
      <c r="BD485" t="str">
        <f t="shared" si="15"/>
        <v>Grass,Grass</v>
      </c>
      <c r="BE485" t="str">
        <v>Leafeon</v>
      </c>
      <c r="BG485" t="str">
        <v>Grass</v>
      </c>
      <c r="BH485" t="str">
        <v>Leafeon</v>
      </c>
    </row>
    <row r="486" spans="32:60" x14ac:dyDescent="0.35">
      <c r="AF486" t="str">
        <v>Glaceon</v>
      </c>
      <c r="AG486" t="str">
        <v>Ice</v>
      </c>
      <c r="AH486" t="str" cm="1">
        <f t="array" ref="AH486">_xlfn.TEXTSPLIT(AG486,",")</f>
        <v>Ice</v>
      </c>
      <c r="AJ486" t="str">
        <f>'pokedex_(Update_04.21)'!E483</f>
        <v>4</v>
      </c>
      <c r="AK486" t="str">
        <v>Glaceon</v>
      </c>
      <c r="AL486" t="str">
        <v>Ice</v>
      </c>
      <c r="AM486" t="str">
        <v>Ice</v>
      </c>
      <c r="AN486" t="str">
        <f t="shared" si="14"/>
        <v>Ice,Ice</v>
      </c>
      <c r="AO486" t="str">
        <v>Glaceon</v>
      </c>
      <c r="AQ486" t="str">
        <v>Ice</v>
      </c>
      <c r="AR486" t="str">
        <v>Glaceon</v>
      </c>
      <c r="AV486" t="str">
        <v>Glaceon</v>
      </c>
      <c r="AW486" t="str">
        <v>Ice</v>
      </c>
      <c r="AX486" t="str" cm="1">
        <f t="array" ref="AX486">_xlfn.TEXTSPLIT(AW486,",")</f>
        <v>Ice</v>
      </c>
      <c r="AZ486" t="str">
        <f>'pokedex_(Update_04.21)'!E483</f>
        <v>4</v>
      </c>
      <c r="BA486" t="str">
        <v>Glaceon</v>
      </c>
      <c r="BB486" t="str">
        <v>Ice</v>
      </c>
      <c r="BC486" t="str">
        <v>Ice</v>
      </c>
      <c r="BD486" t="str">
        <f t="shared" si="15"/>
        <v>Ice,Ice</v>
      </c>
      <c r="BE486" t="str">
        <v>Glaceon</v>
      </c>
      <c r="BG486" t="str">
        <v>Ice</v>
      </c>
      <c r="BH486" t="str">
        <v>Glaceon</v>
      </c>
    </row>
    <row r="487" spans="32:60" x14ac:dyDescent="0.35">
      <c r="AF487" t="str">
        <v>Gliscor</v>
      </c>
      <c r="AG487" t="str">
        <v>Ground, Flying</v>
      </c>
      <c r="AH487" t="str" cm="1">
        <f t="array" ref="AH487:AI487">_xlfn.TEXTSPLIT(AG487,",")</f>
        <v>Ground</v>
      </c>
      <c r="AI487" t="str">
        <v xml:space="preserve"> Flying</v>
      </c>
      <c r="AJ487" t="str">
        <f>'pokedex_(Update_04.21)'!E484</f>
        <v>4</v>
      </c>
      <c r="AK487" t="str">
        <v>Gliscor</v>
      </c>
      <c r="AL487" t="str">
        <v>Ground</v>
      </c>
      <c r="AM487" t="str">
        <v xml:space="preserve"> Flying</v>
      </c>
      <c r="AN487" t="str">
        <f t="shared" si="14"/>
        <v>Ground, Flying</v>
      </c>
      <c r="AO487" t="str">
        <v>Gliscor</v>
      </c>
      <c r="AQ487" t="str">
        <v>Ground, Flying</v>
      </c>
      <c r="AR487" t="str">
        <v>Gliscor</v>
      </c>
      <c r="AV487" t="str">
        <v>Gliscor</v>
      </c>
      <c r="AW487" t="str">
        <v>Ground, Flying</v>
      </c>
      <c r="AX487" t="str" cm="1">
        <f t="array" ref="AX487:AY487">_xlfn.TEXTSPLIT(AW487,",")</f>
        <v>Ground</v>
      </c>
      <c r="AY487" t="str">
        <v xml:space="preserve"> Flying</v>
      </c>
      <c r="AZ487" t="str">
        <f>'pokedex_(Update_04.21)'!E484</f>
        <v>4</v>
      </c>
      <c r="BA487" t="str">
        <v>Gliscor</v>
      </c>
      <c r="BB487" t="str">
        <v>Ground</v>
      </c>
      <c r="BC487" t="str">
        <v xml:space="preserve"> Flying</v>
      </c>
      <c r="BD487" t="str">
        <f t="shared" si="15"/>
        <v>Ground, Flying</v>
      </c>
      <c r="BE487" t="str">
        <v>Gliscor</v>
      </c>
      <c r="BG487" t="str">
        <v>Ground, Flying</v>
      </c>
      <c r="BH487" t="str">
        <v>Gliscor</v>
      </c>
    </row>
    <row r="488" spans="32:60" x14ac:dyDescent="0.35">
      <c r="AF488" t="str">
        <v>Mamoswine</v>
      </c>
      <c r="AG488" t="str">
        <v>Ice, Ground</v>
      </c>
      <c r="AH488" t="str" cm="1">
        <f t="array" ref="AH488:AI488">_xlfn.TEXTSPLIT(AG488,",")</f>
        <v>Ice</v>
      </c>
      <c r="AI488" t="str">
        <v xml:space="preserve"> Ground</v>
      </c>
      <c r="AJ488" t="str">
        <f>'pokedex_(Update_04.21)'!E485</f>
        <v>4</v>
      </c>
      <c r="AK488" t="str">
        <v>Mamoswine</v>
      </c>
      <c r="AL488" t="str">
        <v>Ice</v>
      </c>
      <c r="AM488" t="str">
        <v xml:space="preserve"> Ground</v>
      </c>
      <c r="AN488" t="str">
        <f t="shared" si="14"/>
        <v>Ice, Ground</v>
      </c>
      <c r="AO488" t="str">
        <v>Mamoswine</v>
      </c>
      <c r="AQ488" t="str">
        <v>Ice, Ground</v>
      </c>
      <c r="AR488" t="str">
        <v>Mamoswine</v>
      </c>
      <c r="AV488" t="str">
        <v>Mamoswine</v>
      </c>
      <c r="AW488" t="str">
        <v>Ice, Ground</v>
      </c>
      <c r="AX488" t="str" cm="1">
        <f t="array" ref="AX488:AY488">_xlfn.TEXTSPLIT(AW488,",")</f>
        <v>Ice</v>
      </c>
      <c r="AY488" t="str">
        <v xml:space="preserve"> Ground</v>
      </c>
      <c r="AZ488" t="str">
        <f>'pokedex_(Update_04.21)'!E485</f>
        <v>4</v>
      </c>
      <c r="BA488" t="str">
        <v>Mamoswine</v>
      </c>
      <c r="BB488" t="str">
        <v>Ice</v>
      </c>
      <c r="BC488" t="str">
        <v xml:space="preserve"> Ground</v>
      </c>
      <c r="BD488" t="str">
        <f t="shared" si="15"/>
        <v>Ice, Ground</v>
      </c>
      <c r="BE488" t="str">
        <v>Mamoswine</v>
      </c>
      <c r="BG488" t="str">
        <v>Ice, Ground</v>
      </c>
      <c r="BH488" t="str">
        <v>Mamoswine</v>
      </c>
    </row>
    <row r="489" spans="32:60" x14ac:dyDescent="0.35">
      <c r="AF489" t="str">
        <v>Porygon-Z</v>
      </c>
      <c r="AG489" t="str">
        <v>Normal</v>
      </c>
      <c r="AH489" t="str" cm="1">
        <f t="array" ref="AH489">_xlfn.TEXTSPLIT(AG489,",")</f>
        <v>Normal</v>
      </c>
      <c r="AJ489" t="str">
        <f>'pokedex_(Update_04.21)'!E486</f>
        <v>4</v>
      </c>
      <c r="AK489" t="str">
        <v>Porygon-Z</v>
      </c>
      <c r="AL489" t="str">
        <v>Normal</v>
      </c>
      <c r="AM489" t="str">
        <v>Normal</v>
      </c>
      <c r="AN489" t="str">
        <f t="shared" si="14"/>
        <v>Normal,Normal</v>
      </c>
      <c r="AO489" t="str">
        <v>Porygon-Z</v>
      </c>
      <c r="AQ489" t="str">
        <v>Normal</v>
      </c>
      <c r="AR489" t="str">
        <v>Porygon-Z</v>
      </c>
      <c r="AV489" t="str">
        <v>Porygon-Z</v>
      </c>
      <c r="AW489" t="str">
        <v>Normal</v>
      </c>
      <c r="AX489" t="str" cm="1">
        <f t="array" ref="AX489">_xlfn.TEXTSPLIT(AW489,",")</f>
        <v>Normal</v>
      </c>
      <c r="AZ489" t="str">
        <f>'pokedex_(Update_04.21)'!E486</f>
        <v>4</v>
      </c>
      <c r="BA489" t="str">
        <v>Porygon-Z</v>
      </c>
      <c r="BB489" t="str">
        <v>Normal</v>
      </c>
      <c r="BC489" t="str">
        <v>Normal</v>
      </c>
      <c r="BD489" t="str">
        <f t="shared" si="15"/>
        <v>Normal,Normal</v>
      </c>
      <c r="BE489" t="str">
        <v>Porygon-Z</v>
      </c>
      <c r="BG489" t="str">
        <v>Normal</v>
      </c>
      <c r="BH489" t="str">
        <v>Porygon-Z</v>
      </c>
    </row>
    <row r="490" spans="32:60" x14ac:dyDescent="0.35">
      <c r="AF490" t="str">
        <v>Gallade</v>
      </c>
      <c r="AG490" t="str">
        <v>Psychic, Fighting</v>
      </c>
      <c r="AH490" t="str" cm="1">
        <f t="array" ref="AH490:AI490">_xlfn.TEXTSPLIT(AG490,",")</f>
        <v>Psychic</v>
      </c>
      <c r="AI490" t="str">
        <v xml:space="preserve"> Fighting</v>
      </c>
      <c r="AJ490" t="str">
        <f>'pokedex_(Update_04.21)'!E487</f>
        <v>4</v>
      </c>
      <c r="AK490" t="str">
        <v>Gallade</v>
      </c>
      <c r="AL490" t="str">
        <v>Psychic</v>
      </c>
      <c r="AM490" t="str">
        <v xml:space="preserve"> Fighting</v>
      </c>
      <c r="AN490" t="str">
        <f t="shared" si="14"/>
        <v>Psychic, Fighting</v>
      </c>
      <c r="AO490" t="str">
        <v>Gallade</v>
      </c>
      <c r="AQ490" t="str">
        <v>Psychic, Fighting</v>
      </c>
      <c r="AR490" t="str">
        <v>Gallade</v>
      </c>
      <c r="AV490" t="str">
        <v>Gallade</v>
      </c>
      <c r="AW490" t="str">
        <v>Psychic, Fighting</v>
      </c>
      <c r="AX490" t="str" cm="1">
        <f t="array" ref="AX490:AY490">_xlfn.TEXTSPLIT(AW490,",")</f>
        <v>Psychic</v>
      </c>
      <c r="AY490" t="str">
        <v xml:space="preserve"> Fighting</v>
      </c>
      <c r="AZ490" t="str">
        <f>'pokedex_(Update_04.21)'!E487</f>
        <v>4</v>
      </c>
      <c r="BA490" t="str">
        <v>Gallade</v>
      </c>
      <c r="BB490" t="str">
        <v>Psychic</v>
      </c>
      <c r="BC490" t="str">
        <v xml:space="preserve"> Fighting</v>
      </c>
      <c r="BD490" t="str">
        <f t="shared" si="15"/>
        <v>Psychic, Fighting</v>
      </c>
      <c r="BE490" t="str">
        <v>Gallade</v>
      </c>
      <c r="BG490" t="str">
        <v>Psychic, Fighting</v>
      </c>
      <c r="BH490" t="str">
        <v>Gallade</v>
      </c>
    </row>
    <row r="491" spans="32:60" x14ac:dyDescent="0.35">
      <c r="AF491" t="str">
        <v>Probopass</v>
      </c>
      <c r="AG491" t="str">
        <v>Rock, Steel</v>
      </c>
      <c r="AH491" t="str" cm="1">
        <f t="array" ref="AH491:AI491">_xlfn.TEXTSPLIT(AG491,",")</f>
        <v>Rock</v>
      </c>
      <c r="AI491" t="str">
        <v xml:space="preserve"> Steel</v>
      </c>
      <c r="AJ491" t="str">
        <f>'pokedex_(Update_04.21)'!E488</f>
        <v>4</v>
      </c>
      <c r="AK491" t="str">
        <v>Probopass</v>
      </c>
      <c r="AL491" t="str">
        <v>Rock</v>
      </c>
      <c r="AM491" t="str">
        <v xml:space="preserve"> Steel</v>
      </c>
      <c r="AN491" t="str">
        <f t="shared" si="14"/>
        <v>Rock, Steel</v>
      </c>
      <c r="AO491" t="str">
        <v>Probopass</v>
      </c>
      <c r="AQ491" t="str">
        <v>Rock, Steel</v>
      </c>
      <c r="AR491" t="str">
        <v>Probopass</v>
      </c>
      <c r="AV491" t="str">
        <v>Probopass</v>
      </c>
      <c r="AW491" t="str">
        <v>Rock, Steel</v>
      </c>
      <c r="AX491" t="str" cm="1">
        <f t="array" ref="AX491:AY491">_xlfn.TEXTSPLIT(AW491,",")</f>
        <v>Rock</v>
      </c>
      <c r="AY491" t="str">
        <v xml:space="preserve"> Steel</v>
      </c>
      <c r="AZ491" t="str">
        <f>'pokedex_(Update_04.21)'!E488</f>
        <v>4</v>
      </c>
      <c r="BA491" t="str">
        <v>Probopass</v>
      </c>
      <c r="BB491" t="str">
        <v>Rock</v>
      </c>
      <c r="BC491" t="str">
        <v xml:space="preserve"> Steel</v>
      </c>
      <c r="BD491" t="str">
        <f t="shared" si="15"/>
        <v>Rock, Steel</v>
      </c>
      <c r="BE491" t="str">
        <v>Probopass</v>
      </c>
      <c r="BG491" t="str">
        <v>Rock, Steel</v>
      </c>
      <c r="BH491" t="str">
        <v>Probopass</v>
      </c>
    </row>
    <row r="492" spans="32:60" x14ac:dyDescent="0.35">
      <c r="AF492" t="str">
        <v>Dusknoir</v>
      </c>
      <c r="AG492" t="str">
        <v>Ghost</v>
      </c>
      <c r="AH492" t="str" cm="1">
        <f t="array" ref="AH492">_xlfn.TEXTSPLIT(AG492,",")</f>
        <v>Ghost</v>
      </c>
      <c r="AJ492" t="str">
        <f>'pokedex_(Update_04.21)'!E489</f>
        <v>4</v>
      </c>
      <c r="AK492" t="str">
        <v>Dusknoir</v>
      </c>
      <c r="AL492" t="str">
        <v>Ghost</v>
      </c>
      <c r="AM492" t="str">
        <v>Ghost</v>
      </c>
      <c r="AN492" t="str">
        <f t="shared" si="14"/>
        <v>Ghost,Ghost</v>
      </c>
      <c r="AO492" t="str">
        <v>Dusknoir</v>
      </c>
      <c r="AQ492" t="str">
        <v>Ghost</v>
      </c>
      <c r="AR492" t="str">
        <v>Dusknoir</v>
      </c>
      <c r="AV492" t="str">
        <v>Dusknoir</v>
      </c>
      <c r="AW492" t="str">
        <v>Ghost</v>
      </c>
      <c r="AX492" t="str" cm="1">
        <f t="array" ref="AX492">_xlfn.TEXTSPLIT(AW492,",")</f>
        <v>Ghost</v>
      </c>
      <c r="AZ492" t="str">
        <f>'pokedex_(Update_04.21)'!E489</f>
        <v>4</v>
      </c>
      <c r="BA492" t="str">
        <v>Dusknoir</v>
      </c>
      <c r="BB492" t="str">
        <v>Ghost</v>
      </c>
      <c r="BC492" t="str">
        <v>Ghost</v>
      </c>
      <c r="BD492" t="str">
        <f t="shared" si="15"/>
        <v>Ghost,Ghost</v>
      </c>
      <c r="BE492" t="str">
        <v>Dusknoir</v>
      </c>
      <c r="BG492" t="str">
        <v>Ghost</v>
      </c>
      <c r="BH492" t="str">
        <v>Dusknoir</v>
      </c>
    </row>
    <row r="493" spans="32:60" x14ac:dyDescent="0.35">
      <c r="AF493" t="str">
        <v>Froslass</v>
      </c>
      <c r="AG493" t="str">
        <v>Ice, Ghost</v>
      </c>
      <c r="AH493" t="str" cm="1">
        <f t="array" ref="AH493:AI493">_xlfn.TEXTSPLIT(AG493,",")</f>
        <v>Ice</v>
      </c>
      <c r="AI493" t="str">
        <v xml:space="preserve"> Ghost</v>
      </c>
      <c r="AJ493" t="str">
        <f>'pokedex_(Update_04.21)'!E490</f>
        <v>4</v>
      </c>
      <c r="AK493" t="str">
        <v>Froslass</v>
      </c>
      <c r="AL493" t="str">
        <v>Ice</v>
      </c>
      <c r="AM493" t="str">
        <v xml:space="preserve"> Ghost</v>
      </c>
      <c r="AN493" t="str">
        <f t="shared" si="14"/>
        <v>Ice, Ghost</v>
      </c>
      <c r="AO493" t="str">
        <v>Froslass</v>
      </c>
      <c r="AQ493" t="str">
        <v>Ice, Ghost</v>
      </c>
      <c r="AR493" t="str">
        <v>Froslass</v>
      </c>
      <c r="AV493" t="str">
        <v>Froslass</v>
      </c>
      <c r="AW493" t="str">
        <v>Ice, Ghost</v>
      </c>
      <c r="AX493" t="str" cm="1">
        <f t="array" ref="AX493:AY493">_xlfn.TEXTSPLIT(AW493,",")</f>
        <v>Ice</v>
      </c>
      <c r="AY493" t="str">
        <v xml:space="preserve"> Ghost</v>
      </c>
      <c r="AZ493" t="str">
        <f>'pokedex_(Update_04.21)'!E490</f>
        <v>4</v>
      </c>
      <c r="BA493" t="str">
        <v>Froslass</v>
      </c>
      <c r="BB493" t="str">
        <v>Ice</v>
      </c>
      <c r="BC493" t="str">
        <v xml:space="preserve"> Ghost</v>
      </c>
      <c r="BD493" t="str">
        <f t="shared" si="15"/>
        <v>Ice, Ghost</v>
      </c>
      <c r="BE493" t="str">
        <v>Froslass</v>
      </c>
      <c r="BG493" t="str">
        <v>Ice, Ghost</v>
      </c>
      <c r="BH493" t="str">
        <v>Froslass</v>
      </c>
    </row>
    <row r="494" spans="32:60" x14ac:dyDescent="0.35">
      <c r="AF494" t="str">
        <v>Rotom</v>
      </c>
      <c r="AG494" t="str">
        <v>Electric, Ghost</v>
      </c>
      <c r="AH494" t="str" cm="1">
        <f t="array" ref="AH494:AI494">_xlfn.TEXTSPLIT(AG494,",")</f>
        <v>Electric</v>
      </c>
      <c r="AI494" t="str">
        <v xml:space="preserve"> Ghost</v>
      </c>
      <c r="AJ494" t="str">
        <f>'pokedex_(Update_04.21)'!E491</f>
        <v>4</v>
      </c>
      <c r="AK494" t="str">
        <v>Rotom</v>
      </c>
      <c r="AL494" t="str">
        <v>Electric</v>
      </c>
      <c r="AM494" t="str">
        <v xml:space="preserve"> Ghost</v>
      </c>
      <c r="AN494" t="str">
        <f t="shared" si="14"/>
        <v>Electric, Ghost</v>
      </c>
      <c r="AO494" t="str">
        <v>Rotom</v>
      </c>
      <c r="AQ494" t="str">
        <v>Electric, Ghost</v>
      </c>
      <c r="AR494" t="str">
        <v>Rotom</v>
      </c>
      <c r="AV494" t="str">
        <v>Rotom</v>
      </c>
      <c r="AW494" t="str">
        <v>Electric, Ghost</v>
      </c>
      <c r="AX494" t="str" cm="1">
        <f t="array" ref="AX494:AY494">_xlfn.TEXTSPLIT(AW494,",")</f>
        <v>Electric</v>
      </c>
      <c r="AY494" t="str">
        <v xml:space="preserve"> Ghost</v>
      </c>
      <c r="AZ494" t="str">
        <f>'pokedex_(Update_04.21)'!E491</f>
        <v>4</v>
      </c>
      <c r="BA494" t="str">
        <v>Rotom</v>
      </c>
      <c r="BB494" t="str">
        <v>Electric</v>
      </c>
      <c r="BC494" t="str">
        <v xml:space="preserve"> Ghost</v>
      </c>
      <c r="BD494" t="str">
        <f t="shared" si="15"/>
        <v>Electric, Ghost</v>
      </c>
      <c r="BE494" t="str">
        <v>Rotom</v>
      </c>
      <c r="BG494" t="str">
        <v>Electric, Ghost</v>
      </c>
      <c r="BH494" t="str">
        <v>Rotom</v>
      </c>
    </row>
    <row r="495" spans="32:60" x14ac:dyDescent="0.35">
      <c r="AF495" t="str">
        <v>Heat Rotom</v>
      </c>
      <c r="AG495" t="str">
        <v>Electric, Fire</v>
      </c>
      <c r="AH495" t="str" cm="1">
        <f t="array" ref="AH495:AI495">_xlfn.TEXTSPLIT(AG495,",")</f>
        <v>Electric</v>
      </c>
      <c r="AI495" t="str">
        <v xml:space="preserve"> Fire</v>
      </c>
      <c r="AJ495" t="str">
        <f>'pokedex_(Update_04.21)'!E492</f>
        <v>4</v>
      </c>
      <c r="AK495" t="str">
        <v>Heat Rotom</v>
      </c>
      <c r="AL495" t="str">
        <v>Electric</v>
      </c>
      <c r="AM495" t="str">
        <v xml:space="preserve"> Fire</v>
      </c>
      <c r="AN495" t="str">
        <f t="shared" si="14"/>
        <v>Electric, Fire</v>
      </c>
      <c r="AO495" t="str">
        <v>Heat Rotom</v>
      </c>
      <c r="AQ495" t="str">
        <v>Electric, Fire</v>
      </c>
      <c r="AR495" t="str">
        <v>Heat Rotom</v>
      </c>
      <c r="AV495" t="str">
        <v>Heat Rotom</v>
      </c>
      <c r="AW495" t="str">
        <v>Electric, Fire</v>
      </c>
      <c r="AX495" t="str" cm="1">
        <f t="array" ref="AX495:AY495">_xlfn.TEXTSPLIT(AW495,",")</f>
        <v>Electric</v>
      </c>
      <c r="AY495" t="str">
        <v xml:space="preserve"> Fire</v>
      </c>
      <c r="AZ495" t="str">
        <f>'pokedex_(Update_04.21)'!E492</f>
        <v>4</v>
      </c>
      <c r="BA495" t="str">
        <v>Heat Rotom</v>
      </c>
      <c r="BB495" t="str">
        <v>Electric</v>
      </c>
      <c r="BC495" t="str">
        <v xml:space="preserve"> Fire</v>
      </c>
      <c r="BD495" t="str">
        <f t="shared" si="15"/>
        <v>Electric, Fire</v>
      </c>
      <c r="BE495" t="str">
        <v>Heat Rotom</v>
      </c>
      <c r="BG495" t="str">
        <v>Electric, Fire</v>
      </c>
      <c r="BH495" t="str">
        <v>Heat Rotom</v>
      </c>
    </row>
    <row r="496" spans="32:60" x14ac:dyDescent="0.35">
      <c r="AF496" t="str">
        <v>Wash Rotom</v>
      </c>
      <c r="AG496" t="str">
        <v>Electric, Water</v>
      </c>
      <c r="AH496" t="str" cm="1">
        <f t="array" ref="AH496:AI496">_xlfn.TEXTSPLIT(AG496,",")</f>
        <v>Electric</v>
      </c>
      <c r="AI496" t="str">
        <v xml:space="preserve"> Water</v>
      </c>
      <c r="AJ496" t="str">
        <f>'pokedex_(Update_04.21)'!E493</f>
        <v>4</v>
      </c>
      <c r="AK496" t="str">
        <v>Wash Rotom</v>
      </c>
      <c r="AL496" t="str">
        <v>Electric</v>
      </c>
      <c r="AM496" t="str">
        <v xml:space="preserve"> Water</v>
      </c>
      <c r="AN496" t="str">
        <f t="shared" si="14"/>
        <v>Electric, Water</v>
      </c>
      <c r="AO496" t="str">
        <v>Wash Rotom</v>
      </c>
      <c r="AQ496" t="str">
        <v>Electric, Water</v>
      </c>
      <c r="AR496" t="str">
        <v>Wash Rotom</v>
      </c>
      <c r="AV496" t="str">
        <v>Wash Rotom</v>
      </c>
      <c r="AW496" t="str">
        <v>Electric, Water</v>
      </c>
      <c r="AX496" t="str" cm="1">
        <f t="array" ref="AX496:AY496">_xlfn.TEXTSPLIT(AW496,",")</f>
        <v>Electric</v>
      </c>
      <c r="AY496" t="str">
        <v xml:space="preserve"> Water</v>
      </c>
      <c r="AZ496" t="str">
        <f>'pokedex_(Update_04.21)'!E493</f>
        <v>4</v>
      </c>
      <c r="BA496" t="str">
        <v>Wash Rotom</v>
      </c>
      <c r="BB496" t="str">
        <v>Electric</v>
      </c>
      <c r="BC496" t="str">
        <v xml:space="preserve"> Water</v>
      </c>
      <c r="BD496" t="str">
        <f t="shared" si="15"/>
        <v>Electric, Water</v>
      </c>
      <c r="BE496" t="str">
        <v>Wash Rotom</v>
      </c>
      <c r="BG496" t="str">
        <v>Electric, Water</v>
      </c>
      <c r="BH496" t="str">
        <v>Wash Rotom</v>
      </c>
    </row>
    <row r="497" spans="32:60" x14ac:dyDescent="0.35">
      <c r="AF497" t="str">
        <v>Frost Rotom</v>
      </c>
      <c r="AG497" t="str">
        <v>Electric, Ice</v>
      </c>
      <c r="AH497" t="str" cm="1">
        <f t="array" ref="AH497:AI497">_xlfn.TEXTSPLIT(AG497,",")</f>
        <v>Electric</v>
      </c>
      <c r="AI497" t="str">
        <v xml:space="preserve"> Ice</v>
      </c>
      <c r="AJ497" t="str">
        <f>'pokedex_(Update_04.21)'!E494</f>
        <v>4</v>
      </c>
      <c r="AK497" t="str">
        <v>Frost Rotom</v>
      </c>
      <c r="AL497" t="str">
        <v>Electric</v>
      </c>
      <c r="AM497" t="str">
        <v xml:space="preserve"> Ice</v>
      </c>
      <c r="AN497" t="str">
        <f t="shared" si="14"/>
        <v>Electric, Ice</v>
      </c>
      <c r="AO497" t="str">
        <v>Frost Rotom</v>
      </c>
      <c r="AQ497" t="str">
        <v>Electric, Ice</v>
      </c>
      <c r="AR497" t="str">
        <v>Frost Rotom</v>
      </c>
      <c r="AV497" t="str">
        <v>Frost Rotom</v>
      </c>
      <c r="AW497" t="str">
        <v>Electric, Ice</v>
      </c>
      <c r="AX497" t="str" cm="1">
        <f t="array" ref="AX497:AY497">_xlfn.TEXTSPLIT(AW497,",")</f>
        <v>Electric</v>
      </c>
      <c r="AY497" t="str">
        <v xml:space="preserve"> Ice</v>
      </c>
      <c r="AZ497" t="str">
        <f>'pokedex_(Update_04.21)'!E494</f>
        <v>4</v>
      </c>
      <c r="BA497" t="str">
        <v>Frost Rotom</v>
      </c>
      <c r="BB497" t="str">
        <v>Electric</v>
      </c>
      <c r="BC497" t="str">
        <v xml:space="preserve"> Ice</v>
      </c>
      <c r="BD497" t="str">
        <f t="shared" si="15"/>
        <v>Electric, Ice</v>
      </c>
      <c r="BE497" t="str">
        <v>Frost Rotom</v>
      </c>
      <c r="BG497" t="str">
        <v>Electric, Ice</v>
      </c>
      <c r="BH497" t="str">
        <v>Frost Rotom</v>
      </c>
    </row>
    <row r="498" spans="32:60" x14ac:dyDescent="0.35">
      <c r="AF498" t="str">
        <v>Fan Rotom</v>
      </c>
      <c r="AG498" t="str">
        <v>Electric, Flying</v>
      </c>
      <c r="AH498" t="str" cm="1">
        <f t="array" ref="AH498:AI498">_xlfn.TEXTSPLIT(AG498,",")</f>
        <v>Electric</v>
      </c>
      <c r="AI498" t="str">
        <v xml:space="preserve"> Flying</v>
      </c>
      <c r="AJ498" t="str">
        <f>'pokedex_(Update_04.21)'!E495</f>
        <v>4</v>
      </c>
      <c r="AK498" t="str">
        <v>Fan Rotom</v>
      </c>
      <c r="AL498" t="str">
        <v>Electric</v>
      </c>
      <c r="AM498" t="str">
        <v xml:space="preserve"> Flying</v>
      </c>
      <c r="AN498" t="str">
        <f t="shared" si="14"/>
        <v>Electric, Flying</v>
      </c>
      <c r="AO498" t="str">
        <v>Fan Rotom</v>
      </c>
      <c r="AQ498" t="str">
        <v>Electric, Flying</v>
      </c>
      <c r="AR498" t="str">
        <v>Fan Rotom</v>
      </c>
      <c r="AV498" t="str">
        <v>Fan Rotom</v>
      </c>
      <c r="AW498" t="str">
        <v>Electric, Flying</v>
      </c>
      <c r="AX498" t="str" cm="1">
        <f t="array" ref="AX498:AY498">_xlfn.TEXTSPLIT(AW498,",")</f>
        <v>Electric</v>
      </c>
      <c r="AY498" t="str">
        <v xml:space="preserve"> Flying</v>
      </c>
      <c r="AZ498" t="str">
        <f>'pokedex_(Update_04.21)'!E495</f>
        <v>4</v>
      </c>
      <c r="BA498" t="str">
        <v>Fan Rotom</v>
      </c>
      <c r="BB498" t="str">
        <v>Electric</v>
      </c>
      <c r="BC498" t="str">
        <v xml:space="preserve"> Flying</v>
      </c>
      <c r="BD498" t="str">
        <f t="shared" si="15"/>
        <v>Electric, Flying</v>
      </c>
      <c r="BE498" t="str">
        <v>Fan Rotom</v>
      </c>
      <c r="BG498" t="str">
        <v>Electric, Flying</v>
      </c>
      <c r="BH498" t="str">
        <v>Fan Rotom</v>
      </c>
    </row>
    <row r="499" spans="32:60" x14ac:dyDescent="0.35">
      <c r="AF499" t="str">
        <v>Mow Rotom</v>
      </c>
      <c r="AG499" t="str">
        <v>Electric, Grass</v>
      </c>
      <c r="AH499" t="str" cm="1">
        <f t="array" ref="AH499:AI499">_xlfn.TEXTSPLIT(AG499,",")</f>
        <v>Electric</v>
      </c>
      <c r="AI499" t="str">
        <v xml:space="preserve"> Grass</v>
      </c>
      <c r="AJ499" t="str">
        <f>'pokedex_(Update_04.21)'!E496</f>
        <v>4</v>
      </c>
      <c r="AK499" t="str">
        <v>Mow Rotom</v>
      </c>
      <c r="AL499" t="str">
        <v>Electric</v>
      </c>
      <c r="AM499" t="str">
        <v xml:space="preserve"> Grass</v>
      </c>
      <c r="AN499" t="str">
        <f t="shared" si="14"/>
        <v>Electric, Grass</v>
      </c>
      <c r="AO499" t="str">
        <v>Mow Rotom</v>
      </c>
      <c r="AQ499" t="str">
        <v>Electric, Grass</v>
      </c>
      <c r="AR499" t="str">
        <v>Mow Rotom</v>
      </c>
      <c r="AV499" t="str">
        <v>Mow Rotom</v>
      </c>
      <c r="AW499" t="str">
        <v>Electric, Grass</v>
      </c>
      <c r="AX499" t="str" cm="1">
        <f t="array" ref="AX499:AY499">_xlfn.TEXTSPLIT(AW499,",")</f>
        <v>Electric</v>
      </c>
      <c r="AY499" t="str">
        <v xml:space="preserve"> Grass</v>
      </c>
      <c r="AZ499" t="str">
        <f>'pokedex_(Update_04.21)'!E496</f>
        <v>4</v>
      </c>
      <c r="BA499" t="str">
        <v>Mow Rotom</v>
      </c>
      <c r="BB499" t="str">
        <v>Electric</v>
      </c>
      <c r="BC499" t="str">
        <v xml:space="preserve"> Grass</v>
      </c>
      <c r="BD499" t="str">
        <f t="shared" si="15"/>
        <v>Electric, Grass</v>
      </c>
      <c r="BE499" t="str">
        <v>Mow Rotom</v>
      </c>
      <c r="BG499" t="str">
        <v>Electric, Grass</v>
      </c>
      <c r="BH499" t="str">
        <v>Mow Rotom</v>
      </c>
    </row>
    <row r="500" spans="32:60" x14ac:dyDescent="0.35">
      <c r="AF500" t="str">
        <v>Uxie</v>
      </c>
      <c r="AG500" t="str">
        <v>Psychic</v>
      </c>
      <c r="AH500" t="str" cm="1">
        <f t="array" ref="AH500">_xlfn.TEXTSPLIT(AG500,",")</f>
        <v>Psychic</v>
      </c>
      <c r="AJ500" t="str">
        <f>'pokedex_(Update_04.21)'!E497</f>
        <v>4</v>
      </c>
      <c r="AK500" t="str">
        <v>Uxie</v>
      </c>
      <c r="AL500" t="str">
        <v>Psychic</v>
      </c>
      <c r="AM500" t="str">
        <v>Psychic</v>
      </c>
      <c r="AN500" t="str">
        <f t="shared" si="14"/>
        <v>Psychic,Psychic</v>
      </c>
      <c r="AO500" t="str">
        <v>Uxie</v>
      </c>
      <c r="AQ500" t="str">
        <v>Psychic</v>
      </c>
      <c r="AR500" t="str">
        <v>Uxie</v>
      </c>
      <c r="AV500" t="str">
        <v>Uxie</v>
      </c>
      <c r="AW500" t="str">
        <v>Psychic</v>
      </c>
      <c r="AX500" t="str" cm="1">
        <f t="array" ref="AX500">_xlfn.TEXTSPLIT(AW500,",")</f>
        <v>Psychic</v>
      </c>
      <c r="AZ500" t="str">
        <f>'pokedex_(Update_04.21)'!E497</f>
        <v>4</v>
      </c>
      <c r="BA500" t="str">
        <v>Uxie</v>
      </c>
      <c r="BB500" t="str">
        <v>Psychic</v>
      </c>
      <c r="BC500" t="str">
        <v>Psychic</v>
      </c>
      <c r="BD500" t="str">
        <f t="shared" si="15"/>
        <v>Psychic,Psychic</v>
      </c>
      <c r="BE500" t="str">
        <v>Uxie</v>
      </c>
      <c r="BG500" t="str">
        <v>Psychic</v>
      </c>
      <c r="BH500" t="str">
        <v>Uxie</v>
      </c>
    </row>
    <row r="501" spans="32:60" x14ac:dyDescent="0.35">
      <c r="AF501" t="str">
        <v>Mesprit</v>
      </c>
      <c r="AG501" t="str">
        <v>Psychic</v>
      </c>
      <c r="AH501" t="str" cm="1">
        <f t="array" ref="AH501">_xlfn.TEXTSPLIT(AG501,",")</f>
        <v>Psychic</v>
      </c>
      <c r="AJ501" t="str">
        <f>'pokedex_(Update_04.21)'!E498</f>
        <v>4</v>
      </c>
      <c r="AK501" t="str">
        <v>Mesprit</v>
      </c>
      <c r="AL501" t="str">
        <v>Psychic</v>
      </c>
      <c r="AM501" t="str">
        <v>Psychic</v>
      </c>
      <c r="AN501" t="str">
        <f t="shared" si="14"/>
        <v>Psychic,Psychic</v>
      </c>
      <c r="AO501" t="str">
        <v>Mesprit</v>
      </c>
      <c r="AQ501" t="str">
        <v>Psychic</v>
      </c>
      <c r="AR501" t="str">
        <v>Mesprit</v>
      </c>
      <c r="AV501" t="str">
        <v>Mesprit</v>
      </c>
      <c r="AW501" t="str">
        <v>Psychic</v>
      </c>
      <c r="AX501" t="str" cm="1">
        <f t="array" ref="AX501">_xlfn.TEXTSPLIT(AW501,",")</f>
        <v>Psychic</v>
      </c>
      <c r="AZ501" t="str">
        <f>'pokedex_(Update_04.21)'!E498</f>
        <v>4</v>
      </c>
      <c r="BA501" t="str">
        <v>Mesprit</v>
      </c>
      <c r="BB501" t="str">
        <v>Psychic</v>
      </c>
      <c r="BC501" t="str">
        <v>Psychic</v>
      </c>
      <c r="BD501" t="str">
        <f t="shared" si="15"/>
        <v>Psychic,Psychic</v>
      </c>
      <c r="BE501" t="str">
        <v>Mesprit</v>
      </c>
      <c r="BG501" t="str">
        <v>Psychic</v>
      </c>
      <c r="BH501" t="str">
        <v>Mesprit</v>
      </c>
    </row>
    <row r="502" spans="32:60" x14ac:dyDescent="0.35">
      <c r="AF502" t="str">
        <v>Azelf</v>
      </c>
      <c r="AG502" t="str">
        <v>Psychic</v>
      </c>
      <c r="AH502" t="str" cm="1">
        <f t="array" ref="AH502">_xlfn.TEXTSPLIT(AG502,",")</f>
        <v>Psychic</v>
      </c>
      <c r="AJ502" t="str">
        <f>'pokedex_(Update_04.21)'!E499</f>
        <v>4</v>
      </c>
      <c r="AK502" t="str">
        <v>Azelf</v>
      </c>
      <c r="AL502" t="str">
        <v>Psychic</v>
      </c>
      <c r="AM502" t="str">
        <v>Psychic</v>
      </c>
      <c r="AN502" t="str">
        <f t="shared" si="14"/>
        <v>Psychic,Psychic</v>
      </c>
      <c r="AO502" t="str">
        <v>Azelf</v>
      </c>
      <c r="AQ502" t="str">
        <v>Psychic</v>
      </c>
      <c r="AR502" t="str">
        <v>Azelf</v>
      </c>
      <c r="AV502" t="str">
        <v>Azelf</v>
      </c>
      <c r="AW502" t="str">
        <v>Psychic</v>
      </c>
      <c r="AX502" t="str" cm="1">
        <f t="array" ref="AX502">_xlfn.TEXTSPLIT(AW502,",")</f>
        <v>Psychic</v>
      </c>
      <c r="AZ502" t="str">
        <f>'pokedex_(Update_04.21)'!E499</f>
        <v>4</v>
      </c>
      <c r="BA502" t="str">
        <v>Azelf</v>
      </c>
      <c r="BB502" t="str">
        <v>Psychic</v>
      </c>
      <c r="BC502" t="str">
        <v>Psychic</v>
      </c>
      <c r="BD502" t="str">
        <f t="shared" si="15"/>
        <v>Psychic,Psychic</v>
      </c>
      <c r="BE502" t="str">
        <v>Azelf</v>
      </c>
      <c r="BG502" t="str">
        <v>Psychic</v>
      </c>
      <c r="BH502" t="str">
        <v>Azelf</v>
      </c>
    </row>
    <row r="503" spans="32:60" x14ac:dyDescent="0.35">
      <c r="AF503" t="str">
        <v>Dialga</v>
      </c>
      <c r="AG503" t="str">
        <v>Steel, Dragon</v>
      </c>
      <c r="AH503" t="str" cm="1">
        <f t="array" ref="AH503:AI503">_xlfn.TEXTSPLIT(AG503,",")</f>
        <v>Steel</v>
      </c>
      <c r="AI503" t="str">
        <v xml:space="preserve"> Dragon</v>
      </c>
      <c r="AJ503" t="str">
        <f>'pokedex_(Update_04.21)'!E500</f>
        <v>4</v>
      </c>
      <c r="AK503" t="str">
        <v>Dialga</v>
      </c>
      <c r="AL503" t="str">
        <v>Steel</v>
      </c>
      <c r="AM503" t="str">
        <v xml:space="preserve"> Dragon</v>
      </c>
      <c r="AN503" t="str">
        <f t="shared" si="14"/>
        <v>Steel, Dragon</v>
      </c>
      <c r="AO503" t="str">
        <v>Dialga</v>
      </c>
      <c r="AQ503" t="str">
        <v>Steel, Dragon</v>
      </c>
      <c r="AR503" t="str">
        <v>Dialga</v>
      </c>
      <c r="AV503" t="str">
        <v>Dialga</v>
      </c>
      <c r="AW503" t="str">
        <v>Steel, Dragon</v>
      </c>
      <c r="AX503" t="str" cm="1">
        <f t="array" ref="AX503:AY503">_xlfn.TEXTSPLIT(AW503,",")</f>
        <v>Steel</v>
      </c>
      <c r="AY503" t="str">
        <v xml:space="preserve"> Dragon</v>
      </c>
      <c r="AZ503" t="str">
        <f>'pokedex_(Update_04.21)'!E500</f>
        <v>4</v>
      </c>
      <c r="BA503" t="str">
        <v>Dialga</v>
      </c>
      <c r="BB503" t="str">
        <v>Steel</v>
      </c>
      <c r="BC503" t="str">
        <v xml:space="preserve"> Dragon</v>
      </c>
      <c r="BD503" t="str">
        <f t="shared" si="15"/>
        <v>Steel, Dragon</v>
      </c>
      <c r="BE503" t="str">
        <v>Dialga</v>
      </c>
      <c r="BG503" t="str">
        <v>Steel, Dragon</v>
      </c>
      <c r="BH503" t="str">
        <v>Dialga</v>
      </c>
    </row>
    <row r="504" spans="32:60" x14ac:dyDescent="0.35">
      <c r="AF504" t="str">
        <v>Palkia</v>
      </c>
      <c r="AG504" t="str">
        <v>Water, Dragon</v>
      </c>
      <c r="AH504" t="str" cm="1">
        <f t="array" ref="AH504:AI504">_xlfn.TEXTSPLIT(AG504,",")</f>
        <v>Water</v>
      </c>
      <c r="AI504" t="str">
        <v xml:space="preserve"> Dragon</v>
      </c>
      <c r="AJ504" t="str">
        <f>'pokedex_(Update_04.21)'!E501</f>
        <v>4</v>
      </c>
      <c r="AK504" t="str">
        <v>Palkia</v>
      </c>
      <c r="AL504" t="str">
        <v>Water</v>
      </c>
      <c r="AM504" t="str">
        <v xml:space="preserve"> Dragon</v>
      </c>
      <c r="AN504" t="str">
        <f t="shared" si="14"/>
        <v>Water, Dragon</v>
      </c>
      <c r="AO504" t="str">
        <v>Palkia</v>
      </c>
      <c r="AQ504" t="str">
        <v>Water, Dragon</v>
      </c>
      <c r="AR504" t="str">
        <v>Palkia</v>
      </c>
      <c r="AV504" t="str">
        <v>Palkia</v>
      </c>
      <c r="AW504" t="str">
        <v>Water, Dragon</v>
      </c>
      <c r="AX504" t="str" cm="1">
        <f t="array" ref="AX504:AY504">_xlfn.TEXTSPLIT(AW504,",")</f>
        <v>Water</v>
      </c>
      <c r="AY504" t="str">
        <v xml:space="preserve"> Dragon</v>
      </c>
      <c r="AZ504" t="str">
        <f>'pokedex_(Update_04.21)'!E501</f>
        <v>4</v>
      </c>
      <c r="BA504" t="str">
        <v>Palkia</v>
      </c>
      <c r="BB504" t="str">
        <v>Water</v>
      </c>
      <c r="BC504" t="str">
        <v xml:space="preserve"> Dragon</v>
      </c>
      <c r="BD504" t="str">
        <f t="shared" si="15"/>
        <v>Water, Dragon</v>
      </c>
      <c r="BE504" t="str">
        <v>Palkia</v>
      </c>
      <c r="BG504" t="str">
        <v>Water, Dragon</v>
      </c>
      <c r="BH504" t="str">
        <v>Palkia</v>
      </c>
    </row>
    <row r="505" spans="32:60" x14ac:dyDescent="0.35">
      <c r="AF505" t="str">
        <v>Heatran</v>
      </c>
      <c r="AG505" t="str">
        <v>Fire, Steel</v>
      </c>
      <c r="AH505" t="str" cm="1">
        <f t="array" ref="AH505:AI505">_xlfn.TEXTSPLIT(AG505,",")</f>
        <v>Fire</v>
      </c>
      <c r="AI505" t="str">
        <v xml:space="preserve"> Steel</v>
      </c>
      <c r="AJ505" t="str">
        <f>'pokedex_(Update_04.21)'!E502</f>
        <v>4</v>
      </c>
      <c r="AK505" t="str">
        <v>Heatran</v>
      </c>
      <c r="AL505" t="str">
        <v>Fire</v>
      </c>
      <c r="AM505" t="str">
        <v xml:space="preserve"> Steel</v>
      </c>
      <c r="AN505" t="str">
        <f t="shared" si="14"/>
        <v>Fire, Steel</v>
      </c>
      <c r="AO505" t="str">
        <v>Heatran</v>
      </c>
      <c r="AQ505" t="str">
        <v>Fire, Steel</v>
      </c>
      <c r="AR505" t="str">
        <v>Heatran</v>
      </c>
      <c r="AV505" t="str">
        <v>Heatran</v>
      </c>
      <c r="AW505" t="str">
        <v>Fire, Steel</v>
      </c>
      <c r="AX505" t="str" cm="1">
        <f t="array" ref="AX505:AY505">_xlfn.TEXTSPLIT(AW505,",")</f>
        <v>Fire</v>
      </c>
      <c r="AY505" t="str">
        <v xml:space="preserve"> Steel</v>
      </c>
      <c r="AZ505" t="str">
        <f>'pokedex_(Update_04.21)'!E502</f>
        <v>4</v>
      </c>
      <c r="BA505" t="str">
        <v>Heatran</v>
      </c>
      <c r="BB505" t="str">
        <v>Fire</v>
      </c>
      <c r="BC505" t="str">
        <v xml:space="preserve"> Steel</v>
      </c>
      <c r="BD505" t="str">
        <f t="shared" si="15"/>
        <v>Fire, Steel</v>
      </c>
      <c r="BE505" t="str">
        <v>Heatran</v>
      </c>
      <c r="BG505" t="str">
        <v>Fire, Steel</v>
      </c>
      <c r="BH505" t="str">
        <v>Heatran</v>
      </c>
    </row>
    <row r="506" spans="32:60" x14ac:dyDescent="0.35">
      <c r="AF506" t="str">
        <v>Regigigas</v>
      </c>
      <c r="AG506" t="str">
        <v>Normal</v>
      </c>
      <c r="AH506" t="str" cm="1">
        <f t="array" ref="AH506">_xlfn.TEXTSPLIT(AG506,",")</f>
        <v>Normal</v>
      </c>
      <c r="AJ506" t="str">
        <f>'pokedex_(Update_04.21)'!E503</f>
        <v>4</v>
      </c>
      <c r="AK506" t="str">
        <v>Regigigas</v>
      </c>
      <c r="AL506" t="str">
        <v>Normal</v>
      </c>
      <c r="AM506" t="str">
        <v>Normal</v>
      </c>
      <c r="AN506" t="str">
        <f t="shared" si="14"/>
        <v>Normal,Normal</v>
      </c>
      <c r="AO506" t="str">
        <v>Regigigas</v>
      </c>
      <c r="AQ506" t="str">
        <v>Normal</v>
      </c>
      <c r="AR506" t="str">
        <v>Regigigas</v>
      </c>
      <c r="AV506" t="str">
        <v>Regigigas</v>
      </c>
      <c r="AW506" t="str">
        <v>Normal</v>
      </c>
      <c r="AX506" t="str" cm="1">
        <f t="array" ref="AX506">_xlfn.TEXTSPLIT(AW506,",")</f>
        <v>Normal</v>
      </c>
      <c r="AZ506" t="str">
        <f>'pokedex_(Update_04.21)'!E503</f>
        <v>4</v>
      </c>
      <c r="BA506" t="str">
        <v>Regigigas</v>
      </c>
      <c r="BB506" t="str">
        <v>Normal</v>
      </c>
      <c r="BC506" t="str">
        <v>Normal</v>
      </c>
      <c r="BD506" t="str">
        <f t="shared" si="15"/>
        <v>Normal,Normal</v>
      </c>
      <c r="BE506" t="str">
        <v>Regigigas</v>
      </c>
      <c r="BG506" t="str">
        <v>Normal</v>
      </c>
      <c r="BH506" t="str">
        <v>Regigigas</v>
      </c>
    </row>
    <row r="507" spans="32:60" x14ac:dyDescent="0.35">
      <c r="AF507" t="str">
        <v>Giratina Altered Forme</v>
      </c>
      <c r="AG507" t="str">
        <v>Ghost, Dragon</v>
      </c>
      <c r="AH507" t="str" cm="1">
        <f t="array" ref="AH507:AI507">_xlfn.TEXTSPLIT(AG507,",")</f>
        <v>Ghost</v>
      </c>
      <c r="AI507" t="str">
        <v xml:space="preserve"> Dragon</v>
      </c>
      <c r="AJ507" t="str">
        <f>'pokedex_(Update_04.21)'!E504</f>
        <v>4</v>
      </c>
      <c r="AK507" t="str">
        <v>Giratina Altered Forme</v>
      </c>
      <c r="AL507" t="str">
        <v>Ghost</v>
      </c>
      <c r="AM507" t="str">
        <v xml:space="preserve"> Dragon</v>
      </c>
      <c r="AN507" t="str">
        <f t="shared" si="14"/>
        <v>Ghost, Dragon</v>
      </c>
      <c r="AO507" t="str">
        <v>Giratina Altered Forme</v>
      </c>
      <c r="AQ507" t="str">
        <v>Ghost, Dragon</v>
      </c>
      <c r="AR507" t="str">
        <v>Giratina Altered Forme</v>
      </c>
      <c r="AV507" t="str">
        <v>Giratina Altered Forme</v>
      </c>
      <c r="AW507" t="str">
        <v>Ghost, Dragon</v>
      </c>
      <c r="AX507" t="str" cm="1">
        <f t="array" ref="AX507:AY507">_xlfn.TEXTSPLIT(AW507,",")</f>
        <v>Ghost</v>
      </c>
      <c r="AY507" t="str">
        <v xml:space="preserve"> Dragon</v>
      </c>
      <c r="AZ507" t="str">
        <f>'pokedex_(Update_04.21)'!E504</f>
        <v>4</v>
      </c>
      <c r="BA507" t="str">
        <v>Giratina Altered Forme</v>
      </c>
      <c r="BB507" t="str">
        <v>Ghost</v>
      </c>
      <c r="BC507" t="str">
        <v xml:space="preserve"> Dragon</v>
      </c>
      <c r="BD507" t="str">
        <f t="shared" si="15"/>
        <v>Ghost, Dragon</v>
      </c>
      <c r="BE507" t="str">
        <v>Giratina Altered Forme</v>
      </c>
      <c r="BG507" t="str">
        <v>Ghost, Dragon</v>
      </c>
      <c r="BH507" t="str">
        <v>Giratina Altered Forme</v>
      </c>
    </row>
    <row r="508" spans="32:60" x14ac:dyDescent="0.35">
      <c r="AF508" t="str">
        <v>Giratina Origin Forme</v>
      </c>
      <c r="AG508" t="str">
        <v>Ghost, Dragon</v>
      </c>
      <c r="AH508" t="str" cm="1">
        <f t="array" ref="AH508:AI508">_xlfn.TEXTSPLIT(AG508,",")</f>
        <v>Ghost</v>
      </c>
      <c r="AI508" t="str">
        <v xml:space="preserve"> Dragon</v>
      </c>
      <c r="AJ508" t="str">
        <f>'pokedex_(Update_04.21)'!E505</f>
        <v>4</v>
      </c>
      <c r="AK508" t="str">
        <v>Giratina Origin Forme</v>
      </c>
      <c r="AL508" t="str">
        <v>Ghost</v>
      </c>
      <c r="AM508" t="str">
        <v xml:space="preserve"> Dragon</v>
      </c>
      <c r="AN508" t="str">
        <f t="shared" si="14"/>
        <v>Ghost, Dragon</v>
      </c>
      <c r="AO508" t="str">
        <v>Giratina Origin Forme</v>
      </c>
      <c r="AQ508" t="str">
        <v>Ghost, Dragon</v>
      </c>
      <c r="AR508" t="str">
        <v>Giratina Origin Forme</v>
      </c>
      <c r="AV508" t="str">
        <v>Giratina Origin Forme</v>
      </c>
      <c r="AW508" t="str">
        <v>Ghost, Dragon</v>
      </c>
      <c r="AX508" t="str" cm="1">
        <f t="array" ref="AX508:AY508">_xlfn.TEXTSPLIT(AW508,",")</f>
        <v>Ghost</v>
      </c>
      <c r="AY508" t="str">
        <v xml:space="preserve"> Dragon</v>
      </c>
      <c r="AZ508" t="str">
        <f>'pokedex_(Update_04.21)'!E505</f>
        <v>4</v>
      </c>
      <c r="BA508" t="str">
        <v>Giratina Origin Forme</v>
      </c>
      <c r="BB508" t="str">
        <v>Ghost</v>
      </c>
      <c r="BC508" t="str">
        <v xml:space="preserve"> Dragon</v>
      </c>
      <c r="BD508" t="str">
        <f t="shared" si="15"/>
        <v>Ghost, Dragon</v>
      </c>
      <c r="BE508" t="str">
        <v>Giratina Origin Forme</v>
      </c>
      <c r="BG508" t="str">
        <v>Ghost, Dragon</v>
      </c>
      <c r="BH508" t="str">
        <v>Giratina Origin Forme</v>
      </c>
    </row>
    <row r="509" spans="32:60" x14ac:dyDescent="0.35">
      <c r="AF509" t="str">
        <v>Cresselia</v>
      </c>
      <c r="AG509" t="str">
        <v>Psychic</v>
      </c>
      <c r="AH509" t="str" cm="1">
        <f t="array" ref="AH509">_xlfn.TEXTSPLIT(AG509,",")</f>
        <v>Psychic</v>
      </c>
      <c r="AJ509" t="str">
        <f>'pokedex_(Update_04.21)'!E506</f>
        <v>4</v>
      </c>
      <c r="AK509" t="str">
        <v>Cresselia</v>
      </c>
      <c r="AL509" t="str">
        <v>Psychic</v>
      </c>
      <c r="AM509" t="str">
        <v>Psychic</v>
      </c>
      <c r="AN509" t="str">
        <f t="shared" si="14"/>
        <v>Psychic,Psychic</v>
      </c>
      <c r="AO509" t="str">
        <v>Cresselia</v>
      </c>
      <c r="AQ509" t="str">
        <v>Psychic</v>
      </c>
      <c r="AR509" t="str">
        <v>Cresselia</v>
      </c>
      <c r="AV509" t="str">
        <v>Cresselia</v>
      </c>
      <c r="AW509" t="str">
        <v>Psychic</v>
      </c>
      <c r="AX509" t="str" cm="1">
        <f t="array" ref="AX509">_xlfn.TEXTSPLIT(AW509,",")</f>
        <v>Psychic</v>
      </c>
      <c r="AZ509" t="str">
        <f>'pokedex_(Update_04.21)'!E506</f>
        <v>4</v>
      </c>
      <c r="BA509" t="str">
        <v>Cresselia</v>
      </c>
      <c r="BB509" t="str">
        <v>Psychic</v>
      </c>
      <c r="BC509" t="str">
        <v>Psychic</v>
      </c>
      <c r="BD509" t="str">
        <f t="shared" si="15"/>
        <v>Psychic,Psychic</v>
      </c>
      <c r="BE509" t="str">
        <v>Cresselia</v>
      </c>
      <c r="BG509" t="str">
        <v>Psychic</v>
      </c>
      <c r="BH509" t="str">
        <v>Cresselia</v>
      </c>
    </row>
    <row r="510" spans="32:60" x14ac:dyDescent="0.35">
      <c r="AF510" t="str">
        <v>Phione</v>
      </c>
      <c r="AG510" t="str">
        <v>Water</v>
      </c>
      <c r="AH510" t="str" cm="1">
        <f t="array" ref="AH510">_xlfn.TEXTSPLIT(AG510,",")</f>
        <v>Water</v>
      </c>
      <c r="AJ510" t="str">
        <f>'pokedex_(Update_04.21)'!E507</f>
        <v>4</v>
      </c>
      <c r="AK510" t="str">
        <v>Phione</v>
      </c>
      <c r="AL510" t="str">
        <v>Water</v>
      </c>
      <c r="AM510" t="str">
        <v>Water</v>
      </c>
      <c r="AN510" t="str">
        <f t="shared" si="14"/>
        <v>Water,Water</v>
      </c>
      <c r="AO510" t="str">
        <v>Phione</v>
      </c>
      <c r="AQ510" t="str">
        <v>Water</v>
      </c>
      <c r="AR510" t="str">
        <v>Phione</v>
      </c>
      <c r="AV510" t="str">
        <v>Phione</v>
      </c>
      <c r="AW510" t="str">
        <v>Water</v>
      </c>
      <c r="AX510" t="str" cm="1">
        <f t="array" ref="AX510">_xlfn.TEXTSPLIT(AW510,",")</f>
        <v>Water</v>
      </c>
      <c r="AZ510" t="str">
        <f>'pokedex_(Update_04.21)'!E507</f>
        <v>4</v>
      </c>
      <c r="BA510" t="str">
        <v>Phione</v>
      </c>
      <c r="BB510" t="str">
        <v>Water</v>
      </c>
      <c r="BC510" t="str">
        <v>Water</v>
      </c>
      <c r="BD510" t="str">
        <f t="shared" si="15"/>
        <v>Water,Water</v>
      </c>
      <c r="BE510" t="str">
        <v>Phione</v>
      </c>
      <c r="BG510" t="str">
        <v>Water</v>
      </c>
      <c r="BH510" t="str">
        <v>Phione</v>
      </c>
    </row>
    <row r="511" spans="32:60" x14ac:dyDescent="0.35">
      <c r="AF511" t="str">
        <v>Manaphy</v>
      </c>
      <c r="AG511" t="str">
        <v>Water</v>
      </c>
      <c r="AH511" t="str" cm="1">
        <f t="array" ref="AH511">_xlfn.TEXTSPLIT(AG511,",")</f>
        <v>Water</v>
      </c>
      <c r="AJ511" t="str">
        <f>'pokedex_(Update_04.21)'!E508</f>
        <v>4</v>
      </c>
      <c r="AK511" t="str">
        <v>Manaphy</v>
      </c>
      <c r="AL511" t="str">
        <v>Water</v>
      </c>
      <c r="AM511" t="str">
        <v>Water</v>
      </c>
      <c r="AN511" t="str">
        <f t="shared" si="14"/>
        <v>Water,Water</v>
      </c>
      <c r="AO511" t="str">
        <v>Manaphy</v>
      </c>
      <c r="AQ511" t="str">
        <v>Water</v>
      </c>
      <c r="AR511" t="str">
        <v>Manaphy</v>
      </c>
      <c r="AV511" t="str">
        <v>Manaphy</v>
      </c>
      <c r="AW511" t="str">
        <v>Water</v>
      </c>
      <c r="AX511" t="str" cm="1">
        <f t="array" ref="AX511">_xlfn.TEXTSPLIT(AW511,",")</f>
        <v>Water</v>
      </c>
      <c r="AZ511" t="str">
        <f>'pokedex_(Update_04.21)'!E508</f>
        <v>4</v>
      </c>
      <c r="BA511" t="str">
        <v>Manaphy</v>
      </c>
      <c r="BB511" t="str">
        <v>Water</v>
      </c>
      <c r="BC511" t="str">
        <v>Water</v>
      </c>
      <c r="BD511" t="str">
        <f t="shared" si="15"/>
        <v>Water,Water</v>
      </c>
      <c r="BE511" t="str">
        <v>Manaphy</v>
      </c>
      <c r="BG511" t="str">
        <v>Water</v>
      </c>
      <c r="BH511" t="str">
        <v>Manaphy</v>
      </c>
    </row>
    <row r="512" spans="32:60" x14ac:dyDescent="0.35">
      <c r="AF512" t="str">
        <v>Darkrai</v>
      </c>
      <c r="AG512" t="str">
        <v>Dark</v>
      </c>
      <c r="AH512" t="str" cm="1">
        <f t="array" ref="AH512">_xlfn.TEXTSPLIT(AG512,",")</f>
        <v>Dark</v>
      </c>
      <c r="AJ512" t="str">
        <f>'pokedex_(Update_04.21)'!E509</f>
        <v>4</v>
      </c>
      <c r="AK512" t="str">
        <v>Darkrai</v>
      </c>
      <c r="AL512" t="str">
        <v>Dark</v>
      </c>
      <c r="AM512" t="str">
        <v>Dark</v>
      </c>
      <c r="AN512" t="str">
        <f t="shared" si="14"/>
        <v>Dark,Dark</v>
      </c>
      <c r="AO512" t="str">
        <v>Darkrai</v>
      </c>
      <c r="AQ512" t="str">
        <v>Dark</v>
      </c>
      <c r="AR512" t="str">
        <v>Darkrai</v>
      </c>
      <c r="AV512" t="str">
        <v>Darkrai</v>
      </c>
      <c r="AW512" t="str">
        <v>Dark</v>
      </c>
      <c r="AX512" t="str" cm="1">
        <f t="array" ref="AX512">_xlfn.TEXTSPLIT(AW512,",")</f>
        <v>Dark</v>
      </c>
      <c r="AZ512" t="str">
        <f>'pokedex_(Update_04.21)'!E509</f>
        <v>4</v>
      </c>
      <c r="BA512" t="str">
        <v>Darkrai</v>
      </c>
      <c r="BB512" t="str">
        <v>Dark</v>
      </c>
      <c r="BC512" t="str">
        <v>Dark</v>
      </c>
      <c r="BD512" t="str">
        <f t="shared" si="15"/>
        <v>Dark,Dark</v>
      </c>
      <c r="BE512" t="str">
        <v>Darkrai</v>
      </c>
      <c r="BG512" t="str">
        <v>Dark</v>
      </c>
      <c r="BH512" t="str">
        <v>Darkrai</v>
      </c>
    </row>
    <row r="513" spans="32:60" x14ac:dyDescent="0.35">
      <c r="AF513" t="str">
        <v>Shaymin Land Forme</v>
      </c>
      <c r="AG513" t="str">
        <v>Grass</v>
      </c>
      <c r="AH513" t="str" cm="1">
        <f t="array" ref="AH513">_xlfn.TEXTSPLIT(AG513,",")</f>
        <v>Grass</v>
      </c>
      <c r="AJ513" t="str">
        <f>'pokedex_(Update_04.21)'!E510</f>
        <v>4</v>
      </c>
      <c r="AK513" t="str">
        <v>Shaymin Land Forme</v>
      </c>
      <c r="AL513" t="str">
        <v>Grass</v>
      </c>
      <c r="AM513" t="str">
        <v>Grass</v>
      </c>
      <c r="AN513" t="str">
        <f t="shared" si="14"/>
        <v>Grass,Grass</v>
      </c>
      <c r="AO513" t="str">
        <v>Shaymin Land Forme</v>
      </c>
      <c r="AQ513" t="str">
        <v>Grass</v>
      </c>
      <c r="AR513" t="str">
        <v>Shaymin Land Forme</v>
      </c>
      <c r="AV513" t="str">
        <v>Shaymin Land Forme</v>
      </c>
      <c r="AW513" t="str">
        <v>Grass</v>
      </c>
      <c r="AX513" t="str" cm="1">
        <f t="array" ref="AX513">_xlfn.TEXTSPLIT(AW513,",")</f>
        <v>Grass</v>
      </c>
      <c r="AZ513" t="str">
        <f>'pokedex_(Update_04.21)'!E510</f>
        <v>4</v>
      </c>
      <c r="BA513" t="str">
        <v>Shaymin Land Forme</v>
      </c>
      <c r="BB513" t="str">
        <v>Grass</v>
      </c>
      <c r="BC513" t="str">
        <v>Grass</v>
      </c>
      <c r="BD513" t="str">
        <f t="shared" si="15"/>
        <v>Grass,Grass</v>
      </c>
      <c r="BE513" t="str">
        <v>Shaymin Land Forme</v>
      </c>
      <c r="BG513" t="str">
        <v>Grass</v>
      </c>
      <c r="BH513" t="str">
        <v>Shaymin Land Forme</v>
      </c>
    </row>
    <row r="514" spans="32:60" x14ac:dyDescent="0.35">
      <c r="AF514" t="str">
        <v>Shaymin Sky Forme</v>
      </c>
      <c r="AG514" t="str">
        <v>Grass, Flying</v>
      </c>
      <c r="AH514" t="str" cm="1">
        <f t="array" ref="AH514:AI514">_xlfn.TEXTSPLIT(AG514,",")</f>
        <v>Grass</v>
      </c>
      <c r="AI514" t="str">
        <v xml:space="preserve"> Flying</v>
      </c>
      <c r="AJ514" t="str">
        <f>'pokedex_(Update_04.21)'!E511</f>
        <v>4</v>
      </c>
      <c r="AK514" t="str">
        <v>Shaymin Sky Forme</v>
      </c>
      <c r="AL514" t="str">
        <v>Grass</v>
      </c>
      <c r="AM514" t="str">
        <v xml:space="preserve"> Flying</v>
      </c>
      <c r="AN514" t="str">
        <f t="shared" si="14"/>
        <v>Grass, Flying</v>
      </c>
      <c r="AO514" t="str">
        <v>Shaymin Sky Forme</v>
      </c>
      <c r="AQ514" t="str">
        <v>Grass, Flying</v>
      </c>
      <c r="AR514" t="str">
        <v>Shaymin Sky Forme</v>
      </c>
      <c r="AV514" t="str">
        <v>Shaymin Sky Forme</v>
      </c>
      <c r="AW514" t="str">
        <v>Grass, Flying</v>
      </c>
      <c r="AX514" t="str" cm="1">
        <f t="array" ref="AX514:AY514">_xlfn.TEXTSPLIT(AW514,",")</f>
        <v>Grass</v>
      </c>
      <c r="AY514" t="str">
        <v xml:space="preserve"> Flying</v>
      </c>
      <c r="AZ514" t="str">
        <f>'pokedex_(Update_04.21)'!E511</f>
        <v>4</v>
      </c>
      <c r="BA514" t="str">
        <v>Shaymin Sky Forme</v>
      </c>
      <c r="BB514" t="str">
        <v>Grass</v>
      </c>
      <c r="BC514" t="str">
        <v xml:space="preserve"> Flying</v>
      </c>
      <c r="BD514" t="str">
        <f t="shared" si="15"/>
        <v>Grass, Flying</v>
      </c>
      <c r="BE514" t="str">
        <v>Shaymin Sky Forme</v>
      </c>
      <c r="BG514" t="str">
        <v>Grass, Flying</v>
      </c>
      <c r="BH514" t="str">
        <v>Shaymin Sky Forme</v>
      </c>
    </row>
    <row r="515" spans="32:60" x14ac:dyDescent="0.35">
      <c r="AF515" t="str">
        <v>Arceus</v>
      </c>
      <c r="AG515" t="str">
        <v>Normal</v>
      </c>
      <c r="AH515" t="str" cm="1">
        <f t="array" ref="AH515">_xlfn.TEXTSPLIT(AG515,",")</f>
        <v>Normal</v>
      </c>
      <c r="AJ515" t="str">
        <f>'pokedex_(Update_04.21)'!E512</f>
        <v>4</v>
      </c>
      <c r="AK515" t="str">
        <v>Arceus</v>
      </c>
      <c r="AL515" t="str">
        <v>Normal</v>
      </c>
      <c r="AM515" t="str">
        <v>Normal</v>
      </c>
      <c r="AN515" t="str">
        <f t="shared" si="14"/>
        <v>Normal,Normal</v>
      </c>
      <c r="AO515" t="str">
        <v>Arceus</v>
      </c>
      <c r="AQ515" t="str">
        <v>Normal</v>
      </c>
      <c r="AR515" t="str">
        <v>Arceus</v>
      </c>
      <c r="AV515" t="str">
        <v>Arceus</v>
      </c>
      <c r="AW515" t="str">
        <v>Normal</v>
      </c>
      <c r="AX515" t="str" cm="1">
        <f t="array" ref="AX515">_xlfn.TEXTSPLIT(AW515,",")</f>
        <v>Normal</v>
      </c>
      <c r="AZ515" t="str">
        <f>'pokedex_(Update_04.21)'!E512</f>
        <v>4</v>
      </c>
      <c r="BA515" t="str">
        <v>Arceus</v>
      </c>
      <c r="BB515" t="str">
        <v>Normal</v>
      </c>
      <c r="BC515" t="str">
        <v>Normal</v>
      </c>
      <c r="BD515" t="str">
        <f t="shared" si="15"/>
        <v>Normal,Normal</v>
      </c>
      <c r="BE515" t="str">
        <v>Arceus</v>
      </c>
      <c r="BG515" t="str">
        <v>Normal</v>
      </c>
      <c r="BH515" t="str">
        <v>Arceus</v>
      </c>
    </row>
    <row r="516" spans="32:60" x14ac:dyDescent="0.35">
      <c r="AF516" t="str">
        <v>Victini</v>
      </c>
      <c r="AG516" t="str">
        <v>Psychic, Fire</v>
      </c>
      <c r="AH516" t="str" cm="1">
        <f t="array" ref="AH516:AI516">_xlfn.TEXTSPLIT(AG516,",")</f>
        <v>Psychic</v>
      </c>
      <c r="AI516" t="str">
        <v xml:space="preserve"> Fire</v>
      </c>
      <c r="AJ516" t="str">
        <f>'pokedex_(Update_04.21)'!E513</f>
        <v>5</v>
      </c>
      <c r="AK516" t="str">
        <v>Victini</v>
      </c>
      <c r="AL516" t="str">
        <v>Psychic</v>
      </c>
      <c r="AM516" t="str">
        <v xml:space="preserve"> Fire</v>
      </c>
      <c r="AN516" t="str">
        <f t="shared" si="14"/>
        <v>Psychic, Fire</v>
      </c>
      <c r="AO516" t="str">
        <v>Victini</v>
      </c>
      <c r="AQ516" t="str">
        <v>Psychic, Fire</v>
      </c>
      <c r="AR516" t="str">
        <v>Victini</v>
      </c>
      <c r="AV516" t="str">
        <v>Victini</v>
      </c>
      <c r="AW516" t="str">
        <v>Psychic, Fire</v>
      </c>
      <c r="AX516" t="str" cm="1">
        <f t="array" ref="AX516:AY516">_xlfn.TEXTSPLIT(AW516,",")</f>
        <v>Psychic</v>
      </c>
      <c r="AY516" t="str">
        <v xml:space="preserve"> Fire</v>
      </c>
      <c r="AZ516" t="str">
        <f>'pokedex_(Update_04.21)'!E513</f>
        <v>5</v>
      </c>
      <c r="BA516" t="str">
        <v>Victini</v>
      </c>
      <c r="BB516" t="str">
        <v>Psychic</v>
      </c>
      <c r="BC516" t="str">
        <v xml:space="preserve"> Fire</v>
      </c>
      <c r="BD516" t="str">
        <f t="shared" si="15"/>
        <v>Psychic, Fire</v>
      </c>
      <c r="BE516" t="str">
        <v>Victini</v>
      </c>
      <c r="BG516" t="str">
        <v>Psychic, Fire</v>
      </c>
      <c r="BH516" t="str">
        <v>Victini</v>
      </c>
    </row>
    <row r="517" spans="32:60" x14ac:dyDescent="0.35">
      <c r="AF517" t="str">
        <v>Snivy</v>
      </c>
      <c r="AG517" t="str">
        <v>Grass</v>
      </c>
      <c r="AH517" t="str" cm="1">
        <f t="array" ref="AH517">_xlfn.TEXTSPLIT(AG517,",")</f>
        <v>Grass</v>
      </c>
      <c r="AJ517" t="str">
        <f>'pokedex_(Update_04.21)'!E514</f>
        <v>5</v>
      </c>
      <c r="AK517" t="str">
        <v>Snivy</v>
      </c>
      <c r="AL517" t="str">
        <v>Grass</v>
      </c>
      <c r="AM517" t="str">
        <v>Grass</v>
      </c>
      <c r="AN517" t="str">
        <f t="shared" si="14"/>
        <v>Grass,Grass</v>
      </c>
      <c r="AO517" t="str">
        <v>Snivy</v>
      </c>
      <c r="AQ517" t="str">
        <v>Grass</v>
      </c>
      <c r="AR517" t="str">
        <v>Snivy</v>
      </c>
      <c r="AV517" t="str">
        <v>Snivy</v>
      </c>
      <c r="AW517" t="str">
        <v>Grass</v>
      </c>
      <c r="AX517" t="str" cm="1">
        <f t="array" ref="AX517">_xlfn.TEXTSPLIT(AW517,",")</f>
        <v>Grass</v>
      </c>
      <c r="AZ517" t="str">
        <f>'pokedex_(Update_04.21)'!E514</f>
        <v>5</v>
      </c>
      <c r="BA517" t="str">
        <v>Snivy</v>
      </c>
      <c r="BB517" t="str">
        <v>Grass</v>
      </c>
      <c r="BC517" t="str">
        <v>Grass</v>
      </c>
      <c r="BD517" t="str">
        <f t="shared" si="15"/>
        <v>Grass,Grass</v>
      </c>
      <c r="BE517" t="str">
        <v>Snivy</v>
      </c>
      <c r="BG517" t="str">
        <v>Grass</v>
      </c>
      <c r="BH517" t="str">
        <v>Snivy</v>
      </c>
    </row>
    <row r="518" spans="32:60" x14ac:dyDescent="0.35">
      <c r="AF518" t="str">
        <v>Servine</v>
      </c>
      <c r="AG518" t="str">
        <v>Grass</v>
      </c>
      <c r="AH518" t="str" cm="1">
        <f t="array" ref="AH518">_xlfn.TEXTSPLIT(AG518,",")</f>
        <v>Grass</v>
      </c>
      <c r="AJ518" t="str">
        <f>'pokedex_(Update_04.21)'!E515</f>
        <v>5</v>
      </c>
      <c r="AK518" t="str">
        <v>Servine</v>
      </c>
      <c r="AL518" t="str">
        <v>Grass</v>
      </c>
      <c r="AM518" t="str">
        <v>Grass</v>
      </c>
      <c r="AN518" t="str">
        <f t="shared" ref="AN518:AN581" si="16">_xlfn.TEXTJOIN(",",TRUE,AL518,AM518)</f>
        <v>Grass,Grass</v>
      </c>
      <c r="AO518" t="str">
        <v>Servine</v>
      </c>
      <c r="AQ518" t="str">
        <v>Grass</v>
      </c>
      <c r="AR518" t="str">
        <v>Servine</v>
      </c>
      <c r="AV518" t="str">
        <v>Servine</v>
      </c>
      <c r="AW518" t="str">
        <v>Grass</v>
      </c>
      <c r="AX518" t="str" cm="1">
        <f t="array" ref="AX518">_xlfn.TEXTSPLIT(AW518,",")</f>
        <v>Grass</v>
      </c>
      <c r="AZ518" t="str">
        <f>'pokedex_(Update_04.21)'!E515</f>
        <v>5</v>
      </c>
      <c r="BA518" t="str">
        <v>Servine</v>
      </c>
      <c r="BB518" t="str">
        <v>Grass</v>
      </c>
      <c r="BC518" t="str">
        <v>Grass</v>
      </c>
      <c r="BD518" t="str">
        <f t="shared" ref="BD518:BD581" si="17">_xlfn.TEXTJOIN(",",TRUE,BB518,BC518)</f>
        <v>Grass,Grass</v>
      </c>
      <c r="BE518" t="str">
        <v>Servine</v>
      </c>
      <c r="BG518" t="str">
        <v>Grass</v>
      </c>
      <c r="BH518" t="str">
        <v>Servine</v>
      </c>
    </row>
    <row r="519" spans="32:60" x14ac:dyDescent="0.35">
      <c r="AF519" t="str">
        <v>Serperior</v>
      </c>
      <c r="AG519" t="str">
        <v>Grass</v>
      </c>
      <c r="AH519" t="str" cm="1">
        <f t="array" ref="AH519">_xlfn.TEXTSPLIT(AG519,",")</f>
        <v>Grass</v>
      </c>
      <c r="AJ519" t="str">
        <f>'pokedex_(Update_04.21)'!E516</f>
        <v>5</v>
      </c>
      <c r="AK519" t="str">
        <v>Serperior</v>
      </c>
      <c r="AL519" t="str">
        <v>Grass</v>
      </c>
      <c r="AM519" t="str">
        <v>Grass</v>
      </c>
      <c r="AN519" t="str">
        <f t="shared" si="16"/>
        <v>Grass,Grass</v>
      </c>
      <c r="AO519" t="str">
        <v>Serperior</v>
      </c>
      <c r="AQ519" t="str">
        <v>Grass</v>
      </c>
      <c r="AR519" t="str">
        <v>Serperior</v>
      </c>
      <c r="AV519" t="str">
        <v>Serperior</v>
      </c>
      <c r="AW519" t="str">
        <v>Grass</v>
      </c>
      <c r="AX519" t="str" cm="1">
        <f t="array" ref="AX519">_xlfn.TEXTSPLIT(AW519,",")</f>
        <v>Grass</v>
      </c>
      <c r="AZ519" t="str">
        <f>'pokedex_(Update_04.21)'!E516</f>
        <v>5</v>
      </c>
      <c r="BA519" t="str">
        <v>Serperior</v>
      </c>
      <c r="BB519" t="str">
        <v>Grass</v>
      </c>
      <c r="BC519" t="str">
        <v>Grass</v>
      </c>
      <c r="BD519" t="str">
        <f t="shared" si="17"/>
        <v>Grass,Grass</v>
      </c>
      <c r="BE519" t="str">
        <v>Serperior</v>
      </c>
      <c r="BG519" t="str">
        <v>Grass</v>
      </c>
      <c r="BH519" t="str">
        <v>Serperior</v>
      </c>
    </row>
    <row r="520" spans="32:60" x14ac:dyDescent="0.35">
      <c r="AF520" t="str">
        <v>Tepig</v>
      </c>
      <c r="AG520" t="str">
        <v>Fire</v>
      </c>
      <c r="AH520" t="str" cm="1">
        <f t="array" ref="AH520">_xlfn.TEXTSPLIT(AG520,",")</f>
        <v>Fire</v>
      </c>
      <c r="AJ520" t="str">
        <f>'pokedex_(Update_04.21)'!E517</f>
        <v>5</v>
      </c>
      <c r="AK520" t="str">
        <v>Tepig</v>
      </c>
      <c r="AL520" t="str">
        <v>Fire</v>
      </c>
      <c r="AM520" t="str">
        <v>Fire</v>
      </c>
      <c r="AN520" t="str">
        <f t="shared" si="16"/>
        <v>Fire,Fire</v>
      </c>
      <c r="AO520" t="str">
        <v>Tepig</v>
      </c>
      <c r="AQ520" t="str">
        <v>Fire</v>
      </c>
      <c r="AR520" t="str">
        <v>Tepig</v>
      </c>
      <c r="AV520" t="str">
        <v>Tepig</v>
      </c>
      <c r="AW520" t="str">
        <v>Fire</v>
      </c>
      <c r="AX520" t="str" cm="1">
        <f t="array" ref="AX520">_xlfn.TEXTSPLIT(AW520,",")</f>
        <v>Fire</v>
      </c>
      <c r="AZ520" t="str">
        <f>'pokedex_(Update_04.21)'!E517</f>
        <v>5</v>
      </c>
      <c r="BA520" t="str">
        <v>Tepig</v>
      </c>
      <c r="BB520" t="str">
        <v>Fire</v>
      </c>
      <c r="BC520" t="str">
        <v>Fire</v>
      </c>
      <c r="BD520" t="str">
        <f t="shared" si="17"/>
        <v>Fire,Fire</v>
      </c>
      <c r="BE520" t="str">
        <v>Tepig</v>
      </c>
      <c r="BG520" t="str">
        <v>Fire</v>
      </c>
      <c r="BH520" t="str">
        <v>Tepig</v>
      </c>
    </row>
    <row r="521" spans="32:60" x14ac:dyDescent="0.35">
      <c r="AF521" t="str">
        <v>Pignite</v>
      </c>
      <c r="AG521" t="str">
        <v>Fire, Fighting</v>
      </c>
      <c r="AH521" t="str" cm="1">
        <f t="array" ref="AH521:AI521">_xlfn.TEXTSPLIT(AG521,",")</f>
        <v>Fire</v>
      </c>
      <c r="AI521" t="str">
        <v xml:space="preserve"> Fighting</v>
      </c>
      <c r="AJ521" t="str">
        <f>'pokedex_(Update_04.21)'!E518</f>
        <v>5</v>
      </c>
      <c r="AK521" t="str">
        <v>Pignite</v>
      </c>
      <c r="AL521" t="str">
        <v>Fire</v>
      </c>
      <c r="AM521" t="str">
        <v xml:space="preserve"> Fighting</v>
      </c>
      <c r="AN521" t="str">
        <f t="shared" si="16"/>
        <v>Fire, Fighting</v>
      </c>
      <c r="AO521" t="str">
        <v>Pignite</v>
      </c>
      <c r="AQ521" t="str">
        <v>Fire, Fighting</v>
      </c>
      <c r="AR521" t="str">
        <v>Pignite</v>
      </c>
      <c r="AV521" t="str">
        <v>Pignite</v>
      </c>
      <c r="AW521" t="str">
        <v>Fire, Fighting</v>
      </c>
      <c r="AX521" t="str" cm="1">
        <f t="array" ref="AX521:AY521">_xlfn.TEXTSPLIT(AW521,",")</f>
        <v>Fire</v>
      </c>
      <c r="AY521" t="str">
        <v xml:space="preserve"> Fighting</v>
      </c>
      <c r="AZ521" t="str">
        <f>'pokedex_(Update_04.21)'!E518</f>
        <v>5</v>
      </c>
      <c r="BA521" t="str">
        <v>Pignite</v>
      </c>
      <c r="BB521" t="str">
        <v>Fire</v>
      </c>
      <c r="BC521" t="str">
        <v xml:space="preserve"> Fighting</v>
      </c>
      <c r="BD521" t="str">
        <f t="shared" si="17"/>
        <v>Fire, Fighting</v>
      </c>
      <c r="BE521" t="str">
        <v>Pignite</v>
      </c>
      <c r="BG521" t="str">
        <v>Fire, Fighting</v>
      </c>
      <c r="BH521" t="str">
        <v>Pignite</v>
      </c>
    </row>
    <row r="522" spans="32:60" x14ac:dyDescent="0.35">
      <c r="AF522" t="str">
        <v>Emboar</v>
      </c>
      <c r="AG522" t="str">
        <v>Fire, Fighting</v>
      </c>
      <c r="AH522" t="str" cm="1">
        <f t="array" ref="AH522:AI522">_xlfn.TEXTSPLIT(AG522,",")</f>
        <v>Fire</v>
      </c>
      <c r="AI522" t="str">
        <v xml:space="preserve"> Fighting</v>
      </c>
      <c r="AJ522" t="str">
        <f>'pokedex_(Update_04.21)'!E519</f>
        <v>5</v>
      </c>
      <c r="AK522" t="str">
        <v>Emboar</v>
      </c>
      <c r="AL522" t="str">
        <v>Fire</v>
      </c>
      <c r="AM522" t="str">
        <v xml:space="preserve"> Fighting</v>
      </c>
      <c r="AN522" t="str">
        <f t="shared" si="16"/>
        <v>Fire, Fighting</v>
      </c>
      <c r="AO522" t="str">
        <v>Emboar</v>
      </c>
      <c r="AQ522" t="str">
        <v>Fire, Fighting</v>
      </c>
      <c r="AR522" t="str">
        <v>Emboar</v>
      </c>
      <c r="AV522" t="str">
        <v>Emboar</v>
      </c>
      <c r="AW522" t="str">
        <v>Fire, Fighting</v>
      </c>
      <c r="AX522" t="str" cm="1">
        <f t="array" ref="AX522:AY522">_xlfn.TEXTSPLIT(AW522,",")</f>
        <v>Fire</v>
      </c>
      <c r="AY522" t="str">
        <v xml:space="preserve"> Fighting</v>
      </c>
      <c r="AZ522" t="str">
        <f>'pokedex_(Update_04.21)'!E519</f>
        <v>5</v>
      </c>
      <c r="BA522" t="str">
        <v>Emboar</v>
      </c>
      <c r="BB522" t="str">
        <v>Fire</v>
      </c>
      <c r="BC522" t="str">
        <v xml:space="preserve"> Fighting</v>
      </c>
      <c r="BD522" t="str">
        <f t="shared" si="17"/>
        <v>Fire, Fighting</v>
      </c>
      <c r="BE522" t="str">
        <v>Emboar</v>
      </c>
      <c r="BG522" t="str">
        <v>Fire, Fighting</v>
      </c>
      <c r="BH522" t="str">
        <v>Emboar</v>
      </c>
    </row>
    <row r="523" spans="32:60" x14ac:dyDescent="0.35">
      <c r="AF523" t="str">
        <v>Oshawott</v>
      </c>
      <c r="AG523" t="str">
        <v>Water</v>
      </c>
      <c r="AH523" t="str" cm="1">
        <f t="array" ref="AH523">_xlfn.TEXTSPLIT(AG523,",")</f>
        <v>Water</v>
      </c>
      <c r="AJ523" t="str">
        <f>'pokedex_(Update_04.21)'!E520</f>
        <v>5</v>
      </c>
      <c r="AK523" t="str">
        <v>Oshawott</v>
      </c>
      <c r="AL523" t="str">
        <v>Water</v>
      </c>
      <c r="AM523" t="str">
        <v>Water</v>
      </c>
      <c r="AN523" t="str">
        <f t="shared" si="16"/>
        <v>Water,Water</v>
      </c>
      <c r="AO523" t="str">
        <v>Oshawott</v>
      </c>
      <c r="AQ523" t="str">
        <v>Water</v>
      </c>
      <c r="AR523" t="str">
        <v>Oshawott</v>
      </c>
      <c r="AV523" t="str">
        <v>Oshawott</v>
      </c>
      <c r="AW523" t="str">
        <v>Water</v>
      </c>
      <c r="AX523" t="str" cm="1">
        <f t="array" ref="AX523">_xlfn.TEXTSPLIT(AW523,",")</f>
        <v>Water</v>
      </c>
      <c r="AZ523" t="str">
        <f>'pokedex_(Update_04.21)'!E520</f>
        <v>5</v>
      </c>
      <c r="BA523" t="str">
        <v>Oshawott</v>
      </c>
      <c r="BB523" t="str">
        <v>Water</v>
      </c>
      <c r="BC523" t="str">
        <v>Water</v>
      </c>
      <c r="BD523" t="str">
        <f t="shared" si="17"/>
        <v>Water,Water</v>
      </c>
      <c r="BE523" t="str">
        <v>Oshawott</v>
      </c>
      <c r="BG523" t="str">
        <v>Water</v>
      </c>
      <c r="BH523" t="str">
        <v>Oshawott</v>
      </c>
    </row>
    <row r="524" spans="32:60" x14ac:dyDescent="0.35">
      <c r="AF524" t="str">
        <v>Dewott</v>
      </c>
      <c r="AG524" t="str">
        <v>Water</v>
      </c>
      <c r="AH524" t="str" cm="1">
        <f t="array" ref="AH524">_xlfn.TEXTSPLIT(AG524,",")</f>
        <v>Water</v>
      </c>
      <c r="AJ524" t="str">
        <f>'pokedex_(Update_04.21)'!E521</f>
        <v>5</v>
      </c>
      <c r="AK524" t="str">
        <v>Dewott</v>
      </c>
      <c r="AL524" t="str">
        <v>Water</v>
      </c>
      <c r="AM524" t="str">
        <v>Water</v>
      </c>
      <c r="AN524" t="str">
        <f t="shared" si="16"/>
        <v>Water,Water</v>
      </c>
      <c r="AO524" t="str">
        <v>Dewott</v>
      </c>
      <c r="AQ524" t="str">
        <v>Water</v>
      </c>
      <c r="AR524" t="str">
        <v>Dewott</v>
      </c>
      <c r="AV524" t="str">
        <v>Dewott</v>
      </c>
      <c r="AW524" t="str">
        <v>Water</v>
      </c>
      <c r="AX524" t="str" cm="1">
        <f t="array" ref="AX524">_xlfn.TEXTSPLIT(AW524,",")</f>
        <v>Water</v>
      </c>
      <c r="AZ524" t="str">
        <f>'pokedex_(Update_04.21)'!E521</f>
        <v>5</v>
      </c>
      <c r="BA524" t="str">
        <v>Dewott</v>
      </c>
      <c r="BB524" t="str">
        <v>Water</v>
      </c>
      <c r="BC524" t="str">
        <v>Water</v>
      </c>
      <c r="BD524" t="str">
        <f t="shared" si="17"/>
        <v>Water,Water</v>
      </c>
      <c r="BE524" t="str">
        <v>Dewott</v>
      </c>
      <c r="BG524" t="str">
        <v>Water</v>
      </c>
      <c r="BH524" t="str">
        <v>Dewott</v>
      </c>
    </row>
    <row r="525" spans="32:60" x14ac:dyDescent="0.35">
      <c r="AF525" t="str">
        <v>Samurott</v>
      </c>
      <c r="AG525" t="str">
        <v>Water</v>
      </c>
      <c r="AH525" t="str" cm="1">
        <f t="array" ref="AH525">_xlfn.TEXTSPLIT(AG525,",")</f>
        <v>Water</v>
      </c>
      <c r="AJ525" t="str">
        <f>'pokedex_(Update_04.21)'!E522</f>
        <v>5</v>
      </c>
      <c r="AK525" t="str">
        <v>Samurott</v>
      </c>
      <c r="AL525" t="str">
        <v>Water</v>
      </c>
      <c r="AM525" t="str">
        <v>Water</v>
      </c>
      <c r="AN525" t="str">
        <f t="shared" si="16"/>
        <v>Water,Water</v>
      </c>
      <c r="AO525" t="str">
        <v>Samurott</v>
      </c>
      <c r="AQ525" t="str">
        <v>Water</v>
      </c>
      <c r="AR525" t="str">
        <v>Samurott</v>
      </c>
      <c r="AV525" t="str">
        <v>Samurott</v>
      </c>
      <c r="AW525" t="str">
        <v>Water</v>
      </c>
      <c r="AX525" t="str" cm="1">
        <f t="array" ref="AX525">_xlfn.TEXTSPLIT(AW525,",")</f>
        <v>Water</v>
      </c>
      <c r="AZ525" t="str">
        <f>'pokedex_(Update_04.21)'!E522</f>
        <v>5</v>
      </c>
      <c r="BA525" t="str">
        <v>Samurott</v>
      </c>
      <c r="BB525" t="str">
        <v>Water</v>
      </c>
      <c r="BC525" t="str">
        <v>Water</v>
      </c>
      <c r="BD525" t="str">
        <f t="shared" si="17"/>
        <v>Water,Water</v>
      </c>
      <c r="BE525" t="str">
        <v>Samurott</v>
      </c>
      <c r="BG525" t="str">
        <v>Water</v>
      </c>
      <c r="BH525" t="str">
        <v>Samurott</v>
      </c>
    </row>
    <row r="526" spans="32:60" x14ac:dyDescent="0.35">
      <c r="AF526" t="str">
        <v>Patrat</v>
      </c>
      <c r="AG526" t="str">
        <v>Normal</v>
      </c>
      <c r="AH526" t="str" cm="1">
        <f t="array" ref="AH526">_xlfn.TEXTSPLIT(AG526,",")</f>
        <v>Normal</v>
      </c>
      <c r="AJ526" t="str">
        <f>'pokedex_(Update_04.21)'!E523</f>
        <v>5</v>
      </c>
      <c r="AK526" t="str">
        <v>Patrat</v>
      </c>
      <c r="AL526" t="str">
        <v>Normal</v>
      </c>
      <c r="AM526" t="str">
        <v>Normal</v>
      </c>
      <c r="AN526" t="str">
        <f t="shared" si="16"/>
        <v>Normal,Normal</v>
      </c>
      <c r="AO526" t="str">
        <v>Patrat</v>
      </c>
      <c r="AQ526" t="str">
        <v>Normal</v>
      </c>
      <c r="AR526" t="str">
        <v>Patrat</v>
      </c>
      <c r="AV526" t="str">
        <v>Patrat</v>
      </c>
      <c r="AW526" t="str">
        <v>Normal</v>
      </c>
      <c r="AX526" t="str" cm="1">
        <f t="array" ref="AX526">_xlfn.TEXTSPLIT(AW526,",")</f>
        <v>Normal</v>
      </c>
      <c r="AZ526" t="str">
        <f>'pokedex_(Update_04.21)'!E523</f>
        <v>5</v>
      </c>
      <c r="BA526" t="str">
        <v>Patrat</v>
      </c>
      <c r="BB526" t="str">
        <v>Normal</v>
      </c>
      <c r="BC526" t="str">
        <v>Normal</v>
      </c>
      <c r="BD526" t="str">
        <f t="shared" si="17"/>
        <v>Normal,Normal</v>
      </c>
      <c r="BE526" t="str">
        <v>Patrat</v>
      </c>
      <c r="BG526" t="str">
        <v>Normal</v>
      </c>
      <c r="BH526" t="str">
        <v>Patrat</v>
      </c>
    </row>
    <row r="527" spans="32:60" x14ac:dyDescent="0.35">
      <c r="AF527" t="str">
        <v>Watchog</v>
      </c>
      <c r="AG527" t="str">
        <v>Normal</v>
      </c>
      <c r="AH527" t="str" cm="1">
        <f t="array" ref="AH527">_xlfn.TEXTSPLIT(AG527,",")</f>
        <v>Normal</v>
      </c>
      <c r="AJ527" t="str">
        <f>'pokedex_(Update_04.21)'!E524</f>
        <v>5</v>
      </c>
      <c r="AK527" t="str">
        <v>Watchog</v>
      </c>
      <c r="AL527" t="str">
        <v>Normal</v>
      </c>
      <c r="AM527" t="str">
        <v>Normal</v>
      </c>
      <c r="AN527" t="str">
        <f t="shared" si="16"/>
        <v>Normal,Normal</v>
      </c>
      <c r="AO527" t="str">
        <v>Watchog</v>
      </c>
      <c r="AQ527" t="str">
        <v>Normal</v>
      </c>
      <c r="AR527" t="str">
        <v>Watchog</v>
      </c>
      <c r="AV527" t="str">
        <v>Watchog</v>
      </c>
      <c r="AW527" t="str">
        <v>Normal</v>
      </c>
      <c r="AX527" t="str" cm="1">
        <f t="array" ref="AX527">_xlfn.TEXTSPLIT(AW527,",")</f>
        <v>Normal</v>
      </c>
      <c r="AZ527" t="str">
        <f>'pokedex_(Update_04.21)'!E524</f>
        <v>5</v>
      </c>
      <c r="BA527" t="str">
        <v>Watchog</v>
      </c>
      <c r="BB527" t="str">
        <v>Normal</v>
      </c>
      <c r="BC527" t="str">
        <v>Normal</v>
      </c>
      <c r="BD527" t="str">
        <f t="shared" si="17"/>
        <v>Normal,Normal</v>
      </c>
      <c r="BE527" t="str">
        <v>Watchog</v>
      </c>
      <c r="BG527" t="str">
        <v>Normal</v>
      </c>
      <c r="BH527" t="str">
        <v>Watchog</v>
      </c>
    </row>
    <row r="528" spans="32:60" x14ac:dyDescent="0.35">
      <c r="AF528" t="str">
        <v>Lillipup</v>
      </c>
      <c r="AG528" t="str">
        <v>Normal</v>
      </c>
      <c r="AH528" t="str" cm="1">
        <f t="array" ref="AH528">_xlfn.TEXTSPLIT(AG528,",")</f>
        <v>Normal</v>
      </c>
      <c r="AJ528" t="str">
        <f>'pokedex_(Update_04.21)'!E525</f>
        <v>5</v>
      </c>
      <c r="AK528" t="str">
        <v>Lillipup</v>
      </c>
      <c r="AL528" t="str">
        <v>Normal</v>
      </c>
      <c r="AM528" t="str">
        <v>Normal</v>
      </c>
      <c r="AN528" t="str">
        <f t="shared" si="16"/>
        <v>Normal,Normal</v>
      </c>
      <c r="AO528" t="str">
        <v>Lillipup</v>
      </c>
      <c r="AQ528" t="str">
        <v>Normal</v>
      </c>
      <c r="AR528" t="str">
        <v>Lillipup</v>
      </c>
      <c r="AV528" t="str">
        <v>Lillipup</v>
      </c>
      <c r="AW528" t="str">
        <v>Normal</v>
      </c>
      <c r="AX528" t="str" cm="1">
        <f t="array" ref="AX528">_xlfn.TEXTSPLIT(AW528,",")</f>
        <v>Normal</v>
      </c>
      <c r="AZ528" t="str">
        <f>'pokedex_(Update_04.21)'!E525</f>
        <v>5</v>
      </c>
      <c r="BA528" t="str">
        <v>Lillipup</v>
      </c>
      <c r="BB528" t="str">
        <v>Normal</v>
      </c>
      <c r="BC528" t="str">
        <v>Normal</v>
      </c>
      <c r="BD528" t="str">
        <f t="shared" si="17"/>
        <v>Normal,Normal</v>
      </c>
      <c r="BE528" t="str">
        <v>Lillipup</v>
      </c>
      <c r="BG528" t="str">
        <v>Normal</v>
      </c>
      <c r="BH528" t="str">
        <v>Lillipup</v>
      </c>
    </row>
    <row r="529" spans="32:60" x14ac:dyDescent="0.35">
      <c r="AF529" t="str">
        <v>Herdier</v>
      </c>
      <c r="AG529" t="str">
        <v>Normal</v>
      </c>
      <c r="AH529" t="str" cm="1">
        <f t="array" ref="AH529">_xlfn.TEXTSPLIT(AG529,",")</f>
        <v>Normal</v>
      </c>
      <c r="AJ529" t="str">
        <f>'pokedex_(Update_04.21)'!E526</f>
        <v>5</v>
      </c>
      <c r="AK529" t="str">
        <v>Herdier</v>
      </c>
      <c r="AL529" t="str">
        <v>Normal</v>
      </c>
      <c r="AM529" t="str">
        <v>Normal</v>
      </c>
      <c r="AN529" t="str">
        <f t="shared" si="16"/>
        <v>Normal,Normal</v>
      </c>
      <c r="AO529" t="str">
        <v>Herdier</v>
      </c>
      <c r="AQ529" t="str">
        <v>Normal</v>
      </c>
      <c r="AR529" t="str">
        <v>Herdier</v>
      </c>
      <c r="AV529" t="str">
        <v>Herdier</v>
      </c>
      <c r="AW529" t="str">
        <v>Normal</v>
      </c>
      <c r="AX529" t="str" cm="1">
        <f t="array" ref="AX529">_xlfn.TEXTSPLIT(AW529,",")</f>
        <v>Normal</v>
      </c>
      <c r="AZ529" t="str">
        <f>'pokedex_(Update_04.21)'!E526</f>
        <v>5</v>
      </c>
      <c r="BA529" t="str">
        <v>Herdier</v>
      </c>
      <c r="BB529" t="str">
        <v>Normal</v>
      </c>
      <c r="BC529" t="str">
        <v>Normal</v>
      </c>
      <c r="BD529" t="str">
        <f t="shared" si="17"/>
        <v>Normal,Normal</v>
      </c>
      <c r="BE529" t="str">
        <v>Herdier</v>
      </c>
      <c r="BG529" t="str">
        <v>Normal</v>
      </c>
      <c r="BH529" t="str">
        <v>Herdier</v>
      </c>
    </row>
    <row r="530" spans="32:60" x14ac:dyDescent="0.35">
      <c r="AF530" t="str">
        <v>Stoutland</v>
      </c>
      <c r="AG530" t="str">
        <v>Normal</v>
      </c>
      <c r="AH530" t="str" cm="1">
        <f t="array" ref="AH530">_xlfn.TEXTSPLIT(AG530,",")</f>
        <v>Normal</v>
      </c>
      <c r="AJ530" t="str">
        <f>'pokedex_(Update_04.21)'!E527</f>
        <v>5</v>
      </c>
      <c r="AK530" t="str">
        <v>Stoutland</v>
      </c>
      <c r="AL530" t="str">
        <v>Normal</v>
      </c>
      <c r="AM530" t="str">
        <v>Normal</v>
      </c>
      <c r="AN530" t="str">
        <f t="shared" si="16"/>
        <v>Normal,Normal</v>
      </c>
      <c r="AO530" t="str">
        <v>Stoutland</v>
      </c>
      <c r="AQ530" t="str">
        <v>Normal</v>
      </c>
      <c r="AR530" t="str">
        <v>Stoutland</v>
      </c>
      <c r="AV530" t="str">
        <v>Stoutland</v>
      </c>
      <c r="AW530" t="str">
        <v>Normal</v>
      </c>
      <c r="AX530" t="str" cm="1">
        <f t="array" ref="AX530">_xlfn.TEXTSPLIT(AW530,",")</f>
        <v>Normal</v>
      </c>
      <c r="AZ530" t="str">
        <f>'pokedex_(Update_04.21)'!E527</f>
        <v>5</v>
      </c>
      <c r="BA530" t="str">
        <v>Stoutland</v>
      </c>
      <c r="BB530" t="str">
        <v>Normal</v>
      </c>
      <c r="BC530" t="str">
        <v>Normal</v>
      </c>
      <c r="BD530" t="str">
        <f t="shared" si="17"/>
        <v>Normal,Normal</v>
      </c>
      <c r="BE530" t="str">
        <v>Stoutland</v>
      </c>
      <c r="BG530" t="str">
        <v>Normal</v>
      </c>
      <c r="BH530" t="str">
        <v>Stoutland</v>
      </c>
    </row>
    <row r="531" spans="32:60" x14ac:dyDescent="0.35">
      <c r="AF531" t="str">
        <v>Purrloin</v>
      </c>
      <c r="AG531" t="str">
        <v>Dark</v>
      </c>
      <c r="AH531" t="str" cm="1">
        <f t="array" ref="AH531">_xlfn.TEXTSPLIT(AG531,",")</f>
        <v>Dark</v>
      </c>
      <c r="AJ531" t="str">
        <f>'pokedex_(Update_04.21)'!E528</f>
        <v>5</v>
      </c>
      <c r="AK531" t="str">
        <v>Purrloin</v>
      </c>
      <c r="AL531" t="str">
        <v>Dark</v>
      </c>
      <c r="AM531" t="str">
        <v>Dark</v>
      </c>
      <c r="AN531" t="str">
        <f t="shared" si="16"/>
        <v>Dark,Dark</v>
      </c>
      <c r="AO531" t="str">
        <v>Purrloin</v>
      </c>
      <c r="AQ531" t="str">
        <v>Dark</v>
      </c>
      <c r="AR531" t="str">
        <v>Purrloin</v>
      </c>
      <c r="AV531" t="str">
        <v>Purrloin</v>
      </c>
      <c r="AW531" t="str">
        <v>Dark</v>
      </c>
      <c r="AX531" t="str" cm="1">
        <f t="array" ref="AX531">_xlfn.TEXTSPLIT(AW531,",")</f>
        <v>Dark</v>
      </c>
      <c r="AZ531" t="str">
        <f>'pokedex_(Update_04.21)'!E528</f>
        <v>5</v>
      </c>
      <c r="BA531" t="str">
        <v>Purrloin</v>
      </c>
      <c r="BB531" t="str">
        <v>Dark</v>
      </c>
      <c r="BC531" t="str">
        <v>Dark</v>
      </c>
      <c r="BD531" t="str">
        <f t="shared" si="17"/>
        <v>Dark,Dark</v>
      </c>
      <c r="BE531" t="str">
        <v>Purrloin</v>
      </c>
      <c r="BG531" t="str">
        <v>Dark</v>
      </c>
      <c r="BH531" t="str">
        <v>Purrloin</v>
      </c>
    </row>
    <row r="532" spans="32:60" x14ac:dyDescent="0.35">
      <c r="AF532" t="str">
        <v>Liepard</v>
      </c>
      <c r="AG532" t="str">
        <v>Dark</v>
      </c>
      <c r="AH532" t="str" cm="1">
        <f t="array" ref="AH532">_xlfn.TEXTSPLIT(AG532,",")</f>
        <v>Dark</v>
      </c>
      <c r="AJ532" t="str">
        <f>'pokedex_(Update_04.21)'!E529</f>
        <v>5</v>
      </c>
      <c r="AK532" t="str">
        <v>Liepard</v>
      </c>
      <c r="AL532" t="str">
        <v>Dark</v>
      </c>
      <c r="AM532" t="str">
        <v>Dark</v>
      </c>
      <c r="AN532" t="str">
        <f t="shared" si="16"/>
        <v>Dark,Dark</v>
      </c>
      <c r="AO532" t="str">
        <v>Liepard</v>
      </c>
      <c r="AQ532" t="str">
        <v>Dark</v>
      </c>
      <c r="AR532" t="str">
        <v>Liepard</v>
      </c>
      <c r="AV532" t="str">
        <v>Liepard</v>
      </c>
      <c r="AW532" t="str">
        <v>Dark</v>
      </c>
      <c r="AX532" t="str" cm="1">
        <f t="array" ref="AX532">_xlfn.TEXTSPLIT(AW532,",")</f>
        <v>Dark</v>
      </c>
      <c r="AZ532" t="str">
        <f>'pokedex_(Update_04.21)'!E529</f>
        <v>5</v>
      </c>
      <c r="BA532" t="str">
        <v>Liepard</v>
      </c>
      <c r="BB532" t="str">
        <v>Dark</v>
      </c>
      <c r="BC532" t="str">
        <v>Dark</v>
      </c>
      <c r="BD532" t="str">
        <f t="shared" si="17"/>
        <v>Dark,Dark</v>
      </c>
      <c r="BE532" t="str">
        <v>Liepard</v>
      </c>
      <c r="BG532" t="str">
        <v>Dark</v>
      </c>
      <c r="BH532" t="str">
        <v>Liepard</v>
      </c>
    </row>
    <row r="533" spans="32:60" x14ac:dyDescent="0.35">
      <c r="AF533" t="str">
        <v>Pansage</v>
      </c>
      <c r="AG533" t="str">
        <v>Grass</v>
      </c>
      <c r="AH533" t="str" cm="1">
        <f t="array" ref="AH533">_xlfn.TEXTSPLIT(AG533,",")</f>
        <v>Grass</v>
      </c>
      <c r="AJ533" t="str">
        <f>'pokedex_(Update_04.21)'!E530</f>
        <v>5</v>
      </c>
      <c r="AK533" t="str">
        <v>Pansage</v>
      </c>
      <c r="AL533" t="str">
        <v>Grass</v>
      </c>
      <c r="AM533" t="str">
        <v>Grass</v>
      </c>
      <c r="AN533" t="str">
        <f t="shared" si="16"/>
        <v>Grass,Grass</v>
      </c>
      <c r="AO533" t="str">
        <v>Pansage</v>
      </c>
      <c r="AQ533" t="str">
        <v>Grass</v>
      </c>
      <c r="AR533" t="str">
        <v>Pansage</v>
      </c>
      <c r="AV533" t="str">
        <v>Pansage</v>
      </c>
      <c r="AW533" t="str">
        <v>Grass</v>
      </c>
      <c r="AX533" t="str" cm="1">
        <f t="array" ref="AX533">_xlfn.TEXTSPLIT(AW533,",")</f>
        <v>Grass</v>
      </c>
      <c r="AZ533" t="str">
        <f>'pokedex_(Update_04.21)'!E530</f>
        <v>5</v>
      </c>
      <c r="BA533" t="str">
        <v>Pansage</v>
      </c>
      <c r="BB533" t="str">
        <v>Grass</v>
      </c>
      <c r="BC533" t="str">
        <v>Grass</v>
      </c>
      <c r="BD533" t="str">
        <f t="shared" si="17"/>
        <v>Grass,Grass</v>
      </c>
      <c r="BE533" t="str">
        <v>Pansage</v>
      </c>
      <c r="BG533" t="str">
        <v>Grass</v>
      </c>
      <c r="BH533" t="str">
        <v>Pansage</v>
      </c>
    </row>
    <row r="534" spans="32:60" x14ac:dyDescent="0.35">
      <c r="AF534" t="str">
        <v>Simisage</v>
      </c>
      <c r="AG534" t="str">
        <v>Grass</v>
      </c>
      <c r="AH534" t="str" cm="1">
        <f t="array" ref="AH534">_xlfn.TEXTSPLIT(AG534,",")</f>
        <v>Grass</v>
      </c>
      <c r="AJ534" t="str">
        <f>'pokedex_(Update_04.21)'!E531</f>
        <v>5</v>
      </c>
      <c r="AK534" t="str">
        <v>Simisage</v>
      </c>
      <c r="AL534" t="str">
        <v>Grass</v>
      </c>
      <c r="AM534" t="str">
        <v>Grass</v>
      </c>
      <c r="AN534" t="str">
        <f t="shared" si="16"/>
        <v>Grass,Grass</v>
      </c>
      <c r="AO534" t="str">
        <v>Simisage</v>
      </c>
      <c r="AQ534" t="str">
        <v>Grass</v>
      </c>
      <c r="AR534" t="str">
        <v>Simisage</v>
      </c>
      <c r="AV534" t="str">
        <v>Simisage</v>
      </c>
      <c r="AW534" t="str">
        <v>Grass</v>
      </c>
      <c r="AX534" t="str" cm="1">
        <f t="array" ref="AX534">_xlfn.TEXTSPLIT(AW534,",")</f>
        <v>Grass</v>
      </c>
      <c r="AZ534" t="str">
        <f>'pokedex_(Update_04.21)'!E531</f>
        <v>5</v>
      </c>
      <c r="BA534" t="str">
        <v>Simisage</v>
      </c>
      <c r="BB534" t="str">
        <v>Grass</v>
      </c>
      <c r="BC534" t="str">
        <v>Grass</v>
      </c>
      <c r="BD534" t="str">
        <f t="shared" si="17"/>
        <v>Grass,Grass</v>
      </c>
      <c r="BE534" t="str">
        <v>Simisage</v>
      </c>
      <c r="BG534" t="str">
        <v>Grass</v>
      </c>
      <c r="BH534" t="str">
        <v>Simisage</v>
      </c>
    </row>
    <row r="535" spans="32:60" x14ac:dyDescent="0.35">
      <c r="AF535" t="str">
        <v>Pansear</v>
      </c>
      <c r="AG535" t="str">
        <v>Fire</v>
      </c>
      <c r="AH535" t="str" cm="1">
        <f t="array" ref="AH535">_xlfn.TEXTSPLIT(AG535,",")</f>
        <v>Fire</v>
      </c>
      <c r="AJ535" t="str">
        <f>'pokedex_(Update_04.21)'!E532</f>
        <v>5</v>
      </c>
      <c r="AK535" t="str">
        <v>Pansear</v>
      </c>
      <c r="AL535" t="str">
        <v>Fire</v>
      </c>
      <c r="AM535" t="str">
        <v>Fire</v>
      </c>
      <c r="AN535" t="str">
        <f t="shared" si="16"/>
        <v>Fire,Fire</v>
      </c>
      <c r="AO535" t="str">
        <v>Pansear</v>
      </c>
      <c r="AQ535" t="str">
        <v>Fire</v>
      </c>
      <c r="AR535" t="str">
        <v>Pansear</v>
      </c>
      <c r="AV535" t="str">
        <v>Pansear</v>
      </c>
      <c r="AW535" t="str">
        <v>Fire</v>
      </c>
      <c r="AX535" t="str" cm="1">
        <f t="array" ref="AX535">_xlfn.TEXTSPLIT(AW535,",")</f>
        <v>Fire</v>
      </c>
      <c r="AZ535" t="str">
        <f>'pokedex_(Update_04.21)'!E532</f>
        <v>5</v>
      </c>
      <c r="BA535" t="str">
        <v>Pansear</v>
      </c>
      <c r="BB535" t="str">
        <v>Fire</v>
      </c>
      <c r="BC535" t="str">
        <v>Fire</v>
      </c>
      <c r="BD535" t="str">
        <f t="shared" si="17"/>
        <v>Fire,Fire</v>
      </c>
      <c r="BE535" t="str">
        <v>Pansear</v>
      </c>
      <c r="BG535" t="str">
        <v>Fire</v>
      </c>
      <c r="BH535" t="str">
        <v>Pansear</v>
      </c>
    </row>
    <row r="536" spans="32:60" x14ac:dyDescent="0.35">
      <c r="AF536" t="str">
        <v>Simisear</v>
      </c>
      <c r="AG536" t="str">
        <v>Fire</v>
      </c>
      <c r="AH536" t="str" cm="1">
        <f t="array" ref="AH536">_xlfn.TEXTSPLIT(AG536,",")</f>
        <v>Fire</v>
      </c>
      <c r="AJ536" t="str">
        <f>'pokedex_(Update_04.21)'!E533</f>
        <v>5</v>
      </c>
      <c r="AK536" t="str">
        <v>Simisear</v>
      </c>
      <c r="AL536" t="str">
        <v>Fire</v>
      </c>
      <c r="AM536" t="str">
        <v>Fire</v>
      </c>
      <c r="AN536" t="str">
        <f t="shared" si="16"/>
        <v>Fire,Fire</v>
      </c>
      <c r="AO536" t="str">
        <v>Simisear</v>
      </c>
      <c r="AQ536" t="str">
        <v>Fire</v>
      </c>
      <c r="AR536" t="str">
        <v>Simisear</v>
      </c>
      <c r="AV536" t="str">
        <v>Simisear</v>
      </c>
      <c r="AW536" t="str">
        <v>Fire</v>
      </c>
      <c r="AX536" t="str" cm="1">
        <f t="array" ref="AX536">_xlfn.TEXTSPLIT(AW536,",")</f>
        <v>Fire</v>
      </c>
      <c r="AZ536" t="str">
        <f>'pokedex_(Update_04.21)'!E533</f>
        <v>5</v>
      </c>
      <c r="BA536" t="str">
        <v>Simisear</v>
      </c>
      <c r="BB536" t="str">
        <v>Fire</v>
      </c>
      <c r="BC536" t="str">
        <v>Fire</v>
      </c>
      <c r="BD536" t="str">
        <f t="shared" si="17"/>
        <v>Fire,Fire</v>
      </c>
      <c r="BE536" t="str">
        <v>Simisear</v>
      </c>
      <c r="BG536" t="str">
        <v>Fire</v>
      </c>
      <c r="BH536" t="str">
        <v>Simisear</v>
      </c>
    </row>
    <row r="537" spans="32:60" x14ac:dyDescent="0.35">
      <c r="AF537" t="str">
        <v>Panpour</v>
      </c>
      <c r="AG537" t="str">
        <v>Water</v>
      </c>
      <c r="AH537" t="str" cm="1">
        <f t="array" ref="AH537">_xlfn.TEXTSPLIT(AG537,",")</f>
        <v>Water</v>
      </c>
      <c r="AJ537" t="str">
        <f>'pokedex_(Update_04.21)'!E534</f>
        <v>5</v>
      </c>
      <c r="AK537" t="str">
        <v>Panpour</v>
      </c>
      <c r="AL537" t="str">
        <v>Water</v>
      </c>
      <c r="AM537" t="str">
        <v>Water</v>
      </c>
      <c r="AN537" t="str">
        <f t="shared" si="16"/>
        <v>Water,Water</v>
      </c>
      <c r="AO537" t="str">
        <v>Panpour</v>
      </c>
      <c r="AQ537" t="str">
        <v>Water</v>
      </c>
      <c r="AR537" t="str">
        <v>Panpour</v>
      </c>
      <c r="AV537" t="str">
        <v>Panpour</v>
      </c>
      <c r="AW537" t="str">
        <v>Water</v>
      </c>
      <c r="AX537" t="str" cm="1">
        <f t="array" ref="AX537">_xlfn.TEXTSPLIT(AW537,",")</f>
        <v>Water</v>
      </c>
      <c r="AZ537" t="str">
        <f>'pokedex_(Update_04.21)'!E534</f>
        <v>5</v>
      </c>
      <c r="BA537" t="str">
        <v>Panpour</v>
      </c>
      <c r="BB537" t="str">
        <v>Water</v>
      </c>
      <c r="BC537" t="str">
        <v>Water</v>
      </c>
      <c r="BD537" t="str">
        <f t="shared" si="17"/>
        <v>Water,Water</v>
      </c>
      <c r="BE537" t="str">
        <v>Panpour</v>
      </c>
      <c r="BG537" t="str">
        <v>Water</v>
      </c>
      <c r="BH537" t="str">
        <v>Panpour</v>
      </c>
    </row>
    <row r="538" spans="32:60" x14ac:dyDescent="0.35">
      <c r="AF538" t="str">
        <v>Simipour</v>
      </c>
      <c r="AG538" t="str">
        <v>Water</v>
      </c>
      <c r="AH538" t="str" cm="1">
        <f t="array" ref="AH538">_xlfn.TEXTSPLIT(AG538,",")</f>
        <v>Water</v>
      </c>
      <c r="AJ538" t="str">
        <f>'pokedex_(Update_04.21)'!E535</f>
        <v>5</v>
      </c>
      <c r="AK538" t="str">
        <v>Simipour</v>
      </c>
      <c r="AL538" t="str">
        <v>Water</v>
      </c>
      <c r="AM538" t="str">
        <v>Water</v>
      </c>
      <c r="AN538" t="str">
        <f t="shared" si="16"/>
        <v>Water,Water</v>
      </c>
      <c r="AO538" t="str">
        <v>Simipour</v>
      </c>
      <c r="AQ538" t="str">
        <v>Water</v>
      </c>
      <c r="AR538" t="str">
        <v>Simipour</v>
      </c>
      <c r="AV538" t="str">
        <v>Simipour</v>
      </c>
      <c r="AW538" t="str">
        <v>Water</v>
      </c>
      <c r="AX538" t="str" cm="1">
        <f t="array" ref="AX538">_xlfn.TEXTSPLIT(AW538,",")</f>
        <v>Water</v>
      </c>
      <c r="AZ538" t="str">
        <f>'pokedex_(Update_04.21)'!E535</f>
        <v>5</v>
      </c>
      <c r="BA538" t="str">
        <v>Simipour</v>
      </c>
      <c r="BB538" t="str">
        <v>Water</v>
      </c>
      <c r="BC538" t="str">
        <v>Water</v>
      </c>
      <c r="BD538" t="str">
        <f t="shared" si="17"/>
        <v>Water,Water</v>
      </c>
      <c r="BE538" t="str">
        <v>Simipour</v>
      </c>
      <c r="BG538" t="str">
        <v>Water</v>
      </c>
      <c r="BH538" t="str">
        <v>Simipour</v>
      </c>
    </row>
    <row r="539" spans="32:60" x14ac:dyDescent="0.35">
      <c r="AF539" t="str">
        <v>Munna</v>
      </c>
      <c r="AG539" t="str">
        <v>Psychic</v>
      </c>
      <c r="AH539" t="str" cm="1">
        <f t="array" ref="AH539">_xlfn.TEXTSPLIT(AG539,",")</f>
        <v>Psychic</v>
      </c>
      <c r="AJ539" t="str">
        <f>'pokedex_(Update_04.21)'!E536</f>
        <v>5</v>
      </c>
      <c r="AK539" t="str">
        <v>Munna</v>
      </c>
      <c r="AL539" t="str">
        <v>Psychic</v>
      </c>
      <c r="AM539" t="str">
        <v>Psychic</v>
      </c>
      <c r="AN539" t="str">
        <f t="shared" si="16"/>
        <v>Psychic,Psychic</v>
      </c>
      <c r="AO539" t="str">
        <v>Munna</v>
      </c>
      <c r="AQ539" t="str">
        <v>Psychic</v>
      </c>
      <c r="AR539" t="str">
        <v>Munna</v>
      </c>
      <c r="AV539" t="str">
        <v>Munna</v>
      </c>
      <c r="AW539" t="str">
        <v>Psychic</v>
      </c>
      <c r="AX539" t="str" cm="1">
        <f t="array" ref="AX539">_xlfn.TEXTSPLIT(AW539,",")</f>
        <v>Psychic</v>
      </c>
      <c r="AZ539" t="str">
        <f>'pokedex_(Update_04.21)'!E536</f>
        <v>5</v>
      </c>
      <c r="BA539" t="str">
        <v>Munna</v>
      </c>
      <c r="BB539" t="str">
        <v>Psychic</v>
      </c>
      <c r="BC539" t="str">
        <v>Psychic</v>
      </c>
      <c r="BD539" t="str">
        <f t="shared" si="17"/>
        <v>Psychic,Psychic</v>
      </c>
      <c r="BE539" t="str">
        <v>Munna</v>
      </c>
      <c r="BG539" t="str">
        <v>Psychic</v>
      </c>
      <c r="BH539" t="str">
        <v>Munna</v>
      </c>
    </row>
    <row r="540" spans="32:60" x14ac:dyDescent="0.35">
      <c r="AF540" t="str">
        <v>Musharna</v>
      </c>
      <c r="AG540" t="str">
        <v>Psychic</v>
      </c>
      <c r="AH540" t="str" cm="1">
        <f t="array" ref="AH540">_xlfn.TEXTSPLIT(AG540,",")</f>
        <v>Psychic</v>
      </c>
      <c r="AJ540" t="str">
        <f>'pokedex_(Update_04.21)'!E537</f>
        <v>5</v>
      </c>
      <c r="AK540" t="str">
        <v>Musharna</v>
      </c>
      <c r="AL540" t="str">
        <v>Psychic</v>
      </c>
      <c r="AM540" t="str">
        <v>Psychic</v>
      </c>
      <c r="AN540" t="str">
        <f t="shared" si="16"/>
        <v>Psychic,Psychic</v>
      </c>
      <c r="AO540" t="str">
        <v>Musharna</v>
      </c>
      <c r="AQ540" t="str">
        <v>Psychic</v>
      </c>
      <c r="AR540" t="str">
        <v>Musharna</v>
      </c>
      <c r="AV540" t="str">
        <v>Musharna</v>
      </c>
      <c r="AW540" t="str">
        <v>Psychic</v>
      </c>
      <c r="AX540" t="str" cm="1">
        <f t="array" ref="AX540">_xlfn.TEXTSPLIT(AW540,",")</f>
        <v>Psychic</v>
      </c>
      <c r="AZ540" t="str">
        <f>'pokedex_(Update_04.21)'!E537</f>
        <v>5</v>
      </c>
      <c r="BA540" t="str">
        <v>Musharna</v>
      </c>
      <c r="BB540" t="str">
        <v>Psychic</v>
      </c>
      <c r="BC540" t="str">
        <v>Psychic</v>
      </c>
      <c r="BD540" t="str">
        <f t="shared" si="17"/>
        <v>Psychic,Psychic</v>
      </c>
      <c r="BE540" t="str">
        <v>Musharna</v>
      </c>
      <c r="BG540" t="str">
        <v>Psychic</v>
      </c>
      <c r="BH540" t="str">
        <v>Musharna</v>
      </c>
    </row>
    <row r="541" spans="32:60" x14ac:dyDescent="0.35">
      <c r="AF541" t="str">
        <v>Pidove</v>
      </c>
      <c r="AG541" t="str">
        <v>Normal, Flying</v>
      </c>
      <c r="AH541" t="str" cm="1">
        <f t="array" ref="AH541:AI541">_xlfn.TEXTSPLIT(AG541,",")</f>
        <v>Normal</v>
      </c>
      <c r="AI541" t="str">
        <v xml:space="preserve"> Flying</v>
      </c>
      <c r="AJ541" t="str">
        <f>'pokedex_(Update_04.21)'!E538</f>
        <v>5</v>
      </c>
      <c r="AK541" t="str">
        <v>Pidove</v>
      </c>
      <c r="AL541" t="str">
        <v>Normal</v>
      </c>
      <c r="AM541" t="str">
        <v xml:space="preserve"> Flying</v>
      </c>
      <c r="AN541" t="str">
        <f t="shared" si="16"/>
        <v>Normal, Flying</v>
      </c>
      <c r="AO541" t="str">
        <v>Pidove</v>
      </c>
      <c r="AQ541" t="str">
        <v>Normal, Flying</v>
      </c>
      <c r="AR541" t="str">
        <v>Pidove</v>
      </c>
      <c r="AV541" t="str">
        <v>Pidove</v>
      </c>
      <c r="AW541" t="str">
        <v>Normal, Flying</v>
      </c>
      <c r="AX541" t="str" cm="1">
        <f t="array" ref="AX541:AY541">_xlfn.TEXTSPLIT(AW541,",")</f>
        <v>Normal</v>
      </c>
      <c r="AY541" t="str">
        <v xml:space="preserve"> Flying</v>
      </c>
      <c r="AZ541" t="str">
        <f>'pokedex_(Update_04.21)'!E538</f>
        <v>5</v>
      </c>
      <c r="BA541" t="str">
        <v>Pidove</v>
      </c>
      <c r="BB541" t="str">
        <v>Normal</v>
      </c>
      <c r="BC541" t="str">
        <v xml:space="preserve"> Flying</v>
      </c>
      <c r="BD541" t="str">
        <f t="shared" si="17"/>
        <v>Normal, Flying</v>
      </c>
      <c r="BE541" t="str">
        <v>Pidove</v>
      </c>
      <c r="BG541" t="str">
        <v>Normal, Flying</v>
      </c>
      <c r="BH541" t="str">
        <v>Pidove</v>
      </c>
    </row>
    <row r="542" spans="32:60" x14ac:dyDescent="0.35">
      <c r="AF542" t="str">
        <v>Tranquill</v>
      </c>
      <c r="AG542" t="str">
        <v>Normal, Flying</v>
      </c>
      <c r="AH542" t="str" cm="1">
        <f t="array" ref="AH542:AI542">_xlfn.TEXTSPLIT(AG542,",")</f>
        <v>Normal</v>
      </c>
      <c r="AI542" t="str">
        <v xml:space="preserve"> Flying</v>
      </c>
      <c r="AJ542" t="str">
        <f>'pokedex_(Update_04.21)'!E539</f>
        <v>5</v>
      </c>
      <c r="AK542" t="str">
        <v>Tranquill</v>
      </c>
      <c r="AL542" t="str">
        <v>Normal</v>
      </c>
      <c r="AM542" t="str">
        <v xml:space="preserve"> Flying</v>
      </c>
      <c r="AN542" t="str">
        <f t="shared" si="16"/>
        <v>Normal, Flying</v>
      </c>
      <c r="AO542" t="str">
        <v>Tranquill</v>
      </c>
      <c r="AQ542" t="str">
        <v>Normal, Flying</v>
      </c>
      <c r="AR542" t="str">
        <v>Tranquill</v>
      </c>
      <c r="AV542" t="str">
        <v>Tranquill</v>
      </c>
      <c r="AW542" t="str">
        <v>Normal, Flying</v>
      </c>
      <c r="AX542" t="str" cm="1">
        <f t="array" ref="AX542:AY542">_xlfn.TEXTSPLIT(AW542,",")</f>
        <v>Normal</v>
      </c>
      <c r="AY542" t="str">
        <v xml:space="preserve"> Flying</v>
      </c>
      <c r="AZ542" t="str">
        <f>'pokedex_(Update_04.21)'!E539</f>
        <v>5</v>
      </c>
      <c r="BA542" t="str">
        <v>Tranquill</v>
      </c>
      <c r="BB542" t="str">
        <v>Normal</v>
      </c>
      <c r="BC542" t="str">
        <v xml:space="preserve"> Flying</v>
      </c>
      <c r="BD542" t="str">
        <f t="shared" si="17"/>
        <v>Normal, Flying</v>
      </c>
      <c r="BE542" t="str">
        <v>Tranquill</v>
      </c>
      <c r="BG542" t="str">
        <v>Normal, Flying</v>
      </c>
      <c r="BH542" t="str">
        <v>Tranquill</v>
      </c>
    </row>
    <row r="543" spans="32:60" x14ac:dyDescent="0.35">
      <c r="AF543" t="str">
        <v>Unfezant</v>
      </c>
      <c r="AG543" t="str">
        <v>Normal, Flying</v>
      </c>
      <c r="AH543" t="str" cm="1">
        <f t="array" ref="AH543:AI543">_xlfn.TEXTSPLIT(AG543,",")</f>
        <v>Normal</v>
      </c>
      <c r="AI543" t="str">
        <v xml:space="preserve"> Flying</v>
      </c>
      <c r="AJ543" t="str">
        <f>'pokedex_(Update_04.21)'!E540</f>
        <v>5</v>
      </c>
      <c r="AK543" t="str">
        <v>Unfezant</v>
      </c>
      <c r="AL543" t="str">
        <v>Normal</v>
      </c>
      <c r="AM543" t="str">
        <v xml:space="preserve"> Flying</v>
      </c>
      <c r="AN543" t="str">
        <f t="shared" si="16"/>
        <v>Normal, Flying</v>
      </c>
      <c r="AO543" t="str">
        <v>Unfezant</v>
      </c>
      <c r="AQ543" t="str">
        <v>Normal, Flying</v>
      </c>
      <c r="AR543" t="str">
        <v>Unfezant</v>
      </c>
      <c r="AV543" t="str">
        <v>Unfezant</v>
      </c>
      <c r="AW543" t="str">
        <v>Normal, Flying</v>
      </c>
      <c r="AX543" t="str" cm="1">
        <f t="array" ref="AX543:AY543">_xlfn.TEXTSPLIT(AW543,",")</f>
        <v>Normal</v>
      </c>
      <c r="AY543" t="str">
        <v xml:space="preserve"> Flying</v>
      </c>
      <c r="AZ543" t="str">
        <f>'pokedex_(Update_04.21)'!E540</f>
        <v>5</v>
      </c>
      <c r="BA543" t="str">
        <v>Unfezant</v>
      </c>
      <c r="BB543" t="str">
        <v>Normal</v>
      </c>
      <c r="BC543" t="str">
        <v xml:space="preserve"> Flying</v>
      </c>
      <c r="BD543" t="str">
        <f t="shared" si="17"/>
        <v>Normal, Flying</v>
      </c>
      <c r="BE543" t="str">
        <v>Unfezant</v>
      </c>
      <c r="BG543" t="str">
        <v>Normal, Flying</v>
      </c>
      <c r="BH543" t="str">
        <v>Unfezant</v>
      </c>
    </row>
    <row r="544" spans="32:60" x14ac:dyDescent="0.35">
      <c r="AF544" t="str">
        <v>Blitzle</v>
      </c>
      <c r="AG544" t="str">
        <v>Electric</v>
      </c>
      <c r="AH544" t="str" cm="1">
        <f t="array" ref="AH544">_xlfn.TEXTSPLIT(AG544,",")</f>
        <v>Electric</v>
      </c>
      <c r="AJ544" t="str">
        <f>'pokedex_(Update_04.21)'!E541</f>
        <v>5</v>
      </c>
      <c r="AK544" t="str">
        <v>Blitzle</v>
      </c>
      <c r="AL544" t="str">
        <v>Electric</v>
      </c>
      <c r="AM544" t="str">
        <v>Electric</v>
      </c>
      <c r="AN544" t="str">
        <f t="shared" si="16"/>
        <v>Electric,Electric</v>
      </c>
      <c r="AO544" t="str">
        <v>Blitzle</v>
      </c>
      <c r="AQ544" t="str">
        <v>Electric</v>
      </c>
      <c r="AR544" t="str">
        <v>Blitzle</v>
      </c>
      <c r="AV544" t="str">
        <v>Blitzle</v>
      </c>
      <c r="AW544" t="str">
        <v>Electric</v>
      </c>
      <c r="AX544" t="str" cm="1">
        <f t="array" ref="AX544">_xlfn.TEXTSPLIT(AW544,",")</f>
        <v>Electric</v>
      </c>
      <c r="AZ544" t="str">
        <f>'pokedex_(Update_04.21)'!E541</f>
        <v>5</v>
      </c>
      <c r="BA544" t="str">
        <v>Blitzle</v>
      </c>
      <c r="BB544" t="str">
        <v>Electric</v>
      </c>
      <c r="BC544" t="str">
        <v>Electric</v>
      </c>
      <c r="BD544" t="str">
        <f t="shared" si="17"/>
        <v>Electric,Electric</v>
      </c>
      <c r="BE544" t="str">
        <v>Blitzle</v>
      </c>
      <c r="BG544" t="str">
        <v>Electric</v>
      </c>
      <c r="BH544" t="str">
        <v>Blitzle</v>
      </c>
    </row>
    <row r="545" spans="32:60" x14ac:dyDescent="0.35">
      <c r="AF545" t="str">
        <v>Zebstrika</v>
      </c>
      <c r="AG545" t="str">
        <v>Electric</v>
      </c>
      <c r="AH545" t="str" cm="1">
        <f t="array" ref="AH545">_xlfn.TEXTSPLIT(AG545,",")</f>
        <v>Electric</v>
      </c>
      <c r="AJ545" t="str">
        <f>'pokedex_(Update_04.21)'!E542</f>
        <v>5</v>
      </c>
      <c r="AK545" t="str">
        <v>Zebstrika</v>
      </c>
      <c r="AL545" t="str">
        <v>Electric</v>
      </c>
      <c r="AM545" t="str">
        <v>Electric</v>
      </c>
      <c r="AN545" t="str">
        <f t="shared" si="16"/>
        <v>Electric,Electric</v>
      </c>
      <c r="AO545" t="str">
        <v>Zebstrika</v>
      </c>
      <c r="AQ545" t="str">
        <v>Electric</v>
      </c>
      <c r="AR545" t="str">
        <v>Zebstrika</v>
      </c>
      <c r="AV545" t="str">
        <v>Zebstrika</v>
      </c>
      <c r="AW545" t="str">
        <v>Electric</v>
      </c>
      <c r="AX545" t="str" cm="1">
        <f t="array" ref="AX545">_xlfn.TEXTSPLIT(AW545,",")</f>
        <v>Electric</v>
      </c>
      <c r="AZ545" t="str">
        <f>'pokedex_(Update_04.21)'!E542</f>
        <v>5</v>
      </c>
      <c r="BA545" t="str">
        <v>Zebstrika</v>
      </c>
      <c r="BB545" t="str">
        <v>Electric</v>
      </c>
      <c r="BC545" t="str">
        <v>Electric</v>
      </c>
      <c r="BD545" t="str">
        <f t="shared" si="17"/>
        <v>Electric,Electric</v>
      </c>
      <c r="BE545" t="str">
        <v>Zebstrika</v>
      </c>
      <c r="BG545" t="str">
        <v>Electric</v>
      </c>
      <c r="BH545" t="str">
        <v>Zebstrika</v>
      </c>
    </row>
    <row r="546" spans="32:60" x14ac:dyDescent="0.35">
      <c r="AF546" t="str">
        <v>Roggenrola</v>
      </c>
      <c r="AG546" t="str">
        <v>Rock</v>
      </c>
      <c r="AH546" t="str" cm="1">
        <f t="array" ref="AH546">_xlfn.TEXTSPLIT(AG546,",")</f>
        <v>Rock</v>
      </c>
      <c r="AJ546" t="str">
        <f>'pokedex_(Update_04.21)'!E543</f>
        <v>5</v>
      </c>
      <c r="AK546" t="str">
        <v>Roggenrola</v>
      </c>
      <c r="AL546" t="str">
        <v>Rock</v>
      </c>
      <c r="AM546" t="str">
        <v>Rock</v>
      </c>
      <c r="AN546" t="str">
        <f t="shared" si="16"/>
        <v>Rock,Rock</v>
      </c>
      <c r="AO546" t="str">
        <v>Roggenrola</v>
      </c>
      <c r="AQ546" t="str">
        <v>Rock</v>
      </c>
      <c r="AR546" t="str">
        <v>Roggenrola</v>
      </c>
      <c r="AV546" t="str">
        <v>Roggenrola</v>
      </c>
      <c r="AW546" t="str">
        <v>Rock</v>
      </c>
      <c r="AX546" t="str" cm="1">
        <f t="array" ref="AX546">_xlfn.TEXTSPLIT(AW546,",")</f>
        <v>Rock</v>
      </c>
      <c r="AZ546" t="str">
        <f>'pokedex_(Update_04.21)'!E543</f>
        <v>5</v>
      </c>
      <c r="BA546" t="str">
        <v>Roggenrola</v>
      </c>
      <c r="BB546" t="str">
        <v>Rock</v>
      </c>
      <c r="BC546" t="str">
        <v>Rock</v>
      </c>
      <c r="BD546" t="str">
        <f t="shared" si="17"/>
        <v>Rock,Rock</v>
      </c>
      <c r="BE546" t="str">
        <v>Roggenrola</v>
      </c>
      <c r="BG546" t="str">
        <v>Rock</v>
      </c>
      <c r="BH546" t="str">
        <v>Roggenrola</v>
      </c>
    </row>
    <row r="547" spans="32:60" x14ac:dyDescent="0.35">
      <c r="AF547" t="str">
        <v>Boldore</v>
      </c>
      <c r="AG547" t="str">
        <v>Rock</v>
      </c>
      <c r="AH547" t="str" cm="1">
        <f t="array" ref="AH547">_xlfn.TEXTSPLIT(AG547,",")</f>
        <v>Rock</v>
      </c>
      <c r="AJ547" t="str">
        <f>'pokedex_(Update_04.21)'!E544</f>
        <v>5</v>
      </c>
      <c r="AK547" t="str">
        <v>Boldore</v>
      </c>
      <c r="AL547" t="str">
        <v>Rock</v>
      </c>
      <c r="AM547" t="str">
        <v>Rock</v>
      </c>
      <c r="AN547" t="str">
        <f t="shared" si="16"/>
        <v>Rock,Rock</v>
      </c>
      <c r="AO547" t="str">
        <v>Boldore</v>
      </c>
      <c r="AQ547" t="str">
        <v>Rock</v>
      </c>
      <c r="AR547" t="str">
        <v>Boldore</v>
      </c>
      <c r="AV547" t="str">
        <v>Boldore</v>
      </c>
      <c r="AW547" t="str">
        <v>Rock</v>
      </c>
      <c r="AX547" t="str" cm="1">
        <f t="array" ref="AX547">_xlfn.TEXTSPLIT(AW547,",")</f>
        <v>Rock</v>
      </c>
      <c r="AZ547" t="str">
        <f>'pokedex_(Update_04.21)'!E544</f>
        <v>5</v>
      </c>
      <c r="BA547" t="str">
        <v>Boldore</v>
      </c>
      <c r="BB547" t="str">
        <v>Rock</v>
      </c>
      <c r="BC547" t="str">
        <v>Rock</v>
      </c>
      <c r="BD547" t="str">
        <f t="shared" si="17"/>
        <v>Rock,Rock</v>
      </c>
      <c r="BE547" t="str">
        <v>Boldore</v>
      </c>
      <c r="BG547" t="str">
        <v>Rock</v>
      </c>
      <c r="BH547" t="str">
        <v>Boldore</v>
      </c>
    </row>
    <row r="548" spans="32:60" x14ac:dyDescent="0.35">
      <c r="AF548" t="str">
        <v>Gigalith</v>
      </c>
      <c r="AG548" t="str">
        <v>Rock</v>
      </c>
      <c r="AH548" t="str" cm="1">
        <f t="array" ref="AH548">_xlfn.TEXTSPLIT(AG548,",")</f>
        <v>Rock</v>
      </c>
      <c r="AJ548" t="str">
        <f>'pokedex_(Update_04.21)'!E545</f>
        <v>5</v>
      </c>
      <c r="AK548" t="str">
        <v>Gigalith</v>
      </c>
      <c r="AL548" t="str">
        <v>Rock</v>
      </c>
      <c r="AM548" t="str">
        <v>Rock</v>
      </c>
      <c r="AN548" t="str">
        <f t="shared" si="16"/>
        <v>Rock,Rock</v>
      </c>
      <c r="AO548" t="str">
        <v>Gigalith</v>
      </c>
      <c r="AQ548" t="str">
        <v>Rock</v>
      </c>
      <c r="AR548" t="str">
        <v>Gigalith</v>
      </c>
      <c r="AV548" t="str">
        <v>Gigalith</v>
      </c>
      <c r="AW548" t="str">
        <v>Rock</v>
      </c>
      <c r="AX548" t="str" cm="1">
        <f t="array" ref="AX548">_xlfn.TEXTSPLIT(AW548,",")</f>
        <v>Rock</v>
      </c>
      <c r="AZ548" t="str">
        <f>'pokedex_(Update_04.21)'!E545</f>
        <v>5</v>
      </c>
      <c r="BA548" t="str">
        <v>Gigalith</v>
      </c>
      <c r="BB548" t="str">
        <v>Rock</v>
      </c>
      <c r="BC548" t="str">
        <v>Rock</v>
      </c>
      <c r="BD548" t="str">
        <f t="shared" si="17"/>
        <v>Rock,Rock</v>
      </c>
      <c r="BE548" t="str">
        <v>Gigalith</v>
      </c>
      <c r="BG548" t="str">
        <v>Rock</v>
      </c>
      <c r="BH548" t="str">
        <v>Gigalith</v>
      </c>
    </row>
    <row r="549" spans="32:60" x14ac:dyDescent="0.35">
      <c r="AF549" t="str">
        <v>Woobat</v>
      </c>
      <c r="AG549" t="str">
        <v>Psychic, Flying</v>
      </c>
      <c r="AH549" t="str" cm="1">
        <f t="array" ref="AH549:AI549">_xlfn.TEXTSPLIT(AG549,",")</f>
        <v>Psychic</v>
      </c>
      <c r="AI549" t="str">
        <v xml:space="preserve"> Flying</v>
      </c>
      <c r="AJ549" t="str">
        <f>'pokedex_(Update_04.21)'!E546</f>
        <v>5</v>
      </c>
      <c r="AK549" t="str">
        <v>Woobat</v>
      </c>
      <c r="AL549" t="str">
        <v>Psychic</v>
      </c>
      <c r="AM549" t="str">
        <v xml:space="preserve"> Flying</v>
      </c>
      <c r="AN549" t="str">
        <f t="shared" si="16"/>
        <v>Psychic, Flying</v>
      </c>
      <c r="AO549" t="str">
        <v>Woobat</v>
      </c>
      <c r="AQ549" t="str">
        <v>Psychic, Flying</v>
      </c>
      <c r="AR549" t="str">
        <v>Woobat</v>
      </c>
      <c r="AV549" t="str">
        <v>Woobat</v>
      </c>
      <c r="AW549" t="str">
        <v>Psychic, Flying</v>
      </c>
      <c r="AX549" t="str" cm="1">
        <f t="array" ref="AX549:AY549">_xlfn.TEXTSPLIT(AW549,",")</f>
        <v>Psychic</v>
      </c>
      <c r="AY549" t="str">
        <v xml:space="preserve"> Flying</v>
      </c>
      <c r="AZ549" t="str">
        <f>'pokedex_(Update_04.21)'!E546</f>
        <v>5</v>
      </c>
      <c r="BA549" t="str">
        <v>Woobat</v>
      </c>
      <c r="BB549" t="str">
        <v>Psychic</v>
      </c>
      <c r="BC549" t="str">
        <v xml:space="preserve"> Flying</v>
      </c>
      <c r="BD549" t="str">
        <f t="shared" si="17"/>
        <v>Psychic, Flying</v>
      </c>
      <c r="BE549" t="str">
        <v>Woobat</v>
      </c>
      <c r="BG549" t="str">
        <v>Psychic, Flying</v>
      </c>
      <c r="BH549" t="str">
        <v>Woobat</v>
      </c>
    </row>
    <row r="550" spans="32:60" x14ac:dyDescent="0.35">
      <c r="AF550" t="str">
        <v>Swoobat</v>
      </c>
      <c r="AG550" t="str">
        <v>Psychic, Flying</v>
      </c>
      <c r="AH550" t="str" cm="1">
        <f t="array" ref="AH550:AI550">_xlfn.TEXTSPLIT(AG550,",")</f>
        <v>Psychic</v>
      </c>
      <c r="AI550" t="str">
        <v xml:space="preserve"> Flying</v>
      </c>
      <c r="AJ550" t="str">
        <f>'pokedex_(Update_04.21)'!E547</f>
        <v>5</v>
      </c>
      <c r="AK550" t="str">
        <v>Swoobat</v>
      </c>
      <c r="AL550" t="str">
        <v>Psychic</v>
      </c>
      <c r="AM550" t="str">
        <v xml:space="preserve"> Flying</v>
      </c>
      <c r="AN550" t="str">
        <f t="shared" si="16"/>
        <v>Psychic, Flying</v>
      </c>
      <c r="AO550" t="str">
        <v>Swoobat</v>
      </c>
      <c r="AQ550" t="str">
        <v>Psychic, Flying</v>
      </c>
      <c r="AR550" t="str">
        <v>Swoobat</v>
      </c>
      <c r="AV550" t="str">
        <v>Swoobat</v>
      </c>
      <c r="AW550" t="str">
        <v>Psychic, Flying</v>
      </c>
      <c r="AX550" t="str" cm="1">
        <f t="array" ref="AX550:AY550">_xlfn.TEXTSPLIT(AW550,",")</f>
        <v>Psychic</v>
      </c>
      <c r="AY550" t="str">
        <v xml:space="preserve"> Flying</v>
      </c>
      <c r="AZ550" t="str">
        <f>'pokedex_(Update_04.21)'!E547</f>
        <v>5</v>
      </c>
      <c r="BA550" t="str">
        <v>Swoobat</v>
      </c>
      <c r="BB550" t="str">
        <v>Psychic</v>
      </c>
      <c r="BC550" t="str">
        <v xml:space="preserve"> Flying</v>
      </c>
      <c r="BD550" t="str">
        <f t="shared" si="17"/>
        <v>Psychic, Flying</v>
      </c>
      <c r="BE550" t="str">
        <v>Swoobat</v>
      </c>
      <c r="BG550" t="str">
        <v>Psychic, Flying</v>
      </c>
      <c r="BH550" t="str">
        <v>Swoobat</v>
      </c>
    </row>
    <row r="551" spans="32:60" x14ac:dyDescent="0.35">
      <c r="AF551" t="str">
        <v>Drilbur</v>
      </c>
      <c r="AG551" t="str">
        <v>Ground</v>
      </c>
      <c r="AH551" t="str" cm="1">
        <f t="array" ref="AH551">_xlfn.TEXTSPLIT(AG551,",")</f>
        <v>Ground</v>
      </c>
      <c r="AJ551" t="str">
        <f>'pokedex_(Update_04.21)'!E548</f>
        <v>5</v>
      </c>
      <c r="AK551" t="str">
        <v>Drilbur</v>
      </c>
      <c r="AL551" t="str">
        <v>Ground</v>
      </c>
      <c r="AM551" t="str">
        <v>Ground</v>
      </c>
      <c r="AN551" t="str">
        <f t="shared" si="16"/>
        <v>Ground,Ground</v>
      </c>
      <c r="AO551" t="str">
        <v>Drilbur</v>
      </c>
      <c r="AQ551" t="str">
        <v>Ground</v>
      </c>
      <c r="AR551" t="str">
        <v>Drilbur</v>
      </c>
      <c r="AV551" t="str">
        <v>Drilbur</v>
      </c>
      <c r="AW551" t="str">
        <v>Ground</v>
      </c>
      <c r="AX551" t="str" cm="1">
        <f t="array" ref="AX551">_xlfn.TEXTSPLIT(AW551,",")</f>
        <v>Ground</v>
      </c>
      <c r="AZ551" t="str">
        <f>'pokedex_(Update_04.21)'!E548</f>
        <v>5</v>
      </c>
      <c r="BA551" t="str">
        <v>Drilbur</v>
      </c>
      <c r="BB551" t="str">
        <v>Ground</v>
      </c>
      <c r="BC551" t="str">
        <v>Ground</v>
      </c>
      <c r="BD551" t="str">
        <f t="shared" si="17"/>
        <v>Ground,Ground</v>
      </c>
      <c r="BE551" t="str">
        <v>Drilbur</v>
      </c>
      <c r="BG551" t="str">
        <v>Ground</v>
      </c>
      <c r="BH551" t="str">
        <v>Drilbur</v>
      </c>
    </row>
    <row r="552" spans="32:60" x14ac:dyDescent="0.35">
      <c r="AF552" t="str">
        <v>Excadrill</v>
      </c>
      <c r="AG552" t="str">
        <v>Ground, Steel</v>
      </c>
      <c r="AH552" t="str" cm="1">
        <f t="array" ref="AH552:AI552">_xlfn.TEXTSPLIT(AG552,",")</f>
        <v>Ground</v>
      </c>
      <c r="AI552" t="str">
        <v xml:space="preserve"> Steel</v>
      </c>
      <c r="AJ552" t="str">
        <f>'pokedex_(Update_04.21)'!E549</f>
        <v>5</v>
      </c>
      <c r="AK552" t="str">
        <v>Excadrill</v>
      </c>
      <c r="AL552" t="str">
        <v>Ground</v>
      </c>
      <c r="AM552" t="str">
        <v xml:space="preserve"> Steel</v>
      </c>
      <c r="AN552" t="str">
        <f t="shared" si="16"/>
        <v>Ground, Steel</v>
      </c>
      <c r="AO552" t="str">
        <v>Excadrill</v>
      </c>
      <c r="AQ552" t="str">
        <v>Ground, Steel</v>
      </c>
      <c r="AR552" t="str">
        <v>Excadrill</v>
      </c>
      <c r="AV552" t="str">
        <v>Excadrill</v>
      </c>
      <c r="AW552" t="str">
        <v>Ground, Steel</v>
      </c>
      <c r="AX552" t="str" cm="1">
        <f t="array" ref="AX552:AY552">_xlfn.TEXTSPLIT(AW552,",")</f>
        <v>Ground</v>
      </c>
      <c r="AY552" t="str">
        <v xml:space="preserve"> Steel</v>
      </c>
      <c r="AZ552" t="str">
        <f>'pokedex_(Update_04.21)'!E549</f>
        <v>5</v>
      </c>
      <c r="BA552" t="str">
        <v>Excadrill</v>
      </c>
      <c r="BB552" t="str">
        <v>Ground</v>
      </c>
      <c r="BC552" t="str">
        <v xml:space="preserve"> Steel</v>
      </c>
      <c r="BD552" t="str">
        <f t="shared" si="17"/>
        <v>Ground, Steel</v>
      </c>
      <c r="BE552" t="str">
        <v>Excadrill</v>
      </c>
      <c r="BG552" t="str">
        <v>Ground, Steel</v>
      </c>
      <c r="BH552" t="str">
        <v>Excadrill</v>
      </c>
    </row>
    <row r="553" spans="32:60" x14ac:dyDescent="0.35">
      <c r="AF553" t="str">
        <v>Audino</v>
      </c>
      <c r="AG553" t="str">
        <v>Normal</v>
      </c>
      <c r="AH553" t="str" cm="1">
        <f t="array" ref="AH553">_xlfn.TEXTSPLIT(AG553,",")</f>
        <v>Normal</v>
      </c>
      <c r="AJ553" t="str">
        <f>'pokedex_(Update_04.21)'!E550</f>
        <v>5</v>
      </c>
      <c r="AK553" t="str">
        <v>Audino</v>
      </c>
      <c r="AL553" t="str">
        <v>Normal</v>
      </c>
      <c r="AM553" t="str">
        <v>Normal</v>
      </c>
      <c r="AN553" t="str">
        <f t="shared" si="16"/>
        <v>Normal,Normal</v>
      </c>
      <c r="AO553" t="str">
        <v>Audino</v>
      </c>
      <c r="AQ553" t="str">
        <v>Normal</v>
      </c>
      <c r="AR553" t="str">
        <v>Audino</v>
      </c>
      <c r="AV553" t="str">
        <v>Audino</v>
      </c>
      <c r="AW553" t="str">
        <v>Normal</v>
      </c>
      <c r="AX553" t="str" cm="1">
        <f t="array" ref="AX553">_xlfn.TEXTSPLIT(AW553,",")</f>
        <v>Normal</v>
      </c>
      <c r="AZ553" t="str">
        <f>'pokedex_(Update_04.21)'!E550</f>
        <v>5</v>
      </c>
      <c r="BA553" t="str">
        <v>Audino</v>
      </c>
      <c r="BB553" t="str">
        <v>Normal</v>
      </c>
      <c r="BC553" t="str">
        <v>Normal</v>
      </c>
      <c r="BD553" t="str">
        <f t="shared" si="17"/>
        <v>Normal,Normal</v>
      </c>
      <c r="BE553" t="str">
        <v>Audino</v>
      </c>
      <c r="BG553" t="str">
        <v>Normal</v>
      </c>
      <c r="BH553" t="str">
        <v>Audino</v>
      </c>
    </row>
    <row r="554" spans="32:60" x14ac:dyDescent="0.35">
      <c r="AF554" t="str">
        <v>Timburr</v>
      </c>
      <c r="AG554" t="str">
        <v>Fighting</v>
      </c>
      <c r="AH554" t="str" cm="1">
        <f t="array" ref="AH554">_xlfn.TEXTSPLIT(AG554,",")</f>
        <v>Fighting</v>
      </c>
      <c r="AJ554" t="str">
        <f>'pokedex_(Update_04.21)'!E551</f>
        <v>5</v>
      </c>
      <c r="AK554" t="str">
        <v>Timburr</v>
      </c>
      <c r="AL554" t="str">
        <v>Fighting</v>
      </c>
      <c r="AM554" t="str">
        <v>Fighting</v>
      </c>
      <c r="AN554" t="str">
        <f t="shared" si="16"/>
        <v>Fighting,Fighting</v>
      </c>
      <c r="AO554" t="str">
        <v>Timburr</v>
      </c>
      <c r="AQ554" t="str">
        <v>Fighting</v>
      </c>
      <c r="AR554" t="str">
        <v>Timburr</v>
      </c>
      <c r="AV554" t="str">
        <v>Timburr</v>
      </c>
      <c r="AW554" t="str">
        <v>Fighting</v>
      </c>
      <c r="AX554" t="str" cm="1">
        <f t="array" ref="AX554">_xlfn.TEXTSPLIT(AW554,",")</f>
        <v>Fighting</v>
      </c>
      <c r="AZ554" t="str">
        <f>'pokedex_(Update_04.21)'!E551</f>
        <v>5</v>
      </c>
      <c r="BA554" t="str">
        <v>Timburr</v>
      </c>
      <c r="BB554" t="str">
        <v>Fighting</v>
      </c>
      <c r="BC554" t="str">
        <v>Fighting</v>
      </c>
      <c r="BD554" t="str">
        <f t="shared" si="17"/>
        <v>Fighting,Fighting</v>
      </c>
      <c r="BE554" t="str">
        <v>Timburr</v>
      </c>
      <c r="BG554" t="str">
        <v>Fighting</v>
      </c>
      <c r="BH554" t="str">
        <v>Timburr</v>
      </c>
    </row>
    <row r="555" spans="32:60" x14ac:dyDescent="0.35">
      <c r="AF555" t="str">
        <v>Gurdurr</v>
      </c>
      <c r="AG555" t="str">
        <v>Fighting</v>
      </c>
      <c r="AH555" t="str" cm="1">
        <f t="array" ref="AH555">_xlfn.TEXTSPLIT(AG555,",")</f>
        <v>Fighting</v>
      </c>
      <c r="AJ555" t="str">
        <f>'pokedex_(Update_04.21)'!E552</f>
        <v>5</v>
      </c>
      <c r="AK555" t="str">
        <v>Gurdurr</v>
      </c>
      <c r="AL555" t="str">
        <v>Fighting</v>
      </c>
      <c r="AM555" t="str">
        <v>Fighting</v>
      </c>
      <c r="AN555" t="str">
        <f t="shared" si="16"/>
        <v>Fighting,Fighting</v>
      </c>
      <c r="AO555" t="str">
        <v>Gurdurr</v>
      </c>
      <c r="AQ555" t="str">
        <v>Fighting</v>
      </c>
      <c r="AR555" t="str">
        <v>Gurdurr</v>
      </c>
      <c r="AV555" t="str">
        <v>Gurdurr</v>
      </c>
      <c r="AW555" t="str">
        <v>Fighting</v>
      </c>
      <c r="AX555" t="str" cm="1">
        <f t="array" ref="AX555">_xlfn.TEXTSPLIT(AW555,",")</f>
        <v>Fighting</v>
      </c>
      <c r="AZ555" t="str">
        <f>'pokedex_(Update_04.21)'!E552</f>
        <v>5</v>
      </c>
      <c r="BA555" t="str">
        <v>Gurdurr</v>
      </c>
      <c r="BB555" t="str">
        <v>Fighting</v>
      </c>
      <c r="BC555" t="str">
        <v>Fighting</v>
      </c>
      <c r="BD555" t="str">
        <f t="shared" si="17"/>
        <v>Fighting,Fighting</v>
      </c>
      <c r="BE555" t="str">
        <v>Gurdurr</v>
      </c>
      <c r="BG555" t="str">
        <v>Fighting</v>
      </c>
      <c r="BH555" t="str">
        <v>Gurdurr</v>
      </c>
    </row>
    <row r="556" spans="32:60" x14ac:dyDescent="0.35">
      <c r="AF556" t="str">
        <v>Conkeldurr</v>
      </c>
      <c r="AG556" t="str">
        <v>Fighting</v>
      </c>
      <c r="AH556" t="str" cm="1">
        <f t="array" ref="AH556">_xlfn.TEXTSPLIT(AG556,",")</f>
        <v>Fighting</v>
      </c>
      <c r="AJ556" t="str">
        <f>'pokedex_(Update_04.21)'!E553</f>
        <v>5</v>
      </c>
      <c r="AK556" t="str">
        <v>Conkeldurr</v>
      </c>
      <c r="AL556" t="str">
        <v>Fighting</v>
      </c>
      <c r="AM556" t="str">
        <v>Fighting</v>
      </c>
      <c r="AN556" t="str">
        <f t="shared" si="16"/>
        <v>Fighting,Fighting</v>
      </c>
      <c r="AO556" t="str">
        <v>Conkeldurr</v>
      </c>
      <c r="AQ556" t="str">
        <v>Fighting</v>
      </c>
      <c r="AR556" t="str">
        <v>Conkeldurr</v>
      </c>
      <c r="AV556" t="str">
        <v>Conkeldurr</v>
      </c>
      <c r="AW556" t="str">
        <v>Fighting</v>
      </c>
      <c r="AX556" t="str" cm="1">
        <f t="array" ref="AX556">_xlfn.TEXTSPLIT(AW556,",")</f>
        <v>Fighting</v>
      </c>
      <c r="AZ556" t="str">
        <f>'pokedex_(Update_04.21)'!E553</f>
        <v>5</v>
      </c>
      <c r="BA556" t="str">
        <v>Conkeldurr</v>
      </c>
      <c r="BB556" t="str">
        <v>Fighting</v>
      </c>
      <c r="BC556" t="str">
        <v>Fighting</v>
      </c>
      <c r="BD556" t="str">
        <f t="shared" si="17"/>
        <v>Fighting,Fighting</v>
      </c>
      <c r="BE556" t="str">
        <v>Conkeldurr</v>
      </c>
      <c r="BG556" t="str">
        <v>Fighting</v>
      </c>
      <c r="BH556" t="str">
        <v>Conkeldurr</v>
      </c>
    </row>
    <row r="557" spans="32:60" x14ac:dyDescent="0.35">
      <c r="AF557" t="str">
        <v>Tympole</v>
      </c>
      <c r="AG557" t="str">
        <v>Water</v>
      </c>
      <c r="AH557" t="str" cm="1">
        <f t="array" ref="AH557">_xlfn.TEXTSPLIT(AG557,",")</f>
        <v>Water</v>
      </c>
      <c r="AJ557" t="str">
        <f>'pokedex_(Update_04.21)'!E554</f>
        <v>5</v>
      </c>
      <c r="AK557" t="str">
        <v>Tympole</v>
      </c>
      <c r="AL557" t="str">
        <v>Water</v>
      </c>
      <c r="AM557" t="str">
        <v>Water</v>
      </c>
      <c r="AN557" t="str">
        <f t="shared" si="16"/>
        <v>Water,Water</v>
      </c>
      <c r="AO557" t="str">
        <v>Tympole</v>
      </c>
      <c r="AQ557" t="str">
        <v>Water</v>
      </c>
      <c r="AR557" t="str">
        <v>Tympole</v>
      </c>
      <c r="AV557" t="str">
        <v>Tympole</v>
      </c>
      <c r="AW557" t="str">
        <v>Water</v>
      </c>
      <c r="AX557" t="str" cm="1">
        <f t="array" ref="AX557">_xlfn.TEXTSPLIT(AW557,",")</f>
        <v>Water</v>
      </c>
      <c r="AZ557" t="str">
        <f>'pokedex_(Update_04.21)'!E554</f>
        <v>5</v>
      </c>
      <c r="BA557" t="str">
        <v>Tympole</v>
      </c>
      <c r="BB557" t="str">
        <v>Water</v>
      </c>
      <c r="BC557" t="str">
        <v>Water</v>
      </c>
      <c r="BD557" t="str">
        <f t="shared" si="17"/>
        <v>Water,Water</v>
      </c>
      <c r="BE557" t="str">
        <v>Tympole</v>
      </c>
      <c r="BG557" t="str">
        <v>Water</v>
      </c>
      <c r="BH557" t="str">
        <v>Tympole</v>
      </c>
    </row>
    <row r="558" spans="32:60" x14ac:dyDescent="0.35">
      <c r="AF558" t="str">
        <v>Palpitoad</v>
      </c>
      <c r="AG558" t="str">
        <v>Water, Ground</v>
      </c>
      <c r="AH558" t="str" cm="1">
        <f t="array" ref="AH558:AI558">_xlfn.TEXTSPLIT(AG558,",")</f>
        <v>Water</v>
      </c>
      <c r="AI558" t="str">
        <v xml:space="preserve"> Ground</v>
      </c>
      <c r="AJ558" t="str">
        <f>'pokedex_(Update_04.21)'!E555</f>
        <v>5</v>
      </c>
      <c r="AK558" t="str">
        <v>Palpitoad</v>
      </c>
      <c r="AL558" t="str">
        <v>Water</v>
      </c>
      <c r="AM558" t="str">
        <v xml:space="preserve"> Ground</v>
      </c>
      <c r="AN558" t="str">
        <f t="shared" si="16"/>
        <v>Water, Ground</v>
      </c>
      <c r="AO558" t="str">
        <v>Palpitoad</v>
      </c>
      <c r="AQ558" t="str">
        <v>Water, Ground</v>
      </c>
      <c r="AR558" t="str">
        <v>Palpitoad</v>
      </c>
      <c r="AV558" t="str">
        <v>Palpitoad</v>
      </c>
      <c r="AW558" t="str">
        <v>Water, Ground</v>
      </c>
      <c r="AX558" t="str" cm="1">
        <f t="array" ref="AX558:AY558">_xlfn.TEXTSPLIT(AW558,",")</f>
        <v>Water</v>
      </c>
      <c r="AY558" t="str">
        <v xml:space="preserve"> Ground</v>
      </c>
      <c r="AZ558" t="str">
        <f>'pokedex_(Update_04.21)'!E555</f>
        <v>5</v>
      </c>
      <c r="BA558" t="str">
        <v>Palpitoad</v>
      </c>
      <c r="BB558" t="str">
        <v>Water</v>
      </c>
      <c r="BC558" t="str">
        <v xml:space="preserve"> Ground</v>
      </c>
      <c r="BD558" t="str">
        <f t="shared" si="17"/>
        <v>Water, Ground</v>
      </c>
      <c r="BE558" t="str">
        <v>Palpitoad</v>
      </c>
      <c r="BG558" t="str">
        <v>Water, Ground</v>
      </c>
      <c r="BH558" t="str">
        <v>Palpitoad</v>
      </c>
    </row>
    <row r="559" spans="32:60" x14ac:dyDescent="0.35">
      <c r="AF559" t="str">
        <v>Seismitoad</v>
      </c>
      <c r="AG559" t="str">
        <v>Water, Ground</v>
      </c>
      <c r="AH559" t="str" cm="1">
        <f t="array" ref="AH559:AI559">_xlfn.TEXTSPLIT(AG559,",")</f>
        <v>Water</v>
      </c>
      <c r="AI559" t="str">
        <v xml:space="preserve"> Ground</v>
      </c>
      <c r="AJ559" t="str">
        <f>'pokedex_(Update_04.21)'!E556</f>
        <v>5</v>
      </c>
      <c r="AK559" t="str">
        <v>Seismitoad</v>
      </c>
      <c r="AL559" t="str">
        <v>Water</v>
      </c>
      <c r="AM559" t="str">
        <v xml:space="preserve"> Ground</v>
      </c>
      <c r="AN559" t="str">
        <f t="shared" si="16"/>
        <v>Water, Ground</v>
      </c>
      <c r="AO559" t="str">
        <v>Seismitoad</v>
      </c>
      <c r="AQ559" t="str">
        <v>Water, Ground</v>
      </c>
      <c r="AR559" t="str">
        <v>Seismitoad</v>
      </c>
      <c r="AV559" t="str">
        <v>Seismitoad</v>
      </c>
      <c r="AW559" t="str">
        <v>Water, Ground</v>
      </c>
      <c r="AX559" t="str" cm="1">
        <f t="array" ref="AX559:AY559">_xlfn.TEXTSPLIT(AW559,",")</f>
        <v>Water</v>
      </c>
      <c r="AY559" t="str">
        <v xml:space="preserve"> Ground</v>
      </c>
      <c r="AZ559" t="str">
        <f>'pokedex_(Update_04.21)'!E556</f>
        <v>5</v>
      </c>
      <c r="BA559" t="str">
        <v>Seismitoad</v>
      </c>
      <c r="BB559" t="str">
        <v>Water</v>
      </c>
      <c r="BC559" t="str">
        <v xml:space="preserve"> Ground</v>
      </c>
      <c r="BD559" t="str">
        <f t="shared" si="17"/>
        <v>Water, Ground</v>
      </c>
      <c r="BE559" t="str">
        <v>Seismitoad</v>
      </c>
      <c r="BG559" t="str">
        <v>Water, Ground</v>
      </c>
      <c r="BH559" t="str">
        <v>Seismitoad</v>
      </c>
    </row>
    <row r="560" spans="32:60" x14ac:dyDescent="0.35">
      <c r="AF560" t="str">
        <v>Throh</v>
      </c>
      <c r="AG560" t="str">
        <v>Fighting</v>
      </c>
      <c r="AH560" t="str" cm="1">
        <f t="array" ref="AH560">_xlfn.TEXTSPLIT(AG560,",")</f>
        <v>Fighting</v>
      </c>
      <c r="AJ560" t="str">
        <f>'pokedex_(Update_04.21)'!E557</f>
        <v>5</v>
      </c>
      <c r="AK560" t="str">
        <v>Throh</v>
      </c>
      <c r="AL560" t="str">
        <v>Fighting</v>
      </c>
      <c r="AM560" t="str">
        <v>Fighting</v>
      </c>
      <c r="AN560" t="str">
        <f t="shared" si="16"/>
        <v>Fighting,Fighting</v>
      </c>
      <c r="AO560" t="str">
        <v>Throh</v>
      </c>
      <c r="AQ560" t="str">
        <v>Fighting</v>
      </c>
      <c r="AR560" t="str">
        <v>Throh</v>
      </c>
      <c r="AV560" t="str">
        <v>Throh</v>
      </c>
      <c r="AW560" t="str">
        <v>Fighting</v>
      </c>
      <c r="AX560" t="str" cm="1">
        <f t="array" ref="AX560">_xlfn.TEXTSPLIT(AW560,",")</f>
        <v>Fighting</v>
      </c>
      <c r="AZ560" t="str">
        <f>'pokedex_(Update_04.21)'!E557</f>
        <v>5</v>
      </c>
      <c r="BA560" t="str">
        <v>Throh</v>
      </c>
      <c r="BB560" t="str">
        <v>Fighting</v>
      </c>
      <c r="BC560" t="str">
        <v>Fighting</v>
      </c>
      <c r="BD560" t="str">
        <f t="shared" si="17"/>
        <v>Fighting,Fighting</v>
      </c>
      <c r="BE560" t="str">
        <v>Throh</v>
      </c>
      <c r="BG560" t="str">
        <v>Fighting</v>
      </c>
      <c r="BH560" t="str">
        <v>Throh</v>
      </c>
    </row>
    <row r="561" spans="32:60" x14ac:dyDescent="0.35">
      <c r="AF561" t="str">
        <v>Sawk</v>
      </c>
      <c r="AG561" t="str">
        <v>Fighting</v>
      </c>
      <c r="AH561" t="str" cm="1">
        <f t="array" ref="AH561">_xlfn.TEXTSPLIT(AG561,",")</f>
        <v>Fighting</v>
      </c>
      <c r="AJ561" t="str">
        <f>'pokedex_(Update_04.21)'!E558</f>
        <v>5</v>
      </c>
      <c r="AK561" t="str">
        <v>Sawk</v>
      </c>
      <c r="AL561" t="str">
        <v>Fighting</v>
      </c>
      <c r="AM561" t="str">
        <v>Fighting</v>
      </c>
      <c r="AN561" t="str">
        <f t="shared" si="16"/>
        <v>Fighting,Fighting</v>
      </c>
      <c r="AO561" t="str">
        <v>Sawk</v>
      </c>
      <c r="AQ561" t="str">
        <v>Fighting</v>
      </c>
      <c r="AR561" t="str">
        <v>Sawk</v>
      </c>
      <c r="AV561" t="str">
        <v>Sawk</v>
      </c>
      <c r="AW561" t="str">
        <v>Fighting</v>
      </c>
      <c r="AX561" t="str" cm="1">
        <f t="array" ref="AX561">_xlfn.TEXTSPLIT(AW561,",")</f>
        <v>Fighting</v>
      </c>
      <c r="AZ561" t="str">
        <f>'pokedex_(Update_04.21)'!E558</f>
        <v>5</v>
      </c>
      <c r="BA561" t="str">
        <v>Sawk</v>
      </c>
      <c r="BB561" t="str">
        <v>Fighting</v>
      </c>
      <c r="BC561" t="str">
        <v>Fighting</v>
      </c>
      <c r="BD561" t="str">
        <f t="shared" si="17"/>
        <v>Fighting,Fighting</v>
      </c>
      <c r="BE561" t="str">
        <v>Sawk</v>
      </c>
      <c r="BG561" t="str">
        <v>Fighting</v>
      </c>
      <c r="BH561" t="str">
        <v>Sawk</v>
      </c>
    </row>
    <row r="562" spans="32:60" x14ac:dyDescent="0.35">
      <c r="AF562" t="str">
        <v>Sewaddle</v>
      </c>
      <c r="AG562" t="str">
        <v>Bug, Grass</v>
      </c>
      <c r="AH562" t="str" cm="1">
        <f t="array" ref="AH562:AI562">_xlfn.TEXTSPLIT(AG562,",")</f>
        <v>Bug</v>
      </c>
      <c r="AI562" t="str">
        <v xml:space="preserve"> Grass</v>
      </c>
      <c r="AJ562" t="str">
        <f>'pokedex_(Update_04.21)'!E559</f>
        <v>5</v>
      </c>
      <c r="AK562" t="str">
        <v>Sewaddle</v>
      </c>
      <c r="AL562" t="str">
        <v>Bug</v>
      </c>
      <c r="AM562" t="str">
        <v xml:space="preserve"> Grass</v>
      </c>
      <c r="AN562" t="str">
        <f t="shared" si="16"/>
        <v>Bug, Grass</v>
      </c>
      <c r="AO562" t="str">
        <v>Sewaddle</v>
      </c>
      <c r="AQ562" t="str">
        <v>Bug, Grass</v>
      </c>
      <c r="AR562" t="str">
        <v>Sewaddle</v>
      </c>
      <c r="AV562" t="str">
        <v>Sewaddle</v>
      </c>
      <c r="AW562" t="str">
        <v>Bug, Grass</v>
      </c>
      <c r="AX562" t="str" cm="1">
        <f t="array" ref="AX562:AY562">_xlfn.TEXTSPLIT(AW562,",")</f>
        <v>Bug</v>
      </c>
      <c r="AY562" t="str">
        <v xml:space="preserve"> Grass</v>
      </c>
      <c r="AZ562" t="str">
        <f>'pokedex_(Update_04.21)'!E559</f>
        <v>5</v>
      </c>
      <c r="BA562" t="str">
        <v>Sewaddle</v>
      </c>
      <c r="BB562" t="str">
        <v>Bug</v>
      </c>
      <c r="BC562" t="str">
        <v xml:space="preserve"> Grass</v>
      </c>
      <c r="BD562" t="str">
        <f t="shared" si="17"/>
        <v>Bug, Grass</v>
      </c>
      <c r="BE562" t="str">
        <v>Sewaddle</v>
      </c>
      <c r="BG562" t="str">
        <v>Bug, Grass</v>
      </c>
      <c r="BH562" t="str">
        <v>Sewaddle</v>
      </c>
    </row>
    <row r="563" spans="32:60" x14ac:dyDescent="0.35">
      <c r="AF563" t="str">
        <v>Swadloon</v>
      </c>
      <c r="AG563" t="str">
        <v>Bug, Grass</v>
      </c>
      <c r="AH563" t="str" cm="1">
        <f t="array" ref="AH563:AI563">_xlfn.TEXTSPLIT(AG563,",")</f>
        <v>Bug</v>
      </c>
      <c r="AI563" t="str">
        <v xml:space="preserve"> Grass</v>
      </c>
      <c r="AJ563" t="str">
        <f>'pokedex_(Update_04.21)'!E560</f>
        <v>5</v>
      </c>
      <c r="AK563" t="str">
        <v>Swadloon</v>
      </c>
      <c r="AL563" t="str">
        <v>Bug</v>
      </c>
      <c r="AM563" t="str">
        <v xml:space="preserve"> Grass</v>
      </c>
      <c r="AN563" t="str">
        <f t="shared" si="16"/>
        <v>Bug, Grass</v>
      </c>
      <c r="AO563" t="str">
        <v>Swadloon</v>
      </c>
      <c r="AQ563" t="str">
        <v>Bug, Grass</v>
      </c>
      <c r="AR563" t="str">
        <v>Swadloon</v>
      </c>
      <c r="AV563" t="str">
        <v>Swadloon</v>
      </c>
      <c r="AW563" t="str">
        <v>Bug, Grass</v>
      </c>
      <c r="AX563" t="str" cm="1">
        <f t="array" ref="AX563:AY563">_xlfn.TEXTSPLIT(AW563,",")</f>
        <v>Bug</v>
      </c>
      <c r="AY563" t="str">
        <v xml:space="preserve"> Grass</v>
      </c>
      <c r="AZ563" t="str">
        <f>'pokedex_(Update_04.21)'!E560</f>
        <v>5</v>
      </c>
      <c r="BA563" t="str">
        <v>Swadloon</v>
      </c>
      <c r="BB563" t="str">
        <v>Bug</v>
      </c>
      <c r="BC563" t="str">
        <v xml:space="preserve"> Grass</v>
      </c>
      <c r="BD563" t="str">
        <f t="shared" si="17"/>
        <v>Bug, Grass</v>
      </c>
      <c r="BE563" t="str">
        <v>Swadloon</v>
      </c>
      <c r="BG563" t="str">
        <v>Bug, Grass</v>
      </c>
      <c r="BH563" t="str">
        <v>Swadloon</v>
      </c>
    </row>
    <row r="564" spans="32:60" x14ac:dyDescent="0.35">
      <c r="AF564" t="str">
        <v>Leavanny</v>
      </c>
      <c r="AG564" t="str">
        <v>Bug, Grass</v>
      </c>
      <c r="AH564" t="str" cm="1">
        <f t="array" ref="AH564:AI564">_xlfn.TEXTSPLIT(AG564,",")</f>
        <v>Bug</v>
      </c>
      <c r="AI564" t="str">
        <v xml:space="preserve"> Grass</v>
      </c>
      <c r="AJ564" t="str">
        <f>'pokedex_(Update_04.21)'!E561</f>
        <v>5</v>
      </c>
      <c r="AK564" t="str">
        <v>Leavanny</v>
      </c>
      <c r="AL564" t="str">
        <v>Bug</v>
      </c>
      <c r="AM564" t="str">
        <v xml:space="preserve"> Grass</v>
      </c>
      <c r="AN564" t="str">
        <f t="shared" si="16"/>
        <v>Bug, Grass</v>
      </c>
      <c r="AO564" t="str">
        <v>Leavanny</v>
      </c>
      <c r="AQ564" t="str">
        <v>Bug, Grass</v>
      </c>
      <c r="AR564" t="str">
        <v>Leavanny</v>
      </c>
      <c r="AV564" t="str">
        <v>Leavanny</v>
      </c>
      <c r="AW564" t="str">
        <v>Bug, Grass</v>
      </c>
      <c r="AX564" t="str" cm="1">
        <f t="array" ref="AX564:AY564">_xlfn.TEXTSPLIT(AW564,",")</f>
        <v>Bug</v>
      </c>
      <c r="AY564" t="str">
        <v xml:space="preserve"> Grass</v>
      </c>
      <c r="AZ564" t="str">
        <f>'pokedex_(Update_04.21)'!E561</f>
        <v>5</v>
      </c>
      <c r="BA564" t="str">
        <v>Leavanny</v>
      </c>
      <c r="BB564" t="str">
        <v>Bug</v>
      </c>
      <c r="BC564" t="str">
        <v xml:space="preserve"> Grass</v>
      </c>
      <c r="BD564" t="str">
        <f t="shared" si="17"/>
        <v>Bug, Grass</v>
      </c>
      <c r="BE564" t="str">
        <v>Leavanny</v>
      </c>
      <c r="BG564" t="str">
        <v>Bug, Grass</v>
      </c>
      <c r="BH564" t="str">
        <v>Leavanny</v>
      </c>
    </row>
    <row r="565" spans="32:60" x14ac:dyDescent="0.35">
      <c r="AF565" t="str">
        <v>Venipede</v>
      </c>
      <c r="AG565" t="str">
        <v>Bug, Poison</v>
      </c>
      <c r="AH565" t="str" cm="1">
        <f t="array" ref="AH565:AI565">_xlfn.TEXTSPLIT(AG565,",")</f>
        <v>Bug</v>
      </c>
      <c r="AI565" t="str">
        <v xml:space="preserve"> Poison</v>
      </c>
      <c r="AJ565" t="str">
        <f>'pokedex_(Update_04.21)'!E562</f>
        <v>5</v>
      </c>
      <c r="AK565" t="str">
        <v>Venipede</v>
      </c>
      <c r="AL565" t="str">
        <v>Bug</v>
      </c>
      <c r="AM565" t="str">
        <v xml:space="preserve"> Poison</v>
      </c>
      <c r="AN565" t="str">
        <f t="shared" si="16"/>
        <v>Bug, Poison</v>
      </c>
      <c r="AO565" t="str">
        <v>Venipede</v>
      </c>
      <c r="AQ565" t="str">
        <v>Bug, Poison</v>
      </c>
      <c r="AR565" t="str">
        <v>Venipede</v>
      </c>
      <c r="AV565" t="str">
        <v>Venipede</v>
      </c>
      <c r="AW565" t="str">
        <v>Bug, Poison</v>
      </c>
      <c r="AX565" t="str" cm="1">
        <f t="array" ref="AX565:AY565">_xlfn.TEXTSPLIT(AW565,",")</f>
        <v>Bug</v>
      </c>
      <c r="AY565" t="str">
        <v xml:space="preserve"> Poison</v>
      </c>
      <c r="AZ565" t="str">
        <f>'pokedex_(Update_04.21)'!E562</f>
        <v>5</v>
      </c>
      <c r="BA565" t="str">
        <v>Venipede</v>
      </c>
      <c r="BB565" t="str">
        <v>Bug</v>
      </c>
      <c r="BC565" t="str">
        <v xml:space="preserve"> Poison</v>
      </c>
      <c r="BD565" t="str">
        <f t="shared" si="17"/>
        <v>Bug, Poison</v>
      </c>
      <c r="BE565" t="str">
        <v>Venipede</v>
      </c>
      <c r="BG565" t="str">
        <v>Bug, Poison</v>
      </c>
      <c r="BH565" t="str">
        <v>Venipede</v>
      </c>
    </row>
    <row r="566" spans="32:60" x14ac:dyDescent="0.35">
      <c r="AF566" t="str">
        <v>Whirlipede</v>
      </c>
      <c r="AG566" t="str">
        <v>Bug, Poison</v>
      </c>
      <c r="AH566" t="str" cm="1">
        <f t="array" ref="AH566:AI566">_xlfn.TEXTSPLIT(AG566,",")</f>
        <v>Bug</v>
      </c>
      <c r="AI566" t="str">
        <v xml:space="preserve"> Poison</v>
      </c>
      <c r="AJ566" t="str">
        <f>'pokedex_(Update_04.21)'!E563</f>
        <v>5</v>
      </c>
      <c r="AK566" t="str">
        <v>Whirlipede</v>
      </c>
      <c r="AL566" t="str">
        <v>Bug</v>
      </c>
      <c r="AM566" t="str">
        <v xml:space="preserve"> Poison</v>
      </c>
      <c r="AN566" t="str">
        <f t="shared" si="16"/>
        <v>Bug, Poison</v>
      </c>
      <c r="AO566" t="str">
        <v>Whirlipede</v>
      </c>
      <c r="AQ566" t="str">
        <v>Bug, Poison</v>
      </c>
      <c r="AR566" t="str">
        <v>Whirlipede</v>
      </c>
      <c r="AV566" t="str">
        <v>Whirlipede</v>
      </c>
      <c r="AW566" t="str">
        <v>Bug, Poison</v>
      </c>
      <c r="AX566" t="str" cm="1">
        <f t="array" ref="AX566:AY566">_xlfn.TEXTSPLIT(AW566,",")</f>
        <v>Bug</v>
      </c>
      <c r="AY566" t="str">
        <v xml:space="preserve"> Poison</v>
      </c>
      <c r="AZ566" t="str">
        <f>'pokedex_(Update_04.21)'!E563</f>
        <v>5</v>
      </c>
      <c r="BA566" t="str">
        <v>Whirlipede</v>
      </c>
      <c r="BB566" t="str">
        <v>Bug</v>
      </c>
      <c r="BC566" t="str">
        <v xml:space="preserve"> Poison</v>
      </c>
      <c r="BD566" t="str">
        <f t="shared" si="17"/>
        <v>Bug, Poison</v>
      </c>
      <c r="BE566" t="str">
        <v>Whirlipede</v>
      </c>
      <c r="BG566" t="str">
        <v>Bug, Poison</v>
      </c>
      <c r="BH566" t="str">
        <v>Whirlipede</v>
      </c>
    </row>
    <row r="567" spans="32:60" x14ac:dyDescent="0.35">
      <c r="AF567" t="str">
        <v>Scolipede</v>
      </c>
      <c r="AG567" t="str">
        <v>Bug, Poison</v>
      </c>
      <c r="AH567" t="str" cm="1">
        <f t="array" ref="AH567:AI567">_xlfn.TEXTSPLIT(AG567,",")</f>
        <v>Bug</v>
      </c>
      <c r="AI567" t="str">
        <v xml:space="preserve"> Poison</v>
      </c>
      <c r="AJ567" t="str">
        <f>'pokedex_(Update_04.21)'!E564</f>
        <v>5</v>
      </c>
      <c r="AK567" t="str">
        <v>Scolipede</v>
      </c>
      <c r="AL567" t="str">
        <v>Bug</v>
      </c>
      <c r="AM567" t="str">
        <v xml:space="preserve"> Poison</v>
      </c>
      <c r="AN567" t="str">
        <f t="shared" si="16"/>
        <v>Bug, Poison</v>
      </c>
      <c r="AO567" t="str">
        <v>Scolipede</v>
      </c>
      <c r="AQ567" t="str">
        <v>Bug, Poison</v>
      </c>
      <c r="AR567" t="str">
        <v>Scolipede</v>
      </c>
      <c r="AV567" t="str">
        <v>Scolipede</v>
      </c>
      <c r="AW567" t="str">
        <v>Bug, Poison</v>
      </c>
      <c r="AX567" t="str" cm="1">
        <f t="array" ref="AX567:AY567">_xlfn.TEXTSPLIT(AW567,",")</f>
        <v>Bug</v>
      </c>
      <c r="AY567" t="str">
        <v xml:space="preserve"> Poison</v>
      </c>
      <c r="AZ567" t="str">
        <f>'pokedex_(Update_04.21)'!E564</f>
        <v>5</v>
      </c>
      <c r="BA567" t="str">
        <v>Scolipede</v>
      </c>
      <c r="BB567" t="str">
        <v>Bug</v>
      </c>
      <c r="BC567" t="str">
        <v xml:space="preserve"> Poison</v>
      </c>
      <c r="BD567" t="str">
        <f t="shared" si="17"/>
        <v>Bug, Poison</v>
      </c>
      <c r="BE567" t="str">
        <v>Scolipede</v>
      </c>
      <c r="BG567" t="str">
        <v>Bug, Poison</v>
      </c>
      <c r="BH567" t="str">
        <v>Scolipede</v>
      </c>
    </row>
    <row r="568" spans="32:60" x14ac:dyDescent="0.35">
      <c r="AF568" t="str">
        <v>Cottonee</v>
      </c>
      <c r="AG568" t="str">
        <v>Grass, Fairy</v>
      </c>
      <c r="AH568" t="str" cm="1">
        <f t="array" ref="AH568:AI568">_xlfn.TEXTSPLIT(AG568,",")</f>
        <v>Grass</v>
      </c>
      <c r="AI568" t="str">
        <v xml:space="preserve"> Fairy</v>
      </c>
      <c r="AJ568" t="str">
        <f>'pokedex_(Update_04.21)'!E565</f>
        <v>5</v>
      </c>
      <c r="AK568" t="str">
        <v>Cottonee</v>
      </c>
      <c r="AL568" t="str">
        <v>Grass</v>
      </c>
      <c r="AM568" t="str">
        <v xml:space="preserve"> Fairy</v>
      </c>
      <c r="AN568" t="str">
        <f t="shared" si="16"/>
        <v>Grass, Fairy</v>
      </c>
      <c r="AO568" t="str">
        <v>Cottonee</v>
      </c>
      <c r="AQ568" t="str">
        <v>Grass, Fairy</v>
      </c>
      <c r="AR568" t="str">
        <v>Cottonee</v>
      </c>
      <c r="AV568" t="str">
        <v>Cottonee</v>
      </c>
      <c r="AW568" t="str">
        <v>Grass, Fairy</v>
      </c>
      <c r="AX568" t="str" cm="1">
        <f t="array" ref="AX568:AY568">_xlfn.TEXTSPLIT(AW568,",")</f>
        <v>Grass</v>
      </c>
      <c r="AY568" t="str">
        <v xml:space="preserve"> Fairy</v>
      </c>
      <c r="AZ568" t="str">
        <f>'pokedex_(Update_04.21)'!E565</f>
        <v>5</v>
      </c>
      <c r="BA568" t="str">
        <v>Cottonee</v>
      </c>
      <c r="BB568" t="str">
        <v>Grass</v>
      </c>
      <c r="BC568" t="str">
        <v xml:space="preserve"> Fairy</v>
      </c>
      <c r="BD568" t="str">
        <f t="shared" si="17"/>
        <v>Grass, Fairy</v>
      </c>
      <c r="BE568" t="str">
        <v>Cottonee</v>
      </c>
      <c r="BG568" t="str">
        <v>Grass, Fairy</v>
      </c>
      <c r="BH568" t="str">
        <v>Cottonee</v>
      </c>
    </row>
    <row r="569" spans="32:60" x14ac:dyDescent="0.35">
      <c r="AF569" t="str">
        <v>Whimsicott</v>
      </c>
      <c r="AG569" t="str">
        <v>Grass, Fairy</v>
      </c>
      <c r="AH569" t="str" cm="1">
        <f t="array" ref="AH569:AI569">_xlfn.TEXTSPLIT(AG569,",")</f>
        <v>Grass</v>
      </c>
      <c r="AI569" t="str">
        <v xml:space="preserve"> Fairy</v>
      </c>
      <c r="AJ569" t="str">
        <f>'pokedex_(Update_04.21)'!E566</f>
        <v>5</v>
      </c>
      <c r="AK569" t="str">
        <v>Whimsicott</v>
      </c>
      <c r="AL569" t="str">
        <v>Grass</v>
      </c>
      <c r="AM569" t="str">
        <v xml:space="preserve"> Fairy</v>
      </c>
      <c r="AN569" t="str">
        <f t="shared" si="16"/>
        <v>Grass, Fairy</v>
      </c>
      <c r="AO569" t="str">
        <v>Whimsicott</v>
      </c>
      <c r="AQ569" t="str">
        <v>Grass, Fairy</v>
      </c>
      <c r="AR569" t="str">
        <v>Whimsicott</v>
      </c>
      <c r="AV569" t="str">
        <v>Whimsicott</v>
      </c>
      <c r="AW569" t="str">
        <v>Grass, Fairy</v>
      </c>
      <c r="AX569" t="str" cm="1">
        <f t="array" ref="AX569:AY569">_xlfn.TEXTSPLIT(AW569,",")</f>
        <v>Grass</v>
      </c>
      <c r="AY569" t="str">
        <v xml:space="preserve"> Fairy</v>
      </c>
      <c r="AZ569" t="str">
        <f>'pokedex_(Update_04.21)'!E566</f>
        <v>5</v>
      </c>
      <c r="BA569" t="str">
        <v>Whimsicott</v>
      </c>
      <c r="BB569" t="str">
        <v>Grass</v>
      </c>
      <c r="BC569" t="str">
        <v xml:space="preserve"> Fairy</v>
      </c>
      <c r="BD569" t="str">
        <f t="shared" si="17"/>
        <v>Grass, Fairy</v>
      </c>
      <c r="BE569" t="str">
        <v>Whimsicott</v>
      </c>
      <c r="BG569" t="str">
        <v>Grass, Fairy</v>
      </c>
      <c r="BH569" t="str">
        <v>Whimsicott</v>
      </c>
    </row>
    <row r="570" spans="32:60" x14ac:dyDescent="0.35">
      <c r="AF570" t="str">
        <v>Petilil</v>
      </c>
      <c r="AG570" t="str">
        <v>Grass</v>
      </c>
      <c r="AH570" t="str" cm="1">
        <f t="array" ref="AH570">_xlfn.TEXTSPLIT(AG570,",")</f>
        <v>Grass</v>
      </c>
      <c r="AJ570" t="str">
        <f>'pokedex_(Update_04.21)'!E567</f>
        <v>5</v>
      </c>
      <c r="AK570" t="str">
        <v>Petilil</v>
      </c>
      <c r="AL570" t="str">
        <v>Grass</v>
      </c>
      <c r="AM570" t="str">
        <v>Grass</v>
      </c>
      <c r="AN570" t="str">
        <f t="shared" si="16"/>
        <v>Grass,Grass</v>
      </c>
      <c r="AO570" t="str">
        <v>Petilil</v>
      </c>
      <c r="AQ570" t="str">
        <v>Grass</v>
      </c>
      <c r="AR570" t="str">
        <v>Petilil</v>
      </c>
      <c r="AV570" t="str">
        <v>Petilil</v>
      </c>
      <c r="AW570" t="str">
        <v>Grass</v>
      </c>
      <c r="AX570" t="str" cm="1">
        <f t="array" ref="AX570">_xlfn.TEXTSPLIT(AW570,",")</f>
        <v>Grass</v>
      </c>
      <c r="AZ570" t="str">
        <f>'pokedex_(Update_04.21)'!E567</f>
        <v>5</v>
      </c>
      <c r="BA570" t="str">
        <v>Petilil</v>
      </c>
      <c r="BB570" t="str">
        <v>Grass</v>
      </c>
      <c r="BC570" t="str">
        <v>Grass</v>
      </c>
      <c r="BD570" t="str">
        <f t="shared" si="17"/>
        <v>Grass,Grass</v>
      </c>
      <c r="BE570" t="str">
        <v>Petilil</v>
      </c>
      <c r="BG570" t="str">
        <v>Grass</v>
      </c>
      <c r="BH570" t="str">
        <v>Petilil</v>
      </c>
    </row>
    <row r="571" spans="32:60" x14ac:dyDescent="0.35">
      <c r="AF571" t="str">
        <v>Lilligant</v>
      </c>
      <c r="AG571" t="str">
        <v>Grass</v>
      </c>
      <c r="AH571" t="str" cm="1">
        <f t="array" ref="AH571">_xlfn.TEXTSPLIT(AG571,",")</f>
        <v>Grass</v>
      </c>
      <c r="AJ571" t="str">
        <f>'pokedex_(Update_04.21)'!E568</f>
        <v>5</v>
      </c>
      <c r="AK571" t="str">
        <v>Lilligant</v>
      </c>
      <c r="AL571" t="str">
        <v>Grass</v>
      </c>
      <c r="AM571" t="str">
        <v>Grass</v>
      </c>
      <c r="AN571" t="str">
        <f t="shared" si="16"/>
        <v>Grass,Grass</v>
      </c>
      <c r="AO571" t="str">
        <v>Lilligant</v>
      </c>
      <c r="AQ571" t="str">
        <v>Grass</v>
      </c>
      <c r="AR571" t="str">
        <v>Lilligant</v>
      </c>
      <c r="AV571" t="str">
        <v>Lilligant</v>
      </c>
      <c r="AW571" t="str">
        <v>Grass</v>
      </c>
      <c r="AX571" t="str" cm="1">
        <f t="array" ref="AX571">_xlfn.TEXTSPLIT(AW571,",")</f>
        <v>Grass</v>
      </c>
      <c r="AZ571" t="str">
        <f>'pokedex_(Update_04.21)'!E568</f>
        <v>5</v>
      </c>
      <c r="BA571" t="str">
        <v>Lilligant</v>
      </c>
      <c r="BB571" t="str">
        <v>Grass</v>
      </c>
      <c r="BC571" t="str">
        <v>Grass</v>
      </c>
      <c r="BD571" t="str">
        <f t="shared" si="17"/>
        <v>Grass,Grass</v>
      </c>
      <c r="BE571" t="str">
        <v>Lilligant</v>
      </c>
      <c r="BG571" t="str">
        <v>Grass</v>
      </c>
      <c r="BH571" t="str">
        <v>Lilligant</v>
      </c>
    </row>
    <row r="572" spans="32:60" x14ac:dyDescent="0.35">
      <c r="AF572" t="str">
        <v>Basculin Red-Striped Form</v>
      </c>
      <c r="AG572" t="str">
        <v>Water</v>
      </c>
      <c r="AH572" t="str" cm="1">
        <f t="array" ref="AH572">_xlfn.TEXTSPLIT(AG572,",")</f>
        <v>Water</v>
      </c>
      <c r="AJ572" t="str">
        <f>'pokedex_(Update_04.21)'!E569</f>
        <v>5</v>
      </c>
      <c r="AK572" t="str">
        <v>Basculin Red-Striped Form</v>
      </c>
      <c r="AL572" t="str">
        <v>Water</v>
      </c>
      <c r="AM572" t="str">
        <v>Water</v>
      </c>
      <c r="AN572" t="str">
        <f t="shared" si="16"/>
        <v>Water,Water</v>
      </c>
      <c r="AO572" t="str">
        <v>Basculin Red-Striped Form</v>
      </c>
      <c r="AQ572" t="str">
        <v>Water</v>
      </c>
      <c r="AR572" t="str">
        <v>Basculin Red-Striped Form</v>
      </c>
      <c r="AV572" t="str">
        <v>Basculin Red-Striped Form</v>
      </c>
      <c r="AW572" t="str">
        <v>Water</v>
      </c>
      <c r="AX572" t="str" cm="1">
        <f t="array" ref="AX572">_xlfn.TEXTSPLIT(AW572,",")</f>
        <v>Water</v>
      </c>
      <c r="AZ572" t="str">
        <f>'pokedex_(Update_04.21)'!E569</f>
        <v>5</v>
      </c>
      <c r="BA572" t="str">
        <v>Basculin Red-Striped Form</v>
      </c>
      <c r="BB572" t="str">
        <v>Water</v>
      </c>
      <c r="BC572" t="str">
        <v>Water</v>
      </c>
      <c r="BD572" t="str">
        <f t="shared" si="17"/>
        <v>Water,Water</v>
      </c>
      <c r="BE572" t="str">
        <v>Basculin Red-Striped Form</v>
      </c>
      <c r="BG572" t="str">
        <v>Water</v>
      </c>
      <c r="BH572" t="str">
        <v>Basculin Red-Striped Form</v>
      </c>
    </row>
    <row r="573" spans="32:60" x14ac:dyDescent="0.35">
      <c r="AF573" t="str">
        <v>Basculin Blue-Striped Form</v>
      </c>
      <c r="AG573" t="str">
        <v>Water</v>
      </c>
      <c r="AH573" t="str" cm="1">
        <f t="array" ref="AH573">_xlfn.TEXTSPLIT(AG573,",")</f>
        <v>Water</v>
      </c>
      <c r="AJ573" t="str">
        <f>'pokedex_(Update_04.21)'!E570</f>
        <v>5</v>
      </c>
      <c r="AK573" t="str">
        <v>Basculin Blue-Striped Form</v>
      </c>
      <c r="AL573" t="str">
        <v>Water</v>
      </c>
      <c r="AM573" t="str">
        <v>Water</v>
      </c>
      <c r="AN573" t="str">
        <f t="shared" si="16"/>
        <v>Water,Water</v>
      </c>
      <c r="AO573" t="str">
        <v>Basculin Blue-Striped Form</v>
      </c>
      <c r="AQ573" t="str">
        <v>Water</v>
      </c>
      <c r="AR573" t="str">
        <v>Basculin Blue-Striped Form</v>
      </c>
      <c r="AV573" t="str">
        <v>Basculin Blue-Striped Form</v>
      </c>
      <c r="AW573" t="str">
        <v>Water</v>
      </c>
      <c r="AX573" t="str" cm="1">
        <f t="array" ref="AX573">_xlfn.TEXTSPLIT(AW573,",")</f>
        <v>Water</v>
      </c>
      <c r="AZ573" t="str">
        <f>'pokedex_(Update_04.21)'!E570</f>
        <v>5</v>
      </c>
      <c r="BA573" t="str">
        <v>Basculin Blue-Striped Form</v>
      </c>
      <c r="BB573" t="str">
        <v>Water</v>
      </c>
      <c r="BC573" t="str">
        <v>Water</v>
      </c>
      <c r="BD573" t="str">
        <f t="shared" si="17"/>
        <v>Water,Water</v>
      </c>
      <c r="BE573" t="str">
        <v>Basculin Blue-Striped Form</v>
      </c>
      <c r="BG573" t="str">
        <v>Water</v>
      </c>
      <c r="BH573" t="str">
        <v>Basculin Blue-Striped Form</v>
      </c>
    </row>
    <row r="574" spans="32:60" x14ac:dyDescent="0.35">
      <c r="AF574" t="str">
        <v>Sandile</v>
      </c>
      <c r="AG574" t="str">
        <v>Ground, Dark</v>
      </c>
      <c r="AH574" t="str" cm="1">
        <f t="array" ref="AH574:AI574">_xlfn.TEXTSPLIT(AG574,",")</f>
        <v>Ground</v>
      </c>
      <c r="AI574" t="str">
        <v xml:space="preserve"> Dark</v>
      </c>
      <c r="AJ574" t="str">
        <f>'pokedex_(Update_04.21)'!E571</f>
        <v>5</v>
      </c>
      <c r="AK574" t="str">
        <v>Sandile</v>
      </c>
      <c r="AL574" t="str">
        <v>Ground</v>
      </c>
      <c r="AM574" t="str">
        <v xml:space="preserve"> Dark</v>
      </c>
      <c r="AN574" t="str">
        <f t="shared" si="16"/>
        <v>Ground, Dark</v>
      </c>
      <c r="AO574" t="str">
        <v>Sandile</v>
      </c>
      <c r="AQ574" t="str">
        <v>Ground, Dark</v>
      </c>
      <c r="AR574" t="str">
        <v>Sandile</v>
      </c>
      <c r="AV574" t="str">
        <v>Sandile</v>
      </c>
      <c r="AW574" t="str">
        <v>Ground, Dark</v>
      </c>
      <c r="AX574" t="str" cm="1">
        <f t="array" ref="AX574:AY574">_xlfn.TEXTSPLIT(AW574,",")</f>
        <v>Ground</v>
      </c>
      <c r="AY574" t="str">
        <v xml:space="preserve"> Dark</v>
      </c>
      <c r="AZ574" t="str">
        <f>'pokedex_(Update_04.21)'!E571</f>
        <v>5</v>
      </c>
      <c r="BA574" t="str">
        <v>Sandile</v>
      </c>
      <c r="BB574" t="str">
        <v>Ground</v>
      </c>
      <c r="BC574" t="str">
        <v xml:space="preserve"> Dark</v>
      </c>
      <c r="BD574" t="str">
        <f t="shared" si="17"/>
        <v>Ground, Dark</v>
      </c>
      <c r="BE574" t="str">
        <v>Sandile</v>
      </c>
      <c r="BG574" t="str">
        <v>Ground, Dark</v>
      </c>
      <c r="BH574" t="str">
        <v>Sandile</v>
      </c>
    </row>
    <row r="575" spans="32:60" x14ac:dyDescent="0.35">
      <c r="AF575" t="str">
        <v>Krokorok</v>
      </c>
      <c r="AG575" t="str">
        <v>Ground, Dark</v>
      </c>
      <c r="AH575" t="str" cm="1">
        <f t="array" ref="AH575:AI575">_xlfn.TEXTSPLIT(AG575,",")</f>
        <v>Ground</v>
      </c>
      <c r="AI575" t="str">
        <v xml:space="preserve"> Dark</v>
      </c>
      <c r="AJ575" t="str">
        <f>'pokedex_(Update_04.21)'!E572</f>
        <v>5</v>
      </c>
      <c r="AK575" t="str">
        <v>Krokorok</v>
      </c>
      <c r="AL575" t="str">
        <v>Ground</v>
      </c>
      <c r="AM575" t="str">
        <v xml:space="preserve"> Dark</v>
      </c>
      <c r="AN575" t="str">
        <f t="shared" si="16"/>
        <v>Ground, Dark</v>
      </c>
      <c r="AO575" t="str">
        <v>Krokorok</v>
      </c>
      <c r="AQ575" t="str">
        <v>Ground, Dark</v>
      </c>
      <c r="AR575" t="str">
        <v>Krokorok</v>
      </c>
      <c r="AV575" t="str">
        <v>Krokorok</v>
      </c>
      <c r="AW575" t="str">
        <v>Ground, Dark</v>
      </c>
      <c r="AX575" t="str" cm="1">
        <f t="array" ref="AX575:AY575">_xlfn.TEXTSPLIT(AW575,",")</f>
        <v>Ground</v>
      </c>
      <c r="AY575" t="str">
        <v xml:space="preserve"> Dark</v>
      </c>
      <c r="AZ575" t="str">
        <f>'pokedex_(Update_04.21)'!E572</f>
        <v>5</v>
      </c>
      <c r="BA575" t="str">
        <v>Krokorok</v>
      </c>
      <c r="BB575" t="str">
        <v>Ground</v>
      </c>
      <c r="BC575" t="str">
        <v xml:space="preserve"> Dark</v>
      </c>
      <c r="BD575" t="str">
        <f t="shared" si="17"/>
        <v>Ground, Dark</v>
      </c>
      <c r="BE575" t="str">
        <v>Krokorok</v>
      </c>
      <c r="BG575" t="str">
        <v>Ground, Dark</v>
      </c>
      <c r="BH575" t="str">
        <v>Krokorok</v>
      </c>
    </row>
    <row r="576" spans="32:60" x14ac:dyDescent="0.35">
      <c r="AF576" t="str">
        <v>Krookodile</v>
      </c>
      <c r="AG576" t="str">
        <v>Ground, Dark</v>
      </c>
      <c r="AH576" t="str" cm="1">
        <f t="array" ref="AH576:AI576">_xlfn.TEXTSPLIT(AG576,",")</f>
        <v>Ground</v>
      </c>
      <c r="AI576" t="str">
        <v xml:space="preserve"> Dark</v>
      </c>
      <c r="AJ576" t="str">
        <f>'pokedex_(Update_04.21)'!E573</f>
        <v>5</v>
      </c>
      <c r="AK576" t="str">
        <v>Krookodile</v>
      </c>
      <c r="AL576" t="str">
        <v>Ground</v>
      </c>
      <c r="AM576" t="str">
        <v xml:space="preserve"> Dark</v>
      </c>
      <c r="AN576" t="str">
        <f t="shared" si="16"/>
        <v>Ground, Dark</v>
      </c>
      <c r="AO576" t="str">
        <v>Krookodile</v>
      </c>
      <c r="AQ576" t="str">
        <v>Ground, Dark</v>
      </c>
      <c r="AR576" t="str">
        <v>Krookodile</v>
      </c>
      <c r="AV576" t="str">
        <v>Krookodile</v>
      </c>
      <c r="AW576" t="str">
        <v>Ground, Dark</v>
      </c>
      <c r="AX576" t="str" cm="1">
        <f t="array" ref="AX576:AY576">_xlfn.TEXTSPLIT(AW576,",")</f>
        <v>Ground</v>
      </c>
      <c r="AY576" t="str">
        <v xml:space="preserve"> Dark</v>
      </c>
      <c r="AZ576" t="str">
        <f>'pokedex_(Update_04.21)'!E573</f>
        <v>5</v>
      </c>
      <c r="BA576" t="str">
        <v>Krookodile</v>
      </c>
      <c r="BB576" t="str">
        <v>Ground</v>
      </c>
      <c r="BC576" t="str">
        <v xml:space="preserve"> Dark</v>
      </c>
      <c r="BD576" t="str">
        <f t="shared" si="17"/>
        <v>Ground, Dark</v>
      </c>
      <c r="BE576" t="str">
        <v>Krookodile</v>
      </c>
      <c r="BG576" t="str">
        <v>Ground, Dark</v>
      </c>
      <c r="BH576" t="str">
        <v>Krookodile</v>
      </c>
    </row>
    <row r="577" spans="32:60" x14ac:dyDescent="0.35">
      <c r="AF577" t="str">
        <v>Darumaka</v>
      </c>
      <c r="AG577" t="str">
        <v>Fire</v>
      </c>
      <c r="AH577" t="str" cm="1">
        <f t="array" ref="AH577">_xlfn.TEXTSPLIT(AG577,",")</f>
        <v>Fire</v>
      </c>
      <c r="AJ577" t="str">
        <f>'pokedex_(Update_04.21)'!E574</f>
        <v>5</v>
      </c>
      <c r="AK577" t="str">
        <v>Darumaka</v>
      </c>
      <c r="AL577" t="str">
        <v>Fire</v>
      </c>
      <c r="AM577" t="str">
        <v>Fire</v>
      </c>
      <c r="AN577" t="str">
        <f t="shared" si="16"/>
        <v>Fire,Fire</v>
      </c>
      <c r="AO577" t="str">
        <v>Darumaka</v>
      </c>
      <c r="AQ577" t="str">
        <v>Fire</v>
      </c>
      <c r="AR577" t="str">
        <v>Darumaka</v>
      </c>
      <c r="AV577" t="str">
        <v>Darumaka</v>
      </c>
      <c r="AW577" t="str">
        <v>Fire</v>
      </c>
      <c r="AX577" t="str" cm="1">
        <f t="array" ref="AX577">_xlfn.TEXTSPLIT(AW577,",")</f>
        <v>Fire</v>
      </c>
      <c r="AZ577" t="str">
        <f>'pokedex_(Update_04.21)'!E574</f>
        <v>5</v>
      </c>
      <c r="BA577" t="str">
        <v>Darumaka</v>
      </c>
      <c r="BB577" t="str">
        <v>Fire</v>
      </c>
      <c r="BC577" t="str">
        <v>Fire</v>
      </c>
      <c r="BD577" t="str">
        <f t="shared" si="17"/>
        <v>Fire,Fire</v>
      </c>
      <c r="BE577" t="str">
        <v>Darumaka</v>
      </c>
      <c r="BG577" t="str">
        <v>Fire</v>
      </c>
      <c r="BH577" t="str">
        <v>Darumaka</v>
      </c>
    </row>
    <row r="578" spans="32:60" x14ac:dyDescent="0.35">
      <c r="AF578" t="str">
        <v>Darmanitan Standard Mode</v>
      </c>
      <c r="AG578" t="str">
        <v>Fire</v>
      </c>
      <c r="AH578" t="str" cm="1">
        <f t="array" ref="AH578">_xlfn.TEXTSPLIT(AG578,",")</f>
        <v>Fire</v>
      </c>
      <c r="AJ578" t="str">
        <f>'pokedex_(Update_04.21)'!E575</f>
        <v>5</v>
      </c>
      <c r="AK578" t="str">
        <v>Darmanitan Standard Mode</v>
      </c>
      <c r="AL578" t="str">
        <v>Fire</v>
      </c>
      <c r="AM578" t="str">
        <v>Fire</v>
      </c>
      <c r="AN578" t="str">
        <f t="shared" si="16"/>
        <v>Fire,Fire</v>
      </c>
      <c r="AO578" t="str">
        <v>Darmanitan Standard Mode</v>
      </c>
      <c r="AQ578" t="str">
        <v>Fire</v>
      </c>
      <c r="AR578" t="str">
        <v>Darmanitan Standard Mode</v>
      </c>
      <c r="AV578" t="str">
        <v>Darmanitan Standard Mode</v>
      </c>
      <c r="AW578" t="str">
        <v>Fire</v>
      </c>
      <c r="AX578" t="str" cm="1">
        <f t="array" ref="AX578">_xlfn.TEXTSPLIT(AW578,",")</f>
        <v>Fire</v>
      </c>
      <c r="AZ578" t="str">
        <f>'pokedex_(Update_04.21)'!E575</f>
        <v>5</v>
      </c>
      <c r="BA578" t="str">
        <v>Darmanitan Standard Mode</v>
      </c>
      <c r="BB578" t="str">
        <v>Fire</v>
      </c>
      <c r="BC578" t="str">
        <v>Fire</v>
      </c>
      <c r="BD578" t="str">
        <f t="shared" si="17"/>
        <v>Fire,Fire</v>
      </c>
      <c r="BE578" t="str">
        <v>Darmanitan Standard Mode</v>
      </c>
      <c r="BG578" t="str">
        <v>Fire</v>
      </c>
      <c r="BH578" t="str">
        <v>Darmanitan Standard Mode</v>
      </c>
    </row>
    <row r="579" spans="32:60" x14ac:dyDescent="0.35">
      <c r="AF579" t="str">
        <v>Darmanitan Zen Mode</v>
      </c>
      <c r="AG579" t="str">
        <v>Fire, Psychic</v>
      </c>
      <c r="AH579" t="str" cm="1">
        <f t="array" ref="AH579:AI579">_xlfn.TEXTSPLIT(AG579,",")</f>
        <v>Fire</v>
      </c>
      <c r="AI579" t="str">
        <v xml:space="preserve"> Psychic</v>
      </c>
      <c r="AJ579" t="str">
        <f>'pokedex_(Update_04.21)'!E576</f>
        <v>5</v>
      </c>
      <c r="AK579" t="str">
        <v>Darmanitan Zen Mode</v>
      </c>
      <c r="AL579" t="str">
        <v>Fire</v>
      </c>
      <c r="AM579" t="str">
        <v xml:space="preserve"> Psychic</v>
      </c>
      <c r="AN579" t="str">
        <f t="shared" si="16"/>
        <v>Fire, Psychic</v>
      </c>
      <c r="AO579" t="str">
        <v>Darmanitan Zen Mode</v>
      </c>
      <c r="AQ579" t="str">
        <v>Fire, Psychic</v>
      </c>
      <c r="AR579" t="str">
        <v>Darmanitan Zen Mode</v>
      </c>
      <c r="AV579" t="str">
        <v>Darmanitan Zen Mode</v>
      </c>
      <c r="AW579" t="str">
        <v>Fire, Psychic</v>
      </c>
      <c r="AX579" t="str" cm="1">
        <f t="array" ref="AX579:AY579">_xlfn.TEXTSPLIT(AW579,",")</f>
        <v>Fire</v>
      </c>
      <c r="AY579" t="str">
        <v xml:space="preserve"> Psychic</v>
      </c>
      <c r="AZ579" t="str">
        <f>'pokedex_(Update_04.21)'!E576</f>
        <v>5</v>
      </c>
      <c r="BA579" t="str">
        <v>Darmanitan Zen Mode</v>
      </c>
      <c r="BB579" t="str">
        <v>Fire</v>
      </c>
      <c r="BC579" t="str">
        <v xml:space="preserve"> Psychic</v>
      </c>
      <c r="BD579" t="str">
        <f t="shared" si="17"/>
        <v>Fire, Psychic</v>
      </c>
      <c r="BE579" t="str">
        <v>Darmanitan Zen Mode</v>
      </c>
      <c r="BG579" t="str">
        <v>Fire, Psychic</v>
      </c>
      <c r="BH579" t="str">
        <v>Darmanitan Zen Mode</v>
      </c>
    </row>
    <row r="580" spans="32:60" x14ac:dyDescent="0.35">
      <c r="AF580" t="str">
        <v>Maractus</v>
      </c>
      <c r="AG580" t="str">
        <v>Grass</v>
      </c>
      <c r="AH580" t="str" cm="1">
        <f t="array" ref="AH580">_xlfn.TEXTSPLIT(AG580,",")</f>
        <v>Grass</v>
      </c>
      <c r="AJ580" t="str">
        <f>'pokedex_(Update_04.21)'!E577</f>
        <v>5</v>
      </c>
      <c r="AK580" t="str">
        <v>Maractus</v>
      </c>
      <c r="AL580" t="str">
        <v>Grass</v>
      </c>
      <c r="AM580" t="str">
        <v>Grass</v>
      </c>
      <c r="AN580" t="str">
        <f t="shared" si="16"/>
        <v>Grass,Grass</v>
      </c>
      <c r="AO580" t="str">
        <v>Maractus</v>
      </c>
      <c r="AQ580" t="str">
        <v>Grass</v>
      </c>
      <c r="AR580" t="str">
        <v>Maractus</v>
      </c>
      <c r="AV580" t="str">
        <v>Maractus</v>
      </c>
      <c r="AW580" t="str">
        <v>Grass</v>
      </c>
      <c r="AX580" t="str" cm="1">
        <f t="array" ref="AX580">_xlfn.TEXTSPLIT(AW580,",")</f>
        <v>Grass</v>
      </c>
      <c r="AZ580" t="str">
        <f>'pokedex_(Update_04.21)'!E577</f>
        <v>5</v>
      </c>
      <c r="BA580" t="str">
        <v>Maractus</v>
      </c>
      <c r="BB580" t="str">
        <v>Grass</v>
      </c>
      <c r="BC580" t="str">
        <v>Grass</v>
      </c>
      <c r="BD580" t="str">
        <f t="shared" si="17"/>
        <v>Grass,Grass</v>
      </c>
      <c r="BE580" t="str">
        <v>Maractus</v>
      </c>
      <c r="BG580" t="str">
        <v>Grass</v>
      </c>
      <c r="BH580" t="str">
        <v>Maractus</v>
      </c>
    </row>
    <row r="581" spans="32:60" x14ac:dyDescent="0.35">
      <c r="AF581" t="str">
        <v>Dwebble</v>
      </c>
      <c r="AG581" t="str">
        <v>Bug, Rock</v>
      </c>
      <c r="AH581" t="str" cm="1">
        <f t="array" ref="AH581:AI581">_xlfn.TEXTSPLIT(AG581,",")</f>
        <v>Bug</v>
      </c>
      <c r="AI581" t="str">
        <v xml:space="preserve"> Rock</v>
      </c>
      <c r="AJ581" t="str">
        <f>'pokedex_(Update_04.21)'!E578</f>
        <v>5</v>
      </c>
      <c r="AK581" t="str">
        <v>Dwebble</v>
      </c>
      <c r="AL581" t="str">
        <v>Bug</v>
      </c>
      <c r="AM581" t="str">
        <v xml:space="preserve"> Rock</v>
      </c>
      <c r="AN581" t="str">
        <f t="shared" si="16"/>
        <v>Bug, Rock</v>
      </c>
      <c r="AO581" t="str">
        <v>Dwebble</v>
      </c>
      <c r="AQ581" t="str">
        <v>Bug, Rock</v>
      </c>
      <c r="AR581" t="str">
        <v>Dwebble</v>
      </c>
      <c r="AV581" t="str">
        <v>Dwebble</v>
      </c>
      <c r="AW581" t="str">
        <v>Bug, Rock</v>
      </c>
      <c r="AX581" t="str" cm="1">
        <f t="array" ref="AX581:AY581">_xlfn.TEXTSPLIT(AW581,",")</f>
        <v>Bug</v>
      </c>
      <c r="AY581" t="str">
        <v xml:space="preserve"> Rock</v>
      </c>
      <c r="AZ581" t="str">
        <f>'pokedex_(Update_04.21)'!E578</f>
        <v>5</v>
      </c>
      <c r="BA581" t="str">
        <v>Dwebble</v>
      </c>
      <c r="BB581" t="str">
        <v>Bug</v>
      </c>
      <c r="BC581" t="str">
        <v xml:space="preserve"> Rock</v>
      </c>
      <c r="BD581" t="str">
        <f t="shared" si="17"/>
        <v>Bug, Rock</v>
      </c>
      <c r="BE581" t="str">
        <v>Dwebble</v>
      </c>
      <c r="BG581" t="str">
        <v>Bug, Rock</v>
      </c>
      <c r="BH581" t="str">
        <v>Dwebble</v>
      </c>
    </row>
    <row r="582" spans="32:60" x14ac:dyDescent="0.35">
      <c r="AF582" t="str">
        <v>Crustle</v>
      </c>
      <c r="AG582" t="str">
        <v>Bug, Rock</v>
      </c>
      <c r="AH582" t="str" cm="1">
        <f t="array" ref="AH582:AI582">_xlfn.TEXTSPLIT(AG582,",")</f>
        <v>Bug</v>
      </c>
      <c r="AI582" t="str">
        <v xml:space="preserve"> Rock</v>
      </c>
      <c r="AJ582" t="str">
        <f>'pokedex_(Update_04.21)'!E579</f>
        <v>5</v>
      </c>
      <c r="AK582" t="str">
        <v>Crustle</v>
      </c>
      <c r="AL582" t="str">
        <v>Bug</v>
      </c>
      <c r="AM582" t="str">
        <v xml:space="preserve"> Rock</v>
      </c>
      <c r="AN582" t="str">
        <f t="shared" ref="AN582:AN645" si="18">_xlfn.TEXTJOIN(",",TRUE,AL582,AM582)</f>
        <v>Bug, Rock</v>
      </c>
      <c r="AO582" t="str">
        <v>Crustle</v>
      </c>
      <c r="AQ582" t="str">
        <v>Bug, Rock</v>
      </c>
      <c r="AR582" t="str">
        <v>Crustle</v>
      </c>
      <c r="AV582" t="str">
        <v>Crustle</v>
      </c>
      <c r="AW582" t="str">
        <v>Bug, Rock</v>
      </c>
      <c r="AX582" t="str" cm="1">
        <f t="array" ref="AX582:AY582">_xlfn.TEXTSPLIT(AW582,",")</f>
        <v>Bug</v>
      </c>
      <c r="AY582" t="str">
        <v xml:space="preserve"> Rock</v>
      </c>
      <c r="AZ582" t="str">
        <f>'pokedex_(Update_04.21)'!E579</f>
        <v>5</v>
      </c>
      <c r="BA582" t="str">
        <v>Crustle</v>
      </c>
      <c r="BB582" t="str">
        <v>Bug</v>
      </c>
      <c r="BC582" t="str">
        <v xml:space="preserve"> Rock</v>
      </c>
      <c r="BD582" t="str">
        <f t="shared" ref="BD582:BD645" si="19">_xlfn.TEXTJOIN(",",TRUE,BB582,BC582)</f>
        <v>Bug, Rock</v>
      </c>
      <c r="BE582" t="str">
        <v>Crustle</v>
      </c>
      <c r="BG582" t="str">
        <v>Bug, Rock</v>
      </c>
      <c r="BH582" t="str">
        <v>Crustle</v>
      </c>
    </row>
    <row r="583" spans="32:60" x14ac:dyDescent="0.35">
      <c r="AF583" t="str">
        <v>Scraggy</v>
      </c>
      <c r="AG583" t="str">
        <v>Dark, Fighting</v>
      </c>
      <c r="AH583" t="str" cm="1">
        <f t="array" ref="AH583:AI583">_xlfn.TEXTSPLIT(AG583,",")</f>
        <v>Dark</v>
      </c>
      <c r="AI583" t="str">
        <v xml:space="preserve"> Fighting</v>
      </c>
      <c r="AJ583" t="str">
        <f>'pokedex_(Update_04.21)'!E580</f>
        <v>5</v>
      </c>
      <c r="AK583" t="str">
        <v>Scraggy</v>
      </c>
      <c r="AL583" t="str">
        <v>Dark</v>
      </c>
      <c r="AM583" t="str">
        <v xml:space="preserve"> Fighting</v>
      </c>
      <c r="AN583" t="str">
        <f t="shared" si="18"/>
        <v>Dark, Fighting</v>
      </c>
      <c r="AO583" t="str">
        <v>Scraggy</v>
      </c>
      <c r="AQ583" t="str">
        <v>Dark, Fighting</v>
      </c>
      <c r="AR583" t="str">
        <v>Scraggy</v>
      </c>
      <c r="AV583" t="str">
        <v>Scraggy</v>
      </c>
      <c r="AW583" t="str">
        <v>Dark, Fighting</v>
      </c>
      <c r="AX583" t="str" cm="1">
        <f t="array" ref="AX583:AY583">_xlfn.TEXTSPLIT(AW583,",")</f>
        <v>Dark</v>
      </c>
      <c r="AY583" t="str">
        <v xml:space="preserve"> Fighting</v>
      </c>
      <c r="AZ583" t="str">
        <f>'pokedex_(Update_04.21)'!E580</f>
        <v>5</v>
      </c>
      <c r="BA583" t="str">
        <v>Scraggy</v>
      </c>
      <c r="BB583" t="str">
        <v>Dark</v>
      </c>
      <c r="BC583" t="str">
        <v xml:space="preserve"> Fighting</v>
      </c>
      <c r="BD583" t="str">
        <f t="shared" si="19"/>
        <v>Dark, Fighting</v>
      </c>
      <c r="BE583" t="str">
        <v>Scraggy</v>
      </c>
      <c r="BG583" t="str">
        <v>Dark, Fighting</v>
      </c>
      <c r="BH583" t="str">
        <v>Scraggy</v>
      </c>
    </row>
    <row r="584" spans="32:60" x14ac:dyDescent="0.35">
      <c r="AF584" t="str">
        <v>Scrafty</v>
      </c>
      <c r="AG584" t="str">
        <v>Dark, Fighting</v>
      </c>
      <c r="AH584" t="str" cm="1">
        <f t="array" ref="AH584:AI584">_xlfn.TEXTSPLIT(AG584,",")</f>
        <v>Dark</v>
      </c>
      <c r="AI584" t="str">
        <v xml:space="preserve"> Fighting</v>
      </c>
      <c r="AJ584" t="str">
        <f>'pokedex_(Update_04.21)'!E581</f>
        <v>5</v>
      </c>
      <c r="AK584" t="str">
        <v>Scrafty</v>
      </c>
      <c r="AL584" t="str">
        <v>Dark</v>
      </c>
      <c r="AM584" t="str">
        <v xml:space="preserve"> Fighting</v>
      </c>
      <c r="AN584" t="str">
        <f t="shared" si="18"/>
        <v>Dark, Fighting</v>
      </c>
      <c r="AO584" t="str">
        <v>Scrafty</v>
      </c>
      <c r="AQ584" t="str">
        <v>Dark, Fighting</v>
      </c>
      <c r="AR584" t="str">
        <v>Scrafty</v>
      </c>
      <c r="AV584" t="str">
        <v>Scrafty</v>
      </c>
      <c r="AW584" t="str">
        <v>Dark, Fighting</v>
      </c>
      <c r="AX584" t="str" cm="1">
        <f t="array" ref="AX584:AY584">_xlfn.TEXTSPLIT(AW584,",")</f>
        <v>Dark</v>
      </c>
      <c r="AY584" t="str">
        <v xml:space="preserve"> Fighting</v>
      </c>
      <c r="AZ584" t="str">
        <f>'pokedex_(Update_04.21)'!E581</f>
        <v>5</v>
      </c>
      <c r="BA584" t="str">
        <v>Scrafty</v>
      </c>
      <c r="BB584" t="str">
        <v>Dark</v>
      </c>
      <c r="BC584" t="str">
        <v xml:space="preserve"> Fighting</v>
      </c>
      <c r="BD584" t="str">
        <f t="shared" si="19"/>
        <v>Dark, Fighting</v>
      </c>
      <c r="BE584" t="str">
        <v>Scrafty</v>
      </c>
      <c r="BG584" t="str">
        <v>Dark, Fighting</v>
      </c>
      <c r="BH584" t="str">
        <v>Scrafty</v>
      </c>
    </row>
    <row r="585" spans="32:60" x14ac:dyDescent="0.35">
      <c r="AF585" t="str">
        <v>Sigilyph</v>
      </c>
      <c r="AG585" t="str">
        <v>Psychic, Flying</v>
      </c>
      <c r="AH585" t="str" cm="1">
        <f t="array" ref="AH585:AI585">_xlfn.TEXTSPLIT(AG585,",")</f>
        <v>Psychic</v>
      </c>
      <c r="AI585" t="str">
        <v xml:space="preserve"> Flying</v>
      </c>
      <c r="AJ585" t="str">
        <f>'pokedex_(Update_04.21)'!E582</f>
        <v>5</v>
      </c>
      <c r="AK585" t="str">
        <v>Sigilyph</v>
      </c>
      <c r="AL585" t="str">
        <v>Psychic</v>
      </c>
      <c r="AM585" t="str">
        <v xml:space="preserve"> Flying</v>
      </c>
      <c r="AN585" t="str">
        <f t="shared" si="18"/>
        <v>Psychic, Flying</v>
      </c>
      <c r="AO585" t="str">
        <v>Sigilyph</v>
      </c>
      <c r="AQ585" t="str">
        <v>Psychic, Flying</v>
      </c>
      <c r="AR585" t="str">
        <v>Sigilyph</v>
      </c>
      <c r="AV585" t="str">
        <v>Sigilyph</v>
      </c>
      <c r="AW585" t="str">
        <v>Psychic, Flying</v>
      </c>
      <c r="AX585" t="str" cm="1">
        <f t="array" ref="AX585:AY585">_xlfn.TEXTSPLIT(AW585,",")</f>
        <v>Psychic</v>
      </c>
      <c r="AY585" t="str">
        <v xml:space="preserve"> Flying</v>
      </c>
      <c r="AZ585" t="str">
        <f>'pokedex_(Update_04.21)'!E582</f>
        <v>5</v>
      </c>
      <c r="BA585" t="str">
        <v>Sigilyph</v>
      </c>
      <c r="BB585" t="str">
        <v>Psychic</v>
      </c>
      <c r="BC585" t="str">
        <v xml:space="preserve"> Flying</v>
      </c>
      <c r="BD585" t="str">
        <f t="shared" si="19"/>
        <v>Psychic, Flying</v>
      </c>
      <c r="BE585" t="str">
        <v>Sigilyph</v>
      </c>
      <c r="BG585" t="str">
        <v>Psychic, Flying</v>
      </c>
      <c r="BH585" t="str">
        <v>Sigilyph</v>
      </c>
    </row>
    <row r="586" spans="32:60" x14ac:dyDescent="0.35">
      <c r="AF586" t="str">
        <v>Yamask</v>
      </c>
      <c r="AG586" t="str">
        <v>Ghost</v>
      </c>
      <c r="AH586" t="str" cm="1">
        <f t="array" ref="AH586">_xlfn.TEXTSPLIT(AG586,",")</f>
        <v>Ghost</v>
      </c>
      <c r="AJ586" t="str">
        <f>'pokedex_(Update_04.21)'!E583</f>
        <v>5</v>
      </c>
      <c r="AK586" t="str">
        <v>Yamask</v>
      </c>
      <c r="AL586" t="str">
        <v>Ghost</v>
      </c>
      <c r="AM586" t="str">
        <v>Ghost</v>
      </c>
      <c r="AN586" t="str">
        <f t="shared" si="18"/>
        <v>Ghost,Ghost</v>
      </c>
      <c r="AO586" t="str">
        <v>Yamask</v>
      </c>
      <c r="AQ586" t="str">
        <v>Ghost</v>
      </c>
      <c r="AR586" t="str">
        <v>Yamask</v>
      </c>
      <c r="AV586" t="str">
        <v>Yamask</v>
      </c>
      <c r="AW586" t="str">
        <v>Ghost</v>
      </c>
      <c r="AX586" t="str" cm="1">
        <f t="array" ref="AX586">_xlfn.TEXTSPLIT(AW586,",")</f>
        <v>Ghost</v>
      </c>
      <c r="AZ586" t="str">
        <f>'pokedex_(Update_04.21)'!E583</f>
        <v>5</v>
      </c>
      <c r="BA586" t="str">
        <v>Yamask</v>
      </c>
      <c r="BB586" t="str">
        <v>Ghost</v>
      </c>
      <c r="BC586" t="str">
        <v>Ghost</v>
      </c>
      <c r="BD586" t="str">
        <f t="shared" si="19"/>
        <v>Ghost,Ghost</v>
      </c>
      <c r="BE586" t="str">
        <v>Yamask</v>
      </c>
      <c r="BG586" t="str">
        <v>Ghost</v>
      </c>
      <c r="BH586" t="str">
        <v>Yamask</v>
      </c>
    </row>
    <row r="587" spans="32:60" x14ac:dyDescent="0.35">
      <c r="AF587" t="str">
        <v>Cofagrigus</v>
      </c>
      <c r="AG587" t="str">
        <v>Ghost</v>
      </c>
      <c r="AH587" t="str" cm="1">
        <f t="array" ref="AH587">_xlfn.TEXTSPLIT(AG587,",")</f>
        <v>Ghost</v>
      </c>
      <c r="AJ587" t="str">
        <f>'pokedex_(Update_04.21)'!E584</f>
        <v>5</v>
      </c>
      <c r="AK587" t="str">
        <v>Cofagrigus</v>
      </c>
      <c r="AL587" t="str">
        <v>Ghost</v>
      </c>
      <c r="AM587" t="str">
        <v>Ghost</v>
      </c>
      <c r="AN587" t="str">
        <f t="shared" si="18"/>
        <v>Ghost,Ghost</v>
      </c>
      <c r="AO587" t="str">
        <v>Cofagrigus</v>
      </c>
      <c r="AQ587" t="str">
        <v>Ghost</v>
      </c>
      <c r="AR587" t="str">
        <v>Cofagrigus</v>
      </c>
      <c r="AV587" t="str">
        <v>Cofagrigus</v>
      </c>
      <c r="AW587" t="str">
        <v>Ghost</v>
      </c>
      <c r="AX587" t="str" cm="1">
        <f t="array" ref="AX587">_xlfn.TEXTSPLIT(AW587,",")</f>
        <v>Ghost</v>
      </c>
      <c r="AZ587" t="str">
        <f>'pokedex_(Update_04.21)'!E584</f>
        <v>5</v>
      </c>
      <c r="BA587" t="str">
        <v>Cofagrigus</v>
      </c>
      <c r="BB587" t="str">
        <v>Ghost</v>
      </c>
      <c r="BC587" t="str">
        <v>Ghost</v>
      </c>
      <c r="BD587" t="str">
        <f t="shared" si="19"/>
        <v>Ghost,Ghost</v>
      </c>
      <c r="BE587" t="str">
        <v>Cofagrigus</v>
      </c>
      <c r="BG587" t="str">
        <v>Ghost</v>
      </c>
      <c r="BH587" t="str">
        <v>Cofagrigus</v>
      </c>
    </row>
    <row r="588" spans="32:60" x14ac:dyDescent="0.35">
      <c r="AF588" t="str">
        <v>Tirtouga</v>
      </c>
      <c r="AG588" t="str">
        <v>Water, Rock</v>
      </c>
      <c r="AH588" t="str" cm="1">
        <f t="array" ref="AH588:AI588">_xlfn.TEXTSPLIT(AG588,",")</f>
        <v>Water</v>
      </c>
      <c r="AI588" t="str">
        <v xml:space="preserve"> Rock</v>
      </c>
      <c r="AJ588" t="str">
        <f>'pokedex_(Update_04.21)'!E585</f>
        <v>5</v>
      </c>
      <c r="AK588" t="str">
        <v>Tirtouga</v>
      </c>
      <c r="AL588" t="str">
        <v>Water</v>
      </c>
      <c r="AM588" t="str">
        <v xml:space="preserve"> Rock</v>
      </c>
      <c r="AN588" t="str">
        <f t="shared" si="18"/>
        <v>Water, Rock</v>
      </c>
      <c r="AO588" t="str">
        <v>Tirtouga</v>
      </c>
      <c r="AQ588" t="str">
        <v>Water, Rock</v>
      </c>
      <c r="AR588" t="str">
        <v>Tirtouga</v>
      </c>
      <c r="AV588" t="str">
        <v>Tirtouga</v>
      </c>
      <c r="AW588" t="str">
        <v>Water, Rock</v>
      </c>
      <c r="AX588" t="str" cm="1">
        <f t="array" ref="AX588:AY588">_xlfn.TEXTSPLIT(AW588,",")</f>
        <v>Water</v>
      </c>
      <c r="AY588" t="str">
        <v xml:space="preserve"> Rock</v>
      </c>
      <c r="AZ588" t="str">
        <f>'pokedex_(Update_04.21)'!E585</f>
        <v>5</v>
      </c>
      <c r="BA588" t="str">
        <v>Tirtouga</v>
      </c>
      <c r="BB588" t="str">
        <v>Water</v>
      </c>
      <c r="BC588" t="str">
        <v xml:space="preserve"> Rock</v>
      </c>
      <c r="BD588" t="str">
        <f t="shared" si="19"/>
        <v>Water, Rock</v>
      </c>
      <c r="BE588" t="str">
        <v>Tirtouga</v>
      </c>
      <c r="BG588" t="str">
        <v>Water, Rock</v>
      </c>
      <c r="BH588" t="str">
        <v>Tirtouga</v>
      </c>
    </row>
    <row r="589" spans="32:60" x14ac:dyDescent="0.35">
      <c r="AF589" t="str">
        <v>Carracosta</v>
      </c>
      <c r="AG589" t="str">
        <v>Water, Rock</v>
      </c>
      <c r="AH589" t="str" cm="1">
        <f t="array" ref="AH589:AI589">_xlfn.TEXTSPLIT(AG589,",")</f>
        <v>Water</v>
      </c>
      <c r="AI589" t="str">
        <v xml:space="preserve"> Rock</v>
      </c>
      <c r="AJ589" t="str">
        <f>'pokedex_(Update_04.21)'!E586</f>
        <v>5</v>
      </c>
      <c r="AK589" t="str">
        <v>Carracosta</v>
      </c>
      <c r="AL589" t="str">
        <v>Water</v>
      </c>
      <c r="AM589" t="str">
        <v xml:space="preserve"> Rock</v>
      </c>
      <c r="AN589" t="str">
        <f t="shared" si="18"/>
        <v>Water, Rock</v>
      </c>
      <c r="AO589" t="str">
        <v>Carracosta</v>
      </c>
      <c r="AQ589" t="str">
        <v>Water, Rock</v>
      </c>
      <c r="AR589" t="str">
        <v>Carracosta</v>
      </c>
      <c r="AV589" t="str">
        <v>Carracosta</v>
      </c>
      <c r="AW589" t="str">
        <v>Water, Rock</v>
      </c>
      <c r="AX589" t="str" cm="1">
        <f t="array" ref="AX589:AY589">_xlfn.TEXTSPLIT(AW589,",")</f>
        <v>Water</v>
      </c>
      <c r="AY589" t="str">
        <v xml:space="preserve"> Rock</v>
      </c>
      <c r="AZ589" t="str">
        <f>'pokedex_(Update_04.21)'!E586</f>
        <v>5</v>
      </c>
      <c r="BA589" t="str">
        <v>Carracosta</v>
      </c>
      <c r="BB589" t="str">
        <v>Water</v>
      </c>
      <c r="BC589" t="str">
        <v xml:space="preserve"> Rock</v>
      </c>
      <c r="BD589" t="str">
        <f t="shared" si="19"/>
        <v>Water, Rock</v>
      </c>
      <c r="BE589" t="str">
        <v>Carracosta</v>
      </c>
      <c r="BG589" t="str">
        <v>Water, Rock</v>
      </c>
      <c r="BH589" t="str">
        <v>Carracosta</v>
      </c>
    </row>
    <row r="590" spans="32:60" x14ac:dyDescent="0.35">
      <c r="AF590" t="str">
        <v>Archen</v>
      </c>
      <c r="AG590" t="str">
        <v>Rock, Flying</v>
      </c>
      <c r="AH590" t="str" cm="1">
        <f t="array" ref="AH590:AI590">_xlfn.TEXTSPLIT(AG590,",")</f>
        <v>Rock</v>
      </c>
      <c r="AI590" t="str">
        <v xml:space="preserve"> Flying</v>
      </c>
      <c r="AJ590" t="str">
        <f>'pokedex_(Update_04.21)'!E587</f>
        <v>5</v>
      </c>
      <c r="AK590" t="str">
        <v>Archen</v>
      </c>
      <c r="AL590" t="str">
        <v>Rock</v>
      </c>
      <c r="AM590" t="str">
        <v xml:space="preserve"> Flying</v>
      </c>
      <c r="AN590" t="str">
        <f t="shared" si="18"/>
        <v>Rock, Flying</v>
      </c>
      <c r="AO590" t="str">
        <v>Archen</v>
      </c>
      <c r="AQ590" t="str">
        <v>Rock, Flying</v>
      </c>
      <c r="AR590" t="str">
        <v>Archen</v>
      </c>
      <c r="AV590" t="str">
        <v>Archen</v>
      </c>
      <c r="AW590" t="str">
        <v>Rock, Flying</v>
      </c>
      <c r="AX590" t="str" cm="1">
        <f t="array" ref="AX590:AY590">_xlfn.TEXTSPLIT(AW590,",")</f>
        <v>Rock</v>
      </c>
      <c r="AY590" t="str">
        <v xml:space="preserve"> Flying</v>
      </c>
      <c r="AZ590" t="str">
        <f>'pokedex_(Update_04.21)'!E587</f>
        <v>5</v>
      </c>
      <c r="BA590" t="str">
        <v>Archen</v>
      </c>
      <c r="BB590" t="str">
        <v>Rock</v>
      </c>
      <c r="BC590" t="str">
        <v xml:space="preserve"> Flying</v>
      </c>
      <c r="BD590" t="str">
        <f t="shared" si="19"/>
        <v>Rock, Flying</v>
      </c>
      <c r="BE590" t="str">
        <v>Archen</v>
      </c>
      <c r="BG590" t="str">
        <v>Rock, Flying</v>
      </c>
      <c r="BH590" t="str">
        <v>Archen</v>
      </c>
    </row>
    <row r="591" spans="32:60" x14ac:dyDescent="0.35">
      <c r="AF591" t="str">
        <v>Archeops</v>
      </c>
      <c r="AG591" t="str">
        <v>Rock, Flying</v>
      </c>
      <c r="AH591" t="str" cm="1">
        <f t="array" ref="AH591:AI591">_xlfn.TEXTSPLIT(AG591,",")</f>
        <v>Rock</v>
      </c>
      <c r="AI591" t="str">
        <v xml:space="preserve"> Flying</v>
      </c>
      <c r="AJ591" t="str">
        <f>'pokedex_(Update_04.21)'!E588</f>
        <v>5</v>
      </c>
      <c r="AK591" t="str">
        <v>Archeops</v>
      </c>
      <c r="AL591" t="str">
        <v>Rock</v>
      </c>
      <c r="AM591" t="str">
        <v xml:space="preserve"> Flying</v>
      </c>
      <c r="AN591" t="str">
        <f t="shared" si="18"/>
        <v>Rock, Flying</v>
      </c>
      <c r="AO591" t="str">
        <v>Archeops</v>
      </c>
      <c r="AQ591" t="str">
        <v>Rock, Flying</v>
      </c>
      <c r="AR591" t="str">
        <v>Archeops</v>
      </c>
      <c r="AV591" t="str">
        <v>Archeops</v>
      </c>
      <c r="AW591" t="str">
        <v>Rock, Flying</v>
      </c>
      <c r="AX591" t="str" cm="1">
        <f t="array" ref="AX591:AY591">_xlfn.TEXTSPLIT(AW591,",")</f>
        <v>Rock</v>
      </c>
      <c r="AY591" t="str">
        <v xml:space="preserve"> Flying</v>
      </c>
      <c r="AZ591" t="str">
        <f>'pokedex_(Update_04.21)'!E588</f>
        <v>5</v>
      </c>
      <c r="BA591" t="str">
        <v>Archeops</v>
      </c>
      <c r="BB591" t="str">
        <v>Rock</v>
      </c>
      <c r="BC591" t="str">
        <v xml:space="preserve"> Flying</v>
      </c>
      <c r="BD591" t="str">
        <f t="shared" si="19"/>
        <v>Rock, Flying</v>
      </c>
      <c r="BE591" t="str">
        <v>Archeops</v>
      </c>
      <c r="BG591" t="str">
        <v>Rock, Flying</v>
      </c>
      <c r="BH591" t="str">
        <v>Archeops</v>
      </c>
    </row>
    <row r="592" spans="32:60" x14ac:dyDescent="0.35">
      <c r="AF592" t="str">
        <v>Trubbish</v>
      </c>
      <c r="AG592" t="str">
        <v>Poison</v>
      </c>
      <c r="AH592" t="str" cm="1">
        <f t="array" ref="AH592">_xlfn.TEXTSPLIT(AG592,",")</f>
        <v>Poison</v>
      </c>
      <c r="AJ592" t="str">
        <f>'pokedex_(Update_04.21)'!E589</f>
        <v>5</v>
      </c>
      <c r="AK592" t="str">
        <v>Trubbish</v>
      </c>
      <c r="AL592" t="str">
        <v>Poison</v>
      </c>
      <c r="AM592" t="str">
        <v>Poison</v>
      </c>
      <c r="AN592" t="str">
        <f t="shared" si="18"/>
        <v>Poison,Poison</v>
      </c>
      <c r="AO592" t="str">
        <v>Trubbish</v>
      </c>
      <c r="AQ592" t="str">
        <v>Poison</v>
      </c>
      <c r="AR592" t="str">
        <v>Trubbish</v>
      </c>
      <c r="AV592" t="str">
        <v>Trubbish</v>
      </c>
      <c r="AW592" t="str">
        <v>Poison</v>
      </c>
      <c r="AX592" t="str" cm="1">
        <f t="array" ref="AX592">_xlfn.TEXTSPLIT(AW592,",")</f>
        <v>Poison</v>
      </c>
      <c r="AZ592" t="str">
        <f>'pokedex_(Update_04.21)'!E589</f>
        <v>5</v>
      </c>
      <c r="BA592" t="str">
        <v>Trubbish</v>
      </c>
      <c r="BB592" t="str">
        <v>Poison</v>
      </c>
      <c r="BC592" t="str">
        <v>Poison</v>
      </c>
      <c r="BD592" t="str">
        <f t="shared" si="19"/>
        <v>Poison,Poison</v>
      </c>
      <c r="BE592" t="str">
        <v>Trubbish</v>
      </c>
      <c r="BG592" t="str">
        <v>Poison</v>
      </c>
      <c r="BH592" t="str">
        <v>Trubbish</v>
      </c>
    </row>
    <row r="593" spans="32:60" x14ac:dyDescent="0.35">
      <c r="AF593" t="str">
        <v>Garbodor</v>
      </c>
      <c r="AG593" t="str">
        <v>Poison</v>
      </c>
      <c r="AH593" t="str" cm="1">
        <f t="array" ref="AH593">_xlfn.TEXTSPLIT(AG593,",")</f>
        <v>Poison</v>
      </c>
      <c r="AJ593" t="str">
        <f>'pokedex_(Update_04.21)'!E590</f>
        <v>5</v>
      </c>
      <c r="AK593" t="str">
        <v>Garbodor</v>
      </c>
      <c r="AL593" t="str">
        <v>Poison</v>
      </c>
      <c r="AM593" t="str">
        <v>Poison</v>
      </c>
      <c r="AN593" t="str">
        <f t="shared" si="18"/>
        <v>Poison,Poison</v>
      </c>
      <c r="AO593" t="str">
        <v>Garbodor</v>
      </c>
      <c r="AQ593" t="str">
        <v>Poison</v>
      </c>
      <c r="AR593" t="str">
        <v>Garbodor</v>
      </c>
      <c r="AV593" t="str">
        <v>Garbodor</v>
      </c>
      <c r="AW593" t="str">
        <v>Poison</v>
      </c>
      <c r="AX593" t="str" cm="1">
        <f t="array" ref="AX593">_xlfn.TEXTSPLIT(AW593,",")</f>
        <v>Poison</v>
      </c>
      <c r="AZ593" t="str">
        <f>'pokedex_(Update_04.21)'!E590</f>
        <v>5</v>
      </c>
      <c r="BA593" t="str">
        <v>Garbodor</v>
      </c>
      <c r="BB593" t="str">
        <v>Poison</v>
      </c>
      <c r="BC593" t="str">
        <v>Poison</v>
      </c>
      <c r="BD593" t="str">
        <f t="shared" si="19"/>
        <v>Poison,Poison</v>
      </c>
      <c r="BE593" t="str">
        <v>Garbodor</v>
      </c>
      <c r="BG593" t="str">
        <v>Poison</v>
      </c>
      <c r="BH593" t="str">
        <v>Garbodor</v>
      </c>
    </row>
    <row r="594" spans="32:60" x14ac:dyDescent="0.35">
      <c r="AF594" t="str">
        <v>Zorua</v>
      </c>
      <c r="AG594" t="str">
        <v>Dark</v>
      </c>
      <c r="AH594" t="str" cm="1">
        <f t="array" ref="AH594">_xlfn.TEXTSPLIT(AG594,",")</f>
        <v>Dark</v>
      </c>
      <c r="AJ594" t="str">
        <f>'pokedex_(Update_04.21)'!E591</f>
        <v>5</v>
      </c>
      <c r="AK594" t="str">
        <v>Zorua</v>
      </c>
      <c r="AL594" t="str">
        <v>Dark</v>
      </c>
      <c r="AM594" t="str">
        <v>Dark</v>
      </c>
      <c r="AN594" t="str">
        <f t="shared" si="18"/>
        <v>Dark,Dark</v>
      </c>
      <c r="AO594" t="str">
        <v>Zorua</v>
      </c>
      <c r="AQ594" t="str">
        <v>Dark</v>
      </c>
      <c r="AR594" t="str">
        <v>Zorua</v>
      </c>
      <c r="AV594" t="str">
        <v>Zorua</v>
      </c>
      <c r="AW594" t="str">
        <v>Dark</v>
      </c>
      <c r="AX594" t="str" cm="1">
        <f t="array" ref="AX594">_xlfn.TEXTSPLIT(AW594,",")</f>
        <v>Dark</v>
      </c>
      <c r="AZ594" t="str">
        <f>'pokedex_(Update_04.21)'!E591</f>
        <v>5</v>
      </c>
      <c r="BA594" t="str">
        <v>Zorua</v>
      </c>
      <c r="BB594" t="str">
        <v>Dark</v>
      </c>
      <c r="BC594" t="str">
        <v>Dark</v>
      </c>
      <c r="BD594" t="str">
        <f t="shared" si="19"/>
        <v>Dark,Dark</v>
      </c>
      <c r="BE594" t="str">
        <v>Zorua</v>
      </c>
      <c r="BG594" t="str">
        <v>Dark</v>
      </c>
      <c r="BH594" t="str">
        <v>Zorua</v>
      </c>
    </row>
    <row r="595" spans="32:60" x14ac:dyDescent="0.35">
      <c r="AF595" t="str">
        <v>Zoroark</v>
      </c>
      <c r="AG595" t="str">
        <v>Dark</v>
      </c>
      <c r="AH595" t="str" cm="1">
        <f t="array" ref="AH595">_xlfn.TEXTSPLIT(AG595,",")</f>
        <v>Dark</v>
      </c>
      <c r="AJ595" t="str">
        <f>'pokedex_(Update_04.21)'!E592</f>
        <v>5</v>
      </c>
      <c r="AK595" t="str">
        <v>Zoroark</v>
      </c>
      <c r="AL595" t="str">
        <v>Dark</v>
      </c>
      <c r="AM595" t="str">
        <v>Dark</v>
      </c>
      <c r="AN595" t="str">
        <f t="shared" si="18"/>
        <v>Dark,Dark</v>
      </c>
      <c r="AO595" t="str">
        <v>Zoroark</v>
      </c>
      <c r="AQ595" t="str">
        <v>Dark</v>
      </c>
      <c r="AR595" t="str">
        <v>Zoroark</v>
      </c>
      <c r="AV595" t="str">
        <v>Zoroark</v>
      </c>
      <c r="AW595" t="str">
        <v>Dark</v>
      </c>
      <c r="AX595" t="str" cm="1">
        <f t="array" ref="AX595">_xlfn.TEXTSPLIT(AW595,",")</f>
        <v>Dark</v>
      </c>
      <c r="AZ595" t="str">
        <f>'pokedex_(Update_04.21)'!E592</f>
        <v>5</v>
      </c>
      <c r="BA595" t="str">
        <v>Zoroark</v>
      </c>
      <c r="BB595" t="str">
        <v>Dark</v>
      </c>
      <c r="BC595" t="str">
        <v>Dark</v>
      </c>
      <c r="BD595" t="str">
        <f t="shared" si="19"/>
        <v>Dark,Dark</v>
      </c>
      <c r="BE595" t="str">
        <v>Zoroark</v>
      </c>
      <c r="BG595" t="str">
        <v>Dark</v>
      </c>
      <c r="BH595" t="str">
        <v>Zoroark</v>
      </c>
    </row>
    <row r="596" spans="32:60" x14ac:dyDescent="0.35">
      <c r="AF596" t="str">
        <v>Minccino</v>
      </c>
      <c r="AG596" t="str">
        <v>Normal</v>
      </c>
      <c r="AH596" t="str" cm="1">
        <f t="array" ref="AH596">_xlfn.TEXTSPLIT(AG596,",")</f>
        <v>Normal</v>
      </c>
      <c r="AJ596" t="str">
        <f>'pokedex_(Update_04.21)'!E593</f>
        <v>5</v>
      </c>
      <c r="AK596" t="str">
        <v>Minccino</v>
      </c>
      <c r="AL596" t="str">
        <v>Normal</v>
      </c>
      <c r="AM596" t="str">
        <v>Normal</v>
      </c>
      <c r="AN596" t="str">
        <f t="shared" si="18"/>
        <v>Normal,Normal</v>
      </c>
      <c r="AO596" t="str">
        <v>Minccino</v>
      </c>
      <c r="AQ596" t="str">
        <v>Normal</v>
      </c>
      <c r="AR596" t="str">
        <v>Minccino</v>
      </c>
      <c r="AV596" t="str">
        <v>Minccino</v>
      </c>
      <c r="AW596" t="str">
        <v>Normal</v>
      </c>
      <c r="AX596" t="str" cm="1">
        <f t="array" ref="AX596">_xlfn.TEXTSPLIT(AW596,",")</f>
        <v>Normal</v>
      </c>
      <c r="AZ596" t="str">
        <f>'pokedex_(Update_04.21)'!E593</f>
        <v>5</v>
      </c>
      <c r="BA596" t="str">
        <v>Minccino</v>
      </c>
      <c r="BB596" t="str">
        <v>Normal</v>
      </c>
      <c r="BC596" t="str">
        <v>Normal</v>
      </c>
      <c r="BD596" t="str">
        <f t="shared" si="19"/>
        <v>Normal,Normal</v>
      </c>
      <c r="BE596" t="str">
        <v>Minccino</v>
      </c>
      <c r="BG596" t="str">
        <v>Normal</v>
      </c>
      <c r="BH596" t="str">
        <v>Minccino</v>
      </c>
    </row>
    <row r="597" spans="32:60" x14ac:dyDescent="0.35">
      <c r="AF597" t="str">
        <v>Cinccino</v>
      </c>
      <c r="AG597" t="str">
        <v>Normal</v>
      </c>
      <c r="AH597" t="str" cm="1">
        <f t="array" ref="AH597">_xlfn.TEXTSPLIT(AG597,",")</f>
        <v>Normal</v>
      </c>
      <c r="AJ597" t="str">
        <f>'pokedex_(Update_04.21)'!E594</f>
        <v>5</v>
      </c>
      <c r="AK597" t="str">
        <v>Cinccino</v>
      </c>
      <c r="AL597" t="str">
        <v>Normal</v>
      </c>
      <c r="AM597" t="str">
        <v>Normal</v>
      </c>
      <c r="AN597" t="str">
        <f t="shared" si="18"/>
        <v>Normal,Normal</v>
      </c>
      <c r="AO597" t="str">
        <v>Cinccino</v>
      </c>
      <c r="AQ597" t="str">
        <v>Normal</v>
      </c>
      <c r="AR597" t="str">
        <v>Cinccino</v>
      </c>
      <c r="AV597" t="str">
        <v>Cinccino</v>
      </c>
      <c r="AW597" t="str">
        <v>Normal</v>
      </c>
      <c r="AX597" t="str" cm="1">
        <f t="array" ref="AX597">_xlfn.TEXTSPLIT(AW597,",")</f>
        <v>Normal</v>
      </c>
      <c r="AZ597" t="str">
        <f>'pokedex_(Update_04.21)'!E594</f>
        <v>5</v>
      </c>
      <c r="BA597" t="str">
        <v>Cinccino</v>
      </c>
      <c r="BB597" t="str">
        <v>Normal</v>
      </c>
      <c r="BC597" t="str">
        <v>Normal</v>
      </c>
      <c r="BD597" t="str">
        <f t="shared" si="19"/>
        <v>Normal,Normal</v>
      </c>
      <c r="BE597" t="str">
        <v>Cinccino</v>
      </c>
      <c r="BG597" t="str">
        <v>Normal</v>
      </c>
      <c r="BH597" t="str">
        <v>Cinccino</v>
      </c>
    </row>
    <row r="598" spans="32:60" x14ac:dyDescent="0.35">
      <c r="AF598" t="str">
        <v>Gothita</v>
      </c>
      <c r="AG598" t="str">
        <v>Psychic</v>
      </c>
      <c r="AH598" t="str" cm="1">
        <f t="array" ref="AH598">_xlfn.TEXTSPLIT(AG598,",")</f>
        <v>Psychic</v>
      </c>
      <c r="AJ598" t="str">
        <f>'pokedex_(Update_04.21)'!E595</f>
        <v>5</v>
      </c>
      <c r="AK598" t="str">
        <v>Gothita</v>
      </c>
      <c r="AL598" t="str">
        <v>Psychic</v>
      </c>
      <c r="AM598" t="str">
        <v>Psychic</v>
      </c>
      <c r="AN598" t="str">
        <f t="shared" si="18"/>
        <v>Psychic,Psychic</v>
      </c>
      <c r="AO598" t="str">
        <v>Gothita</v>
      </c>
      <c r="AQ598" t="str">
        <v>Psychic</v>
      </c>
      <c r="AR598" t="str">
        <v>Gothita</v>
      </c>
      <c r="AV598" t="str">
        <v>Gothita</v>
      </c>
      <c r="AW598" t="str">
        <v>Psychic</v>
      </c>
      <c r="AX598" t="str" cm="1">
        <f t="array" ref="AX598">_xlfn.TEXTSPLIT(AW598,",")</f>
        <v>Psychic</v>
      </c>
      <c r="AZ598" t="str">
        <f>'pokedex_(Update_04.21)'!E595</f>
        <v>5</v>
      </c>
      <c r="BA598" t="str">
        <v>Gothita</v>
      </c>
      <c r="BB598" t="str">
        <v>Psychic</v>
      </c>
      <c r="BC598" t="str">
        <v>Psychic</v>
      </c>
      <c r="BD598" t="str">
        <f t="shared" si="19"/>
        <v>Psychic,Psychic</v>
      </c>
      <c r="BE598" t="str">
        <v>Gothita</v>
      </c>
      <c r="BG598" t="str">
        <v>Psychic</v>
      </c>
      <c r="BH598" t="str">
        <v>Gothita</v>
      </c>
    </row>
    <row r="599" spans="32:60" x14ac:dyDescent="0.35">
      <c r="AF599" t="str">
        <v>Gothorita</v>
      </c>
      <c r="AG599" t="str">
        <v>Psychic</v>
      </c>
      <c r="AH599" t="str" cm="1">
        <f t="array" ref="AH599">_xlfn.TEXTSPLIT(AG599,",")</f>
        <v>Psychic</v>
      </c>
      <c r="AJ599" t="str">
        <f>'pokedex_(Update_04.21)'!E596</f>
        <v>5</v>
      </c>
      <c r="AK599" t="str">
        <v>Gothorita</v>
      </c>
      <c r="AL599" t="str">
        <v>Psychic</v>
      </c>
      <c r="AM599" t="str">
        <v>Psychic</v>
      </c>
      <c r="AN599" t="str">
        <f t="shared" si="18"/>
        <v>Psychic,Psychic</v>
      </c>
      <c r="AO599" t="str">
        <v>Gothorita</v>
      </c>
      <c r="AQ599" t="str">
        <v>Psychic</v>
      </c>
      <c r="AR599" t="str">
        <v>Gothorita</v>
      </c>
      <c r="AV599" t="str">
        <v>Gothorita</v>
      </c>
      <c r="AW599" t="str">
        <v>Psychic</v>
      </c>
      <c r="AX599" t="str" cm="1">
        <f t="array" ref="AX599">_xlfn.TEXTSPLIT(AW599,",")</f>
        <v>Psychic</v>
      </c>
      <c r="AZ599" t="str">
        <f>'pokedex_(Update_04.21)'!E596</f>
        <v>5</v>
      </c>
      <c r="BA599" t="str">
        <v>Gothorita</v>
      </c>
      <c r="BB599" t="str">
        <v>Psychic</v>
      </c>
      <c r="BC599" t="str">
        <v>Psychic</v>
      </c>
      <c r="BD599" t="str">
        <f t="shared" si="19"/>
        <v>Psychic,Psychic</v>
      </c>
      <c r="BE599" t="str">
        <v>Gothorita</v>
      </c>
      <c r="BG599" t="str">
        <v>Psychic</v>
      </c>
      <c r="BH599" t="str">
        <v>Gothorita</v>
      </c>
    </row>
    <row r="600" spans="32:60" x14ac:dyDescent="0.35">
      <c r="AF600" t="str">
        <v>Gothitelle</v>
      </c>
      <c r="AG600" t="str">
        <v>Psychic</v>
      </c>
      <c r="AH600" t="str" cm="1">
        <f t="array" ref="AH600">_xlfn.TEXTSPLIT(AG600,",")</f>
        <v>Psychic</v>
      </c>
      <c r="AJ600" t="str">
        <f>'pokedex_(Update_04.21)'!E597</f>
        <v>5</v>
      </c>
      <c r="AK600" t="str">
        <v>Gothitelle</v>
      </c>
      <c r="AL600" t="str">
        <v>Psychic</v>
      </c>
      <c r="AM600" t="str">
        <v>Psychic</v>
      </c>
      <c r="AN600" t="str">
        <f t="shared" si="18"/>
        <v>Psychic,Psychic</v>
      </c>
      <c r="AO600" t="str">
        <v>Gothitelle</v>
      </c>
      <c r="AQ600" t="str">
        <v>Psychic</v>
      </c>
      <c r="AR600" t="str">
        <v>Gothitelle</v>
      </c>
      <c r="AV600" t="str">
        <v>Gothitelle</v>
      </c>
      <c r="AW600" t="str">
        <v>Psychic</v>
      </c>
      <c r="AX600" t="str" cm="1">
        <f t="array" ref="AX600">_xlfn.TEXTSPLIT(AW600,",")</f>
        <v>Psychic</v>
      </c>
      <c r="AZ600" t="str">
        <f>'pokedex_(Update_04.21)'!E597</f>
        <v>5</v>
      </c>
      <c r="BA600" t="str">
        <v>Gothitelle</v>
      </c>
      <c r="BB600" t="str">
        <v>Psychic</v>
      </c>
      <c r="BC600" t="str">
        <v>Psychic</v>
      </c>
      <c r="BD600" t="str">
        <f t="shared" si="19"/>
        <v>Psychic,Psychic</v>
      </c>
      <c r="BE600" t="str">
        <v>Gothitelle</v>
      </c>
      <c r="BG600" t="str">
        <v>Psychic</v>
      </c>
      <c r="BH600" t="str">
        <v>Gothitelle</v>
      </c>
    </row>
    <row r="601" spans="32:60" x14ac:dyDescent="0.35">
      <c r="AF601" t="str">
        <v>Solosis</v>
      </c>
      <c r="AG601" t="str">
        <v>Psychic</v>
      </c>
      <c r="AH601" t="str" cm="1">
        <f t="array" ref="AH601">_xlfn.TEXTSPLIT(AG601,",")</f>
        <v>Psychic</v>
      </c>
      <c r="AJ601" t="str">
        <f>'pokedex_(Update_04.21)'!E598</f>
        <v>5</v>
      </c>
      <c r="AK601" t="str">
        <v>Solosis</v>
      </c>
      <c r="AL601" t="str">
        <v>Psychic</v>
      </c>
      <c r="AM601" t="str">
        <v>Psychic</v>
      </c>
      <c r="AN601" t="str">
        <f t="shared" si="18"/>
        <v>Psychic,Psychic</v>
      </c>
      <c r="AO601" t="str">
        <v>Solosis</v>
      </c>
      <c r="AQ601" t="str">
        <v>Psychic</v>
      </c>
      <c r="AR601" t="str">
        <v>Solosis</v>
      </c>
      <c r="AV601" t="str">
        <v>Solosis</v>
      </c>
      <c r="AW601" t="str">
        <v>Psychic</v>
      </c>
      <c r="AX601" t="str" cm="1">
        <f t="array" ref="AX601">_xlfn.TEXTSPLIT(AW601,",")</f>
        <v>Psychic</v>
      </c>
      <c r="AZ601" t="str">
        <f>'pokedex_(Update_04.21)'!E598</f>
        <v>5</v>
      </c>
      <c r="BA601" t="str">
        <v>Solosis</v>
      </c>
      <c r="BB601" t="str">
        <v>Psychic</v>
      </c>
      <c r="BC601" t="str">
        <v>Psychic</v>
      </c>
      <c r="BD601" t="str">
        <f t="shared" si="19"/>
        <v>Psychic,Psychic</v>
      </c>
      <c r="BE601" t="str">
        <v>Solosis</v>
      </c>
      <c r="BG601" t="str">
        <v>Psychic</v>
      </c>
      <c r="BH601" t="str">
        <v>Solosis</v>
      </c>
    </row>
    <row r="602" spans="32:60" x14ac:dyDescent="0.35">
      <c r="AF602" t="str">
        <v>Duosion</v>
      </c>
      <c r="AG602" t="str">
        <v>Psychic</v>
      </c>
      <c r="AH602" t="str" cm="1">
        <f t="array" ref="AH602">_xlfn.TEXTSPLIT(AG602,",")</f>
        <v>Psychic</v>
      </c>
      <c r="AJ602" t="str">
        <f>'pokedex_(Update_04.21)'!E599</f>
        <v>5</v>
      </c>
      <c r="AK602" t="str">
        <v>Duosion</v>
      </c>
      <c r="AL602" t="str">
        <v>Psychic</v>
      </c>
      <c r="AM602" t="str">
        <v>Psychic</v>
      </c>
      <c r="AN602" t="str">
        <f t="shared" si="18"/>
        <v>Psychic,Psychic</v>
      </c>
      <c r="AO602" t="str">
        <v>Duosion</v>
      </c>
      <c r="AQ602" t="str">
        <v>Psychic</v>
      </c>
      <c r="AR602" t="str">
        <v>Duosion</v>
      </c>
      <c r="AV602" t="str">
        <v>Duosion</v>
      </c>
      <c r="AW602" t="str">
        <v>Psychic</v>
      </c>
      <c r="AX602" t="str" cm="1">
        <f t="array" ref="AX602">_xlfn.TEXTSPLIT(AW602,",")</f>
        <v>Psychic</v>
      </c>
      <c r="AZ602" t="str">
        <f>'pokedex_(Update_04.21)'!E599</f>
        <v>5</v>
      </c>
      <c r="BA602" t="str">
        <v>Duosion</v>
      </c>
      <c r="BB602" t="str">
        <v>Psychic</v>
      </c>
      <c r="BC602" t="str">
        <v>Psychic</v>
      </c>
      <c r="BD602" t="str">
        <f t="shared" si="19"/>
        <v>Psychic,Psychic</v>
      </c>
      <c r="BE602" t="str">
        <v>Duosion</v>
      </c>
      <c r="BG602" t="str">
        <v>Psychic</v>
      </c>
      <c r="BH602" t="str">
        <v>Duosion</v>
      </c>
    </row>
    <row r="603" spans="32:60" x14ac:dyDescent="0.35">
      <c r="AF603" t="str">
        <v>Reuniclus</v>
      </c>
      <c r="AG603" t="str">
        <v>Psychic</v>
      </c>
      <c r="AH603" t="str" cm="1">
        <f t="array" ref="AH603">_xlfn.TEXTSPLIT(AG603,",")</f>
        <v>Psychic</v>
      </c>
      <c r="AJ603" t="str">
        <f>'pokedex_(Update_04.21)'!E600</f>
        <v>5</v>
      </c>
      <c r="AK603" t="str">
        <v>Reuniclus</v>
      </c>
      <c r="AL603" t="str">
        <v>Psychic</v>
      </c>
      <c r="AM603" t="str">
        <v>Psychic</v>
      </c>
      <c r="AN603" t="str">
        <f t="shared" si="18"/>
        <v>Psychic,Psychic</v>
      </c>
      <c r="AO603" t="str">
        <v>Reuniclus</v>
      </c>
      <c r="AQ603" t="str">
        <v>Psychic</v>
      </c>
      <c r="AR603" t="str">
        <v>Reuniclus</v>
      </c>
      <c r="AV603" t="str">
        <v>Reuniclus</v>
      </c>
      <c r="AW603" t="str">
        <v>Psychic</v>
      </c>
      <c r="AX603" t="str" cm="1">
        <f t="array" ref="AX603">_xlfn.TEXTSPLIT(AW603,",")</f>
        <v>Psychic</v>
      </c>
      <c r="AZ603" t="str">
        <f>'pokedex_(Update_04.21)'!E600</f>
        <v>5</v>
      </c>
      <c r="BA603" t="str">
        <v>Reuniclus</v>
      </c>
      <c r="BB603" t="str">
        <v>Psychic</v>
      </c>
      <c r="BC603" t="str">
        <v>Psychic</v>
      </c>
      <c r="BD603" t="str">
        <f t="shared" si="19"/>
        <v>Psychic,Psychic</v>
      </c>
      <c r="BE603" t="str">
        <v>Reuniclus</v>
      </c>
      <c r="BG603" t="str">
        <v>Psychic</v>
      </c>
      <c r="BH603" t="str">
        <v>Reuniclus</v>
      </c>
    </row>
    <row r="604" spans="32:60" x14ac:dyDescent="0.35">
      <c r="AF604" t="str">
        <v>Ducklett</v>
      </c>
      <c r="AG604" t="str">
        <v>Water, Flying</v>
      </c>
      <c r="AH604" t="str" cm="1">
        <f t="array" ref="AH604:AI604">_xlfn.TEXTSPLIT(AG604,",")</f>
        <v>Water</v>
      </c>
      <c r="AI604" t="str">
        <v xml:space="preserve"> Flying</v>
      </c>
      <c r="AJ604" t="str">
        <f>'pokedex_(Update_04.21)'!E601</f>
        <v>5</v>
      </c>
      <c r="AK604" t="str">
        <v>Ducklett</v>
      </c>
      <c r="AL604" t="str">
        <v>Water</v>
      </c>
      <c r="AM604" t="str">
        <v xml:space="preserve"> Flying</v>
      </c>
      <c r="AN604" t="str">
        <f t="shared" si="18"/>
        <v>Water, Flying</v>
      </c>
      <c r="AO604" t="str">
        <v>Ducklett</v>
      </c>
      <c r="AQ604" t="str">
        <v>Water, Flying</v>
      </c>
      <c r="AR604" t="str">
        <v>Ducklett</v>
      </c>
      <c r="AV604" t="str">
        <v>Ducklett</v>
      </c>
      <c r="AW604" t="str">
        <v>Water, Flying</v>
      </c>
      <c r="AX604" t="str" cm="1">
        <f t="array" ref="AX604:AY604">_xlfn.TEXTSPLIT(AW604,",")</f>
        <v>Water</v>
      </c>
      <c r="AY604" t="str">
        <v xml:space="preserve"> Flying</v>
      </c>
      <c r="AZ604" t="str">
        <f>'pokedex_(Update_04.21)'!E601</f>
        <v>5</v>
      </c>
      <c r="BA604" t="str">
        <v>Ducklett</v>
      </c>
      <c r="BB604" t="str">
        <v>Water</v>
      </c>
      <c r="BC604" t="str">
        <v xml:space="preserve"> Flying</v>
      </c>
      <c r="BD604" t="str">
        <f t="shared" si="19"/>
        <v>Water, Flying</v>
      </c>
      <c r="BE604" t="str">
        <v>Ducklett</v>
      </c>
      <c r="BG604" t="str">
        <v>Water, Flying</v>
      </c>
      <c r="BH604" t="str">
        <v>Ducklett</v>
      </c>
    </row>
    <row r="605" spans="32:60" x14ac:dyDescent="0.35">
      <c r="AF605" t="str">
        <v>Swanna</v>
      </c>
      <c r="AG605" t="str">
        <v>Water, Flying</v>
      </c>
      <c r="AH605" t="str" cm="1">
        <f t="array" ref="AH605:AI605">_xlfn.TEXTSPLIT(AG605,",")</f>
        <v>Water</v>
      </c>
      <c r="AI605" t="str">
        <v xml:space="preserve"> Flying</v>
      </c>
      <c r="AJ605" t="str">
        <f>'pokedex_(Update_04.21)'!E602</f>
        <v>5</v>
      </c>
      <c r="AK605" t="str">
        <v>Swanna</v>
      </c>
      <c r="AL605" t="str">
        <v>Water</v>
      </c>
      <c r="AM605" t="str">
        <v xml:space="preserve"> Flying</v>
      </c>
      <c r="AN605" t="str">
        <f t="shared" si="18"/>
        <v>Water, Flying</v>
      </c>
      <c r="AO605" t="str">
        <v>Swanna</v>
      </c>
      <c r="AQ605" t="str">
        <v>Water, Flying</v>
      </c>
      <c r="AR605" t="str">
        <v>Swanna</v>
      </c>
      <c r="AV605" t="str">
        <v>Swanna</v>
      </c>
      <c r="AW605" t="str">
        <v>Water, Flying</v>
      </c>
      <c r="AX605" t="str" cm="1">
        <f t="array" ref="AX605:AY605">_xlfn.TEXTSPLIT(AW605,",")</f>
        <v>Water</v>
      </c>
      <c r="AY605" t="str">
        <v xml:space="preserve"> Flying</v>
      </c>
      <c r="AZ605" t="str">
        <f>'pokedex_(Update_04.21)'!E602</f>
        <v>5</v>
      </c>
      <c r="BA605" t="str">
        <v>Swanna</v>
      </c>
      <c r="BB605" t="str">
        <v>Water</v>
      </c>
      <c r="BC605" t="str">
        <v xml:space="preserve"> Flying</v>
      </c>
      <c r="BD605" t="str">
        <f t="shared" si="19"/>
        <v>Water, Flying</v>
      </c>
      <c r="BE605" t="str">
        <v>Swanna</v>
      </c>
      <c r="BG605" t="str">
        <v>Water, Flying</v>
      </c>
      <c r="BH605" t="str">
        <v>Swanna</v>
      </c>
    </row>
    <row r="606" spans="32:60" x14ac:dyDescent="0.35">
      <c r="AF606" t="str">
        <v>Vanillite</v>
      </c>
      <c r="AG606" t="str">
        <v>Ice</v>
      </c>
      <c r="AH606" t="str" cm="1">
        <f t="array" ref="AH606">_xlfn.TEXTSPLIT(AG606,",")</f>
        <v>Ice</v>
      </c>
      <c r="AJ606" t="str">
        <f>'pokedex_(Update_04.21)'!E603</f>
        <v>5</v>
      </c>
      <c r="AK606" t="str">
        <v>Vanillite</v>
      </c>
      <c r="AL606" t="str">
        <v>Ice</v>
      </c>
      <c r="AM606" t="str">
        <v>Ice</v>
      </c>
      <c r="AN606" t="str">
        <f t="shared" si="18"/>
        <v>Ice,Ice</v>
      </c>
      <c r="AO606" t="str">
        <v>Vanillite</v>
      </c>
      <c r="AQ606" t="str">
        <v>Ice</v>
      </c>
      <c r="AR606" t="str">
        <v>Vanillite</v>
      </c>
      <c r="AV606" t="str">
        <v>Vanillite</v>
      </c>
      <c r="AW606" t="str">
        <v>Ice</v>
      </c>
      <c r="AX606" t="str" cm="1">
        <f t="array" ref="AX606">_xlfn.TEXTSPLIT(AW606,",")</f>
        <v>Ice</v>
      </c>
      <c r="AZ606" t="str">
        <f>'pokedex_(Update_04.21)'!E603</f>
        <v>5</v>
      </c>
      <c r="BA606" t="str">
        <v>Vanillite</v>
      </c>
      <c r="BB606" t="str">
        <v>Ice</v>
      </c>
      <c r="BC606" t="str">
        <v>Ice</v>
      </c>
      <c r="BD606" t="str">
        <f t="shared" si="19"/>
        <v>Ice,Ice</v>
      </c>
      <c r="BE606" t="str">
        <v>Vanillite</v>
      </c>
      <c r="BG606" t="str">
        <v>Ice</v>
      </c>
      <c r="BH606" t="str">
        <v>Vanillite</v>
      </c>
    </row>
    <row r="607" spans="32:60" x14ac:dyDescent="0.35">
      <c r="AF607" t="str">
        <v>Vanillish</v>
      </c>
      <c r="AG607" t="str">
        <v>Ice</v>
      </c>
      <c r="AH607" t="str" cm="1">
        <f t="array" ref="AH607">_xlfn.TEXTSPLIT(AG607,",")</f>
        <v>Ice</v>
      </c>
      <c r="AJ607" t="str">
        <f>'pokedex_(Update_04.21)'!E604</f>
        <v>5</v>
      </c>
      <c r="AK607" t="str">
        <v>Vanillish</v>
      </c>
      <c r="AL607" t="str">
        <v>Ice</v>
      </c>
      <c r="AM607" t="str">
        <v>Ice</v>
      </c>
      <c r="AN607" t="str">
        <f t="shared" si="18"/>
        <v>Ice,Ice</v>
      </c>
      <c r="AO607" t="str">
        <v>Vanillish</v>
      </c>
      <c r="AQ607" t="str">
        <v>Ice</v>
      </c>
      <c r="AR607" t="str">
        <v>Vanillish</v>
      </c>
      <c r="AV607" t="str">
        <v>Vanillish</v>
      </c>
      <c r="AW607" t="str">
        <v>Ice</v>
      </c>
      <c r="AX607" t="str" cm="1">
        <f t="array" ref="AX607">_xlfn.TEXTSPLIT(AW607,",")</f>
        <v>Ice</v>
      </c>
      <c r="AZ607" t="str">
        <f>'pokedex_(Update_04.21)'!E604</f>
        <v>5</v>
      </c>
      <c r="BA607" t="str">
        <v>Vanillish</v>
      </c>
      <c r="BB607" t="str">
        <v>Ice</v>
      </c>
      <c r="BC607" t="str">
        <v>Ice</v>
      </c>
      <c r="BD607" t="str">
        <f t="shared" si="19"/>
        <v>Ice,Ice</v>
      </c>
      <c r="BE607" t="str">
        <v>Vanillish</v>
      </c>
      <c r="BG607" t="str">
        <v>Ice</v>
      </c>
      <c r="BH607" t="str">
        <v>Vanillish</v>
      </c>
    </row>
    <row r="608" spans="32:60" x14ac:dyDescent="0.35">
      <c r="AF608" t="str">
        <v>Vanilluxe</v>
      </c>
      <c r="AG608" t="str">
        <v>Ice</v>
      </c>
      <c r="AH608" t="str" cm="1">
        <f t="array" ref="AH608">_xlfn.TEXTSPLIT(AG608,",")</f>
        <v>Ice</v>
      </c>
      <c r="AJ608" t="str">
        <f>'pokedex_(Update_04.21)'!E605</f>
        <v>5</v>
      </c>
      <c r="AK608" t="str">
        <v>Vanilluxe</v>
      </c>
      <c r="AL608" t="str">
        <v>Ice</v>
      </c>
      <c r="AM608" t="str">
        <v>Ice</v>
      </c>
      <c r="AN608" t="str">
        <f t="shared" si="18"/>
        <v>Ice,Ice</v>
      </c>
      <c r="AO608" t="str">
        <v>Vanilluxe</v>
      </c>
      <c r="AQ608" t="str">
        <v>Ice</v>
      </c>
      <c r="AR608" t="str">
        <v>Vanilluxe</v>
      </c>
      <c r="AV608" t="str">
        <v>Vanilluxe</v>
      </c>
      <c r="AW608" t="str">
        <v>Ice</v>
      </c>
      <c r="AX608" t="str" cm="1">
        <f t="array" ref="AX608">_xlfn.TEXTSPLIT(AW608,",")</f>
        <v>Ice</v>
      </c>
      <c r="AZ608" t="str">
        <f>'pokedex_(Update_04.21)'!E605</f>
        <v>5</v>
      </c>
      <c r="BA608" t="str">
        <v>Vanilluxe</v>
      </c>
      <c r="BB608" t="str">
        <v>Ice</v>
      </c>
      <c r="BC608" t="str">
        <v>Ice</v>
      </c>
      <c r="BD608" t="str">
        <f t="shared" si="19"/>
        <v>Ice,Ice</v>
      </c>
      <c r="BE608" t="str">
        <v>Vanilluxe</v>
      </c>
      <c r="BG608" t="str">
        <v>Ice</v>
      </c>
      <c r="BH608" t="str">
        <v>Vanilluxe</v>
      </c>
    </row>
    <row r="609" spans="32:60" x14ac:dyDescent="0.35">
      <c r="AF609" t="str">
        <v>Deerling</v>
      </c>
      <c r="AG609" t="str">
        <v>Normal, Grass</v>
      </c>
      <c r="AH609" t="str" cm="1">
        <f t="array" ref="AH609:AI609">_xlfn.TEXTSPLIT(AG609,",")</f>
        <v>Normal</v>
      </c>
      <c r="AI609" t="str">
        <v xml:space="preserve"> Grass</v>
      </c>
      <c r="AJ609" t="str">
        <f>'pokedex_(Update_04.21)'!E606</f>
        <v>5</v>
      </c>
      <c r="AK609" t="str">
        <v>Deerling</v>
      </c>
      <c r="AL609" t="str">
        <v>Normal</v>
      </c>
      <c r="AM609" t="str">
        <v xml:space="preserve"> Grass</v>
      </c>
      <c r="AN609" t="str">
        <f t="shared" si="18"/>
        <v>Normal, Grass</v>
      </c>
      <c r="AO609" t="str">
        <v>Deerling</v>
      </c>
      <c r="AQ609" t="str">
        <v>Normal, Grass</v>
      </c>
      <c r="AR609" t="str">
        <v>Deerling</v>
      </c>
      <c r="AV609" t="str">
        <v>Deerling</v>
      </c>
      <c r="AW609" t="str">
        <v>Normal, Grass</v>
      </c>
      <c r="AX609" t="str" cm="1">
        <f t="array" ref="AX609:AY609">_xlfn.TEXTSPLIT(AW609,",")</f>
        <v>Normal</v>
      </c>
      <c r="AY609" t="str">
        <v xml:space="preserve"> Grass</v>
      </c>
      <c r="AZ609" t="str">
        <f>'pokedex_(Update_04.21)'!E606</f>
        <v>5</v>
      </c>
      <c r="BA609" t="str">
        <v>Deerling</v>
      </c>
      <c r="BB609" t="str">
        <v>Normal</v>
      </c>
      <c r="BC609" t="str">
        <v xml:space="preserve"> Grass</v>
      </c>
      <c r="BD609" t="str">
        <f t="shared" si="19"/>
        <v>Normal, Grass</v>
      </c>
      <c r="BE609" t="str">
        <v>Deerling</v>
      </c>
      <c r="BG609" t="str">
        <v>Normal, Grass</v>
      </c>
      <c r="BH609" t="str">
        <v>Deerling</v>
      </c>
    </row>
    <row r="610" spans="32:60" x14ac:dyDescent="0.35">
      <c r="AF610" t="str">
        <v>Sawsbuck</v>
      </c>
      <c r="AG610" t="str">
        <v>Normal, Grass</v>
      </c>
      <c r="AH610" t="str" cm="1">
        <f t="array" ref="AH610:AI610">_xlfn.TEXTSPLIT(AG610,",")</f>
        <v>Normal</v>
      </c>
      <c r="AI610" t="str">
        <v xml:space="preserve"> Grass</v>
      </c>
      <c r="AJ610" t="str">
        <f>'pokedex_(Update_04.21)'!E607</f>
        <v>5</v>
      </c>
      <c r="AK610" t="str">
        <v>Sawsbuck</v>
      </c>
      <c r="AL610" t="str">
        <v>Normal</v>
      </c>
      <c r="AM610" t="str">
        <v xml:space="preserve"> Grass</v>
      </c>
      <c r="AN610" t="str">
        <f t="shared" si="18"/>
        <v>Normal, Grass</v>
      </c>
      <c r="AO610" t="str">
        <v>Sawsbuck</v>
      </c>
      <c r="AQ610" t="str">
        <v>Normal, Grass</v>
      </c>
      <c r="AR610" t="str">
        <v>Sawsbuck</v>
      </c>
      <c r="AV610" t="str">
        <v>Sawsbuck</v>
      </c>
      <c r="AW610" t="str">
        <v>Normal, Grass</v>
      </c>
      <c r="AX610" t="str" cm="1">
        <f t="array" ref="AX610:AY610">_xlfn.TEXTSPLIT(AW610,",")</f>
        <v>Normal</v>
      </c>
      <c r="AY610" t="str">
        <v xml:space="preserve"> Grass</v>
      </c>
      <c r="AZ610" t="str">
        <f>'pokedex_(Update_04.21)'!E607</f>
        <v>5</v>
      </c>
      <c r="BA610" t="str">
        <v>Sawsbuck</v>
      </c>
      <c r="BB610" t="str">
        <v>Normal</v>
      </c>
      <c r="BC610" t="str">
        <v xml:space="preserve"> Grass</v>
      </c>
      <c r="BD610" t="str">
        <f t="shared" si="19"/>
        <v>Normal, Grass</v>
      </c>
      <c r="BE610" t="str">
        <v>Sawsbuck</v>
      </c>
      <c r="BG610" t="str">
        <v>Normal, Grass</v>
      </c>
      <c r="BH610" t="str">
        <v>Sawsbuck</v>
      </c>
    </row>
    <row r="611" spans="32:60" x14ac:dyDescent="0.35">
      <c r="AF611" t="str">
        <v>Emolga</v>
      </c>
      <c r="AG611" t="str">
        <v>Electric, Flying</v>
      </c>
      <c r="AH611" t="str" cm="1">
        <f t="array" ref="AH611:AI611">_xlfn.TEXTSPLIT(AG611,",")</f>
        <v>Electric</v>
      </c>
      <c r="AI611" t="str">
        <v xml:space="preserve"> Flying</v>
      </c>
      <c r="AJ611" t="str">
        <f>'pokedex_(Update_04.21)'!E608</f>
        <v>5</v>
      </c>
      <c r="AK611" t="str">
        <v>Emolga</v>
      </c>
      <c r="AL611" t="str">
        <v>Electric</v>
      </c>
      <c r="AM611" t="str">
        <v xml:space="preserve"> Flying</v>
      </c>
      <c r="AN611" t="str">
        <f t="shared" si="18"/>
        <v>Electric, Flying</v>
      </c>
      <c r="AO611" t="str">
        <v>Emolga</v>
      </c>
      <c r="AQ611" t="str">
        <v>Electric, Flying</v>
      </c>
      <c r="AR611" t="str">
        <v>Emolga</v>
      </c>
      <c r="AV611" t="str">
        <v>Emolga</v>
      </c>
      <c r="AW611" t="str">
        <v>Electric, Flying</v>
      </c>
      <c r="AX611" t="str" cm="1">
        <f t="array" ref="AX611:AY611">_xlfn.TEXTSPLIT(AW611,",")</f>
        <v>Electric</v>
      </c>
      <c r="AY611" t="str">
        <v xml:space="preserve"> Flying</v>
      </c>
      <c r="AZ611" t="str">
        <f>'pokedex_(Update_04.21)'!E608</f>
        <v>5</v>
      </c>
      <c r="BA611" t="str">
        <v>Emolga</v>
      </c>
      <c r="BB611" t="str">
        <v>Electric</v>
      </c>
      <c r="BC611" t="str">
        <v xml:space="preserve"> Flying</v>
      </c>
      <c r="BD611" t="str">
        <f t="shared" si="19"/>
        <v>Electric, Flying</v>
      </c>
      <c r="BE611" t="str">
        <v>Emolga</v>
      </c>
      <c r="BG611" t="str">
        <v>Electric, Flying</v>
      </c>
      <c r="BH611" t="str">
        <v>Emolga</v>
      </c>
    </row>
    <row r="612" spans="32:60" x14ac:dyDescent="0.35">
      <c r="AF612" t="str">
        <v>Karrablast</v>
      </c>
      <c r="AG612" t="str">
        <v>Bug</v>
      </c>
      <c r="AH612" t="str" cm="1">
        <f t="array" ref="AH612">_xlfn.TEXTSPLIT(AG612,",")</f>
        <v>Bug</v>
      </c>
      <c r="AJ612" t="str">
        <f>'pokedex_(Update_04.21)'!E609</f>
        <v>5</v>
      </c>
      <c r="AK612" t="str">
        <v>Karrablast</v>
      </c>
      <c r="AL612" t="str">
        <v>Bug</v>
      </c>
      <c r="AM612" t="str">
        <v>Bug</v>
      </c>
      <c r="AN612" t="str">
        <f t="shared" si="18"/>
        <v>Bug,Bug</v>
      </c>
      <c r="AO612" t="str">
        <v>Karrablast</v>
      </c>
      <c r="AQ612" t="str">
        <v>Bug</v>
      </c>
      <c r="AR612" t="str">
        <v>Karrablast</v>
      </c>
      <c r="AV612" t="str">
        <v>Karrablast</v>
      </c>
      <c r="AW612" t="str">
        <v>Bug</v>
      </c>
      <c r="AX612" t="str" cm="1">
        <f t="array" ref="AX612">_xlfn.TEXTSPLIT(AW612,",")</f>
        <v>Bug</v>
      </c>
      <c r="AZ612" t="str">
        <f>'pokedex_(Update_04.21)'!E609</f>
        <v>5</v>
      </c>
      <c r="BA612" t="str">
        <v>Karrablast</v>
      </c>
      <c r="BB612" t="str">
        <v>Bug</v>
      </c>
      <c r="BC612" t="str">
        <v>Bug</v>
      </c>
      <c r="BD612" t="str">
        <f t="shared" si="19"/>
        <v>Bug,Bug</v>
      </c>
      <c r="BE612" t="str">
        <v>Karrablast</v>
      </c>
      <c r="BG612" t="str">
        <v>Bug</v>
      </c>
      <c r="BH612" t="str">
        <v>Karrablast</v>
      </c>
    </row>
    <row r="613" spans="32:60" x14ac:dyDescent="0.35">
      <c r="AF613" t="str">
        <v>Escavalier</v>
      </c>
      <c r="AG613" t="str">
        <v>Bug, Steel</v>
      </c>
      <c r="AH613" t="str" cm="1">
        <f t="array" ref="AH613:AI613">_xlfn.TEXTSPLIT(AG613,",")</f>
        <v>Bug</v>
      </c>
      <c r="AI613" t="str">
        <v xml:space="preserve"> Steel</v>
      </c>
      <c r="AJ613" t="str">
        <f>'pokedex_(Update_04.21)'!E610</f>
        <v>5</v>
      </c>
      <c r="AK613" t="str">
        <v>Escavalier</v>
      </c>
      <c r="AL613" t="str">
        <v>Bug</v>
      </c>
      <c r="AM613" t="str">
        <v xml:space="preserve"> Steel</v>
      </c>
      <c r="AN613" t="str">
        <f t="shared" si="18"/>
        <v>Bug, Steel</v>
      </c>
      <c r="AO613" t="str">
        <v>Escavalier</v>
      </c>
      <c r="AQ613" t="str">
        <v>Bug, Steel</v>
      </c>
      <c r="AR613" t="str">
        <v>Escavalier</v>
      </c>
      <c r="AV613" t="str">
        <v>Escavalier</v>
      </c>
      <c r="AW613" t="str">
        <v>Bug, Steel</v>
      </c>
      <c r="AX613" t="str" cm="1">
        <f t="array" ref="AX613:AY613">_xlfn.TEXTSPLIT(AW613,",")</f>
        <v>Bug</v>
      </c>
      <c r="AY613" t="str">
        <v xml:space="preserve"> Steel</v>
      </c>
      <c r="AZ613" t="str">
        <f>'pokedex_(Update_04.21)'!E610</f>
        <v>5</v>
      </c>
      <c r="BA613" t="str">
        <v>Escavalier</v>
      </c>
      <c r="BB613" t="str">
        <v>Bug</v>
      </c>
      <c r="BC613" t="str">
        <v xml:space="preserve"> Steel</v>
      </c>
      <c r="BD613" t="str">
        <f t="shared" si="19"/>
        <v>Bug, Steel</v>
      </c>
      <c r="BE613" t="str">
        <v>Escavalier</v>
      </c>
      <c r="BG613" t="str">
        <v>Bug, Steel</v>
      </c>
      <c r="BH613" t="str">
        <v>Escavalier</v>
      </c>
    </row>
    <row r="614" spans="32:60" x14ac:dyDescent="0.35">
      <c r="AF614" t="str">
        <v>Foongus</v>
      </c>
      <c r="AG614" t="str">
        <v>Grass, Poison</v>
      </c>
      <c r="AH614" t="str" cm="1">
        <f t="array" ref="AH614:AI614">_xlfn.TEXTSPLIT(AG614,",")</f>
        <v>Grass</v>
      </c>
      <c r="AI614" t="str">
        <v xml:space="preserve"> Poison</v>
      </c>
      <c r="AJ614" t="str">
        <f>'pokedex_(Update_04.21)'!E611</f>
        <v>5</v>
      </c>
      <c r="AK614" t="str">
        <v>Foongus</v>
      </c>
      <c r="AL614" t="str">
        <v>Grass</v>
      </c>
      <c r="AM614" t="str">
        <v xml:space="preserve"> Poison</v>
      </c>
      <c r="AN614" t="str">
        <f t="shared" si="18"/>
        <v>Grass, Poison</v>
      </c>
      <c r="AO614" t="str">
        <v>Foongus</v>
      </c>
      <c r="AQ614" t="str">
        <v>Grass, Poison</v>
      </c>
      <c r="AR614" t="str">
        <v>Foongus</v>
      </c>
      <c r="AV614" t="str">
        <v>Foongus</v>
      </c>
      <c r="AW614" t="str">
        <v>Grass, Poison</v>
      </c>
      <c r="AX614" t="str" cm="1">
        <f t="array" ref="AX614:AY614">_xlfn.TEXTSPLIT(AW614,",")</f>
        <v>Grass</v>
      </c>
      <c r="AY614" t="str">
        <v xml:space="preserve"> Poison</v>
      </c>
      <c r="AZ614" t="str">
        <f>'pokedex_(Update_04.21)'!E611</f>
        <v>5</v>
      </c>
      <c r="BA614" t="str">
        <v>Foongus</v>
      </c>
      <c r="BB614" t="str">
        <v>Grass</v>
      </c>
      <c r="BC614" t="str">
        <v xml:space="preserve"> Poison</v>
      </c>
      <c r="BD614" t="str">
        <f t="shared" si="19"/>
        <v>Grass, Poison</v>
      </c>
      <c r="BE614" t="str">
        <v>Foongus</v>
      </c>
      <c r="BG614" t="str">
        <v>Grass, Poison</v>
      </c>
      <c r="BH614" t="str">
        <v>Foongus</v>
      </c>
    </row>
    <row r="615" spans="32:60" x14ac:dyDescent="0.35">
      <c r="AF615" t="str">
        <v>Amoonguss</v>
      </c>
      <c r="AG615" t="str">
        <v>Grass, Poison</v>
      </c>
      <c r="AH615" t="str" cm="1">
        <f t="array" ref="AH615:AI615">_xlfn.TEXTSPLIT(AG615,",")</f>
        <v>Grass</v>
      </c>
      <c r="AI615" t="str">
        <v xml:space="preserve"> Poison</v>
      </c>
      <c r="AJ615" t="str">
        <f>'pokedex_(Update_04.21)'!E612</f>
        <v>5</v>
      </c>
      <c r="AK615" t="str">
        <v>Amoonguss</v>
      </c>
      <c r="AL615" t="str">
        <v>Grass</v>
      </c>
      <c r="AM615" t="str">
        <v xml:space="preserve"> Poison</v>
      </c>
      <c r="AN615" t="str">
        <f t="shared" si="18"/>
        <v>Grass, Poison</v>
      </c>
      <c r="AO615" t="str">
        <v>Amoonguss</v>
      </c>
      <c r="AQ615" t="str">
        <v>Grass, Poison</v>
      </c>
      <c r="AR615" t="str">
        <v>Amoonguss</v>
      </c>
      <c r="AV615" t="str">
        <v>Amoonguss</v>
      </c>
      <c r="AW615" t="str">
        <v>Grass, Poison</v>
      </c>
      <c r="AX615" t="str" cm="1">
        <f t="array" ref="AX615:AY615">_xlfn.TEXTSPLIT(AW615,",")</f>
        <v>Grass</v>
      </c>
      <c r="AY615" t="str">
        <v xml:space="preserve"> Poison</v>
      </c>
      <c r="AZ615" t="str">
        <f>'pokedex_(Update_04.21)'!E612</f>
        <v>5</v>
      </c>
      <c r="BA615" t="str">
        <v>Amoonguss</v>
      </c>
      <c r="BB615" t="str">
        <v>Grass</v>
      </c>
      <c r="BC615" t="str">
        <v xml:space="preserve"> Poison</v>
      </c>
      <c r="BD615" t="str">
        <f t="shared" si="19"/>
        <v>Grass, Poison</v>
      </c>
      <c r="BE615" t="str">
        <v>Amoonguss</v>
      </c>
      <c r="BG615" t="str">
        <v>Grass, Poison</v>
      </c>
      <c r="BH615" t="str">
        <v>Amoonguss</v>
      </c>
    </row>
    <row r="616" spans="32:60" x14ac:dyDescent="0.35">
      <c r="AF616" t="str">
        <v>Frillish</v>
      </c>
      <c r="AG616" t="str">
        <v>Water, Ghost</v>
      </c>
      <c r="AH616" t="str" cm="1">
        <f t="array" ref="AH616:AI616">_xlfn.TEXTSPLIT(AG616,",")</f>
        <v>Water</v>
      </c>
      <c r="AI616" t="str">
        <v xml:space="preserve"> Ghost</v>
      </c>
      <c r="AJ616" t="str">
        <f>'pokedex_(Update_04.21)'!E613</f>
        <v>5</v>
      </c>
      <c r="AK616" t="str">
        <v>Frillish</v>
      </c>
      <c r="AL616" t="str">
        <v>Water</v>
      </c>
      <c r="AM616" t="str">
        <v xml:space="preserve"> Ghost</v>
      </c>
      <c r="AN616" t="str">
        <f t="shared" si="18"/>
        <v>Water, Ghost</v>
      </c>
      <c r="AO616" t="str">
        <v>Frillish</v>
      </c>
      <c r="AQ616" t="str">
        <v>Water, Ghost</v>
      </c>
      <c r="AR616" t="str">
        <v>Frillish</v>
      </c>
      <c r="AV616" t="str">
        <v>Frillish</v>
      </c>
      <c r="AW616" t="str">
        <v>Water, Ghost</v>
      </c>
      <c r="AX616" t="str" cm="1">
        <f t="array" ref="AX616:AY616">_xlfn.TEXTSPLIT(AW616,",")</f>
        <v>Water</v>
      </c>
      <c r="AY616" t="str">
        <v xml:space="preserve"> Ghost</v>
      </c>
      <c r="AZ616" t="str">
        <f>'pokedex_(Update_04.21)'!E613</f>
        <v>5</v>
      </c>
      <c r="BA616" t="str">
        <v>Frillish</v>
      </c>
      <c r="BB616" t="str">
        <v>Water</v>
      </c>
      <c r="BC616" t="str">
        <v xml:space="preserve"> Ghost</v>
      </c>
      <c r="BD616" t="str">
        <f t="shared" si="19"/>
        <v>Water, Ghost</v>
      </c>
      <c r="BE616" t="str">
        <v>Frillish</v>
      </c>
      <c r="BG616" t="str">
        <v>Water, Ghost</v>
      </c>
      <c r="BH616" t="str">
        <v>Frillish</v>
      </c>
    </row>
    <row r="617" spans="32:60" x14ac:dyDescent="0.35">
      <c r="AF617" t="str">
        <v>Jellicent</v>
      </c>
      <c r="AG617" t="str">
        <v>Water, Ghost</v>
      </c>
      <c r="AH617" t="str" cm="1">
        <f t="array" ref="AH617:AI617">_xlfn.TEXTSPLIT(AG617,",")</f>
        <v>Water</v>
      </c>
      <c r="AI617" t="str">
        <v xml:space="preserve"> Ghost</v>
      </c>
      <c r="AJ617" t="str">
        <f>'pokedex_(Update_04.21)'!E614</f>
        <v>5</v>
      </c>
      <c r="AK617" t="str">
        <v>Jellicent</v>
      </c>
      <c r="AL617" t="str">
        <v>Water</v>
      </c>
      <c r="AM617" t="str">
        <v xml:space="preserve"> Ghost</v>
      </c>
      <c r="AN617" t="str">
        <f t="shared" si="18"/>
        <v>Water, Ghost</v>
      </c>
      <c r="AO617" t="str">
        <v>Jellicent</v>
      </c>
      <c r="AQ617" t="str">
        <v>Water, Ghost</v>
      </c>
      <c r="AR617" t="str">
        <v>Jellicent</v>
      </c>
      <c r="AV617" t="str">
        <v>Jellicent</v>
      </c>
      <c r="AW617" t="str">
        <v>Water, Ghost</v>
      </c>
      <c r="AX617" t="str" cm="1">
        <f t="array" ref="AX617:AY617">_xlfn.TEXTSPLIT(AW617,",")</f>
        <v>Water</v>
      </c>
      <c r="AY617" t="str">
        <v xml:space="preserve"> Ghost</v>
      </c>
      <c r="AZ617" t="str">
        <f>'pokedex_(Update_04.21)'!E614</f>
        <v>5</v>
      </c>
      <c r="BA617" t="str">
        <v>Jellicent</v>
      </c>
      <c r="BB617" t="str">
        <v>Water</v>
      </c>
      <c r="BC617" t="str">
        <v xml:space="preserve"> Ghost</v>
      </c>
      <c r="BD617" t="str">
        <f t="shared" si="19"/>
        <v>Water, Ghost</v>
      </c>
      <c r="BE617" t="str">
        <v>Jellicent</v>
      </c>
      <c r="BG617" t="str">
        <v>Water, Ghost</v>
      </c>
      <c r="BH617" t="str">
        <v>Jellicent</v>
      </c>
    </row>
    <row r="618" spans="32:60" x14ac:dyDescent="0.35">
      <c r="AF618" t="str">
        <v>Alomomola</v>
      </c>
      <c r="AG618" t="str">
        <v>Water</v>
      </c>
      <c r="AH618" t="str" cm="1">
        <f t="array" ref="AH618">_xlfn.TEXTSPLIT(AG618,",")</f>
        <v>Water</v>
      </c>
      <c r="AJ618" t="str">
        <f>'pokedex_(Update_04.21)'!E615</f>
        <v>5</v>
      </c>
      <c r="AK618" t="str">
        <v>Alomomola</v>
      </c>
      <c r="AL618" t="str">
        <v>Water</v>
      </c>
      <c r="AM618" t="str">
        <v>Water</v>
      </c>
      <c r="AN618" t="str">
        <f t="shared" si="18"/>
        <v>Water,Water</v>
      </c>
      <c r="AO618" t="str">
        <v>Alomomola</v>
      </c>
      <c r="AQ618" t="str">
        <v>Water</v>
      </c>
      <c r="AR618" t="str">
        <v>Alomomola</v>
      </c>
      <c r="AV618" t="str">
        <v>Alomomola</v>
      </c>
      <c r="AW618" t="str">
        <v>Water</v>
      </c>
      <c r="AX618" t="str" cm="1">
        <f t="array" ref="AX618">_xlfn.TEXTSPLIT(AW618,",")</f>
        <v>Water</v>
      </c>
      <c r="AZ618" t="str">
        <f>'pokedex_(Update_04.21)'!E615</f>
        <v>5</v>
      </c>
      <c r="BA618" t="str">
        <v>Alomomola</v>
      </c>
      <c r="BB618" t="str">
        <v>Water</v>
      </c>
      <c r="BC618" t="str">
        <v>Water</v>
      </c>
      <c r="BD618" t="str">
        <f t="shared" si="19"/>
        <v>Water,Water</v>
      </c>
      <c r="BE618" t="str">
        <v>Alomomola</v>
      </c>
      <c r="BG618" t="str">
        <v>Water</v>
      </c>
      <c r="BH618" t="str">
        <v>Alomomola</v>
      </c>
    </row>
    <row r="619" spans="32:60" x14ac:dyDescent="0.35">
      <c r="AF619" t="str">
        <v>Joltik</v>
      </c>
      <c r="AG619" t="str">
        <v>Bug, Electric</v>
      </c>
      <c r="AH619" t="str" cm="1">
        <f t="array" ref="AH619:AI619">_xlfn.TEXTSPLIT(AG619,",")</f>
        <v>Bug</v>
      </c>
      <c r="AI619" t="str">
        <v xml:space="preserve"> Electric</v>
      </c>
      <c r="AJ619" t="str">
        <f>'pokedex_(Update_04.21)'!E616</f>
        <v>5</v>
      </c>
      <c r="AK619" t="str">
        <v>Joltik</v>
      </c>
      <c r="AL619" t="str">
        <v>Bug</v>
      </c>
      <c r="AM619" t="str">
        <v xml:space="preserve"> Electric</v>
      </c>
      <c r="AN619" t="str">
        <f t="shared" si="18"/>
        <v>Bug, Electric</v>
      </c>
      <c r="AO619" t="str">
        <v>Joltik</v>
      </c>
      <c r="AQ619" t="str">
        <v>Bug, Electric</v>
      </c>
      <c r="AR619" t="str">
        <v>Joltik</v>
      </c>
      <c r="AV619" t="str">
        <v>Joltik</v>
      </c>
      <c r="AW619" t="str">
        <v>Bug, Electric</v>
      </c>
      <c r="AX619" t="str" cm="1">
        <f t="array" ref="AX619:AY619">_xlfn.TEXTSPLIT(AW619,",")</f>
        <v>Bug</v>
      </c>
      <c r="AY619" t="str">
        <v xml:space="preserve"> Electric</v>
      </c>
      <c r="AZ619" t="str">
        <f>'pokedex_(Update_04.21)'!E616</f>
        <v>5</v>
      </c>
      <c r="BA619" t="str">
        <v>Joltik</v>
      </c>
      <c r="BB619" t="str">
        <v>Bug</v>
      </c>
      <c r="BC619" t="str">
        <v xml:space="preserve"> Electric</v>
      </c>
      <c r="BD619" t="str">
        <f t="shared" si="19"/>
        <v>Bug, Electric</v>
      </c>
      <c r="BE619" t="str">
        <v>Joltik</v>
      </c>
      <c r="BG619" t="str">
        <v>Bug, Electric</v>
      </c>
      <c r="BH619" t="str">
        <v>Joltik</v>
      </c>
    </row>
    <row r="620" spans="32:60" x14ac:dyDescent="0.35">
      <c r="AF620" t="str">
        <v>Galvantula</v>
      </c>
      <c r="AG620" t="str">
        <v>Bug, Electric</v>
      </c>
      <c r="AH620" t="str" cm="1">
        <f t="array" ref="AH620:AI620">_xlfn.TEXTSPLIT(AG620,",")</f>
        <v>Bug</v>
      </c>
      <c r="AI620" t="str">
        <v xml:space="preserve"> Electric</v>
      </c>
      <c r="AJ620" t="str">
        <f>'pokedex_(Update_04.21)'!E617</f>
        <v>5</v>
      </c>
      <c r="AK620" t="str">
        <v>Galvantula</v>
      </c>
      <c r="AL620" t="str">
        <v>Bug</v>
      </c>
      <c r="AM620" t="str">
        <v xml:space="preserve"> Electric</v>
      </c>
      <c r="AN620" t="str">
        <f t="shared" si="18"/>
        <v>Bug, Electric</v>
      </c>
      <c r="AO620" t="str">
        <v>Galvantula</v>
      </c>
      <c r="AQ620" t="str">
        <v>Bug, Electric</v>
      </c>
      <c r="AR620" t="str">
        <v>Galvantula</v>
      </c>
      <c r="AV620" t="str">
        <v>Galvantula</v>
      </c>
      <c r="AW620" t="str">
        <v>Bug, Electric</v>
      </c>
      <c r="AX620" t="str" cm="1">
        <f t="array" ref="AX620:AY620">_xlfn.TEXTSPLIT(AW620,",")</f>
        <v>Bug</v>
      </c>
      <c r="AY620" t="str">
        <v xml:space="preserve"> Electric</v>
      </c>
      <c r="AZ620" t="str">
        <f>'pokedex_(Update_04.21)'!E617</f>
        <v>5</v>
      </c>
      <c r="BA620" t="str">
        <v>Galvantula</v>
      </c>
      <c r="BB620" t="str">
        <v>Bug</v>
      </c>
      <c r="BC620" t="str">
        <v xml:space="preserve"> Electric</v>
      </c>
      <c r="BD620" t="str">
        <f t="shared" si="19"/>
        <v>Bug, Electric</v>
      </c>
      <c r="BE620" t="str">
        <v>Galvantula</v>
      </c>
      <c r="BG620" t="str">
        <v>Bug, Electric</v>
      </c>
      <c r="BH620" t="str">
        <v>Galvantula</v>
      </c>
    </row>
    <row r="621" spans="32:60" x14ac:dyDescent="0.35">
      <c r="AF621" t="str">
        <v>Ferroseed</v>
      </c>
      <c r="AG621" t="str">
        <v>Grass, Steel</v>
      </c>
      <c r="AH621" t="str" cm="1">
        <f t="array" ref="AH621:AI621">_xlfn.TEXTSPLIT(AG621,",")</f>
        <v>Grass</v>
      </c>
      <c r="AI621" t="str">
        <v xml:space="preserve"> Steel</v>
      </c>
      <c r="AJ621" t="str">
        <f>'pokedex_(Update_04.21)'!E618</f>
        <v>5</v>
      </c>
      <c r="AK621" t="str">
        <v>Ferroseed</v>
      </c>
      <c r="AL621" t="str">
        <v>Grass</v>
      </c>
      <c r="AM621" t="str">
        <v xml:space="preserve"> Steel</v>
      </c>
      <c r="AN621" t="str">
        <f t="shared" si="18"/>
        <v>Grass, Steel</v>
      </c>
      <c r="AO621" t="str">
        <v>Ferroseed</v>
      </c>
      <c r="AQ621" t="str">
        <v>Grass, Steel</v>
      </c>
      <c r="AR621" t="str">
        <v>Ferroseed</v>
      </c>
      <c r="AV621" t="str">
        <v>Ferroseed</v>
      </c>
      <c r="AW621" t="str">
        <v>Grass, Steel</v>
      </c>
      <c r="AX621" t="str" cm="1">
        <f t="array" ref="AX621:AY621">_xlfn.TEXTSPLIT(AW621,",")</f>
        <v>Grass</v>
      </c>
      <c r="AY621" t="str">
        <v xml:space="preserve"> Steel</v>
      </c>
      <c r="AZ621" t="str">
        <f>'pokedex_(Update_04.21)'!E618</f>
        <v>5</v>
      </c>
      <c r="BA621" t="str">
        <v>Ferroseed</v>
      </c>
      <c r="BB621" t="str">
        <v>Grass</v>
      </c>
      <c r="BC621" t="str">
        <v xml:space="preserve"> Steel</v>
      </c>
      <c r="BD621" t="str">
        <f t="shared" si="19"/>
        <v>Grass, Steel</v>
      </c>
      <c r="BE621" t="str">
        <v>Ferroseed</v>
      </c>
      <c r="BG621" t="str">
        <v>Grass, Steel</v>
      </c>
      <c r="BH621" t="str">
        <v>Ferroseed</v>
      </c>
    </row>
    <row r="622" spans="32:60" x14ac:dyDescent="0.35">
      <c r="AF622" t="str">
        <v>Ferrothorn</v>
      </c>
      <c r="AG622" t="str">
        <v>Grass, Steel</v>
      </c>
      <c r="AH622" t="str" cm="1">
        <f t="array" ref="AH622:AI622">_xlfn.TEXTSPLIT(AG622,",")</f>
        <v>Grass</v>
      </c>
      <c r="AI622" t="str">
        <v xml:space="preserve"> Steel</v>
      </c>
      <c r="AJ622" t="str">
        <f>'pokedex_(Update_04.21)'!E619</f>
        <v>5</v>
      </c>
      <c r="AK622" t="str">
        <v>Ferrothorn</v>
      </c>
      <c r="AL622" t="str">
        <v>Grass</v>
      </c>
      <c r="AM622" t="str">
        <v xml:space="preserve"> Steel</v>
      </c>
      <c r="AN622" t="str">
        <f t="shared" si="18"/>
        <v>Grass, Steel</v>
      </c>
      <c r="AO622" t="str">
        <v>Ferrothorn</v>
      </c>
      <c r="AQ622" t="str">
        <v>Grass, Steel</v>
      </c>
      <c r="AR622" t="str">
        <v>Ferrothorn</v>
      </c>
      <c r="AV622" t="str">
        <v>Ferrothorn</v>
      </c>
      <c r="AW622" t="str">
        <v>Grass, Steel</v>
      </c>
      <c r="AX622" t="str" cm="1">
        <f t="array" ref="AX622:AY622">_xlfn.TEXTSPLIT(AW622,",")</f>
        <v>Grass</v>
      </c>
      <c r="AY622" t="str">
        <v xml:space="preserve"> Steel</v>
      </c>
      <c r="AZ622" t="str">
        <f>'pokedex_(Update_04.21)'!E619</f>
        <v>5</v>
      </c>
      <c r="BA622" t="str">
        <v>Ferrothorn</v>
      </c>
      <c r="BB622" t="str">
        <v>Grass</v>
      </c>
      <c r="BC622" t="str">
        <v xml:space="preserve"> Steel</v>
      </c>
      <c r="BD622" t="str">
        <f t="shared" si="19"/>
        <v>Grass, Steel</v>
      </c>
      <c r="BE622" t="str">
        <v>Ferrothorn</v>
      </c>
      <c r="BG622" t="str">
        <v>Grass, Steel</v>
      </c>
      <c r="BH622" t="str">
        <v>Ferrothorn</v>
      </c>
    </row>
    <row r="623" spans="32:60" x14ac:dyDescent="0.35">
      <c r="AF623" t="str">
        <v>Klink</v>
      </c>
      <c r="AG623" t="str">
        <v>Steel</v>
      </c>
      <c r="AH623" t="str" cm="1">
        <f t="array" ref="AH623">_xlfn.TEXTSPLIT(AG623,",")</f>
        <v>Steel</v>
      </c>
      <c r="AJ623" t="str">
        <f>'pokedex_(Update_04.21)'!E620</f>
        <v>5</v>
      </c>
      <c r="AK623" t="str">
        <v>Klink</v>
      </c>
      <c r="AL623" t="str">
        <v>Steel</v>
      </c>
      <c r="AM623" t="str">
        <v>Steel</v>
      </c>
      <c r="AN623" t="str">
        <f t="shared" si="18"/>
        <v>Steel,Steel</v>
      </c>
      <c r="AO623" t="str">
        <v>Klink</v>
      </c>
      <c r="AQ623" t="str">
        <v>Steel</v>
      </c>
      <c r="AR623" t="str">
        <v>Klink</v>
      </c>
      <c r="AV623" t="str">
        <v>Klink</v>
      </c>
      <c r="AW623" t="str">
        <v>Steel</v>
      </c>
      <c r="AX623" t="str" cm="1">
        <f t="array" ref="AX623">_xlfn.TEXTSPLIT(AW623,",")</f>
        <v>Steel</v>
      </c>
      <c r="AZ623" t="str">
        <f>'pokedex_(Update_04.21)'!E620</f>
        <v>5</v>
      </c>
      <c r="BA623" t="str">
        <v>Klink</v>
      </c>
      <c r="BB623" t="str">
        <v>Steel</v>
      </c>
      <c r="BC623" t="str">
        <v>Steel</v>
      </c>
      <c r="BD623" t="str">
        <f t="shared" si="19"/>
        <v>Steel,Steel</v>
      </c>
      <c r="BE623" t="str">
        <v>Klink</v>
      </c>
      <c r="BG623" t="str">
        <v>Steel</v>
      </c>
      <c r="BH623" t="str">
        <v>Klink</v>
      </c>
    </row>
    <row r="624" spans="32:60" x14ac:dyDescent="0.35">
      <c r="AF624" t="str">
        <v>Klang</v>
      </c>
      <c r="AG624" t="str">
        <v>Steel</v>
      </c>
      <c r="AH624" t="str" cm="1">
        <f t="array" ref="AH624">_xlfn.TEXTSPLIT(AG624,",")</f>
        <v>Steel</v>
      </c>
      <c r="AJ624" t="str">
        <f>'pokedex_(Update_04.21)'!E621</f>
        <v>5</v>
      </c>
      <c r="AK624" t="str">
        <v>Klang</v>
      </c>
      <c r="AL624" t="str">
        <v>Steel</v>
      </c>
      <c r="AM624" t="str">
        <v>Steel</v>
      </c>
      <c r="AN624" t="str">
        <f t="shared" si="18"/>
        <v>Steel,Steel</v>
      </c>
      <c r="AO624" t="str">
        <v>Klang</v>
      </c>
      <c r="AQ624" t="str">
        <v>Steel</v>
      </c>
      <c r="AR624" t="str">
        <v>Klang</v>
      </c>
      <c r="AV624" t="str">
        <v>Klang</v>
      </c>
      <c r="AW624" t="str">
        <v>Steel</v>
      </c>
      <c r="AX624" t="str" cm="1">
        <f t="array" ref="AX624">_xlfn.TEXTSPLIT(AW624,",")</f>
        <v>Steel</v>
      </c>
      <c r="AZ624" t="str">
        <f>'pokedex_(Update_04.21)'!E621</f>
        <v>5</v>
      </c>
      <c r="BA624" t="str">
        <v>Klang</v>
      </c>
      <c r="BB624" t="str">
        <v>Steel</v>
      </c>
      <c r="BC624" t="str">
        <v>Steel</v>
      </c>
      <c r="BD624" t="str">
        <f t="shared" si="19"/>
        <v>Steel,Steel</v>
      </c>
      <c r="BE624" t="str">
        <v>Klang</v>
      </c>
      <c r="BG624" t="str">
        <v>Steel</v>
      </c>
      <c r="BH624" t="str">
        <v>Klang</v>
      </c>
    </row>
    <row r="625" spans="32:60" x14ac:dyDescent="0.35">
      <c r="AF625" t="str">
        <v>Klinklang</v>
      </c>
      <c r="AG625" t="str">
        <v>Steel</v>
      </c>
      <c r="AH625" t="str" cm="1">
        <f t="array" ref="AH625">_xlfn.TEXTSPLIT(AG625,",")</f>
        <v>Steel</v>
      </c>
      <c r="AJ625" t="str">
        <f>'pokedex_(Update_04.21)'!E622</f>
        <v>5</v>
      </c>
      <c r="AK625" t="str">
        <v>Klinklang</v>
      </c>
      <c r="AL625" t="str">
        <v>Steel</v>
      </c>
      <c r="AM625" t="str">
        <v>Steel</v>
      </c>
      <c r="AN625" t="str">
        <f t="shared" si="18"/>
        <v>Steel,Steel</v>
      </c>
      <c r="AO625" t="str">
        <v>Klinklang</v>
      </c>
      <c r="AQ625" t="str">
        <v>Steel</v>
      </c>
      <c r="AR625" t="str">
        <v>Klinklang</v>
      </c>
      <c r="AV625" t="str">
        <v>Klinklang</v>
      </c>
      <c r="AW625" t="str">
        <v>Steel</v>
      </c>
      <c r="AX625" t="str" cm="1">
        <f t="array" ref="AX625">_xlfn.TEXTSPLIT(AW625,",")</f>
        <v>Steel</v>
      </c>
      <c r="AZ625" t="str">
        <f>'pokedex_(Update_04.21)'!E622</f>
        <v>5</v>
      </c>
      <c r="BA625" t="str">
        <v>Klinklang</v>
      </c>
      <c r="BB625" t="str">
        <v>Steel</v>
      </c>
      <c r="BC625" t="str">
        <v>Steel</v>
      </c>
      <c r="BD625" t="str">
        <f t="shared" si="19"/>
        <v>Steel,Steel</v>
      </c>
      <c r="BE625" t="str">
        <v>Klinklang</v>
      </c>
      <c r="BG625" t="str">
        <v>Steel</v>
      </c>
      <c r="BH625" t="str">
        <v>Klinklang</v>
      </c>
    </row>
    <row r="626" spans="32:60" x14ac:dyDescent="0.35">
      <c r="AF626" t="str">
        <v>Tynamo</v>
      </c>
      <c r="AG626" t="str">
        <v>Electric</v>
      </c>
      <c r="AH626" t="str" cm="1">
        <f t="array" ref="AH626">_xlfn.TEXTSPLIT(AG626,",")</f>
        <v>Electric</v>
      </c>
      <c r="AJ626" t="str">
        <f>'pokedex_(Update_04.21)'!E623</f>
        <v>5</v>
      </c>
      <c r="AK626" t="str">
        <v>Tynamo</v>
      </c>
      <c r="AL626" t="str">
        <v>Electric</v>
      </c>
      <c r="AM626" t="str">
        <v>Electric</v>
      </c>
      <c r="AN626" t="str">
        <f t="shared" si="18"/>
        <v>Electric,Electric</v>
      </c>
      <c r="AO626" t="str">
        <v>Tynamo</v>
      </c>
      <c r="AQ626" t="str">
        <v>Electric</v>
      </c>
      <c r="AR626" t="str">
        <v>Tynamo</v>
      </c>
      <c r="AV626" t="str">
        <v>Tynamo</v>
      </c>
      <c r="AW626" t="str">
        <v>Electric</v>
      </c>
      <c r="AX626" t="str" cm="1">
        <f t="array" ref="AX626">_xlfn.TEXTSPLIT(AW626,",")</f>
        <v>Electric</v>
      </c>
      <c r="AZ626" t="str">
        <f>'pokedex_(Update_04.21)'!E623</f>
        <v>5</v>
      </c>
      <c r="BA626" t="str">
        <v>Tynamo</v>
      </c>
      <c r="BB626" t="str">
        <v>Electric</v>
      </c>
      <c r="BC626" t="str">
        <v>Electric</v>
      </c>
      <c r="BD626" t="str">
        <f t="shared" si="19"/>
        <v>Electric,Electric</v>
      </c>
      <c r="BE626" t="str">
        <v>Tynamo</v>
      </c>
      <c r="BG626" t="str">
        <v>Electric</v>
      </c>
      <c r="BH626" t="str">
        <v>Tynamo</v>
      </c>
    </row>
    <row r="627" spans="32:60" x14ac:dyDescent="0.35">
      <c r="AF627" t="str">
        <v>Eelektrik</v>
      </c>
      <c r="AG627" t="str">
        <v>Electric</v>
      </c>
      <c r="AH627" t="str" cm="1">
        <f t="array" ref="AH627">_xlfn.TEXTSPLIT(AG627,",")</f>
        <v>Electric</v>
      </c>
      <c r="AJ627" t="str">
        <f>'pokedex_(Update_04.21)'!E624</f>
        <v>5</v>
      </c>
      <c r="AK627" t="str">
        <v>Eelektrik</v>
      </c>
      <c r="AL627" t="str">
        <v>Electric</v>
      </c>
      <c r="AM627" t="str">
        <v>Electric</v>
      </c>
      <c r="AN627" t="str">
        <f t="shared" si="18"/>
        <v>Electric,Electric</v>
      </c>
      <c r="AO627" t="str">
        <v>Eelektrik</v>
      </c>
      <c r="AQ627" t="str">
        <v>Electric</v>
      </c>
      <c r="AR627" t="str">
        <v>Eelektrik</v>
      </c>
      <c r="AV627" t="str">
        <v>Eelektrik</v>
      </c>
      <c r="AW627" t="str">
        <v>Electric</v>
      </c>
      <c r="AX627" t="str" cm="1">
        <f t="array" ref="AX627">_xlfn.TEXTSPLIT(AW627,",")</f>
        <v>Electric</v>
      </c>
      <c r="AZ627" t="str">
        <f>'pokedex_(Update_04.21)'!E624</f>
        <v>5</v>
      </c>
      <c r="BA627" t="str">
        <v>Eelektrik</v>
      </c>
      <c r="BB627" t="str">
        <v>Electric</v>
      </c>
      <c r="BC627" t="str">
        <v>Electric</v>
      </c>
      <c r="BD627" t="str">
        <f t="shared" si="19"/>
        <v>Electric,Electric</v>
      </c>
      <c r="BE627" t="str">
        <v>Eelektrik</v>
      </c>
      <c r="BG627" t="str">
        <v>Electric</v>
      </c>
      <c r="BH627" t="str">
        <v>Eelektrik</v>
      </c>
    </row>
    <row r="628" spans="32:60" x14ac:dyDescent="0.35">
      <c r="AF628" t="str">
        <v>Eelektross</v>
      </c>
      <c r="AG628" t="str">
        <v>Electric</v>
      </c>
      <c r="AH628" t="str" cm="1">
        <f t="array" ref="AH628">_xlfn.TEXTSPLIT(AG628,",")</f>
        <v>Electric</v>
      </c>
      <c r="AJ628" t="str">
        <f>'pokedex_(Update_04.21)'!E625</f>
        <v>5</v>
      </c>
      <c r="AK628" t="str">
        <v>Eelektross</v>
      </c>
      <c r="AL628" t="str">
        <v>Electric</v>
      </c>
      <c r="AM628" t="str">
        <v>Electric</v>
      </c>
      <c r="AN628" t="str">
        <f t="shared" si="18"/>
        <v>Electric,Electric</v>
      </c>
      <c r="AO628" t="str">
        <v>Eelektross</v>
      </c>
      <c r="AQ628" t="str">
        <v>Electric</v>
      </c>
      <c r="AR628" t="str">
        <v>Eelektross</v>
      </c>
      <c r="AV628" t="str">
        <v>Eelektross</v>
      </c>
      <c r="AW628" t="str">
        <v>Electric</v>
      </c>
      <c r="AX628" t="str" cm="1">
        <f t="array" ref="AX628">_xlfn.TEXTSPLIT(AW628,",")</f>
        <v>Electric</v>
      </c>
      <c r="AZ628" t="str">
        <f>'pokedex_(Update_04.21)'!E625</f>
        <v>5</v>
      </c>
      <c r="BA628" t="str">
        <v>Eelektross</v>
      </c>
      <c r="BB628" t="str">
        <v>Electric</v>
      </c>
      <c r="BC628" t="str">
        <v>Electric</v>
      </c>
      <c r="BD628" t="str">
        <f t="shared" si="19"/>
        <v>Electric,Electric</v>
      </c>
      <c r="BE628" t="str">
        <v>Eelektross</v>
      </c>
      <c r="BG628" t="str">
        <v>Electric</v>
      </c>
      <c r="BH628" t="str">
        <v>Eelektross</v>
      </c>
    </row>
    <row r="629" spans="32:60" x14ac:dyDescent="0.35">
      <c r="AF629" t="str">
        <v>Elgyem</v>
      </c>
      <c r="AG629" t="str">
        <v>Psychic</v>
      </c>
      <c r="AH629" t="str" cm="1">
        <f t="array" ref="AH629">_xlfn.TEXTSPLIT(AG629,",")</f>
        <v>Psychic</v>
      </c>
      <c r="AJ629" t="str">
        <f>'pokedex_(Update_04.21)'!E626</f>
        <v>5</v>
      </c>
      <c r="AK629" t="str">
        <v>Elgyem</v>
      </c>
      <c r="AL629" t="str">
        <v>Psychic</v>
      </c>
      <c r="AM629" t="str">
        <v>Psychic</v>
      </c>
      <c r="AN629" t="str">
        <f t="shared" si="18"/>
        <v>Psychic,Psychic</v>
      </c>
      <c r="AO629" t="str">
        <v>Elgyem</v>
      </c>
      <c r="AQ629" t="str">
        <v>Psychic</v>
      </c>
      <c r="AR629" t="str">
        <v>Elgyem</v>
      </c>
      <c r="AV629" t="str">
        <v>Elgyem</v>
      </c>
      <c r="AW629" t="str">
        <v>Psychic</v>
      </c>
      <c r="AX629" t="str" cm="1">
        <f t="array" ref="AX629">_xlfn.TEXTSPLIT(AW629,",")</f>
        <v>Psychic</v>
      </c>
      <c r="AZ629" t="str">
        <f>'pokedex_(Update_04.21)'!E626</f>
        <v>5</v>
      </c>
      <c r="BA629" t="str">
        <v>Elgyem</v>
      </c>
      <c r="BB629" t="str">
        <v>Psychic</v>
      </c>
      <c r="BC629" t="str">
        <v>Psychic</v>
      </c>
      <c r="BD629" t="str">
        <f t="shared" si="19"/>
        <v>Psychic,Psychic</v>
      </c>
      <c r="BE629" t="str">
        <v>Elgyem</v>
      </c>
      <c r="BG629" t="str">
        <v>Psychic</v>
      </c>
      <c r="BH629" t="str">
        <v>Elgyem</v>
      </c>
    </row>
    <row r="630" spans="32:60" x14ac:dyDescent="0.35">
      <c r="AF630" t="str">
        <v>Beheeyem</v>
      </c>
      <c r="AG630" t="str">
        <v>Psychic</v>
      </c>
      <c r="AH630" t="str" cm="1">
        <f t="array" ref="AH630">_xlfn.TEXTSPLIT(AG630,",")</f>
        <v>Psychic</v>
      </c>
      <c r="AJ630" t="str">
        <f>'pokedex_(Update_04.21)'!E627</f>
        <v>5</v>
      </c>
      <c r="AK630" t="str">
        <v>Beheeyem</v>
      </c>
      <c r="AL630" t="str">
        <v>Psychic</v>
      </c>
      <c r="AM630" t="str">
        <v>Psychic</v>
      </c>
      <c r="AN630" t="str">
        <f t="shared" si="18"/>
        <v>Psychic,Psychic</v>
      </c>
      <c r="AO630" t="str">
        <v>Beheeyem</v>
      </c>
      <c r="AQ630" t="str">
        <v>Psychic</v>
      </c>
      <c r="AR630" t="str">
        <v>Beheeyem</v>
      </c>
      <c r="AV630" t="str">
        <v>Beheeyem</v>
      </c>
      <c r="AW630" t="str">
        <v>Psychic</v>
      </c>
      <c r="AX630" t="str" cm="1">
        <f t="array" ref="AX630">_xlfn.TEXTSPLIT(AW630,",")</f>
        <v>Psychic</v>
      </c>
      <c r="AZ630" t="str">
        <f>'pokedex_(Update_04.21)'!E627</f>
        <v>5</v>
      </c>
      <c r="BA630" t="str">
        <v>Beheeyem</v>
      </c>
      <c r="BB630" t="str">
        <v>Psychic</v>
      </c>
      <c r="BC630" t="str">
        <v>Psychic</v>
      </c>
      <c r="BD630" t="str">
        <f t="shared" si="19"/>
        <v>Psychic,Psychic</v>
      </c>
      <c r="BE630" t="str">
        <v>Beheeyem</v>
      </c>
      <c r="BG630" t="str">
        <v>Psychic</v>
      </c>
      <c r="BH630" t="str">
        <v>Beheeyem</v>
      </c>
    </row>
    <row r="631" spans="32:60" x14ac:dyDescent="0.35">
      <c r="AF631" t="str">
        <v>Litwick</v>
      </c>
      <c r="AG631" t="str">
        <v>Ghost, Fire</v>
      </c>
      <c r="AH631" t="str" cm="1">
        <f t="array" ref="AH631:AI631">_xlfn.TEXTSPLIT(AG631,",")</f>
        <v>Ghost</v>
      </c>
      <c r="AI631" t="str">
        <v xml:space="preserve"> Fire</v>
      </c>
      <c r="AJ631" t="str">
        <f>'pokedex_(Update_04.21)'!E628</f>
        <v>5</v>
      </c>
      <c r="AK631" t="str">
        <v>Litwick</v>
      </c>
      <c r="AL631" t="str">
        <v>Ghost</v>
      </c>
      <c r="AM631" t="str">
        <v xml:space="preserve"> Fire</v>
      </c>
      <c r="AN631" t="str">
        <f t="shared" si="18"/>
        <v>Ghost, Fire</v>
      </c>
      <c r="AO631" t="str">
        <v>Litwick</v>
      </c>
      <c r="AQ631" t="str">
        <v>Ghost, Fire</v>
      </c>
      <c r="AR631" t="str">
        <v>Litwick</v>
      </c>
      <c r="AV631" t="str">
        <v>Litwick</v>
      </c>
      <c r="AW631" t="str">
        <v>Ghost, Fire</v>
      </c>
      <c r="AX631" t="str" cm="1">
        <f t="array" ref="AX631:AY631">_xlfn.TEXTSPLIT(AW631,",")</f>
        <v>Ghost</v>
      </c>
      <c r="AY631" t="str">
        <v xml:space="preserve"> Fire</v>
      </c>
      <c r="AZ631" t="str">
        <f>'pokedex_(Update_04.21)'!E628</f>
        <v>5</v>
      </c>
      <c r="BA631" t="str">
        <v>Litwick</v>
      </c>
      <c r="BB631" t="str">
        <v>Ghost</v>
      </c>
      <c r="BC631" t="str">
        <v xml:space="preserve"> Fire</v>
      </c>
      <c r="BD631" t="str">
        <f t="shared" si="19"/>
        <v>Ghost, Fire</v>
      </c>
      <c r="BE631" t="str">
        <v>Litwick</v>
      </c>
      <c r="BG631" t="str">
        <v>Ghost, Fire</v>
      </c>
      <c r="BH631" t="str">
        <v>Litwick</v>
      </c>
    </row>
    <row r="632" spans="32:60" x14ac:dyDescent="0.35">
      <c r="AF632" t="str">
        <v>Lampent</v>
      </c>
      <c r="AG632" t="str">
        <v>Ghost, Fire</v>
      </c>
      <c r="AH632" t="str" cm="1">
        <f t="array" ref="AH632:AI632">_xlfn.TEXTSPLIT(AG632,",")</f>
        <v>Ghost</v>
      </c>
      <c r="AI632" t="str">
        <v xml:space="preserve"> Fire</v>
      </c>
      <c r="AJ632" t="str">
        <f>'pokedex_(Update_04.21)'!E629</f>
        <v>5</v>
      </c>
      <c r="AK632" t="str">
        <v>Lampent</v>
      </c>
      <c r="AL632" t="str">
        <v>Ghost</v>
      </c>
      <c r="AM632" t="str">
        <v xml:space="preserve"> Fire</v>
      </c>
      <c r="AN632" t="str">
        <f t="shared" si="18"/>
        <v>Ghost, Fire</v>
      </c>
      <c r="AO632" t="str">
        <v>Lampent</v>
      </c>
      <c r="AQ632" t="str">
        <v>Ghost, Fire</v>
      </c>
      <c r="AR632" t="str">
        <v>Lampent</v>
      </c>
      <c r="AV632" t="str">
        <v>Lampent</v>
      </c>
      <c r="AW632" t="str">
        <v>Ghost, Fire</v>
      </c>
      <c r="AX632" t="str" cm="1">
        <f t="array" ref="AX632:AY632">_xlfn.TEXTSPLIT(AW632,",")</f>
        <v>Ghost</v>
      </c>
      <c r="AY632" t="str">
        <v xml:space="preserve"> Fire</v>
      </c>
      <c r="AZ632" t="str">
        <f>'pokedex_(Update_04.21)'!E629</f>
        <v>5</v>
      </c>
      <c r="BA632" t="str">
        <v>Lampent</v>
      </c>
      <c r="BB632" t="str">
        <v>Ghost</v>
      </c>
      <c r="BC632" t="str">
        <v xml:space="preserve"> Fire</v>
      </c>
      <c r="BD632" t="str">
        <f t="shared" si="19"/>
        <v>Ghost, Fire</v>
      </c>
      <c r="BE632" t="str">
        <v>Lampent</v>
      </c>
      <c r="BG632" t="str">
        <v>Ghost, Fire</v>
      </c>
      <c r="BH632" t="str">
        <v>Lampent</v>
      </c>
    </row>
    <row r="633" spans="32:60" x14ac:dyDescent="0.35">
      <c r="AF633" t="str">
        <v>Chandelure</v>
      </c>
      <c r="AG633" t="str">
        <v>Ghost, Fire</v>
      </c>
      <c r="AH633" t="str" cm="1">
        <f t="array" ref="AH633:AI633">_xlfn.TEXTSPLIT(AG633,",")</f>
        <v>Ghost</v>
      </c>
      <c r="AI633" t="str">
        <v xml:space="preserve"> Fire</v>
      </c>
      <c r="AJ633" t="str">
        <f>'pokedex_(Update_04.21)'!E630</f>
        <v>5</v>
      </c>
      <c r="AK633" t="str">
        <v>Chandelure</v>
      </c>
      <c r="AL633" t="str">
        <v>Ghost</v>
      </c>
      <c r="AM633" t="str">
        <v xml:space="preserve"> Fire</v>
      </c>
      <c r="AN633" t="str">
        <f t="shared" si="18"/>
        <v>Ghost, Fire</v>
      </c>
      <c r="AO633" t="str">
        <v>Chandelure</v>
      </c>
      <c r="AQ633" t="str">
        <v>Ghost, Fire</v>
      </c>
      <c r="AR633" t="str">
        <v>Chandelure</v>
      </c>
      <c r="AV633" t="str">
        <v>Chandelure</v>
      </c>
      <c r="AW633" t="str">
        <v>Ghost, Fire</v>
      </c>
      <c r="AX633" t="str" cm="1">
        <f t="array" ref="AX633:AY633">_xlfn.TEXTSPLIT(AW633,",")</f>
        <v>Ghost</v>
      </c>
      <c r="AY633" t="str">
        <v xml:space="preserve"> Fire</v>
      </c>
      <c r="AZ633" t="str">
        <f>'pokedex_(Update_04.21)'!E630</f>
        <v>5</v>
      </c>
      <c r="BA633" t="str">
        <v>Chandelure</v>
      </c>
      <c r="BB633" t="str">
        <v>Ghost</v>
      </c>
      <c r="BC633" t="str">
        <v xml:space="preserve"> Fire</v>
      </c>
      <c r="BD633" t="str">
        <f t="shared" si="19"/>
        <v>Ghost, Fire</v>
      </c>
      <c r="BE633" t="str">
        <v>Chandelure</v>
      </c>
      <c r="BG633" t="str">
        <v>Ghost, Fire</v>
      </c>
      <c r="BH633" t="str">
        <v>Chandelure</v>
      </c>
    </row>
    <row r="634" spans="32:60" x14ac:dyDescent="0.35">
      <c r="AF634" t="str">
        <v>Axew</v>
      </c>
      <c r="AG634" t="str">
        <v>Dragon</v>
      </c>
      <c r="AH634" t="str" cm="1">
        <f t="array" ref="AH634">_xlfn.TEXTSPLIT(AG634,",")</f>
        <v>Dragon</v>
      </c>
      <c r="AJ634" t="str">
        <f>'pokedex_(Update_04.21)'!E631</f>
        <v>5</v>
      </c>
      <c r="AK634" t="str">
        <v>Axew</v>
      </c>
      <c r="AL634" t="str">
        <v>Dragon</v>
      </c>
      <c r="AM634" t="str">
        <v>Dragon</v>
      </c>
      <c r="AN634" t="str">
        <f t="shared" si="18"/>
        <v>Dragon,Dragon</v>
      </c>
      <c r="AO634" t="str">
        <v>Axew</v>
      </c>
      <c r="AQ634" t="str">
        <v>Dragon</v>
      </c>
      <c r="AR634" t="str">
        <v>Axew</v>
      </c>
      <c r="AV634" t="str">
        <v>Axew</v>
      </c>
      <c r="AW634" t="str">
        <v>Dragon</v>
      </c>
      <c r="AX634" t="str" cm="1">
        <f t="array" ref="AX634">_xlfn.TEXTSPLIT(AW634,",")</f>
        <v>Dragon</v>
      </c>
      <c r="AZ634" t="str">
        <f>'pokedex_(Update_04.21)'!E631</f>
        <v>5</v>
      </c>
      <c r="BA634" t="str">
        <v>Axew</v>
      </c>
      <c r="BB634" t="str">
        <v>Dragon</v>
      </c>
      <c r="BC634" t="str">
        <v>Dragon</v>
      </c>
      <c r="BD634" t="str">
        <f t="shared" si="19"/>
        <v>Dragon,Dragon</v>
      </c>
      <c r="BE634" t="str">
        <v>Axew</v>
      </c>
      <c r="BG634" t="str">
        <v>Dragon</v>
      </c>
      <c r="BH634" t="str">
        <v>Axew</v>
      </c>
    </row>
    <row r="635" spans="32:60" x14ac:dyDescent="0.35">
      <c r="AF635" t="str">
        <v>Fraxure</v>
      </c>
      <c r="AG635" t="str">
        <v>Dragon</v>
      </c>
      <c r="AH635" t="str" cm="1">
        <f t="array" ref="AH635">_xlfn.TEXTSPLIT(AG635,",")</f>
        <v>Dragon</v>
      </c>
      <c r="AJ635" t="str">
        <f>'pokedex_(Update_04.21)'!E632</f>
        <v>5</v>
      </c>
      <c r="AK635" t="str">
        <v>Fraxure</v>
      </c>
      <c r="AL635" t="str">
        <v>Dragon</v>
      </c>
      <c r="AM635" t="str">
        <v>Dragon</v>
      </c>
      <c r="AN635" t="str">
        <f t="shared" si="18"/>
        <v>Dragon,Dragon</v>
      </c>
      <c r="AO635" t="str">
        <v>Fraxure</v>
      </c>
      <c r="AQ635" t="str">
        <v>Dragon</v>
      </c>
      <c r="AR635" t="str">
        <v>Fraxure</v>
      </c>
      <c r="AV635" t="str">
        <v>Fraxure</v>
      </c>
      <c r="AW635" t="str">
        <v>Dragon</v>
      </c>
      <c r="AX635" t="str" cm="1">
        <f t="array" ref="AX635">_xlfn.TEXTSPLIT(AW635,",")</f>
        <v>Dragon</v>
      </c>
      <c r="AZ635" t="str">
        <f>'pokedex_(Update_04.21)'!E632</f>
        <v>5</v>
      </c>
      <c r="BA635" t="str">
        <v>Fraxure</v>
      </c>
      <c r="BB635" t="str">
        <v>Dragon</v>
      </c>
      <c r="BC635" t="str">
        <v>Dragon</v>
      </c>
      <c r="BD635" t="str">
        <f t="shared" si="19"/>
        <v>Dragon,Dragon</v>
      </c>
      <c r="BE635" t="str">
        <v>Fraxure</v>
      </c>
      <c r="BG635" t="str">
        <v>Dragon</v>
      </c>
      <c r="BH635" t="str">
        <v>Fraxure</v>
      </c>
    </row>
    <row r="636" spans="32:60" x14ac:dyDescent="0.35">
      <c r="AF636" t="str">
        <v>Haxorus</v>
      </c>
      <c r="AG636" t="str">
        <v>Dragon</v>
      </c>
      <c r="AH636" t="str" cm="1">
        <f t="array" ref="AH636">_xlfn.TEXTSPLIT(AG636,",")</f>
        <v>Dragon</v>
      </c>
      <c r="AJ636" t="str">
        <f>'pokedex_(Update_04.21)'!E633</f>
        <v>5</v>
      </c>
      <c r="AK636" t="str">
        <v>Haxorus</v>
      </c>
      <c r="AL636" t="str">
        <v>Dragon</v>
      </c>
      <c r="AM636" t="str">
        <v>Dragon</v>
      </c>
      <c r="AN636" t="str">
        <f t="shared" si="18"/>
        <v>Dragon,Dragon</v>
      </c>
      <c r="AO636" t="str">
        <v>Haxorus</v>
      </c>
      <c r="AQ636" t="str">
        <v>Dragon</v>
      </c>
      <c r="AR636" t="str">
        <v>Haxorus</v>
      </c>
      <c r="AV636" t="str">
        <v>Haxorus</v>
      </c>
      <c r="AW636" t="str">
        <v>Dragon</v>
      </c>
      <c r="AX636" t="str" cm="1">
        <f t="array" ref="AX636">_xlfn.TEXTSPLIT(AW636,",")</f>
        <v>Dragon</v>
      </c>
      <c r="AZ636" t="str">
        <f>'pokedex_(Update_04.21)'!E633</f>
        <v>5</v>
      </c>
      <c r="BA636" t="str">
        <v>Haxorus</v>
      </c>
      <c r="BB636" t="str">
        <v>Dragon</v>
      </c>
      <c r="BC636" t="str">
        <v>Dragon</v>
      </c>
      <c r="BD636" t="str">
        <f t="shared" si="19"/>
        <v>Dragon,Dragon</v>
      </c>
      <c r="BE636" t="str">
        <v>Haxorus</v>
      </c>
      <c r="BG636" t="str">
        <v>Dragon</v>
      </c>
      <c r="BH636" t="str">
        <v>Haxorus</v>
      </c>
    </row>
    <row r="637" spans="32:60" x14ac:dyDescent="0.35">
      <c r="AF637" t="str">
        <v>Cubchoo</v>
      </c>
      <c r="AG637" t="str">
        <v>Ice</v>
      </c>
      <c r="AH637" t="str" cm="1">
        <f t="array" ref="AH637">_xlfn.TEXTSPLIT(AG637,",")</f>
        <v>Ice</v>
      </c>
      <c r="AJ637" t="str">
        <f>'pokedex_(Update_04.21)'!E634</f>
        <v>5</v>
      </c>
      <c r="AK637" t="str">
        <v>Cubchoo</v>
      </c>
      <c r="AL637" t="str">
        <v>Ice</v>
      </c>
      <c r="AM637" t="str">
        <v>Ice</v>
      </c>
      <c r="AN637" t="str">
        <f t="shared" si="18"/>
        <v>Ice,Ice</v>
      </c>
      <c r="AO637" t="str">
        <v>Cubchoo</v>
      </c>
      <c r="AQ637" t="str">
        <v>Ice</v>
      </c>
      <c r="AR637" t="str">
        <v>Cubchoo</v>
      </c>
      <c r="AV637" t="str">
        <v>Cubchoo</v>
      </c>
      <c r="AW637" t="str">
        <v>Ice</v>
      </c>
      <c r="AX637" t="str" cm="1">
        <f t="array" ref="AX637">_xlfn.TEXTSPLIT(AW637,",")</f>
        <v>Ice</v>
      </c>
      <c r="AZ637" t="str">
        <f>'pokedex_(Update_04.21)'!E634</f>
        <v>5</v>
      </c>
      <c r="BA637" t="str">
        <v>Cubchoo</v>
      </c>
      <c r="BB637" t="str">
        <v>Ice</v>
      </c>
      <c r="BC637" t="str">
        <v>Ice</v>
      </c>
      <c r="BD637" t="str">
        <f t="shared" si="19"/>
        <v>Ice,Ice</v>
      </c>
      <c r="BE637" t="str">
        <v>Cubchoo</v>
      </c>
      <c r="BG637" t="str">
        <v>Ice</v>
      </c>
      <c r="BH637" t="str">
        <v>Cubchoo</v>
      </c>
    </row>
    <row r="638" spans="32:60" x14ac:dyDescent="0.35">
      <c r="AF638" t="str">
        <v>Beartic</v>
      </c>
      <c r="AG638" t="str">
        <v>Ice</v>
      </c>
      <c r="AH638" t="str" cm="1">
        <f t="array" ref="AH638">_xlfn.TEXTSPLIT(AG638,",")</f>
        <v>Ice</v>
      </c>
      <c r="AJ638" t="str">
        <f>'pokedex_(Update_04.21)'!E635</f>
        <v>5</v>
      </c>
      <c r="AK638" t="str">
        <v>Beartic</v>
      </c>
      <c r="AL638" t="str">
        <v>Ice</v>
      </c>
      <c r="AM638" t="str">
        <v>Ice</v>
      </c>
      <c r="AN638" t="str">
        <f t="shared" si="18"/>
        <v>Ice,Ice</v>
      </c>
      <c r="AO638" t="str">
        <v>Beartic</v>
      </c>
      <c r="AQ638" t="str">
        <v>Ice</v>
      </c>
      <c r="AR638" t="str">
        <v>Beartic</v>
      </c>
      <c r="AV638" t="str">
        <v>Beartic</v>
      </c>
      <c r="AW638" t="str">
        <v>Ice</v>
      </c>
      <c r="AX638" t="str" cm="1">
        <f t="array" ref="AX638">_xlfn.TEXTSPLIT(AW638,",")</f>
        <v>Ice</v>
      </c>
      <c r="AZ638" t="str">
        <f>'pokedex_(Update_04.21)'!E635</f>
        <v>5</v>
      </c>
      <c r="BA638" t="str">
        <v>Beartic</v>
      </c>
      <c r="BB638" t="str">
        <v>Ice</v>
      </c>
      <c r="BC638" t="str">
        <v>Ice</v>
      </c>
      <c r="BD638" t="str">
        <f t="shared" si="19"/>
        <v>Ice,Ice</v>
      </c>
      <c r="BE638" t="str">
        <v>Beartic</v>
      </c>
      <c r="BG638" t="str">
        <v>Ice</v>
      </c>
      <c r="BH638" t="str">
        <v>Beartic</v>
      </c>
    </row>
    <row r="639" spans="32:60" x14ac:dyDescent="0.35">
      <c r="AF639" t="str">
        <v>Cryogonal</v>
      </c>
      <c r="AG639" t="str">
        <v>Ice</v>
      </c>
      <c r="AH639" t="str" cm="1">
        <f t="array" ref="AH639">_xlfn.TEXTSPLIT(AG639,",")</f>
        <v>Ice</v>
      </c>
      <c r="AJ639" t="str">
        <f>'pokedex_(Update_04.21)'!E636</f>
        <v>5</v>
      </c>
      <c r="AK639" t="str">
        <v>Cryogonal</v>
      </c>
      <c r="AL639" t="str">
        <v>Ice</v>
      </c>
      <c r="AM639" t="str">
        <v>Ice</v>
      </c>
      <c r="AN639" t="str">
        <f t="shared" si="18"/>
        <v>Ice,Ice</v>
      </c>
      <c r="AO639" t="str">
        <v>Cryogonal</v>
      </c>
      <c r="AQ639" t="str">
        <v>Ice</v>
      </c>
      <c r="AR639" t="str">
        <v>Cryogonal</v>
      </c>
      <c r="AV639" t="str">
        <v>Cryogonal</v>
      </c>
      <c r="AW639" t="str">
        <v>Ice</v>
      </c>
      <c r="AX639" t="str" cm="1">
        <f t="array" ref="AX639">_xlfn.TEXTSPLIT(AW639,",")</f>
        <v>Ice</v>
      </c>
      <c r="AZ639" t="str">
        <f>'pokedex_(Update_04.21)'!E636</f>
        <v>5</v>
      </c>
      <c r="BA639" t="str">
        <v>Cryogonal</v>
      </c>
      <c r="BB639" t="str">
        <v>Ice</v>
      </c>
      <c r="BC639" t="str">
        <v>Ice</v>
      </c>
      <c r="BD639" t="str">
        <f t="shared" si="19"/>
        <v>Ice,Ice</v>
      </c>
      <c r="BE639" t="str">
        <v>Cryogonal</v>
      </c>
      <c r="BG639" t="str">
        <v>Ice</v>
      </c>
      <c r="BH639" t="str">
        <v>Cryogonal</v>
      </c>
    </row>
    <row r="640" spans="32:60" x14ac:dyDescent="0.35">
      <c r="AF640" t="str">
        <v>Shelmet</v>
      </c>
      <c r="AG640" t="str">
        <v>Bug</v>
      </c>
      <c r="AH640" t="str" cm="1">
        <f t="array" ref="AH640">_xlfn.TEXTSPLIT(AG640,",")</f>
        <v>Bug</v>
      </c>
      <c r="AJ640" t="str">
        <f>'pokedex_(Update_04.21)'!E637</f>
        <v>5</v>
      </c>
      <c r="AK640" t="str">
        <v>Shelmet</v>
      </c>
      <c r="AL640" t="str">
        <v>Bug</v>
      </c>
      <c r="AM640" t="str">
        <v>Bug</v>
      </c>
      <c r="AN640" t="str">
        <f t="shared" si="18"/>
        <v>Bug,Bug</v>
      </c>
      <c r="AO640" t="str">
        <v>Shelmet</v>
      </c>
      <c r="AQ640" t="str">
        <v>Bug</v>
      </c>
      <c r="AR640" t="str">
        <v>Shelmet</v>
      </c>
      <c r="AV640" t="str">
        <v>Shelmet</v>
      </c>
      <c r="AW640" t="str">
        <v>Bug</v>
      </c>
      <c r="AX640" t="str" cm="1">
        <f t="array" ref="AX640">_xlfn.TEXTSPLIT(AW640,",")</f>
        <v>Bug</v>
      </c>
      <c r="AZ640" t="str">
        <f>'pokedex_(Update_04.21)'!E637</f>
        <v>5</v>
      </c>
      <c r="BA640" t="str">
        <v>Shelmet</v>
      </c>
      <c r="BB640" t="str">
        <v>Bug</v>
      </c>
      <c r="BC640" t="str">
        <v>Bug</v>
      </c>
      <c r="BD640" t="str">
        <f t="shared" si="19"/>
        <v>Bug,Bug</v>
      </c>
      <c r="BE640" t="str">
        <v>Shelmet</v>
      </c>
      <c r="BG640" t="str">
        <v>Bug</v>
      </c>
      <c r="BH640" t="str">
        <v>Shelmet</v>
      </c>
    </row>
    <row r="641" spans="32:60" x14ac:dyDescent="0.35">
      <c r="AF641" t="str">
        <v>Accelgor</v>
      </c>
      <c r="AG641" t="str">
        <v>Bug</v>
      </c>
      <c r="AH641" t="str" cm="1">
        <f t="array" ref="AH641">_xlfn.TEXTSPLIT(AG641,",")</f>
        <v>Bug</v>
      </c>
      <c r="AJ641" t="str">
        <f>'pokedex_(Update_04.21)'!E638</f>
        <v>5</v>
      </c>
      <c r="AK641" t="str">
        <v>Accelgor</v>
      </c>
      <c r="AL641" t="str">
        <v>Bug</v>
      </c>
      <c r="AM641" t="str">
        <v>Bug</v>
      </c>
      <c r="AN641" t="str">
        <f t="shared" si="18"/>
        <v>Bug,Bug</v>
      </c>
      <c r="AO641" t="str">
        <v>Accelgor</v>
      </c>
      <c r="AQ641" t="str">
        <v>Bug</v>
      </c>
      <c r="AR641" t="str">
        <v>Accelgor</v>
      </c>
      <c r="AV641" t="str">
        <v>Accelgor</v>
      </c>
      <c r="AW641" t="str">
        <v>Bug</v>
      </c>
      <c r="AX641" t="str" cm="1">
        <f t="array" ref="AX641">_xlfn.TEXTSPLIT(AW641,",")</f>
        <v>Bug</v>
      </c>
      <c r="AZ641" t="str">
        <f>'pokedex_(Update_04.21)'!E638</f>
        <v>5</v>
      </c>
      <c r="BA641" t="str">
        <v>Accelgor</v>
      </c>
      <c r="BB641" t="str">
        <v>Bug</v>
      </c>
      <c r="BC641" t="str">
        <v>Bug</v>
      </c>
      <c r="BD641" t="str">
        <f t="shared" si="19"/>
        <v>Bug,Bug</v>
      </c>
      <c r="BE641" t="str">
        <v>Accelgor</v>
      </c>
      <c r="BG641" t="str">
        <v>Bug</v>
      </c>
      <c r="BH641" t="str">
        <v>Accelgor</v>
      </c>
    </row>
    <row r="642" spans="32:60" x14ac:dyDescent="0.35">
      <c r="AF642" t="str">
        <v>Stunfisk</v>
      </c>
      <c r="AG642" t="str">
        <v>Ground, Electric</v>
      </c>
      <c r="AH642" t="str" cm="1">
        <f t="array" ref="AH642:AI642">_xlfn.TEXTSPLIT(AG642,",")</f>
        <v>Ground</v>
      </c>
      <c r="AI642" t="str">
        <v xml:space="preserve"> Electric</v>
      </c>
      <c r="AJ642" t="str">
        <f>'pokedex_(Update_04.21)'!E639</f>
        <v>5</v>
      </c>
      <c r="AK642" t="str">
        <v>Stunfisk</v>
      </c>
      <c r="AL642" t="str">
        <v>Ground</v>
      </c>
      <c r="AM642" t="str">
        <v xml:space="preserve"> Electric</v>
      </c>
      <c r="AN642" t="str">
        <f t="shared" si="18"/>
        <v>Ground, Electric</v>
      </c>
      <c r="AO642" t="str">
        <v>Stunfisk</v>
      </c>
      <c r="AQ642" t="str">
        <v>Ground, Electric</v>
      </c>
      <c r="AR642" t="str">
        <v>Stunfisk</v>
      </c>
      <c r="AV642" t="str">
        <v>Stunfisk</v>
      </c>
      <c r="AW642" t="str">
        <v>Ground, Electric</v>
      </c>
      <c r="AX642" t="str" cm="1">
        <f t="array" ref="AX642:AY642">_xlfn.TEXTSPLIT(AW642,",")</f>
        <v>Ground</v>
      </c>
      <c r="AY642" t="str">
        <v xml:space="preserve"> Electric</v>
      </c>
      <c r="AZ642" t="str">
        <f>'pokedex_(Update_04.21)'!E639</f>
        <v>5</v>
      </c>
      <c r="BA642" t="str">
        <v>Stunfisk</v>
      </c>
      <c r="BB642" t="str">
        <v>Ground</v>
      </c>
      <c r="BC642" t="str">
        <v xml:space="preserve"> Electric</v>
      </c>
      <c r="BD642" t="str">
        <f t="shared" si="19"/>
        <v>Ground, Electric</v>
      </c>
      <c r="BE642" t="str">
        <v>Stunfisk</v>
      </c>
      <c r="BG642" t="str">
        <v>Ground, Electric</v>
      </c>
      <c r="BH642" t="str">
        <v>Stunfisk</v>
      </c>
    </row>
    <row r="643" spans="32:60" x14ac:dyDescent="0.35">
      <c r="AF643" t="str">
        <v>Mienfoo</v>
      </c>
      <c r="AG643" t="str">
        <v>Fighting</v>
      </c>
      <c r="AH643" t="str" cm="1">
        <f t="array" ref="AH643">_xlfn.TEXTSPLIT(AG643,",")</f>
        <v>Fighting</v>
      </c>
      <c r="AJ643" t="str">
        <f>'pokedex_(Update_04.21)'!E640</f>
        <v>5</v>
      </c>
      <c r="AK643" t="str">
        <v>Mienfoo</v>
      </c>
      <c r="AL643" t="str">
        <v>Fighting</v>
      </c>
      <c r="AM643" t="str">
        <v>Fighting</v>
      </c>
      <c r="AN643" t="str">
        <f t="shared" si="18"/>
        <v>Fighting,Fighting</v>
      </c>
      <c r="AO643" t="str">
        <v>Mienfoo</v>
      </c>
      <c r="AQ643" t="str">
        <v>Fighting</v>
      </c>
      <c r="AR643" t="str">
        <v>Mienfoo</v>
      </c>
      <c r="AV643" t="str">
        <v>Mienfoo</v>
      </c>
      <c r="AW643" t="str">
        <v>Fighting</v>
      </c>
      <c r="AX643" t="str" cm="1">
        <f t="array" ref="AX643">_xlfn.TEXTSPLIT(AW643,",")</f>
        <v>Fighting</v>
      </c>
      <c r="AZ643" t="str">
        <f>'pokedex_(Update_04.21)'!E640</f>
        <v>5</v>
      </c>
      <c r="BA643" t="str">
        <v>Mienfoo</v>
      </c>
      <c r="BB643" t="str">
        <v>Fighting</v>
      </c>
      <c r="BC643" t="str">
        <v>Fighting</v>
      </c>
      <c r="BD643" t="str">
        <f t="shared" si="19"/>
        <v>Fighting,Fighting</v>
      </c>
      <c r="BE643" t="str">
        <v>Mienfoo</v>
      </c>
      <c r="BG643" t="str">
        <v>Fighting</v>
      </c>
      <c r="BH643" t="str">
        <v>Mienfoo</v>
      </c>
    </row>
    <row r="644" spans="32:60" x14ac:dyDescent="0.35">
      <c r="AF644" t="str">
        <v>Mienshao</v>
      </c>
      <c r="AG644" t="str">
        <v>Fighting</v>
      </c>
      <c r="AH644" t="str" cm="1">
        <f t="array" ref="AH644">_xlfn.TEXTSPLIT(AG644,",")</f>
        <v>Fighting</v>
      </c>
      <c r="AJ644" t="str">
        <f>'pokedex_(Update_04.21)'!E641</f>
        <v>5</v>
      </c>
      <c r="AK644" t="str">
        <v>Mienshao</v>
      </c>
      <c r="AL644" t="str">
        <v>Fighting</v>
      </c>
      <c r="AM644" t="str">
        <v>Fighting</v>
      </c>
      <c r="AN644" t="str">
        <f t="shared" si="18"/>
        <v>Fighting,Fighting</v>
      </c>
      <c r="AO644" t="str">
        <v>Mienshao</v>
      </c>
      <c r="AQ644" t="str">
        <v>Fighting</v>
      </c>
      <c r="AR644" t="str">
        <v>Mienshao</v>
      </c>
      <c r="AV644" t="str">
        <v>Mienshao</v>
      </c>
      <c r="AW644" t="str">
        <v>Fighting</v>
      </c>
      <c r="AX644" t="str" cm="1">
        <f t="array" ref="AX644">_xlfn.TEXTSPLIT(AW644,",")</f>
        <v>Fighting</v>
      </c>
      <c r="AZ644" t="str">
        <f>'pokedex_(Update_04.21)'!E641</f>
        <v>5</v>
      </c>
      <c r="BA644" t="str">
        <v>Mienshao</v>
      </c>
      <c r="BB644" t="str">
        <v>Fighting</v>
      </c>
      <c r="BC644" t="str">
        <v>Fighting</v>
      </c>
      <c r="BD644" t="str">
        <f t="shared" si="19"/>
        <v>Fighting,Fighting</v>
      </c>
      <c r="BE644" t="str">
        <v>Mienshao</v>
      </c>
      <c r="BG644" t="str">
        <v>Fighting</v>
      </c>
      <c r="BH644" t="str">
        <v>Mienshao</v>
      </c>
    </row>
    <row r="645" spans="32:60" x14ac:dyDescent="0.35">
      <c r="AF645" t="str">
        <v>Druddigon</v>
      </c>
      <c r="AG645" t="str">
        <v>Dragon</v>
      </c>
      <c r="AH645" t="str" cm="1">
        <f t="array" ref="AH645">_xlfn.TEXTSPLIT(AG645,",")</f>
        <v>Dragon</v>
      </c>
      <c r="AJ645" t="str">
        <f>'pokedex_(Update_04.21)'!E642</f>
        <v>5</v>
      </c>
      <c r="AK645" t="str">
        <v>Druddigon</v>
      </c>
      <c r="AL645" t="str">
        <v>Dragon</v>
      </c>
      <c r="AM645" t="str">
        <v>Dragon</v>
      </c>
      <c r="AN645" t="str">
        <f t="shared" si="18"/>
        <v>Dragon,Dragon</v>
      </c>
      <c r="AO645" t="str">
        <v>Druddigon</v>
      </c>
      <c r="AQ645" t="str">
        <v>Dragon</v>
      </c>
      <c r="AR645" t="str">
        <v>Druddigon</v>
      </c>
      <c r="AV645" t="str">
        <v>Druddigon</v>
      </c>
      <c r="AW645" t="str">
        <v>Dragon</v>
      </c>
      <c r="AX645" t="str" cm="1">
        <f t="array" ref="AX645">_xlfn.TEXTSPLIT(AW645,",")</f>
        <v>Dragon</v>
      </c>
      <c r="AZ645" t="str">
        <f>'pokedex_(Update_04.21)'!E642</f>
        <v>5</v>
      </c>
      <c r="BA645" t="str">
        <v>Druddigon</v>
      </c>
      <c r="BB645" t="str">
        <v>Dragon</v>
      </c>
      <c r="BC645" t="str">
        <v>Dragon</v>
      </c>
      <c r="BD645" t="str">
        <f t="shared" si="19"/>
        <v>Dragon,Dragon</v>
      </c>
      <c r="BE645" t="str">
        <v>Druddigon</v>
      </c>
      <c r="BG645" t="str">
        <v>Dragon</v>
      </c>
      <c r="BH645" t="str">
        <v>Druddigon</v>
      </c>
    </row>
    <row r="646" spans="32:60" x14ac:dyDescent="0.35">
      <c r="AF646" t="str">
        <v>Golett</v>
      </c>
      <c r="AG646" t="str">
        <v>Ground, Ghost</v>
      </c>
      <c r="AH646" t="str" cm="1">
        <f t="array" ref="AH646:AI646">_xlfn.TEXTSPLIT(AG646,",")</f>
        <v>Ground</v>
      </c>
      <c r="AI646" t="str">
        <v xml:space="preserve"> Ghost</v>
      </c>
      <c r="AJ646" t="str">
        <f>'pokedex_(Update_04.21)'!E643</f>
        <v>5</v>
      </c>
      <c r="AK646" t="str">
        <v>Golett</v>
      </c>
      <c r="AL646" t="str">
        <v>Ground</v>
      </c>
      <c r="AM646" t="str">
        <v xml:space="preserve"> Ghost</v>
      </c>
      <c r="AN646" t="str">
        <f t="shared" ref="AN646:AN709" si="20">_xlfn.TEXTJOIN(",",TRUE,AL646,AM646)</f>
        <v>Ground, Ghost</v>
      </c>
      <c r="AO646" t="str">
        <v>Golett</v>
      </c>
      <c r="AQ646" t="str">
        <v>Ground, Ghost</v>
      </c>
      <c r="AR646" t="str">
        <v>Golett</v>
      </c>
      <c r="AV646" t="str">
        <v>Golett</v>
      </c>
      <c r="AW646" t="str">
        <v>Ground, Ghost</v>
      </c>
      <c r="AX646" t="str" cm="1">
        <f t="array" ref="AX646:AY646">_xlfn.TEXTSPLIT(AW646,",")</f>
        <v>Ground</v>
      </c>
      <c r="AY646" t="str">
        <v xml:space="preserve"> Ghost</v>
      </c>
      <c r="AZ646" t="str">
        <f>'pokedex_(Update_04.21)'!E643</f>
        <v>5</v>
      </c>
      <c r="BA646" t="str">
        <v>Golett</v>
      </c>
      <c r="BB646" t="str">
        <v>Ground</v>
      </c>
      <c r="BC646" t="str">
        <v xml:space="preserve"> Ghost</v>
      </c>
      <c r="BD646" t="str">
        <f t="shared" ref="BD646:BD709" si="21">_xlfn.TEXTJOIN(",",TRUE,BB646,BC646)</f>
        <v>Ground, Ghost</v>
      </c>
      <c r="BE646" t="str">
        <v>Golett</v>
      </c>
      <c r="BG646" t="str">
        <v>Ground, Ghost</v>
      </c>
      <c r="BH646" t="str">
        <v>Golett</v>
      </c>
    </row>
    <row r="647" spans="32:60" x14ac:dyDescent="0.35">
      <c r="AF647" t="str">
        <v>Golurk</v>
      </c>
      <c r="AG647" t="str">
        <v>Ground, Ghost</v>
      </c>
      <c r="AH647" t="str" cm="1">
        <f t="array" ref="AH647:AI647">_xlfn.TEXTSPLIT(AG647,",")</f>
        <v>Ground</v>
      </c>
      <c r="AI647" t="str">
        <v xml:space="preserve"> Ghost</v>
      </c>
      <c r="AJ647" t="str">
        <f>'pokedex_(Update_04.21)'!E644</f>
        <v>5</v>
      </c>
      <c r="AK647" t="str">
        <v>Golurk</v>
      </c>
      <c r="AL647" t="str">
        <v>Ground</v>
      </c>
      <c r="AM647" t="str">
        <v xml:space="preserve"> Ghost</v>
      </c>
      <c r="AN647" t="str">
        <f t="shared" si="20"/>
        <v>Ground, Ghost</v>
      </c>
      <c r="AO647" t="str">
        <v>Golurk</v>
      </c>
      <c r="AQ647" t="str">
        <v>Ground, Ghost</v>
      </c>
      <c r="AR647" t="str">
        <v>Golurk</v>
      </c>
      <c r="AV647" t="str">
        <v>Golurk</v>
      </c>
      <c r="AW647" t="str">
        <v>Ground, Ghost</v>
      </c>
      <c r="AX647" t="str" cm="1">
        <f t="array" ref="AX647:AY647">_xlfn.TEXTSPLIT(AW647,",")</f>
        <v>Ground</v>
      </c>
      <c r="AY647" t="str">
        <v xml:space="preserve"> Ghost</v>
      </c>
      <c r="AZ647" t="str">
        <f>'pokedex_(Update_04.21)'!E644</f>
        <v>5</v>
      </c>
      <c r="BA647" t="str">
        <v>Golurk</v>
      </c>
      <c r="BB647" t="str">
        <v>Ground</v>
      </c>
      <c r="BC647" t="str">
        <v xml:space="preserve"> Ghost</v>
      </c>
      <c r="BD647" t="str">
        <f t="shared" si="21"/>
        <v>Ground, Ghost</v>
      </c>
      <c r="BE647" t="str">
        <v>Golurk</v>
      </c>
      <c r="BG647" t="str">
        <v>Ground, Ghost</v>
      </c>
      <c r="BH647" t="str">
        <v>Golurk</v>
      </c>
    </row>
    <row r="648" spans="32:60" x14ac:dyDescent="0.35">
      <c r="AF648" t="str">
        <v>Pawniard</v>
      </c>
      <c r="AG648" t="str">
        <v>Dark, Steel</v>
      </c>
      <c r="AH648" t="str" cm="1">
        <f t="array" ref="AH648:AI648">_xlfn.TEXTSPLIT(AG648,",")</f>
        <v>Dark</v>
      </c>
      <c r="AI648" t="str">
        <v xml:space="preserve"> Steel</v>
      </c>
      <c r="AJ648" t="str">
        <f>'pokedex_(Update_04.21)'!E645</f>
        <v>5</v>
      </c>
      <c r="AK648" t="str">
        <v>Pawniard</v>
      </c>
      <c r="AL648" t="str">
        <v>Dark</v>
      </c>
      <c r="AM648" t="str">
        <v xml:space="preserve"> Steel</v>
      </c>
      <c r="AN648" t="str">
        <f t="shared" si="20"/>
        <v>Dark, Steel</v>
      </c>
      <c r="AO648" t="str">
        <v>Pawniard</v>
      </c>
      <c r="AQ648" t="str">
        <v>Dark, Steel</v>
      </c>
      <c r="AR648" t="str">
        <v>Pawniard</v>
      </c>
      <c r="AV648" t="str">
        <v>Pawniard</v>
      </c>
      <c r="AW648" t="str">
        <v>Dark, Steel</v>
      </c>
      <c r="AX648" t="str" cm="1">
        <f t="array" ref="AX648:AY648">_xlfn.TEXTSPLIT(AW648,",")</f>
        <v>Dark</v>
      </c>
      <c r="AY648" t="str">
        <v xml:space="preserve"> Steel</v>
      </c>
      <c r="AZ648" t="str">
        <f>'pokedex_(Update_04.21)'!E645</f>
        <v>5</v>
      </c>
      <c r="BA648" t="str">
        <v>Pawniard</v>
      </c>
      <c r="BB648" t="str">
        <v>Dark</v>
      </c>
      <c r="BC648" t="str">
        <v xml:space="preserve"> Steel</v>
      </c>
      <c r="BD648" t="str">
        <f t="shared" si="21"/>
        <v>Dark, Steel</v>
      </c>
      <c r="BE648" t="str">
        <v>Pawniard</v>
      </c>
      <c r="BG648" t="str">
        <v>Dark, Steel</v>
      </c>
      <c r="BH648" t="str">
        <v>Pawniard</v>
      </c>
    </row>
    <row r="649" spans="32:60" x14ac:dyDescent="0.35">
      <c r="AF649" t="str">
        <v>Bisharp</v>
      </c>
      <c r="AG649" t="str">
        <v>Dark, Steel</v>
      </c>
      <c r="AH649" t="str" cm="1">
        <f t="array" ref="AH649:AI649">_xlfn.TEXTSPLIT(AG649,",")</f>
        <v>Dark</v>
      </c>
      <c r="AI649" t="str">
        <v xml:space="preserve"> Steel</v>
      </c>
      <c r="AJ649" t="str">
        <f>'pokedex_(Update_04.21)'!E646</f>
        <v>5</v>
      </c>
      <c r="AK649" t="str">
        <v>Bisharp</v>
      </c>
      <c r="AL649" t="str">
        <v>Dark</v>
      </c>
      <c r="AM649" t="str">
        <v xml:space="preserve"> Steel</v>
      </c>
      <c r="AN649" t="str">
        <f t="shared" si="20"/>
        <v>Dark, Steel</v>
      </c>
      <c r="AO649" t="str">
        <v>Bisharp</v>
      </c>
      <c r="AQ649" t="str">
        <v>Dark, Steel</v>
      </c>
      <c r="AR649" t="str">
        <v>Bisharp</v>
      </c>
      <c r="AV649" t="str">
        <v>Bisharp</v>
      </c>
      <c r="AW649" t="str">
        <v>Dark, Steel</v>
      </c>
      <c r="AX649" t="str" cm="1">
        <f t="array" ref="AX649:AY649">_xlfn.TEXTSPLIT(AW649,",")</f>
        <v>Dark</v>
      </c>
      <c r="AY649" t="str">
        <v xml:space="preserve"> Steel</v>
      </c>
      <c r="AZ649" t="str">
        <f>'pokedex_(Update_04.21)'!E646</f>
        <v>5</v>
      </c>
      <c r="BA649" t="str">
        <v>Bisharp</v>
      </c>
      <c r="BB649" t="str">
        <v>Dark</v>
      </c>
      <c r="BC649" t="str">
        <v xml:space="preserve"> Steel</v>
      </c>
      <c r="BD649" t="str">
        <f t="shared" si="21"/>
        <v>Dark, Steel</v>
      </c>
      <c r="BE649" t="str">
        <v>Bisharp</v>
      </c>
      <c r="BG649" t="str">
        <v>Dark, Steel</v>
      </c>
      <c r="BH649" t="str">
        <v>Bisharp</v>
      </c>
    </row>
    <row r="650" spans="32:60" x14ac:dyDescent="0.35">
      <c r="AF650" t="str">
        <v>Bouffalant</v>
      </c>
      <c r="AG650" t="str">
        <v>Normal</v>
      </c>
      <c r="AH650" t="str" cm="1">
        <f t="array" ref="AH650">_xlfn.TEXTSPLIT(AG650,",")</f>
        <v>Normal</v>
      </c>
      <c r="AJ650" t="str">
        <f>'pokedex_(Update_04.21)'!E647</f>
        <v>5</v>
      </c>
      <c r="AK650" t="str">
        <v>Bouffalant</v>
      </c>
      <c r="AL650" t="str">
        <v>Normal</v>
      </c>
      <c r="AM650" t="str">
        <v>Normal</v>
      </c>
      <c r="AN650" t="str">
        <f t="shared" si="20"/>
        <v>Normal,Normal</v>
      </c>
      <c r="AO650" t="str">
        <v>Bouffalant</v>
      </c>
      <c r="AQ650" t="str">
        <v>Normal</v>
      </c>
      <c r="AR650" t="str">
        <v>Bouffalant</v>
      </c>
      <c r="AV650" t="str">
        <v>Bouffalant</v>
      </c>
      <c r="AW650" t="str">
        <v>Normal</v>
      </c>
      <c r="AX650" t="str" cm="1">
        <f t="array" ref="AX650">_xlfn.TEXTSPLIT(AW650,",")</f>
        <v>Normal</v>
      </c>
      <c r="AZ650" t="str">
        <f>'pokedex_(Update_04.21)'!E647</f>
        <v>5</v>
      </c>
      <c r="BA650" t="str">
        <v>Bouffalant</v>
      </c>
      <c r="BB650" t="str">
        <v>Normal</v>
      </c>
      <c r="BC650" t="str">
        <v>Normal</v>
      </c>
      <c r="BD650" t="str">
        <f t="shared" si="21"/>
        <v>Normal,Normal</v>
      </c>
      <c r="BE650" t="str">
        <v>Bouffalant</v>
      </c>
      <c r="BG650" t="str">
        <v>Normal</v>
      </c>
      <c r="BH650" t="str">
        <v>Bouffalant</v>
      </c>
    </row>
    <row r="651" spans="32:60" x14ac:dyDescent="0.35">
      <c r="AF651" t="str">
        <v>Rufflet</v>
      </c>
      <c r="AG651" t="str">
        <v>Normal, Flying</v>
      </c>
      <c r="AH651" t="str" cm="1">
        <f t="array" ref="AH651:AI651">_xlfn.TEXTSPLIT(AG651,",")</f>
        <v>Normal</v>
      </c>
      <c r="AI651" t="str">
        <v xml:space="preserve"> Flying</v>
      </c>
      <c r="AJ651" t="str">
        <f>'pokedex_(Update_04.21)'!E648</f>
        <v>5</v>
      </c>
      <c r="AK651" t="str">
        <v>Rufflet</v>
      </c>
      <c r="AL651" t="str">
        <v>Normal</v>
      </c>
      <c r="AM651" t="str">
        <v xml:space="preserve"> Flying</v>
      </c>
      <c r="AN651" t="str">
        <f t="shared" si="20"/>
        <v>Normal, Flying</v>
      </c>
      <c r="AO651" t="str">
        <v>Rufflet</v>
      </c>
      <c r="AQ651" t="str">
        <v>Normal, Flying</v>
      </c>
      <c r="AR651" t="str">
        <v>Rufflet</v>
      </c>
      <c r="AV651" t="str">
        <v>Rufflet</v>
      </c>
      <c r="AW651" t="str">
        <v>Normal, Flying</v>
      </c>
      <c r="AX651" t="str" cm="1">
        <f t="array" ref="AX651:AY651">_xlfn.TEXTSPLIT(AW651,",")</f>
        <v>Normal</v>
      </c>
      <c r="AY651" t="str">
        <v xml:space="preserve"> Flying</v>
      </c>
      <c r="AZ651" t="str">
        <f>'pokedex_(Update_04.21)'!E648</f>
        <v>5</v>
      </c>
      <c r="BA651" t="str">
        <v>Rufflet</v>
      </c>
      <c r="BB651" t="str">
        <v>Normal</v>
      </c>
      <c r="BC651" t="str">
        <v xml:space="preserve"> Flying</v>
      </c>
      <c r="BD651" t="str">
        <f t="shared" si="21"/>
        <v>Normal, Flying</v>
      </c>
      <c r="BE651" t="str">
        <v>Rufflet</v>
      </c>
      <c r="BG651" t="str">
        <v>Normal, Flying</v>
      </c>
      <c r="BH651" t="str">
        <v>Rufflet</v>
      </c>
    </row>
    <row r="652" spans="32:60" x14ac:dyDescent="0.35">
      <c r="AF652" t="str">
        <v>Braviary</v>
      </c>
      <c r="AG652" t="str">
        <v>Normal, Flying</v>
      </c>
      <c r="AH652" t="str" cm="1">
        <f t="array" ref="AH652:AI652">_xlfn.TEXTSPLIT(AG652,",")</f>
        <v>Normal</v>
      </c>
      <c r="AI652" t="str">
        <v xml:space="preserve"> Flying</v>
      </c>
      <c r="AJ652" t="str">
        <f>'pokedex_(Update_04.21)'!E649</f>
        <v>5</v>
      </c>
      <c r="AK652" t="str">
        <v>Braviary</v>
      </c>
      <c r="AL652" t="str">
        <v>Normal</v>
      </c>
      <c r="AM652" t="str">
        <v xml:space="preserve"> Flying</v>
      </c>
      <c r="AN652" t="str">
        <f t="shared" si="20"/>
        <v>Normal, Flying</v>
      </c>
      <c r="AO652" t="str">
        <v>Braviary</v>
      </c>
      <c r="AQ652" t="str">
        <v>Normal, Flying</v>
      </c>
      <c r="AR652" t="str">
        <v>Braviary</v>
      </c>
      <c r="AV652" t="str">
        <v>Braviary</v>
      </c>
      <c r="AW652" t="str">
        <v>Normal, Flying</v>
      </c>
      <c r="AX652" t="str" cm="1">
        <f t="array" ref="AX652:AY652">_xlfn.TEXTSPLIT(AW652,",")</f>
        <v>Normal</v>
      </c>
      <c r="AY652" t="str">
        <v xml:space="preserve"> Flying</v>
      </c>
      <c r="AZ652" t="str">
        <f>'pokedex_(Update_04.21)'!E649</f>
        <v>5</v>
      </c>
      <c r="BA652" t="str">
        <v>Braviary</v>
      </c>
      <c r="BB652" t="str">
        <v>Normal</v>
      </c>
      <c r="BC652" t="str">
        <v xml:space="preserve"> Flying</v>
      </c>
      <c r="BD652" t="str">
        <f t="shared" si="21"/>
        <v>Normal, Flying</v>
      </c>
      <c r="BE652" t="str">
        <v>Braviary</v>
      </c>
      <c r="BG652" t="str">
        <v>Normal, Flying</v>
      </c>
      <c r="BH652" t="str">
        <v>Braviary</v>
      </c>
    </row>
    <row r="653" spans="32:60" x14ac:dyDescent="0.35">
      <c r="AF653" t="str">
        <v>Vullaby</v>
      </c>
      <c r="AG653" t="str">
        <v>Dark, Flying</v>
      </c>
      <c r="AH653" t="str" cm="1">
        <f t="array" ref="AH653:AI653">_xlfn.TEXTSPLIT(AG653,",")</f>
        <v>Dark</v>
      </c>
      <c r="AI653" t="str">
        <v xml:space="preserve"> Flying</v>
      </c>
      <c r="AJ653" t="str">
        <f>'pokedex_(Update_04.21)'!E650</f>
        <v>5</v>
      </c>
      <c r="AK653" t="str">
        <v>Vullaby</v>
      </c>
      <c r="AL653" t="str">
        <v>Dark</v>
      </c>
      <c r="AM653" t="str">
        <v xml:space="preserve"> Flying</v>
      </c>
      <c r="AN653" t="str">
        <f t="shared" si="20"/>
        <v>Dark, Flying</v>
      </c>
      <c r="AO653" t="str">
        <v>Vullaby</v>
      </c>
      <c r="AQ653" t="str">
        <v>Dark, Flying</v>
      </c>
      <c r="AR653" t="str">
        <v>Vullaby</v>
      </c>
      <c r="AV653" t="str">
        <v>Vullaby</v>
      </c>
      <c r="AW653" t="str">
        <v>Dark, Flying</v>
      </c>
      <c r="AX653" t="str" cm="1">
        <f t="array" ref="AX653:AY653">_xlfn.TEXTSPLIT(AW653,",")</f>
        <v>Dark</v>
      </c>
      <c r="AY653" t="str">
        <v xml:space="preserve"> Flying</v>
      </c>
      <c r="AZ653" t="str">
        <f>'pokedex_(Update_04.21)'!E650</f>
        <v>5</v>
      </c>
      <c r="BA653" t="str">
        <v>Vullaby</v>
      </c>
      <c r="BB653" t="str">
        <v>Dark</v>
      </c>
      <c r="BC653" t="str">
        <v xml:space="preserve"> Flying</v>
      </c>
      <c r="BD653" t="str">
        <f t="shared" si="21"/>
        <v>Dark, Flying</v>
      </c>
      <c r="BE653" t="str">
        <v>Vullaby</v>
      </c>
      <c r="BG653" t="str">
        <v>Dark, Flying</v>
      </c>
      <c r="BH653" t="str">
        <v>Vullaby</v>
      </c>
    </row>
    <row r="654" spans="32:60" x14ac:dyDescent="0.35">
      <c r="AF654" t="str">
        <v>Mandibuzz</v>
      </c>
      <c r="AG654" t="str">
        <v>Dark, Flying</v>
      </c>
      <c r="AH654" t="str" cm="1">
        <f t="array" ref="AH654:AI654">_xlfn.TEXTSPLIT(AG654,",")</f>
        <v>Dark</v>
      </c>
      <c r="AI654" t="str">
        <v xml:space="preserve"> Flying</v>
      </c>
      <c r="AJ654" t="str">
        <f>'pokedex_(Update_04.21)'!E651</f>
        <v>5</v>
      </c>
      <c r="AK654" t="str">
        <v>Mandibuzz</v>
      </c>
      <c r="AL654" t="str">
        <v>Dark</v>
      </c>
      <c r="AM654" t="str">
        <v xml:space="preserve"> Flying</v>
      </c>
      <c r="AN654" t="str">
        <f t="shared" si="20"/>
        <v>Dark, Flying</v>
      </c>
      <c r="AO654" t="str">
        <v>Mandibuzz</v>
      </c>
      <c r="AQ654" t="str">
        <v>Dark, Flying</v>
      </c>
      <c r="AR654" t="str">
        <v>Mandibuzz</v>
      </c>
      <c r="AV654" t="str">
        <v>Mandibuzz</v>
      </c>
      <c r="AW654" t="str">
        <v>Dark, Flying</v>
      </c>
      <c r="AX654" t="str" cm="1">
        <f t="array" ref="AX654:AY654">_xlfn.TEXTSPLIT(AW654,",")</f>
        <v>Dark</v>
      </c>
      <c r="AY654" t="str">
        <v xml:space="preserve"> Flying</v>
      </c>
      <c r="AZ654" t="str">
        <f>'pokedex_(Update_04.21)'!E651</f>
        <v>5</v>
      </c>
      <c r="BA654" t="str">
        <v>Mandibuzz</v>
      </c>
      <c r="BB654" t="str">
        <v>Dark</v>
      </c>
      <c r="BC654" t="str">
        <v xml:space="preserve"> Flying</v>
      </c>
      <c r="BD654" t="str">
        <f t="shared" si="21"/>
        <v>Dark, Flying</v>
      </c>
      <c r="BE654" t="str">
        <v>Mandibuzz</v>
      </c>
      <c r="BG654" t="str">
        <v>Dark, Flying</v>
      </c>
      <c r="BH654" t="str">
        <v>Mandibuzz</v>
      </c>
    </row>
    <row r="655" spans="32:60" x14ac:dyDescent="0.35">
      <c r="AF655" t="str">
        <v>Heatmor</v>
      </c>
      <c r="AG655" t="str">
        <v>Fire</v>
      </c>
      <c r="AH655" t="str" cm="1">
        <f t="array" ref="AH655">_xlfn.TEXTSPLIT(AG655,",")</f>
        <v>Fire</v>
      </c>
      <c r="AJ655" t="str">
        <f>'pokedex_(Update_04.21)'!E652</f>
        <v>5</v>
      </c>
      <c r="AK655" t="str">
        <v>Heatmor</v>
      </c>
      <c r="AL655" t="str">
        <v>Fire</v>
      </c>
      <c r="AM655" t="str">
        <v>Fire</v>
      </c>
      <c r="AN655" t="str">
        <f t="shared" si="20"/>
        <v>Fire,Fire</v>
      </c>
      <c r="AO655" t="str">
        <v>Heatmor</v>
      </c>
      <c r="AQ655" t="str">
        <v>Fire</v>
      </c>
      <c r="AR655" t="str">
        <v>Heatmor</v>
      </c>
      <c r="AV655" t="str">
        <v>Heatmor</v>
      </c>
      <c r="AW655" t="str">
        <v>Fire</v>
      </c>
      <c r="AX655" t="str" cm="1">
        <f t="array" ref="AX655">_xlfn.TEXTSPLIT(AW655,",")</f>
        <v>Fire</v>
      </c>
      <c r="AZ655" t="str">
        <f>'pokedex_(Update_04.21)'!E652</f>
        <v>5</v>
      </c>
      <c r="BA655" t="str">
        <v>Heatmor</v>
      </c>
      <c r="BB655" t="str">
        <v>Fire</v>
      </c>
      <c r="BC655" t="str">
        <v>Fire</v>
      </c>
      <c r="BD655" t="str">
        <f t="shared" si="21"/>
        <v>Fire,Fire</v>
      </c>
      <c r="BE655" t="str">
        <v>Heatmor</v>
      </c>
      <c r="BG655" t="str">
        <v>Fire</v>
      </c>
      <c r="BH655" t="str">
        <v>Heatmor</v>
      </c>
    </row>
    <row r="656" spans="32:60" x14ac:dyDescent="0.35">
      <c r="AF656" t="str">
        <v>Durant</v>
      </c>
      <c r="AG656" t="str">
        <v>Bug, Steel</v>
      </c>
      <c r="AH656" t="str" cm="1">
        <f t="array" ref="AH656:AI656">_xlfn.TEXTSPLIT(AG656,",")</f>
        <v>Bug</v>
      </c>
      <c r="AI656" t="str">
        <v xml:space="preserve"> Steel</v>
      </c>
      <c r="AJ656" t="str">
        <f>'pokedex_(Update_04.21)'!E653</f>
        <v>5</v>
      </c>
      <c r="AK656" t="str">
        <v>Durant</v>
      </c>
      <c r="AL656" t="str">
        <v>Bug</v>
      </c>
      <c r="AM656" t="str">
        <v xml:space="preserve"> Steel</v>
      </c>
      <c r="AN656" t="str">
        <f t="shared" si="20"/>
        <v>Bug, Steel</v>
      </c>
      <c r="AO656" t="str">
        <v>Durant</v>
      </c>
      <c r="AQ656" t="str">
        <v>Bug, Steel</v>
      </c>
      <c r="AR656" t="str">
        <v>Durant</v>
      </c>
      <c r="AV656" t="str">
        <v>Durant</v>
      </c>
      <c r="AW656" t="str">
        <v>Bug, Steel</v>
      </c>
      <c r="AX656" t="str" cm="1">
        <f t="array" ref="AX656:AY656">_xlfn.TEXTSPLIT(AW656,",")</f>
        <v>Bug</v>
      </c>
      <c r="AY656" t="str">
        <v xml:space="preserve"> Steel</v>
      </c>
      <c r="AZ656" t="str">
        <f>'pokedex_(Update_04.21)'!E653</f>
        <v>5</v>
      </c>
      <c r="BA656" t="str">
        <v>Durant</v>
      </c>
      <c r="BB656" t="str">
        <v>Bug</v>
      </c>
      <c r="BC656" t="str">
        <v xml:space="preserve"> Steel</v>
      </c>
      <c r="BD656" t="str">
        <f t="shared" si="21"/>
        <v>Bug, Steel</v>
      </c>
      <c r="BE656" t="str">
        <v>Durant</v>
      </c>
      <c r="BG656" t="str">
        <v>Bug, Steel</v>
      </c>
      <c r="BH656" t="str">
        <v>Durant</v>
      </c>
    </row>
    <row r="657" spans="32:60" x14ac:dyDescent="0.35">
      <c r="AF657" t="str">
        <v>Deino</v>
      </c>
      <c r="AG657" t="str">
        <v>Dark, Dragon</v>
      </c>
      <c r="AH657" t="str" cm="1">
        <f t="array" ref="AH657:AI657">_xlfn.TEXTSPLIT(AG657,",")</f>
        <v>Dark</v>
      </c>
      <c r="AI657" t="str">
        <v xml:space="preserve"> Dragon</v>
      </c>
      <c r="AJ657" t="str">
        <f>'pokedex_(Update_04.21)'!E654</f>
        <v>5</v>
      </c>
      <c r="AK657" t="str">
        <v>Deino</v>
      </c>
      <c r="AL657" t="str">
        <v>Dark</v>
      </c>
      <c r="AM657" t="str">
        <v xml:space="preserve"> Dragon</v>
      </c>
      <c r="AN657" t="str">
        <f t="shared" si="20"/>
        <v>Dark, Dragon</v>
      </c>
      <c r="AO657" t="str">
        <v>Deino</v>
      </c>
      <c r="AQ657" t="str">
        <v>Dark, Dragon</v>
      </c>
      <c r="AR657" t="str">
        <v>Deino</v>
      </c>
      <c r="AV657" t="str">
        <v>Deino</v>
      </c>
      <c r="AW657" t="str">
        <v>Dark, Dragon</v>
      </c>
      <c r="AX657" t="str" cm="1">
        <f t="array" ref="AX657:AY657">_xlfn.TEXTSPLIT(AW657,",")</f>
        <v>Dark</v>
      </c>
      <c r="AY657" t="str">
        <v xml:space="preserve"> Dragon</v>
      </c>
      <c r="AZ657" t="str">
        <f>'pokedex_(Update_04.21)'!E654</f>
        <v>5</v>
      </c>
      <c r="BA657" t="str">
        <v>Deino</v>
      </c>
      <c r="BB657" t="str">
        <v>Dark</v>
      </c>
      <c r="BC657" t="str">
        <v xml:space="preserve"> Dragon</v>
      </c>
      <c r="BD657" t="str">
        <f t="shared" si="21"/>
        <v>Dark, Dragon</v>
      </c>
      <c r="BE657" t="str">
        <v>Deino</v>
      </c>
      <c r="BG657" t="str">
        <v>Dark, Dragon</v>
      </c>
      <c r="BH657" t="str">
        <v>Deino</v>
      </c>
    </row>
    <row r="658" spans="32:60" x14ac:dyDescent="0.35">
      <c r="AF658" t="str">
        <v>Zweilous</v>
      </c>
      <c r="AG658" t="str">
        <v>Dark, Dragon</v>
      </c>
      <c r="AH658" t="str" cm="1">
        <f t="array" ref="AH658:AI658">_xlfn.TEXTSPLIT(AG658,",")</f>
        <v>Dark</v>
      </c>
      <c r="AI658" t="str">
        <v xml:space="preserve"> Dragon</v>
      </c>
      <c r="AJ658" t="str">
        <f>'pokedex_(Update_04.21)'!E655</f>
        <v>5</v>
      </c>
      <c r="AK658" t="str">
        <v>Zweilous</v>
      </c>
      <c r="AL658" t="str">
        <v>Dark</v>
      </c>
      <c r="AM658" t="str">
        <v xml:space="preserve"> Dragon</v>
      </c>
      <c r="AN658" t="str">
        <f t="shared" si="20"/>
        <v>Dark, Dragon</v>
      </c>
      <c r="AO658" t="str">
        <v>Zweilous</v>
      </c>
      <c r="AQ658" t="str">
        <v>Dark, Dragon</v>
      </c>
      <c r="AR658" t="str">
        <v>Zweilous</v>
      </c>
      <c r="AV658" t="str">
        <v>Zweilous</v>
      </c>
      <c r="AW658" t="str">
        <v>Dark, Dragon</v>
      </c>
      <c r="AX658" t="str" cm="1">
        <f t="array" ref="AX658:AY658">_xlfn.TEXTSPLIT(AW658,",")</f>
        <v>Dark</v>
      </c>
      <c r="AY658" t="str">
        <v xml:space="preserve"> Dragon</v>
      </c>
      <c r="AZ658" t="str">
        <f>'pokedex_(Update_04.21)'!E655</f>
        <v>5</v>
      </c>
      <c r="BA658" t="str">
        <v>Zweilous</v>
      </c>
      <c r="BB658" t="str">
        <v>Dark</v>
      </c>
      <c r="BC658" t="str">
        <v xml:space="preserve"> Dragon</v>
      </c>
      <c r="BD658" t="str">
        <f t="shared" si="21"/>
        <v>Dark, Dragon</v>
      </c>
      <c r="BE658" t="str">
        <v>Zweilous</v>
      </c>
      <c r="BG658" t="str">
        <v>Dark, Dragon</v>
      </c>
      <c r="BH658" t="str">
        <v>Zweilous</v>
      </c>
    </row>
    <row r="659" spans="32:60" x14ac:dyDescent="0.35">
      <c r="AF659" t="str">
        <v>Hydreigon</v>
      </c>
      <c r="AG659" t="str">
        <v>Dark, Dragon</v>
      </c>
      <c r="AH659" t="str" cm="1">
        <f t="array" ref="AH659:AI659">_xlfn.TEXTSPLIT(AG659,",")</f>
        <v>Dark</v>
      </c>
      <c r="AI659" t="str">
        <v xml:space="preserve"> Dragon</v>
      </c>
      <c r="AJ659" t="str">
        <f>'pokedex_(Update_04.21)'!E656</f>
        <v>5</v>
      </c>
      <c r="AK659" t="str">
        <v>Hydreigon</v>
      </c>
      <c r="AL659" t="str">
        <v>Dark</v>
      </c>
      <c r="AM659" t="str">
        <v xml:space="preserve"> Dragon</v>
      </c>
      <c r="AN659" t="str">
        <f t="shared" si="20"/>
        <v>Dark, Dragon</v>
      </c>
      <c r="AO659" t="str">
        <v>Hydreigon</v>
      </c>
      <c r="AQ659" t="str">
        <v>Dark, Dragon</v>
      </c>
      <c r="AR659" t="str">
        <v>Hydreigon</v>
      </c>
      <c r="AV659" t="str">
        <v>Hydreigon</v>
      </c>
      <c r="AW659" t="str">
        <v>Dark, Dragon</v>
      </c>
      <c r="AX659" t="str" cm="1">
        <f t="array" ref="AX659:AY659">_xlfn.TEXTSPLIT(AW659,",")</f>
        <v>Dark</v>
      </c>
      <c r="AY659" t="str">
        <v xml:space="preserve"> Dragon</v>
      </c>
      <c r="AZ659" t="str">
        <f>'pokedex_(Update_04.21)'!E656</f>
        <v>5</v>
      </c>
      <c r="BA659" t="str">
        <v>Hydreigon</v>
      </c>
      <c r="BB659" t="str">
        <v>Dark</v>
      </c>
      <c r="BC659" t="str">
        <v xml:space="preserve"> Dragon</v>
      </c>
      <c r="BD659" t="str">
        <f t="shared" si="21"/>
        <v>Dark, Dragon</v>
      </c>
      <c r="BE659" t="str">
        <v>Hydreigon</v>
      </c>
      <c r="BG659" t="str">
        <v>Dark, Dragon</v>
      </c>
      <c r="BH659" t="str">
        <v>Hydreigon</v>
      </c>
    </row>
    <row r="660" spans="32:60" x14ac:dyDescent="0.35">
      <c r="AF660" t="str">
        <v>Larvesta</v>
      </c>
      <c r="AG660" t="str">
        <v>Bug, Fire</v>
      </c>
      <c r="AH660" t="str" cm="1">
        <f t="array" ref="AH660:AI660">_xlfn.TEXTSPLIT(AG660,",")</f>
        <v>Bug</v>
      </c>
      <c r="AI660" t="str">
        <v xml:space="preserve"> Fire</v>
      </c>
      <c r="AJ660" t="str">
        <f>'pokedex_(Update_04.21)'!E657</f>
        <v>5</v>
      </c>
      <c r="AK660" t="str">
        <v>Larvesta</v>
      </c>
      <c r="AL660" t="str">
        <v>Bug</v>
      </c>
      <c r="AM660" t="str">
        <v xml:space="preserve"> Fire</v>
      </c>
      <c r="AN660" t="str">
        <f t="shared" si="20"/>
        <v>Bug, Fire</v>
      </c>
      <c r="AO660" t="str">
        <v>Larvesta</v>
      </c>
      <c r="AQ660" t="str">
        <v>Bug, Fire</v>
      </c>
      <c r="AR660" t="str">
        <v>Larvesta</v>
      </c>
      <c r="AV660" t="str">
        <v>Larvesta</v>
      </c>
      <c r="AW660" t="str">
        <v>Bug, Fire</v>
      </c>
      <c r="AX660" t="str" cm="1">
        <f t="array" ref="AX660:AY660">_xlfn.TEXTSPLIT(AW660,",")</f>
        <v>Bug</v>
      </c>
      <c r="AY660" t="str">
        <v xml:space="preserve"> Fire</v>
      </c>
      <c r="AZ660" t="str">
        <f>'pokedex_(Update_04.21)'!E657</f>
        <v>5</v>
      </c>
      <c r="BA660" t="str">
        <v>Larvesta</v>
      </c>
      <c r="BB660" t="str">
        <v>Bug</v>
      </c>
      <c r="BC660" t="str">
        <v xml:space="preserve"> Fire</v>
      </c>
      <c r="BD660" t="str">
        <f t="shared" si="21"/>
        <v>Bug, Fire</v>
      </c>
      <c r="BE660" t="str">
        <v>Larvesta</v>
      </c>
      <c r="BG660" t="str">
        <v>Bug, Fire</v>
      </c>
      <c r="BH660" t="str">
        <v>Larvesta</v>
      </c>
    </row>
    <row r="661" spans="32:60" x14ac:dyDescent="0.35">
      <c r="AF661" t="str">
        <v>Volcarona</v>
      </c>
      <c r="AG661" t="str">
        <v>Bug, Fire</v>
      </c>
      <c r="AH661" t="str" cm="1">
        <f t="array" ref="AH661:AI661">_xlfn.TEXTSPLIT(AG661,",")</f>
        <v>Bug</v>
      </c>
      <c r="AI661" t="str">
        <v xml:space="preserve"> Fire</v>
      </c>
      <c r="AJ661" t="str">
        <f>'pokedex_(Update_04.21)'!E658</f>
        <v>5</v>
      </c>
      <c r="AK661" t="str">
        <v>Volcarona</v>
      </c>
      <c r="AL661" t="str">
        <v>Bug</v>
      </c>
      <c r="AM661" t="str">
        <v xml:space="preserve"> Fire</v>
      </c>
      <c r="AN661" t="str">
        <f t="shared" si="20"/>
        <v>Bug, Fire</v>
      </c>
      <c r="AO661" t="str">
        <v>Volcarona</v>
      </c>
      <c r="AQ661" t="str">
        <v>Bug, Fire</v>
      </c>
      <c r="AR661" t="str">
        <v>Volcarona</v>
      </c>
      <c r="AV661" t="str">
        <v>Volcarona</v>
      </c>
      <c r="AW661" t="str">
        <v>Bug, Fire</v>
      </c>
      <c r="AX661" t="str" cm="1">
        <f t="array" ref="AX661:AY661">_xlfn.TEXTSPLIT(AW661,",")</f>
        <v>Bug</v>
      </c>
      <c r="AY661" t="str">
        <v xml:space="preserve"> Fire</v>
      </c>
      <c r="AZ661" t="str">
        <f>'pokedex_(Update_04.21)'!E658</f>
        <v>5</v>
      </c>
      <c r="BA661" t="str">
        <v>Volcarona</v>
      </c>
      <c r="BB661" t="str">
        <v>Bug</v>
      </c>
      <c r="BC661" t="str">
        <v xml:space="preserve"> Fire</v>
      </c>
      <c r="BD661" t="str">
        <f t="shared" si="21"/>
        <v>Bug, Fire</v>
      </c>
      <c r="BE661" t="str">
        <v>Volcarona</v>
      </c>
      <c r="BG661" t="str">
        <v>Bug, Fire</v>
      </c>
      <c r="BH661" t="str">
        <v>Volcarona</v>
      </c>
    </row>
    <row r="662" spans="32:60" x14ac:dyDescent="0.35">
      <c r="AF662" t="str">
        <v>Cobalion</v>
      </c>
      <c r="AG662" t="str">
        <v>Steel, Fighting</v>
      </c>
      <c r="AH662" t="str" cm="1">
        <f t="array" ref="AH662:AI662">_xlfn.TEXTSPLIT(AG662,",")</f>
        <v>Steel</v>
      </c>
      <c r="AI662" t="str">
        <v xml:space="preserve"> Fighting</v>
      </c>
      <c r="AJ662" t="str">
        <f>'pokedex_(Update_04.21)'!E659</f>
        <v>5</v>
      </c>
      <c r="AK662" t="str">
        <v>Cobalion</v>
      </c>
      <c r="AL662" t="str">
        <v>Steel</v>
      </c>
      <c r="AM662" t="str">
        <v xml:space="preserve"> Fighting</v>
      </c>
      <c r="AN662" t="str">
        <f t="shared" si="20"/>
        <v>Steel, Fighting</v>
      </c>
      <c r="AO662" t="str">
        <v>Cobalion</v>
      </c>
      <c r="AQ662" t="str">
        <v>Steel, Fighting</v>
      </c>
      <c r="AR662" t="str">
        <v>Cobalion</v>
      </c>
      <c r="AV662" t="str">
        <v>Cobalion</v>
      </c>
      <c r="AW662" t="str">
        <v>Steel, Fighting</v>
      </c>
      <c r="AX662" t="str" cm="1">
        <f t="array" ref="AX662:AY662">_xlfn.TEXTSPLIT(AW662,",")</f>
        <v>Steel</v>
      </c>
      <c r="AY662" t="str">
        <v xml:space="preserve"> Fighting</v>
      </c>
      <c r="AZ662" t="str">
        <f>'pokedex_(Update_04.21)'!E659</f>
        <v>5</v>
      </c>
      <c r="BA662" t="str">
        <v>Cobalion</v>
      </c>
      <c r="BB662" t="str">
        <v>Steel</v>
      </c>
      <c r="BC662" t="str">
        <v xml:space="preserve"> Fighting</v>
      </c>
      <c r="BD662" t="str">
        <f t="shared" si="21"/>
        <v>Steel, Fighting</v>
      </c>
      <c r="BE662" t="str">
        <v>Cobalion</v>
      </c>
      <c r="BG662" t="str">
        <v>Steel, Fighting</v>
      </c>
      <c r="BH662" t="str">
        <v>Cobalion</v>
      </c>
    </row>
    <row r="663" spans="32:60" x14ac:dyDescent="0.35">
      <c r="AF663" t="str">
        <v>Terrakion</v>
      </c>
      <c r="AG663" t="str">
        <v>Rock, Fighting</v>
      </c>
      <c r="AH663" t="str" cm="1">
        <f t="array" ref="AH663:AI663">_xlfn.TEXTSPLIT(AG663,",")</f>
        <v>Rock</v>
      </c>
      <c r="AI663" t="str">
        <v xml:space="preserve"> Fighting</v>
      </c>
      <c r="AJ663" t="str">
        <f>'pokedex_(Update_04.21)'!E660</f>
        <v>5</v>
      </c>
      <c r="AK663" t="str">
        <v>Terrakion</v>
      </c>
      <c r="AL663" t="str">
        <v>Rock</v>
      </c>
      <c r="AM663" t="str">
        <v xml:space="preserve"> Fighting</v>
      </c>
      <c r="AN663" t="str">
        <f t="shared" si="20"/>
        <v>Rock, Fighting</v>
      </c>
      <c r="AO663" t="str">
        <v>Terrakion</v>
      </c>
      <c r="AQ663" t="str">
        <v>Rock, Fighting</v>
      </c>
      <c r="AR663" t="str">
        <v>Terrakion</v>
      </c>
      <c r="AV663" t="str">
        <v>Terrakion</v>
      </c>
      <c r="AW663" t="str">
        <v>Rock, Fighting</v>
      </c>
      <c r="AX663" t="str" cm="1">
        <f t="array" ref="AX663:AY663">_xlfn.TEXTSPLIT(AW663,",")</f>
        <v>Rock</v>
      </c>
      <c r="AY663" t="str">
        <v xml:space="preserve"> Fighting</v>
      </c>
      <c r="AZ663" t="str">
        <f>'pokedex_(Update_04.21)'!E660</f>
        <v>5</v>
      </c>
      <c r="BA663" t="str">
        <v>Terrakion</v>
      </c>
      <c r="BB663" t="str">
        <v>Rock</v>
      </c>
      <c r="BC663" t="str">
        <v xml:space="preserve"> Fighting</v>
      </c>
      <c r="BD663" t="str">
        <f t="shared" si="21"/>
        <v>Rock, Fighting</v>
      </c>
      <c r="BE663" t="str">
        <v>Terrakion</v>
      </c>
      <c r="BG663" t="str">
        <v>Rock, Fighting</v>
      </c>
      <c r="BH663" t="str">
        <v>Terrakion</v>
      </c>
    </row>
    <row r="664" spans="32:60" x14ac:dyDescent="0.35">
      <c r="AF664" t="str">
        <v>Virizion</v>
      </c>
      <c r="AG664" t="str">
        <v>Grass, Fighting</v>
      </c>
      <c r="AH664" t="str" cm="1">
        <f t="array" ref="AH664:AI664">_xlfn.TEXTSPLIT(AG664,",")</f>
        <v>Grass</v>
      </c>
      <c r="AI664" t="str">
        <v xml:space="preserve"> Fighting</v>
      </c>
      <c r="AJ664" t="str">
        <f>'pokedex_(Update_04.21)'!E661</f>
        <v>5</v>
      </c>
      <c r="AK664" t="str">
        <v>Virizion</v>
      </c>
      <c r="AL664" t="str">
        <v>Grass</v>
      </c>
      <c r="AM664" t="str">
        <v xml:space="preserve"> Fighting</v>
      </c>
      <c r="AN664" t="str">
        <f t="shared" si="20"/>
        <v>Grass, Fighting</v>
      </c>
      <c r="AO664" t="str">
        <v>Virizion</v>
      </c>
      <c r="AQ664" t="str">
        <v>Grass, Fighting</v>
      </c>
      <c r="AR664" t="str">
        <v>Virizion</v>
      </c>
      <c r="AV664" t="str">
        <v>Virizion</v>
      </c>
      <c r="AW664" t="str">
        <v>Grass, Fighting</v>
      </c>
      <c r="AX664" t="str" cm="1">
        <f t="array" ref="AX664:AY664">_xlfn.TEXTSPLIT(AW664,",")</f>
        <v>Grass</v>
      </c>
      <c r="AY664" t="str">
        <v xml:space="preserve"> Fighting</v>
      </c>
      <c r="AZ664" t="str">
        <f>'pokedex_(Update_04.21)'!E661</f>
        <v>5</v>
      </c>
      <c r="BA664" t="str">
        <v>Virizion</v>
      </c>
      <c r="BB664" t="str">
        <v>Grass</v>
      </c>
      <c r="BC664" t="str">
        <v xml:space="preserve"> Fighting</v>
      </c>
      <c r="BD664" t="str">
        <f t="shared" si="21"/>
        <v>Grass, Fighting</v>
      </c>
      <c r="BE664" t="str">
        <v>Virizion</v>
      </c>
      <c r="BG664" t="str">
        <v>Grass, Fighting</v>
      </c>
      <c r="BH664" t="str">
        <v>Virizion</v>
      </c>
    </row>
    <row r="665" spans="32:60" x14ac:dyDescent="0.35">
      <c r="AF665" t="str">
        <v>Tornadus Incarnate Forme</v>
      </c>
      <c r="AG665" t="str">
        <v>Flying</v>
      </c>
      <c r="AH665" t="str" cm="1">
        <f t="array" ref="AH665">_xlfn.TEXTSPLIT(AG665,",")</f>
        <v>Flying</v>
      </c>
      <c r="AJ665" t="str">
        <f>'pokedex_(Update_04.21)'!E662</f>
        <v>5</v>
      </c>
      <c r="AK665" t="str">
        <v>Tornadus Incarnate Forme</v>
      </c>
      <c r="AL665" t="str">
        <v>Flying</v>
      </c>
      <c r="AM665" t="str">
        <v>Flying</v>
      </c>
      <c r="AN665" t="str">
        <f t="shared" si="20"/>
        <v>Flying,Flying</v>
      </c>
      <c r="AO665" t="str">
        <v>Tornadus Incarnate Forme</v>
      </c>
      <c r="AQ665" t="str">
        <v>Flying</v>
      </c>
      <c r="AR665" t="str">
        <v>Tornadus Incarnate Forme</v>
      </c>
      <c r="AV665" t="str">
        <v>Tornadus Incarnate Forme</v>
      </c>
      <c r="AW665" t="str">
        <v>Flying</v>
      </c>
      <c r="AX665" t="str" cm="1">
        <f t="array" ref="AX665">_xlfn.TEXTSPLIT(AW665,",")</f>
        <v>Flying</v>
      </c>
      <c r="AZ665" t="str">
        <f>'pokedex_(Update_04.21)'!E662</f>
        <v>5</v>
      </c>
      <c r="BA665" t="str">
        <v>Tornadus Incarnate Forme</v>
      </c>
      <c r="BB665" t="str">
        <v>Flying</v>
      </c>
      <c r="BC665" t="str">
        <v>Flying</v>
      </c>
      <c r="BD665" t="str">
        <f t="shared" si="21"/>
        <v>Flying,Flying</v>
      </c>
      <c r="BE665" t="str">
        <v>Tornadus Incarnate Forme</v>
      </c>
      <c r="BG665" t="str">
        <v>Flying</v>
      </c>
      <c r="BH665" t="str">
        <v>Tornadus Incarnate Forme</v>
      </c>
    </row>
    <row r="666" spans="32:60" x14ac:dyDescent="0.35">
      <c r="AF666" t="str">
        <v>Tornadus Therian Forme</v>
      </c>
      <c r="AG666" t="str">
        <v>Flying</v>
      </c>
      <c r="AH666" t="str" cm="1">
        <f t="array" ref="AH666">_xlfn.TEXTSPLIT(AG666,",")</f>
        <v>Flying</v>
      </c>
      <c r="AJ666" t="str">
        <f>'pokedex_(Update_04.21)'!E663</f>
        <v>5</v>
      </c>
      <c r="AK666" t="str">
        <v>Tornadus Therian Forme</v>
      </c>
      <c r="AL666" t="str">
        <v>Flying</v>
      </c>
      <c r="AM666" t="str">
        <v>Flying</v>
      </c>
      <c r="AN666" t="str">
        <f t="shared" si="20"/>
        <v>Flying,Flying</v>
      </c>
      <c r="AO666" t="str">
        <v>Tornadus Therian Forme</v>
      </c>
      <c r="AQ666" t="str">
        <v>Flying</v>
      </c>
      <c r="AR666" t="str">
        <v>Tornadus Therian Forme</v>
      </c>
      <c r="AV666" t="str">
        <v>Tornadus Therian Forme</v>
      </c>
      <c r="AW666" t="str">
        <v>Flying</v>
      </c>
      <c r="AX666" t="str" cm="1">
        <f t="array" ref="AX666">_xlfn.TEXTSPLIT(AW666,",")</f>
        <v>Flying</v>
      </c>
      <c r="AZ666" t="str">
        <f>'pokedex_(Update_04.21)'!E663</f>
        <v>5</v>
      </c>
      <c r="BA666" t="str">
        <v>Tornadus Therian Forme</v>
      </c>
      <c r="BB666" t="str">
        <v>Flying</v>
      </c>
      <c r="BC666" t="str">
        <v>Flying</v>
      </c>
      <c r="BD666" t="str">
        <f t="shared" si="21"/>
        <v>Flying,Flying</v>
      </c>
      <c r="BE666" t="str">
        <v>Tornadus Therian Forme</v>
      </c>
      <c r="BG666" t="str">
        <v>Flying</v>
      </c>
      <c r="BH666" t="str">
        <v>Tornadus Therian Forme</v>
      </c>
    </row>
    <row r="667" spans="32:60" x14ac:dyDescent="0.35">
      <c r="AF667" t="str">
        <v>Thundurus Incarnate Forme</v>
      </c>
      <c r="AG667" t="str">
        <v>Electric, Flying</v>
      </c>
      <c r="AH667" t="str" cm="1">
        <f t="array" ref="AH667:AI667">_xlfn.TEXTSPLIT(AG667,",")</f>
        <v>Electric</v>
      </c>
      <c r="AI667" t="str">
        <v xml:space="preserve"> Flying</v>
      </c>
      <c r="AJ667" t="str">
        <f>'pokedex_(Update_04.21)'!E664</f>
        <v>5</v>
      </c>
      <c r="AK667" t="str">
        <v>Thundurus Incarnate Forme</v>
      </c>
      <c r="AL667" t="str">
        <v>Electric</v>
      </c>
      <c r="AM667" t="str">
        <v xml:space="preserve"> Flying</v>
      </c>
      <c r="AN667" t="str">
        <f t="shared" si="20"/>
        <v>Electric, Flying</v>
      </c>
      <c r="AO667" t="str">
        <v>Thundurus Incarnate Forme</v>
      </c>
      <c r="AQ667" t="str">
        <v>Electric, Flying</v>
      </c>
      <c r="AR667" t="str">
        <v>Thundurus Incarnate Forme</v>
      </c>
      <c r="AV667" t="str">
        <v>Thundurus Incarnate Forme</v>
      </c>
      <c r="AW667" t="str">
        <v>Electric, Flying</v>
      </c>
      <c r="AX667" t="str" cm="1">
        <f t="array" ref="AX667:AY667">_xlfn.TEXTSPLIT(AW667,",")</f>
        <v>Electric</v>
      </c>
      <c r="AY667" t="str">
        <v xml:space="preserve"> Flying</v>
      </c>
      <c r="AZ667" t="str">
        <f>'pokedex_(Update_04.21)'!E664</f>
        <v>5</v>
      </c>
      <c r="BA667" t="str">
        <v>Thundurus Incarnate Forme</v>
      </c>
      <c r="BB667" t="str">
        <v>Electric</v>
      </c>
      <c r="BC667" t="str">
        <v xml:space="preserve"> Flying</v>
      </c>
      <c r="BD667" t="str">
        <f t="shared" si="21"/>
        <v>Electric, Flying</v>
      </c>
      <c r="BE667" t="str">
        <v>Thundurus Incarnate Forme</v>
      </c>
      <c r="BG667" t="str">
        <v>Electric, Flying</v>
      </c>
      <c r="BH667" t="str">
        <v>Thundurus Incarnate Forme</v>
      </c>
    </row>
    <row r="668" spans="32:60" x14ac:dyDescent="0.35">
      <c r="AF668" t="str">
        <v>Thundurus Therian Forme</v>
      </c>
      <c r="AG668" t="str">
        <v>Electric, Flying</v>
      </c>
      <c r="AH668" t="str" cm="1">
        <f t="array" ref="AH668:AI668">_xlfn.TEXTSPLIT(AG668,",")</f>
        <v>Electric</v>
      </c>
      <c r="AI668" t="str">
        <v xml:space="preserve"> Flying</v>
      </c>
      <c r="AJ668" t="str">
        <f>'pokedex_(Update_04.21)'!E665</f>
        <v>5</v>
      </c>
      <c r="AK668" t="str">
        <v>Thundurus Therian Forme</v>
      </c>
      <c r="AL668" t="str">
        <v>Electric</v>
      </c>
      <c r="AM668" t="str">
        <v xml:space="preserve"> Flying</v>
      </c>
      <c r="AN668" t="str">
        <f t="shared" si="20"/>
        <v>Electric, Flying</v>
      </c>
      <c r="AO668" t="str">
        <v>Thundurus Therian Forme</v>
      </c>
      <c r="AQ668" t="str">
        <v>Electric, Flying</v>
      </c>
      <c r="AR668" t="str">
        <v>Thundurus Therian Forme</v>
      </c>
      <c r="AV668" t="str">
        <v>Thundurus Therian Forme</v>
      </c>
      <c r="AW668" t="str">
        <v>Electric, Flying</v>
      </c>
      <c r="AX668" t="str" cm="1">
        <f t="array" ref="AX668:AY668">_xlfn.TEXTSPLIT(AW668,",")</f>
        <v>Electric</v>
      </c>
      <c r="AY668" t="str">
        <v xml:space="preserve"> Flying</v>
      </c>
      <c r="AZ668" t="str">
        <f>'pokedex_(Update_04.21)'!E665</f>
        <v>5</v>
      </c>
      <c r="BA668" t="str">
        <v>Thundurus Therian Forme</v>
      </c>
      <c r="BB668" t="str">
        <v>Electric</v>
      </c>
      <c r="BC668" t="str">
        <v xml:space="preserve"> Flying</v>
      </c>
      <c r="BD668" t="str">
        <f t="shared" si="21"/>
        <v>Electric, Flying</v>
      </c>
      <c r="BE668" t="str">
        <v>Thundurus Therian Forme</v>
      </c>
      <c r="BG668" t="str">
        <v>Electric, Flying</v>
      </c>
      <c r="BH668" t="str">
        <v>Thundurus Therian Forme</v>
      </c>
    </row>
    <row r="669" spans="32:60" x14ac:dyDescent="0.35">
      <c r="AF669" t="str">
        <v>Reshiram</v>
      </c>
      <c r="AG669" t="str">
        <v>Dragon, Fire</v>
      </c>
      <c r="AH669" t="str" cm="1">
        <f t="array" ref="AH669:AI669">_xlfn.TEXTSPLIT(AG669,",")</f>
        <v>Dragon</v>
      </c>
      <c r="AI669" t="str">
        <v xml:space="preserve"> Fire</v>
      </c>
      <c r="AJ669" t="str">
        <f>'pokedex_(Update_04.21)'!E666</f>
        <v>5</v>
      </c>
      <c r="AK669" t="str">
        <v>Reshiram</v>
      </c>
      <c r="AL669" t="str">
        <v>Dragon</v>
      </c>
      <c r="AM669" t="str">
        <v xml:space="preserve"> Fire</v>
      </c>
      <c r="AN669" t="str">
        <f t="shared" si="20"/>
        <v>Dragon, Fire</v>
      </c>
      <c r="AO669" t="str">
        <v>Reshiram</v>
      </c>
      <c r="AQ669" t="str">
        <v>Dragon, Fire</v>
      </c>
      <c r="AR669" t="str">
        <v>Reshiram</v>
      </c>
      <c r="AV669" t="str">
        <v>Reshiram</v>
      </c>
      <c r="AW669" t="str">
        <v>Dragon, Fire</v>
      </c>
      <c r="AX669" t="str" cm="1">
        <f t="array" ref="AX669:AY669">_xlfn.TEXTSPLIT(AW669,",")</f>
        <v>Dragon</v>
      </c>
      <c r="AY669" t="str">
        <v xml:space="preserve"> Fire</v>
      </c>
      <c r="AZ669" t="str">
        <f>'pokedex_(Update_04.21)'!E666</f>
        <v>5</v>
      </c>
      <c r="BA669" t="str">
        <v>Reshiram</v>
      </c>
      <c r="BB669" t="str">
        <v>Dragon</v>
      </c>
      <c r="BC669" t="str">
        <v xml:space="preserve"> Fire</v>
      </c>
      <c r="BD669" t="str">
        <f t="shared" si="21"/>
        <v>Dragon, Fire</v>
      </c>
      <c r="BE669" t="str">
        <v>Reshiram</v>
      </c>
      <c r="BG669" t="str">
        <v>Dragon, Fire</v>
      </c>
      <c r="BH669" t="str">
        <v>Reshiram</v>
      </c>
    </row>
    <row r="670" spans="32:60" x14ac:dyDescent="0.35">
      <c r="AF670" t="str">
        <v>Zekrom</v>
      </c>
      <c r="AG670" t="str">
        <v>Dragon, Electric</v>
      </c>
      <c r="AH670" t="str" cm="1">
        <f t="array" ref="AH670:AI670">_xlfn.TEXTSPLIT(AG670,",")</f>
        <v>Dragon</v>
      </c>
      <c r="AI670" t="str">
        <v xml:space="preserve"> Electric</v>
      </c>
      <c r="AJ670" t="str">
        <f>'pokedex_(Update_04.21)'!E667</f>
        <v>5</v>
      </c>
      <c r="AK670" t="str">
        <v>Zekrom</v>
      </c>
      <c r="AL670" t="str">
        <v>Dragon</v>
      </c>
      <c r="AM670" t="str">
        <v xml:space="preserve"> Electric</v>
      </c>
      <c r="AN670" t="str">
        <f t="shared" si="20"/>
        <v>Dragon, Electric</v>
      </c>
      <c r="AO670" t="str">
        <v>Zekrom</v>
      </c>
      <c r="AQ670" t="str">
        <v>Dragon, Electric</v>
      </c>
      <c r="AR670" t="str">
        <v>Zekrom</v>
      </c>
      <c r="AV670" t="str">
        <v>Zekrom</v>
      </c>
      <c r="AW670" t="str">
        <v>Dragon, Electric</v>
      </c>
      <c r="AX670" t="str" cm="1">
        <f t="array" ref="AX670:AY670">_xlfn.TEXTSPLIT(AW670,",")</f>
        <v>Dragon</v>
      </c>
      <c r="AY670" t="str">
        <v xml:space="preserve"> Electric</v>
      </c>
      <c r="AZ670" t="str">
        <f>'pokedex_(Update_04.21)'!E667</f>
        <v>5</v>
      </c>
      <c r="BA670" t="str">
        <v>Zekrom</v>
      </c>
      <c r="BB670" t="str">
        <v>Dragon</v>
      </c>
      <c r="BC670" t="str">
        <v xml:space="preserve"> Electric</v>
      </c>
      <c r="BD670" t="str">
        <f t="shared" si="21"/>
        <v>Dragon, Electric</v>
      </c>
      <c r="BE670" t="str">
        <v>Zekrom</v>
      </c>
      <c r="BG670" t="str">
        <v>Dragon, Electric</v>
      </c>
      <c r="BH670" t="str">
        <v>Zekrom</v>
      </c>
    </row>
    <row r="671" spans="32:60" x14ac:dyDescent="0.35">
      <c r="AF671" t="str">
        <v>Landorus Incarnate Forme</v>
      </c>
      <c r="AG671" t="str">
        <v>Ground, Flying</v>
      </c>
      <c r="AH671" t="str" cm="1">
        <f t="array" ref="AH671:AI671">_xlfn.TEXTSPLIT(AG671,",")</f>
        <v>Ground</v>
      </c>
      <c r="AI671" t="str">
        <v xml:space="preserve"> Flying</v>
      </c>
      <c r="AJ671" t="str">
        <f>'pokedex_(Update_04.21)'!E668</f>
        <v>5</v>
      </c>
      <c r="AK671" t="str">
        <v>Landorus Incarnate Forme</v>
      </c>
      <c r="AL671" t="str">
        <v>Ground</v>
      </c>
      <c r="AM671" t="str">
        <v xml:space="preserve"> Flying</v>
      </c>
      <c r="AN671" t="str">
        <f t="shared" si="20"/>
        <v>Ground, Flying</v>
      </c>
      <c r="AO671" t="str">
        <v>Landorus Incarnate Forme</v>
      </c>
      <c r="AQ671" t="str">
        <v>Ground, Flying</v>
      </c>
      <c r="AR671" t="str">
        <v>Landorus Incarnate Forme</v>
      </c>
      <c r="AV671" t="str">
        <v>Landorus Incarnate Forme</v>
      </c>
      <c r="AW671" t="str">
        <v>Ground, Flying</v>
      </c>
      <c r="AX671" t="str" cm="1">
        <f t="array" ref="AX671:AY671">_xlfn.TEXTSPLIT(AW671,",")</f>
        <v>Ground</v>
      </c>
      <c r="AY671" t="str">
        <v xml:space="preserve"> Flying</v>
      </c>
      <c r="AZ671" t="str">
        <f>'pokedex_(Update_04.21)'!E668</f>
        <v>5</v>
      </c>
      <c r="BA671" t="str">
        <v>Landorus Incarnate Forme</v>
      </c>
      <c r="BB671" t="str">
        <v>Ground</v>
      </c>
      <c r="BC671" t="str">
        <v xml:space="preserve"> Flying</v>
      </c>
      <c r="BD671" t="str">
        <f t="shared" si="21"/>
        <v>Ground, Flying</v>
      </c>
      <c r="BE671" t="str">
        <v>Landorus Incarnate Forme</v>
      </c>
      <c r="BG671" t="str">
        <v>Ground, Flying</v>
      </c>
      <c r="BH671" t="str">
        <v>Landorus Incarnate Forme</v>
      </c>
    </row>
    <row r="672" spans="32:60" x14ac:dyDescent="0.35">
      <c r="AF672" t="str">
        <v>Landorus Therian Forme</v>
      </c>
      <c r="AG672" t="str">
        <v>Ground, Flying</v>
      </c>
      <c r="AH672" t="str" cm="1">
        <f t="array" ref="AH672:AI672">_xlfn.TEXTSPLIT(AG672,",")</f>
        <v>Ground</v>
      </c>
      <c r="AI672" t="str">
        <v xml:space="preserve"> Flying</v>
      </c>
      <c r="AJ672" t="str">
        <f>'pokedex_(Update_04.21)'!E669</f>
        <v>5</v>
      </c>
      <c r="AK672" t="str">
        <v>Landorus Therian Forme</v>
      </c>
      <c r="AL672" t="str">
        <v>Ground</v>
      </c>
      <c r="AM672" t="str">
        <v xml:space="preserve"> Flying</v>
      </c>
      <c r="AN672" t="str">
        <f t="shared" si="20"/>
        <v>Ground, Flying</v>
      </c>
      <c r="AO672" t="str">
        <v>Landorus Therian Forme</v>
      </c>
      <c r="AQ672" t="str">
        <v>Ground, Flying</v>
      </c>
      <c r="AR672" t="str">
        <v>Landorus Therian Forme</v>
      </c>
      <c r="AV672" t="str">
        <v>Landorus Therian Forme</v>
      </c>
      <c r="AW672" t="str">
        <v>Ground, Flying</v>
      </c>
      <c r="AX672" t="str" cm="1">
        <f t="array" ref="AX672:AY672">_xlfn.TEXTSPLIT(AW672,",")</f>
        <v>Ground</v>
      </c>
      <c r="AY672" t="str">
        <v xml:space="preserve"> Flying</v>
      </c>
      <c r="AZ672" t="str">
        <f>'pokedex_(Update_04.21)'!E669</f>
        <v>5</v>
      </c>
      <c r="BA672" t="str">
        <v>Landorus Therian Forme</v>
      </c>
      <c r="BB672" t="str">
        <v>Ground</v>
      </c>
      <c r="BC672" t="str">
        <v xml:space="preserve"> Flying</v>
      </c>
      <c r="BD672" t="str">
        <f t="shared" si="21"/>
        <v>Ground, Flying</v>
      </c>
      <c r="BE672" t="str">
        <v>Landorus Therian Forme</v>
      </c>
      <c r="BG672" t="str">
        <v>Ground, Flying</v>
      </c>
      <c r="BH672" t="str">
        <v>Landorus Therian Forme</v>
      </c>
    </row>
    <row r="673" spans="32:60" x14ac:dyDescent="0.35">
      <c r="AF673" t="str">
        <v>Kyurem</v>
      </c>
      <c r="AG673" t="str">
        <v>Dragon, Ice</v>
      </c>
      <c r="AH673" t="str" cm="1">
        <f t="array" ref="AH673:AI673">_xlfn.TEXTSPLIT(AG673,",")</f>
        <v>Dragon</v>
      </c>
      <c r="AI673" t="str">
        <v xml:space="preserve"> Ice</v>
      </c>
      <c r="AJ673" t="str">
        <f>'pokedex_(Update_04.21)'!E670</f>
        <v>5</v>
      </c>
      <c r="AK673" t="str">
        <v>Kyurem</v>
      </c>
      <c r="AL673" t="str">
        <v>Dragon</v>
      </c>
      <c r="AM673" t="str">
        <v xml:space="preserve"> Ice</v>
      </c>
      <c r="AN673" t="str">
        <f t="shared" si="20"/>
        <v>Dragon, Ice</v>
      </c>
      <c r="AO673" t="str">
        <v>Kyurem</v>
      </c>
      <c r="AQ673" t="str">
        <v>Dragon, Ice</v>
      </c>
      <c r="AR673" t="str">
        <v>Kyurem</v>
      </c>
      <c r="AV673" t="str">
        <v>Kyurem</v>
      </c>
      <c r="AW673" t="str">
        <v>Dragon, Ice</v>
      </c>
      <c r="AX673" t="str" cm="1">
        <f t="array" ref="AX673:AY673">_xlfn.TEXTSPLIT(AW673,",")</f>
        <v>Dragon</v>
      </c>
      <c r="AY673" t="str">
        <v xml:space="preserve"> Ice</v>
      </c>
      <c r="AZ673" t="str">
        <f>'pokedex_(Update_04.21)'!E670</f>
        <v>5</v>
      </c>
      <c r="BA673" t="str">
        <v>Kyurem</v>
      </c>
      <c r="BB673" t="str">
        <v>Dragon</v>
      </c>
      <c r="BC673" t="str">
        <v xml:space="preserve"> Ice</v>
      </c>
      <c r="BD673" t="str">
        <f t="shared" si="21"/>
        <v>Dragon, Ice</v>
      </c>
      <c r="BE673" t="str">
        <v>Kyurem</v>
      </c>
      <c r="BG673" t="str">
        <v>Dragon, Ice</v>
      </c>
      <c r="BH673" t="str">
        <v>Kyurem</v>
      </c>
    </row>
    <row r="674" spans="32:60" x14ac:dyDescent="0.35">
      <c r="AF674" t="str">
        <v>Black Kyurem</v>
      </c>
      <c r="AG674" t="str">
        <v>Dragon, Ice</v>
      </c>
      <c r="AH674" t="str" cm="1">
        <f t="array" ref="AH674:AI674">_xlfn.TEXTSPLIT(AG674,",")</f>
        <v>Dragon</v>
      </c>
      <c r="AI674" t="str">
        <v xml:space="preserve"> Ice</v>
      </c>
      <c r="AJ674" t="str">
        <f>'pokedex_(Update_04.21)'!E671</f>
        <v>5</v>
      </c>
      <c r="AK674" t="str">
        <v>Black Kyurem</v>
      </c>
      <c r="AL674" t="str">
        <v>Dragon</v>
      </c>
      <c r="AM674" t="str">
        <v xml:space="preserve"> Ice</v>
      </c>
      <c r="AN674" t="str">
        <f t="shared" si="20"/>
        <v>Dragon, Ice</v>
      </c>
      <c r="AO674" t="str">
        <v>Black Kyurem</v>
      </c>
      <c r="AQ674" t="str">
        <v>Dragon, Ice</v>
      </c>
      <c r="AR674" t="str">
        <v>Black Kyurem</v>
      </c>
      <c r="AV674" t="str">
        <v>Black Kyurem</v>
      </c>
      <c r="AW674" t="str">
        <v>Dragon, Ice</v>
      </c>
      <c r="AX674" t="str" cm="1">
        <f t="array" ref="AX674:AY674">_xlfn.TEXTSPLIT(AW674,",")</f>
        <v>Dragon</v>
      </c>
      <c r="AY674" t="str">
        <v xml:space="preserve"> Ice</v>
      </c>
      <c r="AZ674" t="str">
        <f>'pokedex_(Update_04.21)'!E671</f>
        <v>5</v>
      </c>
      <c r="BA674" t="str">
        <v>Black Kyurem</v>
      </c>
      <c r="BB674" t="str">
        <v>Dragon</v>
      </c>
      <c r="BC674" t="str">
        <v xml:space="preserve"> Ice</v>
      </c>
      <c r="BD674" t="str">
        <f t="shared" si="21"/>
        <v>Dragon, Ice</v>
      </c>
      <c r="BE674" t="str">
        <v>Black Kyurem</v>
      </c>
      <c r="BG674" t="str">
        <v>Dragon, Ice</v>
      </c>
      <c r="BH674" t="str">
        <v>Black Kyurem</v>
      </c>
    </row>
    <row r="675" spans="32:60" x14ac:dyDescent="0.35">
      <c r="AF675" t="str">
        <v>White Kyurem</v>
      </c>
      <c r="AG675" t="str">
        <v>Dragon, Ice</v>
      </c>
      <c r="AH675" t="str" cm="1">
        <f t="array" ref="AH675:AI675">_xlfn.TEXTSPLIT(AG675,",")</f>
        <v>Dragon</v>
      </c>
      <c r="AI675" t="str">
        <v xml:space="preserve"> Ice</v>
      </c>
      <c r="AJ675" t="str">
        <f>'pokedex_(Update_04.21)'!E672</f>
        <v>5</v>
      </c>
      <c r="AK675" t="str">
        <v>White Kyurem</v>
      </c>
      <c r="AL675" t="str">
        <v>Dragon</v>
      </c>
      <c r="AM675" t="str">
        <v xml:space="preserve"> Ice</v>
      </c>
      <c r="AN675" t="str">
        <f t="shared" si="20"/>
        <v>Dragon, Ice</v>
      </c>
      <c r="AO675" t="str">
        <v>White Kyurem</v>
      </c>
      <c r="AQ675" t="str">
        <v>Dragon, Ice</v>
      </c>
      <c r="AR675" t="str">
        <v>White Kyurem</v>
      </c>
      <c r="AV675" t="str">
        <v>White Kyurem</v>
      </c>
      <c r="AW675" t="str">
        <v>Dragon, Ice</v>
      </c>
      <c r="AX675" t="str" cm="1">
        <f t="array" ref="AX675:AY675">_xlfn.TEXTSPLIT(AW675,",")</f>
        <v>Dragon</v>
      </c>
      <c r="AY675" t="str">
        <v xml:space="preserve"> Ice</v>
      </c>
      <c r="AZ675" t="str">
        <f>'pokedex_(Update_04.21)'!E672</f>
        <v>5</v>
      </c>
      <c r="BA675" t="str">
        <v>White Kyurem</v>
      </c>
      <c r="BB675" t="str">
        <v>Dragon</v>
      </c>
      <c r="BC675" t="str">
        <v xml:space="preserve"> Ice</v>
      </c>
      <c r="BD675" t="str">
        <f t="shared" si="21"/>
        <v>Dragon, Ice</v>
      </c>
      <c r="BE675" t="str">
        <v>White Kyurem</v>
      </c>
      <c r="BG675" t="str">
        <v>Dragon, Ice</v>
      </c>
      <c r="BH675" t="str">
        <v>White Kyurem</v>
      </c>
    </row>
    <row r="676" spans="32:60" x14ac:dyDescent="0.35">
      <c r="AF676" t="str">
        <v>Keldeo Ordinary Forme</v>
      </c>
      <c r="AG676" t="str">
        <v>Water, Fighting</v>
      </c>
      <c r="AH676" t="str" cm="1">
        <f t="array" ref="AH676:AI676">_xlfn.TEXTSPLIT(AG676,",")</f>
        <v>Water</v>
      </c>
      <c r="AI676" t="str">
        <v xml:space="preserve"> Fighting</v>
      </c>
      <c r="AJ676" t="str">
        <f>'pokedex_(Update_04.21)'!E673</f>
        <v>5</v>
      </c>
      <c r="AK676" t="str">
        <v>Keldeo Ordinary Forme</v>
      </c>
      <c r="AL676" t="str">
        <v>Water</v>
      </c>
      <c r="AM676" t="str">
        <v xml:space="preserve"> Fighting</v>
      </c>
      <c r="AN676" t="str">
        <f t="shared" si="20"/>
        <v>Water, Fighting</v>
      </c>
      <c r="AO676" t="str">
        <v>Keldeo Ordinary Forme</v>
      </c>
      <c r="AQ676" t="str">
        <v>Water, Fighting</v>
      </c>
      <c r="AR676" t="str">
        <v>Keldeo Ordinary Forme</v>
      </c>
      <c r="AV676" t="str">
        <v>Keldeo Ordinary Forme</v>
      </c>
      <c r="AW676" t="str">
        <v>Water, Fighting</v>
      </c>
      <c r="AX676" t="str" cm="1">
        <f t="array" ref="AX676:AY676">_xlfn.TEXTSPLIT(AW676,",")</f>
        <v>Water</v>
      </c>
      <c r="AY676" t="str">
        <v xml:space="preserve"> Fighting</v>
      </c>
      <c r="AZ676" t="str">
        <f>'pokedex_(Update_04.21)'!E673</f>
        <v>5</v>
      </c>
      <c r="BA676" t="str">
        <v>Keldeo Ordinary Forme</v>
      </c>
      <c r="BB676" t="str">
        <v>Water</v>
      </c>
      <c r="BC676" t="str">
        <v xml:space="preserve"> Fighting</v>
      </c>
      <c r="BD676" t="str">
        <f t="shared" si="21"/>
        <v>Water, Fighting</v>
      </c>
      <c r="BE676" t="str">
        <v>Keldeo Ordinary Forme</v>
      </c>
      <c r="BG676" t="str">
        <v>Water, Fighting</v>
      </c>
      <c r="BH676" t="str">
        <v>Keldeo Ordinary Forme</v>
      </c>
    </row>
    <row r="677" spans="32:60" x14ac:dyDescent="0.35">
      <c r="AF677" t="str">
        <v>Keldeo Resolute Forme</v>
      </c>
      <c r="AG677" t="str">
        <v>Water, Fighting</v>
      </c>
      <c r="AH677" t="str" cm="1">
        <f t="array" ref="AH677:AI677">_xlfn.TEXTSPLIT(AG677,",")</f>
        <v>Water</v>
      </c>
      <c r="AI677" t="str">
        <v xml:space="preserve"> Fighting</v>
      </c>
      <c r="AJ677" t="str">
        <f>'pokedex_(Update_04.21)'!E674</f>
        <v>5</v>
      </c>
      <c r="AK677" t="str">
        <v>Keldeo Resolute Forme</v>
      </c>
      <c r="AL677" t="str">
        <v>Water</v>
      </c>
      <c r="AM677" t="str">
        <v xml:space="preserve"> Fighting</v>
      </c>
      <c r="AN677" t="str">
        <f t="shared" si="20"/>
        <v>Water, Fighting</v>
      </c>
      <c r="AO677" t="str">
        <v>Keldeo Resolute Forme</v>
      </c>
      <c r="AQ677" t="str">
        <v>Water, Fighting</v>
      </c>
      <c r="AR677" t="str">
        <v>Keldeo Resolute Forme</v>
      </c>
      <c r="AV677" t="str">
        <v>Keldeo Resolute Forme</v>
      </c>
      <c r="AW677" t="str">
        <v>Water, Fighting</v>
      </c>
      <c r="AX677" t="str" cm="1">
        <f t="array" ref="AX677:AY677">_xlfn.TEXTSPLIT(AW677,",")</f>
        <v>Water</v>
      </c>
      <c r="AY677" t="str">
        <v xml:space="preserve"> Fighting</v>
      </c>
      <c r="AZ677" t="str">
        <f>'pokedex_(Update_04.21)'!E674</f>
        <v>5</v>
      </c>
      <c r="BA677" t="str">
        <v>Keldeo Resolute Forme</v>
      </c>
      <c r="BB677" t="str">
        <v>Water</v>
      </c>
      <c r="BC677" t="str">
        <v xml:space="preserve"> Fighting</v>
      </c>
      <c r="BD677" t="str">
        <f t="shared" si="21"/>
        <v>Water, Fighting</v>
      </c>
      <c r="BE677" t="str">
        <v>Keldeo Resolute Forme</v>
      </c>
      <c r="BG677" t="str">
        <v>Water, Fighting</v>
      </c>
      <c r="BH677" t="str">
        <v>Keldeo Resolute Forme</v>
      </c>
    </row>
    <row r="678" spans="32:60" x14ac:dyDescent="0.35">
      <c r="AF678" t="str">
        <v>Meloetta Aria Forme</v>
      </c>
      <c r="AG678" t="str">
        <v>Normal, Psychic</v>
      </c>
      <c r="AH678" t="str" cm="1">
        <f t="array" ref="AH678:AI678">_xlfn.TEXTSPLIT(AG678,",")</f>
        <v>Normal</v>
      </c>
      <c r="AI678" t="str">
        <v xml:space="preserve"> Psychic</v>
      </c>
      <c r="AJ678" t="str">
        <f>'pokedex_(Update_04.21)'!E675</f>
        <v>5</v>
      </c>
      <c r="AK678" t="str">
        <v>Meloetta Aria Forme</v>
      </c>
      <c r="AL678" t="str">
        <v>Normal</v>
      </c>
      <c r="AM678" t="str">
        <v xml:space="preserve"> Psychic</v>
      </c>
      <c r="AN678" t="str">
        <f t="shared" si="20"/>
        <v>Normal, Psychic</v>
      </c>
      <c r="AO678" t="str">
        <v>Meloetta Aria Forme</v>
      </c>
      <c r="AQ678" t="str">
        <v>Normal, Psychic</v>
      </c>
      <c r="AR678" t="str">
        <v>Meloetta Aria Forme</v>
      </c>
      <c r="AV678" t="str">
        <v>Meloetta Aria Forme</v>
      </c>
      <c r="AW678" t="str">
        <v>Normal, Psychic</v>
      </c>
      <c r="AX678" t="str" cm="1">
        <f t="array" ref="AX678:AY678">_xlfn.TEXTSPLIT(AW678,",")</f>
        <v>Normal</v>
      </c>
      <c r="AY678" t="str">
        <v xml:space="preserve"> Psychic</v>
      </c>
      <c r="AZ678" t="str">
        <f>'pokedex_(Update_04.21)'!E675</f>
        <v>5</v>
      </c>
      <c r="BA678" t="str">
        <v>Meloetta Aria Forme</v>
      </c>
      <c r="BB678" t="str">
        <v>Normal</v>
      </c>
      <c r="BC678" t="str">
        <v xml:space="preserve"> Psychic</v>
      </c>
      <c r="BD678" t="str">
        <f t="shared" si="21"/>
        <v>Normal, Psychic</v>
      </c>
      <c r="BE678" t="str">
        <v>Meloetta Aria Forme</v>
      </c>
      <c r="BG678" t="str">
        <v>Normal, Psychic</v>
      </c>
      <c r="BH678" t="str">
        <v>Meloetta Aria Forme</v>
      </c>
    </row>
    <row r="679" spans="32:60" x14ac:dyDescent="0.35">
      <c r="AF679" t="str">
        <v>Meloetta Pirouette Forme</v>
      </c>
      <c r="AG679" t="str">
        <v>Normal, Fighting</v>
      </c>
      <c r="AH679" t="str" cm="1">
        <f t="array" ref="AH679:AI679">_xlfn.TEXTSPLIT(AG679,",")</f>
        <v>Normal</v>
      </c>
      <c r="AI679" t="str">
        <v xml:space="preserve"> Fighting</v>
      </c>
      <c r="AJ679" t="str">
        <f>'pokedex_(Update_04.21)'!E676</f>
        <v>5</v>
      </c>
      <c r="AK679" t="str">
        <v>Meloetta Pirouette Forme</v>
      </c>
      <c r="AL679" t="str">
        <v>Normal</v>
      </c>
      <c r="AM679" t="str">
        <v xml:space="preserve"> Fighting</v>
      </c>
      <c r="AN679" t="str">
        <f t="shared" si="20"/>
        <v>Normal, Fighting</v>
      </c>
      <c r="AO679" t="str">
        <v>Meloetta Pirouette Forme</v>
      </c>
      <c r="AQ679" t="str">
        <v>Normal, Fighting</v>
      </c>
      <c r="AR679" t="str">
        <v>Meloetta Pirouette Forme</v>
      </c>
      <c r="AV679" t="str">
        <v>Meloetta Pirouette Forme</v>
      </c>
      <c r="AW679" t="str">
        <v>Normal, Fighting</v>
      </c>
      <c r="AX679" t="str" cm="1">
        <f t="array" ref="AX679:AY679">_xlfn.TEXTSPLIT(AW679,",")</f>
        <v>Normal</v>
      </c>
      <c r="AY679" t="str">
        <v xml:space="preserve"> Fighting</v>
      </c>
      <c r="AZ679" t="str">
        <f>'pokedex_(Update_04.21)'!E676</f>
        <v>5</v>
      </c>
      <c r="BA679" t="str">
        <v>Meloetta Pirouette Forme</v>
      </c>
      <c r="BB679" t="str">
        <v>Normal</v>
      </c>
      <c r="BC679" t="str">
        <v xml:space="preserve"> Fighting</v>
      </c>
      <c r="BD679" t="str">
        <f t="shared" si="21"/>
        <v>Normal, Fighting</v>
      </c>
      <c r="BE679" t="str">
        <v>Meloetta Pirouette Forme</v>
      </c>
      <c r="BG679" t="str">
        <v>Normal, Fighting</v>
      </c>
      <c r="BH679" t="str">
        <v>Meloetta Pirouette Forme</v>
      </c>
    </row>
    <row r="680" spans="32:60" x14ac:dyDescent="0.35">
      <c r="AF680" t="str">
        <v>Genesect</v>
      </c>
      <c r="AG680" t="str">
        <v>Bug, Steel</v>
      </c>
      <c r="AH680" t="str" cm="1">
        <f t="array" ref="AH680:AI680">_xlfn.TEXTSPLIT(AG680,",")</f>
        <v>Bug</v>
      </c>
      <c r="AI680" t="str">
        <v xml:space="preserve"> Steel</v>
      </c>
      <c r="AJ680" t="str">
        <f>'pokedex_(Update_04.21)'!E677</f>
        <v>5</v>
      </c>
      <c r="AK680" t="str">
        <v>Genesect</v>
      </c>
      <c r="AL680" t="str">
        <v>Bug</v>
      </c>
      <c r="AM680" t="str">
        <v xml:space="preserve"> Steel</v>
      </c>
      <c r="AN680" t="str">
        <f t="shared" si="20"/>
        <v>Bug, Steel</v>
      </c>
      <c r="AO680" t="str">
        <v>Genesect</v>
      </c>
      <c r="AQ680" t="str">
        <v>Bug, Steel</v>
      </c>
      <c r="AR680" t="str">
        <v>Genesect</v>
      </c>
      <c r="AV680" t="str">
        <v>Genesect</v>
      </c>
      <c r="AW680" t="str">
        <v>Bug, Steel</v>
      </c>
      <c r="AX680" t="str" cm="1">
        <f t="array" ref="AX680:AY680">_xlfn.TEXTSPLIT(AW680,",")</f>
        <v>Bug</v>
      </c>
      <c r="AY680" t="str">
        <v xml:space="preserve"> Steel</v>
      </c>
      <c r="AZ680" t="str">
        <f>'pokedex_(Update_04.21)'!E677</f>
        <v>5</v>
      </c>
      <c r="BA680" t="str">
        <v>Genesect</v>
      </c>
      <c r="BB680" t="str">
        <v>Bug</v>
      </c>
      <c r="BC680" t="str">
        <v xml:space="preserve"> Steel</v>
      </c>
      <c r="BD680" t="str">
        <f t="shared" si="21"/>
        <v>Bug, Steel</v>
      </c>
      <c r="BE680" t="str">
        <v>Genesect</v>
      </c>
      <c r="BG680" t="str">
        <v>Bug, Steel</v>
      </c>
      <c r="BH680" t="str">
        <v>Genesect</v>
      </c>
    </row>
    <row r="681" spans="32:60" x14ac:dyDescent="0.35">
      <c r="AF681" t="str">
        <v>Chespin</v>
      </c>
      <c r="AG681" t="str">
        <v>Grass</v>
      </c>
      <c r="AH681" t="str" cm="1">
        <f t="array" ref="AH681">_xlfn.TEXTSPLIT(AG681,",")</f>
        <v>Grass</v>
      </c>
      <c r="AJ681" t="str">
        <f>'pokedex_(Update_04.21)'!E678</f>
        <v>6</v>
      </c>
      <c r="AK681" t="str">
        <v>Chespin</v>
      </c>
      <c r="AL681" t="str">
        <v>Grass</v>
      </c>
      <c r="AM681" t="str">
        <v>Grass</v>
      </c>
      <c r="AN681" t="str">
        <f t="shared" si="20"/>
        <v>Grass,Grass</v>
      </c>
      <c r="AO681" t="str">
        <v>Chespin</v>
      </c>
      <c r="AQ681" t="str">
        <v>Grass</v>
      </c>
      <c r="AR681" t="str">
        <v>Chespin</v>
      </c>
      <c r="AV681" t="str">
        <v>Chespin</v>
      </c>
      <c r="AW681" t="str">
        <v>Grass</v>
      </c>
      <c r="AX681" t="str" cm="1">
        <f t="array" ref="AX681">_xlfn.TEXTSPLIT(AW681,",")</f>
        <v>Grass</v>
      </c>
      <c r="AZ681" t="str">
        <f>'pokedex_(Update_04.21)'!E678</f>
        <v>6</v>
      </c>
      <c r="BA681" t="str">
        <v>Chespin</v>
      </c>
      <c r="BB681" t="str">
        <v>Grass</v>
      </c>
      <c r="BC681" t="str">
        <v>Grass</v>
      </c>
      <c r="BD681" t="str">
        <f t="shared" si="21"/>
        <v>Grass,Grass</v>
      </c>
      <c r="BE681" t="str">
        <v>Chespin</v>
      </c>
      <c r="BG681" t="str">
        <v>Grass</v>
      </c>
      <c r="BH681" t="str">
        <v>Chespin</v>
      </c>
    </row>
    <row r="682" spans="32:60" x14ac:dyDescent="0.35">
      <c r="AF682" t="str">
        <v>Quilladin</v>
      </c>
      <c r="AG682" t="str">
        <v>Grass</v>
      </c>
      <c r="AH682" t="str" cm="1">
        <f t="array" ref="AH682">_xlfn.TEXTSPLIT(AG682,",")</f>
        <v>Grass</v>
      </c>
      <c r="AJ682" t="str">
        <f>'pokedex_(Update_04.21)'!E679</f>
        <v>6</v>
      </c>
      <c r="AK682" t="str">
        <v>Quilladin</v>
      </c>
      <c r="AL682" t="str">
        <v>Grass</v>
      </c>
      <c r="AM682" t="str">
        <v>Grass</v>
      </c>
      <c r="AN682" t="str">
        <f t="shared" si="20"/>
        <v>Grass,Grass</v>
      </c>
      <c r="AO682" t="str">
        <v>Quilladin</v>
      </c>
      <c r="AQ682" t="str">
        <v>Grass</v>
      </c>
      <c r="AR682" t="str">
        <v>Quilladin</v>
      </c>
      <c r="AV682" t="str">
        <v>Quilladin</v>
      </c>
      <c r="AW682" t="str">
        <v>Grass</v>
      </c>
      <c r="AX682" t="str" cm="1">
        <f t="array" ref="AX682">_xlfn.TEXTSPLIT(AW682,",")</f>
        <v>Grass</v>
      </c>
      <c r="AZ682" t="str">
        <f>'pokedex_(Update_04.21)'!E679</f>
        <v>6</v>
      </c>
      <c r="BA682" t="str">
        <v>Quilladin</v>
      </c>
      <c r="BB682" t="str">
        <v>Grass</v>
      </c>
      <c r="BC682" t="str">
        <v>Grass</v>
      </c>
      <c r="BD682" t="str">
        <f t="shared" si="21"/>
        <v>Grass,Grass</v>
      </c>
      <c r="BE682" t="str">
        <v>Quilladin</v>
      </c>
      <c r="BG682" t="str">
        <v>Grass</v>
      </c>
      <c r="BH682" t="str">
        <v>Quilladin</v>
      </c>
    </row>
    <row r="683" spans="32:60" x14ac:dyDescent="0.35">
      <c r="AF683" t="str">
        <v>Chesnaught</v>
      </c>
      <c r="AG683" t="str">
        <v>Grass, Fighting</v>
      </c>
      <c r="AH683" t="str" cm="1">
        <f t="array" ref="AH683:AI683">_xlfn.TEXTSPLIT(AG683,",")</f>
        <v>Grass</v>
      </c>
      <c r="AI683" t="str">
        <v xml:space="preserve"> Fighting</v>
      </c>
      <c r="AJ683" t="str">
        <f>'pokedex_(Update_04.21)'!E680</f>
        <v>6</v>
      </c>
      <c r="AK683" t="str">
        <v>Chesnaught</v>
      </c>
      <c r="AL683" t="str">
        <v>Grass</v>
      </c>
      <c r="AM683" t="str">
        <v xml:space="preserve"> Fighting</v>
      </c>
      <c r="AN683" t="str">
        <f t="shared" si="20"/>
        <v>Grass, Fighting</v>
      </c>
      <c r="AO683" t="str">
        <v>Chesnaught</v>
      </c>
      <c r="AQ683" t="str">
        <v>Grass, Fighting</v>
      </c>
      <c r="AR683" t="str">
        <v>Chesnaught</v>
      </c>
      <c r="AV683" t="str">
        <v>Chesnaught</v>
      </c>
      <c r="AW683" t="str">
        <v>Grass, Fighting</v>
      </c>
      <c r="AX683" t="str" cm="1">
        <f t="array" ref="AX683:AY683">_xlfn.TEXTSPLIT(AW683,",")</f>
        <v>Grass</v>
      </c>
      <c r="AY683" t="str">
        <v xml:space="preserve"> Fighting</v>
      </c>
      <c r="AZ683" t="str">
        <f>'pokedex_(Update_04.21)'!E680</f>
        <v>6</v>
      </c>
      <c r="BA683" t="str">
        <v>Chesnaught</v>
      </c>
      <c r="BB683" t="str">
        <v>Grass</v>
      </c>
      <c r="BC683" t="str">
        <v xml:space="preserve"> Fighting</v>
      </c>
      <c r="BD683" t="str">
        <f t="shared" si="21"/>
        <v>Grass, Fighting</v>
      </c>
      <c r="BE683" t="str">
        <v>Chesnaught</v>
      </c>
      <c r="BG683" t="str">
        <v>Grass, Fighting</v>
      </c>
      <c r="BH683" t="str">
        <v>Chesnaught</v>
      </c>
    </row>
    <row r="684" spans="32:60" x14ac:dyDescent="0.35">
      <c r="AF684" t="str">
        <v>Fennekin</v>
      </c>
      <c r="AG684" t="str">
        <v>Fire</v>
      </c>
      <c r="AH684" t="str" cm="1">
        <f t="array" ref="AH684">_xlfn.TEXTSPLIT(AG684,",")</f>
        <v>Fire</v>
      </c>
      <c r="AJ684" t="str">
        <f>'pokedex_(Update_04.21)'!E681</f>
        <v>6</v>
      </c>
      <c r="AK684" t="str">
        <v>Fennekin</v>
      </c>
      <c r="AL684" t="str">
        <v>Fire</v>
      </c>
      <c r="AM684" t="str">
        <v>Fire</v>
      </c>
      <c r="AN684" t="str">
        <f t="shared" si="20"/>
        <v>Fire,Fire</v>
      </c>
      <c r="AO684" t="str">
        <v>Fennekin</v>
      </c>
      <c r="AQ684" t="str">
        <v>Fire</v>
      </c>
      <c r="AR684" t="str">
        <v>Fennekin</v>
      </c>
      <c r="AV684" t="str">
        <v>Fennekin</v>
      </c>
      <c r="AW684" t="str">
        <v>Fire</v>
      </c>
      <c r="AX684" t="str" cm="1">
        <f t="array" ref="AX684">_xlfn.TEXTSPLIT(AW684,",")</f>
        <v>Fire</v>
      </c>
      <c r="AZ684" t="str">
        <f>'pokedex_(Update_04.21)'!E681</f>
        <v>6</v>
      </c>
      <c r="BA684" t="str">
        <v>Fennekin</v>
      </c>
      <c r="BB684" t="str">
        <v>Fire</v>
      </c>
      <c r="BC684" t="str">
        <v>Fire</v>
      </c>
      <c r="BD684" t="str">
        <f t="shared" si="21"/>
        <v>Fire,Fire</v>
      </c>
      <c r="BE684" t="str">
        <v>Fennekin</v>
      </c>
      <c r="BG684" t="str">
        <v>Fire</v>
      </c>
      <c r="BH684" t="str">
        <v>Fennekin</v>
      </c>
    </row>
    <row r="685" spans="32:60" x14ac:dyDescent="0.35">
      <c r="AF685" t="str">
        <v>Braixen</v>
      </c>
      <c r="AG685" t="str">
        <v>Fire</v>
      </c>
      <c r="AH685" t="str" cm="1">
        <f t="array" ref="AH685">_xlfn.TEXTSPLIT(AG685,",")</f>
        <v>Fire</v>
      </c>
      <c r="AJ685" t="str">
        <f>'pokedex_(Update_04.21)'!E682</f>
        <v>6</v>
      </c>
      <c r="AK685" t="str">
        <v>Braixen</v>
      </c>
      <c r="AL685" t="str">
        <v>Fire</v>
      </c>
      <c r="AM685" t="str">
        <v>Fire</v>
      </c>
      <c r="AN685" t="str">
        <f t="shared" si="20"/>
        <v>Fire,Fire</v>
      </c>
      <c r="AO685" t="str">
        <v>Braixen</v>
      </c>
      <c r="AQ685" t="str">
        <v>Fire</v>
      </c>
      <c r="AR685" t="str">
        <v>Braixen</v>
      </c>
      <c r="AV685" t="str">
        <v>Braixen</v>
      </c>
      <c r="AW685" t="str">
        <v>Fire</v>
      </c>
      <c r="AX685" t="str" cm="1">
        <f t="array" ref="AX685">_xlfn.TEXTSPLIT(AW685,",")</f>
        <v>Fire</v>
      </c>
      <c r="AZ685" t="str">
        <f>'pokedex_(Update_04.21)'!E682</f>
        <v>6</v>
      </c>
      <c r="BA685" t="str">
        <v>Braixen</v>
      </c>
      <c r="BB685" t="str">
        <v>Fire</v>
      </c>
      <c r="BC685" t="str">
        <v>Fire</v>
      </c>
      <c r="BD685" t="str">
        <f t="shared" si="21"/>
        <v>Fire,Fire</v>
      </c>
      <c r="BE685" t="str">
        <v>Braixen</v>
      </c>
      <c r="BG685" t="str">
        <v>Fire</v>
      </c>
      <c r="BH685" t="str">
        <v>Braixen</v>
      </c>
    </row>
    <row r="686" spans="32:60" x14ac:dyDescent="0.35">
      <c r="AF686" t="str">
        <v>Delphox</v>
      </c>
      <c r="AG686" t="str">
        <v>Fire, Psychic</v>
      </c>
      <c r="AH686" t="str" cm="1">
        <f t="array" ref="AH686:AI686">_xlfn.TEXTSPLIT(AG686,",")</f>
        <v>Fire</v>
      </c>
      <c r="AI686" t="str">
        <v xml:space="preserve"> Psychic</v>
      </c>
      <c r="AJ686" t="str">
        <f>'pokedex_(Update_04.21)'!E683</f>
        <v>6</v>
      </c>
      <c r="AK686" t="str">
        <v>Delphox</v>
      </c>
      <c r="AL686" t="str">
        <v>Fire</v>
      </c>
      <c r="AM686" t="str">
        <v xml:space="preserve"> Psychic</v>
      </c>
      <c r="AN686" t="str">
        <f t="shared" si="20"/>
        <v>Fire, Psychic</v>
      </c>
      <c r="AO686" t="str">
        <v>Delphox</v>
      </c>
      <c r="AQ686" t="str">
        <v>Fire, Psychic</v>
      </c>
      <c r="AR686" t="str">
        <v>Delphox</v>
      </c>
      <c r="AV686" t="str">
        <v>Delphox</v>
      </c>
      <c r="AW686" t="str">
        <v>Fire, Psychic</v>
      </c>
      <c r="AX686" t="str" cm="1">
        <f t="array" ref="AX686:AY686">_xlfn.TEXTSPLIT(AW686,",")</f>
        <v>Fire</v>
      </c>
      <c r="AY686" t="str">
        <v xml:space="preserve"> Psychic</v>
      </c>
      <c r="AZ686" t="str">
        <f>'pokedex_(Update_04.21)'!E683</f>
        <v>6</v>
      </c>
      <c r="BA686" t="str">
        <v>Delphox</v>
      </c>
      <c r="BB686" t="str">
        <v>Fire</v>
      </c>
      <c r="BC686" t="str">
        <v xml:space="preserve"> Psychic</v>
      </c>
      <c r="BD686" t="str">
        <f t="shared" si="21"/>
        <v>Fire, Psychic</v>
      </c>
      <c r="BE686" t="str">
        <v>Delphox</v>
      </c>
      <c r="BG686" t="str">
        <v>Fire, Psychic</v>
      </c>
      <c r="BH686" t="str">
        <v>Delphox</v>
      </c>
    </row>
    <row r="687" spans="32:60" x14ac:dyDescent="0.35">
      <c r="AF687" t="str">
        <v>Froakie</v>
      </c>
      <c r="AG687" t="str">
        <v>Water</v>
      </c>
      <c r="AH687" t="str" cm="1">
        <f t="array" ref="AH687">_xlfn.TEXTSPLIT(AG687,",")</f>
        <v>Water</v>
      </c>
      <c r="AJ687" t="str">
        <f>'pokedex_(Update_04.21)'!E684</f>
        <v>6</v>
      </c>
      <c r="AK687" t="str">
        <v>Froakie</v>
      </c>
      <c r="AL687" t="str">
        <v>Water</v>
      </c>
      <c r="AM687" t="str">
        <v>Water</v>
      </c>
      <c r="AN687" t="str">
        <f t="shared" si="20"/>
        <v>Water,Water</v>
      </c>
      <c r="AO687" t="str">
        <v>Froakie</v>
      </c>
      <c r="AQ687" t="str">
        <v>Water</v>
      </c>
      <c r="AR687" t="str">
        <v>Froakie</v>
      </c>
      <c r="AV687" t="str">
        <v>Froakie</v>
      </c>
      <c r="AW687" t="str">
        <v>Water</v>
      </c>
      <c r="AX687" t="str" cm="1">
        <f t="array" ref="AX687">_xlfn.TEXTSPLIT(AW687,",")</f>
        <v>Water</v>
      </c>
      <c r="AZ687" t="str">
        <f>'pokedex_(Update_04.21)'!E684</f>
        <v>6</v>
      </c>
      <c r="BA687" t="str">
        <v>Froakie</v>
      </c>
      <c r="BB687" t="str">
        <v>Water</v>
      </c>
      <c r="BC687" t="str">
        <v>Water</v>
      </c>
      <c r="BD687" t="str">
        <f t="shared" si="21"/>
        <v>Water,Water</v>
      </c>
      <c r="BE687" t="str">
        <v>Froakie</v>
      </c>
      <c r="BG687" t="str">
        <v>Water</v>
      </c>
      <c r="BH687" t="str">
        <v>Froakie</v>
      </c>
    </row>
    <row r="688" spans="32:60" x14ac:dyDescent="0.35">
      <c r="AF688" t="str">
        <v>Frogadier</v>
      </c>
      <c r="AG688" t="str">
        <v>Water</v>
      </c>
      <c r="AH688" t="str" cm="1">
        <f t="array" ref="AH688">_xlfn.TEXTSPLIT(AG688,",")</f>
        <v>Water</v>
      </c>
      <c r="AJ688" t="str">
        <f>'pokedex_(Update_04.21)'!E685</f>
        <v>6</v>
      </c>
      <c r="AK688" t="str">
        <v>Frogadier</v>
      </c>
      <c r="AL688" t="str">
        <v>Water</v>
      </c>
      <c r="AM688" t="str">
        <v>Water</v>
      </c>
      <c r="AN688" t="str">
        <f t="shared" si="20"/>
        <v>Water,Water</v>
      </c>
      <c r="AO688" t="str">
        <v>Frogadier</v>
      </c>
      <c r="AQ688" t="str">
        <v>Water</v>
      </c>
      <c r="AR688" t="str">
        <v>Frogadier</v>
      </c>
      <c r="AV688" t="str">
        <v>Frogadier</v>
      </c>
      <c r="AW688" t="str">
        <v>Water</v>
      </c>
      <c r="AX688" t="str" cm="1">
        <f t="array" ref="AX688">_xlfn.TEXTSPLIT(AW688,",")</f>
        <v>Water</v>
      </c>
      <c r="AZ688" t="str">
        <f>'pokedex_(Update_04.21)'!E685</f>
        <v>6</v>
      </c>
      <c r="BA688" t="str">
        <v>Frogadier</v>
      </c>
      <c r="BB688" t="str">
        <v>Water</v>
      </c>
      <c r="BC688" t="str">
        <v>Water</v>
      </c>
      <c r="BD688" t="str">
        <f t="shared" si="21"/>
        <v>Water,Water</v>
      </c>
      <c r="BE688" t="str">
        <v>Frogadier</v>
      </c>
      <c r="BG688" t="str">
        <v>Water</v>
      </c>
      <c r="BH688" t="str">
        <v>Frogadier</v>
      </c>
    </row>
    <row r="689" spans="32:60" x14ac:dyDescent="0.35">
      <c r="AF689" t="str">
        <v>Greninja</v>
      </c>
      <c r="AG689" t="str">
        <v>Water, Dark</v>
      </c>
      <c r="AH689" t="str" cm="1">
        <f t="array" ref="AH689:AI689">_xlfn.TEXTSPLIT(AG689,",")</f>
        <v>Water</v>
      </c>
      <c r="AI689" t="str">
        <v xml:space="preserve"> Dark</v>
      </c>
      <c r="AJ689" t="str">
        <f>'pokedex_(Update_04.21)'!E686</f>
        <v>6</v>
      </c>
      <c r="AK689" t="str">
        <v>Greninja</v>
      </c>
      <c r="AL689" t="str">
        <v>Water</v>
      </c>
      <c r="AM689" t="str">
        <v xml:space="preserve"> Dark</v>
      </c>
      <c r="AN689" t="str">
        <f t="shared" si="20"/>
        <v>Water, Dark</v>
      </c>
      <c r="AO689" t="str">
        <v>Greninja</v>
      </c>
      <c r="AQ689" t="str">
        <v>Water, Dark</v>
      </c>
      <c r="AR689" t="str">
        <v>Greninja</v>
      </c>
      <c r="AV689" t="str">
        <v>Greninja</v>
      </c>
      <c r="AW689" t="str">
        <v>Water, Dark</v>
      </c>
      <c r="AX689" t="str" cm="1">
        <f t="array" ref="AX689:AY689">_xlfn.TEXTSPLIT(AW689,",")</f>
        <v>Water</v>
      </c>
      <c r="AY689" t="str">
        <v xml:space="preserve"> Dark</v>
      </c>
      <c r="AZ689" t="str">
        <f>'pokedex_(Update_04.21)'!E686</f>
        <v>6</v>
      </c>
      <c r="BA689" t="str">
        <v>Greninja</v>
      </c>
      <c r="BB689" t="str">
        <v>Water</v>
      </c>
      <c r="BC689" t="str">
        <v xml:space="preserve"> Dark</v>
      </c>
      <c r="BD689" t="str">
        <f t="shared" si="21"/>
        <v>Water, Dark</v>
      </c>
      <c r="BE689" t="str">
        <v>Greninja</v>
      </c>
      <c r="BG689" t="str">
        <v>Water, Dark</v>
      </c>
      <c r="BH689" t="str">
        <v>Greninja</v>
      </c>
    </row>
    <row r="690" spans="32:60" x14ac:dyDescent="0.35">
      <c r="AF690" t="str">
        <v>Ash-Greninja</v>
      </c>
      <c r="AG690" t="str">
        <v>Water, Dark</v>
      </c>
      <c r="AH690" t="str" cm="1">
        <f t="array" ref="AH690:AI690">_xlfn.TEXTSPLIT(AG690,",")</f>
        <v>Water</v>
      </c>
      <c r="AI690" t="str">
        <v xml:space="preserve"> Dark</v>
      </c>
      <c r="AJ690" t="str">
        <f>'pokedex_(Update_04.21)'!E687</f>
        <v>6</v>
      </c>
      <c r="AK690" t="str">
        <v>Ash-Greninja</v>
      </c>
      <c r="AL690" t="str">
        <v>Water</v>
      </c>
      <c r="AM690" t="str">
        <v xml:space="preserve"> Dark</v>
      </c>
      <c r="AN690" t="str">
        <f t="shared" si="20"/>
        <v>Water, Dark</v>
      </c>
      <c r="AO690" t="str">
        <v>Ash-Greninja</v>
      </c>
      <c r="AQ690" t="str">
        <v>Water, Dark</v>
      </c>
      <c r="AR690" t="str">
        <v>Ash-Greninja</v>
      </c>
      <c r="AV690" t="str">
        <v>Ash-Greninja</v>
      </c>
      <c r="AW690" t="str">
        <v>Water, Dark</v>
      </c>
      <c r="AX690" t="str" cm="1">
        <f t="array" ref="AX690:AY690">_xlfn.TEXTSPLIT(AW690,",")</f>
        <v>Water</v>
      </c>
      <c r="AY690" t="str">
        <v xml:space="preserve"> Dark</v>
      </c>
      <c r="AZ690" t="str">
        <f>'pokedex_(Update_04.21)'!E687</f>
        <v>6</v>
      </c>
      <c r="BA690" t="str">
        <v>Ash-Greninja</v>
      </c>
      <c r="BB690" t="str">
        <v>Water</v>
      </c>
      <c r="BC690" t="str">
        <v xml:space="preserve"> Dark</v>
      </c>
      <c r="BD690" t="str">
        <f t="shared" si="21"/>
        <v>Water, Dark</v>
      </c>
      <c r="BE690" t="str">
        <v>Ash-Greninja</v>
      </c>
      <c r="BG690" t="str">
        <v>Water, Dark</v>
      </c>
      <c r="BH690" t="str">
        <v>Ash-Greninja</v>
      </c>
    </row>
    <row r="691" spans="32:60" x14ac:dyDescent="0.35">
      <c r="AF691" t="str">
        <v>Bunnelby</v>
      </c>
      <c r="AG691" t="str">
        <v>Normal</v>
      </c>
      <c r="AH691" t="str" cm="1">
        <f t="array" ref="AH691">_xlfn.TEXTSPLIT(AG691,",")</f>
        <v>Normal</v>
      </c>
      <c r="AJ691" t="str">
        <f>'pokedex_(Update_04.21)'!E688</f>
        <v>6</v>
      </c>
      <c r="AK691" t="str">
        <v>Bunnelby</v>
      </c>
      <c r="AL691" t="str">
        <v>Normal</v>
      </c>
      <c r="AM691" t="str">
        <v>Normal</v>
      </c>
      <c r="AN691" t="str">
        <f t="shared" si="20"/>
        <v>Normal,Normal</v>
      </c>
      <c r="AO691" t="str">
        <v>Bunnelby</v>
      </c>
      <c r="AQ691" t="str">
        <v>Normal</v>
      </c>
      <c r="AR691" t="str">
        <v>Bunnelby</v>
      </c>
      <c r="AV691" t="str">
        <v>Bunnelby</v>
      </c>
      <c r="AW691" t="str">
        <v>Normal</v>
      </c>
      <c r="AX691" t="str" cm="1">
        <f t="array" ref="AX691">_xlfn.TEXTSPLIT(AW691,",")</f>
        <v>Normal</v>
      </c>
      <c r="AZ691" t="str">
        <f>'pokedex_(Update_04.21)'!E688</f>
        <v>6</v>
      </c>
      <c r="BA691" t="str">
        <v>Bunnelby</v>
      </c>
      <c r="BB691" t="str">
        <v>Normal</v>
      </c>
      <c r="BC691" t="str">
        <v>Normal</v>
      </c>
      <c r="BD691" t="str">
        <f t="shared" si="21"/>
        <v>Normal,Normal</v>
      </c>
      <c r="BE691" t="str">
        <v>Bunnelby</v>
      </c>
      <c r="BG691" t="str">
        <v>Normal</v>
      </c>
      <c r="BH691" t="str">
        <v>Bunnelby</v>
      </c>
    </row>
    <row r="692" spans="32:60" x14ac:dyDescent="0.35">
      <c r="AF692" t="str">
        <v>Diggersby</v>
      </c>
      <c r="AG692" t="str">
        <v>Normal, Ground</v>
      </c>
      <c r="AH692" t="str" cm="1">
        <f t="array" ref="AH692:AI692">_xlfn.TEXTSPLIT(AG692,",")</f>
        <v>Normal</v>
      </c>
      <c r="AI692" t="str">
        <v xml:space="preserve"> Ground</v>
      </c>
      <c r="AJ692" t="str">
        <f>'pokedex_(Update_04.21)'!E689</f>
        <v>6</v>
      </c>
      <c r="AK692" t="str">
        <v>Diggersby</v>
      </c>
      <c r="AL692" t="str">
        <v>Normal</v>
      </c>
      <c r="AM692" t="str">
        <v xml:space="preserve"> Ground</v>
      </c>
      <c r="AN692" t="str">
        <f t="shared" si="20"/>
        <v>Normal, Ground</v>
      </c>
      <c r="AO692" t="str">
        <v>Diggersby</v>
      </c>
      <c r="AQ692" t="str">
        <v>Normal, Ground</v>
      </c>
      <c r="AR692" t="str">
        <v>Diggersby</v>
      </c>
      <c r="AV692" t="str">
        <v>Diggersby</v>
      </c>
      <c r="AW692" t="str">
        <v>Normal, Ground</v>
      </c>
      <c r="AX692" t="str" cm="1">
        <f t="array" ref="AX692:AY692">_xlfn.TEXTSPLIT(AW692,",")</f>
        <v>Normal</v>
      </c>
      <c r="AY692" t="str">
        <v xml:space="preserve"> Ground</v>
      </c>
      <c r="AZ692" t="str">
        <f>'pokedex_(Update_04.21)'!E689</f>
        <v>6</v>
      </c>
      <c r="BA692" t="str">
        <v>Diggersby</v>
      </c>
      <c r="BB692" t="str">
        <v>Normal</v>
      </c>
      <c r="BC692" t="str">
        <v xml:space="preserve"> Ground</v>
      </c>
      <c r="BD692" t="str">
        <f t="shared" si="21"/>
        <v>Normal, Ground</v>
      </c>
      <c r="BE692" t="str">
        <v>Diggersby</v>
      </c>
      <c r="BG692" t="str">
        <v>Normal, Ground</v>
      </c>
      <c r="BH692" t="str">
        <v>Diggersby</v>
      </c>
    </row>
    <row r="693" spans="32:60" x14ac:dyDescent="0.35">
      <c r="AF693" t="str">
        <v>Fletchling</v>
      </c>
      <c r="AG693" t="str">
        <v>Normal, Flying</v>
      </c>
      <c r="AH693" t="str" cm="1">
        <f t="array" ref="AH693:AI693">_xlfn.TEXTSPLIT(AG693,",")</f>
        <v>Normal</v>
      </c>
      <c r="AI693" t="str">
        <v xml:space="preserve"> Flying</v>
      </c>
      <c r="AJ693" t="str">
        <f>'pokedex_(Update_04.21)'!E690</f>
        <v>6</v>
      </c>
      <c r="AK693" t="str">
        <v>Fletchling</v>
      </c>
      <c r="AL693" t="str">
        <v>Normal</v>
      </c>
      <c r="AM693" t="str">
        <v xml:space="preserve"> Flying</v>
      </c>
      <c r="AN693" t="str">
        <f t="shared" si="20"/>
        <v>Normal, Flying</v>
      </c>
      <c r="AO693" t="str">
        <v>Fletchling</v>
      </c>
      <c r="AQ693" t="str">
        <v>Normal, Flying</v>
      </c>
      <c r="AR693" t="str">
        <v>Fletchling</v>
      </c>
      <c r="AV693" t="str">
        <v>Fletchling</v>
      </c>
      <c r="AW693" t="str">
        <v>Normal, Flying</v>
      </c>
      <c r="AX693" t="str" cm="1">
        <f t="array" ref="AX693:AY693">_xlfn.TEXTSPLIT(AW693,",")</f>
        <v>Normal</v>
      </c>
      <c r="AY693" t="str">
        <v xml:space="preserve"> Flying</v>
      </c>
      <c r="AZ693" t="str">
        <f>'pokedex_(Update_04.21)'!E690</f>
        <v>6</v>
      </c>
      <c r="BA693" t="str">
        <v>Fletchling</v>
      </c>
      <c r="BB693" t="str">
        <v>Normal</v>
      </c>
      <c r="BC693" t="str">
        <v xml:space="preserve"> Flying</v>
      </c>
      <c r="BD693" t="str">
        <f t="shared" si="21"/>
        <v>Normal, Flying</v>
      </c>
      <c r="BE693" t="str">
        <v>Fletchling</v>
      </c>
      <c r="BG693" t="str">
        <v>Normal, Flying</v>
      </c>
      <c r="BH693" t="str">
        <v>Fletchling</v>
      </c>
    </row>
    <row r="694" spans="32:60" x14ac:dyDescent="0.35">
      <c r="AF694" t="str">
        <v>Fletchinder</v>
      </c>
      <c r="AG694" t="str">
        <v>Fire, Flying</v>
      </c>
      <c r="AH694" t="str" cm="1">
        <f t="array" ref="AH694:AI694">_xlfn.TEXTSPLIT(AG694,",")</f>
        <v>Fire</v>
      </c>
      <c r="AI694" t="str">
        <v xml:space="preserve"> Flying</v>
      </c>
      <c r="AJ694" t="str">
        <f>'pokedex_(Update_04.21)'!E691</f>
        <v>6</v>
      </c>
      <c r="AK694" t="str">
        <v>Fletchinder</v>
      </c>
      <c r="AL694" t="str">
        <v>Fire</v>
      </c>
      <c r="AM694" t="str">
        <v xml:space="preserve"> Flying</v>
      </c>
      <c r="AN694" t="str">
        <f t="shared" si="20"/>
        <v>Fire, Flying</v>
      </c>
      <c r="AO694" t="str">
        <v>Fletchinder</v>
      </c>
      <c r="AQ694" t="str">
        <v>Fire, Flying</v>
      </c>
      <c r="AR694" t="str">
        <v>Fletchinder</v>
      </c>
      <c r="AV694" t="str">
        <v>Fletchinder</v>
      </c>
      <c r="AW694" t="str">
        <v>Fire, Flying</v>
      </c>
      <c r="AX694" t="str" cm="1">
        <f t="array" ref="AX694:AY694">_xlfn.TEXTSPLIT(AW694,",")</f>
        <v>Fire</v>
      </c>
      <c r="AY694" t="str">
        <v xml:space="preserve"> Flying</v>
      </c>
      <c r="AZ694" t="str">
        <f>'pokedex_(Update_04.21)'!E691</f>
        <v>6</v>
      </c>
      <c r="BA694" t="str">
        <v>Fletchinder</v>
      </c>
      <c r="BB694" t="str">
        <v>Fire</v>
      </c>
      <c r="BC694" t="str">
        <v xml:space="preserve"> Flying</v>
      </c>
      <c r="BD694" t="str">
        <f t="shared" si="21"/>
        <v>Fire, Flying</v>
      </c>
      <c r="BE694" t="str">
        <v>Fletchinder</v>
      </c>
      <c r="BG694" t="str">
        <v>Fire, Flying</v>
      </c>
      <c r="BH694" t="str">
        <v>Fletchinder</v>
      </c>
    </row>
    <row r="695" spans="32:60" x14ac:dyDescent="0.35">
      <c r="AF695" t="str">
        <v>Talonflame</v>
      </c>
      <c r="AG695" t="str">
        <v>Fire, Flying</v>
      </c>
      <c r="AH695" t="str" cm="1">
        <f t="array" ref="AH695:AI695">_xlfn.TEXTSPLIT(AG695,",")</f>
        <v>Fire</v>
      </c>
      <c r="AI695" t="str">
        <v xml:space="preserve"> Flying</v>
      </c>
      <c r="AJ695" t="str">
        <f>'pokedex_(Update_04.21)'!E692</f>
        <v>6</v>
      </c>
      <c r="AK695" t="str">
        <v>Talonflame</v>
      </c>
      <c r="AL695" t="str">
        <v>Fire</v>
      </c>
      <c r="AM695" t="str">
        <v xml:space="preserve"> Flying</v>
      </c>
      <c r="AN695" t="str">
        <f t="shared" si="20"/>
        <v>Fire, Flying</v>
      </c>
      <c r="AO695" t="str">
        <v>Talonflame</v>
      </c>
      <c r="AQ695" t="str">
        <v>Fire, Flying</v>
      </c>
      <c r="AR695" t="str">
        <v>Talonflame</v>
      </c>
      <c r="AV695" t="str">
        <v>Talonflame</v>
      </c>
      <c r="AW695" t="str">
        <v>Fire, Flying</v>
      </c>
      <c r="AX695" t="str" cm="1">
        <f t="array" ref="AX695:AY695">_xlfn.TEXTSPLIT(AW695,",")</f>
        <v>Fire</v>
      </c>
      <c r="AY695" t="str">
        <v xml:space="preserve"> Flying</v>
      </c>
      <c r="AZ695" t="str">
        <f>'pokedex_(Update_04.21)'!E692</f>
        <v>6</v>
      </c>
      <c r="BA695" t="str">
        <v>Talonflame</v>
      </c>
      <c r="BB695" t="str">
        <v>Fire</v>
      </c>
      <c r="BC695" t="str">
        <v xml:space="preserve"> Flying</v>
      </c>
      <c r="BD695" t="str">
        <f t="shared" si="21"/>
        <v>Fire, Flying</v>
      </c>
      <c r="BE695" t="str">
        <v>Talonflame</v>
      </c>
      <c r="BG695" t="str">
        <v>Fire, Flying</v>
      </c>
      <c r="BH695" t="str">
        <v>Talonflame</v>
      </c>
    </row>
    <row r="696" spans="32:60" x14ac:dyDescent="0.35">
      <c r="AF696" t="str">
        <v>Scatterbug</v>
      </c>
      <c r="AG696" t="str">
        <v>Bug</v>
      </c>
      <c r="AH696" t="str" cm="1">
        <f t="array" ref="AH696">_xlfn.TEXTSPLIT(AG696,",")</f>
        <v>Bug</v>
      </c>
      <c r="AJ696" t="str">
        <f>'pokedex_(Update_04.21)'!E693</f>
        <v>6</v>
      </c>
      <c r="AK696" t="str">
        <v>Scatterbug</v>
      </c>
      <c r="AL696" t="str">
        <v>Bug</v>
      </c>
      <c r="AM696" t="str">
        <v>Bug</v>
      </c>
      <c r="AN696" t="str">
        <f t="shared" si="20"/>
        <v>Bug,Bug</v>
      </c>
      <c r="AO696" t="str">
        <v>Scatterbug</v>
      </c>
      <c r="AQ696" t="str">
        <v>Bug</v>
      </c>
      <c r="AR696" t="str">
        <v>Scatterbug</v>
      </c>
      <c r="AV696" t="str">
        <v>Scatterbug</v>
      </c>
      <c r="AW696" t="str">
        <v>Bug</v>
      </c>
      <c r="AX696" t="str" cm="1">
        <f t="array" ref="AX696">_xlfn.TEXTSPLIT(AW696,",")</f>
        <v>Bug</v>
      </c>
      <c r="AZ696" t="str">
        <f>'pokedex_(Update_04.21)'!E693</f>
        <v>6</v>
      </c>
      <c r="BA696" t="str">
        <v>Scatterbug</v>
      </c>
      <c r="BB696" t="str">
        <v>Bug</v>
      </c>
      <c r="BC696" t="str">
        <v>Bug</v>
      </c>
      <c r="BD696" t="str">
        <f t="shared" si="21"/>
        <v>Bug,Bug</v>
      </c>
      <c r="BE696" t="str">
        <v>Scatterbug</v>
      </c>
      <c r="BG696" t="str">
        <v>Bug</v>
      </c>
      <c r="BH696" t="str">
        <v>Scatterbug</v>
      </c>
    </row>
    <row r="697" spans="32:60" x14ac:dyDescent="0.35">
      <c r="AF697" t="str">
        <v>Spewpa</v>
      </c>
      <c r="AG697" t="str">
        <v>Bug</v>
      </c>
      <c r="AH697" t="str" cm="1">
        <f t="array" ref="AH697">_xlfn.TEXTSPLIT(AG697,",")</f>
        <v>Bug</v>
      </c>
      <c r="AJ697" t="str">
        <f>'pokedex_(Update_04.21)'!E694</f>
        <v>6</v>
      </c>
      <c r="AK697" t="str">
        <v>Spewpa</v>
      </c>
      <c r="AL697" t="str">
        <v>Bug</v>
      </c>
      <c r="AM697" t="str">
        <v>Bug</v>
      </c>
      <c r="AN697" t="str">
        <f t="shared" si="20"/>
        <v>Bug,Bug</v>
      </c>
      <c r="AO697" t="str">
        <v>Spewpa</v>
      </c>
      <c r="AQ697" t="str">
        <v>Bug</v>
      </c>
      <c r="AR697" t="str">
        <v>Spewpa</v>
      </c>
      <c r="AV697" t="str">
        <v>Spewpa</v>
      </c>
      <c r="AW697" t="str">
        <v>Bug</v>
      </c>
      <c r="AX697" t="str" cm="1">
        <f t="array" ref="AX697">_xlfn.TEXTSPLIT(AW697,",")</f>
        <v>Bug</v>
      </c>
      <c r="AZ697" t="str">
        <f>'pokedex_(Update_04.21)'!E694</f>
        <v>6</v>
      </c>
      <c r="BA697" t="str">
        <v>Spewpa</v>
      </c>
      <c r="BB697" t="str">
        <v>Bug</v>
      </c>
      <c r="BC697" t="str">
        <v>Bug</v>
      </c>
      <c r="BD697" t="str">
        <f t="shared" si="21"/>
        <v>Bug,Bug</v>
      </c>
      <c r="BE697" t="str">
        <v>Spewpa</v>
      </c>
      <c r="BG697" t="str">
        <v>Bug</v>
      </c>
      <c r="BH697" t="str">
        <v>Spewpa</v>
      </c>
    </row>
    <row r="698" spans="32:60" x14ac:dyDescent="0.35">
      <c r="AF698" t="str">
        <v>Vivillon</v>
      </c>
      <c r="AG698" t="str">
        <v>Bug, Flying</v>
      </c>
      <c r="AH698" t="str" cm="1">
        <f t="array" ref="AH698:AI698">_xlfn.TEXTSPLIT(AG698,",")</f>
        <v>Bug</v>
      </c>
      <c r="AI698" t="str">
        <v xml:space="preserve"> Flying</v>
      </c>
      <c r="AJ698" t="str">
        <f>'pokedex_(Update_04.21)'!E695</f>
        <v>6</v>
      </c>
      <c r="AK698" t="str">
        <v>Vivillon</v>
      </c>
      <c r="AL698" t="str">
        <v>Bug</v>
      </c>
      <c r="AM698" t="str">
        <v xml:space="preserve"> Flying</v>
      </c>
      <c r="AN698" t="str">
        <f t="shared" si="20"/>
        <v>Bug, Flying</v>
      </c>
      <c r="AO698" t="str">
        <v>Vivillon</v>
      </c>
      <c r="AQ698" t="str">
        <v>Bug, Flying</v>
      </c>
      <c r="AR698" t="str">
        <v>Vivillon</v>
      </c>
      <c r="AV698" t="str">
        <v>Vivillon</v>
      </c>
      <c r="AW698" t="str">
        <v>Bug, Flying</v>
      </c>
      <c r="AX698" t="str" cm="1">
        <f t="array" ref="AX698:AY698">_xlfn.TEXTSPLIT(AW698,",")</f>
        <v>Bug</v>
      </c>
      <c r="AY698" t="str">
        <v xml:space="preserve"> Flying</v>
      </c>
      <c r="AZ698" t="str">
        <f>'pokedex_(Update_04.21)'!E695</f>
        <v>6</v>
      </c>
      <c r="BA698" t="str">
        <v>Vivillon</v>
      </c>
      <c r="BB698" t="str">
        <v>Bug</v>
      </c>
      <c r="BC698" t="str">
        <v xml:space="preserve"> Flying</v>
      </c>
      <c r="BD698" t="str">
        <f t="shared" si="21"/>
        <v>Bug, Flying</v>
      </c>
      <c r="BE698" t="str">
        <v>Vivillon</v>
      </c>
      <c r="BG698" t="str">
        <v>Bug, Flying</v>
      </c>
      <c r="BH698" t="str">
        <v>Vivillon</v>
      </c>
    </row>
    <row r="699" spans="32:60" x14ac:dyDescent="0.35">
      <c r="AF699" t="str">
        <v>Litleo</v>
      </c>
      <c r="AG699" t="str">
        <v>Fire, Normal</v>
      </c>
      <c r="AH699" t="str" cm="1">
        <f t="array" ref="AH699:AI699">_xlfn.TEXTSPLIT(AG699,",")</f>
        <v>Fire</v>
      </c>
      <c r="AI699" t="str">
        <v xml:space="preserve"> Normal</v>
      </c>
      <c r="AJ699" t="str">
        <f>'pokedex_(Update_04.21)'!E696</f>
        <v>6</v>
      </c>
      <c r="AK699" t="str">
        <v>Litleo</v>
      </c>
      <c r="AL699" t="str">
        <v>Fire</v>
      </c>
      <c r="AM699" t="str">
        <v xml:space="preserve"> Normal</v>
      </c>
      <c r="AN699" t="str">
        <f t="shared" si="20"/>
        <v>Fire, Normal</v>
      </c>
      <c r="AO699" t="str">
        <v>Litleo</v>
      </c>
      <c r="AQ699" t="str">
        <v>Fire, Normal</v>
      </c>
      <c r="AR699" t="str">
        <v>Litleo</v>
      </c>
      <c r="AV699" t="str">
        <v>Litleo</v>
      </c>
      <c r="AW699" t="str">
        <v>Fire, Normal</v>
      </c>
      <c r="AX699" t="str" cm="1">
        <f t="array" ref="AX699:AY699">_xlfn.TEXTSPLIT(AW699,",")</f>
        <v>Fire</v>
      </c>
      <c r="AY699" t="str">
        <v xml:space="preserve"> Normal</v>
      </c>
      <c r="AZ699" t="str">
        <f>'pokedex_(Update_04.21)'!E696</f>
        <v>6</v>
      </c>
      <c r="BA699" t="str">
        <v>Litleo</v>
      </c>
      <c r="BB699" t="str">
        <v>Fire</v>
      </c>
      <c r="BC699" t="str">
        <v xml:space="preserve"> Normal</v>
      </c>
      <c r="BD699" t="str">
        <f t="shared" si="21"/>
        <v>Fire, Normal</v>
      </c>
      <c r="BE699" t="str">
        <v>Litleo</v>
      </c>
      <c r="BG699" t="str">
        <v>Fire, Normal</v>
      </c>
      <c r="BH699" t="str">
        <v>Litleo</v>
      </c>
    </row>
    <row r="700" spans="32:60" x14ac:dyDescent="0.35">
      <c r="AF700" t="str">
        <v>Pyroar</v>
      </c>
      <c r="AG700" t="str">
        <v>Fire, Normal</v>
      </c>
      <c r="AH700" t="str" cm="1">
        <f t="array" ref="AH700:AI700">_xlfn.TEXTSPLIT(AG700,",")</f>
        <v>Fire</v>
      </c>
      <c r="AI700" t="str">
        <v xml:space="preserve"> Normal</v>
      </c>
      <c r="AJ700" t="str">
        <f>'pokedex_(Update_04.21)'!E697</f>
        <v>6</v>
      </c>
      <c r="AK700" t="str">
        <v>Pyroar</v>
      </c>
      <c r="AL700" t="str">
        <v>Fire</v>
      </c>
      <c r="AM700" t="str">
        <v xml:space="preserve"> Normal</v>
      </c>
      <c r="AN700" t="str">
        <f t="shared" si="20"/>
        <v>Fire, Normal</v>
      </c>
      <c r="AO700" t="str">
        <v>Pyroar</v>
      </c>
      <c r="AQ700" t="str">
        <v>Fire, Normal</v>
      </c>
      <c r="AR700" t="str">
        <v>Pyroar</v>
      </c>
      <c r="AV700" t="str">
        <v>Pyroar</v>
      </c>
      <c r="AW700" t="str">
        <v>Fire, Normal</v>
      </c>
      <c r="AX700" t="str" cm="1">
        <f t="array" ref="AX700:AY700">_xlfn.TEXTSPLIT(AW700,",")</f>
        <v>Fire</v>
      </c>
      <c r="AY700" t="str">
        <v xml:space="preserve"> Normal</v>
      </c>
      <c r="AZ700" t="str">
        <f>'pokedex_(Update_04.21)'!E697</f>
        <v>6</v>
      </c>
      <c r="BA700" t="str">
        <v>Pyroar</v>
      </c>
      <c r="BB700" t="str">
        <v>Fire</v>
      </c>
      <c r="BC700" t="str">
        <v xml:space="preserve"> Normal</v>
      </c>
      <c r="BD700" t="str">
        <f t="shared" si="21"/>
        <v>Fire, Normal</v>
      </c>
      <c r="BE700" t="str">
        <v>Pyroar</v>
      </c>
      <c r="BG700" t="str">
        <v>Fire, Normal</v>
      </c>
      <c r="BH700" t="str">
        <v>Pyroar</v>
      </c>
    </row>
    <row r="701" spans="32:60" x14ac:dyDescent="0.35">
      <c r="AF701" t="str">
        <v>FlabĂ©bĂ©</v>
      </c>
      <c r="AG701" t="str">
        <v>Fairy</v>
      </c>
      <c r="AH701" t="str" cm="1">
        <f t="array" ref="AH701">_xlfn.TEXTSPLIT(AG701,",")</f>
        <v>Fairy</v>
      </c>
      <c r="AJ701" t="str">
        <f>'pokedex_(Update_04.21)'!E698</f>
        <v>6</v>
      </c>
      <c r="AK701" t="str">
        <v>FlabĂ©bĂ©</v>
      </c>
      <c r="AL701" t="str">
        <v>Fairy</v>
      </c>
      <c r="AM701" t="str">
        <v>Fairy</v>
      </c>
      <c r="AN701" t="str">
        <f t="shared" si="20"/>
        <v>Fairy,Fairy</v>
      </c>
      <c r="AO701" t="str">
        <v>FlabĂ©bĂ©</v>
      </c>
      <c r="AQ701" t="str">
        <v>Fairy</v>
      </c>
      <c r="AR701" t="str">
        <v>FlabĂ©bĂ©</v>
      </c>
      <c r="AV701" t="str">
        <v>FlabĂ©bĂ©</v>
      </c>
      <c r="AW701" t="str">
        <v>Fairy</v>
      </c>
      <c r="AX701" t="str" cm="1">
        <f t="array" ref="AX701">_xlfn.TEXTSPLIT(AW701,",")</f>
        <v>Fairy</v>
      </c>
      <c r="AZ701" t="str">
        <f>'pokedex_(Update_04.21)'!E698</f>
        <v>6</v>
      </c>
      <c r="BA701" t="str">
        <v>FlabĂ©bĂ©</v>
      </c>
      <c r="BB701" t="str">
        <v>Fairy</v>
      </c>
      <c r="BC701" t="str">
        <v>Fairy</v>
      </c>
      <c r="BD701" t="str">
        <f t="shared" si="21"/>
        <v>Fairy,Fairy</v>
      </c>
      <c r="BE701" t="str">
        <v>FlabĂ©bĂ©</v>
      </c>
      <c r="BG701" t="str">
        <v>Fairy</v>
      </c>
      <c r="BH701" t="str">
        <v>FlabĂ©bĂ©</v>
      </c>
    </row>
    <row r="702" spans="32:60" x14ac:dyDescent="0.35">
      <c r="AF702" t="str">
        <v>Floette</v>
      </c>
      <c r="AG702" t="str">
        <v>Fairy</v>
      </c>
      <c r="AH702" t="str" cm="1">
        <f t="array" ref="AH702">_xlfn.TEXTSPLIT(AG702,",")</f>
        <v>Fairy</v>
      </c>
      <c r="AJ702" t="str">
        <f>'pokedex_(Update_04.21)'!E699</f>
        <v>6</v>
      </c>
      <c r="AK702" t="str">
        <v>Floette</v>
      </c>
      <c r="AL702" t="str">
        <v>Fairy</v>
      </c>
      <c r="AM702" t="str">
        <v>Fairy</v>
      </c>
      <c r="AN702" t="str">
        <f t="shared" si="20"/>
        <v>Fairy,Fairy</v>
      </c>
      <c r="AO702" t="str">
        <v>Floette</v>
      </c>
      <c r="AQ702" t="str">
        <v>Fairy</v>
      </c>
      <c r="AR702" t="str">
        <v>Floette</v>
      </c>
      <c r="AV702" t="str">
        <v>Floette</v>
      </c>
      <c r="AW702" t="str">
        <v>Fairy</v>
      </c>
      <c r="AX702" t="str" cm="1">
        <f t="array" ref="AX702">_xlfn.TEXTSPLIT(AW702,",")</f>
        <v>Fairy</v>
      </c>
      <c r="AZ702" t="str">
        <f>'pokedex_(Update_04.21)'!E699</f>
        <v>6</v>
      </c>
      <c r="BA702" t="str">
        <v>Floette</v>
      </c>
      <c r="BB702" t="str">
        <v>Fairy</v>
      </c>
      <c r="BC702" t="str">
        <v>Fairy</v>
      </c>
      <c r="BD702" t="str">
        <f t="shared" si="21"/>
        <v>Fairy,Fairy</v>
      </c>
      <c r="BE702" t="str">
        <v>Floette</v>
      </c>
      <c r="BG702" t="str">
        <v>Fairy</v>
      </c>
      <c r="BH702" t="str">
        <v>Floette</v>
      </c>
    </row>
    <row r="703" spans="32:60" x14ac:dyDescent="0.35">
      <c r="AF703" t="str">
        <v>Florges</v>
      </c>
      <c r="AG703" t="str">
        <v>Fairy</v>
      </c>
      <c r="AH703" t="str" cm="1">
        <f t="array" ref="AH703">_xlfn.TEXTSPLIT(AG703,",")</f>
        <v>Fairy</v>
      </c>
      <c r="AJ703" t="str">
        <f>'pokedex_(Update_04.21)'!E700</f>
        <v>6</v>
      </c>
      <c r="AK703" t="str">
        <v>Florges</v>
      </c>
      <c r="AL703" t="str">
        <v>Fairy</v>
      </c>
      <c r="AM703" t="str">
        <v>Fairy</v>
      </c>
      <c r="AN703" t="str">
        <f t="shared" si="20"/>
        <v>Fairy,Fairy</v>
      </c>
      <c r="AO703" t="str">
        <v>Florges</v>
      </c>
      <c r="AQ703" t="str">
        <v>Fairy</v>
      </c>
      <c r="AR703" t="str">
        <v>Florges</v>
      </c>
      <c r="AV703" t="str">
        <v>Florges</v>
      </c>
      <c r="AW703" t="str">
        <v>Fairy</v>
      </c>
      <c r="AX703" t="str" cm="1">
        <f t="array" ref="AX703">_xlfn.TEXTSPLIT(AW703,",")</f>
        <v>Fairy</v>
      </c>
      <c r="AZ703" t="str">
        <f>'pokedex_(Update_04.21)'!E700</f>
        <v>6</v>
      </c>
      <c r="BA703" t="str">
        <v>Florges</v>
      </c>
      <c r="BB703" t="str">
        <v>Fairy</v>
      </c>
      <c r="BC703" t="str">
        <v>Fairy</v>
      </c>
      <c r="BD703" t="str">
        <f t="shared" si="21"/>
        <v>Fairy,Fairy</v>
      </c>
      <c r="BE703" t="str">
        <v>Florges</v>
      </c>
      <c r="BG703" t="str">
        <v>Fairy</v>
      </c>
      <c r="BH703" t="str">
        <v>Florges</v>
      </c>
    </row>
    <row r="704" spans="32:60" x14ac:dyDescent="0.35">
      <c r="AF704" t="str">
        <v>Skiddo</v>
      </c>
      <c r="AG704" t="str">
        <v>Grass</v>
      </c>
      <c r="AH704" t="str" cm="1">
        <f t="array" ref="AH704">_xlfn.TEXTSPLIT(AG704,",")</f>
        <v>Grass</v>
      </c>
      <c r="AJ704" t="str">
        <f>'pokedex_(Update_04.21)'!E701</f>
        <v>6</v>
      </c>
      <c r="AK704" t="str">
        <v>Skiddo</v>
      </c>
      <c r="AL704" t="str">
        <v>Grass</v>
      </c>
      <c r="AM704" t="str">
        <v>Grass</v>
      </c>
      <c r="AN704" t="str">
        <f t="shared" si="20"/>
        <v>Grass,Grass</v>
      </c>
      <c r="AO704" t="str">
        <v>Skiddo</v>
      </c>
      <c r="AQ704" t="str">
        <v>Grass</v>
      </c>
      <c r="AR704" t="str">
        <v>Skiddo</v>
      </c>
      <c r="AV704" t="str">
        <v>Skiddo</v>
      </c>
      <c r="AW704" t="str">
        <v>Grass</v>
      </c>
      <c r="AX704" t="str" cm="1">
        <f t="array" ref="AX704">_xlfn.TEXTSPLIT(AW704,",")</f>
        <v>Grass</v>
      </c>
      <c r="AZ704" t="str">
        <f>'pokedex_(Update_04.21)'!E701</f>
        <v>6</v>
      </c>
      <c r="BA704" t="str">
        <v>Skiddo</v>
      </c>
      <c r="BB704" t="str">
        <v>Grass</v>
      </c>
      <c r="BC704" t="str">
        <v>Grass</v>
      </c>
      <c r="BD704" t="str">
        <f t="shared" si="21"/>
        <v>Grass,Grass</v>
      </c>
      <c r="BE704" t="str">
        <v>Skiddo</v>
      </c>
      <c r="BG704" t="str">
        <v>Grass</v>
      </c>
      <c r="BH704" t="str">
        <v>Skiddo</v>
      </c>
    </row>
    <row r="705" spans="32:60" x14ac:dyDescent="0.35">
      <c r="AF705" t="str">
        <v>Gogoat</v>
      </c>
      <c r="AG705" t="str">
        <v>Grass</v>
      </c>
      <c r="AH705" t="str" cm="1">
        <f t="array" ref="AH705">_xlfn.TEXTSPLIT(AG705,",")</f>
        <v>Grass</v>
      </c>
      <c r="AJ705" t="str">
        <f>'pokedex_(Update_04.21)'!E702</f>
        <v>6</v>
      </c>
      <c r="AK705" t="str">
        <v>Gogoat</v>
      </c>
      <c r="AL705" t="str">
        <v>Grass</v>
      </c>
      <c r="AM705" t="str">
        <v>Grass</v>
      </c>
      <c r="AN705" t="str">
        <f t="shared" si="20"/>
        <v>Grass,Grass</v>
      </c>
      <c r="AO705" t="str">
        <v>Gogoat</v>
      </c>
      <c r="AQ705" t="str">
        <v>Grass</v>
      </c>
      <c r="AR705" t="str">
        <v>Gogoat</v>
      </c>
      <c r="AV705" t="str">
        <v>Gogoat</v>
      </c>
      <c r="AW705" t="str">
        <v>Grass</v>
      </c>
      <c r="AX705" t="str" cm="1">
        <f t="array" ref="AX705">_xlfn.TEXTSPLIT(AW705,",")</f>
        <v>Grass</v>
      </c>
      <c r="AZ705" t="str">
        <f>'pokedex_(Update_04.21)'!E702</f>
        <v>6</v>
      </c>
      <c r="BA705" t="str">
        <v>Gogoat</v>
      </c>
      <c r="BB705" t="str">
        <v>Grass</v>
      </c>
      <c r="BC705" t="str">
        <v>Grass</v>
      </c>
      <c r="BD705" t="str">
        <f t="shared" si="21"/>
        <v>Grass,Grass</v>
      </c>
      <c r="BE705" t="str">
        <v>Gogoat</v>
      </c>
      <c r="BG705" t="str">
        <v>Grass</v>
      </c>
      <c r="BH705" t="str">
        <v>Gogoat</v>
      </c>
    </row>
    <row r="706" spans="32:60" x14ac:dyDescent="0.35">
      <c r="AF706" t="str">
        <v>Pancham</v>
      </c>
      <c r="AG706" t="str">
        <v>Fighting</v>
      </c>
      <c r="AH706" t="str" cm="1">
        <f t="array" ref="AH706">_xlfn.TEXTSPLIT(AG706,",")</f>
        <v>Fighting</v>
      </c>
      <c r="AJ706" t="str">
        <f>'pokedex_(Update_04.21)'!E703</f>
        <v>6</v>
      </c>
      <c r="AK706" t="str">
        <v>Pancham</v>
      </c>
      <c r="AL706" t="str">
        <v>Fighting</v>
      </c>
      <c r="AM706" t="str">
        <v>Fighting</v>
      </c>
      <c r="AN706" t="str">
        <f t="shared" si="20"/>
        <v>Fighting,Fighting</v>
      </c>
      <c r="AO706" t="str">
        <v>Pancham</v>
      </c>
      <c r="AQ706" t="str">
        <v>Fighting</v>
      </c>
      <c r="AR706" t="str">
        <v>Pancham</v>
      </c>
      <c r="AV706" t="str">
        <v>Pancham</v>
      </c>
      <c r="AW706" t="str">
        <v>Fighting</v>
      </c>
      <c r="AX706" t="str" cm="1">
        <f t="array" ref="AX706">_xlfn.TEXTSPLIT(AW706,",")</f>
        <v>Fighting</v>
      </c>
      <c r="AZ706" t="str">
        <f>'pokedex_(Update_04.21)'!E703</f>
        <v>6</v>
      </c>
      <c r="BA706" t="str">
        <v>Pancham</v>
      </c>
      <c r="BB706" t="str">
        <v>Fighting</v>
      </c>
      <c r="BC706" t="str">
        <v>Fighting</v>
      </c>
      <c r="BD706" t="str">
        <f t="shared" si="21"/>
        <v>Fighting,Fighting</v>
      </c>
      <c r="BE706" t="str">
        <v>Pancham</v>
      </c>
      <c r="BG706" t="str">
        <v>Fighting</v>
      </c>
      <c r="BH706" t="str">
        <v>Pancham</v>
      </c>
    </row>
    <row r="707" spans="32:60" x14ac:dyDescent="0.35">
      <c r="AF707" t="str">
        <v>Pangoro</v>
      </c>
      <c r="AG707" t="str">
        <v>Fighting, Dark</v>
      </c>
      <c r="AH707" t="str" cm="1">
        <f t="array" ref="AH707:AI707">_xlfn.TEXTSPLIT(AG707,",")</f>
        <v>Fighting</v>
      </c>
      <c r="AI707" t="str">
        <v xml:space="preserve"> Dark</v>
      </c>
      <c r="AJ707" t="str">
        <f>'pokedex_(Update_04.21)'!E704</f>
        <v>6</v>
      </c>
      <c r="AK707" t="str">
        <v>Pangoro</v>
      </c>
      <c r="AL707" t="str">
        <v>Fighting</v>
      </c>
      <c r="AM707" t="str">
        <v xml:space="preserve"> Dark</v>
      </c>
      <c r="AN707" t="str">
        <f t="shared" si="20"/>
        <v>Fighting, Dark</v>
      </c>
      <c r="AO707" t="str">
        <v>Pangoro</v>
      </c>
      <c r="AQ707" t="str">
        <v>Fighting, Dark</v>
      </c>
      <c r="AR707" t="str">
        <v>Pangoro</v>
      </c>
      <c r="AV707" t="str">
        <v>Pangoro</v>
      </c>
      <c r="AW707" t="str">
        <v>Fighting, Dark</v>
      </c>
      <c r="AX707" t="str" cm="1">
        <f t="array" ref="AX707:AY707">_xlfn.TEXTSPLIT(AW707,",")</f>
        <v>Fighting</v>
      </c>
      <c r="AY707" t="str">
        <v xml:space="preserve"> Dark</v>
      </c>
      <c r="AZ707" t="str">
        <f>'pokedex_(Update_04.21)'!E704</f>
        <v>6</v>
      </c>
      <c r="BA707" t="str">
        <v>Pangoro</v>
      </c>
      <c r="BB707" t="str">
        <v>Fighting</v>
      </c>
      <c r="BC707" t="str">
        <v xml:space="preserve"> Dark</v>
      </c>
      <c r="BD707" t="str">
        <f t="shared" si="21"/>
        <v>Fighting, Dark</v>
      </c>
      <c r="BE707" t="str">
        <v>Pangoro</v>
      </c>
      <c r="BG707" t="str">
        <v>Fighting, Dark</v>
      </c>
      <c r="BH707" t="str">
        <v>Pangoro</v>
      </c>
    </row>
    <row r="708" spans="32:60" x14ac:dyDescent="0.35">
      <c r="AF708" t="str">
        <v>Furfrou</v>
      </c>
      <c r="AG708" t="str">
        <v>Normal</v>
      </c>
      <c r="AH708" t="str" cm="1">
        <f t="array" ref="AH708">_xlfn.TEXTSPLIT(AG708,",")</f>
        <v>Normal</v>
      </c>
      <c r="AJ708" t="str">
        <f>'pokedex_(Update_04.21)'!E705</f>
        <v>6</v>
      </c>
      <c r="AK708" t="str">
        <v>Furfrou</v>
      </c>
      <c r="AL708" t="str">
        <v>Normal</v>
      </c>
      <c r="AM708" t="str">
        <v>Normal</v>
      </c>
      <c r="AN708" t="str">
        <f t="shared" si="20"/>
        <v>Normal,Normal</v>
      </c>
      <c r="AO708" t="str">
        <v>Furfrou</v>
      </c>
      <c r="AQ708" t="str">
        <v>Normal</v>
      </c>
      <c r="AR708" t="str">
        <v>Furfrou</v>
      </c>
      <c r="AV708" t="str">
        <v>Furfrou</v>
      </c>
      <c r="AW708" t="str">
        <v>Normal</v>
      </c>
      <c r="AX708" t="str" cm="1">
        <f t="array" ref="AX708">_xlfn.TEXTSPLIT(AW708,",")</f>
        <v>Normal</v>
      </c>
      <c r="AZ708" t="str">
        <f>'pokedex_(Update_04.21)'!E705</f>
        <v>6</v>
      </c>
      <c r="BA708" t="str">
        <v>Furfrou</v>
      </c>
      <c r="BB708" t="str">
        <v>Normal</v>
      </c>
      <c r="BC708" t="str">
        <v>Normal</v>
      </c>
      <c r="BD708" t="str">
        <f t="shared" si="21"/>
        <v>Normal,Normal</v>
      </c>
      <c r="BE708" t="str">
        <v>Furfrou</v>
      </c>
      <c r="BG708" t="str">
        <v>Normal</v>
      </c>
      <c r="BH708" t="str">
        <v>Furfrou</v>
      </c>
    </row>
    <row r="709" spans="32:60" x14ac:dyDescent="0.35">
      <c r="AF709" t="str">
        <v>Espurr</v>
      </c>
      <c r="AG709" t="str">
        <v>Psychic</v>
      </c>
      <c r="AH709" t="str" cm="1">
        <f t="array" ref="AH709">_xlfn.TEXTSPLIT(AG709,",")</f>
        <v>Psychic</v>
      </c>
      <c r="AJ709" t="str">
        <f>'pokedex_(Update_04.21)'!E706</f>
        <v>6</v>
      </c>
      <c r="AK709" t="str">
        <v>Espurr</v>
      </c>
      <c r="AL709" t="str">
        <v>Psychic</v>
      </c>
      <c r="AM709" t="str">
        <v>Psychic</v>
      </c>
      <c r="AN709" t="str">
        <f t="shared" si="20"/>
        <v>Psychic,Psychic</v>
      </c>
      <c r="AO709" t="str">
        <v>Espurr</v>
      </c>
      <c r="AQ709" t="str">
        <v>Psychic</v>
      </c>
      <c r="AR709" t="str">
        <v>Espurr</v>
      </c>
      <c r="AV709" t="str">
        <v>Espurr</v>
      </c>
      <c r="AW709" t="str">
        <v>Psychic</v>
      </c>
      <c r="AX709" t="str" cm="1">
        <f t="array" ref="AX709">_xlfn.TEXTSPLIT(AW709,",")</f>
        <v>Psychic</v>
      </c>
      <c r="AZ709" t="str">
        <f>'pokedex_(Update_04.21)'!E706</f>
        <v>6</v>
      </c>
      <c r="BA709" t="str">
        <v>Espurr</v>
      </c>
      <c r="BB709" t="str">
        <v>Psychic</v>
      </c>
      <c r="BC709" t="str">
        <v>Psychic</v>
      </c>
      <c r="BD709" t="str">
        <f t="shared" si="21"/>
        <v>Psychic,Psychic</v>
      </c>
      <c r="BE709" t="str">
        <v>Espurr</v>
      </c>
      <c r="BG709" t="str">
        <v>Psychic</v>
      </c>
      <c r="BH709" t="str">
        <v>Espurr</v>
      </c>
    </row>
    <row r="710" spans="32:60" x14ac:dyDescent="0.35">
      <c r="AF710" t="str">
        <v>Meowstic Male</v>
      </c>
      <c r="AG710" t="str">
        <v>Psychic</v>
      </c>
      <c r="AH710" t="str" cm="1">
        <f t="array" ref="AH710">_xlfn.TEXTSPLIT(AG710,",")</f>
        <v>Psychic</v>
      </c>
      <c r="AJ710" t="str">
        <f>'pokedex_(Update_04.21)'!E707</f>
        <v>6</v>
      </c>
      <c r="AK710" t="str">
        <v>Meowstic Male</v>
      </c>
      <c r="AL710" t="str">
        <v>Psychic</v>
      </c>
      <c r="AM710" t="str">
        <v>Psychic</v>
      </c>
      <c r="AN710" t="str">
        <f t="shared" ref="AN710:AN773" si="22">_xlfn.TEXTJOIN(",",TRUE,AL710,AM710)</f>
        <v>Psychic,Psychic</v>
      </c>
      <c r="AO710" t="str">
        <v>Meowstic Male</v>
      </c>
      <c r="AQ710" t="str">
        <v>Psychic</v>
      </c>
      <c r="AR710" t="str">
        <v>Meowstic Male</v>
      </c>
      <c r="AV710" t="str">
        <v>Meowstic Male</v>
      </c>
      <c r="AW710" t="str">
        <v>Psychic</v>
      </c>
      <c r="AX710" t="str" cm="1">
        <f t="array" ref="AX710">_xlfn.TEXTSPLIT(AW710,",")</f>
        <v>Psychic</v>
      </c>
      <c r="AZ710" t="str">
        <f>'pokedex_(Update_04.21)'!E707</f>
        <v>6</v>
      </c>
      <c r="BA710" t="str">
        <v>Meowstic Male</v>
      </c>
      <c r="BB710" t="str">
        <v>Psychic</v>
      </c>
      <c r="BC710" t="str">
        <v>Psychic</v>
      </c>
      <c r="BD710" t="str">
        <f t="shared" ref="BD710:BD773" si="23">_xlfn.TEXTJOIN(",",TRUE,BB710,BC710)</f>
        <v>Psychic,Psychic</v>
      </c>
      <c r="BE710" t="str">
        <v>Meowstic Male</v>
      </c>
      <c r="BG710" t="str">
        <v>Psychic</v>
      </c>
      <c r="BH710" t="str">
        <v>Meowstic Male</v>
      </c>
    </row>
    <row r="711" spans="32:60" x14ac:dyDescent="0.35">
      <c r="AF711" t="str">
        <v>Meowstic Female</v>
      </c>
      <c r="AG711" t="str">
        <v>Psychic</v>
      </c>
      <c r="AH711" t="str" cm="1">
        <f t="array" ref="AH711">_xlfn.TEXTSPLIT(AG711,",")</f>
        <v>Psychic</v>
      </c>
      <c r="AJ711" t="str">
        <f>'pokedex_(Update_04.21)'!E708</f>
        <v>6</v>
      </c>
      <c r="AK711" t="str">
        <v>Meowstic Female</v>
      </c>
      <c r="AL711" t="str">
        <v>Psychic</v>
      </c>
      <c r="AM711" t="str">
        <v>Psychic</v>
      </c>
      <c r="AN711" t="str">
        <f t="shared" si="22"/>
        <v>Psychic,Psychic</v>
      </c>
      <c r="AO711" t="str">
        <v>Meowstic Female</v>
      </c>
      <c r="AQ711" t="str">
        <v>Psychic</v>
      </c>
      <c r="AR711" t="str">
        <v>Meowstic Female</v>
      </c>
      <c r="AV711" t="str">
        <v>Meowstic Female</v>
      </c>
      <c r="AW711" t="str">
        <v>Psychic</v>
      </c>
      <c r="AX711" t="str" cm="1">
        <f t="array" ref="AX711">_xlfn.TEXTSPLIT(AW711,",")</f>
        <v>Psychic</v>
      </c>
      <c r="AZ711" t="str">
        <f>'pokedex_(Update_04.21)'!E708</f>
        <v>6</v>
      </c>
      <c r="BA711" t="str">
        <v>Meowstic Female</v>
      </c>
      <c r="BB711" t="str">
        <v>Psychic</v>
      </c>
      <c r="BC711" t="str">
        <v>Psychic</v>
      </c>
      <c r="BD711" t="str">
        <f t="shared" si="23"/>
        <v>Psychic,Psychic</v>
      </c>
      <c r="BE711" t="str">
        <v>Meowstic Female</v>
      </c>
      <c r="BG711" t="str">
        <v>Psychic</v>
      </c>
      <c r="BH711" t="str">
        <v>Meowstic Female</v>
      </c>
    </row>
    <row r="712" spans="32:60" x14ac:dyDescent="0.35">
      <c r="AF712" t="str">
        <v>Honedge</v>
      </c>
      <c r="AG712" t="str">
        <v>Steel, Ghost</v>
      </c>
      <c r="AH712" t="str" cm="1">
        <f t="array" ref="AH712:AI712">_xlfn.TEXTSPLIT(AG712,",")</f>
        <v>Steel</v>
      </c>
      <c r="AI712" t="str">
        <v xml:space="preserve"> Ghost</v>
      </c>
      <c r="AJ712" t="str">
        <f>'pokedex_(Update_04.21)'!E709</f>
        <v>6</v>
      </c>
      <c r="AK712" t="str">
        <v>Honedge</v>
      </c>
      <c r="AL712" t="str">
        <v>Steel</v>
      </c>
      <c r="AM712" t="str">
        <v xml:space="preserve"> Ghost</v>
      </c>
      <c r="AN712" t="str">
        <f t="shared" si="22"/>
        <v>Steel, Ghost</v>
      </c>
      <c r="AO712" t="str">
        <v>Honedge</v>
      </c>
      <c r="AQ712" t="str">
        <v>Steel, Ghost</v>
      </c>
      <c r="AR712" t="str">
        <v>Honedge</v>
      </c>
      <c r="AV712" t="str">
        <v>Honedge</v>
      </c>
      <c r="AW712" t="str">
        <v>Steel, Ghost</v>
      </c>
      <c r="AX712" t="str" cm="1">
        <f t="array" ref="AX712:AY712">_xlfn.TEXTSPLIT(AW712,",")</f>
        <v>Steel</v>
      </c>
      <c r="AY712" t="str">
        <v xml:space="preserve"> Ghost</v>
      </c>
      <c r="AZ712" t="str">
        <f>'pokedex_(Update_04.21)'!E709</f>
        <v>6</v>
      </c>
      <c r="BA712" t="str">
        <v>Honedge</v>
      </c>
      <c r="BB712" t="str">
        <v>Steel</v>
      </c>
      <c r="BC712" t="str">
        <v xml:space="preserve"> Ghost</v>
      </c>
      <c r="BD712" t="str">
        <f t="shared" si="23"/>
        <v>Steel, Ghost</v>
      </c>
      <c r="BE712" t="str">
        <v>Honedge</v>
      </c>
      <c r="BG712" t="str">
        <v>Steel, Ghost</v>
      </c>
      <c r="BH712" t="str">
        <v>Honedge</v>
      </c>
    </row>
    <row r="713" spans="32:60" x14ac:dyDescent="0.35">
      <c r="AF713" t="str">
        <v>Doublade</v>
      </c>
      <c r="AG713" t="str">
        <v>Steel, Ghost</v>
      </c>
      <c r="AH713" t="str" cm="1">
        <f t="array" ref="AH713:AI713">_xlfn.TEXTSPLIT(AG713,",")</f>
        <v>Steel</v>
      </c>
      <c r="AI713" t="str">
        <v xml:space="preserve"> Ghost</v>
      </c>
      <c r="AJ713" t="str">
        <f>'pokedex_(Update_04.21)'!E710</f>
        <v>6</v>
      </c>
      <c r="AK713" t="str">
        <v>Doublade</v>
      </c>
      <c r="AL713" t="str">
        <v>Steel</v>
      </c>
      <c r="AM713" t="str">
        <v xml:space="preserve"> Ghost</v>
      </c>
      <c r="AN713" t="str">
        <f t="shared" si="22"/>
        <v>Steel, Ghost</v>
      </c>
      <c r="AO713" t="str">
        <v>Doublade</v>
      </c>
      <c r="AQ713" t="str">
        <v>Steel, Ghost</v>
      </c>
      <c r="AR713" t="str">
        <v>Doublade</v>
      </c>
      <c r="AV713" t="str">
        <v>Doublade</v>
      </c>
      <c r="AW713" t="str">
        <v>Steel, Ghost</v>
      </c>
      <c r="AX713" t="str" cm="1">
        <f t="array" ref="AX713:AY713">_xlfn.TEXTSPLIT(AW713,",")</f>
        <v>Steel</v>
      </c>
      <c r="AY713" t="str">
        <v xml:space="preserve"> Ghost</v>
      </c>
      <c r="AZ713" t="str">
        <f>'pokedex_(Update_04.21)'!E710</f>
        <v>6</v>
      </c>
      <c r="BA713" t="str">
        <v>Doublade</v>
      </c>
      <c r="BB713" t="str">
        <v>Steel</v>
      </c>
      <c r="BC713" t="str">
        <v xml:space="preserve"> Ghost</v>
      </c>
      <c r="BD713" t="str">
        <f t="shared" si="23"/>
        <v>Steel, Ghost</v>
      </c>
      <c r="BE713" t="str">
        <v>Doublade</v>
      </c>
      <c r="BG713" t="str">
        <v>Steel, Ghost</v>
      </c>
      <c r="BH713" t="str">
        <v>Doublade</v>
      </c>
    </row>
    <row r="714" spans="32:60" x14ac:dyDescent="0.35">
      <c r="AF714" t="str">
        <v>Aegislash Blade Forme</v>
      </c>
      <c r="AG714" t="str">
        <v>Steel, Ghost</v>
      </c>
      <c r="AH714" t="str" cm="1">
        <f t="array" ref="AH714:AI714">_xlfn.TEXTSPLIT(AG714,",")</f>
        <v>Steel</v>
      </c>
      <c r="AI714" t="str">
        <v xml:space="preserve"> Ghost</v>
      </c>
      <c r="AJ714" t="str">
        <f>'pokedex_(Update_04.21)'!E711</f>
        <v>6</v>
      </c>
      <c r="AK714" t="str">
        <v>Aegislash Blade Forme</v>
      </c>
      <c r="AL714" t="str">
        <v>Steel</v>
      </c>
      <c r="AM714" t="str">
        <v xml:space="preserve"> Ghost</v>
      </c>
      <c r="AN714" t="str">
        <f t="shared" si="22"/>
        <v>Steel, Ghost</v>
      </c>
      <c r="AO714" t="str">
        <v>Aegislash Blade Forme</v>
      </c>
      <c r="AQ714" t="str">
        <v>Steel, Ghost</v>
      </c>
      <c r="AR714" t="str">
        <v>Aegislash Blade Forme</v>
      </c>
      <c r="AV714" t="str">
        <v>Aegislash Blade Forme</v>
      </c>
      <c r="AW714" t="str">
        <v>Steel, Ghost</v>
      </c>
      <c r="AX714" t="str" cm="1">
        <f t="array" ref="AX714:AY714">_xlfn.TEXTSPLIT(AW714,",")</f>
        <v>Steel</v>
      </c>
      <c r="AY714" t="str">
        <v xml:space="preserve"> Ghost</v>
      </c>
      <c r="AZ714" t="str">
        <f>'pokedex_(Update_04.21)'!E711</f>
        <v>6</v>
      </c>
      <c r="BA714" t="str">
        <v>Aegislash Blade Forme</v>
      </c>
      <c r="BB714" t="str">
        <v>Steel</v>
      </c>
      <c r="BC714" t="str">
        <v xml:space="preserve"> Ghost</v>
      </c>
      <c r="BD714" t="str">
        <f t="shared" si="23"/>
        <v>Steel, Ghost</v>
      </c>
      <c r="BE714" t="str">
        <v>Aegislash Blade Forme</v>
      </c>
      <c r="BG714" t="str">
        <v>Steel, Ghost</v>
      </c>
      <c r="BH714" t="str">
        <v>Aegislash Blade Forme</v>
      </c>
    </row>
    <row r="715" spans="32:60" x14ac:dyDescent="0.35">
      <c r="AF715" t="str">
        <v>Aegislash Shield Forme</v>
      </c>
      <c r="AG715" t="str">
        <v>Steel, Ghost</v>
      </c>
      <c r="AH715" t="str" cm="1">
        <f t="array" ref="AH715:AI715">_xlfn.TEXTSPLIT(AG715,",")</f>
        <v>Steel</v>
      </c>
      <c r="AI715" t="str">
        <v xml:space="preserve"> Ghost</v>
      </c>
      <c r="AJ715" t="str">
        <f>'pokedex_(Update_04.21)'!E712</f>
        <v>6</v>
      </c>
      <c r="AK715" t="str">
        <v>Aegislash Shield Forme</v>
      </c>
      <c r="AL715" t="str">
        <v>Steel</v>
      </c>
      <c r="AM715" t="str">
        <v xml:space="preserve"> Ghost</v>
      </c>
      <c r="AN715" t="str">
        <f t="shared" si="22"/>
        <v>Steel, Ghost</v>
      </c>
      <c r="AO715" t="str">
        <v>Aegislash Shield Forme</v>
      </c>
      <c r="AQ715" t="str">
        <v>Steel, Ghost</v>
      </c>
      <c r="AR715" t="str">
        <v>Aegislash Shield Forme</v>
      </c>
      <c r="AV715" t="str">
        <v>Aegislash Shield Forme</v>
      </c>
      <c r="AW715" t="str">
        <v>Steel, Ghost</v>
      </c>
      <c r="AX715" t="str" cm="1">
        <f t="array" ref="AX715:AY715">_xlfn.TEXTSPLIT(AW715,",")</f>
        <v>Steel</v>
      </c>
      <c r="AY715" t="str">
        <v xml:space="preserve"> Ghost</v>
      </c>
      <c r="AZ715" t="str">
        <f>'pokedex_(Update_04.21)'!E712</f>
        <v>6</v>
      </c>
      <c r="BA715" t="str">
        <v>Aegislash Shield Forme</v>
      </c>
      <c r="BB715" t="str">
        <v>Steel</v>
      </c>
      <c r="BC715" t="str">
        <v xml:space="preserve"> Ghost</v>
      </c>
      <c r="BD715" t="str">
        <f t="shared" si="23"/>
        <v>Steel, Ghost</v>
      </c>
      <c r="BE715" t="str">
        <v>Aegislash Shield Forme</v>
      </c>
      <c r="BG715" t="str">
        <v>Steel, Ghost</v>
      </c>
      <c r="BH715" t="str">
        <v>Aegislash Shield Forme</v>
      </c>
    </row>
    <row r="716" spans="32:60" x14ac:dyDescent="0.35">
      <c r="AF716" t="str">
        <v>Spritzee</v>
      </c>
      <c r="AG716" t="str">
        <v>Fairy</v>
      </c>
      <c r="AH716" t="str" cm="1">
        <f t="array" ref="AH716">_xlfn.TEXTSPLIT(AG716,",")</f>
        <v>Fairy</v>
      </c>
      <c r="AJ716" t="str">
        <f>'pokedex_(Update_04.21)'!E713</f>
        <v>6</v>
      </c>
      <c r="AK716" t="str">
        <v>Spritzee</v>
      </c>
      <c r="AL716" t="str">
        <v>Fairy</v>
      </c>
      <c r="AM716" t="str">
        <v>Fairy</v>
      </c>
      <c r="AN716" t="str">
        <f t="shared" si="22"/>
        <v>Fairy,Fairy</v>
      </c>
      <c r="AO716" t="str">
        <v>Spritzee</v>
      </c>
      <c r="AQ716" t="str">
        <v>Fairy</v>
      </c>
      <c r="AR716" t="str">
        <v>Spritzee</v>
      </c>
      <c r="AV716" t="str">
        <v>Spritzee</v>
      </c>
      <c r="AW716" t="str">
        <v>Fairy</v>
      </c>
      <c r="AX716" t="str" cm="1">
        <f t="array" ref="AX716">_xlfn.TEXTSPLIT(AW716,",")</f>
        <v>Fairy</v>
      </c>
      <c r="AZ716" t="str">
        <f>'pokedex_(Update_04.21)'!E713</f>
        <v>6</v>
      </c>
      <c r="BA716" t="str">
        <v>Spritzee</v>
      </c>
      <c r="BB716" t="str">
        <v>Fairy</v>
      </c>
      <c r="BC716" t="str">
        <v>Fairy</v>
      </c>
      <c r="BD716" t="str">
        <f t="shared" si="23"/>
        <v>Fairy,Fairy</v>
      </c>
      <c r="BE716" t="str">
        <v>Spritzee</v>
      </c>
      <c r="BG716" t="str">
        <v>Fairy</v>
      </c>
      <c r="BH716" t="str">
        <v>Spritzee</v>
      </c>
    </row>
    <row r="717" spans="32:60" x14ac:dyDescent="0.35">
      <c r="AF717" t="str">
        <v>Aromatisse</v>
      </c>
      <c r="AG717" t="str">
        <v>Fairy</v>
      </c>
      <c r="AH717" t="str" cm="1">
        <f t="array" ref="AH717">_xlfn.TEXTSPLIT(AG717,",")</f>
        <v>Fairy</v>
      </c>
      <c r="AJ717" t="str">
        <f>'pokedex_(Update_04.21)'!E714</f>
        <v>6</v>
      </c>
      <c r="AK717" t="str">
        <v>Aromatisse</v>
      </c>
      <c r="AL717" t="str">
        <v>Fairy</v>
      </c>
      <c r="AM717" t="str">
        <v>Fairy</v>
      </c>
      <c r="AN717" t="str">
        <f t="shared" si="22"/>
        <v>Fairy,Fairy</v>
      </c>
      <c r="AO717" t="str">
        <v>Aromatisse</v>
      </c>
      <c r="AQ717" t="str">
        <v>Fairy</v>
      </c>
      <c r="AR717" t="str">
        <v>Aromatisse</v>
      </c>
      <c r="AV717" t="str">
        <v>Aromatisse</v>
      </c>
      <c r="AW717" t="str">
        <v>Fairy</v>
      </c>
      <c r="AX717" t="str" cm="1">
        <f t="array" ref="AX717">_xlfn.TEXTSPLIT(AW717,",")</f>
        <v>Fairy</v>
      </c>
      <c r="AZ717" t="str">
        <f>'pokedex_(Update_04.21)'!E714</f>
        <v>6</v>
      </c>
      <c r="BA717" t="str">
        <v>Aromatisse</v>
      </c>
      <c r="BB717" t="str">
        <v>Fairy</v>
      </c>
      <c r="BC717" t="str">
        <v>Fairy</v>
      </c>
      <c r="BD717" t="str">
        <f t="shared" si="23"/>
        <v>Fairy,Fairy</v>
      </c>
      <c r="BE717" t="str">
        <v>Aromatisse</v>
      </c>
      <c r="BG717" t="str">
        <v>Fairy</v>
      </c>
      <c r="BH717" t="str">
        <v>Aromatisse</v>
      </c>
    </row>
    <row r="718" spans="32:60" x14ac:dyDescent="0.35">
      <c r="AF718" t="str">
        <v>Swirlix</v>
      </c>
      <c r="AG718" t="str">
        <v>Fairy</v>
      </c>
      <c r="AH718" t="str" cm="1">
        <f t="array" ref="AH718">_xlfn.TEXTSPLIT(AG718,",")</f>
        <v>Fairy</v>
      </c>
      <c r="AJ718" t="str">
        <f>'pokedex_(Update_04.21)'!E715</f>
        <v>6</v>
      </c>
      <c r="AK718" t="str">
        <v>Swirlix</v>
      </c>
      <c r="AL718" t="str">
        <v>Fairy</v>
      </c>
      <c r="AM718" t="str">
        <v>Fairy</v>
      </c>
      <c r="AN718" t="str">
        <f t="shared" si="22"/>
        <v>Fairy,Fairy</v>
      </c>
      <c r="AO718" t="str">
        <v>Swirlix</v>
      </c>
      <c r="AQ718" t="str">
        <v>Fairy</v>
      </c>
      <c r="AR718" t="str">
        <v>Swirlix</v>
      </c>
      <c r="AV718" t="str">
        <v>Swirlix</v>
      </c>
      <c r="AW718" t="str">
        <v>Fairy</v>
      </c>
      <c r="AX718" t="str" cm="1">
        <f t="array" ref="AX718">_xlfn.TEXTSPLIT(AW718,",")</f>
        <v>Fairy</v>
      </c>
      <c r="AZ718" t="str">
        <f>'pokedex_(Update_04.21)'!E715</f>
        <v>6</v>
      </c>
      <c r="BA718" t="str">
        <v>Swirlix</v>
      </c>
      <c r="BB718" t="str">
        <v>Fairy</v>
      </c>
      <c r="BC718" t="str">
        <v>Fairy</v>
      </c>
      <c r="BD718" t="str">
        <f t="shared" si="23"/>
        <v>Fairy,Fairy</v>
      </c>
      <c r="BE718" t="str">
        <v>Swirlix</v>
      </c>
      <c r="BG718" t="str">
        <v>Fairy</v>
      </c>
      <c r="BH718" t="str">
        <v>Swirlix</v>
      </c>
    </row>
    <row r="719" spans="32:60" x14ac:dyDescent="0.35">
      <c r="AF719" t="str">
        <v>Slurpuff</v>
      </c>
      <c r="AG719" t="str">
        <v>Fairy</v>
      </c>
      <c r="AH719" t="str" cm="1">
        <f t="array" ref="AH719">_xlfn.TEXTSPLIT(AG719,",")</f>
        <v>Fairy</v>
      </c>
      <c r="AJ719" t="str">
        <f>'pokedex_(Update_04.21)'!E716</f>
        <v>6</v>
      </c>
      <c r="AK719" t="str">
        <v>Slurpuff</v>
      </c>
      <c r="AL719" t="str">
        <v>Fairy</v>
      </c>
      <c r="AM719" t="str">
        <v>Fairy</v>
      </c>
      <c r="AN719" t="str">
        <f t="shared" si="22"/>
        <v>Fairy,Fairy</v>
      </c>
      <c r="AO719" t="str">
        <v>Slurpuff</v>
      </c>
      <c r="AQ719" t="str">
        <v>Fairy</v>
      </c>
      <c r="AR719" t="str">
        <v>Slurpuff</v>
      </c>
      <c r="AV719" t="str">
        <v>Slurpuff</v>
      </c>
      <c r="AW719" t="str">
        <v>Fairy</v>
      </c>
      <c r="AX719" t="str" cm="1">
        <f t="array" ref="AX719">_xlfn.TEXTSPLIT(AW719,",")</f>
        <v>Fairy</v>
      </c>
      <c r="AZ719" t="str">
        <f>'pokedex_(Update_04.21)'!E716</f>
        <v>6</v>
      </c>
      <c r="BA719" t="str">
        <v>Slurpuff</v>
      </c>
      <c r="BB719" t="str">
        <v>Fairy</v>
      </c>
      <c r="BC719" t="str">
        <v>Fairy</v>
      </c>
      <c r="BD719" t="str">
        <f t="shared" si="23"/>
        <v>Fairy,Fairy</v>
      </c>
      <c r="BE719" t="str">
        <v>Slurpuff</v>
      </c>
      <c r="BG719" t="str">
        <v>Fairy</v>
      </c>
      <c r="BH719" t="str">
        <v>Slurpuff</v>
      </c>
    </row>
    <row r="720" spans="32:60" x14ac:dyDescent="0.35">
      <c r="AF720" t="str">
        <v>Inkay</v>
      </c>
      <c r="AG720" t="str">
        <v>Dark, Psychic</v>
      </c>
      <c r="AH720" t="str" cm="1">
        <f t="array" ref="AH720:AI720">_xlfn.TEXTSPLIT(AG720,",")</f>
        <v>Dark</v>
      </c>
      <c r="AI720" t="str">
        <v xml:space="preserve"> Psychic</v>
      </c>
      <c r="AJ720" t="str">
        <f>'pokedex_(Update_04.21)'!E717</f>
        <v>6</v>
      </c>
      <c r="AK720" t="str">
        <v>Inkay</v>
      </c>
      <c r="AL720" t="str">
        <v>Dark</v>
      </c>
      <c r="AM720" t="str">
        <v xml:space="preserve"> Psychic</v>
      </c>
      <c r="AN720" t="str">
        <f t="shared" si="22"/>
        <v>Dark, Psychic</v>
      </c>
      <c r="AO720" t="str">
        <v>Inkay</v>
      </c>
      <c r="AQ720" t="str">
        <v>Dark, Psychic</v>
      </c>
      <c r="AR720" t="str">
        <v>Inkay</v>
      </c>
      <c r="AV720" t="str">
        <v>Inkay</v>
      </c>
      <c r="AW720" t="str">
        <v>Dark, Psychic</v>
      </c>
      <c r="AX720" t="str" cm="1">
        <f t="array" ref="AX720:AY720">_xlfn.TEXTSPLIT(AW720,",")</f>
        <v>Dark</v>
      </c>
      <c r="AY720" t="str">
        <v xml:space="preserve"> Psychic</v>
      </c>
      <c r="AZ720" t="str">
        <f>'pokedex_(Update_04.21)'!E717</f>
        <v>6</v>
      </c>
      <c r="BA720" t="str">
        <v>Inkay</v>
      </c>
      <c r="BB720" t="str">
        <v>Dark</v>
      </c>
      <c r="BC720" t="str">
        <v xml:space="preserve"> Psychic</v>
      </c>
      <c r="BD720" t="str">
        <f t="shared" si="23"/>
        <v>Dark, Psychic</v>
      </c>
      <c r="BE720" t="str">
        <v>Inkay</v>
      </c>
      <c r="BG720" t="str">
        <v>Dark, Psychic</v>
      </c>
      <c r="BH720" t="str">
        <v>Inkay</v>
      </c>
    </row>
    <row r="721" spans="32:60" x14ac:dyDescent="0.35">
      <c r="AF721" t="str">
        <v>Malamar</v>
      </c>
      <c r="AG721" t="str">
        <v>Dark, Psychic</v>
      </c>
      <c r="AH721" t="str" cm="1">
        <f t="array" ref="AH721:AI721">_xlfn.TEXTSPLIT(AG721,",")</f>
        <v>Dark</v>
      </c>
      <c r="AI721" t="str">
        <v xml:space="preserve"> Psychic</v>
      </c>
      <c r="AJ721" t="str">
        <f>'pokedex_(Update_04.21)'!E718</f>
        <v>6</v>
      </c>
      <c r="AK721" t="str">
        <v>Malamar</v>
      </c>
      <c r="AL721" t="str">
        <v>Dark</v>
      </c>
      <c r="AM721" t="str">
        <v xml:space="preserve"> Psychic</v>
      </c>
      <c r="AN721" t="str">
        <f t="shared" si="22"/>
        <v>Dark, Psychic</v>
      </c>
      <c r="AO721" t="str">
        <v>Malamar</v>
      </c>
      <c r="AQ721" t="str">
        <v>Dark, Psychic</v>
      </c>
      <c r="AR721" t="str">
        <v>Malamar</v>
      </c>
      <c r="AV721" t="str">
        <v>Malamar</v>
      </c>
      <c r="AW721" t="str">
        <v>Dark, Psychic</v>
      </c>
      <c r="AX721" t="str" cm="1">
        <f t="array" ref="AX721:AY721">_xlfn.TEXTSPLIT(AW721,",")</f>
        <v>Dark</v>
      </c>
      <c r="AY721" t="str">
        <v xml:space="preserve"> Psychic</v>
      </c>
      <c r="AZ721" t="str">
        <f>'pokedex_(Update_04.21)'!E718</f>
        <v>6</v>
      </c>
      <c r="BA721" t="str">
        <v>Malamar</v>
      </c>
      <c r="BB721" t="str">
        <v>Dark</v>
      </c>
      <c r="BC721" t="str">
        <v xml:space="preserve"> Psychic</v>
      </c>
      <c r="BD721" t="str">
        <f t="shared" si="23"/>
        <v>Dark, Psychic</v>
      </c>
      <c r="BE721" t="str">
        <v>Malamar</v>
      </c>
      <c r="BG721" t="str">
        <v>Dark, Psychic</v>
      </c>
      <c r="BH721" t="str">
        <v>Malamar</v>
      </c>
    </row>
    <row r="722" spans="32:60" x14ac:dyDescent="0.35">
      <c r="AF722" t="str">
        <v>Binacle</v>
      </c>
      <c r="AG722" t="str">
        <v>Rock, Water</v>
      </c>
      <c r="AH722" t="str" cm="1">
        <f t="array" ref="AH722:AI722">_xlfn.TEXTSPLIT(AG722,",")</f>
        <v>Rock</v>
      </c>
      <c r="AI722" t="str">
        <v xml:space="preserve"> Water</v>
      </c>
      <c r="AJ722" t="str">
        <f>'pokedex_(Update_04.21)'!E719</f>
        <v>6</v>
      </c>
      <c r="AK722" t="str">
        <v>Binacle</v>
      </c>
      <c r="AL722" t="str">
        <v>Rock</v>
      </c>
      <c r="AM722" t="str">
        <v xml:space="preserve"> Water</v>
      </c>
      <c r="AN722" t="str">
        <f t="shared" si="22"/>
        <v>Rock, Water</v>
      </c>
      <c r="AO722" t="str">
        <v>Binacle</v>
      </c>
      <c r="AQ722" t="str">
        <v>Rock, Water</v>
      </c>
      <c r="AR722" t="str">
        <v>Binacle</v>
      </c>
      <c r="AV722" t="str">
        <v>Binacle</v>
      </c>
      <c r="AW722" t="str">
        <v>Rock, Water</v>
      </c>
      <c r="AX722" t="str" cm="1">
        <f t="array" ref="AX722:AY722">_xlfn.TEXTSPLIT(AW722,",")</f>
        <v>Rock</v>
      </c>
      <c r="AY722" t="str">
        <v xml:space="preserve"> Water</v>
      </c>
      <c r="AZ722" t="str">
        <f>'pokedex_(Update_04.21)'!E719</f>
        <v>6</v>
      </c>
      <c r="BA722" t="str">
        <v>Binacle</v>
      </c>
      <c r="BB722" t="str">
        <v>Rock</v>
      </c>
      <c r="BC722" t="str">
        <v xml:space="preserve"> Water</v>
      </c>
      <c r="BD722" t="str">
        <f t="shared" si="23"/>
        <v>Rock, Water</v>
      </c>
      <c r="BE722" t="str">
        <v>Binacle</v>
      </c>
      <c r="BG722" t="str">
        <v>Rock, Water</v>
      </c>
      <c r="BH722" t="str">
        <v>Binacle</v>
      </c>
    </row>
    <row r="723" spans="32:60" x14ac:dyDescent="0.35">
      <c r="AF723" t="str">
        <v>Barbaracle</v>
      </c>
      <c r="AG723" t="str">
        <v>Rock, Water</v>
      </c>
      <c r="AH723" t="str" cm="1">
        <f t="array" ref="AH723:AI723">_xlfn.TEXTSPLIT(AG723,",")</f>
        <v>Rock</v>
      </c>
      <c r="AI723" t="str">
        <v xml:space="preserve"> Water</v>
      </c>
      <c r="AJ723" t="str">
        <f>'pokedex_(Update_04.21)'!E720</f>
        <v>6</v>
      </c>
      <c r="AK723" t="str">
        <v>Barbaracle</v>
      </c>
      <c r="AL723" t="str">
        <v>Rock</v>
      </c>
      <c r="AM723" t="str">
        <v xml:space="preserve"> Water</v>
      </c>
      <c r="AN723" t="str">
        <f t="shared" si="22"/>
        <v>Rock, Water</v>
      </c>
      <c r="AO723" t="str">
        <v>Barbaracle</v>
      </c>
      <c r="AQ723" t="str">
        <v>Rock, Water</v>
      </c>
      <c r="AR723" t="str">
        <v>Barbaracle</v>
      </c>
      <c r="AV723" t="str">
        <v>Barbaracle</v>
      </c>
      <c r="AW723" t="str">
        <v>Rock, Water</v>
      </c>
      <c r="AX723" t="str" cm="1">
        <f t="array" ref="AX723:AY723">_xlfn.TEXTSPLIT(AW723,",")</f>
        <v>Rock</v>
      </c>
      <c r="AY723" t="str">
        <v xml:space="preserve"> Water</v>
      </c>
      <c r="AZ723" t="str">
        <f>'pokedex_(Update_04.21)'!E720</f>
        <v>6</v>
      </c>
      <c r="BA723" t="str">
        <v>Barbaracle</v>
      </c>
      <c r="BB723" t="str">
        <v>Rock</v>
      </c>
      <c r="BC723" t="str">
        <v xml:space="preserve"> Water</v>
      </c>
      <c r="BD723" t="str">
        <f t="shared" si="23"/>
        <v>Rock, Water</v>
      </c>
      <c r="BE723" t="str">
        <v>Barbaracle</v>
      </c>
      <c r="BG723" t="str">
        <v>Rock, Water</v>
      </c>
      <c r="BH723" t="str">
        <v>Barbaracle</v>
      </c>
    </row>
    <row r="724" spans="32:60" x14ac:dyDescent="0.35">
      <c r="AF724" t="str">
        <v>Skrelp</v>
      </c>
      <c r="AG724" t="str">
        <v>Poison, Water</v>
      </c>
      <c r="AH724" t="str" cm="1">
        <f t="array" ref="AH724:AI724">_xlfn.TEXTSPLIT(AG724,",")</f>
        <v>Poison</v>
      </c>
      <c r="AI724" t="str">
        <v xml:space="preserve"> Water</v>
      </c>
      <c r="AJ724" t="str">
        <f>'pokedex_(Update_04.21)'!E721</f>
        <v>6</v>
      </c>
      <c r="AK724" t="str">
        <v>Skrelp</v>
      </c>
      <c r="AL724" t="str">
        <v>Poison</v>
      </c>
      <c r="AM724" t="str">
        <v xml:space="preserve"> Water</v>
      </c>
      <c r="AN724" t="str">
        <f t="shared" si="22"/>
        <v>Poison, Water</v>
      </c>
      <c r="AO724" t="str">
        <v>Skrelp</v>
      </c>
      <c r="AQ724" t="str">
        <v>Poison, Water</v>
      </c>
      <c r="AR724" t="str">
        <v>Skrelp</v>
      </c>
      <c r="AV724" t="str">
        <v>Skrelp</v>
      </c>
      <c r="AW724" t="str">
        <v>Poison, Water</v>
      </c>
      <c r="AX724" t="str" cm="1">
        <f t="array" ref="AX724:AY724">_xlfn.TEXTSPLIT(AW724,",")</f>
        <v>Poison</v>
      </c>
      <c r="AY724" t="str">
        <v xml:space="preserve"> Water</v>
      </c>
      <c r="AZ724" t="str">
        <f>'pokedex_(Update_04.21)'!E721</f>
        <v>6</v>
      </c>
      <c r="BA724" t="str">
        <v>Skrelp</v>
      </c>
      <c r="BB724" t="str">
        <v>Poison</v>
      </c>
      <c r="BC724" t="str">
        <v xml:space="preserve"> Water</v>
      </c>
      <c r="BD724" t="str">
        <f t="shared" si="23"/>
        <v>Poison, Water</v>
      </c>
      <c r="BE724" t="str">
        <v>Skrelp</v>
      </c>
      <c r="BG724" t="str">
        <v>Poison, Water</v>
      </c>
      <c r="BH724" t="str">
        <v>Skrelp</v>
      </c>
    </row>
    <row r="725" spans="32:60" x14ac:dyDescent="0.35">
      <c r="AF725" t="str">
        <v>Dragalge</v>
      </c>
      <c r="AG725" t="str">
        <v>Poison, Dragon</v>
      </c>
      <c r="AH725" t="str" cm="1">
        <f t="array" ref="AH725:AI725">_xlfn.TEXTSPLIT(AG725,",")</f>
        <v>Poison</v>
      </c>
      <c r="AI725" t="str">
        <v xml:space="preserve"> Dragon</v>
      </c>
      <c r="AJ725" t="str">
        <f>'pokedex_(Update_04.21)'!E722</f>
        <v>6</v>
      </c>
      <c r="AK725" t="str">
        <v>Dragalge</v>
      </c>
      <c r="AL725" t="str">
        <v>Poison</v>
      </c>
      <c r="AM725" t="str">
        <v xml:space="preserve"> Dragon</v>
      </c>
      <c r="AN725" t="str">
        <f t="shared" si="22"/>
        <v>Poison, Dragon</v>
      </c>
      <c r="AO725" t="str">
        <v>Dragalge</v>
      </c>
      <c r="AQ725" t="str">
        <v>Poison, Dragon</v>
      </c>
      <c r="AR725" t="str">
        <v>Dragalge</v>
      </c>
      <c r="AV725" t="str">
        <v>Dragalge</v>
      </c>
      <c r="AW725" t="str">
        <v>Poison, Dragon</v>
      </c>
      <c r="AX725" t="str" cm="1">
        <f t="array" ref="AX725:AY725">_xlfn.TEXTSPLIT(AW725,",")</f>
        <v>Poison</v>
      </c>
      <c r="AY725" t="str">
        <v xml:space="preserve"> Dragon</v>
      </c>
      <c r="AZ725" t="str">
        <f>'pokedex_(Update_04.21)'!E722</f>
        <v>6</v>
      </c>
      <c r="BA725" t="str">
        <v>Dragalge</v>
      </c>
      <c r="BB725" t="str">
        <v>Poison</v>
      </c>
      <c r="BC725" t="str">
        <v xml:space="preserve"> Dragon</v>
      </c>
      <c r="BD725" t="str">
        <f t="shared" si="23"/>
        <v>Poison, Dragon</v>
      </c>
      <c r="BE725" t="str">
        <v>Dragalge</v>
      </c>
      <c r="BG725" t="str">
        <v>Poison, Dragon</v>
      </c>
      <c r="BH725" t="str">
        <v>Dragalge</v>
      </c>
    </row>
    <row r="726" spans="32:60" x14ac:dyDescent="0.35">
      <c r="AF726" t="str">
        <v>Clauncher</v>
      </c>
      <c r="AG726" t="str">
        <v>Water</v>
      </c>
      <c r="AH726" t="str" cm="1">
        <f t="array" ref="AH726">_xlfn.TEXTSPLIT(AG726,",")</f>
        <v>Water</v>
      </c>
      <c r="AJ726" t="str">
        <f>'pokedex_(Update_04.21)'!E723</f>
        <v>6</v>
      </c>
      <c r="AK726" t="str">
        <v>Clauncher</v>
      </c>
      <c r="AL726" t="str">
        <v>Water</v>
      </c>
      <c r="AM726" t="str">
        <v>Water</v>
      </c>
      <c r="AN726" t="str">
        <f t="shared" si="22"/>
        <v>Water,Water</v>
      </c>
      <c r="AO726" t="str">
        <v>Clauncher</v>
      </c>
      <c r="AQ726" t="str">
        <v>Water</v>
      </c>
      <c r="AR726" t="str">
        <v>Clauncher</v>
      </c>
      <c r="AV726" t="str">
        <v>Clauncher</v>
      </c>
      <c r="AW726" t="str">
        <v>Water</v>
      </c>
      <c r="AX726" t="str" cm="1">
        <f t="array" ref="AX726">_xlfn.TEXTSPLIT(AW726,",")</f>
        <v>Water</v>
      </c>
      <c r="AZ726" t="str">
        <f>'pokedex_(Update_04.21)'!E723</f>
        <v>6</v>
      </c>
      <c r="BA726" t="str">
        <v>Clauncher</v>
      </c>
      <c r="BB726" t="str">
        <v>Water</v>
      </c>
      <c r="BC726" t="str">
        <v>Water</v>
      </c>
      <c r="BD726" t="str">
        <f t="shared" si="23"/>
        <v>Water,Water</v>
      </c>
      <c r="BE726" t="str">
        <v>Clauncher</v>
      </c>
      <c r="BG726" t="str">
        <v>Water</v>
      </c>
      <c r="BH726" t="str">
        <v>Clauncher</v>
      </c>
    </row>
    <row r="727" spans="32:60" x14ac:dyDescent="0.35">
      <c r="AF727" t="str">
        <v>Clawitzer</v>
      </c>
      <c r="AG727" t="str">
        <v>Water</v>
      </c>
      <c r="AH727" t="str" cm="1">
        <f t="array" ref="AH727">_xlfn.TEXTSPLIT(AG727,",")</f>
        <v>Water</v>
      </c>
      <c r="AJ727" t="str">
        <f>'pokedex_(Update_04.21)'!E724</f>
        <v>6</v>
      </c>
      <c r="AK727" t="str">
        <v>Clawitzer</v>
      </c>
      <c r="AL727" t="str">
        <v>Water</v>
      </c>
      <c r="AM727" t="str">
        <v>Water</v>
      </c>
      <c r="AN727" t="str">
        <f t="shared" si="22"/>
        <v>Water,Water</v>
      </c>
      <c r="AO727" t="str">
        <v>Clawitzer</v>
      </c>
      <c r="AQ727" t="str">
        <v>Water</v>
      </c>
      <c r="AR727" t="str">
        <v>Clawitzer</v>
      </c>
      <c r="AV727" t="str">
        <v>Clawitzer</v>
      </c>
      <c r="AW727" t="str">
        <v>Water</v>
      </c>
      <c r="AX727" t="str" cm="1">
        <f t="array" ref="AX727">_xlfn.TEXTSPLIT(AW727,",")</f>
        <v>Water</v>
      </c>
      <c r="AZ727" t="str">
        <f>'pokedex_(Update_04.21)'!E724</f>
        <v>6</v>
      </c>
      <c r="BA727" t="str">
        <v>Clawitzer</v>
      </c>
      <c r="BB727" t="str">
        <v>Water</v>
      </c>
      <c r="BC727" t="str">
        <v>Water</v>
      </c>
      <c r="BD727" t="str">
        <f t="shared" si="23"/>
        <v>Water,Water</v>
      </c>
      <c r="BE727" t="str">
        <v>Clawitzer</v>
      </c>
      <c r="BG727" t="str">
        <v>Water</v>
      </c>
      <c r="BH727" t="str">
        <v>Clawitzer</v>
      </c>
    </row>
    <row r="728" spans="32:60" x14ac:dyDescent="0.35">
      <c r="AF728" t="str">
        <v>Helioptile</v>
      </c>
      <c r="AG728" t="str">
        <v>Electric, Normal</v>
      </c>
      <c r="AH728" t="str" cm="1">
        <f t="array" ref="AH728:AI728">_xlfn.TEXTSPLIT(AG728,",")</f>
        <v>Electric</v>
      </c>
      <c r="AI728" t="str">
        <v xml:space="preserve"> Normal</v>
      </c>
      <c r="AJ728" t="str">
        <f>'pokedex_(Update_04.21)'!E725</f>
        <v>6</v>
      </c>
      <c r="AK728" t="str">
        <v>Helioptile</v>
      </c>
      <c r="AL728" t="str">
        <v>Electric</v>
      </c>
      <c r="AM728" t="str">
        <v xml:space="preserve"> Normal</v>
      </c>
      <c r="AN728" t="str">
        <f t="shared" si="22"/>
        <v>Electric, Normal</v>
      </c>
      <c r="AO728" t="str">
        <v>Helioptile</v>
      </c>
      <c r="AQ728" t="str">
        <v>Electric, Normal</v>
      </c>
      <c r="AR728" t="str">
        <v>Helioptile</v>
      </c>
      <c r="AV728" t="str">
        <v>Helioptile</v>
      </c>
      <c r="AW728" t="str">
        <v>Electric, Normal</v>
      </c>
      <c r="AX728" t="str" cm="1">
        <f t="array" ref="AX728:AY728">_xlfn.TEXTSPLIT(AW728,",")</f>
        <v>Electric</v>
      </c>
      <c r="AY728" t="str">
        <v xml:space="preserve"> Normal</v>
      </c>
      <c r="AZ728" t="str">
        <f>'pokedex_(Update_04.21)'!E725</f>
        <v>6</v>
      </c>
      <c r="BA728" t="str">
        <v>Helioptile</v>
      </c>
      <c r="BB728" t="str">
        <v>Electric</v>
      </c>
      <c r="BC728" t="str">
        <v xml:space="preserve"> Normal</v>
      </c>
      <c r="BD728" t="str">
        <f t="shared" si="23"/>
        <v>Electric, Normal</v>
      </c>
      <c r="BE728" t="str">
        <v>Helioptile</v>
      </c>
      <c r="BG728" t="str">
        <v>Electric, Normal</v>
      </c>
      <c r="BH728" t="str">
        <v>Helioptile</v>
      </c>
    </row>
    <row r="729" spans="32:60" x14ac:dyDescent="0.35">
      <c r="AF729" t="str">
        <v>Heliolisk</v>
      </c>
      <c r="AG729" t="str">
        <v>Electric, Normal</v>
      </c>
      <c r="AH729" t="str" cm="1">
        <f t="array" ref="AH729:AI729">_xlfn.TEXTSPLIT(AG729,",")</f>
        <v>Electric</v>
      </c>
      <c r="AI729" t="str">
        <v xml:space="preserve"> Normal</v>
      </c>
      <c r="AJ729" t="str">
        <f>'pokedex_(Update_04.21)'!E726</f>
        <v>6</v>
      </c>
      <c r="AK729" t="str">
        <v>Heliolisk</v>
      </c>
      <c r="AL729" t="str">
        <v>Electric</v>
      </c>
      <c r="AM729" t="str">
        <v xml:space="preserve"> Normal</v>
      </c>
      <c r="AN729" t="str">
        <f t="shared" si="22"/>
        <v>Electric, Normal</v>
      </c>
      <c r="AO729" t="str">
        <v>Heliolisk</v>
      </c>
      <c r="AQ729" t="str">
        <v>Electric, Normal</v>
      </c>
      <c r="AR729" t="str">
        <v>Heliolisk</v>
      </c>
      <c r="AV729" t="str">
        <v>Heliolisk</v>
      </c>
      <c r="AW729" t="str">
        <v>Electric, Normal</v>
      </c>
      <c r="AX729" t="str" cm="1">
        <f t="array" ref="AX729:AY729">_xlfn.TEXTSPLIT(AW729,",")</f>
        <v>Electric</v>
      </c>
      <c r="AY729" t="str">
        <v xml:space="preserve"> Normal</v>
      </c>
      <c r="AZ729" t="str">
        <f>'pokedex_(Update_04.21)'!E726</f>
        <v>6</v>
      </c>
      <c r="BA729" t="str">
        <v>Heliolisk</v>
      </c>
      <c r="BB729" t="str">
        <v>Electric</v>
      </c>
      <c r="BC729" t="str">
        <v xml:space="preserve"> Normal</v>
      </c>
      <c r="BD729" t="str">
        <f t="shared" si="23"/>
        <v>Electric, Normal</v>
      </c>
      <c r="BE729" t="str">
        <v>Heliolisk</v>
      </c>
      <c r="BG729" t="str">
        <v>Electric, Normal</v>
      </c>
      <c r="BH729" t="str">
        <v>Heliolisk</v>
      </c>
    </row>
    <row r="730" spans="32:60" x14ac:dyDescent="0.35">
      <c r="AF730" t="str">
        <v>Tyrunt</v>
      </c>
      <c r="AG730" t="str">
        <v>Rock, Dragon</v>
      </c>
      <c r="AH730" t="str" cm="1">
        <f t="array" ref="AH730:AI730">_xlfn.TEXTSPLIT(AG730,",")</f>
        <v>Rock</v>
      </c>
      <c r="AI730" t="str">
        <v xml:space="preserve"> Dragon</v>
      </c>
      <c r="AJ730" t="str">
        <f>'pokedex_(Update_04.21)'!E727</f>
        <v>6</v>
      </c>
      <c r="AK730" t="str">
        <v>Tyrunt</v>
      </c>
      <c r="AL730" t="str">
        <v>Rock</v>
      </c>
      <c r="AM730" t="str">
        <v xml:space="preserve"> Dragon</v>
      </c>
      <c r="AN730" t="str">
        <f t="shared" si="22"/>
        <v>Rock, Dragon</v>
      </c>
      <c r="AO730" t="str">
        <v>Tyrunt</v>
      </c>
      <c r="AQ730" t="str">
        <v>Rock, Dragon</v>
      </c>
      <c r="AR730" t="str">
        <v>Tyrunt</v>
      </c>
      <c r="AV730" t="str">
        <v>Tyrunt</v>
      </c>
      <c r="AW730" t="str">
        <v>Rock, Dragon</v>
      </c>
      <c r="AX730" t="str" cm="1">
        <f t="array" ref="AX730:AY730">_xlfn.TEXTSPLIT(AW730,",")</f>
        <v>Rock</v>
      </c>
      <c r="AY730" t="str">
        <v xml:space="preserve"> Dragon</v>
      </c>
      <c r="AZ730" t="str">
        <f>'pokedex_(Update_04.21)'!E727</f>
        <v>6</v>
      </c>
      <c r="BA730" t="str">
        <v>Tyrunt</v>
      </c>
      <c r="BB730" t="str">
        <v>Rock</v>
      </c>
      <c r="BC730" t="str">
        <v xml:space="preserve"> Dragon</v>
      </c>
      <c r="BD730" t="str">
        <f t="shared" si="23"/>
        <v>Rock, Dragon</v>
      </c>
      <c r="BE730" t="str">
        <v>Tyrunt</v>
      </c>
      <c r="BG730" t="str">
        <v>Rock, Dragon</v>
      </c>
      <c r="BH730" t="str">
        <v>Tyrunt</v>
      </c>
    </row>
    <row r="731" spans="32:60" x14ac:dyDescent="0.35">
      <c r="AF731" t="str">
        <v>Tyrantrum</v>
      </c>
      <c r="AG731" t="str">
        <v>Rock, Dragon</v>
      </c>
      <c r="AH731" t="str" cm="1">
        <f t="array" ref="AH731:AI731">_xlfn.TEXTSPLIT(AG731,",")</f>
        <v>Rock</v>
      </c>
      <c r="AI731" t="str">
        <v xml:space="preserve"> Dragon</v>
      </c>
      <c r="AJ731" t="str">
        <f>'pokedex_(Update_04.21)'!E728</f>
        <v>6</v>
      </c>
      <c r="AK731" t="str">
        <v>Tyrantrum</v>
      </c>
      <c r="AL731" t="str">
        <v>Rock</v>
      </c>
      <c r="AM731" t="str">
        <v xml:space="preserve"> Dragon</v>
      </c>
      <c r="AN731" t="str">
        <f t="shared" si="22"/>
        <v>Rock, Dragon</v>
      </c>
      <c r="AO731" t="str">
        <v>Tyrantrum</v>
      </c>
      <c r="AQ731" t="str">
        <v>Rock, Dragon</v>
      </c>
      <c r="AR731" t="str">
        <v>Tyrantrum</v>
      </c>
      <c r="AV731" t="str">
        <v>Tyrantrum</v>
      </c>
      <c r="AW731" t="str">
        <v>Rock, Dragon</v>
      </c>
      <c r="AX731" t="str" cm="1">
        <f t="array" ref="AX731:AY731">_xlfn.TEXTSPLIT(AW731,",")</f>
        <v>Rock</v>
      </c>
      <c r="AY731" t="str">
        <v xml:space="preserve"> Dragon</v>
      </c>
      <c r="AZ731" t="str">
        <f>'pokedex_(Update_04.21)'!E728</f>
        <v>6</v>
      </c>
      <c r="BA731" t="str">
        <v>Tyrantrum</v>
      </c>
      <c r="BB731" t="str">
        <v>Rock</v>
      </c>
      <c r="BC731" t="str">
        <v xml:space="preserve"> Dragon</v>
      </c>
      <c r="BD731" t="str">
        <f t="shared" si="23"/>
        <v>Rock, Dragon</v>
      </c>
      <c r="BE731" t="str">
        <v>Tyrantrum</v>
      </c>
      <c r="BG731" t="str">
        <v>Rock, Dragon</v>
      </c>
      <c r="BH731" t="str">
        <v>Tyrantrum</v>
      </c>
    </row>
    <row r="732" spans="32:60" x14ac:dyDescent="0.35">
      <c r="AF732" t="str">
        <v>Amaura</v>
      </c>
      <c r="AG732" t="str">
        <v>Rock, Ice</v>
      </c>
      <c r="AH732" t="str" cm="1">
        <f t="array" ref="AH732:AI732">_xlfn.TEXTSPLIT(AG732,",")</f>
        <v>Rock</v>
      </c>
      <c r="AI732" t="str">
        <v xml:space="preserve"> Ice</v>
      </c>
      <c r="AJ732" t="str">
        <f>'pokedex_(Update_04.21)'!E729</f>
        <v>6</v>
      </c>
      <c r="AK732" t="str">
        <v>Amaura</v>
      </c>
      <c r="AL732" t="str">
        <v>Rock</v>
      </c>
      <c r="AM732" t="str">
        <v xml:space="preserve"> Ice</v>
      </c>
      <c r="AN732" t="str">
        <f t="shared" si="22"/>
        <v>Rock, Ice</v>
      </c>
      <c r="AO732" t="str">
        <v>Amaura</v>
      </c>
      <c r="AQ732" t="str">
        <v>Rock, Ice</v>
      </c>
      <c r="AR732" t="str">
        <v>Amaura</v>
      </c>
      <c r="AV732" t="str">
        <v>Amaura</v>
      </c>
      <c r="AW732" t="str">
        <v>Rock, Ice</v>
      </c>
      <c r="AX732" t="str" cm="1">
        <f t="array" ref="AX732:AY732">_xlfn.TEXTSPLIT(AW732,",")</f>
        <v>Rock</v>
      </c>
      <c r="AY732" t="str">
        <v xml:space="preserve"> Ice</v>
      </c>
      <c r="AZ732" t="str">
        <f>'pokedex_(Update_04.21)'!E729</f>
        <v>6</v>
      </c>
      <c r="BA732" t="str">
        <v>Amaura</v>
      </c>
      <c r="BB732" t="str">
        <v>Rock</v>
      </c>
      <c r="BC732" t="str">
        <v xml:space="preserve"> Ice</v>
      </c>
      <c r="BD732" t="str">
        <f t="shared" si="23"/>
        <v>Rock, Ice</v>
      </c>
      <c r="BE732" t="str">
        <v>Amaura</v>
      </c>
      <c r="BG732" t="str">
        <v>Rock, Ice</v>
      </c>
      <c r="BH732" t="str">
        <v>Amaura</v>
      </c>
    </row>
    <row r="733" spans="32:60" x14ac:dyDescent="0.35">
      <c r="AF733" t="str">
        <v>Aurorus</v>
      </c>
      <c r="AG733" t="str">
        <v>Rock, Ice</v>
      </c>
      <c r="AH733" t="str" cm="1">
        <f t="array" ref="AH733:AI733">_xlfn.TEXTSPLIT(AG733,",")</f>
        <v>Rock</v>
      </c>
      <c r="AI733" t="str">
        <v xml:space="preserve"> Ice</v>
      </c>
      <c r="AJ733" t="str">
        <f>'pokedex_(Update_04.21)'!E730</f>
        <v>6</v>
      </c>
      <c r="AK733" t="str">
        <v>Aurorus</v>
      </c>
      <c r="AL733" t="str">
        <v>Rock</v>
      </c>
      <c r="AM733" t="str">
        <v xml:space="preserve"> Ice</v>
      </c>
      <c r="AN733" t="str">
        <f t="shared" si="22"/>
        <v>Rock, Ice</v>
      </c>
      <c r="AO733" t="str">
        <v>Aurorus</v>
      </c>
      <c r="AQ733" t="str">
        <v>Rock, Ice</v>
      </c>
      <c r="AR733" t="str">
        <v>Aurorus</v>
      </c>
      <c r="AV733" t="str">
        <v>Aurorus</v>
      </c>
      <c r="AW733" t="str">
        <v>Rock, Ice</v>
      </c>
      <c r="AX733" t="str" cm="1">
        <f t="array" ref="AX733:AY733">_xlfn.TEXTSPLIT(AW733,",")</f>
        <v>Rock</v>
      </c>
      <c r="AY733" t="str">
        <v xml:space="preserve"> Ice</v>
      </c>
      <c r="AZ733" t="str">
        <f>'pokedex_(Update_04.21)'!E730</f>
        <v>6</v>
      </c>
      <c r="BA733" t="str">
        <v>Aurorus</v>
      </c>
      <c r="BB733" t="str">
        <v>Rock</v>
      </c>
      <c r="BC733" t="str">
        <v xml:space="preserve"> Ice</v>
      </c>
      <c r="BD733" t="str">
        <f t="shared" si="23"/>
        <v>Rock, Ice</v>
      </c>
      <c r="BE733" t="str">
        <v>Aurorus</v>
      </c>
      <c r="BG733" t="str">
        <v>Rock, Ice</v>
      </c>
      <c r="BH733" t="str">
        <v>Aurorus</v>
      </c>
    </row>
    <row r="734" spans="32:60" x14ac:dyDescent="0.35">
      <c r="AF734" t="str">
        <v>Sylveon</v>
      </c>
      <c r="AG734" t="str">
        <v>Fairy</v>
      </c>
      <c r="AH734" t="str" cm="1">
        <f t="array" ref="AH734">_xlfn.TEXTSPLIT(AG734,",")</f>
        <v>Fairy</v>
      </c>
      <c r="AJ734" t="str">
        <f>'pokedex_(Update_04.21)'!E731</f>
        <v>6</v>
      </c>
      <c r="AK734" t="str">
        <v>Sylveon</v>
      </c>
      <c r="AL734" t="str">
        <v>Fairy</v>
      </c>
      <c r="AM734" t="str">
        <v>Fairy</v>
      </c>
      <c r="AN734" t="str">
        <f t="shared" si="22"/>
        <v>Fairy,Fairy</v>
      </c>
      <c r="AO734" t="str">
        <v>Sylveon</v>
      </c>
      <c r="AQ734" t="str">
        <v>Fairy</v>
      </c>
      <c r="AR734" t="str">
        <v>Sylveon</v>
      </c>
      <c r="AV734" t="str">
        <v>Sylveon</v>
      </c>
      <c r="AW734" t="str">
        <v>Fairy</v>
      </c>
      <c r="AX734" t="str" cm="1">
        <f t="array" ref="AX734">_xlfn.TEXTSPLIT(AW734,",")</f>
        <v>Fairy</v>
      </c>
      <c r="AZ734" t="str">
        <f>'pokedex_(Update_04.21)'!E731</f>
        <v>6</v>
      </c>
      <c r="BA734" t="str">
        <v>Sylveon</v>
      </c>
      <c r="BB734" t="str">
        <v>Fairy</v>
      </c>
      <c r="BC734" t="str">
        <v>Fairy</v>
      </c>
      <c r="BD734" t="str">
        <f t="shared" si="23"/>
        <v>Fairy,Fairy</v>
      </c>
      <c r="BE734" t="str">
        <v>Sylveon</v>
      </c>
      <c r="BG734" t="str">
        <v>Fairy</v>
      </c>
      <c r="BH734" t="str">
        <v>Sylveon</v>
      </c>
    </row>
    <row r="735" spans="32:60" x14ac:dyDescent="0.35">
      <c r="AF735" t="str">
        <v>Hawlucha</v>
      </c>
      <c r="AG735" t="str">
        <v>Fighting, Flying</v>
      </c>
      <c r="AH735" t="str" cm="1">
        <f t="array" ref="AH735:AI735">_xlfn.TEXTSPLIT(AG735,",")</f>
        <v>Fighting</v>
      </c>
      <c r="AI735" t="str">
        <v xml:space="preserve"> Flying</v>
      </c>
      <c r="AJ735" t="str">
        <f>'pokedex_(Update_04.21)'!E732</f>
        <v>6</v>
      </c>
      <c r="AK735" t="str">
        <v>Hawlucha</v>
      </c>
      <c r="AL735" t="str">
        <v>Fighting</v>
      </c>
      <c r="AM735" t="str">
        <v xml:space="preserve"> Flying</v>
      </c>
      <c r="AN735" t="str">
        <f t="shared" si="22"/>
        <v>Fighting, Flying</v>
      </c>
      <c r="AO735" t="str">
        <v>Hawlucha</v>
      </c>
      <c r="AQ735" t="str">
        <v>Fighting, Flying</v>
      </c>
      <c r="AR735" t="str">
        <v>Hawlucha</v>
      </c>
      <c r="AV735" t="str">
        <v>Hawlucha</v>
      </c>
      <c r="AW735" t="str">
        <v>Fighting, Flying</v>
      </c>
      <c r="AX735" t="str" cm="1">
        <f t="array" ref="AX735:AY735">_xlfn.TEXTSPLIT(AW735,",")</f>
        <v>Fighting</v>
      </c>
      <c r="AY735" t="str">
        <v xml:space="preserve"> Flying</v>
      </c>
      <c r="AZ735" t="str">
        <f>'pokedex_(Update_04.21)'!E732</f>
        <v>6</v>
      </c>
      <c r="BA735" t="str">
        <v>Hawlucha</v>
      </c>
      <c r="BB735" t="str">
        <v>Fighting</v>
      </c>
      <c r="BC735" t="str">
        <v xml:space="preserve"> Flying</v>
      </c>
      <c r="BD735" t="str">
        <f t="shared" si="23"/>
        <v>Fighting, Flying</v>
      </c>
      <c r="BE735" t="str">
        <v>Hawlucha</v>
      </c>
      <c r="BG735" t="str">
        <v>Fighting, Flying</v>
      </c>
      <c r="BH735" t="str">
        <v>Hawlucha</v>
      </c>
    </row>
    <row r="736" spans="32:60" x14ac:dyDescent="0.35">
      <c r="AF736" t="str">
        <v>Dedenne</v>
      </c>
      <c r="AG736" t="str">
        <v>Electric, Fairy</v>
      </c>
      <c r="AH736" t="str" cm="1">
        <f t="array" ref="AH736:AI736">_xlfn.TEXTSPLIT(AG736,",")</f>
        <v>Electric</v>
      </c>
      <c r="AI736" t="str">
        <v xml:space="preserve"> Fairy</v>
      </c>
      <c r="AJ736" t="str">
        <f>'pokedex_(Update_04.21)'!E733</f>
        <v>6</v>
      </c>
      <c r="AK736" t="str">
        <v>Dedenne</v>
      </c>
      <c r="AL736" t="str">
        <v>Electric</v>
      </c>
      <c r="AM736" t="str">
        <v xml:space="preserve"> Fairy</v>
      </c>
      <c r="AN736" t="str">
        <f t="shared" si="22"/>
        <v>Electric, Fairy</v>
      </c>
      <c r="AO736" t="str">
        <v>Dedenne</v>
      </c>
      <c r="AQ736" t="str">
        <v>Electric, Fairy</v>
      </c>
      <c r="AR736" t="str">
        <v>Dedenne</v>
      </c>
      <c r="AV736" t="str">
        <v>Dedenne</v>
      </c>
      <c r="AW736" t="str">
        <v>Electric, Fairy</v>
      </c>
      <c r="AX736" t="str" cm="1">
        <f t="array" ref="AX736:AY736">_xlfn.TEXTSPLIT(AW736,",")</f>
        <v>Electric</v>
      </c>
      <c r="AY736" t="str">
        <v xml:space="preserve"> Fairy</v>
      </c>
      <c r="AZ736" t="str">
        <f>'pokedex_(Update_04.21)'!E733</f>
        <v>6</v>
      </c>
      <c r="BA736" t="str">
        <v>Dedenne</v>
      </c>
      <c r="BB736" t="str">
        <v>Electric</v>
      </c>
      <c r="BC736" t="str">
        <v xml:space="preserve"> Fairy</v>
      </c>
      <c r="BD736" t="str">
        <f t="shared" si="23"/>
        <v>Electric, Fairy</v>
      </c>
      <c r="BE736" t="str">
        <v>Dedenne</v>
      </c>
      <c r="BG736" t="str">
        <v>Electric, Fairy</v>
      </c>
      <c r="BH736" t="str">
        <v>Dedenne</v>
      </c>
    </row>
    <row r="737" spans="32:60" x14ac:dyDescent="0.35">
      <c r="AF737" t="str">
        <v>Carbink</v>
      </c>
      <c r="AG737" t="str">
        <v>Rock, Fairy</v>
      </c>
      <c r="AH737" t="str" cm="1">
        <f t="array" ref="AH737:AI737">_xlfn.TEXTSPLIT(AG737,",")</f>
        <v>Rock</v>
      </c>
      <c r="AI737" t="str">
        <v xml:space="preserve"> Fairy</v>
      </c>
      <c r="AJ737" t="str">
        <f>'pokedex_(Update_04.21)'!E734</f>
        <v>6</v>
      </c>
      <c r="AK737" t="str">
        <v>Carbink</v>
      </c>
      <c r="AL737" t="str">
        <v>Rock</v>
      </c>
      <c r="AM737" t="str">
        <v xml:space="preserve"> Fairy</v>
      </c>
      <c r="AN737" t="str">
        <f t="shared" si="22"/>
        <v>Rock, Fairy</v>
      </c>
      <c r="AO737" t="str">
        <v>Carbink</v>
      </c>
      <c r="AQ737" t="str">
        <v>Rock, Fairy</v>
      </c>
      <c r="AR737" t="str">
        <v>Carbink</v>
      </c>
      <c r="AV737" t="str">
        <v>Carbink</v>
      </c>
      <c r="AW737" t="str">
        <v>Rock, Fairy</v>
      </c>
      <c r="AX737" t="str" cm="1">
        <f t="array" ref="AX737:AY737">_xlfn.TEXTSPLIT(AW737,",")</f>
        <v>Rock</v>
      </c>
      <c r="AY737" t="str">
        <v xml:space="preserve"> Fairy</v>
      </c>
      <c r="AZ737" t="str">
        <f>'pokedex_(Update_04.21)'!E734</f>
        <v>6</v>
      </c>
      <c r="BA737" t="str">
        <v>Carbink</v>
      </c>
      <c r="BB737" t="str">
        <v>Rock</v>
      </c>
      <c r="BC737" t="str">
        <v xml:space="preserve"> Fairy</v>
      </c>
      <c r="BD737" t="str">
        <f t="shared" si="23"/>
        <v>Rock, Fairy</v>
      </c>
      <c r="BE737" t="str">
        <v>Carbink</v>
      </c>
      <c r="BG737" t="str">
        <v>Rock, Fairy</v>
      </c>
      <c r="BH737" t="str">
        <v>Carbink</v>
      </c>
    </row>
    <row r="738" spans="32:60" x14ac:dyDescent="0.35">
      <c r="AF738" t="str">
        <v>Goomy</v>
      </c>
      <c r="AG738" t="str">
        <v>Dragon</v>
      </c>
      <c r="AH738" t="str" cm="1">
        <f t="array" ref="AH738">_xlfn.TEXTSPLIT(AG738,",")</f>
        <v>Dragon</v>
      </c>
      <c r="AJ738" t="str">
        <f>'pokedex_(Update_04.21)'!E735</f>
        <v>6</v>
      </c>
      <c r="AK738" t="str">
        <v>Goomy</v>
      </c>
      <c r="AL738" t="str">
        <v>Dragon</v>
      </c>
      <c r="AM738" t="str">
        <v>Dragon</v>
      </c>
      <c r="AN738" t="str">
        <f t="shared" si="22"/>
        <v>Dragon,Dragon</v>
      </c>
      <c r="AO738" t="str">
        <v>Goomy</v>
      </c>
      <c r="AQ738" t="str">
        <v>Dragon</v>
      </c>
      <c r="AR738" t="str">
        <v>Goomy</v>
      </c>
      <c r="AV738" t="str">
        <v>Goomy</v>
      </c>
      <c r="AW738" t="str">
        <v>Dragon</v>
      </c>
      <c r="AX738" t="str" cm="1">
        <f t="array" ref="AX738">_xlfn.TEXTSPLIT(AW738,",")</f>
        <v>Dragon</v>
      </c>
      <c r="AZ738" t="str">
        <f>'pokedex_(Update_04.21)'!E735</f>
        <v>6</v>
      </c>
      <c r="BA738" t="str">
        <v>Goomy</v>
      </c>
      <c r="BB738" t="str">
        <v>Dragon</v>
      </c>
      <c r="BC738" t="str">
        <v>Dragon</v>
      </c>
      <c r="BD738" t="str">
        <f t="shared" si="23"/>
        <v>Dragon,Dragon</v>
      </c>
      <c r="BE738" t="str">
        <v>Goomy</v>
      </c>
      <c r="BG738" t="str">
        <v>Dragon</v>
      </c>
      <c r="BH738" t="str">
        <v>Goomy</v>
      </c>
    </row>
    <row r="739" spans="32:60" x14ac:dyDescent="0.35">
      <c r="AF739" t="str">
        <v>Sliggoo</v>
      </c>
      <c r="AG739" t="str">
        <v>Dragon</v>
      </c>
      <c r="AH739" t="str" cm="1">
        <f t="array" ref="AH739">_xlfn.TEXTSPLIT(AG739,",")</f>
        <v>Dragon</v>
      </c>
      <c r="AJ739" t="str">
        <f>'pokedex_(Update_04.21)'!E736</f>
        <v>6</v>
      </c>
      <c r="AK739" t="str">
        <v>Sliggoo</v>
      </c>
      <c r="AL739" t="str">
        <v>Dragon</v>
      </c>
      <c r="AM739" t="str">
        <v>Dragon</v>
      </c>
      <c r="AN739" t="str">
        <f t="shared" si="22"/>
        <v>Dragon,Dragon</v>
      </c>
      <c r="AO739" t="str">
        <v>Sliggoo</v>
      </c>
      <c r="AQ739" t="str">
        <v>Dragon</v>
      </c>
      <c r="AR739" t="str">
        <v>Sliggoo</v>
      </c>
      <c r="AV739" t="str">
        <v>Sliggoo</v>
      </c>
      <c r="AW739" t="str">
        <v>Dragon</v>
      </c>
      <c r="AX739" t="str" cm="1">
        <f t="array" ref="AX739">_xlfn.TEXTSPLIT(AW739,",")</f>
        <v>Dragon</v>
      </c>
      <c r="AZ739" t="str">
        <f>'pokedex_(Update_04.21)'!E736</f>
        <v>6</v>
      </c>
      <c r="BA739" t="str">
        <v>Sliggoo</v>
      </c>
      <c r="BB739" t="str">
        <v>Dragon</v>
      </c>
      <c r="BC739" t="str">
        <v>Dragon</v>
      </c>
      <c r="BD739" t="str">
        <f t="shared" si="23"/>
        <v>Dragon,Dragon</v>
      </c>
      <c r="BE739" t="str">
        <v>Sliggoo</v>
      </c>
      <c r="BG739" t="str">
        <v>Dragon</v>
      </c>
      <c r="BH739" t="str">
        <v>Sliggoo</v>
      </c>
    </row>
    <row r="740" spans="32:60" x14ac:dyDescent="0.35">
      <c r="AF740" t="str">
        <v>Goodra</v>
      </c>
      <c r="AG740" t="str">
        <v>Dragon</v>
      </c>
      <c r="AH740" t="str" cm="1">
        <f t="array" ref="AH740">_xlfn.TEXTSPLIT(AG740,",")</f>
        <v>Dragon</v>
      </c>
      <c r="AJ740" t="str">
        <f>'pokedex_(Update_04.21)'!E737</f>
        <v>6</v>
      </c>
      <c r="AK740" t="str">
        <v>Goodra</v>
      </c>
      <c r="AL740" t="str">
        <v>Dragon</v>
      </c>
      <c r="AM740" t="str">
        <v>Dragon</v>
      </c>
      <c r="AN740" t="str">
        <f t="shared" si="22"/>
        <v>Dragon,Dragon</v>
      </c>
      <c r="AO740" t="str">
        <v>Goodra</v>
      </c>
      <c r="AQ740" t="str">
        <v>Dragon</v>
      </c>
      <c r="AR740" t="str">
        <v>Goodra</v>
      </c>
      <c r="AV740" t="str">
        <v>Goodra</v>
      </c>
      <c r="AW740" t="str">
        <v>Dragon</v>
      </c>
      <c r="AX740" t="str" cm="1">
        <f t="array" ref="AX740">_xlfn.TEXTSPLIT(AW740,",")</f>
        <v>Dragon</v>
      </c>
      <c r="AZ740" t="str">
        <f>'pokedex_(Update_04.21)'!E737</f>
        <v>6</v>
      </c>
      <c r="BA740" t="str">
        <v>Goodra</v>
      </c>
      <c r="BB740" t="str">
        <v>Dragon</v>
      </c>
      <c r="BC740" t="str">
        <v>Dragon</v>
      </c>
      <c r="BD740" t="str">
        <f t="shared" si="23"/>
        <v>Dragon,Dragon</v>
      </c>
      <c r="BE740" t="str">
        <v>Goodra</v>
      </c>
      <c r="BG740" t="str">
        <v>Dragon</v>
      </c>
      <c r="BH740" t="str">
        <v>Goodra</v>
      </c>
    </row>
    <row r="741" spans="32:60" x14ac:dyDescent="0.35">
      <c r="AF741" t="str">
        <v>Klefki</v>
      </c>
      <c r="AG741" t="str">
        <v>Steel, Fairy</v>
      </c>
      <c r="AH741" t="str" cm="1">
        <f t="array" ref="AH741:AI741">_xlfn.TEXTSPLIT(AG741,",")</f>
        <v>Steel</v>
      </c>
      <c r="AI741" t="str">
        <v xml:space="preserve"> Fairy</v>
      </c>
      <c r="AJ741" t="str">
        <f>'pokedex_(Update_04.21)'!E738</f>
        <v>6</v>
      </c>
      <c r="AK741" t="str">
        <v>Klefki</v>
      </c>
      <c r="AL741" t="str">
        <v>Steel</v>
      </c>
      <c r="AM741" t="str">
        <v xml:space="preserve"> Fairy</v>
      </c>
      <c r="AN741" t="str">
        <f t="shared" si="22"/>
        <v>Steel, Fairy</v>
      </c>
      <c r="AO741" t="str">
        <v>Klefki</v>
      </c>
      <c r="AQ741" t="str">
        <v>Steel, Fairy</v>
      </c>
      <c r="AR741" t="str">
        <v>Klefki</v>
      </c>
      <c r="AV741" t="str">
        <v>Klefki</v>
      </c>
      <c r="AW741" t="str">
        <v>Steel, Fairy</v>
      </c>
      <c r="AX741" t="str" cm="1">
        <f t="array" ref="AX741:AY741">_xlfn.TEXTSPLIT(AW741,",")</f>
        <v>Steel</v>
      </c>
      <c r="AY741" t="str">
        <v xml:space="preserve"> Fairy</v>
      </c>
      <c r="AZ741" t="str">
        <f>'pokedex_(Update_04.21)'!E738</f>
        <v>6</v>
      </c>
      <c r="BA741" t="str">
        <v>Klefki</v>
      </c>
      <c r="BB741" t="str">
        <v>Steel</v>
      </c>
      <c r="BC741" t="str">
        <v xml:space="preserve"> Fairy</v>
      </c>
      <c r="BD741" t="str">
        <f t="shared" si="23"/>
        <v>Steel, Fairy</v>
      </c>
      <c r="BE741" t="str">
        <v>Klefki</v>
      </c>
      <c r="BG741" t="str">
        <v>Steel, Fairy</v>
      </c>
      <c r="BH741" t="str">
        <v>Klefki</v>
      </c>
    </row>
    <row r="742" spans="32:60" x14ac:dyDescent="0.35">
      <c r="AF742" t="str">
        <v>Phantump</v>
      </c>
      <c r="AG742" t="str">
        <v>Ghost, Grass</v>
      </c>
      <c r="AH742" t="str" cm="1">
        <f t="array" ref="AH742:AI742">_xlfn.TEXTSPLIT(AG742,",")</f>
        <v>Ghost</v>
      </c>
      <c r="AI742" t="str">
        <v xml:space="preserve"> Grass</v>
      </c>
      <c r="AJ742" t="str">
        <f>'pokedex_(Update_04.21)'!E739</f>
        <v>6</v>
      </c>
      <c r="AK742" t="str">
        <v>Phantump</v>
      </c>
      <c r="AL742" t="str">
        <v>Ghost</v>
      </c>
      <c r="AM742" t="str">
        <v xml:space="preserve"> Grass</v>
      </c>
      <c r="AN742" t="str">
        <f t="shared" si="22"/>
        <v>Ghost, Grass</v>
      </c>
      <c r="AO742" t="str">
        <v>Phantump</v>
      </c>
      <c r="AQ742" t="str">
        <v>Ghost, Grass</v>
      </c>
      <c r="AR742" t="str">
        <v>Phantump</v>
      </c>
      <c r="AV742" t="str">
        <v>Phantump</v>
      </c>
      <c r="AW742" t="str">
        <v>Ghost, Grass</v>
      </c>
      <c r="AX742" t="str" cm="1">
        <f t="array" ref="AX742:AY742">_xlfn.TEXTSPLIT(AW742,",")</f>
        <v>Ghost</v>
      </c>
      <c r="AY742" t="str">
        <v xml:space="preserve"> Grass</v>
      </c>
      <c r="AZ742" t="str">
        <f>'pokedex_(Update_04.21)'!E739</f>
        <v>6</v>
      </c>
      <c r="BA742" t="str">
        <v>Phantump</v>
      </c>
      <c r="BB742" t="str">
        <v>Ghost</v>
      </c>
      <c r="BC742" t="str">
        <v xml:space="preserve"> Grass</v>
      </c>
      <c r="BD742" t="str">
        <f t="shared" si="23"/>
        <v>Ghost, Grass</v>
      </c>
      <c r="BE742" t="str">
        <v>Phantump</v>
      </c>
      <c r="BG742" t="str">
        <v>Ghost, Grass</v>
      </c>
      <c r="BH742" t="str">
        <v>Phantump</v>
      </c>
    </row>
    <row r="743" spans="32:60" x14ac:dyDescent="0.35">
      <c r="AF743" t="str">
        <v>Trevenant</v>
      </c>
      <c r="AG743" t="str">
        <v>Ghost, Grass</v>
      </c>
      <c r="AH743" t="str" cm="1">
        <f t="array" ref="AH743:AI743">_xlfn.TEXTSPLIT(AG743,",")</f>
        <v>Ghost</v>
      </c>
      <c r="AI743" t="str">
        <v xml:space="preserve"> Grass</v>
      </c>
      <c r="AJ743" t="str">
        <f>'pokedex_(Update_04.21)'!E740</f>
        <v>6</v>
      </c>
      <c r="AK743" t="str">
        <v>Trevenant</v>
      </c>
      <c r="AL743" t="str">
        <v>Ghost</v>
      </c>
      <c r="AM743" t="str">
        <v xml:space="preserve"> Grass</v>
      </c>
      <c r="AN743" t="str">
        <f t="shared" si="22"/>
        <v>Ghost, Grass</v>
      </c>
      <c r="AO743" t="str">
        <v>Trevenant</v>
      </c>
      <c r="AQ743" t="str">
        <v>Ghost, Grass</v>
      </c>
      <c r="AR743" t="str">
        <v>Trevenant</v>
      </c>
      <c r="AV743" t="str">
        <v>Trevenant</v>
      </c>
      <c r="AW743" t="str">
        <v>Ghost, Grass</v>
      </c>
      <c r="AX743" t="str" cm="1">
        <f t="array" ref="AX743:AY743">_xlfn.TEXTSPLIT(AW743,",")</f>
        <v>Ghost</v>
      </c>
      <c r="AY743" t="str">
        <v xml:space="preserve"> Grass</v>
      </c>
      <c r="AZ743" t="str">
        <f>'pokedex_(Update_04.21)'!E740</f>
        <v>6</v>
      </c>
      <c r="BA743" t="str">
        <v>Trevenant</v>
      </c>
      <c r="BB743" t="str">
        <v>Ghost</v>
      </c>
      <c r="BC743" t="str">
        <v xml:space="preserve"> Grass</v>
      </c>
      <c r="BD743" t="str">
        <f t="shared" si="23"/>
        <v>Ghost, Grass</v>
      </c>
      <c r="BE743" t="str">
        <v>Trevenant</v>
      </c>
      <c r="BG743" t="str">
        <v>Ghost, Grass</v>
      </c>
      <c r="BH743" t="str">
        <v>Trevenant</v>
      </c>
    </row>
    <row r="744" spans="32:60" x14ac:dyDescent="0.35">
      <c r="AF744" t="str">
        <v>Pumpkaboo Average Size</v>
      </c>
      <c r="AG744" t="str">
        <v>Ghost, Grass</v>
      </c>
      <c r="AH744" t="str" cm="1">
        <f t="array" ref="AH744:AI744">_xlfn.TEXTSPLIT(AG744,",")</f>
        <v>Ghost</v>
      </c>
      <c r="AI744" t="str">
        <v xml:space="preserve"> Grass</v>
      </c>
      <c r="AJ744" t="str">
        <f>'pokedex_(Update_04.21)'!E741</f>
        <v>6</v>
      </c>
      <c r="AK744" t="str">
        <v>Pumpkaboo Average Size</v>
      </c>
      <c r="AL744" t="str">
        <v>Ghost</v>
      </c>
      <c r="AM744" t="str">
        <v xml:space="preserve"> Grass</v>
      </c>
      <c r="AN744" t="str">
        <f t="shared" si="22"/>
        <v>Ghost, Grass</v>
      </c>
      <c r="AO744" t="str">
        <v>Pumpkaboo Average Size</v>
      </c>
      <c r="AQ744" t="str">
        <v>Ghost, Grass</v>
      </c>
      <c r="AR744" t="str">
        <v>Pumpkaboo Average Size</v>
      </c>
      <c r="AV744" t="str">
        <v>Pumpkaboo Average Size</v>
      </c>
      <c r="AW744" t="str">
        <v>Ghost, Grass</v>
      </c>
      <c r="AX744" t="str" cm="1">
        <f t="array" ref="AX744:AY744">_xlfn.TEXTSPLIT(AW744,",")</f>
        <v>Ghost</v>
      </c>
      <c r="AY744" t="str">
        <v xml:space="preserve"> Grass</v>
      </c>
      <c r="AZ744" t="str">
        <f>'pokedex_(Update_04.21)'!E741</f>
        <v>6</v>
      </c>
      <c r="BA744" t="str">
        <v>Pumpkaboo Average Size</v>
      </c>
      <c r="BB744" t="str">
        <v>Ghost</v>
      </c>
      <c r="BC744" t="str">
        <v xml:space="preserve"> Grass</v>
      </c>
      <c r="BD744" t="str">
        <f t="shared" si="23"/>
        <v>Ghost, Grass</v>
      </c>
      <c r="BE744" t="str">
        <v>Pumpkaboo Average Size</v>
      </c>
      <c r="BG744" t="str">
        <v>Ghost, Grass</v>
      </c>
      <c r="BH744" t="str">
        <v>Pumpkaboo Average Size</v>
      </c>
    </row>
    <row r="745" spans="32:60" x14ac:dyDescent="0.35">
      <c r="AF745" t="str">
        <v>Pumpkaboo Small Size</v>
      </c>
      <c r="AG745" t="str">
        <v>Ghost, Grass</v>
      </c>
      <c r="AH745" t="str" cm="1">
        <f t="array" ref="AH745:AI745">_xlfn.TEXTSPLIT(AG745,",")</f>
        <v>Ghost</v>
      </c>
      <c r="AI745" t="str">
        <v xml:space="preserve"> Grass</v>
      </c>
      <c r="AJ745" t="str">
        <f>'pokedex_(Update_04.21)'!E742</f>
        <v>6</v>
      </c>
      <c r="AK745" t="str">
        <v>Pumpkaboo Small Size</v>
      </c>
      <c r="AL745" t="str">
        <v>Ghost</v>
      </c>
      <c r="AM745" t="str">
        <v xml:space="preserve"> Grass</v>
      </c>
      <c r="AN745" t="str">
        <f t="shared" si="22"/>
        <v>Ghost, Grass</v>
      </c>
      <c r="AO745" t="str">
        <v>Pumpkaboo Small Size</v>
      </c>
      <c r="AQ745" t="str">
        <v>Ghost, Grass</v>
      </c>
      <c r="AR745" t="str">
        <v>Pumpkaboo Small Size</v>
      </c>
      <c r="AV745" t="str">
        <v>Pumpkaboo Small Size</v>
      </c>
      <c r="AW745" t="str">
        <v>Ghost, Grass</v>
      </c>
      <c r="AX745" t="str" cm="1">
        <f t="array" ref="AX745:AY745">_xlfn.TEXTSPLIT(AW745,",")</f>
        <v>Ghost</v>
      </c>
      <c r="AY745" t="str">
        <v xml:space="preserve"> Grass</v>
      </c>
      <c r="AZ745" t="str">
        <f>'pokedex_(Update_04.21)'!E742</f>
        <v>6</v>
      </c>
      <c r="BA745" t="str">
        <v>Pumpkaboo Small Size</v>
      </c>
      <c r="BB745" t="str">
        <v>Ghost</v>
      </c>
      <c r="BC745" t="str">
        <v xml:space="preserve"> Grass</v>
      </c>
      <c r="BD745" t="str">
        <f t="shared" si="23"/>
        <v>Ghost, Grass</v>
      </c>
      <c r="BE745" t="str">
        <v>Pumpkaboo Small Size</v>
      </c>
      <c r="BG745" t="str">
        <v>Ghost, Grass</v>
      </c>
      <c r="BH745" t="str">
        <v>Pumpkaboo Small Size</v>
      </c>
    </row>
    <row r="746" spans="32:60" x14ac:dyDescent="0.35">
      <c r="AF746" t="str">
        <v>Pumpkaboo Large Size</v>
      </c>
      <c r="AG746" t="str">
        <v>Ghost, Grass</v>
      </c>
      <c r="AH746" t="str" cm="1">
        <f t="array" ref="AH746:AI746">_xlfn.TEXTSPLIT(AG746,",")</f>
        <v>Ghost</v>
      </c>
      <c r="AI746" t="str">
        <v xml:space="preserve"> Grass</v>
      </c>
      <c r="AJ746" t="str">
        <f>'pokedex_(Update_04.21)'!E743</f>
        <v>6</v>
      </c>
      <c r="AK746" t="str">
        <v>Pumpkaboo Large Size</v>
      </c>
      <c r="AL746" t="str">
        <v>Ghost</v>
      </c>
      <c r="AM746" t="str">
        <v xml:space="preserve"> Grass</v>
      </c>
      <c r="AN746" t="str">
        <f t="shared" si="22"/>
        <v>Ghost, Grass</v>
      </c>
      <c r="AO746" t="str">
        <v>Pumpkaboo Large Size</v>
      </c>
      <c r="AQ746" t="str">
        <v>Ghost, Grass</v>
      </c>
      <c r="AR746" t="str">
        <v>Pumpkaboo Large Size</v>
      </c>
      <c r="AV746" t="str">
        <v>Pumpkaboo Large Size</v>
      </c>
      <c r="AW746" t="str">
        <v>Ghost, Grass</v>
      </c>
      <c r="AX746" t="str" cm="1">
        <f t="array" ref="AX746:AY746">_xlfn.TEXTSPLIT(AW746,",")</f>
        <v>Ghost</v>
      </c>
      <c r="AY746" t="str">
        <v xml:space="preserve"> Grass</v>
      </c>
      <c r="AZ746" t="str">
        <f>'pokedex_(Update_04.21)'!E743</f>
        <v>6</v>
      </c>
      <c r="BA746" t="str">
        <v>Pumpkaboo Large Size</v>
      </c>
      <c r="BB746" t="str">
        <v>Ghost</v>
      </c>
      <c r="BC746" t="str">
        <v xml:space="preserve"> Grass</v>
      </c>
      <c r="BD746" t="str">
        <f t="shared" si="23"/>
        <v>Ghost, Grass</v>
      </c>
      <c r="BE746" t="str">
        <v>Pumpkaboo Large Size</v>
      </c>
      <c r="BG746" t="str">
        <v>Ghost, Grass</v>
      </c>
      <c r="BH746" t="str">
        <v>Pumpkaboo Large Size</v>
      </c>
    </row>
    <row r="747" spans="32:60" x14ac:dyDescent="0.35">
      <c r="AF747" t="str">
        <v>Pumpkaboo Super Size</v>
      </c>
      <c r="AG747" t="str">
        <v>Ghost, Grass</v>
      </c>
      <c r="AH747" t="str" cm="1">
        <f t="array" ref="AH747:AI747">_xlfn.TEXTSPLIT(AG747,",")</f>
        <v>Ghost</v>
      </c>
      <c r="AI747" t="str">
        <v xml:space="preserve"> Grass</v>
      </c>
      <c r="AJ747" t="str">
        <f>'pokedex_(Update_04.21)'!E744</f>
        <v>6</v>
      </c>
      <c r="AK747" t="str">
        <v>Pumpkaboo Super Size</v>
      </c>
      <c r="AL747" t="str">
        <v>Ghost</v>
      </c>
      <c r="AM747" t="str">
        <v xml:space="preserve"> Grass</v>
      </c>
      <c r="AN747" t="str">
        <f t="shared" si="22"/>
        <v>Ghost, Grass</v>
      </c>
      <c r="AO747" t="str">
        <v>Pumpkaboo Super Size</v>
      </c>
      <c r="AQ747" t="str">
        <v>Ghost, Grass</v>
      </c>
      <c r="AR747" t="str">
        <v>Pumpkaboo Super Size</v>
      </c>
      <c r="AV747" t="str">
        <v>Pumpkaboo Super Size</v>
      </c>
      <c r="AW747" t="str">
        <v>Ghost, Grass</v>
      </c>
      <c r="AX747" t="str" cm="1">
        <f t="array" ref="AX747:AY747">_xlfn.TEXTSPLIT(AW747,",")</f>
        <v>Ghost</v>
      </c>
      <c r="AY747" t="str">
        <v xml:space="preserve"> Grass</v>
      </c>
      <c r="AZ747" t="str">
        <f>'pokedex_(Update_04.21)'!E744</f>
        <v>6</v>
      </c>
      <c r="BA747" t="str">
        <v>Pumpkaboo Super Size</v>
      </c>
      <c r="BB747" t="str">
        <v>Ghost</v>
      </c>
      <c r="BC747" t="str">
        <v xml:space="preserve"> Grass</v>
      </c>
      <c r="BD747" t="str">
        <f t="shared" si="23"/>
        <v>Ghost, Grass</v>
      </c>
      <c r="BE747" t="str">
        <v>Pumpkaboo Super Size</v>
      </c>
      <c r="BG747" t="str">
        <v>Ghost, Grass</v>
      </c>
      <c r="BH747" t="str">
        <v>Pumpkaboo Super Size</v>
      </c>
    </row>
    <row r="748" spans="32:60" x14ac:dyDescent="0.35">
      <c r="AF748" t="str">
        <v>Gourgeist Average Size</v>
      </c>
      <c r="AG748" t="str">
        <v>Ghost, Grass</v>
      </c>
      <c r="AH748" t="str" cm="1">
        <f t="array" ref="AH748:AI748">_xlfn.TEXTSPLIT(AG748,",")</f>
        <v>Ghost</v>
      </c>
      <c r="AI748" t="str">
        <v xml:space="preserve"> Grass</v>
      </c>
      <c r="AJ748" t="str">
        <f>'pokedex_(Update_04.21)'!E745</f>
        <v>6</v>
      </c>
      <c r="AK748" t="str">
        <v>Gourgeist Average Size</v>
      </c>
      <c r="AL748" t="str">
        <v>Ghost</v>
      </c>
      <c r="AM748" t="str">
        <v xml:space="preserve"> Grass</v>
      </c>
      <c r="AN748" t="str">
        <f t="shared" si="22"/>
        <v>Ghost, Grass</v>
      </c>
      <c r="AO748" t="str">
        <v>Gourgeist Average Size</v>
      </c>
      <c r="AQ748" t="str">
        <v>Ghost, Grass</v>
      </c>
      <c r="AR748" t="str">
        <v>Gourgeist Average Size</v>
      </c>
      <c r="AV748" t="str">
        <v>Gourgeist Average Size</v>
      </c>
      <c r="AW748" t="str">
        <v>Ghost, Grass</v>
      </c>
      <c r="AX748" t="str" cm="1">
        <f t="array" ref="AX748:AY748">_xlfn.TEXTSPLIT(AW748,",")</f>
        <v>Ghost</v>
      </c>
      <c r="AY748" t="str">
        <v xml:space="preserve"> Grass</v>
      </c>
      <c r="AZ748" t="str">
        <f>'pokedex_(Update_04.21)'!E745</f>
        <v>6</v>
      </c>
      <c r="BA748" t="str">
        <v>Gourgeist Average Size</v>
      </c>
      <c r="BB748" t="str">
        <v>Ghost</v>
      </c>
      <c r="BC748" t="str">
        <v xml:space="preserve"> Grass</v>
      </c>
      <c r="BD748" t="str">
        <f t="shared" si="23"/>
        <v>Ghost, Grass</v>
      </c>
      <c r="BE748" t="str">
        <v>Gourgeist Average Size</v>
      </c>
      <c r="BG748" t="str">
        <v>Ghost, Grass</v>
      </c>
      <c r="BH748" t="str">
        <v>Gourgeist Average Size</v>
      </c>
    </row>
    <row r="749" spans="32:60" x14ac:dyDescent="0.35">
      <c r="AF749" t="str">
        <v>Gourgeist Small Size</v>
      </c>
      <c r="AG749" t="str">
        <v>Ghost, Grass</v>
      </c>
      <c r="AH749" t="str" cm="1">
        <f t="array" ref="AH749:AI749">_xlfn.TEXTSPLIT(AG749,",")</f>
        <v>Ghost</v>
      </c>
      <c r="AI749" t="str">
        <v xml:space="preserve"> Grass</v>
      </c>
      <c r="AJ749" t="str">
        <f>'pokedex_(Update_04.21)'!E746</f>
        <v>6</v>
      </c>
      <c r="AK749" t="str">
        <v>Gourgeist Small Size</v>
      </c>
      <c r="AL749" t="str">
        <v>Ghost</v>
      </c>
      <c r="AM749" t="str">
        <v xml:space="preserve"> Grass</v>
      </c>
      <c r="AN749" t="str">
        <f t="shared" si="22"/>
        <v>Ghost, Grass</v>
      </c>
      <c r="AO749" t="str">
        <v>Gourgeist Small Size</v>
      </c>
      <c r="AQ749" t="str">
        <v>Ghost, Grass</v>
      </c>
      <c r="AR749" t="str">
        <v>Gourgeist Small Size</v>
      </c>
      <c r="AV749" t="str">
        <v>Gourgeist Small Size</v>
      </c>
      <c r="AW749" t="str">
        <v>Ghost, Grass</v>
      </c>
      <c r="AX749" t="str" cm="1">
        <f t="array" ref="AX749:AY749">_xlfn.TEXTSPLIT(AW749,",")</f>
        <v>Ghost</v>
      </c>
      <c r="AY749" t="str">
        <v xml:space="preserve"> Grass</v>
      </c>
      <c r="AZ749" t="str">
        <f>'pokedex_(Update_04.21)'!E746</f>
        <v>6</v>
      </c>
      <c r="BA749" t="str">
        <v>Gourgeist Small Size</v>
      </c>
      <c r="BB749" t="str">
        <v>Ghost</v>
      </c>
      <c r="BC749" t="str">
        <v xml:space="preserve"> Grass</v>
      </c>
      <c r="BD749" t="str">
        <f t="shared" si="23"/>
        <v>Ghost, Grass</v>
      </c>
      <c r="BE749" t="str">
        <v>Gourgeist Small Size</v>
      </c>
      <c r="BG749" t="str">
        <v>Ghost, Grass</v>
      </c>
      <c r="BH749" t="str">
        <v>Gourgeist Small Size</v>
      </c>
    </row>
    <row r="750" spans="32:60" x14ac:dyDescent="0.35">
      <c r="AF750" t="str">
        <v>Gourgeist Large Size</v>
      </c>
      <c r="AG750" t="str">
        <v>Ghost, Grass</v>
      </c>
      <c r="AH750" t="str" cm="1">
        <f t="array" ref="AH750:AI750">_xlfn.TEXTSPLIT(AG750,",")</f>
        <v>Ghost</v>
      </c>
      <c r="AI750" t="str">
        <v xml:space="preserve"> Grass</v>
      </c>
      <c r="AJ750" t="str">
        <f>'pokedex_(Update_04.21)'!E747</f>
        <v>6</v>
      </c>
      <c r="AK750" t="str">
        <v>Gourgeist Large Size</v>
      </c>
      <c r="AL750" t="str">
        <v>Ghost</v>
      </c>
      <c r="AM750" t="str">
        <v xml:space="preserve"> Grass</v>
      </c>
      <c r="AN750" t="str">
        <f t="shared" si="22"/>
        <v>Ghost, Grass</v>
      </c>
      <c r="AO750" t="str">
        <v>Gourgeist Large Size</v>
      </c>
      <c r="AQ750" t="str">
        <v>Ghost, Grass</v>
      </c>
      <c r="AR750" t="str">
        <v>Gourgeist Large Size</v>
      </c>
      <c r="AV750" t="str">
        <v>Gourgeist Large Size</v>
      </c>
      <c r="AW750" t="str">
        <v>Ghost, Grass</v>
      </c>
      <c r="AX750" t="str" cm="1">
        <f t="array" ref="AX750:AY750">_xlfn.TEXTSPLIT(AW750,",")</f>
        <v>Ghost</v>
      </c>
      <c r="AY750" t="str">
        <v xml:space="preserve"> Grass</v>
      </c>
      <c r="AZ750" t="str">
        <f>'pokedex_(Update_04.21)'!E747</f>
        <v>6</v>
      </c>
      <c r="BA750" t="str">
        <v>Gourgeist Large Size</v>
      </c>
      <c r="BB750" t="str">
        <v>Ghost</v>
      </c>
      <c r="BC750" t="str">
        <v xml:space="preserve"> Grass</v>
      </c>
      <c r="BD750" t="str">
        <f t="shared" si="23"/>
        <v>Ghost, Grass</v>
      </c>
      <c r="BE750" t="str">
        <v>Gourgeist Large Size</v>
      </c>
      <c r="BG750" t="str">
        <v>Ghost, Grass</v>
      </c>
      <c r="BH750" t="str">
        <v>Gourgeist Large Size</v>
      </c>
    </row>
    <row r="751" spans="32:60" x14ac:dyDescent="0.35">
      <c r="AF751" t="str">
        <v>Gourgeist Super Size</v>
      </c>
      <c r="AG751" t="str">
        <v>Ghost, Grass</v>
      </c>
      <c r="AH751" t="str" cm="1">
        <f t="array" ref="AH751:AI751">_xlfn.TEXTSPLIT(AG751,",")</f>
        <v>Ghost</v>
      </c>
      <c r="AI751" t="str">
        <v xml:space="preserve"> Grass</v>
      </c>
      <c r="AJ751" t="str">
        <f>'pokedex_(Update_04.21)'!E748</f>
        <v>6</v>
      </c>
      <c r="AK751" t="str">
        <v>Gourgeist Super Size</v>
      </c>
      <c r="AL751" t="str">
        <v>Ghost</v>
      </c>
      <c r="AM751" t="str">
        <v xml:space="preserve"> Grass</v>
      </c>
      <c r="AN751" t="str">
        <f t="shared" si="22"/>
        <v>Ghost, Grass</v>
      </c>
      <c r="AO751" t="str">
        <v>Gourgeist Super Size</v>
      </c>
      <c r="AQ751" t="str">
        <v>Ghost, Grass</v>
      </c>
      <c r="AR751" t="str">
        <v>Gourgeist Super Size</v>
      </c>
      <c r="AV751" t="str">
        <v>Gourgeist Super Size</v>
      </c>
      <c r="AW751" t="str">
        <v>Ghost, Grass</v>
      </c>
      <c r="AX751" t="str" cm="1">
        <f t="array" ref="AX751:AY751">_xlfn.TEXTSPLIT(AW751,",")</f>
        <v>Ghost</v>
      </c>
      <c r="AY751" t="str">
        <v xml:space="preserve"> Grass</v>
      </c>
      <c r="AZ751" t="str">
        <f>'pokedex_(Update_04.21)'!E748</f>
        <v>6</v>
      </c>
      <c r="BA751" t="str">
        <v>Gourgeist Super Size</v>
      </c>
      <c r="BB751" t="str">
        <v>Ghost</v>
      </c>
      <c r="BC751" t="str">
        <v xml:space="preserve"> Grass</v>
      </c>
      <c r="BD751" t="str">
        <f t="shared" si="23"/>
        <v>Ghost, Grass</v>
      </c>
      <c r="BE751" t="str">
        <v>Gourgeist Super Size</v>
      </c>
      <c r="BG751" t="str">
        <v>Ghost, Grass</v>
      </c>
      <c r="BH751" t="str">
        <v>Gourgeist Super Size</v>
      </c>
    </row>
    <row r="752" spans="32:60" x14ac:dyDescent="0.35">
      <c r="AF752" t="str">
        <v>Bergmite</v>
      </c>
      <c r="AG752" t="str">
        <v>Ice</v>
      </c>
      <c r="AH752" t="str" cm="1">
        <f t="array" ref="AH752">_xlfn.TEXTSPLIT(AG752,",")</f>
        <v>Ice</v>
      </c>
      <c r="AJ752" t="str">
        <f>'pokedex_(Update_04.21)'!E749</f>
        <v>6</v>
      </c>
      <c r="AK752" t="str">
        <v>Bergmite</v>
      </c>
      <c r="AL752" t="str">
        <v>Ice</v>
      </c>
      <c r="AM752" t="str">
        <v>Ice</v>
      </c>
      <c r="AN752" t="str">
        <f t="shared" si="22"/>
        <v>Ice,Ice</v>
      </c>
      <c r="AO752" t="str">
        <v>Bergmite</v>
      </c>
      <c r="AQ752" t="str">
        <v>Ice</v>
      </c>
      <c r="AR752" t="str">
        <v>Bergmite</v>
      </c>
      <c r="AV752" t="str">
        <v>Bergmite</v>
      </c>
      <c r="AW752" t="str">
        <v>Ice</v>
      </c>
      <c r="AX752" t="str" cm="1">
        <f t="array" ref="AX752">_xlfn.TEXTSPLIT(AW752,",")</f>
        <v>Ice</v>
      </c>
      <c r="AZ752" t="str">
        <f>'pokedex_(Update_04.21)'!E749</f>
        <v>6</v>
      </c>
      <c r="BA752" t="str">
        <v>Bergmite</v>
      </c>
      <c r="BB752" t="str">
        <v>Ice</v>
      </c>
      <c r="BC752" t="str">
        <v>Ice</v>
      </c>
      <c r="BD752" t="str">
        <f t="shared" si="23"/>
        <v>Ice,Ice</v>
      </c>
      <c r="BE752" t="str">
        <v>Bergmite</v>
      </c>
      <c r="BG752" t="str">
        <v>Ice</v>
      </c>
      <c r="BH752" t="str">
        <v>Bergmite</v>
      </c>
    </row>
    <row r="753" spans="32:60" x14ac:dyDescent="0.35">
      <c r="AF753" t="str">
        <v>Avalugg</v>
      </c>
      <c r="AG753" t="str">
        <v>Ice</v>
      </c>
      <c r="AH753" t="str" cm="1">
        <f t="array" ref="AH753">_xlfn.TEXTSPLIT(AG753,",")</f>
        <v>Ice</v>
      </c>
      <c r="AJ753" t="str">
        <f>'pokedex_(Update_04.21)'!E750</f>
        <v>6</v>
      </c>
      <c r="AK753" t="str">
        <v>Avalugg</v>
      </c>
      <c r="AL753" t="str">
        <v>Ice</v>
      </c>
      <c r="AM753" t="str">
        <v>Ice</v>
      </c>
      <c r="AN753" t="str">
        <f t="shared" si="22"/>
        <v>Ice,Ice</v>
      </c>
      <c r="AO753" t="str">
        <v>Avalugg</v>
      </c>
      <c r="AQ753" t="str">
        <v>Ice</v>
      </c>
      <c r="AR753" t="str">
        <v>Avalugg</v>
      </c>
      <c r="AV753" t="str">
        <v>Avalugg</v>
      </c>
      <c r="AW753" t="str">
        <v>Ice</v>
      </c>
      <c r="AX753" t="str" cm="1">
        <f t="array" ref="AX753">_xlfn.TEXTSPLIT(AW753,",")</f>
        <v>Ice</v>
      </c>
      <c r="AZ753" t="str">
        <f>'pokedex_(Update_04.21)'!E750</f>
        <v>6</v>
      </c>
      <c r="BA753" t="str">
        <v>Avalugg</v>
      </c>
      <c r="BB753" t="str">
        <v>Ice</v>
      </c>
      <c r="BC753" t="str">
        <v>Ice</v>
      </c>
      <c r="BD753" t="str">
        <f t="shared" si="23"/>
        <v>Ice,Ice</v>
      </c>
      <c r="BE753" t="str">
        <v>Avalugg</v>
      </c>
      <c r="BG753" t="str">
        <v>Ice</v>
      </c>
      <c r="BH753" t="str">
        <v>Avalugg</v>
      </c>
    </row>
    <row r="754" spans="32:60" x14ac:dyDescent="0.35">
      <c r="AF754" t="str">
        <v>Noibat</v>
      </c>
      <c r="AG754" t="str">
        <v>Flying, Dragon</v>
      </c>
      <c r="AH754" t="str" cm="1">
        <f t="array" ref="AH754:AI754">_xlfn.TEXTSPLIT(AG754,",")</f>
        <v>Flying</v>
      </c>
      <c r="AI754" t="str">
        <v xml:space="preserve"> Dragon</v>
      </c>
      <c r="AJ754" t="str">
        <f>'pokedex_(Update_04.21)'!E751</f>
        <v>6</v>
      </c>
      <c r="AK754" t="str">
        <v>Noibat</v>
      </c>
      <c r="AL754" t="str">
        <v>Flying</v>
      </c>
      <c r="AM754" t="str">
        <v xml:space="preserve"> Dragon</v>
      </c>
      <c r="AN754" t="str">
        <f t="shared" si="22"/>
        <v>Flying, Dragon</v>
      </c>
      <c r="AO754" t="str">
        <v>Noibat</v>
      </c>
      <c r="AQ754" t="str">
        <v>Flying, Dragon</v>
      </c>
      <c r="AR754" t="str">
        <v>Noibat</v>
      </c>
      <c r="AV754" t="str">
        <v>Noibat</v>
      </c>
      <c r="AW754" t="str">
        <v>Flying, Dragon</v>
      </c>
      <c r="AX754" t="str" cm="1">
        <f t="array" ref="AX754:AY754">_xlfn.TEXTSPLIT(AW754,",")</f>
        <v>Flying</v>
      </c>
      <c r="AY754" t="str">
        <v xml:space="preserve"> Dragon</v>
      </c>
      <c r="AZ754" t="str">
        <f>'pokedex_(Update_04.21)'!E751</f>
        <v>6</v>
      </c>
      <c r="BA754" t="str">
        <v>Noibat</v>
      </c>
      <c r="BB754" t="str">
        <v>Flying</v>
      </c>
      <c r="BC754" t="str">
        <v xml:space="preserve"> Dragon</v>
      </c>
      <c r="BD754" t="str">
        <f t="shared" si="23"/>
        <v>Flying, Dragon</v>
      </c>
      <c r="BE754" t="str">
        <v>Noibat</v>
      </c>
      <c r="BG754" t="str">
        <v>Flying, Dragon</v>
      </c>
      <c r="BH754" t="str">
        <v>Noibat</v>
      </c>
    </row>
    <row r="755" spans="32:60" x14ac:dyDescent="0.35">
      <c r="AF755" t="str">
        <v>Noivern</v>
      </c>
      <c r="AG755" t="str">
        <v>Flying, Dragon</v>
      </c>
      <c r="AH755" t="str" cm="1">
        <f t="array" ref="AH755:AI755">_xlfn.TEXTSPLIT(AG755,",")</f>
        <v>Flying</v>
      </c>
      <c r="AI755" t="str">
        <v xml:space="preserve"> Dragon</v>
      </c>
      <c r="AJ755" t="str">
        <f>'pokedex_(Update_04.21)'!E752</f>
        <v>6</v>
      </c>
      <c r="AK755" t="str">
        <v>Noivern</v>
      </c>
      <c r="AL755" t="str">
        <v>Flying</v>
      </c>
      <c r="AM755" t="str">
        <v xml:space="preserve"> Dragon</v>
      </c>
      <c r="AN755" t="str">
        <f t="shared" si="22"/>
        <v>Flying, Dragon</v>
      </c>
      <c r="AO755" t="str">
        <v>Noivern</v>
      </c>
      <c r="AQ755" t="str">
        <v>Flying, Dragon</v>
      </c>
      <c r="AR755" t="str">
        <v>Noivern</v>
      </c>
      <c r="AV755" t="str">
        <v>Noivern</v>
      </c>
      <c r="AW755" t="str">
        <v>Flying, Dragon</v>
      </c>
      <c r="AX755" t="str" cm="1">
        <f t="array" ref="AX755:AY755">_xlfn.TEXTSPLIT(AW755,",")</f>
        <v>Flying</v>
      </c>
      <c r="AY755" t="str">
        <v xml:space="preserve"> Dragon</v>
      </c>
      <c r="AZ755" t="str">
        <f>'pokedex_(Update_04.21)'!E752</f>
        <v>6</v>
      </c>
      <c r="BA755" t="str">
        <v>Noivern</v>
      </c>
      <c r="BB755" t="str">
        <v>Flying</v>
      </c>
      <c r="BC755" t="str">
        <v xml:space="preserve"> Dragon</v>
      </c>
      <c r="BD755" t="str">
        <f t="shared" si="23"/>
        <v>Flying, Dragon</v>
      </c>
      <c r="BE755" t="str">
        <v>Noivern</v>
      </c>
      <c r="BG755" t="str">
        <v>Flying, Dragon</v>
      </c>
      <c r="BH755" t="str">
        <v>Noivern</v>
      </c>
    </row>
    <row r="756" spans="32:60" x14ac:dyDescent="0.35">
      <c r="AF756" t="str">
        <v>Xerneas</v>
      </c>
      <c r="AG756" t="str">
        <v>Fairy</v>
      </c>
      <c r="AH756" t="str" cm="1">
        <f t="array" ref="AH756">_xlfn.TEXTSPLIT(AG756,",")</f>
        <v>Fairy</v>
      </c>
      <c r="AJ756" t="str">
        <f>'pokedex_(Update_04.21)'!E753</f>
        <v>6</v>
      </c>
      <c r="AK756" t="str">
        <v>Xerneas</v>
      </c>
      <c r="AL756" t="str">
        <v>Fairy</v>
      </c>
      <c r="AM756" t="str">
        <v>Fairy</v>
      </c>
      <c r="AN756" t="str">
        <f t="shared" si="22"/>
        <v>Fairy,Fairy</v>
      </c>
      <c r="AO756" t="str">
        <v>Xerneas</v>
      </c>
      <c r="AQ756" t="str">
        <v>Fairy</v>
      </c>
      <c r="AR756" t="str">
        <v>Xerneas</v>
      </c>
      <c r="AV756" t="str">
        <v>Xerneas</v>
      </c>
      <c r="AW756" t="str">
        <v>Fairy</v>
      </c>
      <c r="AX756" t="str" cm="1">
        <f t="array" ref="AX756">_xlfn.TEXTSPLIT(AW756,",")</f>
        <v>Fairy</v>
      </c>
      <c r="AZ756" t="str">
        <f>'pokedex_(Update_04.21)'!E753</f>
        <v>6</v>
      </c>
      <c r="BA756" t="str">
        <v>Xerneas</v>
      </c>
      <c r="BB756" t="str">
        <v>Fairy</v>
      </c>
      <c r="BC756" t="str">
        <v>Fairy</v>
      </c>
      <c r="BD756" t="str">
        <f t="shared" si="23"/>
        <v>Fairy,Fairy</v>
      </c>
      <c r="BE756" t="str">
        <v>Xerneas</v>
      </c>
      <c r="BG756" t="str">
        <v>Fairy</v>
      </c>
      <c r="BH756" t="str">
        <v>Xerneas</v>
      </c>
    </row>
    <row r="757" spans="32:60" x14ac:dyDescent="0.35">
      <c r="AF757" t="str">
        <v>Yveltal</v>
      </c>
      <c r="AG757" t="str">
        <v>Dark, Flying</v>
      </c>
      <c r="AH757" t="str" cm="1">
        <f t="array" ref="AH757:AI757">_xlfn.TEXTSPLIT(AG757,",")</f>
        <v>Dark</v>
      </c>
      <c r="AI757" t="str">
        <v xml:space="preserve"> Flying</v>
      </c>
      <c r="AJ757" t="str">
        <f>'pokedex_(Update_04.21)'!E754</f>
        <v>6</v>
      </c>
      <c r="AK757" t="str">
        <v>Yveltal</v>
      </c>
      <c r="AL757" t="str">
        <v>Dark</v>
      </c>
      <c r="AM757" t="str">
        <v xml:space="preserve"> Flying</v>
      </c>
      <c r="AN757" t="str">
        <f t="shared" si="22"/>
        <v>Dark, Flying</v>
      </c>
      <c r="AO757" t="str">
        <v>Yveltal</v>
      </c>
      <c r="AQ757" t="str">
        <v>Dark, Flying</v>
      </c>
      <c r="AR757" t="str">
        <v>Yveltal</v>
      </c>
      <c r="AV757" t="str">
        <v>Yveltal</v>
      </c>
      <c r="AW757" t="str">
        <v>Dark, Flying</v>
      </c>
      <c r="AX757" t="str" cm="1">
        <f t="array" ref="AX757:AY757">_xlfn.TEXTSPLIT(AW757,",")</f>
        <v>Dark</v>
      </c>
      <c r="AY757" t="str">
        <v xml:space="preserve"> Flying</v>
      </c>
      <c r="AZ757" t="str">
        <f>'pokedex_(Update_04.21)'!E754</f>
        <v>6</v>
      </c>
      <c r="BA757" t="str">
        <v>Yveltal</v>
      </c>
      <c r="BB757" t="str">
        <v>Dark</v>
      </c>
      <c r="BC757" t="str">
        <v xml:space="preserve"> Flying</v>
      </c>
      <c r="BD757" t="str">
        <f t="shared" si="23"/>
        <v>Dark, Flying</v>
      </c>
      <c r="BE757" t="str">
        <v>Yveltal</v>
      </c>
      <c r="BG757" t="str">
        <v>Dark, Flying</v>
      </c>
      <c r="BH757" t="str">
        <v>Yveltal</v>
      </c>
    </row>
    <row r="758" spans="32:60" x14ac:dyDescent="0.35">
      <c r="AF758" t="str">
        <v>Zygarde 50% Forme</v>
      </c>
      <c r="AG758" t="str">
        <v>Dragon, Ground</v>
      </c>
      <c r="AH758" t="str" cm="1">
        <f t="array" ref="AH758:AI758">_xlfn.TEXTSPLIT(AG758,",")</f>
        <v>Dragon</v>
      </c>
      <c r="AI758" t="str">
        <v xml:space="preserve"> Ground</v>
      </c>
      <c r="AJ758" t="str">
        <f>'pokedex_(Update_04.21)'!E755</f>
        <v>6</v>
      </c>
      <c r="AK758" t="str">
        <v>Zygarde 50% Forme</v>
      </c>
      <c r="AL758" t="str">
        <v>Dragon</v>
      </c>
      <c r="AM758" t="str">
        <v xml:space="preserve"> Ground</v>
      </c>
      <c r="AN758" t="str">
        <f t="shared" si="22"/>
        <v>Dragon, Ground</v>
      </c>
      <c r="AO758" t="str">
        <v>Zygarde 5% Forme</v>
      </c>
      <c r="AQ758" t="str">
        <v/>
      </c>
      <c r="AR758" t="str">
        <v>Zygarde Complete Forme</v>
      </c>
      <c r="AV758" t="str">
        <v>Zygarde 50% Forme</v>
      </c>
      <c r="AW758" t="str">
        <v>Dragon, Ground</v>
      </c>
      <c r="AX758" t="str" cm="1">
        <f t="array" ref="AX758:AY758">_xlfn.TEXTSPLIT(AW758,",")</f>
        <v>Dragon</v>
      </c>
      <c r="AY758" t="str">
        <v xml:space="preserve"> Ground</v>
      </c>
      <c r="AZ758" t="str">
        <f>'pokedex_(Update_04.21)'!E755</f>
        <v>6</v>
      </c>
      <c r="BA758" t="str">
        <v>Zygarde 50% Forme</v>
      </c>
      <c r="BB758" t="str">
        <v>Dragon</v>
      </c>
      <c r="BC758" t="str">
        <v xml:space="preserve"> Ground</v>
      </c>
      <c r="BD758" t="str">
        <f t="shared" si="23"/>
        <v>Dragon, Ground</v>
      </c>
      <c r="BE758" t="str">
        <v>Zygarde 5% Forme</v>
      </c>
      <c r="BG758" t="str">
        <v/>
      </c>
      <c r="BH758" t="str">
        <v>Zygarde Complete Forme</v>
      </c>
    </row>
    <row r="759" spans="32:60" x14ac:dyDescent="0.35">
      <c r="AF759" t="str">
        <v>Zygarde 10% Forme</v>
      </c>
      <c r="AG759" t="str">
        <v>Dragon, Ground</v>
      </c>
      <c r="AH759" t="str" cm="1">
        <f t="array" ref="AH759:AI759">_xlfn.TEXTSPLIT(AG759,",")</f>
        <v>Dragon</v>
      </c>
      <c r="AI759" t="str">
        <v xml:space="preserve"> Ground</v>
      </c>
      <c r="AJ759" t="str">
        <f>'pokedex_(Update_04.21)'!E756</f>
        <v>6</v>
      </c>
      <c r="AK759" t="str">
        <v>Zygarde 10% Forme</v>
      </c>
      <c r="AL759" t="str">
        <v>Dragon</v>
      </c>
      <c r="AM759" t="str">
        <v xml:space="preserve"> Ground</v>
      </c>
      <c r="AN759" t="str">
        <f t="shared" si="22"/>
        <v>Dragon, Ground</v>
      </c>
      <c r="AO759" t="str">
        <v>Zygarde 1% Forme</v>
      </c>
      <c r="AQ759" t="str">
        <v/>
      </c>
      <c r="AR759" t="str">
        <v>Diancie</v>
      </c>
      <c r="AV759" t="str">
        <v>Zygarde 10% Forme</v>
      </c>
      <c r="AW759" t="str">
        <v>Dragon, Ground</v>
      </c>
      <c r="AX759" t="str" cm="1">
        <f t="array" ref="AX759:AY759">_xlfn.TEXTSPLIT(AW759,",")</f>
        <v>Dragon</v>
      </c>
      <c r="AY759" t="str">
        <v xml:space="preserve"> Ground</v>
      </c>
      <c r="AZ759" t="str">
        <f>'pokedex_(Update_04.21)'!E756</f>
        <v>6</v>
      </c>
      <c r="BA759" t="str">
        <v>Zygarde 10% Forme</v>
      </c>
      <c r="BB759" t="str">
        <v>Dragon</v>
      </c>
      <c r="BC759" t="str">
        <v xml:space="preserve"> Ground</v>
      </c>
      <c r="BD759" t="str">
        <f t="shared" si="23"/>
        <v>Dragon, Ground</v>
      </c>
      <c r="BE759" t="str">
        <v>Zygarde 1% Forme</v>
      </c>
      <c r="BG759" t="str">
        <v/>
      </c>
      <c r="BH759" t="str">
        <v>Diancie</v>
      </c>
    </row>
    <row r="760" spans="32:60" x14ac:dyDescent="0.35">
      <c r="AF760" t="str">
        <v>Zygarde Complete Forme</v>
      </c>
      <c r="AG760" t="str">
        <v>Dragon, Ground</v>
      </c>
      <c r="AH760" t="str" cm="1">
        <f t="array" ref="AH760:AI760">_xlfn.TEXTSPLIT(AG760,",")</f>
        <v>Dragon</v>
      </c>
      <c r="AI760" t="str">
        <v xml:space="preserve"> Ground</v>
      </c>
      <c r="AJ760" t="str">
        <f>'pokedex_(Update_04.21)'!E757</f>
        <v>6</v>
      </c>
      <c r="AK760" t="str">
        <v>Zygarde Complete Forme</v>
      </c>
      <c r="AL760" t="str">
        <v>Dragon</v>
      </c>
      <c r="AM760" t="str">
        <v xml:space="preserve"> Ground</v>
      </c>
      <c r="AN760" t="str">
        <f t="shared" si="22"/>
        <v>Dragon, Ground</v>
      </c>
      <c r="AO760" t="str">
        <v>Zygarde Complete Forme</v>
      </c>
      <c r="AQ760" t="str">
        <v>Dragon, Ground</v>
      </c>
      <c r="AR760" t="str">
        <v>Hoopa Hoopa Confined</v>
      </c>
      <c r="AV760" t="str">
        <v>Zygarde Complete Forme</v>
      </c>
      <c r="AW760" t="str">
        <v>Dragon, Ground</v>
      </c>
      <c r="AX760" t="str" cm="1">
        <f t="array" ref="AX760:AY760">_xlfn.TEXTSPLIT(AW760,",")</f>
        <v>Dragon</v>
      </c>
      <c r="AY760" t="str">
        <v xml:space="preserve"> Ground</v>
      </c>
      <c r="AZ760" t="str">
        <f>'pokedex_(Update_04.21)'!E757</f>
        <v>6</v>
      </c>
      <c r="BA760" t="str">
        <v>Zygarde Complete Forme</v>
      </c>
      <c r="BB760" t="str">
        <v>Dragon</v>
      </c>
      <c r="BC760" t="str">
        <v xml:space="preserve"> Ground</v>
      </c>
      <c r="BD760" t="str">
        <f t="shared" si="23"/>
        <v>Dragon, Ground</v>
      </c>
      <c r="BE760" t="str">
        <v>Zygarde Complete Forme</v>
      </c>
      <c r="BG760" t="str">
        <v>Dragon, Ground</v>
      </c>
      <c r="BH760" t="str">
        <v>Hoopa Hoopa Confined</v>
      </c>
    </row>
    <row r="761" spans="32:60" x14ac:dyDescent="0.35">
      <c r="AF761" t="str">
        <v>Diancie</v>
      </c>
      <c r="AG761" t="str">
        <v>Rock, Fairy</v>
      </c>
      <c r="AH761" t="str" cm="1">
        <f t="array" ref="AH761:AI761">_xlfn.TEXTSPLIT(AG761,",")</f>
        <v>Rock</v>
      </c>
      <c r="AI761" t="str">
        <v xml:space="preserve"> Fairy</v>
      </c>
      <c r="AJ761" t="str">
        <f>'pokedex_(Update_04.21)'!E758</f>
        <v>6</v>
      </c>
      <c r="AK761" t="str">
        <v>Diancie</v>
      </c>
      <c r="AL761" t="str">
        <v>Rock</v>
      </c>
      <c r="AM761" t="str">
        <v xml:space="preserve"> Fairy</v>
      </c>
      <c r="AN761" t="str">
        <f t="shared" si="22"/>
        <v>Rock, Fairy</v>
      </c>
      <c r="AO761" t="str">
        <v>Diancie</v>
      </c>
      <c r="AQ761" t="str">
        <v>Rock, Fairy</v>
      </c>
      <c r="AR761" t="str">
        <v>Hoopa Hoopa Unbound</v>
      </c>
      <c r="AV761" t="str">
        <v>Diancie</v>
      </c>
      <c r="AW761" t="str">
        <v>Rock, Fairy</v>
      </c>
      <c r="AX761" t="str" cm="1">
        <f t="array" ref="AX761:AY761">_xlfn.TEXTSPLIT(AW761,",")</f>
        <v>Rock</v>
      </c>
      <c r="AY761" t="str">
        <v xml:space="preserve"> Fairy</v>
      </c>
      <c r="AZ761" t="str">
        <f>'pokedex_(Update_04.21)'!E758</f>
        <v>6</v>
      </c>
      <c r="BA761" t="str">
        <v>Diancie</v>
      </c>
      <c r="BB761" t="str">
        <v>Rock</v>
      </c>
      <c r="BC761" t="str">
        <v xml:space="preserve"> Fairy</v>
      </c>
      <c r="BD761" t="str">
        <f t="shared" si="23"/>
        <v>Rock, Fairy</v>
      </c>
      <c r="BE761" t="str">
        <v>Diancie</v>
      </c>
      <c r="BG761" t="str">
        <v>Rock, Fairy</v>
      </c>
      <c r="BH761" t="str">
        <v>Hoopa Hoopa Unbound</v>
      </c>
    </row>
    <row r="762" spans="32:60" x14ac:dyDescent="0.35">
      <c r="AF762" t="str">
        <v>Hoopa Hoopa Confined</v>
      </c>
      <c r="AG762" t="str">
        <v>Psychic, Ghost</v>
      </c>
      <c r="AH762" t="str" cm="1">
        <f t="array" ref="AH762:AI762">_xlfn.TEXTSPLIT(AG762,",")</f>
        <v>Psychic</v>
      </c>
      <c r="AI762" t="str">
        <v xml:space="preserve"> Ghost</v>
      </c>
      <c r="AJ762" t="str">
        <f>'pokedex_(Update_04.21)'!E759</f>
        <v>6</v>
      </c>
      <c r="AK762" t="str">
        <v>Hoopa Hoopa Confined</v>
      </c>
      <c r="AL762" t="str">
        <v>Psychic</v>
      </c>
      <c r="AM762" t="str">
        <v xml:space="preserve"> Ghost</v>
      </c>
      <c r="AN762" t="str">
        <f t="shared" si="22"/>
        <v>Psychic, Ghost</v>
      </c>
      <c r="AO762" t="str">
        <v>Hoopa Hoopa Confined</v>
      </c>
      <c r="AQ762" t="str">
        <v>Psychic, Ghost</v>
      </c>
      <c r="AR762" t="str">
        <v>Volcanion</v>
      </c>
      <c r="AV762" t="str">
        <v>Hoopa Hoopa Confined</v>
      </c>
      <c r="AW762" t="str">
        <v>Psychic, Ghost</v>
      </c>
      <c r="AX762" t="str" cm="1">
        <f t="array" ref="AX762:AY762">_xlfn.TEXTSPLIT(AW762,",")</f>
        <v>Psychic</v>
      </c>
      <c r="AY762" t="str">
        <v xml:space="preserve"> Ghost</v>
      </c>
      <c r="AZ762" t="str">
        <f>'pokedex_(Update_04.21)'!E759</f>
        <v>6</v>
      </c>
      <c r="BA762" t="str">
        <v>Hoopa Hoopa Confined</v>
      </c>
      <c r="BB762" t="str">
        <v>Psychic</v>
      </c>
      <c r="BC762" t="str">
        <v xml:space="preserve"> Ghost</v>
      </c>
      <c r="BD762" t="str">
        <f t="shared" si="23"/>
        <v>Psychic, Ghost</v>
      </c>
      <c r="BE762" t="str">
        <v>Hoopa Hoopa Confined</v>
      </c>
      <c r="BG762" t="str">
        <v>Psychic, Ghost</v>
      </c>
      <c r="BH762" t="str">
        <v>Volcanion</v>
      </c>
    </row>
    <row r="763" spans="32:60" x14ac:dyDescent="0.35">
      <c r="AF763" t="str">
        <v>Hoopa Hoopa Unbound</v>
      </c>
      <c r="AG763" t="str">
        <v>Psychic, Dark</v>
      </c>
      <c r="AH763" t="str" cm="1">
        <f t="array" ref="AH763:AI763">_xlfn.TEXTSPLIT(AG763,",")</f>
        <v>Psychic</v>
      </c>
      <c r="AI763" t="str">
        <v xml:space="preserve"> Dark</v>
      </c>
      <c r="AJ763" t="str">
        <f>'pokedex_(Update_04.21)'!E760</f>
        <v>6</v>
      </c>
      <c r="AK763" t="str">
        <v>Hoopa Hoopa Unbound</v>
      </c>
      <c r="AL763" t="str">
        <v>Psychic</v>
      </c>
      <c r="AM763" t="str">
        <v xml:space="preserve"> Dark</v>
      </c>
      <c r="AN763" t="str">
        <f t="shared" si="22"/>
        <v>Psychic, Dark</v>
      </c>
      <c r="AO763" t="str">
        <v>Hoopa Hoopa Unbound</v>
      </c>
      <c r="AQ763" t="str">
        <v>Psychic, Dark</v>
      </c>
      <c r="AR763" t="str">
        <v>Rowlet</v>
      </c>
      <c r="AV763" t="str">
        <v>Hoopa Hoopa Unbound</v>
      </c>
      <c r="AW763" t="str">
        <v>Psychic, Dark</v>
      </c>
      <c r="AX763" t="str" cm="1">
        <f t="array" ref="AX763:AY763">_xlfn.TEXTSPLIT(AW763,",")</f>
        <v>Psychic</v>
      </c>
      <c r="AY763" t="str">
        <v xml:space="preserve"> Dark</v>
      </c>
      <c r="AZ763" t="str">
        <f>'pokedex_(Update_04.21)'!E760</f>
        <v>6</v>
      </c>
      <c r="BA763" t="str">
        <v>Hoopa Hoopa Unbound</v>
      </c>
      <c r="BB763" t="str">
        <v>Psychic</v>
      </c>
      <c r="BC763" t="str">
        <v xml:space="preserve"> Dark</v>
      </c>
      <c r="BD763" t="str">
        <f t="shared" si="23"/>
        <v>Psychic, Dark</v>
      </c>
      <c r="BE763" t="str">
        <v>Hoopa Hoopa Unbound</v>
      </c>
      <c r="BG763" t="str">
        <v>Psychic, Dark</v>
      </c>
      <c r="BH763" t="str">
        <v>Rowlet</v>
      </c>
    </row>
    <row r="764" spans="32:60" x14ac:dyDescent="0.35">
      <c r="AF764" t="str">
        <v>Volcanion</v>
      </c>
      <c r="AG764" t="str">
        <v>Fire, Water</v>
      </c>
      <c r="AH764" t="str" cm="1">
        <f t="array" ref="AH764:AI764">_xlfn.TEXTSPLIT(AG764,",")</f>
        <v>Fire</v>
      </c>
      <c r="AI764" t="str">
        <v xml:space="preserve"> Water</v>
      </c>
      <c r="AJ764" t="str">
        <f>'pokedex_(Update_04.21)'!E761</f>
        <v>6</v>
      </c>
      <c r="AK764" t="str">
        <v>Volcanion</v>
      </c>
      <c r="AL764" t="str">
        <v>Fire</v>
      </c>
      <c r="AM764" t="str">
        <v xml:space="preserve"> Water</v>
      </c>
      <c r="AN764" t="str">
        <f t="shared" si="22"/>
        <v>Fire, Water</v>
      </c>
      <c r="AO764" t="str">
        <v>Volcanion</v>
      </c>
      <c r="AQ764" t="str">
        <v>Fire, Water</v>
      </c>
      <c r="AR764" t="str">
        <v>Dartrix</v>
      </c>
      <c r="AV764" t="str">
        <v>Volcanion</v>
      </c>
      <c r="AW764" t="str">
        <v>Fire, Water</v>
      </c>
      <c r="AX764" t="str" cm="1">
        <f t="array" ref="AX764:AY764">_xlfn.TEXTSPLIT(AW764,",")</f>
        <v>Fire</v>
      </c>
      <c r="AY764" t="str">
        <v xml:space="preserve"> Water</v>
      </c>
      <c r="AZ764" t="str">
        <f>'pokedex_(Update_04.21)'!E761</f>
        <v>6</v>
      </c>
      <c r="BA764" t="str">
        <v>Volcanion</v>
      </c>
      <c r="BB764" t="str">
        <v>Fire</v>
      </c>
      <c r="BC764" t="str">
        <v xml:space="preserve"> Water</v>
      </c>
      <c r="BD764" t="str">
        <f t="shared" si="23"/>
        <v>Fire, Water</v>
      </c>
      <c r="BE764" t="str">
        <v>Volcanion</v>
      </c>
      <c r="BG764" t="str">
        <v>Fire, Water</v>
      </c>
      <c r="BH764" t="str">
        <v>Dartrix</v>
      </c>
    </row>
    <row r="765" spans="32:60" x14ac:dyDescent="0.35">
      <c r="AF765" t="str">
        <v>Rowlet</v>
      </c>
      <c r="AG765" t="str">
        <v>Grass, Flying</v>
      </c>
      <c r="AH765" t="str" cm="1">
        <f t="array" ref="AH765:AI765">_xlfn.TEXTSPLIT(AG765,",")</f>
        <v>Grass</v>
      </c>
      <c r="AI765" t="str">
        <v xml:space="preserve"> Flying</v>
      </c>
      <c r="AJ765" t="str">
        <f>'pokedex_(Update_04.21)'!E762</f>
        <v>7</v>
      </c>
      <c r="AK765" t="str">
        <v>Rowlet</v>
      </c>
      <c r="AL765" t="str">
        <v>Grass</v>
      </c>
      <c r="AM765" t="str">
        <v xml:space="preserve"> Flying</v>
      </c>
      <c r="AN765" t="str">
        <f t="shared" si="22"/>
        <v>Grass, Flying</v>
      </c>
      <c r="AO765" t="str">
        <v>Rowlet</v>
      </c>
      <c r="AQ765" t="str">
        <v>Grass, Flying</v>
      </c>
      <c r="AR765" t="str">
        <v>Decidueye</v>
      </c>
      <c r="AV765" t="str">
        <v>Rowlet</v>
      </c>
      <c r="AW765" t="str">
        <v>Grass, Flying</v>
      </c>
      <c r="AX765" t="str" cm="1">
        <f t="array" ref="AX765:AY765">_xlfn.TEXTSPLIT(AW765,",")</f>
        <v>Grass</v>
      </c>
      <c r="AY765" t="str">
        <v xml:space="preserve"> Flying</v>
      </c>
      <c r="AZ765" t="str">
        <f>'pokedex_(Update_04.21)'!E762</f>
        <v>7</v>
      </c>
      <c r="BA765" t="str">
        <v>Rowlet</v>
      </c>
      <c r="BB765" t="str">
        <v>Grass</v>
      </c>
      <c r="BC765" t="str">
        <v xml:space="preserve"> Flying</v>
      </c>
      <c r="BD765" t="str">
        <f t="shared" si="23"/>
        <v>Grass, Flying</v>
      </c>
      <c r="BE765" t="str">
        <v>Rowlet</v>
      </c>
      <c r="BG765" t="str">
        <v>Grass, Flying</v>
      </c>
      <c r="BH765" t="str">
        <v>Decidueye</v>
      </c>
    </row>
    <row r="766" spans="32:60" x14ac:dyDescent="0.35">
      <c r="AF766" t="str">
        <v>Dartrix</v>
      </c>
      <c r="AG766" t="str">
        <v>Grass, Flying</v>
      </c>
      <c r="AH766" t="str" cm="1">
        <f t="array" ref="AH766:AI766">_xlfn.TEXTSPLIT(AG766,",")</f>
        <v>Grass</v>
      </c>
      <c r="AI766" t="str">
        <v xml:space="preserve"> Flying</v>
      </c>
      <c r="AJ766" t="str">
        <f>'pokedex_(Update_04.21)'!E763</f>
        <v>7</v>
      </c>
      <c r="AK766" t="str">
        <v>Dartrix</v>
      </c>
      <c r="AL766" t="str">
        <v>Grass</v>
      </c>
      <c r="AM766" t="str">
        <v xml:space="preserve"> Flying</v>
      </c>
      <c r="AN766" t="str">
        <f t="shared" si="22"/>
        <v>Grass, Flying</v>
      </c>
      <c r="AO766" t="str">
        <v>Dartrix</v>
      </c>
      <c r="AQ766" t="str">
        <v>Grass, Flying</v>
      </c>
      <c r="AR766" t="str">
        <v>Litten</v>
      </c>
      <c r="AV766" t="str">
        <v>Dartrix</v>
      </c>
      <c r="AW766" t="str">
        <v>Grass, Flying</v>
      </c>
      <c r="AX766" t="str" cm="1">
        <f t="array" ref="AX766:AY766">_xlfn.TEXTSPLIT(AW766,",")</f>
        <v>Grass</v>
      </c>
      <c r="AY766" t="str">
        <v xml:space="preserve"> Flying</v>
      </c>
      <c r="AZ766" t="str">
        <f>'pokedex_(Update_04.21)'!E763</f>
        <v>7</v>
      </c>
      <c r="BA766" t="str">
        <v>Dartrix</v>
      </c>
      <c r="BB766" t="str">
        <v>Grass</v>
      </c>
      <c r="BC766" t="str">
        <v xml:space="preserve"> Flying</v>
      </c>
      <c r="BD766" t="str">
        <f t="shared" si="23"/>
        <v>Grass, Flying</v>
      </c>
      <c r="BE766" t="str">
        <v>Dartrix</v>
      </c>
      <c r="BG766" t="str">
        <v>Grass, Flying</v>
      </c>
      <c r="BH766" t="str">
        <v>Litten</v>
      </c>
    </row>
    <row r="767" spans="32:60" x14ac:dyDescent="0.35">
      <c r="AF767" t="str">
        <v>Decidueye</v>
      </c>
      <c r="AG767" t="str">
        <v>Grass, Ghost</v>
      </c>
      <c r="AH767" t="str" cm="1">
        <f t="array" ref="AH767:AI767">_xlfn.TEXTSPLIT(AG767,",")</f>
        <v>Grass</v>
      </c>
      <c r="AI767" t="str">
        <v xml:space="preserve"> Ghost</v>
      </c>
      <c r="AJ767" t="str">
        <f>'pokedex_(Update_04.21)'!E764</f>
        <v>7</v>
      </c>
      <c r="AK767" t="str">
        <v>Decidueye</v>
      </c>
      <c r="AL767" t="str">
        <v>Grass</v>
      </c>
      <c r="AM767" t="str">
        <v xml:space="preserve"> Ghost</v>
      </c>
      <c r="AN767" t="str">
        <f t="shared" si="22"/>
        <v>Grass, Ghost</v>
      </c>
      <c r="AO767" t="str">
        <v>Decidueye</v>
      </c>
      <c r="AQ767" t="str">
        <v>Grass, Ghost</v>
      </c>
      <c r="AR767" t="str">
        <v>Torracat</v>
      </c>
      <c r="AV767" t="str">
        <v>Decidueye</v>
      </c>
      <c r="AW767" t="str">
        <v>Grass, Ghost</v>
      </c>
      <c r="AX767" t="str" cm="1">
        <f t="array" ref="AX767:AY767">_xlfn.TEXTSPLIT(AW767,",")</f>
        <v>Grass</v>
      </c>
      <c r="AY767" t="str">
        <v xml:space="preserve"> Ghost</v>
      </c>
      <c r="AZ767" t="str">
        <f>'pokedex_(Update_04.21)'!E764</f>
        <v>7</v>
      </c>
      <c r="BA767" t="str">
        <v>Decidueye</v>
      </c>
      <c r="BB767" t="str">
        <v>Grass</v>
      </c>
      <c r="BC767" t="str">
        <v xml:space="preserve"> Ghost</v>
      </c>
      <c r="BD767" t="str">
        <f t="shared" si="23"/>
        <v>Grass, Ghost</v>
      </c>
      <c r="BE767" t="str">
        <v>Decidueye</v>
      </c>
      <c r="BG767" t="str">
        <v>Grass, Ghost</v>
      </c>
      <c r="BH767" t="str">
        <v>Torracat</v>
      </c>
    </row>
    <row r="768" spans="32:60" x14ac:dyDescent="0.35">
      <c r="AF768" t="str">
        <v>Litten</v>
      </c>
      <c r="AG768" t="str">
        <v>Fire</v>
      </c>
      <c r="AH768" t="str" cm="1">
        <f t="array" ref="AH768">_xlfn.TEXTSPLIT(AG768,",")</f>
        <v>Fire</v>
      </c>
      <c r="AJ768" t="str">
        <f>'pokedex_(Update_04.21)'!E765</f>
        <v>7</v>
      </c>
      <c r="AK768" t="str">
        <v>Litten</v>
      </c>
      <c r="AL768" t="str">
        <v>Fire</v>
      </c>
      <c r="AM768" t="str">
        <v>Fire</v>
      </c>
      <c r="AN768" t="str">
        <f t="shared" si="22"/>
        <v>Fire,Fire</v>
      </c>
      <c r="AO768" t="str">
        <v>Litten</v>
      </c>
      <c r="AQ768" t="str">
        <v>Fire</v>
      </c>
      <c r="AR768" t="str">
        <v>Incineroar</v>
      </c>
      <c r="AV768" t="str">
        <v>Litten</v>
      </c>
      <c r="AW768" t="str">
        <v>Fire</v>
      </c>
      <c r="AX768" t="str" cm="1">
        <f t="array" ref="AX768">_xlfn.TEXTSPLIT(AW768,",")</f>
        <v>Fire</v>
      </c>
      <c r="AZ768" t="str">
        <f>'pokedex_(Update_04.21)'!E765</f>
        <v>7</v>
      </c>
      <c r="BA768" t="str">
        <v>Litten</v>
      </c>
      <c r="BB768" t="str">
        <v>Fire</v>
      </c>
      <c r="BC768" t="str">
        <v>Fire</v>
      </c>
      <c r="BD768" t="str">
        <f t="shared" si="23"/>
        <v>Fire,Fire</v>
      </c>
      <c r="BE768" t="str">
        <v>Litten</v>
      </c>
      <c r="BG768" t="str">
        <v>Fire</v>
      </c>
      <c r="BH768" t="str">
        <v>Incineroar</v>
      </c>
    </row>
    <row r="769" spans="32:60" x14ac:dyDescent="0.35">
      <c r="AF769" t="str">
        <v>Torracat</v>
      </c>
      <c r="AG769" t="str">
        <v>Fire</v>
      </c>
      <c r="AH769" t="str" cm="1">
        <f t="array" ref="AH769">_xlfn.TEXTSPLIT(AG769,",")</f>
        <v>Fire</v>
      </c>
      <c r="AJ769" t="str">
        <f>'pokedex_(Update_04.21)'!E766</f>
        <v>7</v>
      </c>
      <c r="AK769" t="str">
        <v>Torracat</v>
      </c>
      <c r="AL769" t="str">
        <v>Fire</v>
      </c>
      <c r="AM769" t="str">
        <v>Fire</v>
      </c>
      <c r="AN769" t="str">
        <f t="shared" si="22"/>
        <v>Fire,Fire</v>
      </c>
      <c r="AO769" t="str">
        <v>Torracat</v>
      </c>
      <c r="AQ769" t="str">
        <v>Fire</v>
      </c>
      <c r="AR769" t="str">
        <v>Popplio</v>
      </c>
      <c r="AV769" t="str">
        <v>Torracat</v>
      </c>
      <c r="AW769" t="str">
        <v>Fire</v>
      </c>
      <c r="AX769" t="str" cm="1">
        <f t="array" ref="AX769">_xlfn.TEXTSPLIT(AW769,",")</f>
        <v>Fire</v>
      </c>
      <c r="AZ769" t="str">
        <f>'pokedex_(Update_04.21)'!E766</f>
        <v>7</v>
      </c>
      <c r="BA769" t="str">
        <v>Torracat</v>
      </c>
      <c r="BB769" t="str">
        <v>Fire</v>
      </c>
      <c r="BC769" t="str">
        <v>Fire</v>
      </c>
      <c r="BD769" t="str">
        <f t="shared" si="23"/>
        <v>Fire,Fire</v>
      </c>
      <c r="BE769" t="str">
        <v>Torracat</v>
      </c>
      <c r="BG769" t="str">
        <v>Fire</v>
      </c>
      <c r="BH769" t="str">
        <v>Popplio</v>
      </c>
    </row>
    <row r="770" spans="32:60" x14ac:dyDescent="0.35">
      <c r="AF770" t="str">
        <v>Incineroar</v>
      </c>
      <c r="AG770" t="str">
        <v>Fire, Dark</v>
      </c>
      <c r="AH770" t="str" cm="1">
        <f t="array" ref="AH770:AI770">_xlfn.TEXTSPLIT(AG770,",")</f>
        <v>Fire</v>
      </c>
      <c r="AI770" t="str">
        <v xml:space="preserve"> Dark</v>
      </c>
      <c r="AJ770" t="str">
        <f>'pokedex_(Update_04.21)'!E767</f>
        <v>7</v>
      </c>
      <c r="AK770" t="str">
        <v>Incineroar</v>
      </c>
      <c r="AL770" t="str">
        <v>Fire</v>
      </c>
      <c r="AM770" t="str">
        <v xml:space="preserve"> Dark</v>
      </c>
      <c r="AN770" t="str">
        <f t="shared" si="22"/>
        <v>Fire, Dark</v>
      </c>
      <c r="AO770" t="str">
        <v>Incineroar</v>
      </c>
      <c r="AQ770" t="str">
        <v>Fire, Dark</v>
      </c>
      <c r="AR770" t="str">
        <v>Brionne</v>
      </c>
      <c r="AV770" t="str">
        <v>Incineroar</v>
      </c>
      <c r="AW770" t="str">
        <v>Fire, Dark</v>
      </c>
      <c r="AX770" t="str" cm="1">
        <f t="array" ref="AX770:AY770">_xlfn.TEXTSPLIT(AW770,",")</f>
        <v>Fire</v>
      </c>
      <c r="AY770" t="str">
        <v xml:space="preserve"> Dark</v>
      </c>
      <c r="AZ770" t="str">
        <f>'pokedex_(Update_04.21)'!E767</f>
        <v>7</v>
      </c>
      <c r="BA770" t="str">
        <v>Incineroar</v>
      </c>
      <c r="BB770" t="str">
        <v>Fire</v>
      </c>
      <c r="BC770" t="str">
        <v xml:space="preserve"> Dark</v>
      </c>
      <c r="BD770" t="str">
        <f t="shared" si="23"/>
        <v>Fire, Dark</v>
      </c>
      <c r="BE770" t="str">
        <v>Incineroar</v>
      </c>
      <c r="BG770" t="str">
        <v>Fire, Dark</v>
      </c>
      <c r="BH770" t="str">
        <v>Brionne</v>
      </c>
    </row>
    <row r="771" spans="32:60" x14ac:dyDescent="0.35">
      <c r="AF771" t="str">
        <v>Popplio</v>
      </c>
      <c r="AG771" t="str">
        <v>Water</v>
      </c>
      <c r="AH771" t="str" cm="1">
        <f t="array" ref="AH771">_xlfn.TEXTSPLIT(AG771,",")</f>
        <v>Water</v>
      </c>
      <c r="AJ771" t="str">
        <f>'pokedex_(Update_04.21)'!E768</f>
        <v>7</v>
      </c>
      <c r="AK771" t="str">
        <v>Popplio</v>
      </c>
      <c r="AL771" t="str">
        <v>Water</v>
      </c>
      <c r="AM771" t="str">
        <v>Water</v>
      </c>
      <c r="AN771" t="str">
        <f t="shared" si="22"/>
        <v>Water,Water</v>
      </c>
      <c r="AO771" t="str">
        <v>Popplio</v>
      </c>
      <c r="AQ771" t="str">
        <v>Water</v>
      </c>
      <c r="AR771" t="str">
        <v>Primarina</v>
      </c>
      <c r="AV771" t="str">
        <v>Popplio</v>
      </c>
      <c r="AW771" t="str">
        <v>Water</v>
      </c>
      <c r="AX771" t="str" cm="1">
        <f t="array" ref="AX771">_xlfn.TEXTSPLIT(AW771,",")</f>
        <v>Water</v>
      </c>
      <c r="AZ771" t="str">
        <f>'pokedex_(Update_04.21)'!E768</f>
        <v>7</v>
      </c>
      <c r="BA771" t="str">
        <v>Popplio</v>
      </c>
      <c r="BB771" t="str">
        <v>Water</v>
      </c>
      <c r="BC771" t="str">
        <v>Water</v>
      </c>
      <c r="BD771" t="str">
        <f t="shared" si="23"/>
        <v>Water,Water</v>
      </c>
      <c r="BE771" t="str">
        <v>Popplio</v>
      </c>
      <c r="BG771" t="str">
        <v>Water</v>
      </c>
      <c r="BH771" t="str">
        <v>Primarina</v>
      </c>
    </row>
    <row r="772" spans="32:60" x14ac:dyDescent="0.35">
      <c r="AF772" t="str">
        <v>Brionne</v>
      </c>
      <c r="AG772" t="str">
        <v>Water</v>
      </c>
      <c r="AH772" t="str" cm="1">
        <f t="array" ref="AH772">_xlfn.TEXTSPLIT(AG772,",")</f>
        <v>Water</v>
      </c>
      <c r="AJ772" t="str">
        <f>'pokedex_(Update_04.21)'!E769</f>
        <v>7</v>
      </c>
      <c r="AK772" t="str">
        <v>Brionne</v>
      </c>
      <c r="AL772" t="str">
        <v>Water</v>
      </c>
      <c r="AM772" t="str">
        <v>Water</v>
      </c>
      <c r="AN772" t="str">
        <f t="shared" si="22"/>
        <v>Water,Water</v>
      </c>
      <c r="AO772" t="str">
        <v>Brionne</v>
      </c>
      <c r="AQ772" t="str">
        <v>Water</v>
      </c>
      <c r="AR772" t="str">
        <v>Pikipek</v>
      </c>
      <c r="AV772" t="str">
        <v>Brionne</v>
      </c>
      <c r="AW772" t="str">
        <v>Water</v>
      </c>
      <c r="AX772" t="str" cm="1">
        <f t="array" ref="AX772">_xlfn.TEXTSPLIT(AW772,",")</f>
        <v>Water</v>
      </c>
      <c r="AZ772" t="str">
        <f>'pokedex_(Update_04.21)'!E769</f>
        <v>7</v>
      </c>
      <c r="BA772" t="str">
        <v>Brionne</v>
      </c>
      <c r="BB772" t="str">
        <v>Water</v>
      </c>
      <c r="BC772" t="str">
        <v>Water</v>
      </c>
      <c r="BD772" t="str">
        <f t="shared" si="23"/>
        <v>Water,Water</v>
      </c>
      <c r="BE772" t="str">
        <v>Brionne</v>
      </c>
      <c r="BG772" t="str">
        <v>Water</v>
      </c>
      <c r="BH772" t="str">
        <v>Pikipek</v>
      </c>
    </row>
    <row r="773" spans="32:60" x14ac:dyDescent="0.35">
      <c r="AF773" t="str">
        <v>Primarina</v>
      </c>
      <c r="AG773" t="str">
        <v>Water, Fairy</v>
      </c>
      <c r="AH773" t="str" cm="1">
        <f t="array" ref="AH773:AI773">_xlfn.TEXTSPLIT(AG773,",")</f>
        <v>Water</v>
      </c>
      <c r="AI773" t="str">
        <v xml:space="preserve"> Fairy</v>
      </c>
      <c r="AJ773" t="str">
        <f>'pokedex_(Update_04.21)'!E770</f>
        <v>7</v>
      </c>
      <c r="AK773" t="str">
        <v>Primarina</v>
      </c>
      <c r="AL773" t="str">
        <v>Water</v>
      </c>
      <c r="AM773" t="str">
        <v xml:space="preserve"> Fairy</v>
      </c>
      <c r="AN773" t="str">
        <f t="shared" si="22"/>
        <v>Water, Fairy</v>
      </c>
      <c r="AO773" t="str">
        <v>Primarina</v>
      </c>
      <c r="AQ773" t="str">
        <v>Water, Fairy</v>
      </c>
      <c r="AR773" t="str">
        <v>Trumbeak</v>
      </c>
      <c r="AV773" t="str">
        <v>Primarina</v>
      </c>
      <c r="AW773" t="str">
        <v>Water, Fairy</v>
      </c>
      <c r="AX773" t="str" cm="1">
        <f t="array" ref="AX773:AY773">_xlfn.TEXTSPLIT(AW773,",")</f>
        <v>Water</v>
      </c>
      <c r="AY773" t="str">
        <v xml:space="preserve"> Fairy</v>
      </c>
      <c r="AZ773" t="str">
        <f>'pokedex_(Update_04.21)'!E770</f>
        <v>7</v>
      </c>
      <c r="BA773" t="str">
        <v>Primarina</v>
      </c>
      <c r="BB773" t="str">
        <v>Water</v>
      </c>
      <c r="BC773" t="str">
        <v xml:space="preserve"> Fairy</v>
      </c>
      <c r="BD773" t="str">
        <f t="shared" si="23"/>
        <v>Water, Fairy</v>
      </c>
      <c r="BE773" t="str">
        <v>Primarina</v>
      </c>
      <c r="BG773" t="str">
        <v>Water, Fairy</v>
      </c>
      <c r="BH773" t="str">
        <v>Trumbeak</v>
      </c>
    </row>
    <row r="774" spans="32:60" x14ac:dyDescent="0.35">
      <c r="AF774" t="str">
        <v>Pikipek</v>
      </c>
      <c r="AG774" t="str">
        <v>Normal, Flying</v>
      </c>
      <c r="AH774" t="str" cm="1">
        <f t="array" ref="AH774:AI774">_xlfn.TEXTSPLIT(AG774,",")</f>
        <v>Normal</v>
      </c>
      <c r="AI774" t="str">
        <v xml:space="preserve"> Flying</v>
      </c>
      <c r="AJ774" t="str">
        <f>'pokedex_(Update_04.21)'!E771</f>
        <v>7</v>
      </c>
      <c r="AK774" t="str">
        <v>Pikipek</v>
      </c>
      <c r="AL774" t="str">
        <v>Normal</v>
      </c>
      <c r="AM774" t="str">
        <v xml:space="preserve"> Flying</v>
      </c>
      <c r="AN774" t="str">
        <f t="shared" ref="AN774:AN837" si="24">_xlfn.TEXTJOIN(",",TRUE,AL774,AM774)</f>
        <v>Normal, Flying</v>
      </c>
      <c r="AO774" t="str">
        <v>Pikipek</v>
      </c>
      <c r="AQ774" t="str">
        <v>Normal, Flying</v>
      </c>
      <c r="AR774" t="str">
        <v>Toucannon</v>
      </c>
      <c r="AV774" t="str">
        <v>Pikipek</v>
      </c>
      <c r="AW774" t="str">
        <v>Normal, Flying</v>
      </c>
      <c r="AX774" t="str" cm="1">
        <f t="array" ref="AX774:AY774">_xlfn.TEXTSPLIT(AW774,",")</f>
        <v>Normal</v>
      </c>
      <c r="AY774" t="str">
        <v xml:space="preserve"> Flying</v>
      </c>
      <c r="AZ774" t="str">
        <f>'pokedex_(Update_04.21)'!E771</f>
        <v>7</v>
      </c>
      <c r="BA774" t="str">
        <v>Pikipek</v>
      </c>
      <c r="BB774" t="str">
        <v>Normal</v>
      </c>
      <c r="BC774" t="str">
        <v xml:space="preserve"> Flying</v>
      </c>
      <c r="BD774" t="str">
        <f t="shared" ref="BD774:BD837" si="25">_xlfn.TEXTJOIN(",",TRUE,BB774,BC774)</f>
        <v>Normal, Flying</v>
      </c>
      <c r="BE774" t="str">
        <v>Pikipek</v>
      </c>
      <c r="BG774" t="str">
        <v>Normal, Flying</v>
      </c>
      <c r="BH774" t="str">
        <v>Toucannon</v>
      </c>
    </row>
    <row r="775" spans="32:60" x14ac:dyDescent="0.35">
      <c r="AF775" t="str">
        <v>Trumbeak</v>
      </c>
      <c r="AG775" t="str">
        <v>Normal, Flying</v>
      </c>
      <c r="AH775" t="str" cm="1">
        <f t="array" ref="AH775:AI775">_xlfn.TEXTSPLIT(AG775,",")</f>
        <v>Normal</v>
      </c>
      <c r="AI775" t="str">
        <v xml:space="preserve"> Flying</v>
      </c>
      <c r="AJ775" t="str">
        <f>'pokedex_(Update_04.21)'!E772</f>
        <v>7</v>
      </c>
      <c r="AK775" t="str">
        <v>Trumbeak</v>
      </c>
      <c r="AL775" t="str">
        <v>Normal</v>
      </c>
      <c r="AM775" t="str">
        <v xml:space="preserve"> Flying</v>
      </c>
      <c r="AN775" t="str">
        <f t="shared" si="24"/>
        <v>Normal, Flying</v>
      </c>
      <c r="AO775" t="str">
        <v>Trumbeak</v>
      </c>
      <c r="AQ775" t="str">
        <v>Normal, Flying</v>
      </c>
      <c r="AR775" t="str">
        <v>Yungoos</v>
      </c>
      <c r="AV775" t="str">
        <v>Trumbeak</v>
      </c>
      <c r="AW775" t="str">
        <v>Normal, Flying</v>
      </c>
      <c r="AX775" t="str" cm="1">
        <f t="array" ref="AX775:AY775">_xlfn.TEXTSPLIT(AW775,",")</f>
        <v>Normal</v>
      </c>
      <c r="AY775" t="str">
        <v xml:space="preserve"> Flying</v>
      </c>
      <c r="AZ775" t="str">
        <f>'pokedex_(Update_04.21)'!E772</f>
        <v>7</v>
      </c>
      <c r="BA775" t="str">
        <v>Trumbeak</v>
      </c>
      <c r="BB775" t="str">
        <v>Normal</v>
      </c>
      <c r="BC775" t="str">
        <v xml:space="preserve"> Flying</v>
      </c>
      <c r="BD775" t="str">
        <f t="shared" si="25"/>
        <v>Normal, Flying</v>
      </c>
      <c r="BE775" t="str">
        <v>Trumbeak</v>
      </c>
      <c r="BG775" t="str">
        <v>Normal, Flying</v>
      </c>
      <c r="BH775" t="str">
        <v>Yungoos</v>
      </c>
    </row>
    <row r="776" spans="32:60" x14ac:dyDescent="0.35">
      <c r="AF776" t="str">
        <v>Toucannon</v>
      </c>
      <c r="AG776" t="str">
        <v>Normal, Flying</v>
      </c>
      <c r="AH776" t="str" cm="1">
        <f t="array" ref="AH776:AI776">_xlfn.TEXTSPLIT(AG776,",")</f>
        <v>Normal</v>
      </c>
      <c r="AI776" t="str">
        <v xml:space="preserve"> Flying</v>
      </c>
      <c r="AJ776" t="str">
        <f>'pokedex_(Update_04.21)'!E773</f>
        <v>7</v>
      </c>
      <c r="AK776" t="str">
        <v>Toucannon</v>
      </c>
      <c r="AL776" t="str">
        <v>Normal</v>
      </c>
      <c r="AM776" t="str">
        <v xml:space="preserve"> Flying</v>
      </c>
      <c r="AN776" t="str">
        <f t="shared" si="24"/>
        <v>Normal, Flying</v>
      </c>
      <c r="AO776" t="str">
        <v>Toucannon</v>
      </c>
      <c r="AQ776" t="str">
        <v>Normal, Flying</v>
      </c>
      <c r="AR776" t="str">
        <v>Gumshoos</v>
      </c>
      <c r="AV776" t="str">
        <v>Toucannon</v>
      </c>
      <c r="AW776" t="str">
        <v>Normal, Flying</v>
      </c>
      <c r="AX776" t="str" cm="1">
        <f t="array" ref="AX776:AY776">_xlfn.TEXTSPLIT(AW776,",")</f>
        <v>Normal</v>
      </c>
      <c r="AY776" t="str">
        <v xml:space="preserve"> Flying</v>
      </c>
      <c r="AZ776" t="str">
        <f>'pokedex_(Update_04.21)'!E773</f>
        <v>7</v>
      </c>
      <c r="BA776" t="str">
        <v>Toucannon</v>
      </c>
      <c r="BB776" t="str">
        <v>Normal</v>
      </c>
      <c r="BC776" t="str">
        <v xml:space="preserve"> Flying</v>
      </c>
      <c r="BD776" t="str">
        <f t="shared" si="25"/>
        <v>Normal, Flying</v>
      </c>
      <c r="BE776" t="str">
        <v>Toucannon</v>
      </c>
      <c r="BG776" t="str">
        <v>Normal, Flying</v>
      </c>
      <c r="BH776" t="str">
        <v>Gumshoos</v>
      </c>
    </row>
    <row r="777" spans="32:60" x14ac:dyDescent="0.35">
      <c r="AF777" t="str">
        <v>Yungoos</v>
      </c>
      <c r="AG777" t="str">
        <v>Normal</v>
      </c>
      <c r="AH777" t="str" cm="1">
        <f t="array" ref="AH777">_xlfn.TEXTSPLIT(AG777,",")</f>
        <v>Normal</v>
      </c>
      <c r="AJ777" t="str">
        <f>'pokedex_(Update_04.21)'!E774</f>
        <v>7</v>
      </c>
      <c r="AK777" t="str">
        <v>Yungoos</v>
      </c>
      <c r="AL777" t="str">
        <v>Normal</v>
      </c>
      <c r="AM777" t="str">
        <v>Normal</v>
      </c>
      <c r="AN777" t="str">
        <f t="shared" si="24"/>
        <v>Normal,Normal</v>
      </c>
      <c r="AO777" t="str">
        <v>Yungoos</v>
      </c>
      <c r="AQ777" t="str">
        <v>Normal</v>
      </c>
      <c r="AR777" t="str">
        <v>Grubbin</v>
      </c>
      <c r="AV777" t="str">
        <v>Yungoos</v>
      </c>
      <c r="AW777" t="str">
        <v>Normal</v>
      </c>
      <c r="AX777" t="str" cm="1">
        <f t="array" ref="AX777">_xlfn.TEXTSPLIT(AW777,",")</f>
        <v>Normal</v>
      </c>
      <c r="AZ777" t="str">
        <f>'pokedex_(Update_04.21)'!E774</f>
        <v>7</v>
      </c>
      <c r="BA777" t="str">
        <v>Yungoos</v>
      </c>
      <c r="BB777" t="str">
        <v>Normal</v>
      </c>
      <c r="BC777" t="str">
        <v>Normal</v>
      </c>
      <c r="BD777" t="str">
        <f t="shared" si="25"/>
        <v>Normal,Normal</v>
      </c>
      <c r="BE777" t="str">
        <v>Yungoos</v>
      </c>
      <c r="BG777" t="str">
        <v>Normal</v>
      </c>
      <c r="BH777" t="str">
        <v>Grubbin</v>
      </c>
    </row>
    <row r="778" spans="32:60" x14ac:dyDescent="0.35">
      <c r="AF778" t="str">
        <v>Gumshoos</v>
      </c>
      <c r="AG778" t="str">
        <v>Normal</v>
      </c>
      <c r="AH778" t="str" cm="1">
        <f t="array" ref="AH778">_xlfn.TEXTSPLIT(AG778,",")</f>
        <v>Normal</v>
      </c>
      <c r="AJ778" t="str">
        <f>'pokedex_(Update_04.21)'!E775</f>
        <v>7</v>
      </c>
      <c r="AK778" t="str">
        <v>Gumshoos</v>
      </c>
      <c r="AL778" t="str">
        <v>Normal</v>
      </c>
      <c r="AM778" t="str">
        <v>Normal</v>
      </c>
      <c r="AN778" t="str">
        <f t="shared" si="24"/>
        <v>Normal,Normal</v>
      </c>
      <c r="AO778" t="str">
        <v>Gumshoos</v>
      </c>
      <c r="AQ778" t="str">
        <v>Normal</v>
      </c>
      <c r="AR778" t="str">
        <v>Charjabug</v>
      </c>
      <c r="AV778" t="str">
        <v>Gumshoos</v>
      </c>
      <c r="AW778" t="str">
        <v>Normal</v>
      </c>
      <c r="AX778" t="str" cm="1">
        <f t="array" ref="AX778">_xlfn.TEXTSPLIT(AW778,",")</f>
        <v>Normal</v>
      </c>
      <c r="AZ778" t="str">
        <f>'pokedex_(Update_04.21)'!E775</f>
        <v>7</v>
      </c>
      <c r="BA778" t="str">
        <v>Gumshoos</v>
      </c>
      <c r="BB778" t="str">
        <v>Normal</v>
      </c>
      <c r="BC778" t="str">
        <v>Normal</v>
      </c>
      <c r="BD778" t="str">
        <f t="shared" si="25"/>
        <v>Normal,Normal</v>
      </c>
      <c r="BE778" t="str">
        <v>Gumshoos</v>
      </c>
      <c r="BG778" t="str">
        <v>Normal</v>
      </c>
      <c r="BH778" t="str">
        <v>Charjabug</v>
      </c>
    </row>
    <row r="779" spans="32:60" x14ac:dyDescent="0.35">
      <c r="AF779" t="str">
        <v>Grubbin</v>
      </c>
      <c r="AG779" t="str">
        <v>Bug</v>
      </c>
      <c r="AH779" t="str" cm="1">
        <f t="array" ref="AH779">_xlfn.TEXTSPLIT(AG779,",")</f>
        <v>Bug</v>
      </c>
      <c r="AJ779" t="str">
        <f>'pokedex_(Update_04.21)'!E776</f>
        <v>7</v>
      </c>
      <c r="AK779" t="str">
        <v>Grubbin</v>
      </c>
      <c r="AL779" t="str">
        <v>Bug</v>
      </c>
      <c r="AM779" t="str">
        <v>Bug</v>
      </c>
      <c r="AN779" t="str">
        <f t="shared" si="24"/>
        <v>Bug,Bug</v>
      </c>
      <c r="AO779" t="str">
        <v>Grubbin</v>
      </c>
      <c r="AQ779" t="str">
        <v>Bug</v>
      </c>
      <c r="AR779" t="str">
        <v>Vikavolt</v>
      </c>
      <c r="AV779" t="str">
        <v>Grubbin</v>
      </c>
      <c r="AW779" t="str">
        <v>Bug</v>
      </c>
      <c r="AX779" t="str" cm="1">
        <f t="array" ref="AX779">_xlfn.TEXTSPLIT(AW779,",")</f>
        <v>Bug</v>
      </c>
      <c r="AZ779" t="str">
        <f>'pokedex_(Update_04.21)'!E776</f>
        <v>7</v>
      </c>
      <c r="BA779" t="str">
        <v>Grubbin</v>
      </c>
      <c r="BB779" t="str">
        <v>Bug</v>
      </c>
      <c r="BC779" t="str">
        <v>Bug</v>
      </c>
      <c r="BD779" t="str">
        <f t="shared" si="25"/>
        <v>Bug,Bug</v>
      </c>
      <c r="BE779" t="str">
        <v>Grubbin</v>
      </c>
      <c r="BG779" t="str">
        <v>Bug</v>
      </c>
      <c r="BH779" t="str">
        <v>Vikavolt</v>
      </c>
    </row>
    <row r="780" spans="32:60" x14ac:dyDescent="0.35">
      <c r="AF780" t="str">
        <v>Charjabug</v>
      </c>
      <c r="AG780" t="str">
        <v>Bug, Electric</v>
      </c>
      <c r="AH780" t="str" cm="1">
        <f t="array" ref="AH780:AI780">_xlfn.TEXTSPLIT(AG780,",")</f>
        <v>Bug</v>
      </c>
      <c r="AI780" t="str">
        <v xml:space="preserve"> Electric</v>
      </c>
      <c r="AJ780" t="str">
        <f>'pokedex_(Update_04.21)'!E777</f>
        <v>7</v>
      </c>
      <c r="AK780" t="str">
        <v>Charjabug</v>
      </c>
      <c r="AL780" t="str">
        <v>Bug</v>
      </c>
      <c r="AM780" t="str">
        <v xml:space="preserve"> Electric</v>
      </c>
      <c r="AN780" t="str">
        <f t="shared" si="24"/>
        <v>Bug, Electric</v>
      </c>
      <c r="AO780" t="str">
        <v>Charjabug</v>
      </c>
      <c r="AQ780" t="str">
        <v>Bug, Electric</v>
      </c>
      <c r="AR780" t="str">
        <v>Crabrawler</v>
      </c>
      <c r="AV780" t="str">
        <v>Charjabug</v>
      </c>
      <c r="AW780" t="str">
        <v>Bug, Electric</v>
      </c>
      <c r="AX780" t="str" cm="1">
        <f t="array" ref="AX780:AY780">_xlfn.TEXTSPLIT(AW780,",")</f>
        <v>Bug</v>
      </c>
      <c r="AY780" t="str">
        <v xml:space="preserve"> Electric</v>
      </c>
      <c r="AZ780" t="str">
        <f>'pokedex_(Update_04.21)'!E777</f>
        <v>7</v>
      </c>
      <c r="BA780" t="str">
        <v>Charjabug</v>
      </c>
      <c r="BB780" t="str">
        <v>Bug</v>
      </c>
      <c r="BC780" t="str">
        <v xml:space="preserve"> Electric</v>
      </c>
      <c r="BD780" t="str">
        <f t="shared" si="25"/>
        <v>Bug, Electric</v>
      </c>
      <c r="BE780" t="str">
        <v>Charjabug</v>
      </c>
      <c r="BG780" t="str">
        <v>Bug, Electric</v>
      </c>
      <c r="BH780" t="str">
        <v>Crabrawler</v>
      </c>
    </row>
    <row r="781" spans="32:60" x14ac:dyDescent="0.35">
      <c r="AF781" t="str">
        <v>Vikavolt</v>
      </c>
      <c r="AG781" t="str">
        <v>Bug, Electric</v>
      </c>
      <c r="AH781" t="str" cm="1">
        <f t="array" ref="AH781:AI781">_xlfn.TEXTSPLIT(AG781,",")</f>
        <v>Bug</v>
      </c>
      <c r="AI781" t="str">
        <v xml:space="preserve"> Electric</v>
      </c>
      <c r="AJ781" t="str">
        <f>'pokedex_(Update_04.21)'!E778</f>
        <v>7</v>
      </c>
      <c r="AK781" t="str">
        <v>Vikavolt</v>
      </c>
      <c r="AL781" t="str">
        <v>Bug</v>
      </c>
      <c r="AM781" t="str">
        <v xml:space="preserve"> Electric</v>
      </c>
      <c r="AN781" t="str">
        <f t="shared" si="24"/>
        <v>Bug, Electric</v>
      </c>
      <c r="AO781" t="str">
        <v>Vikavolt</v>
      </c>
      <c r="AQ781" t="str">
        <v>Bug, Electric</v>
      </c>
      <c r="AR781" t="str">
        <v>Crabominable</v>
      </c>
      <c r="AV781" t="str">
        <v>Vikavolt</v>
      </c>
      <c r="AW781" t="str">
        <v>Bug, Electric</v>
      </c>
      <c r="AX781" t="str" cm="1">
        <f t="array" ref="AX781:AY781">_xlfn.TEXTSPLIT(AW781,",")</f>
        <v>Bug</v>
      </c>
      <c r="AY781" t="str">
        <v xml:space="preserve"> Electric</v>
      </c>
      <c r="AZ781" t="str">
        <f>'pokedex_(Update_04.21)'!E778</f>
        <v>7</v>
      </c>
      <c r="BA781" t="str">
        <v>Vikavolt</v>
      </c>
      <c r="BB781" t="str">
        <v>Bug</v>
      </c>
      <c r="BC781" t="str">
        <v xml:space="preserve"> Electric</v>
      </c>
      <c r="BD781" t="str">
        <f t="shared" si="25"/>
        <v>Bug, Electric</v>
      </c>
      <c r="BE781" t="str">
        <v>Vikavolt</v>
      </c>
      <c r="BG781" t="str">
        <v>Bug, Electric</v>
      </c>
      <c r="BH781" t="str">
        <v>Crabominable</v>
      </c>
    </row>
    <row r="782" spans="32:60" x14ac:dyDescent="0.35">
      <c r="AF782" t="str">
        <v>Crabrawler</v>
      </c>
      <c r="AG782" t="str">
        <v>Fighting</v>
      </c>
      <c r="AH782" t="str" cm="1">
        <f t="array" ref="AH782">_xlfn.TEXTSPLIT(AG782,",")</f>
        <v>Fighting</v>
      </c>
      <c r="AJ782" t="str">
        <f>'pokedex_(Update_04.21)'!E779</f>
        <v>7</v>
      </c>
      <c r="AK782" t="str">
        <v>Crabrawler</v>
      </c>
      <c r="AL782" t="str">
        <v>Fighting</v>
      </c>
      <c r="AM782" t="str">
        <v>Fighting</v>
      </c>
      <c r="AN782" t="str">
        <f t="shared" si="24"/>
        <v>Fighting,Fighting</v>
      </c>
      <c r="AO782" t="str">
        <v>Crabrawler</v>
      </c>
      <c r="AQ782" t="str">
        <v>Fighting</v>
      </c>
      <c r="AR782" t="str">
        <v>Oricorio Baile Style</v>
      </c>
      <c r="AV782" t="str">
        <v>Crabrawler</v>
      </c>
      <c r="AW782" t="str">
        <v>Fighting</v>
      </c>
      <c r="AX782" t="str" cm="1">
        <f t="array" ref="AX782">_xlfn.TEXTSPLIT(AW782,",")</f>
        <v>Fighting</v>
      </c>
      <c r="AZ782" t="str">
        <f>'pokedex_(Update_04.21)'!E779</f>
        <v>7</v>
      </c>
      <c r="BA782" t="str">
        <v>Crabrawler</v>
      </c>
      <c r="BB782" t="str">
        <v>Fighting</v>
      </c>
      <c r="BC782" t="str">
        <v>Fighting</v>
      </c>
      <c r="BD782" t="str">
        <f t="shared" si="25"/>
        <v>Fighting,Fighting</v>
      </c>
      <c r="BE782" t="str">
        <v>Crabrawler</v>
      </c>
      <c r="BG782" t="str">
        <v>Fighting</v>
      </c>
      <c r="BH782" t="str">
        <v>Oricorio Baile Style</v>
      </c>
    </row>
    <row r="783" spans="32:60" x14ac:dyDescent="0.35">
      <c r="AF783" t="str">
        <v>Crabominable</v>
      </c>
      <c r="AG783" t="str">
        <v>Fighting, Ice</v>
      </c>
      <c r="AH783" t="str" cm="1">
        <f t="array" ref="AH783:AI783">_xlfn.TEXTSPLIT(AG783,",")</f>
        <v>Fighting</v>
      </c>
      <c r="AI783" t="str">
        <v xml:space="preserve"> Ice</v>
      </c>
      <c r="AJ783" t="str">
        <f>'pokedex_(Update_04.21)'!E780</f>
        <v>7</v>
      </c>
      <c r="AK783" t="str">
        <v>Crabominable</v>
      </c>
      <c r="AL783" t="str">
        <v>Fighting</v>
      </c>
      <c r="AM783" t="str">
        <v xml:space="preserve"> Ice</v>
      </c>
      <c r="AN783" t="str">
        <f t="shared" si="24"/>
        <v>Fighting, Ice</v>
      </c>
      <c r="AO783" t="str">
        <v>Crabominable</v>
      </c>
      <c r="AQ783" t="str">
        <v>Fighting, Ice</v>
      </c>
      <c r="AR783" t="str">
        <v>Oricorio Pom-Pom Style</v>
      </c>
      <c r="AV783" t="str">
        <v>Crabominable</v>
      </c>
      <c r="AW783" t="str">
        <v>Fighting, Ice</v>
      </c>
      <c r="AX783" t="str" cm="1">
        <f t="array" ref="AX783:AY783">_xlfn.TEXTSPLIT(AW783,",")</f>
        <v>Fighting</v>
      </c>
      <c r="AY783" t="str">
        <v xml:space="preserve"> Ice</v>
      </c>
      <c r="AZ783" t="str">
        <f>'pokedex_(Update_04.21)'!E780</f>
        <v>7</v>
      </c>
      <c r="BA783" t="str">
        <v>Crabominable</v>
      </c>
      <c r="BB783" t="str">
        <v>Fighting</v>
      </c>
      <c r="BC783" t="str">
        <v xml:space="preserve"> Ice</v>
      </c>
      <c r="BD783" t="str">
        <f t="shared" si="25"/>
        <v>Fighting, Ice</v>
      </c>
      <c r="BE783" t="str">
        <v>Crabominable</v>
      </c>
      <c r="BG783" t="str">
        <v>Fighting, Ice</v>
      </c>
      <c r="BH783" t="str">
        <v>Oricorio Pom-Pom Style</v>
      </c>
    </row>
    <row r="784" spans="32:60" x14ac:dyDescent="0.35">
      <c r="AF784" t="str">
        <v>Oricorio Baile Style</v>
      </c>
      <c r="AG784" t="str">
        <v>Fire, Flying</v>
      </c>
      <c r="AH784" t="str" cm="1">
        <f t="array" ref="AH784:AI784">_xlfn.TEXTSPLIT(AG784,",")</f>
        <v>Fire</v>
      </c>
      <c r="AI784" t="str">
        <v xml:space="preserve"> Flying</v>
      </c>
      <c r="AJ784" t="str">
        <f>'pokedex_(Update_04.21)'!E781</f>
        <v>7</v>
      </c>
      <c r="AK784" t="str">
        <v>Oricorio Baile Style</v>
      </c>
      <c r="AL784" t="str">
        <v>Fire</v>
      </c>
      <c r="AM784" t="str">
        <v xml:space="preserve"> Flying</v>
      </c>
      <c r="AN784" t="str">
        <f t="shared" si="24"/>
        <v>Fire, Flying</v>
      </c>
      <c r="AO784" t="str">
        <v>Oricorio Baile Style</v>
      </c>
      <c r="AQ784" t="str">
        <v>Fire, Flying</v>
      </c>
      <c r="AR784" t="str">
        <v>Oricorio Pa'u Style</v>
      </c>
      <c r="AV784" t="str">
        <v>Oricorio Baile Style</v>
      </c>
      <c r="AW784" t="str">
        <v>Fire, Flying</v>
      </c>
      <c r="AX784" t="str" cm="1">
        <f t="array" ref="AX784:AY784">_xlfn.TEXTSPLIT(AW784,",")</f>
        <v>Fire</v>
      </c>
      <c r="AY784" t="str">
        <v xml:space="preserve"> Flying</v>
      </c>
      <c r="AZ784" t="str">
        <f>'pokedex_(Update_04.21)'!E781</f>
        <v>7</v>
      </c>
      <c r="BA784" t="str">
        <v>Oricorio Baile Style</v>
      </c>
      <c r="BB784" t="str">
        <v>Fire</v>
      </c>
      <c r="BC784" t="str">
        <v xml:space="preserve"> Flying</v>
      </c>
      <c r="BD784" t="str">
        <f t="shared" si="25"/>
        <v>Fire, Flying</v>
      </c>
      <c r="BE784" t="str">
        <v>Oricorio Baile Style</v>
      </c>
      <c r="BG784" t="str">
        <v>Fire, Flying</v>
      </c>
      <c r="BH784" t="str">
        <v>Oricorio Pa'u Style</v>
      </c>
    </row>
    <row r="785" spans="32:60" x14ac:dyDescent="0.35">
      <c r="AF785" t="str">
        <v>Oricorio Pom-Pom Style</v>
      </c>
      <c r="AG785" t="str">
        <v>Electric, Flying</v>
      </c>
      <c r="AH785" t="str" cm="1">
        <f t="array" ref="AH785:AI785">_xlfn.TEXTSPLIT(AG785,",")</f>
        <v>Electric</v>
      </c>
      <c r="AI785" t="str">
        <v xml:space="preserve"> Flying</v>
      </c>
      <c r="AJ785" t="str">
        <f>'pokedex_(Update_04.21)'!E782</f>
        <v>7</v>
      </c>
      <c r="AK785" t="str">
        <v>Oricorio Pom-Pom Style</v>
      </c>
      <c r="AL785" t="str">
        <v>Electric</v>
      </c>
      <c r="AM785" t="str">
        <v xml:space="preserve"> Flying</v>
      </c>
      <c r="AN785" t="str">
        <f t="shared" si="24"/>
        <v>Electric, Flying</v>
      </c>
      <c r="AO785" t="str">
        <v>Oricorio Pom-Pom Style</v>
      </c>
      <c r="AQ785" t="str">
        <v>Electric, Flying</v>
      </c>
      <c r="AR785" t="str">
        <v>Oricorio Sensu Style</v>
      </c>
      <c r="AV785" t="str">
        <v>Oricorio Pom-Pom Style</v>
      </c>
      <c r="AW785" t="str">
        <v>Electric, Flying</v>
      </c>
      <c r="AX785" t="str" cm="1">
        <f t="array" ref="AX785:AY785">_xlfn.TEXTSPLIT(AW785,",")</f>
        <v>Electric</v>
      </c>
      <c r="AY785" t="str">
        <v xml:space="preserve"> Flying</v>
      </c>
      <c r="AZ785" t="str">
        <f>'pokedex_(Update_04.21)'!E782</f>
        <v>7</v>
      </c>
      <c r="BA785" t="str">
        <v>Oricorio Pom-Pom Style</v>
      </c>
      <c r="BB785" t="str">
        <v>Electric</v>
      </c>
      <c r="BC785" t="str">
        <v xml:space="preserve"> Flying</v>
      </c>
      <c r="BD785" t="str">
        <f t="shared" si="25"/>
        <v>Electric, Flying</v>
      </c>
      <c r="BE785" t="str">
        <v>Oricorio Pom-Pom Style</v>
      </c>
      <c r="BG785" t="str">
        <v>Electric, Flying</v>
      </c>
      <c r="BH785" t="str">
        <v>Oricorio Sensu Style</v>
      </c>
    </row>
    <row r="786" spans="32:60" x14ac:dyDescent="0.35">
      <c r="AF786" t="str">
        <v>Oricorio Pa'u Style</v>
      </c>
      <c r="AG786" t="str">
        <v>Psychic, Flying</v>
      </c>
      <c r="AH786" t="str" cm="1">
        <f t="array" ref="AH786:AI786">_xlfn.TEXTSPLIT(AG786,",")</f>
        <v>Psychic</v>
      </c>
      <c r="AI786" t="str">
        <v xml:space="preserve"> Flying</v>
      </c>
      <c r="AJ786" t="str">
        <f>'pokedex_(Update_04.21)'!E783</f>
        <v>7</v>
      </c>
      <c r="AK786" t="str">
        <v>Oricorio Pa'u Style</v>
      </c>
      <c r="AL786" t="str">
        <v>Psychic</v>
      </c>
      <c r="AM786" t="str">
        <v xml:space="preserve"> Flying</v>
      </c>
      <c r="AN786" t="str">
        <f t="shared" si="24"/>
        <v>Psychic, Flying</v>
      </c>
      <c r="AO786" t="str">
        <v>Oricorio Pa'u Style</v>
      </c>
      <c r="AQ786" t="str">
        <v>Psychic, Flying</v>
      </c>
      <c r="AR786" t="str">
        <v>Cutiefly</v>
      </c>
      <c r="AV786" t="str">
        <v>Oricorio Pa'u Style</v>
      </c>
      <c r="AW786" t="str">
        <v>Psychic, Flying</v>
      </c>
      <c r="AX786" t="str" cm="1">
        <f t="array" ref="AX786:AY786">_xlfn.TEXTSPLIT(AW786,",")</f>
        <v>Psychic</v>
      </c>
      <c r="AY786" t="str">
        <v xml:space="preserve"> Flying</v>
      </c>
      <c r="AZ786" t="str">
        <f>'pokedex_(Update_04.21)'!E783</f>
        <v>7</v>
      </c>
      <c r="BA786" t="str">
        <v>Oricorio Pa'u Style</v>
      </c>
      <c r="BB786" t="str">
        <v>Psychic</v>
      </c>
      <c r="BC786" t="str">
        <v xml:space="preserve"> Flying</v>
      </c>
      <c r="BD786" t="str">
        <f t="shared" si="25"/>
        <v>Psychic, Flying</v>
      </c>
      <c r="BE786" t="str">
        <v>Oricorio Pa'u Style</v>
      </c>
      <c r="BG786" t="str">
        <v>Psychic, Flying</v>
      </c>
      <c r="BH786" t="str">
        <v>Cutiefly</v>
      </c>
    </row>
    <row r="787" spans="32:60" x14ac:dyDescent="0.35">
      <c r="AF787" t="str">
        <v>Oricorio Sensu Style</v>
      </c>
      <c r="AG787" t="str">
        <v>Ghost, Flying</v>
      </c>
      <c r="AH787" t="str" cm="1">
        <f t="array" ref="AH787:AI787">_xlfn.TEXTSPLIT(AG787,",")</f>
        <v>Ghost</v>
      </c>
      <c r="AI787" t="str">
        <v xml:space="preserve"> Flying</v>
      </c>
      <c r="AJ787" t="str">
        <f>'pokedex_(Update_04.21)'!E784</f>
        <v>7</v>
      </c>
      <c r="AK787" t="str">
        <v>Oricorio Sensu Style</v>
      </c>
      <c r="AL787" t="str">
        <v>Ghost</v>
      </c>
      <c r="AM787" t="str">
        <v xml:space="preserve"> Flying</v>
      </c>
      <c r="AN787" t="str">
        <f t="shared" si="24"/>
        <v>Ghost, Flying</v>
      </c>
      <c r="AO787" t="str">
        <v>Oricorio Sensu Style</v>
      </c>
      <c r="AQ787" t="str">
        <v>Ghost, Flying</v>
      </c>
      <c r="AR787" t="str">
        <v>Ribombee</v>
      </c>
      <c r="AV787" t="str">
        <v>Oricorio Sensu Style</v>
      </c>
      <c r="AW787" t="str">
        <v>Ghost, Flying</v>
      </c>
      <c r="AX787" t="str" cm="1">
        <f t="array" ref="AX787:AY787">_xlfn.TEXTSPLIT(AW787,",")</f>
        <v>Ghost</v>
      </c>
      <c r="AY787" t="str">
        <v xml:space="preserve"> Flying</v>
      </c>
      <c r="AZ787" t="str">
        <f>'pokedex_(Update_04.21)'!E784</f>
        <v>7</v>
      </c>
      <c r="BA787" t="str">
        <v>Oricorio Sensu Style</v>
      </c>
      <c r="BB787" t="str">
        <v>Ghost</v>
      </c>
      <c r="BC787" t="str">
        <v xml:space="preserve"> Flying</v>
      </c>
      <c r="BD787" t="str">
        <f t="shared" si="25"/>
        <v>Ghost, Flying</v>
      </c>
      <c r="BE787" t="str">
        <v>Oricorio Sensu Style</v>
      </c>
      <c r="BG787" t="str">
        <v>Ghost, Flying</v>
      </c>
      <c r="BH787" t="str">
        <v>Ribombee</v>
      </c>
    </row>
    <row r="788" spans="32:60" x14ac:dyDescent="0.35">
      <c r="AF788" t="str">
        <v>Cutiefly</v>
      </c>
      <c r="AG788" t="str">
        <v>Bug, Fairy</v>
      </c>
      <c r="AH788" t="str" cm="1">
        <f t="array" ref="AH788:AI788">_xlfn.TEXTSPLIT(AG788,",")</f>
        <v>Bug</v>
      </c>
      <c r="AI788" t="str">
        <v xml:space="preserve"> Fairy</v>
      </c>
      <c r="AJ788" t="str">
        <f>'pokedex_(Update_04.21)'!E785</f>
        <v>7</v>
      </c>
      <c r="AK788" t="str">
        <v>Cutiefly</v>
      </c>
      <c r="AL788" t="str">
        <v>Bug</v>
      </c>
      <c r="AM788" t="str">
        <v xml:space="preserve"> Fairy</v>
      </c>
      <c r="AN788" t="str">
        <f t="shared" si="24"/>
        <v>Bug, Fairy</v>
      </c>
      <c r="AO788" t="str">
        <v>Cutiefly</v>
      </c>
      <c r="AQ788" t="str">
        <v>Bug, Fairy</v>
      </c>
      <c r="AR788" t="str">
        <v>Rockruff</v>
      </c>
      <c r="AV788" t="str">
        <v>Cutiefly</v>
      </c>
      <c r="AW788" t="str">
        <v>Bug, Fairy</v>
      </c>
      <c r="AX788" t="str" cm="1">
        <f t="array" ref="AX788:AY788">_xlfn.TEXTSPLIT(AW788,",")</f>
        <v>Bug</v>
      </c>
      <c r="AY788" t="str">
        <v xml:space="preserve"> Fairy</v>
      </c>
      <c r="AZ788" t="str">
        <f>'pokedex_(Update_04.21)'!E785</f>
        <v>7</v>
      </c>
      <c r="BA788" t="str">
        <v>Cutiefly</v>
      </c>
      <c r="BB788" t="str">
        <v>Bug</v>
      </c>
      <c r="BC788" t="str">
        <v xml:space="preserve"> Fairy</v>
      </c>
      <c r="BD788" t="str">
        <f t="shared" si="25"/>
        <v>Bug, Fairy</v>
      </c>
      <c r="BE788" t="str">
        <v>Cutiefly</v>
      </c>
      <c r="BG788" t="str">
        <v>Bug, Fairy</v>
      </c>
      <c r="BH788" t="str">
        <v>Rockruff</v>
      </c>
    </row>
    <row r="789" spans="32:60" x14ac:dyDescent="0.35">
      <c r="AF789" t="str">
        <v>Ribombee</v>
      </c>
      <c r="AG789" t="str">
        <v>Bug, Fairy</v>
      </c>
      <c r="AH789" t="str" cm="1">
        <f t="array" ref="AH789:AI789">_xlfn.TEXTSPLIT(AG789,",")</f>
        <v>Bug</v>
      </c>
      <c r="AI789" t="str">
        <v xml:space="preserve"> Fairy</v>
      </c>
      <c r="AJ789" t="str">
        <f>'pokedex_(Update_04.21)'!E786</f>
        <v>7</v>
      </c>
      <c r="AK789" t="str">
        <v>Ribombee</v>
      </c>
      <c r="AL789" t="str">
        <v>Bug</v>
      </c>
      <c r="AM789" t="str">
        <v xml:space="preserve"> Fairy</v>
      </c>
      <c r="AN789" t="str">
        <f t="shared" si="24"/>
        <v>Bug, Fairy</v>
      </c>
      <c r="AO789" t="str">
        <v>Ribombee</v>
      </c>
      <c r="AQ789" t="str">
        <v>Bug, Fairy</v>
      </c>
      <c r="AR789" t="str">
        <v>Own Tempo Rockruff</v>
      </c>
      <c r="AV789" t="str">
        <v>Ribombee</v>
      </c>
      <c r="AW789" t="str">
        <v>Bug, Fairy</v>
      </c>
      <c r="AX789" t="str" cm="1">
        <f t="array" ref="AX789:AY789">_xlfn.TEXTSPLIT(AW789,",")</f>
        <v>Bug</v>
      </c>
      <c r="AY789" t="str">
        <v xml:space="preserve"> Fairy</v>
      </c>
      <c r="AZ789" t="str">
        <f>'pokedex_(Update_04.21)'!E786</f>
        <v>7</v>
      </c>
      <c r="BA789" t="str">
        <v>Ribombee</v>
      </c>
      <c r="BB789" t="str">
        <v>Bug</v>
      </c>
      <c r="BC789" t="str">
        <v xml:space="preserve"> Fairy</v>
      </c>
      <c r="BD789" t="str">
        <f t="shared" si="25"/>
        <v>Bug, Fairy</v>
      </c>
      <c r="BE789" t="str">
        <v>Ribombee</v>
      </c>
      <c r="BG789" t="str">
        <v>Bug, Fairy</v>
      </c>
      <c r="BH789" t="str">
        <v>Own Tempo Rockruff</v>
      </c>
    </row>
    <row r="790" spans="32:60" x14ac:dyDescent="0.35">
      <c r="AF790" t="str">
        <v>Rockruff</v>
      </c>
      <c r="AG790" t="str">
        <v>Rock</v>
      </c>
      <c r="AH790" t="str" cm="1">
        <f t="array" ref="AH790">_xlfn.TEXTSPLIT(AG790,",")</f>
        <v>Rock</v>
      </c>
      <c r="AJ790" t="str">
        <f>'pokedex_(Update_04.21)'!E787</f>
        <v>7</v>
      </c>
      <c r="AK790" t="str">
        <v>Rockruff</v>
      </c>
      <c r="AL790" t="str">
        <v>Rock</v>
      </c>
      <c r="AM790" t="str">
        <v>Rock</v>
      </c>
      <c r="AN790" t="str">
        <f t="shared" si="24"/>
        <v>Rock,Rock</v>
      </c>
      <c r="AO790" t="str">
        <v>Rockruff</v>
      </c>
      <c r="AQ790" t="str">
        <v>Rock</v>
      </c>
      <c r="AR790" t="str">
        <v>Lycanroc Midday Form</v>
      </c>
      <c r="AV790" t="str">
        <v>Rockruff</v>
      </c>
      <c r="AW790" t="str">
        <v>Rock</v>
      </c>
      <c r="AX790" t="str" cm="1">
        <f t="array" ref="AX790">_xlfn.TEXTSPLIT(AW790,",")</f>
        <v>Rock</v>
      </c>
      <c r="AZ790" t="str">
        <f>'pokedex_(Update_04.21)'!E787</f>
        <v>7</v>
      </c>
      <c r="BA790" t="str">
        <v>Rockruff</v>
      </c>
      <c r="BB790" t="str">
        <v>Rock</v>
      </c>
      <c r="BC790" t="str">
        <v>Rock</v>
      </c>
      <c r="BD790" t="str">
        <f t="shared" si="25"/>
        <v>Rock,Rock</v>
      </c>
      <c r="BE790" t="str">
        <v>Rockruff</v>
      </c>
      <c r="BG790" t="str">
        <v>Rock</v>
      </c>
      <c r="BH790" t="str">
        <v>Lycanroc Midday Form</v>
      </c>
    </row>
    <row r="791" spans="32:60" x14ac:dyDescent="0.35">
      <c r="AF791" t="str">
        <v>Own Tempo Rockruff</v>
      </c>
      <c r="AG791" t="str">
        <v>Rock</v>
      </c>
      <c r="AH791" t="str" cm="1">
        <f t="array" ref="AH791">_xlfn.TEXTSPLIT(AG791,",")</f>
        <v>Rock</v>
      </c>
      <c r="AJ791" t="str">
        <f>'pokedex_(Update_04.21)'!E788</f>
        <v>7</v>
      </c>
      <c r="AK791" t="str">
        <v>Own Tempo Rockruff</v>
      </c>
      <c r="AL791" t="str">
        <v>Rock</v>
      </c>
      <c r="AM791" t="str">
        <v>Rock</v>
      </c>
      <c r="AN791" t="str">
        <f t="shared" si="24"/>
        <v>Rock,Rock</v>
      </c>
      <c r="AO791" t="str">
        <v>Own Tempo Rockruff</v>
      </c>
      <c r="AQ791" t="str">
        <v>Rock</v>
      </c>
      <c r="AR791" t="str">
        <v>Lycanroc Midnight Form</v>
      </c>
      <c r="AV791" t="str">
        <v>Own Tempo Rockruff</v>
      </c>
      <c r="AW791" t="str">
        <v>Rock</v>
      </c>
      <c r="AX791" t="str" cm="1">
        <f t="array" ref="AX791">_xlfn.TEXTSPLIT(AW791,",")</f>
        <v>Rock</v>
      </c>
      <c r="AZ791" t="str">
        <f>'pokedex_(Update_04.21)'!E788</f>
        <v>7</v>
      </c>
      <c r="BA791" t="str">
        <v>Own Tempo Rockruff</v>
      </c>
      <c r="BB791" t="str">
        <v>Rock</v>
      </c>
      <c r="BC791" t="str">
        <v>Rock</v>
      </c>
      <c r="BD791" t="str">
        <f t="shared" si="25"/>
        <v>Rock,Rock</v>
      </c>
      <c r="BE791" t="str">
        <v>Own Tempo Rockruff</v>
      </c>
      <c r="BG791" t="str">
        <v>Rock</v>
      </c>
      <c r="BH791" t="str">
        <v>Lycanroc Midnight Form</v>
      </c>
    </row>
    <row r="792" spans="32:60" x14ac:dyDescent="0.35">
      <c r="AF792" t="str">
        <v>Lycanroc Midday Form</v>
      </c>
      <c r="AG792" t="str">
        <v>Rock</v>
      </c>
      <c r="AH792" t="str" cm="1">
        <f t="array" ref="AH792">_xlfn.TEXTSPLIT(AG792,",")</f>
        <v>Rock</v>
      </c>
      <c r="AJ792" t="str">
        <f>'pokedex_(Update_04.21)'!E789</f>
        <v>7</v>
      </c>
      <c r="AK792" t="str">
        <v>Lycanroc Midday Form</v>
      </c>
      <c r="AL792" t="str">
        <v>Rock</v>
      </c>
      <c r="AM792" t="str">
        <v>Rock</v>
      </c>
      <c r="AN792" t="str">
        <f t="shared" si="24"/>
        <v>Rock,Rock</v>
      </c>
      <c r="AO792" t="str">
        <v>Lycanroc Midday Form</v>
      </c>
      <c r="AQ792" t="str">
        <v>Rock</v>
      </c>
      <c r="AR792" t="str">
        <v>Lycanroc Dusk Form</v>
      </c>
      <c r="AV792" t="str">
        <v>Lycanroc Midday Form</v>
      </c>
      <c r="AW792" t="str">
        <v>Rock</v>
      </c>
      <c r="AX792" t="str" cm="1">
        <f t="array" ref="AX792">_xlfn.TEXTSPLIT(AW792,",")</f>
        <v>Rock</v>
      </c>
      <c r="AZ792" t="str">
        <f>'pokedex_(Update_04.21)'!E789</f>
        <v>7</v>
      </c>
      <c r="BA792" t="str">
        <v>Lycanroc Midday Form</v>
      </c>
      <c r="BB792" t="str">
        <v>Rock</v>
      </c>
      <c r="BC792" t="str">
        <v>Rock</v>
      </c>
      <c r="BD792" t="str">
        <f t="shared" si="25"/>
        <v>Rock,Rock</v>
      </c>
      <c r="BE792" t="str">
        <v>Lycanroc Midday Form</v>
      </c>
      <c r="BG792" t="str">
        <v>Rock</v>
      </c>
      <c r="BH792" t="str">
        <v>Lycanroc Dusk Form</v>
      </c>
    </row>
    <row r="793" spans="32:60" x14ac:dyDescent="0.35">
      <c r="AF793" t="str">
        <v>Lycanroc Midnight Form</v>
      </c>
      <c r="AG793" t="str">
        <v>Rock</v>
      </c>
      <c r="AH793" t="str" cm="1">
        <f t="array" ref="AH793">_xlfn.TEXTSPLIT(AG793,",")</f>
        <v>Rock</v>
      </c>
      <c r="AJ793" t="str">
        <f>'pokedex_(Update_04.21)'!E790</f>
        <v>7</v>
      </c>
      <c r="AK793" t="str">
        <v>Lycanroc Midnight Form</v>
      </c>
      <c r="AL793" t="str">
        <v>Rock</v>
      </c>
      <c r="AM793" t="str">
        <v>Rock</v>
      </c>
      <c r="AN793" t="str">
        <f t="shared" si="24"/>
        <v>Rock,Rock</v>
      </c>
      <c r="AO793" t="str">
        <v>Lycanroc Midnight Form</v>
      </c>
      <c r="AQ793" t="str">
        <v>Rock</v>
      </c>
      <c r="AR793" t="str">
        <v>Wishiwashi Solo Form</v>
      </c>
      <c r="AV793" t="str">
        <v>Lycanroc Midnight Form</v>
      </c>
      <c r="AW793" t="str">
        <v>Rock</v>
      </c>
      <c r="AX793" t="str" cm="1">
        <f t="array" ref="AX793">_xlfn.TEXTSPLIT(AW793,",")</f>
        <v>Rock</v>
      </c>
      <c r="AZ793" t="str">
        <f>'pokedex_(Update_04.21)'!E790</f>
        <v>7</v>
      </c>
      <c r="BA793" t="str">
        <v>Lycanroc Midnight Form</v>
      </c>
      <c r="BB793" t="str">
        <v>Rock</v>
      </c>
      <c r="BC793" t="str">
        <v>Rock</v>
      </c>
      <c r="BD793" t="str">
        <f t="shared" si="25"/>
        <v>Rock,Rock</v>
      </c>
      <c r="BE793" t="str">
        <v>Lycanroc Midnight Form</v>
      </c>
      <c r="BG793" t="str">
        <v>Rock</v>
      </c>
      <c r="BH793" t="str">
        <v>Wishiwashi Solo Form</v>
      </c>
    </row>
    <row r="794" spans="32:60" x14ac:dyDescent="0.35">
      <c r="AF794" t="str">
        <v>Lycanroc Dusk Form</v>
      </c>
      <c r="AG794" t="str">
        <v>Rock</v>
      </c>
      <c r="AH794" t="str" cm="1">
        <f t="array" ref="AH794">_xlfn.TEXTSPLIT(AG794,",")</f>
        <v>Rock</v>
      </c>
      <c r="AJ794" t="str">
        <f>'pokedex_(Update_04.21)'!E791</f>
        <v>7</v>
      </c>
      <c r="AK794" t="str">
        <v>Lycanroc Dusk Form</v>
      </c>
      <c r="AL794" t="str">
        <v>Rock</v>
      </c>
      <c r="AM794" t="str">
        <v>Rock</v>
      </c>
      <c r="AN794" t="str">
        <f t="shared" si="24"/>
        <v>Rock,Rock</v>
      </c>
      <c r="AO794" t="str">
        <v>Lycanroc Dusk Form</v>
      </c>
      <c r="AQ794" t="str">
        <v>Rock</v>
      </c>
      <c r="AR794" t="str">
        <v>Wishiwashi School Form</v>
      </c>
      <c r="AV794" t="str">
        <v>Lycanroc Dusk Form</v>
      </c>
      <c r="AW794" t="str">
        <v>Rock</v>
      </c>
      <c r="AX794" t="str" cm="1">
        <f t="array" ref="AX794">_xlfn.TEXTSPLIT(AW794,",")</f>
        <v>Rock</v>
      </c>
      <c r="AZ794" t="str">
        <f>'pokedex_(Update_04.21)'!E791</f>
        <v>7</v>
      </c>
      <c r="BA794" t="str">
        <v>Lycanroc Dusk Form</v>
      </c>
      <c r="BB794" t="str">
        <v>Rock</v>
      </c>
      <c r="BC794" t="str">
        <v>Rock</v>
      </c>
      <c r="BD794" t="str">
        <f t="shared" si="25"/>
        <v>Rock,Rock</v>
      </c>
      <c r="BE794" t="str">
        <v>Lycanroc Dusk Form</v>
      </c>
      <c r="BG794" t="str">
        <v>Rock</v>
      </c>
      <c r="BH794" t="str">
        <v>Wishiwashi School Form</v>
      </c>
    </row>
    <row r="795" spans="32:60" x14ac:dyDescent="0.35">
      <c r="AF795" t="str">
        <v>Wishiwashi Solo Form</v>
      </c>
      <c r="AG795" t="str">
        <v>Water</v>
      </c>
      <c r="AH795" t="str" cm="1">
        <f t="array" ref="AH795">_xlfn.TEXTSPLIT(AG795,",")</f>
        <v>Water</v>
      </c>
      <c r="AJ795" t="str">
        <f>'pokedex_(Update_04.21)'!E792</f>
        <v>7</v>
      </c>
      <c r="AK795" t="str">
        <v>Wishiwashi Solo Form</v>
      </c>
      <c r="AL795" t="str">
        <v>Water</v>
      </c>
      <c r="AM795" t="str">
        <v>Water</v>
      </c>
      <c r="AN795" t="str">
        <f t="shared" si="24"/>
        <v>Water,Water</v>
      </c>
      <c r="AO795" t="str">
        <v>Wishiwashi Solo Form</v>
      </c>
      <c r="AQ795" t="str">
        <v>Water</v>
      </c>
      <c r="AR795" t="str">
        <v>Mareanie</v>
      </c>
      <c r="AV795" t="str">
        <v>Wishiwashi Solo Form</v>
      </c>
      <c r="AW795" t="str">
        <v>Water</v>
      </c>
      <c r="AX795" t="str" cm="1">
        <f t="array" ref="AX795">_xlfn.TEXTSPLIT(AW795,",")</f>
        <v>Water</v>
      </c>
      <c r="AZ795" t="str">
        <f>'pokedex_(Update_04.21)'!E792</f>
        <v>7</v>
      </c>
      <c r="BA795" t="str">
        <v>Wishiwashi Solo Form</v>
      </c>
      <c r="BB795" t="str">
        <v>Water</v>
      </c>
      <c r="BC795" t="str">
        <v>Water</v>
      </c>
      <c r="BD795" t="str">
        <f t="shared" si="25"/>
        <v>Water,Water</v>
      </c>
      <c r="BE795" t="str">
        <v>Wishiwashi Solo Form</v>
      </c>
      <c r="BG795" t="str">
        <v>Water</v>
      </c>
      <c r="BH795" t="str">
        <v>Mareanie</v>
      </c>
    </row>
    <row r="796" spans="32:60" x14ac:dyDescent="0.35">
      <c r="AF796" t="str">
        <v>Wishiwashi School Form</v>
      </c>
      <c r="AG796" t="str">
        <v>Water</v>
      </c>
      <c r="AH796" t="str" cm="1">
        <f t="array" ref="AH796">_xlfn.TEXTSPLIT(AG796,",")</f>
        <v>Water</v>
      </c>
      <c r="AJ796" t="str">
        <f>'pokedex_(Update_04.21)'!E793</f>
        <v>7</v>
      </c>
      <c r="AK796" t="str">
        <v>Wishiwashi School Form</v>
      </c>
      <c r="AL796" t="str">
        <v>Water</v>
      </c>
      <c r="AM796" t="str">
        <v>Water</v>
      </c>
      <c r="AN796" t="str">
        <f t="shared" si="24"/>
        <v>Water,Water</v>
      </c>
      <c r="AO796" t="str">
        <v>Wishiwashi School Form</v>
      </c>
      <c r="AQ796" t="str">
        <v>Water</v>
      </c>
      <c r="AR796" t="str">
        <v>Toxapex</v>
      </c>
      <c r="AV796" t="str">
        <v>Wishiwashi School Form</v>
      </c>
      <c r="AW796" t="str">
        <v>Water</v>
      </c>
      <c r="AX796" t="str" cm="1">
        <f t="array" ref="AX796">_xlfn.TEXTSPLIT(AW796,",")</f>
        <v>Water</v>
      </c>
      <c r="AZ796" t="str">
        <f>'pokedex_(Update_04.21)'!E793</f>
        <v>7</v>
      </c>
      <c r="BA796" t="str">
        <v>Wishiwashi School Form</v>
      </c>
      <c r="BB796" t="str">
        <v>Water</v>
      </c>
      <c r="BC796" t="str">
        <v>Water</v>
      </c>
      <c r="BD796" t="str">
        <f t="shared" si="25"/>
        <v>Water,Water</v>
      </c>
      <c r="BE796" t="str">
        <v>Wishiwashi School Form</v>
      </c>
      <c r="BG796" t="str">
        <v>Water</v>
      </c>
      <c r="BH796" t="str">
        <v>Toxapex</v>
      </c>
    </row>
    <row r="797" spans="32:60" x14ac:dyDescent="0.35">
      <c r="AF797" t="str">
        <v>Mareanie</v>
      </c>
      <c r="AG797" t="str">
        <v>Poison, Water</v>
      </c>
      <c r="AH797" t="str" cm="1">
        <f t="array" ref="AH797:AI797">_xlfn.TEXTSPLIT(AG797,",")</f>
        <v>Poison</v>
      </c>
      <c r="AI797" t="str">
        <v xml:space="preserve"> Water</v>
      </c>
      <c r="AJ797" t="str">
        <f>'pokedex_(Update_04.21)'!E794</f>
        <v>7</v>
      </c>
      <c r="AK797" t="str">
        <v>Mareanie</v>
      </c>
      <c r="AL797" t="str">
        <v>Poison</v>
      </c>
      <c r="AM797" t="str">
        <v xml:space="preserve"> Water</v>
      </c>
      <c r="AN797" t="str">
        <f t="shared" si="24"/>
        <v>Poison, Water</v>
      </c>
      <c r="AO797" t="str">
        <v>Mareanie</v>
      </c>
      <c r="AQ797" t="str">
        <v>Poison, Water</v>
      </c>
      <c r="AR797" t="str">
        <v>Mudbray</v>
      </c>
      <c r="AV797" t="str">
        <v>Mareanie</v>
      </c>
      <c r="AW797" t="str">
        <v>Poison, Water</v>
      </c>
      <c r="AX797" t="str" cm="1">
        <f t="array" ref="AX797:AY797">_xlfn.TEXTSPLIT(AW797,",")</f>
        <v>Poison</v>
      </c>
      <c r="AY797" t="str">
        <v xml:space="preserve"> Water</v>
      </c>
      <c r="AZ797" t="str">
        <f>'pokedex_(Update_04.21)'!E794</f>
        <v>7</v>
      </c>
      <c r="BA797" t="str">
        <v>Mareanie</v>
      </c>
      <c r="BB797" t="str">
        <v>Poison</v>
      </c>
      <c r="BC797" t="str">
        <v xml:space="preserve"> Water</v>
      </c>
      <c r="BD797" t="str">
        <f t="shared" si="25"/>
        <v>Poison, Water</v>
      </c>
      <c r="BE797" t="str">
        <v>Mareanie</v>
      </c>
      <c r="BG797" t="str">
        <v>Poison, Water</v>
      </c>
      <c r="BH797" t="str">
        <v>Mudbray</v>
      </c>
    </row>
    <row r="798" spans="32:60" x14ac:dyDescent="0.35">
      <c r="AF798" t="str">
        <v>Toxapex</v>
      </c>
      <c r="AG798" t="str">
        <v>Poison, Water</v>
      </c>
      <c r="AH798" t="str" cm="1">
        <f t="array" ref="AH798:AI798">_xlfn.TEXTSPLIT(AG798,",")</f>
        <v>Poison</v>
      </c>
      <c r="AI798" t="str">
        <v xml:space="preserve"> Water</v>
      </c>
      <c r="AJ798" t="str">
        <f>'pokedex_(Update_04.21)'!E795</f>
        <v>7</v>
      </c>
      <c r="AK798" t="str">
        <v>Toxapex</v>
      </c>
      <c r="AL798" t="str">
        <v>Poison</v>
      </c>
      <c r="AM798" t="str">
        <v xml:space="preserve"> Water</v>
      </c>
      <c r="AN798" t="str">
        <f t="shared" si="24"/>
        <v>Poison, Water</v>
      </c>
      <c r="AO798" t="str">
        <v>Toxapex</v>
      </c>
      <c r="AQ798" t="str">
        <v>Poison, Water</v>
      </c>
      <c r="AR798" t="str">
        <v>Mudsdale</v>
      </c>
      <c r="AV798" t="str">
        <v>Toxapex</v>
      </c>
      <c r="AW798" t="str">
        <v>Poison, Water</v>
      </c>
      <c r="AX798" t="str" cm="1">
        <f t="array" ref="AX798:AY798">_xlfn.TEXTSPLIT(AW798,",")</f>
        <v>Poison</v>
      </c>
      <c r="AY798" t="str">
        <v xml:space="preserve"> Water</v>
      </c>
      <c r="AZ798" t="str">
        <f>'pokedex_(Update_04.21)'!E795</f>
        <v>7</v>
      </c>
      <c r="BA798" t="str">
        <v>Toxapex</v>
      </c>
      <c r="BB798" t="str">
        <v>Poison</v>
      </c>
      <c r="BC798" t="str">
        <v xml:space="preserve"> Water</v>
      </c>
      <c r="BD798" t="str">
        <f t="shared" si="25"/>
        <v>Poison, Water</v>
      </c>
      <c r="BE798" t="str">
        <v>Toxapex</v>
      </c>
      <c r="BG798" t="str">
        <v>Poison, Water</v>
      </c>
      <c r="BH798" t="str">
        <v>Mudsdale</v>
      </c>
    </row>
    <row r="799" spans="32:60" x14ac:dyDescent="0.35">
      <c r="AF799" t="str">
        <v>Mudbray</v>
      </c>
      <c r="AG799" t="str">
        <v>Ground</v>
      </c>
      <c r="AH799" t="str" cm="1">
        <f t="array" ref="AH799">_xlfn.TEXTSPLIT(AG799,",")</f>
        <v>Ground</v>
      </c>
      <c r="AJ799" t="str">
        <f>'pokedex_(Update_04.21)'!E796</f>
        <v>7</v>
      </c>
      <c r="AK799" t="str">
        <v>Mudbray</v>
      </c>
      <c r="AL799" t="str">
        <v>Ground</v>
      </c>
      <c r="AM799" t="str">
        <v>Ground</v>
      </c>
      <c r="AN799" t="str">
        <f t="shared" si="24"/>
        <v>Ground,Ground</v>
      </c>
      <c r="AO799" t="str">
        <v>Mudbray</v>
      </c>
      <c r="AQ799" t="str">
        <v>Ground</v>
      </c>
      <c r="AR799" t="str">
        <v>Dewpider</v>
      </c>
      <c r="AV799" t="str">
        <v>Mudbray</v>
      </c>
      <c r="AW799" t="str">
        <v>Ground</v>
      </c>
      <c r="AX799" t="str" cm="1">
        <f t="array" ref="AX799">_xlfn.TEXTSPLIT(AW799,",")</f>
        <v>Ground</v>
      </c>
      <c r="AZ799" t="str">
        <f>'pokedex_(Update_04.21)'!E796</f>
        <v>7</v>
      </c>
      <c r="BA799" t="str">
        <v>Mudbray</v>
      </c>
      <c r="BB799" t="str">
        <v>Ground</v>
      </c>
      <c r="BC799" t="str">
        <v>Ground</v>
      </c>
      <c r="BD799" t="str">
        <f t="shared" si="25"/>
        <v>Ground,Ground</v>
      </c>
      <c r="BE799" t="str">
        <v>Mudbray</v>
      </c>
      <c r="BG799" t="str">
        <v>Ground</v>
      </c>
      <c r="BH799" t="str">
        <v>Dewpider</v>
      </c>
    </row>
    <row r="800" spans="32:60" x14ac:dyDescent="0.35">
      <c r="AF800" t="str">
        <v>Mudsdale</v>
      </c>
      <c r="AG800" t="str">
        <v>Ground</v>
      </c>
      <c r="AH800" t="str" cm="1">
        <f t="array" ref="AH800">_xlfn.TEXTSPLIT(AG800,",")</f>
        <v>Ground</v>
      </c>
      <c r="AJ800" t="str">
        <f>'pokedex_(Update_04.21)'!E797</f>
        <v>7</v>
      </c>
      <c r="AK800" t="str">
        <v>Mudsdale</v>
      </c>
      <c r="AL800" t="str">
        <v>Ground</v>
      </c>
      <c r="AM800" t="str">
        <v>Ground</v>
      </c>
      <c r="AN800" t="str">
        <f t="shared" si="24"/>
        <v>Ground,Ground</v>
      </c>
      <c r="AO800" t="str">
        <v>Mudsdale</v>
      </c>
      <c r="AQ800" t="str">
        <v>Ground</v>
      </c>
      <c r="AR800" t="str">
        <v>Araquanid</v>
      </c>
      <c r="AV800" t="str">
        <v>Mudsdale</v>
      </c>
      <c r="AW800" t="str">
        <v>Ground</v>
      </c>
      <c r="AX800" t="str" cm="1">
        <f t="array" ref="AX800">_xlfn.TEXTSPLIT(AW800,",")</f>
        <v>Ground</v>
      </c>
      <c r="AZ800" t="str">
        <f>'pokedex_(Update_04.21)'!E797</f>
        <v>7</v>
      </c>
      <c r="BA800" t="str">
        <v>Mudsdale</v>
      </c>
      <c r="BB800" t="str">
        <v>Ground</v>
      </c>
      <c r="BC800" t="str">
        <v>Ground</v>
      </c>
      <c r="BD800" t="str">
        <f t="shared" si="25"/>
        <v>Ground,Ground</v>
      </c>
      <c r="BE800" t="str">
        <v>Mudsdale</v>
      </c>
      <c r="BG800" t="str">
        <v>Ground</v>
      </c>
      <c r="BH800" t="str">
        <v>Araquanid</v>
      </c>
    </row>
    <row r="801" spans="32:60" x14ac:dyDescent="0.35">
      <c r="AF801" t="str">
        <v>Dewpider</v>
      </c>
      <c r="AG801" t="str">
        <v>Water, Bug</v>
      </c>
      <c r="AH801" t="str" cm="1">
        <f t="array" ref="AH801:AI801">_xlfn.TEXTSPLIT(AG801,",")</f>
        <v>Water</v>
      </c>
      <c r="AI801" t="str">
        <v xml:space="preserve"> Bug</v>
      </c>
      <c r="AJ801" t="str">
        <f>'pokedex_(Update_04.21)'!E798</f>
        <v>7</v>
      </c>
      <c r="AK801" t="str">
        <v>Dewpider</v>
      </c>
      <c r="AL801" t="str">
        <v>Water</v>
      </c>
      <c r="AM801" t="str">
        <v xml:space="preserve"> Bug</v>
      </c>
      <c r="AN801" t="str">
        <f t="shared" si="24"/>
        <v>Water, Bug</v>
      </c>
      <c r="AO801" t="str">
        <v>Dewpider</v>
      </c>
      <c r="AQ801" t="str">
        <v>Water, Bug</v>
      </c>
      <c r="AR801" t="str">
        <v>Fomantis</v>
      </c>
      <c r="AV801" t="str">
        <v>Dewpider</v>
      </c>
      <c r="AW801" t="str">
        <v>Water, Bug</v>
      </c>
      <c r="AX801" t="str" cm="1">
        <f t="array" ref="AX801:AY801">_xlfn.TEXTSPLIT(AW801,",")</f>
        <v>Water</v>
      </c>
      <c r="AY801" t="str">
        <v xml:space="preserve"> Bug</v>
      </c>
      <c r="AZ801" t="str">
        <f>'pokedex_(Update_04.21)'!E798</f>
        <v>7</v>
      </c>
      <c r="BA801" t="str">
        <v>Dewpider</v>
      </c>
      <c r="BB801" t="str">
        <v>Water</v>
      </c>
      <c r="BC801" t="str">
        <v xml:space="preserve"> Bug</v>
      </c>
      <c r="BD801" t="str">
        <f t="shared" si="25"/>
        <v>Water, Bug</v>
      </c>
      <c r="BE801" t="str">
        <v>Dewpider</v>
      </c>
      <c r="BG801" t="str">
        <v>Water, Bug</v>
      </c>
      <c r="BH801" t="str">
        <v>Fomantis</v>
      </c>
    </row>
    <row r="802" spans="32:60" x14ac:dyDescent="0.35">
      <c r="AF802" t="str">
        <v>Araquanid</v>
      </c>
      <c r="AG802" t="str">
        <v>Water, Bug</v>
      </c>
      <c r="AH802" t="str" cm="1">
        <f t="array" ref="AH802:AI802">_xlfn.TEXTSPLIT(AG802,",")</f>
        <v>Water</v>
      </c>
      <c r="AI802" t="str">
        <v xml:space="preserve"> Bug</v>
      </c>
      <c r="AJ802" t="str">
        <f>'pokedex_(Update_04.21)'!E799</f>
        <v>7</v>
      </c>
      <c r="AK802" t="str">
        <v>Araquanid</v>
      </c>
      <c r="AL802" t="str">
        <v>Water</v>
      </c>
      <c r="AM802" t="str">
        <v xml:space="preserve"> Bug</v>
      </c>
      <c r="AN802" t="str">
        <f t="shared" si="24"/>
        <v>Water, Bug</v>
      </c>
      <c r="AO802" t="str">
        <v>Araquanid</v>
      </c>
      <c r="AQ802" t="str">
        <v>Water, Bug</v>
      </c>
      <c r="AR802" t="str">
        <v>Lurantis</v>
      </c>
      <c r="AV802" t="str">
        <v>Araquanid</v>
      </c>
      <c r="AW802" t="str">
        <v>Water, Bug</v>
      </c>
      <c r="AX802" t="str" cm="1">
        <f t="array" ref="AX802:AY802">_xlfn.TEXTSPLIT(AW802,",")</f>
        <v>Water</v>
      </c>
      <c r="AY802" t="str">
        <v xml:space="preserve"> Bug</v>
      </c>
      <c r="AZ802" t="str">
        <f>'pokedex_(Update_04.21)'!E799</f>
        <v>7</v>
      </c>
      <c r="BA802" t="str">
        <v>Araquanid</v>
      </c>
      <c r="BB802" t="str">
        <v>Water</v>
      </c>
      <c r="BC802" t="str">
        <v xml:space="preserve"> Bug</v>
      </c>
      <c r="BD802" t="str">
        <f t="shared" si="25"/>
        <v>Water, Bug</v>
      </c>
      <c r="BE802" t="str">
        <v>Araquanid</v>
      </c>
      <c r="BG802" t="str">
        <v>Water, Bug</v>
      </c>
      <c r="BH802" t="str">
        <v>Lurantis</v>
      </c>
    </row>
    <row r="803" spans="32:60" x14ac:dyDescent="0.35">
      <c r="AF803" t="str">
        <v>Fomantis</v>
      </c>
      <c r="AG803" t="str">
        <v>Grass</v>
      </c>
      <c r="AH803" t="str" cm="1">
        <f t="array" ref="AH803">_xlfn.TEXTSPLIT(AG803,",")</f>
        <v>Grass</v>
      </c>
      <c r="AJ803" t="str">
        <f>'pokedex_(Update_04.21)'!E800</f>
        <v>7</v>
      </c>
      <c r="AK803" t="str">
        <v>Fomantis</v>
      </c>
      <c r="AL803" t="str">
        <v>Grass</v>
      </c>
      <c r="AM803" t="str">
        <v>Grass</v>
      </c>
      <c r="AN803" t="str">
        <f t="shared" si="24"/>
        <v>Grass,Grass</v>
      </c>
      <c r="AO803" t="str">
        <v>Fomantis</v>
      </c>
      <c r="AQ803" t="str">
        <v>Grass</v>
      </c>
      <c r="AR803" t="str">
        <v>Morelull</v>
      </c>
      <c r="AV803" t="str">
        <v>Fomantis</v>
      </c>
      <c r="AW803" t="str">
        <v>Grass</v>
      </c>
      <c r="AX803" t="str" cm="1">
        <f t="array" ref="AX803">_xlfn.TEXTSPLIT(AW803,",")</f>
        <v>Grass</v>
      </c>
      <c r="AZ803" t="str">
        <f>'pokedex_(Update_04.21)'!E800</f>
        <v>7</v>
      </c>
      <c r="BA803" t="str">
        <v>Fomantis</v>
      </c>
      <c r="BB803" t="str">
        <v>Grass</v>
      </c>
      <c r="BC803" t="str">
        <v>Grass</v>
      </c>
      <c r="BD803" t="str">
        <f t="shared" si="25"/>
        <v>Grass,Grass</v>
      </c>
      <c r="BE803" t="str">
        <v>Fomantis</v>
      </c>
      <c r="BG803" t="str">
        <v>Grass</v>
      </c>
      <c r="BH803" t="str">
        <v>Morelull</v>
      </c>
    </row>
    <row r="804" spans="32:60" x14ac:dyDescent="0.35">
      <c r="AF804" t="str">
        <v>Lurantis</v>
      </c>
      <c r="AG804" t="str">
        <v>Grass</v>
      </c>
      <c r="AH804" t="str" cm="1">
        <f t="array" ref="AH804">_xlfn.TEXTSPLIT(AG804,",")</f>
        <v>Grass</v>
      </c>
      <c r="AJ804" t="str">
        <f>'pokedex_(Update_04.21)'!E801</f>
        <v>7</v>
      </c>
      <c r="AK804" t="str">
        <v>Lurantis</v>
      </c>
      <c r="AL804" t="str">
        <v>Grass</v>
      </c>
      <c r="AM804" t="str">
        <v>Grass</v>
      </c>
      <c r="AN804" t="str">
        <f t="shared" si="24"/>
        <v>Grass,Grass</v>
      </c>
      <c r="AO804" t="str">
        <v>Lurantis</v>
      </c>
      <c r="AQ804" t="str">
        <v>Grass</v>
      </c>
      <c r="AR804" t="str">
        <v>Shiinotic</v>
      </c>
      <c r="AV804" t="str">
        <v>Lurantis</v>
      </c>
      <c r="AW804" t="str">
        <v>Grass</v>
      </c>
      <c r="AX804" t="str" cm="1">
        <f t="array" ref="AX804">_xlfn.TEXTSPLIT(AW804,",")</f>
        <v>Grass</v>
      </c>
      <c r="AZ804" t="str">
        <f>'pokedex_(Update_04.21)'!E801</f>
        <v>7</v>
      </c>
      <c r="BA804" t="str">
        <v>Lurantis</v>
      </c>
      <c r="BB804" t="str">
        <v>Grass</v>
      </c>
      <c r="BC804" t="str">
        <v>Grass</v>
      </c>
      <c r="BD804" t="str">
        <f t="shared" si="25"/>
        <v>Grass,Grass</v>
      </c>
      <c r="BE804" t="str">
        <v>Lurantis</v>
      </c>
      <c r="BG804" t="str">
        <v>Grass</v>
      </c>
      <c r="BH804" t="str">
        <v>Shiinotic</v>
      </c>
    </row>
    <row r="805" spans="32:60" x14ac:dyDescent="0.35">
      <c r="AF805" t="str">
        <v>Morelull</v>
      </c>
      <c r="AG805" t="str">
        <v>Grass, Fairy</v>
      </c>
      <c r="AH805" t="str" cm="1">
        <f t="array" ref="AH805:AI805">_xlfn.TEXTSPLIT(AG805,",")</f>
        <v>Grass</v>
      </c>
      <c r="AI805" t="str">
        <v xml:space="preserve"> Fairy</v>
      </c>
      <c r="AJ805" t="str">
        <f>'pokedex_(Update_04.21)'!E802</f>
        <v>7</v>
      </c>
      <c r="AK805" t="str">
        <v>Morelull</v>
      </c>
      <c r="AL805" t="str">
        <v>Grass</v>
      </c>
      <c r="AM805" t="str">
        <v xml:space="preserve"> Fairy</v>
      </c>
      <c r="AN805" t="str">
        <f t="shared" si="24"/>
        <v>Grass, Fairy</v>
      </c>
      <c r="AO805" t="str">
        <v>Morelull</v>
      </c>
      <c r="AQ805" t="str">
        <v>Grass, Fairy</v>
      </c>
      <c r="AR805" t="str">
        <v>Salandit</v>
      </c>
      <c r="AV805" t="str">
        <v>Morelull</v>
      </c>
      <c r="AW805" t="str">
        <v>Grass, Fairy</v>
      </c>
      <c r="AX805" t="str" cm="1">
        <f t="array" ref="AX805:AY805">_xlfn.TEXTSPLIT(AW805,",")</f>
        <v>Grass</v>
      </c>
      <c r="AY805" t="str">
        <v xml:space="preserve"> Fairy</v>
      </c>
      <c r="AZ805" t="str">
        <f>'pokedex_(Update_04.21)'!E802</f>
        <v>7</v>
      </c>
      <c r="BA805" t="str">
        <v>Morelull</v>
      </c>
      <c r="BB805" t="str">
        <v>Grass</v>
      </c>
      <c r="BC805" t="str">
        <v xml:space="preserve"> Fairy</v>
      </c>
      <c r="BD805" t="str">
        <f t="shared" si="25"/>
        <v>Grass, Fairy</v>
      </c>
      <c r="BE805" t="str">
        <v>Morelull</v>
      </c>
      <c r="BG805" t="str">
        <v>Grass, Fairy</v>
      </c>
      <c r="BH805" t="str">
        <v>Salandit</v>
      </c>
    </row>
    <row r="806" spans="32:60" x14ac:dyDescent="0.35">
      <c r="AF806" t="str">
        <v>Shiinotic</v>
      </c>
      <c r="AG806" t="str">
        <v>Grass, Fairy</v>
      </c>
      <c r="AH806" t="str" cm="1">
        <f t="array" ref="AH806:AI806">_xlfn.TEXTSPLIT(AG806,",")</f>
        <v>Grass</v>
      </c>
      <c r="AI806" t="str">
        <v xml:space="preserve"> Fairy</v>
      </c>
      <c r="AJ806" t="str">
        <f>'pokedex_(Update_04.21)'!E803</f>
        <v>7</v>
      </c>
      <c r="AK806" t="str">
        <v>Shiinotic</v>
      </c>
      <c r="AL806" t="str">
        <v>Grass</v>
      </c>
      <c r="AM806" t="str">
        <v xml:space="preserve"> Fairy</v>
      </c>
      <c r="AN806" t="str">
        <f t="shared" si="24"/>
        <v>Grass, Fairy</v>
      </c>
      <c r="AO806" t="str">
        <v>Shiinotic</v>
      </c>
      <c r="AQ806" t="str">
        <v>Grass, Fairy</v>
      </c>
      <c r="AR806" t="str">
        <v>Salazzle</v>
      </c>
      <c r="AV806" t="str">
        <v>Shiinotic</v>
      </c>
      <c r="AW806" t="str">
        <v>Grass, Fairy</v>
      </c>
      <c r="AX806" t="str" cm="1">
        <f t="array" ref="AX806:AY806">_xlfn.TEXTSPLIT(AW806,",")</f>
        <v>Grass</v>
      </c>
      <c r="AY806" t="str">
        <v xml:space="preserve"> Fairy</v>
      </c>
      <c r="AZ806" t="str">
        <f>'pokedex_(Update_04.21)'!E803</f>
        <v>7</v>
      </c>
      <c r="BA806" t="str">
        <v>Shiinotic</v>
      </c>
      <c r="BB806" t="str">
        <v>Grass</v>
      </c>
      <c r="BC806" t="str">
        <v xml:space="preserve"> Fairy</v>
      </c>
      <c r="BD806" t="str">
        <f t="shared" si="25"/>
        <v>Grass, Fairy</v>
      </c>
      <c r="BE806" t="str">
        <v>Shiinotic</v>
      </c>
      <c r="BG806" t="str">
        <v>Grass, Fairy</v>
      </c>
      <c r="BH806" t="str">
        <v>Salazzle</v>
      </c>
    </row>
    <row r="807" spans="32:60" x14ac:dyDescent="0.35">
      <c r="AF807" t="str">
        <v>Salandit</v>
      </c>
      <c r="AG807" t="str">
        <v>Poison, Fire</v>
      </c>
      <c r="AH807" t="str" cm="1">
        <f t="array" ref="AH807:AI807">_xlfn.TEXTSPLIT(AG807,",")</f>
        <v>Poison</v>
      </c>
      <c r="AI807" t="str">
        <v xml:space="preserve"> Fire</v>
      </c>
      <c r="AJ807" t="str">
        <f>'pokedex_(Update_04.21)'!E804</f>
        <v>7</v>
      </c>
      <c r="AK807" t="str">
        <v>Salandit</v>
      </c>
      <c r="AL807" t="str">
        <v>Poison</v>
      </c>
      <c r="AM807" t="str">
        <v xml:space="preserve"> Fire</v>
      </c>
      <c r="AN807" t="str">
        <f t="shared" si="24"/>
        <v>Poison, Fire</v>
      </c>
      <c r="AO807" t="str">
        <v>Salandit</v>
      </c>
      <c r="AQ807" t="str">
        <v>Poison, Fire</v>
      </c>
      <c r="AR807" t="str">
        <v>Stufful</v>
      </c>
      <c r="AV807" t="str">
        <v>Salandit</v>
      </c>
      <c r="AW807" t="str">
        <v>Poison, Fire</v>
      </c>
      <c r="AX807" t="str" cm="1">
        <f t="array" ref="AX807:AY807">_xlfn.TEXTSPLIT(AW807,",")</f>
        <v>Poison</v>
      </c>
      <c r="AY807" t="str">
        <v xml:space="preserve"> Fire</v>
      </c>
      <c r="AZ807" t="str">
        <f>'pokedex_(Update_04.21)'!E804</f>
        <v>7</v>
      </c>
      <c r="BA807" t="str">
        <v>Salandit</v>
      </c>
      <c r="BB807" t="str">
        <v>Poison</v>
      </c>
      <c r="BC807" t="str">
        <v xml:space="preserve"> Fire</v>
      </c>
      <c r="BD807" t="str">
        <f t="shared" si="25"/>
        <v>Poison, Fire</v>
      </c>
      <c r="BE807" t="str">
        <v>Salandit</v>
      </c>
      <c r="BG807" t="str">
        <v>Poison, Fire</v>
      </c>
      <c r="BH807" t="str">
        <v>Stufful</v>
      </c>
    </row>
    <row r="808" spans="32:60" x14ac:dyDescent="0.35">
      <c r="AF808" t="str">
        <v>Salazzle</v>
      </c>
      <c r="AG808" t="str">
        <v>Poison, Fire</v>
      </c>
      <c r="AH808" t="str" cm="1">
        <f t="array" ref="AH808:AI808">_xlfn.TEXTSPLIT(AG808,",")</f>
        <v>Poison</v>
      </c>
      <c r="AI808" t="str">
        <v xml:space="preserve"> Fire</v>
      </c>
      <c r="AJ808" t="str">
        <f>'pokedex_(Update_04.21)'!E805</f>
        <v>7</v>
      </c>
      <c r="AK808" t="str">
        <v>Salazzle</v>
      </c>
      <c r="AL808" t="str">
        <v>Poison</v>
      </c>
      <c r="AM808" t="str">
        <v xml:space="preserve"> Fire</v>
      </c>
      <c r="AN808" t="str">
        <f t="shared" si="24"/>
        <v>Poison, Fire</v>
      </c>
      <c r="AO808" t="str">
        <v>Salazzle</v>
      </c>
      <c r="AQ808" t="str">
        <v>Poison, Fire</v>
      </c>
      <c r="AR808" t="str">
        <v>Bewear</v>
      </c>
      <c r="AV808" t="str">
        <v>Salazzle</v>
      </c>
      <c r="AW808" t="str">
        <v>Poison, Fire</v>
      </c>
      <c r="AX808" t="str" cm="1">
        <f t="array" ref="AX808:AY808">_xlfn.TEXTSPLIT(AW808,",")</f>
        <v>Poison</v>
      </c>
      <c r="AY808" t="str">
        <v xml:space="preserve"> Fire</v>
      </c>
      <c r="AZ808" t="str">
        <f>'pokedex_(Update_04.21)'!E805</f>
        <v>7</v>
      </c>
      <c r="BA808" t="str">
        <v>Salazzle</v>
      </c>
      <c r="BB808" t="str">
        <v>Poison</v>
      </c>
      <c r="BC808" t="str">
        <v xml:space="preserve"> Fire</v>
      </c>
      <c r="BD808" t="str">
        <f t="shared" si="25"/>
        <v>Poison, Fire</v>
      </c>
      <c r="BE808" t="str">
        <v>Salazzle</v>
      </c>
      <c r="BG808" t="str">
        <v>Poison, Fire</v>
      </c>
      <c r="BH808" t="str">
        <v>Bewear</v>
      </c>
    </row>
    <row r="809" spans="32:60" x14ac:dyDescent="0.35">
      <c r="AF809" t="str">
        <v>Stufful</v>
      </c>
      <c r="AG809" t="str">
        <v>Normal, Fighting</v>
      </c>
      <c r="AH809" t="str" cm="1">
        <f t="array" ref="AH809:AI809">_xlfn.TEXTSPLIT(AG809,",")</f>
        <v>Normal</v>
      </c>
      <c r="AI809" t="str">
        <v xml:space="preserve"> Fighting</v>
      </c>
      <c r="AJ809" t="str">
        <f>'pokedex_(Update_04.21)'!E806</f>
        <v>7</v>
      </c>
      <c r="AK809" t="str">
        <v>Stufful</v>
      </c>
      <c r="AL809" t="str">
        <v>Normal</v>
      </c>
      <c r="AM809" t="str">
        <v xml:space="preserve"> Fighting</v>
      </c>
      <c r="AN809" t="str">
        <f t="shared" si="24"/>
        <v>Normal, Fighting</v>
      </c>
      <c r="AO809" t="str">
        <v>Stufful</v>
      </c>
      <c r="AQ809" t="str">
        <v>Normal, Fighting</v>
      </c>
      <c r="AR809" t="str">
        <v>Bounsweet</v>
      </c>
      <c r="AV809" t="str">
        <v>Stufful</v>
      </c>
      <c r="AW809" t="str">
        <v>Normal, Fighting</v>
      </c>
      <c r="AX809" t="str" cm="1">
        <f t="array" ref="AX809:AY809">_xlfn.TEXTSPLIT(AW809,",")</f>
        <v>Normal</v>
      </c>
      <c r="AY809" t="str">
        <v xml:space="preserve"> Fighting</v>
      </c>
      <c r="AZ809" t="str">
        <f>'pokedex_(Update_04.21)'!E806</f>
        <v>7</v>
      </c>
      <c r="BA809" t="str">
        <v>Stufful</v>
      </c>
      <c r="BB809" t="str">
        <v>Normal</v>
      </c>
      <c r="BC809" t="str">
        <v xml:space="preserve"> Fighting</v>
      </c>
      <c r="BD809" t="str">
        <f t="shared" si="25"/>
        <v>Normal, Fighting</v>
      </c>
      <c r="BE809" t="str">
        <v>Stufful</v>
      </c>
      <c r="BG809" t="str">
        <v>Normal, Fighting</v>
      </c>
      <c r="BH809" t="str">
        <v>Bounsweet</v>
      </c>
    </row>
    <row r="810" spans="32:60" x14ac:dyDescent="0.35">
      <c r="AF810" t="str">
        <v>Bewear</v>
      </c>
      <c r="AG810" t="str">
        <v>Normal, Fighting</v>
      </c>
      <c r="AH810" t="str" cm="1">
        <f t="array" ref="AH810:AI810">_xlfn.TEXTSPLIT(AG810,",")</f>
        <v>Normal</v>
      </c>
      <c r="AI810" t="str">
        <v xml:space="preserve"> Fighting</v>
      </c>
      <c r="AJ810" t="str">
        <f>'pokedex_(Update_04.21)'!E807</f>
        <v>7</v>
      </c>
      <c r="AK810" t="str">
        <v>Bewear</v>
      </c>
      <c r="AL810" t="str">
        <v>Normal</v>
      </c>
      <c r="AM810" t="str">
        <v xml:space="preserve"> Fighting</v>
      </c>
      <c r="AN810" t="str">
        <f t="shared" si="24"/>
        <v>Normal, Fighting</v>
      </c>
      <c r="AO810" t="str">
        <v>Bewear</v>
      </c>
      <c r="AQ810" t="str">
        <v>Normal, Fighting</v>
      </c>
      <c r="AR810" t="str">
        <v>Steenee</v>
      </c>
      <c r="AV810" t="str">
        <v>Bewear</v>
      </c>
      <c r="AW810" t="str">
        <v>Normal, Fighting</v>
      </c>
      <c r="AX810" t="str" cm="1">
        <f t="array" ref="AX810:AY810">_xlfn.TEXTSPLIT(AW810,",")</f>
        <v>Normal</v>
      </c>
      <c r="AY810" t="str">
        <v xml:space="preserve"> Fighting</v>
      </c>
      <c r="AZ810" t="str">
        <f>'pokedex_(Update_04.21)'!E807</f>
        <v>7</v>
      </c>
      <c r="BA810" t="str">
        <v>Bewear</v>
      </c>
      <c r="BB810" t="str">
        <v>Normal</v>
      </c>
      <c r="BC810" t="str">
        <v xml:space="preserve"> Fighting</v>
      </c>
      <c r="BD810" t="str">
        <f t="shared" si="25"/>
        <v>Normal, Fighting</v>
      </c>
      <c r="BE810" t="str">
        <v>Bewear</v>
      </c>
      <c r="BG810" t="str">
        <v>Normal, Fighting</v>
      </c>
      <c r="BH810" t="str">
        <v>Steenee</v>
      </c>
    </row>
    <row r="811" spans="32:60" x14ac:dyDescent="0.35">
      <c r="AF811" t="str">
        <v>Bounsweet</v>
      </c>
      <c r="AG811" t="str">
        <v>Grass</v>
      </c>
      <c r="AH811" t="str" cm="1">
        <f t="array" ref="AH811">_xlfn.TEXTSPLIT(AG811,",")</f>
        <v>Grass</v>
      </c>
      <c r="AJ811" t="str">
        <f>'pokedex_(Update_04.21)'!E808</f>
        <v>7</v>
      </c>
      <c r="AK811" t="str">
        <v>Bounsweet</v>
      </c>
      <c r="AL811" t="str">
        <v>Grass</v>
      </c>
      <c r="AM811" t="str">
        <v>Grass</v>
      </c>
      <c r="AN811" t="str">
        <f t="shared" si="24"/>
        <v>Grass,Grass</v>
      </c>
      <c r="AO811" t="str">
        <v>Bounsweet</v>
      </c>
      <c r="AQ811" t="str">
        <v>Grass</v>
      </c>
      <c r="AR811" t="str">
        <v>Tsareena</v>
      </c>
      <c r="AV811" t="str">
        <v>Bounsweet</v>
      </c>
      <c r="AW811" t="str">
        <v>Grass</v>
      </c>
      <c r="AX811" t="str" cm="1">
        <f t="array" ref="AX811">_xlfn.TEXTSPLIT(AW811,",")</f>
        <v>Grass</v>
      </c>
      <c r="AZ811" t="str">
        <f>'pokedex_(Update_04.21)'!E808</f>
        <v>7</v>
      </c>
      <c r="BA811" t="str">
        <v>Bounsweet</v>
      </c>
      <c r="BB811" t="str">
        <v>Grass</v>
      </c>
      <c r="BC811" t="str">
        <v>Grass</v>
      </c>
      <c r="BD811" t="str">
        <f t="shared" si="25"/>
        <v>Grass,Grass</v>
      </c>
      <c r="BE811" t="str">
        <v>Bounsweet</v>
      </c>
      <c r="BG811" t="str">
        <v>Grass</v>
      </c>
      <c r="BH811" t="str">
        <v>Tsareena</v>
      </c>
    </row>
    <row r="812" spans="32:60" x14ac:dyDescent="0.35">
      <c r="AF812" t="str">
        <v>Steenee</v>
      </c>
      <c r="AG812" t="str">
        <v>Grass</v>
      </c>
      <c r="AH812" t="str" cm="1">
        <f t="array" ref="AH812">_xlfn.TEXTSPLIT(AG812,",")</f>
        <v>Grass</v>
      </c>
      <c r="AJ812" t="str">
        <f>'pokedex_(Update_04.21)'!E809</f>
        <v>7</v>
      </c>
      <c r="AK812" t="str">
        <v>Steenee</v>
      </c>
      <c r="AL812" t="str">
        <v>Grass</v>
      </c>
      <c r="AM812" t="str">
        <v>Grass</v>
      </c>
      <c r="AN812" t="str">
        <f t="shared" si="24"/>
        <v>Grass,Grass</v>
      </c>
      <c r="AO812" t="str">
        <v>Steenee</v>
      </c>
      <c r="AQ812" t="str">
        <v>Grass</v>
      </c>
      <c r="AR812" t="str">
        <v>Comfey</v>
      </c>
      <c r="AV812" t="str">
        <v>Steenee</v>
      </c>
      <c r="AW812" t="str">
        <v>Grass</v>
      </c>
      <c r="AX812" t="str" cm="1">
        <f t="array" ref="AX812">_xlfn.TEXTSPLIT(AW812,",")</f>
        <v>Grass</v>
      </c>
      <c r="AZ812" t="str">
        <f>'pokedex_(Update_04.21)'!E809</f>
        <v>7</v>
      </c>
      <c r="BA812" t="str">
        <v>Steenee</v>
      </c>
      <c r="BB812" t="str">
        <v>Grass</v>
      </c>
      <c r="BC812" t="str">
        <v>Grass</v>
      </c>
      <c r="BD812" t="str">
        <f t="shared" si="25"/>
        <v>Grass,Grass</v>
      </c>
      <c r="BE812" t="str">
        <v>Steenee</v>
      </c>
      <c r="BG812" t="str">
        <v>Grass</v>
      </c>
      <c r="BH812" t="str">
        <v>Comfey</v>
      </c>
    </row>
    <row r="813" spans="32:60" x14ac:dyDescent="0.35">
      <c r="AF813" t="str">
        <v>Tsareena</v>
      </c>
      <c r="AG813" t="str">
        <v>Grass</v>
      </c>
      <c r="AH813" t="str" cm="1">
        <f t="array" ref="AH813">_xlfn.TEXTSPLIT(AG813,",")</f>
        <v>Grass</v>
      </c>
      <c r="AJ813" t="str">
        <f>'pokedex_(Update_04.21)'!E810</f>
        <v>7</v>
      </c>
      <c r="AK813" t="str">
        <v>Tsareena</v>
      </c>
      <c r="AL813" t="str">
        <v>Grass</v>
      </c>
      <c r="AM813" t="str">
        <v>Grass</v>
      </c>
      <c r="AN813" t="str">
        <f t="shared" si="24"/>
        <v>Grass,Grass</v>
      </c>
      <c r="AO813" t="str">
        <v>Tsareena</v>
      </c>
      <c r="AQ813" t="str">
        <v>Grass</v>
      </c>
      <c r="AR813" t="str">
        <v>Oranguru</v>
      </c>
      <c r="AV813" t="str">
        <v>Tsareena</v>
      </c>
      <c r="AW813" t="str">
        <v>Grass</v>
      </c>
      <c r="AX813" t="str" cm="1">
        <f t="array" ref="AX813">_xlfn.TEXTSPLIT(AW813,",")</f>
        <v>Grass</v>
      </c>
      <c r="AZ813" t="str">
        <f>'pokedex_(Update_04.21)'!E810</f>
        <v>7</v>
      </c>
      <c r="BA813" t="str">
        <v>Tsareena</v>
      </c>
      <c r="BB813" t="str">
        <v>Grass</v>
      </c>
      <c r="BC813" t="str">
        <v>Grass</v>
      </c>
      <c r="BD813" t="str">
        <f t="shared" si="25"/>
        <v>Grass,Grass</v>
      </c>
      <c r="BE813" t="str">
        <v>Tsareena</v>
      </c>
      <c r="BG813" t="str">
        <v>Grass</v>
      </c>
      <c r="BH813" t="str">
        <v>Oranguru</v>
      </c>
    </row>
    <row r="814" spans="32:60" x14ac:dyDescent="0.35">
      <c r="AF814" t="str">
        <v>Comfey</v>
      </c>
      <c r="AG814" t="str">
        <v>Fairy</v>
      </c>
      <c r="AH814" t="str" cm="1">
        <f t="array" ref="AH814">_xlfn.TEXTSPLIT(AG814,",")</f>
        <v>Fairy</v>
      </c>
      <c r="AJ814" t="str">
        <f>'pokedex_(Update_04.21)'!E811</f>
        <v>7</v>
      </c>
      <c r="AK814" t="str">
        <v>Comfey</v>
      </c>
      <c r="AL814" t="str">
        <v>Fairy</v>
      </c>
      <c r="AM814" t="str">
        <v>Fairy</v>
      </c>
      <c r="AN814" t="str">
        <f t="shared" si="24"/>
        <v>Fairy,Fairy</v>
      </c>
      <c r="AO814" t="str">
        <v>Comfey</v>
      </c>
      <c r="AQ814" t="str">
        <v>Fairy</v>
      </c>
      <c r="AR814" t="str">
        <v>Passimian</v>
      </c>
      <c r="AV814" t="str">
        <v>Comfey</v>
      </c>
      <c r="AW814" t="str">
        <v>Fairy</v>
      </c>
      <c r="AX814" t="str" cm="1">
        <f t="array" ref="AX814">_xlfn.TEXTSPLIT(AW814,",")</f>
        <v>Fairy</v>
      </c>
      <c r="AZ814" t="str">
        <f>'pokedex_(Update_04.21)'!E811</f>
        <v>7</v>
      </c>
      <c r="BA814" t="str">
        <v>Comfey</v>
      </c>
      <c r="BB814" t="str">
        <v>Fairy</v>
      </c>
      <c r="BC814" t="str">
        <v>Fairy</v>
      </c>
      <c r="BD814" t="str">
        <f t="shared" si="25"/>
        <v>Fairy,Fairy</v>
      </c>
      <c r="BE814" t="str">
        <v>Comfey</v>
      </c>
      <c r="BG814" t="str">
        <v>Fairy</v>
      </c>
      <c r="BH814" t="str">
        <v>Passimian</v>
      </c>
    </row>
    <row r="815" spans="32:60" x14ac:dyDescent="0.35">
      <c r="AF815" t="str">
        <v>Oranguru</v>
      </c>
      <c r="AG815" t="str">
        <v>Normal, Psychic</v>
      </c>
      <c r="AH815" t="str" cm="1">
        <f t="array" ref="AH815:AI815">_xlfn.TEXTSPLIT(AG815,",")</f>
        <v>Normal</v>
      </c>
      <c r="AI815" t="str">
        <v xml:space="preserve"> Psychic</v>
      </c>
      <c r="AJ815" t="str">
        <f>'pokedex_(Update_04.21)'!E812</f>
        <v>7</v>
      </c>
      <c r="AK815" t="str">
        <v>Oranguru</v>
      </c>
      <c r="AL815" t="str">
        <v>Normal</v>
      </c>
      <c r="AM815" t="str">
        <v xml:space="preserve"> Psychic</v>
      </c>
      <c r="AN815" t="str">
        <f t="shared" si="24"/>
        <v>Normal, Psychic</v>
      </c>
      <c r="AO815" t="str">
        <v>Oranguru</v>
      </c>
      <c r="AQ815" t="str">
        <v>Normal, Psychic</v>
      </c>
      <c r="AR815" t="str">
        <v>Wimpod</v>
      </c>
      <c r="AV815" t="str">
        <v>Oranguru</v>
      </c>
      <c r="AW815" t="str">
        <v>Normal, Psychic</v>
      </c>
      <c r="AX815" t="str" cm="1">
        <f t="array" ref="AX815:AY815">_xlfn.TEXTSPLIT(AW815,",")</f>
        <v>Normal</v>
      </c>
      <c r="AY815" t="str">
        <v xml:space="preserve"> Psychic</v>
      </c>
      <c r="AZ815" t="str">
        <f>'pokedex_(Update_04.21)'!E812</f>
        <v>7</v>
      </c>
      <c r="BA815" t="str">
        <v>Oranguru</v>
      </c>
      <c r="BB815" t="str">
        <v>Normal</v>
      </c>
      <c r="BC815" t="str">
        <v xml:space="preserve"> Psychic</v>
      </c>
      <c r="BD815" t="str">
        <f t="shared" si="25"/>
        <v>Normal, Psychic</v>
      </c>
      <c r="BE815" t="str">
        <v>Oranguru</v>
      </c>
      <c r="BG815" t="str">
        <v>Normal, Psychic</v>
      </c>
      <c r="BH815" t="str">
        <v>Wimpod</v>
      </c>
    </row>
    <row r="816" spans="32:60" x14ac:dyDescent="0.35">
      <c r="AF816" t="str">
        <v>Passimian</v>
      </c>
      <c r="AG816" t="str">
        <v>Fighting</v>
      </c>
      <c r="AH816" t="str" cm="1">
        <f t="array" ref="AH816">_xlfn.TEXTSPLIT(AG816,",")</f>
        <v>Fighting</v>
      </c>
      <c r="AJ816" t="str">
        <f>'pokedex_(Update_04.21)'!E813</f>
        <v>7</v>
      </c>
      <c r="AK816" t="str">
        <v>Passimian</v>
      </c>
      <c r="AL816" t="str">
        <v>Fighting</v>
      </c>
      <c r="AM816" t="str">
        <v>Fighting</v>
      </c>
      <c r="AN816" t="str">
        <f t="shared" si="24"/>
        <v>Fighting,Fighting</v>
      </c>
      <c r="AO816" t="str">
        <v>Passimian</v>
      </c>
      <c r="AQ816" t="str">
        <v>Fighting</v>
      </c>
      <c r="AR816" t="str">
        <v>Golisopod</v>
      </c>
      <c r="AV816" t="str">
        <v>Passimian</v>
      </c>
      <c r="AW816" t="str">
        <v>Fighting</v>
      </c>
      <c r="AX816" t="str" cm="1">
        <f t="array" ref="AX816">_xlfn.TEXTSPLIT(AW816,",")</f>
        <v>Fighting</v>
      </c>
      <c r="AZ816" t="str">
        <f>'pokedex_(Update_04.21)'!E813</f>
        <v>7</v>
      </c>
      <c r="BA816" t="str">
        <v>Passimian</v>
      </c>
      <c r="BB816" t="str">
        <v>Fighting</v>
      </c>
      <c r="BC816" t="str">
        <v>Fighting</v>
      </c>
      <c r="BD816" t="str">
        <f t="shared" si="25"/>
        <v>Fighting,Fighting</v>
      </c>
      <c r="BE816" t="str">
        <v>Passimian</v>
      </c>
      <c r="BG816" t="str">
        <v>Fighting</v>
      </c>
      <c r="BH816" t="str">
        <v>Golisopod</v>
      </c>
    </row>
    <row r="817" spans="32:60" x14ac:dyDescent="0.35">
      <c r="AF817" t="str">
        <v>Wimpod</v>
      </c>
      <c r="AG817" t="str">
        <v>Bug, Water</v>
      </c>
      <c r="AH817" t="str" cm="1">
        <f t="array" ref="AH817:AI817">_xlfn.TEXTSPLIT(AG817,",")</f>
        <v>Bug</v>
      </c>
      <c r="AI817" t="str">
        <v xml:space="preserve"> Water</v>
      </c>
      <c r="AJ817" t="str">
        <f>'pokedex_(Update_04.21)'!E814</f>
        <v>7</v>
      </c>
      <c r="AK817" t="str">
        <v>Wimpod</v>
      </c>
      <c r="AL817" t="str">
        <v>Bug</v>
      </c>
      <c r="AM817" t="str">
        <v xml:space="preserve"> Water</v>
      </c>
      <c r="AN817" t="str">
        <f t="shared" si="24"/>
        <v>Bug, Water</v>
      </c>
      <c r="AO817" t="str">
        <v>Wimpod</v>
      </c>
      <c r="AQ817" t="str">
        <v>Bug, Water</v>
      </c>
      <c r="AR817" t="str">
        <v>Sandygast</v>
      </c>
      <c r="AV817" t="str">
        <v>Wimpod</v>
      </c>
      <c r="AW817" t="str">
        <v>Bug, Water</v>
      </c>
      <c r="AX817" t="str" cm="1">
        <f t="array" ref="AX817:AY817">_xlfn.TEXTSPLIT(AW817,",")</f>
        <v>Bug</v>
      </c>
      <c r="AY817" t="str">
        <v xml:space="preserve"> Water</v>
      </c>
      <c r="AZ817" t="str">
        <f>'pokedex_(Update_04.21)'!E814</f>
        <v>7</v>
      </c>
      <c r="BA817" t="str">
        <v>Wimpod</v>
      </c>
      <c r="BB817" t="str">
        <v>Bug</v>
      </c>
      <c r="BC817" t="str">
        <v xml:space="preserve"> Water</v>
      </c>
      <c r="BD817" t="str">
        <f t="shared" si="25"/>
        <v>Bug, Water</v>
      </c>
      <c r="BE817" t="str">
        <v>Wimpod</v>
      </c>
      <c r="BG817" t="str">
        <v>Bug, Water</v>
      </c>
      <c r="BH817" t="str">
        <v>Sandygast</v>
      </c>
    </row>
    <row r="818" spans="32:60" x14ac:dyDescent="0.35">
      <c r="AF818" t="str">
        <v>Golisopod</v>
      </c>
      <c r="AG818" t="str">
        <v>Bug, Water</v>
      </c>
      <c r="AH818" t="str" cm="1">
        <f t="array" ref="AH818:AI818">_xlfn.TEXTSPLIT(AG818,",")</f>
        <v>Bug</v>
      </c>
      <c r="AI818" t="str">
        <v xml:space="preserve"> Water</v>
      </c>
      <c r="AJ818" t="str">
        <f>'pokedex_(Update_04.21)'!E815</f>
        <v>7</v>
      </c>
      <c r="AK818" t="str">
        <v>Golisopod</v>
      </c>
      <c r="AL818" t="str">
        <v>Bug</v>
      </c>
      <c r="AM818" t="str">
        <v xml:space="preserve"> Water</v>
      </c>
      <c r="AN818" t="str">
        <f t="shared" si="24"/>
        <v>Bug, Water</v>
      </c>
      <c r="AO818" t="str">
        <v>Golisopod</v>
      </c>
      <c r="AQ818" t="str">
        <v>Bug, Water</v>
      </c>
      <c r="AR818" t="str">
        <v>Palossand</v>
      </c>
      <c r="AV818" t="str">
        <v>Golisopod</v>
      </c>
      <c r="AW818" t="str">
        <v>Bug, Water</v>
      </c>
      <c r="AX818" t="str" cm="1">
        <f t="array" ref="AX818:AY818">_xlfn.TEXTSPLIT(AW818,",")</f>
        <v>Bug</v>
      </c>
      <c r="AY818" t="str">
        <v xml:space="preserve"> Water</v>
      </c>
      <c r="AZ818" t="str">
        <f>'pokedex_(Update_04.21)'!E815</f>
        <v>7</v>
      </c>
      <c r="BA818" t="str">
        <v>Golisopod</v>
      </c>
      <c r="BB818" t="str">
        <v>Bug</v>
      </c>
      <c r="BC818" t="str">
        <v xml:space="preserve"> Water</v>
      </c>
      <c r="BD818" t="str">
        <f t="shared" si="25"/>
        <v>Bug, Water</v>
      </c>
      <c r="BE818" t="str">
        <v>Golisopod</v>
      </c>
      <c r="BG818" t="str">
        <v>Bug, Water</v>
      </c>
      <c r="BH818" t="str">
        <v>Palossand</v>
      </c>
    </row>
    <row r="819" spans="32:60" x14ac:dyDescent="0.35">
      <c r="AF819" t="str">
        <v>Sandygast</v>
      </c>
      <c r="AG819" t="str">
        <v>Ghost, Ground</v>
      </c>
      <c r="AH819" t="str" cm="1">
        <f t="array" ref="AH819:AI819">_xlfn.TEXTSPLIT(AG819,",")</f>
        <v>Ghost</v>
      </c>
      <c r="AI819" t="str">
        <v xml:space="preserve"> Ground</v>
      </c>
      <c r="AJ819" t="str">
        <f>'pokedex_(Update_04.21)'!E816</f>
        <v>7</v>
      </c>
      <c r="AK819" t="str">
        <v>Sandygast</v>
      </c>
      <c r="AL819" t="str">
        <v>Ghost</v>
      </c>
      <c r="AM819" t="str">
        <v xml:space="preserve"> Ground</v>
      </c>
      <c r="AN819" t="str">
        <f t="shared" si="24"/>
        <v>Ghost, Ground</v>
      </c>
      <c r="AO819" t="str">
        <v>Sandygast</v>
      </c>
      <c r="AQ819" t="str">
        <v>Ghost, Ground</v>
      </c>
      <c r="AR819" t="str">
        <v>Pyukumuku</v>
      </c>
      <c r="AV819" t="str">
        <v>Sandygast</v>
      </c>
      <c r="AW819" t="str">
        <v>Ghost, Ground</v>
      </c>
      <c r="AX819" t="str" cm="1">
        <f t="array" ref="AX819:AY819">_xlfn.TEXTSPLIT(AW819,",")</f>
        <v>Ghost</v>
      </c>
      <c r="AY819" t="str">
        <v xml:space="preserve"> Ground</v>
      </c>
      <c r="AZ819" t="str">
        <f>'pokedex_(Update_04.21)'!E816</f>
        <v>7</v>
      </c>
      <c r="BA819" t="str">
        <v>Sandygast</v>
      </c>
      <c r="BB819" t="str">
        <v>Ghost</v>
      </c>
      <c r="BC819" t="str">
        <v xml:space="preserve"> Ground</v>
      </c>
      <c r="BD819" t="str">
        <f t="shared" si="25"/>
        <v>Ghost, Ground</v>
      </c>
      <c r="BE819" t="str">
        <v>Sandygast</v>
      </c>
      <c r="BG819" t="str">
        <v>Ghost, Ground</v>
      </c>
      <c r="BH819" t="str">
        <v>Pyukumuku</v>
      </c>
    </row>
    <row r="820" spans="32:60" x14ac:dyDescent="0.35">
      <c r="AF820" t="str">
        <v>Palossand</v>
      </c>
      <c r="AG820" t="str">
        <v>Ghost, Ground</v>
      </c>
      <c r="AH820" t="str" cm="1">
        <f t="array" ref="AH820:AI820">_xlfn.TEXTSPLIT(AG820,",")</f>
        <v>Ghost</v>
      </c>
      <c r="AI820" t="str">
        <v xml:space="preserve"> Ground</v>
      </c>
      <c r="AJ820" t="str">
        <f>'pokedex_(Update_04.21)'!E817</f>
        <v>7</v>
      </c>
      <c r="AK820" t="str">
        <v>Palossand</v>
      </c>
      <c r="AL820" t="str">
        <v>Ghost</v>
      </c>
      <c r="AM820" t="str">
        <v xml:space="preserve"> Ground</v>
      </c>
      <c r="AN820" t="str">
        <f t="shared" si="24"/>
        <v>Ghost, Ground</v>
      </c>
      <c r="AO820" t="str">
        <v>Palossand</v>
      </c>
      <c r="AQ820" t="str">
        <v>Ghost, Ground</v>
      </c>
      <c r="AR820" t="str">
        <v>Type: Null</v>
      </c>
      <c r="AV820" t="str">
        <v>Palossand</v>
      </c>
      <c r="AW820" t="str">
        <v>Ghost, Ground</v>
      </c>
      <c r="AX820" t="str" cm="1">
        <f t="array" ref="AX820:AY820">_xlfn.TEXTSPLIT(AW820,",")</f>
        <v>Ghost</v>
      </c>
      <c r="AY820" t="str">
        <v xml:space="preserve"> Ground</v>
      </c>
      <c r="AZ820" t="str">
        <f>'pokedex_(Update_04.21)'!E817</f>
        <v>7</v>
      </c>
      <c r="BA820" t="str">
        <v>Palossand</v>
      </c>
      <c r="BB820" t="str">
        <v>Ghost</v>
      </c>
      <c r="BC820" t="str">
        <v xml:space="preserve"> Ground</v>
      </c>
      <c r="BD820" t="str">
        <f t="shared" si="25"/>
        <v>Ghost, Ground</v>
      </c>
      <c r="BE820" t="str">
        <v>Palossand</v>
      </c>
      <c r="BG820" t="str">
        <v>Ghost, Ground</v>
      </c>
      <c r="BH820" t="str">
        <v>Type: Null</v>
      </c>
    </row>
    <row r="821" spans="32:60" x14ac:dyDescent="0.35">
      <c r="AF821" t="str">
        <v>Pyukumuku</v>
      </c>
      <c r="AG821" t="str">
        <v>Water</v>
      </c>
      <c r="AH821" t="str" cm="1">
        <f t="array" ref="AH821">_xlfn.TEXTSPLIT(AG821,",")</f>
        <v>Water</v>
      </c>
      <c r="AJ821" t="str">
        <f>'pokedex_(Update_04.21)'!E818</f>
        <v>7</v>
      </c>
      <c r="AK821" t="str">
        <v>Pyukumuku</v>
      </c>
      <c r="AL821" t="str">
        <v>Water</v>
      </c>
      <c r="AM821" t="str">
        <v>Water</v>
      </c>
      <c r="AN821" t="str">
        <f t="shared" si="24"/>
        <v>Water,Water</v>
      </c>
      <c r="AO821" t="str">
        <v>Pyukumuku</v>
      </c>
      <c r="AQ821" t="str">
        <v>Water</v>
      </c>
      <c r="AR821" t="str">
        <v>Silvally</v>
      </c>
      <c r="AV821" t="str">
        <v>Pyukumuku</v>
      </c>
      <c r="AW821" t="str">
        <v>Water</v>
      </c>
      <c r="AX821" t="str" cm="1">
        <f t="array" ref="AX821">_xlfn.TEXTSPLIT(AW821,",")</f>
        <v>Water</v>
      </c>
      <c r="AZ821" t="str">
        <f>'pokedex_(Update_04.21)'!E818</f>
        <v>7</v>
      </c>
      <c r="BA821" t="str">
        <v>Pyukumuku</v>
      </c>
      <c r="BB821" t="str">
        <v>Water</v>
      </c>
      <c r="BC821" t="str">
        <v>Water</v>
      </c>
      <c r="BD821" t="str">
        <f t="shared" si="25"/>
        <v>Water,Water</v>
      </c>
      <c r="BE821" t="str">
        <v>Pyukumuku</v>
      </c>
      <c r="BG821" t="str">
        <v>Water</v>
      </c>
      <c r="BH821" t="str">
        <v>Silvally</v>
      </c>
    </row>
    <row r="822" spans="32:60" x14ac:dyDescent="0.35">
      <c r="AF822" t="str">
        <v>Type: Null</v>
      </c>
      <c r="AG822" t="str">
        <v>Normal</v>
      </c>
      <c r="AH822" t="str" cm="1">
        <f t="array" ref="AH822">_xlfn.TEXTSPLIT(AG822,",")</f>
        <v>Normal</v>
      </c>
      <c r="AJ822" t="str">
        <f>'pokedex_(Update_04.21)'!E819</f>
        <v>7</v>
      </c>
      <c r="AK822" t="str">
        <v>Type: Null</v>
      </c>
      <c r="AL822" t="str">
        <v>Normal</v>
      </c>
      <c r="AM822" t="str">
        <v>Normal</v>
      </c>
      <c r="AN822" t="str">
        <f t="shared" si="24"/>
        <v>Normal,Normal</v>
      </c>
      <c r="AO822" t="str">
        <v>Type: Null</v>
      </c>
      <c r="AQ822" t="str">
        <v>Normal</v>
      </c>
      <c r="AR822" t="str">
        <v>Minior Meteor Form</v>
      </c>
      <c r="AV822" t="str">
        <v>Type: Null</v>
      </c>
      <c r="AW822" t="str">
        <v>Normal</v>
      </c>
      <c r="AX822" t="str" cm="1">
        <f t="array" ref="AX822">_xlfn.TEXTSPLIT(AW822,",")</f>
        <v>Normal</v>
      </c>
      <c r="AZ822" t="str">
        <f>'pokedex_(Update_04.21)'!E819</f>
        <v>7</v>
      </c>
      <c r="BA822" t="str">
        <v>Type: Null</v>
      </c>
      <c r="BB822" t="str">
        <v>Normal</v>
      </c>
      <c r="BC822" t="str">
        <v>Normal</v>
      </c>
      <c r="BD822" t="str">
        <f t="shared" si="25"/>
        <v>Normal,Normal</v>
      </c>
      <c r="BE822" t="str">
        <v>Type: Null</v>
      </c>
      <c r="BG822" t="str">
        <v>Normal</v>
      </c>
      <c r="BH822" t="str">
        <v>Minior Meteor Form</v>
      </c>
    </row>
    <row r="823" spans="32:60" x14ac:dyDescent="0.35">
      <c r="AF823" t="str">
        <v>Silvally</v>
      </c>
      <c r="AG823" t="str">
        <v>Normal</v>
      </c>
      <c r="AH823" t="str" cm="1">
        <f t="array" ref="AH823">_xlfn.TEXTSPLIT(AG823,",")</f>
        <v>Normal</v>
      </c>
      <c r="AJ823" t="str">
        <f>'pokedex_(Update_04.21)'!E820</f>
        <v>7</v>
      </c>
      <c r="AK823" t="str">
        <v>Silvally</v>
      </c>
      <c r="AL823" t="str">
        <v>Normal</v>
      </c>
      <c r="AM823" t="str">
        <v>Normal</v>
      </c>
      <c r="AN823" t="str">
        <f t="shared" si="24"/>
        <v>Normal,Normal</v>
      </c>
      <c r="AO823" t="str">
        <v>Silvally</v>
      </c>
      <c r="AQ823" t="str">
        <v>Normal</v>
      </c>
      <c r="AR823" t="str">
        <v>Minior Core Form</v>
      </c>
      <c r="AV823" t="str">
        <v>Silvally</v>
      </c>
      <c r="AW823" t="str">
        <v>Normal</v>
      </c>
      <c r="AX823" t="str" cm="1">
        <f t="array" ref="AX823">_xlfn.TEXTSPLIT(AW823,",")</f>
        <v>Normal</v>
      </c>
      <c r="AZ823" t="str">
        <f>'pokedex_(Update_04.21)'!E820</f>
        <v>7</v>
      </c>
      <c r="BA823" t="str">
        <v>Silvally</v>
      </c>
      <c r="BB823" t="str">
        <v>Normal</v>
      </c>
      <c r="BC823" t="str">
        <v>Normal</v>
      </c>
      <c r="BD823" t="str">
        <f t="shared" si="25"/>
        <v>Normal,Normal</v>
      </c>
      <c r="BE823" t="str">
        <v>Silvally</v>
      </c>
      <c r="BG823" t="str">
        <v>Normal</v>
      </c>
      <c r="BH823" t="str">
        <v>Minior Core Form</v>
      </c>
    </row>
    <row r="824" spans="32:60" x14ac:dyDescent="0.35">
      <c r="AF824" t="str">
        <v>Minior Meteor Form</v>
      </c>
      <c r="AG824" t="str">
        <v>Rock, Flying</v>
      </c>
      <c r="AH824" t="str" cm="1">
        <f t="array" ref="AH824:AI824">_xlfn.TEXTSPLIT(AG824,",")</f>
        <v>Rock</v>
      </c>
      <c r="AI824" t="str">
        <v xml:space="preserve"> Flying</v>
      </c>
      <c r="AJ824" t="str">
        <f>'pokedex_(Update_04.21)'!E821</f>
        <v>7</v>
      </c>
      <c r="AK824" t="str">
        <v>Minior Meteor Form</v>
      </c>
      <c r="AL824" t="str">
        <v>Rock</v>
      </c>
      <c r="AM824" t="str">
        <v xml:space="preserve"> Flying</v>
      </c>
      <c r="AN824" t="str">
        <f t="shared" si="24"/>
        <v>Rock, Flying</v>
      </c>
      <c r="AO824" t="str">
        <v>Minior Meteor Form</v>
      </c>
      <c r="AQ824" t="str">
        <v>Rock, Flying</v>
      </c>
      <c r="AR824" t="str">
        <v>Komala</v>
      </c>
      <c r="AV824" t="str">
        <v>Minior Meteor Form</v>
      </c>
      <c r="AW824" t="str">
        <v>Rock, Flying</v>
      </c>
      <c r="AX824" t="str" cm="1">
        <f t="array" ref="AX824:AY824">_xlfn.TEXTSPLIT(AW824,",")</f>
        <v>Rock</v>
      </c>
      <c r="AY824" t="str">
        <v xml:space="preserve"> Flying</v>
      </c>
      <c r="AZ824" t="str">
        <f>'pokedex_(Update_04.21)'!E821</f>
        <v>7</v>
      </c>
      <c r="BA824" t="str">
        <v>Minior Meteor Form</v>
      </c>
      <c r="BB824" t="str">
        <v>Rock</v>
      </c>
      <c r="BC824" t="str">
        <v xml:space="preserve"> Flying</v>
      </c>
      <c r="BD824" t="str">
        <f t="shared" si="25"/>
        <v>Rock, Flying</v>
      </c>
      <c r="BE824" t="str">
        <v>Minior Meteor Form</v>
      </c>
      <c r="BG824" t="str">
        <v>Rock, Flying</v>
      </c>
      <c r="BH824" t="str">
        <v>Komala</v>
      </c>
    </row>
    <row r="825" spans="32:60" x14ac:dyDescent="0.35">
      <c r="AF825" t="str">
        <v>Minior Core Form</v>
      </c>
      <c r="AG825" t="str">
        <v>Rock, Flying</v>
      </c>
      <c r="AH825" t="str" cm="1">
        <f t="array" ref="AH825:AI825">_xlfn.TEXTSPLIT(AG825,",")</f>
        <v>Rock</v>
      </c>
      <c r="AI825" t="str">
        <v xml:space="preserve"> Flying</v>
      </c>
      <c r="AJ825" t="str">
        <f>'pokedex_(Update_04.21)'!E822</f>
        <v>7</v>
      </c>
      <c r="AK825" t="str">
        <v>Minior Core Form</v>
      </c>
      <c r="AL825" t="str">
        <v>Rock</v>
      </c>
      <c r="AM825" t="str">
        <v xml:space="preserve"> Flying</v>
      </c>
      <c r="AN825" t="str">
        <f t="shared" si="24"/>
        <v>Rock, Flying</v>
      </c>
      <c r="AO825" t="str">
        <v>Minior Core Form</v>
      </c>
      <c r="AQ825" t="str">
        <v>Rock, Flying</v>
      </c>
      <c r="AR825" t="str">
        <v>Turtonator</v>
      </c>
      <c r="AV825" t="str">
        <v>Minior Core Form</v>
      </c>
      <c r="AW825" t="str">
        <v>Rock, Flying</v>
      </c>
      <c r="AX825" t="str" cm="1">
        <f t="array" ref="AX825:AY825">_xlfn.TEXTSPLIT(AW825,",")</f>
        <v>Rock</v>
      </c>
      <c r="AY825" t="str">
        <v xml:space="preserve"> Flying</v>
      </c>
      <c r="AZ825" t="str">
        <f>'pokedex_(Update_04.21)'!E822</f>
        <v>7</v>
      </c>
      <c r="BA825" t="str">
        <v>Minior Core Form</v>
      </c>
      <c r="BB825" t="str">
        <v>Rock</v>
      </c>
      <c r="BC825" t="str">
        <v xml:space="preserve"> Flying</v>
      </c>
      <c r="BD825" t="str">
        <f t="shared" si="25"/>
        <v>Rock, Flying</v>
      </c>
      <c r="BE825" t="str">
        <v>Minior Core Form</v>
      </c>
      <c r="BG825" t="str">
        <v>Rock, Flying</v>
      </c>
      <c r="BH825" t="str">
        <v>Turtonator</v>
      </c>
    </row>
    <row r="826" spans="32:60" x14ac:dyDescent="0.35">
      <c r="AF826" t="str">
        <v>Komala</v>
      </c>
      <c r="AG826" t="str">
        <v>Normal</v>
      </c>
      <c r="AH826" t="str" cm="1">
        <f t="array" ref="AH826">_xlfn.TEXTSPLIT(AG826,",")</f>
        <v>Normal</v>
      </c>
      <c r="AJ826" t="str">
        <f>'pokedex_(Update_04.21)'!E823</f>
        <v>7</v>
      </c>
      <c r="AK826" t="str">
        <v>Komala</v>
      </c>
      <c r="AL826" t="str">
        <v>Normal</v>
      </c>
      <c r="AM826" t="str">
        <v>Normal</v>
      </c>
      <c r="AN826" t="str">
        <f t="shared" si="24"/>
        <v>Normal,Normal</v>
      </c>
      <c r="AO826" t="str">
        <v>Komala</v>
      </c>
      <c r="AQ826" t="str">
        <v>Normal</v>
      </c>
      <c r="AR826" t="str">
        <v>Togedemaru</v>
      </c>
      <c r="AV826" t="str">
        <v>Komala</v>
      </c>
      <c r="AW826" t="str">
        <v>Normal</v>
      </c>
      <c r="AX826" t="str" cm="1">
        <f t="array" ref="AX826">_xlfn.TEXTSPLIT(AW826,",")</f>
        <v>Normal</v>
      </c>
      <c r="AZ826" t="str">
        <f>'pokedex_(Update_04.21)'!E823</f>
        <v>7</v>
      </c>
      <c r="BA826" t="str">
        <v>Komala</v>
      </c>
      <c r="BB826" t="str">
        <v>Normal</v>
      </c>
      <c r="BC826" t="str">
        <v>Normal</v>
      </c>
      <c r="BD826" t="str">
        <f t="shared" si="25"/>
        <v>Normal,Normal</v>
      </c>
      <c r="BE826" t="str">
        <v>Komala</v>
      </c>
      <c r="BG826" t="str">
        <v>Normal</v>
      </c>
      <c r="BH826" t="str">
        <v>Togedemaru</v>
      </c>
    </row>
    <row r="827" spans="32:60" x14ac:dyDescent="0.35">
      <c r="AF827" t="str">
        <v>Turtonator</v>
      </c>
      <c r="AG827" t="str">
        <v>Fire, Dragon</v>
      </c>
      <c r="AH827" t="str" cm="1">
        <f t="array" ref="AH827:AI827">_xlfn.TEXTSPLIT(AG827,",")</f>
        <v>Fire</v>
      </c>
      <c r="AI827" t="str">
        <v xml:space="preserve"> Dragon</v>
      </c>
      <c r="AJ827" t="str">
        <f>'pokedex_(Update_04.21)'!E824</f>
        <v>7</v>
      </c>
      <c r="AK827" t="str">
        <v>Turtonator</v>
      </c>
      <c r="AL827" t="str">
        <v>Fire</v>
      </c>
      <c r="AM827" t="str">
        <v xml:space="preserve"> Dragon</v>
      </c>
      <c r="AN827" t="str">
        <f t="shared" si="24"/>
        <v>Fire, Dragon</v>
      </c>
      <c r="AO827" t="str">
        <v>Turtonator</v>
      </c>
      <c r="AQ827" t="str">
        <v>Fire, Dragon</v>
      </c>
      <c r="AR827" t="str">
        <v>Mimikyu</v>
      </c>
      <c r="AV827" t="str">
        <v>Turtonator</v>
      </c>
      <c r="AW827" t="str">
        <v>Fire, Dragon</v>
      </c>
      <c r="AX827" t="str" cm="1">
        <f t="array" ref="AX827:AY827">_xlfn.TEXTSPLIT(AW827,",")</f>
        <v>Fire</v>
      </c>
      <c r="AY827" t="str">
        <v xml:space="preserve"> Dragon</v>
      </c>
      <c r="AZ827" t="str">
        <f>'pokedex_(Update_04.21)'!E824</f>
        <v>7</v>
      </c>
      <c r="BA827" t="str">
        <v>Turtonator</v>
      </c>
      <c r="BB827" t="str">
        <v>Fire</v>
      </c>
      <c r="BC827" t="str">
        <v xml:space="preserve"> Dragon</v>
      </c>
      <c r="BD827" t="str">
        <f t="shared" si="25"/>
        <v>Fire, Dragon</v>
      </c>
      <c r="BE827" t="str">
        <v>Turtonator</v>
      </c>
      <c r="BG827" t="str">
        <v>Fire, Dragon</v>
      </c>
      <c r="BH827" t="str">
        <v>Mimikyu</v>
      </c>
    </row>
    <row r="828" spans="32:60" x14ac:dyDescent="0.35">
      <c r="AF828" t="str">
        <v>Togedemaru</v>
      </c>
      <c r="AG828" t="str">
        <v>Electric, Steel</v>
      </c>
      <c r="AH828" t="str" cm="1">
        <f t="array" ref="AH828:AI828">_xlfn.TEXTSPLIT(AG828,",")</f>
        <v>Electric</v>
      </c>
      <c r="AI828" t="str">
        <v xml:space="preserve"> Steel</v>
      </c>
      <c r="AJ828" t="str">
        <f>'pokedex_(Update_04.21)'!E825</f>
        <v>7</v>
      </c>
      <c r="AK828" t="str">
        <v>Togedemaru</v>
      </c>
      <c r="AL828" t="str">
        <v>Electric</v>
      </c>
      <c r="AM828" t="str">
        <v xml:space="preserve"> Steel</v>
      </c>
      <c r="AN828" t="str">
        <f t="shared" si="24"/>
        <v>Electric, Steel</v>
      </c>
      <c r="AO828" t="str">
        <v>Togedemaru</v>
      </c>
      <c r="AQ828" t="str">
        <v>Electric, Steel</v>
      </c>
      <c r="AR828" t="str">
        <v>Bruxish</v>
      </c>
      <c r="AV828" t="str">
        <v>Togedemaru</v>
      </c>
      <c r="AW828" t="str">
        <v>Electric, Steel</v>
      </c>
      <c r="AX828" t="str" cm="1">
        <f t="array" ref="AX828:AY828">_xlfn.TEXTSPLIT(AW828,",")</f>
        <v>Electric</v>
      </c>
      <c r="AY828" t="str">
        <v xml:space="preserve"> Steel</v>
      </c>
      <c r="AZ828" t="str">
        <f>'pokedex_(Update_04.21)'!E825</f>
        <v>7</v>
      </c>
      <c r="BA828" t="str">
        <v>Togedemaru</v>
      </c>
      <c r="BB828" t="str">
        <v>Electric</v>
      </c>
      <c r="BC828" t="str">
        <v xml:space="preserve"> Steel</v>
      </c>
      <c r="BD828" t="str">
        <f t="shared" si="25"/>
        <v>Electric, Steel</v>
      </c>
      <c r="BE828" t="str">
        <v>Togedemaru</v>
      </c>
      <c r="BG828" t="str">
        <v>Electric, Steel</v>
      </c>
      <c r="BH828" t="str">
        <v>Bruxish</v>
      </c>
    </row>
    <row r="829" spans="32:60" x14ac:dyDescent="0.35">
      <c r="AF829" t="str">
        <v>Mimikyu</v>
      </c>
      <c r="AG829" t="str">
        <v>Ghost, Fairy</v>
      </c>
      <c r="AH829" t="str" cm="1">
        <f t="array" ref="AH829:AI829">_xlfn.TEXTSPLIT(AG829,",")</f>
        <v>Ghost</v>
      </c>
      <c r="AI829" t="str">
        <v xml:space="preserve"> Fairy</v>
      </c>
      <c r="AJ829" t="str">
        <f>'pokedex_(Update_04.21)'!E826</f>
        <v>7</v>
      </c>
      <c r="AK829" t="str">
        <v>Mimikyu</v>
      </c>
      <c r="AL829" t="str">
        <v>Ghost</v>
      </c>
      <c r="AM829" t="str">
        <v xml:space="preserve"> Fairy</v>
      </c>
      <c r="AN829" t="str">
        <f t="shared" si="24"/>
        <v>Ghost, Fairy</v>
      </c>
      <c r="AO829" t="str">
        <v>Mimikyu</v>
      </c>
      <c r="AQ829" t="str">
        <v>Ghost, Fairy</v>
      </c>
      <c r="AR829" t="str">
        <v>Drampa</v>
      </c>
      <c r="AV829" t="str">
        <v>Mimikyu</v>
      </c>
      <c r="AW829" t="str">
        <v>Ghost, Fairy</v>
      </c>
      <c r="AX829" t="str" cm="1">
        <f t="array" ref="AX829:AY829">_xlfn.TEXTSPLIT(AW829,",")</f>
        <v>Ghost</v>
      </c>
      <c r="AY829" t="str">
        <v xml:space="preserve"> Fairy</v>
      </c>
      <c r="AZ829" t="str">
        <f>'pokedex_(Update_04.21)'!E826</f>
        <v>7</v>
      </c>
      <c r="BA829" t="str">
        <v>Mimikyu</v>
      </c>
      <c r="BB829" t="str">
        <v>Ghost</v>
      </c>
      <c r="BC829" t="str">
        <v xml:space="preserve"> Fairy</v>
      </c>
      <c r="BD829" t="str">
        <f t="shared" si="25"/>
        <v>Ghost, Fairy</v>
      </c>
      <c r="BE829" t="str">
        <v>Mimikyu</v>
      </c>
      <c r="BG829" t="str">
        <v>Ghost, Fairy</v>
      </c>
      <c r="BH829" t="str">
        <v>Drampa</v>
      </c>
    </row>
    <row r="830" spans="32:60" x14ac:dyDescent="0.35">
      <c r="AF830" t="str">
        <v>Bruxish</v>
      </c>
      <c r="AG830" t="str">
        <v>Water, Psychic</v>
      </c>
      <c r="AH830" t="str" cm="1">
        <f t="array" ref="AH830:AI830">_xlfn.TEXTSPLIT(AG830,",")</f>
        <v>Water</v>
      </c>
      <c r="AI830" t="str">
        <v xml:space="preserve"> Psychic</v>
      </c>
      <c r="AJ830" t="str">
        <f>'pokedex_(Update_04.21)'!E827</f>
        <v>7</v>
      </c>
      <c r="AK830" t="str">
        <v>Bruxish</v>
      </c>
      <c r="AL830" t="str">
        <v>Water</v>
      </c>
      <c r="AM830" t="str">
        <v xml:space="preserve"> Psychic</v>
      </c>
      <c r="AN830" t="str">
        <f t="shared" si="24"/>
        <v>Water, Psychic</v>
      </c>
      <c r="AO830" t="str">
        <v>Bruxish</v>
      </c>
      <c r="AQ830" t="str">
        <v>Water, Psychic</v>
      </c>
      <c r="AR830" t="str">
        <v>Dhelmise</v>
      </c>
      <c r="AV830" t="str">
        <v>Bruxish</v>
      </c>
      <c r="AW830" t="str">
        <v>Water, Psychic</v>
      </c>
      <c r="AX830" t="str" cm="1">
        <f t="array" ref="AX830:AY830">_xlfn.TEXTSPLIT(AW830,",")</f>
        <v>Water</v>
      </c>
      <c r="AY830" t="str">
        <v xml:space="preserve"> Psychic</v>
      </c>
      <c r="AZ830" t="str">
        <f>'pokedex_(Update_04.21)'!E827</f>
        <v>7</v>
      </c>
      <c r="BA830" t="str">
        <v>Bruxish</v>
      </c>
      <c r="BB830" t="str">
        <v>Water</v>
      </c>
      <c r="BC830" t="str">
        <v xml:space="preserve"> Psychic</v>
      </c>
      <c r="BD830" t="str">
        <f t="shared" si="25"/>
        <v>Water, Psychic</v>
      </c>
      <c r="BE830" t="str">
        <v>Bruxish</v>
      </c>
      <c r="BG830" t="str">
        <v>Water, Psychic</v>
      </c>
      <c r="BH830" t="str">
        <v>Dhelmise</v>
      </c>
    </row>
    <row r="831" spans="32:60" x14ac:dyDescent="0.35">
      <c r="AF831" t="str">
        <v>Drampa</v>
      </c>
      <c r="AG831" t="str">
        <v>Normal, Dragon</v>
      </c>
      <c r="AH831" t="str" cm="1">
        <f t="array" ref="AH831:AI831">_xlfn.TEXTSPLIT(AG831,",")</f>
        <v>Normal</v>
      </c>
      <c r="AI831" t="str">
        <v xml:space="preserve"> Dragon</v>
      </c>
      <c r="AJ831" t="str">
        <f>'pokedex_(Update_04.21)'!E828</f>
        <v>7</v>
      </c>
      <c r="AK831" t="str">
        <v>Drampa</v>
      </c>
      <c r="AL831" t="str">
        <v>Normal</v>
      </c>
      <c r="AM831" t="str">
        <v xml:space="preserve"> Dragon</v>
      </c>
      <c r="AN831" t="str">
        <f t="shared" si="24"/>
        <v>Normal, Dragon</v>
      </c>
      <c r="AO831" t="str">
        <v>Drampa</v>
      </c>
      <c r="AQ831" t="str">
        <v>Normal, Dragon</v>
      </c>
      <c r="AR831" t="str">
        <v>Jangmo-o</v>
      </c>
      <c r="AV831" t="str">
        <v>Drampa</v>
      </c>
      <c r="AW831" t="str">
        <v>Normal, Dragon</v>
      </c>
      <c r="AX831" t="str" cm="1">
        <f t="array" ref="AX831:AY831">_xlfn.TEXTSPLIT(AW831,",")</f>
        <v>Normal</v>
      </c>
      <c r="AY831" t="str">
        <v xml:space="preserve"> Dragon</v>
      </c>
      <c r="AZ831" t="str">
        <f>'pokedex_(Update_04.21)'!E828</f>
        <v>7</v>
      </c>
      <c r="BA831" t="str">
        <v>Drampa</v>
      </c>
      <c r="BB831" t="str">
        <v>Normal</v>
      </c>
      <c r="BC831" t="str">
        <v xml:space="preserve"> Dragon</v>
      </c>
      <c r="BD831" t="str">
        <f t="shared" si="25"/>
        <v>Normal, Dragon</v>
      </c>
      <c r="BE831" t="str">
        <v>Drampa</v>
      </c>
      <c r="BG831" t="str">
        <v>Normal, Dragon</v>
      </c>
      <c r="BH831" t="str">
        <v>Jangmo-o</v>
      </c>
    </row>
    <row r="832" spans="32:60" x14ac:dyDescent="0.35">
      <c r="AF832" t="str">
        <v>Dhelmise</v>
      </c>
      <c r="AG832" t="str">
        <v>Ghost, Grass</v>
      </c>
      <c r="AH832" t="str" cm="1">
        <f t="array" ref="AH832:AI832">_xlfn.TEXTSPLIT(AG832,",")</f>
        <v>Ghost</v>
      </c>
      <c r="AI832" t="str">
        <v xml:space="preserve"> Grass</v>
      </c>
      <c r="AJ832" t="str">
        <f>'pokedex_(Update_04.21)'!E829</f>
        <v>7</v>
      </c>
      <c r="AK832" t="str">
        <v>Dhelmise</v>
      </c>
      <c r="AL832" t="str">
        <v>Ghost</v>
      </c>
      <c r="AM832" t="str">
        <v xml:space="preserve"> Grass</v>
      </c>
      <c r="AN832" t="str">
        <f t="shared" si="24"/>
        <v>Ghost, Grass</v>
      </c>
      <c r="AO832" t="str">
        <v>Dhelmise</v>
      </c>
      <c r="AQ832" t="str">
        <v>Ghost, Grass</v>
      </c>
      <c r="AR832" t="str">
        <v>Hakamo-o</v>
      </c>
      <c r="AV832" t="str">
        <v>Dhelmise</v>
      </c>
      <c r="AW832" t="str">
        <v>Ghost, Grass</v>
      </c>
      <c r="AX832" t="str" cm="1">
        <f t="array" ref="AX832:AY832">_xlfn.TEXTSPLIT(AW832,",")</f>
        <v>Ghost</v>
      </c>
      <c r="AY832" t="str">
        <v xml:space="preserve"> Grass</v>
      </c>
      <c r="AZ832" t="str">
        <f>'pokedex_(Update_04.21)'!E829</f>
        <v>7</v>
      </c>
      <c r="BA832" t="str">
        <v>Dhelmise</v>
      </c>
      <c r="BB832" t="str">
        <v>Ghost</v>
      </c>
      <c r="BC832" t="str">
        <v xml:space="preserve"> Grass</v>
      </c>
      <c r="BD832" t="str">
        <f t="shared" si="25"/>
        <v>Ghost, Grass</v>
      </c>
      <c r="BE832" t="str">
        <v>Dhelmise</v>
      </c>
      <c r="BG832" t="str">
        <v>Ghost, Grass</v>
      </c>
      <c r="BH832" t="str">
        <v>Hakamo-o</v>
      </c>
    </row>
    <row r="833" spans="32:60" x14ac:dyDescent="0.35">
      <c r="AF833" t="str">
        <v>Jangmo-o</v>
      </c>
      <c r="AG833" t="str">
        <v>Dragon</v>
      </c>
      <c r="AH833" t="str" cm="1">
        <f t="array" ref="AH833">_xlfn.TEXTSPLIT(AG833,",")</f>
        <v>Dragon</v>
      </c>
      <c r="AJ833" t="str">
        <f>'pokedex_(Update_04.21)'!E830</f>
        <v>7</v>
      </c>
      <c r="AK833" t="str">
        <v>Jangmo-o</v>
      </c>
      <c r="AL833" t="str">
        <v>Dragon</v>
      </c>
      <c r="AM833" t="str">
        <v>Dragon</v>
      </c>
      <c r="AN833" t="str">
        <f t="shared" si="24"/>
        <v>Dragon,Dragon</v>
      </c>
      <c r="AO833" t="str">
        <v>Jangmo-o</v>
      </c>
      <c r="AQ833" t="str">
        <v>Dragon</v>
      </c>
      <c r="AR833" t="str">
        <v>Kommo-o</v>
      </c>
      <c r="AV833" t="str">
        <v>Jangmo-o</v>
      </c>
      <c r="AW833" t="str">
        <v>Dragon</v>
      </c>
      <c r="AX833" t="str" cm="1">
        <f t="array" ref="AX833">_xlfn.TEXTSPLIT(AW833,",")</f>
        <v>Dragon</v>
      </c>
      <c r="AZ833" t="str">
        <f>'pokedex_(Update_04.21)'!E830</f>
        <v>7</v>
      </c>
      <c r="BA833" t="str">
        <v>Jangmo-o</v>
      </c>
      <c r="BB833" t="str">
        <v>Dragon</v>
      </c>
      <c r="BC833" t="str">
        <v>Dragon</v>
      </c>
      <c r="BD833" t="str">
        <f t="shared" si="25"/>
        <v>Dragon,Dragon</v>
      </c>
      <c r="BE833" t="str">
        <v>Jangmo-o</v>
      </c>
      <c r="BG833" t="str">
        <v>Dragon</v>
      </c>
      <c r="BH833" t="str">
        <v>Kommo-o</v>
      </c>
    </row>
    <row r="834" spans="32:60" x14ac:dyDescent="0.35">
      <c r="AF834" t="str">
        <v>Hakamo-o</v>
      </c>
      <c r="AG834" t="str">
        <v>Dragon, Fighting</v>
      </c>
      <c r="AH834" t="str" cm="1">
        <f t="array" ref="AH834:AI834">_xlfn.TEXTSPLIT(AG834,",")</f>
        <v>Dragon</v>
      </c>
      <c r="AI834" t="str">
        <v xml:space="preserve"> Fighting</v>
      </c>
      <c r="AJ834" t="str">
        <f>'pokedex_(Update_04.21)'!E831</f>
        <v>7</v>
      </c>
      <c r="AK834" t="str">
        <v>Hakamo-o</v>
      </c>
      <c r="AL834" t="str">
        <v>Dragon</v>
      </c>
      <c r="AM834" t="str">
        <v xml:space="preserve"> Fighting</v>
      </c>
      <c r="AN834" t="str">
        <f t="shared" si="24"/>
        <v>Dragon, Fighting</v>
      </c>
      <c r="AO834" t="str">
        <v>Hakamo-o</v>
      </c>
      <c r="AQ834" t="str">
        <v>Dragon, Fighting</v>
      </c>
      <c r="AR834" t="str">
        <v>Tapu Koko</v>
      </c>
      <c r="AV834" t="str">
        <v>Hakamo-o</v>
      </c>
      <c r="AW834" t="str">
        <v>Dragon, Fighting</v>
      </c>
      <c r="AX834" t="str" cm="1">
        <f t="array" ref="AX834:AY834">_xlfn.TEXTSPLIT(AW834,",")</f>
        <v>Dragon</v>
      </c>
      <c r="AY834" t="str">
        <v xml:space="preserve"> Fighting</v>
      </c>
      <c r="AZ834" t="str">
        <f>'pokedex_(Update_04.21)'!E831</f>
        <v>7</v>
      </c>
      <c r="BA834" t="str">
        <v>Hakamo-o</v>
      </c>
      <c r="BB834" t="str">
        <v>Dragon</v>
      </c>
      <c r="BC834" t="str">
        <v xml:space="preserve"> Fighting</v>
      </c>
      <c r="BD834" t="str">
        <f t="shared" si="25"/>
        <v>Dragon, Fighting</v>
      </c>
      <c r="BE834" t="str">
        <v>Hakamo-o</v>
      </c>
      <c r="BG834" t="str">
        <v>Dragon, Fighting</v>
      </c>
      <c r="BH834" t="str">
        <v>Tapu Koko</v>
      </c>
    </row>
    <row r="835" spans="32:60" x14ac:dyDescent="0.35">
      <c r="AF835" t="str">
        <v>Kommo-o</v>
      </c>
      <c r="AG835" t="str">
        <v>Dragon, Fighting</v>
      </c>
      <c r="AH835" t="str" cm="1">
        <f t="array" ref="AH835:AI835">_xlfn.TEXTSPLIT(AG835,",")</f>
        <v>Dragon</v>
      </c>
      <c r="AI835" t="str">
        <v xml:space="preserve"> Fighting</v>
      </c>
      <c r="AJ835" t="str">
        <f>'pokedex_(Update_04.21)'!E832</f>
        <v>7</v>
      </c>
      <c r="AK835" t="str">
        <v>Kommo-o</v>
      </c>
      <c r="AL835" t="str">
        <v>Dragon</v>
      </c>
      <c r="AM835" t="str">
        <v xml:space="preserve"> Fighting</v>
      </c>
      <c r="AN835" t="str">
        <f t="shared" si="24"/>
        <v>Dragon, Fighting</v>
      </c>
      <c r="AO835" t="str">
        <v>Kommo-o</v>
      </c>
      <c r="AQ835" t="str">
        <v>Dragon, Fighting</v>
      </c>
      <c r="AR835" t="str">
        <v>Tapu Lele</v>
      </c>
      <c r="AV835" t="str">
        <v>Kommo-o</v>
      </c>
      <c r="AW835" t="str">
        <v>Dragon, Fighting</v>
      </c>
      <c r="AX835" t="str" cm="1">
        <f t="array" ref="AX835:AY835">_xlfn.TEXTSPLIT(AW835,",")</f>
        <v>Dragon</v>
      </c>
      <c r="AY835" t="str">
        <v xml:space="preserve"> Fighting</v>
      </c>
      <c r="AZ835" t="str">
        <f>'pokedex_(Update_04.21)'!E832</f>
        <v>7</v>
      </c>
      <c r="BA835" t="str">
        <v>Kommo-o</v>
      </c>
      <c r="BB835" t="str">
        <v>Dragon</v>
      </c>
      <c r="BC835" t="str">
        <v xml:space="preserve"> Fighting</v>
      </c>
      <c r="BD835" t="str">
        <f t="shared" si="25"/>
        <v>Dragon, Fighting</v>
      </c>
      <c r="BE835" t="str">
        <v>Kommo-o</v>
      </c>
      <c r="BG835" t="str">
        <v>Dragon, Fighting</v>
      </c>
      <c r="BH835" t="str">
        <v>Tapu Lele</v>
      </c>
    </row>
    <row r="836" spans="32:60" x14ac:dyDescent="0.35">
      <c r="AF836" t="str">
        <v>Tapu Koko</v>
      </c>
      <c r="AG836" t="str">
        <v>Electric, Fairy</v>
      </c>
      <c r="AH836" t="str" cm="1">
        <f t="array" ref="AH836:AI836">_xlfn.TEXTSPLIT(AG836,",")</f>
        <v>Electric</v>
      </c>
      <c r="AI836" t="str">
        <v xml:space="preserve"> Fairy</v>
      </c>
      <c r="AJ836" t="str">
        <f>'pokedex_(Update_04.21)'!E833</f>
        <v>7</v>
      </c>
      <c r="AK836" t="str">
        <v>Tapu Koko</v>
      </c>
      <c r="AL836" t="str">
        <v>Electric</v>
      </c>
      <c r="AM836" t="str">
        <v xml:space="preserve"> Fairy</v>
      </c>
      <c r="AN836" t="str">
        <f t="shared" si="24"/>
        <v>Electric, Fairy</v>
      </c>
      <c r="AO836" t="str">
        <v>Tapu Koko</v>
      </c>
      <c r="AQ836" t="str">
        <v>Electric, Fairy</v>
      </c>
      <c r="AR836" t="str">
        <v>Tapu Bulu</v>
      </c>
      <c r="AV836" t="str">
        <v>Tapu Koko</v>
      </c>
      <c r="AW836" t="str">
        <v>Electric, Fairy</v>
      </c>
      <c r="AX836" t="str" cm="1">
        <f t="array" ref="AX836:AY836">_xlfn.TEXTSPLIT(AW836,",")</f>
        <v>Electric</v>
      </c>
      <c r="AY836" t="str">
        <v xml:space="preserve"> Fairy</v>
      </c>
      <c r="AZ836" t="str">
        <f>'pokedex_(Update_04.21)'!E833</f>
        <v>7</v>
      </c>
      <c r="BA836" t="str">
        <v>Tapu Koko</v>
      </c>
      <c r="BB836" t="str">
        <v>Electric</v>
      </c>
      <c r="BC836" t="str">
        <v xml:space="preserve"> Fairy</v>
      </c>
      <c r="BD836" t="str">
        <f t="shared" si="25"/>
        <v>Electric, Fairy</v>
      </c>
      <c r="BE836" t="str">
        <v>Tapu Koko</v>
      </c>
      <c r="BG836" t="str">
        <v>Electric, Fairy</v>
      </c>
      <c r="BH836" t="str">
        <v>Tapu Bulu</v>
      </c>
    </row>
    <row r="837" spans="32:60" x14ac:dyDescent="0.35">
      <c r="AF837" t="str">
        <v>Tapu Lele</v>
      </c>
      <c r="AG837" t="str">
        <v>Psychic, Fairy</v>
      </c>
      <c r="AH837" t="str" cm="1">
        <f t="array" ref="AH837:AI837">_xlfn.TEXTSPLIT(AG837,",")</f>
        <v>Psychic</v>
      </c>
      <c r="AI837" t="str">
        <v xml:space="preserve"> Fairy</v>
      </c>
      <c r="AJ837" t="str">
        <f>'pokedex_(Update_04.21)'!E834</f>
        <v>7</v>
      </c>
      <c r="AK837" t="str">
        <v>Tapu Lele</v>
      </c>
      <c r="AL837" t="str">
        <v>Psychic</v>
      </c>
      <c r="AM837" t="str">
        <v xml:space="preserve"> Fairy</v>
      </c>
      <c r="AN837" t="str">
        <f t="shared" si="24"/>
        <v>Psychic, Fairy</v>
      </c>
      <c r="AO837" t="str">
        <v>Tapu Lele</v>
      </c>
      <c r="AQ837" t="str">
        <v>Psychic, Fairy</v>
      </c>
      <c r="AR837" t="str">
        <v>Tapu Fini</v>
      </c>
      <c r="AV837" t="str">
        <v>Tapu Lele</v>
      </c>
      <c r="AW837" t="str">
        <v>Psychic, Fairy</v>
      </c>
      <c r="AX837" t="str" cm="1">
        <f t="array" ref="AX837:AY837">_xlfn.TEXTSPLIT(AW837,",")</f>
        <v>Psychic</v>
      </c>
      <c r="AY837" t="str">
        <v xml:space="preserve"> Fairy</v>
      </c>
      <c r="AZ837" t="str">
        <f>'pokedex_(Update_04.21)'!E834</f>
        <v>7</v>
      </c>
      <c r="BA837" t="str">
        <v>Tapu Lele</v>
      </c>
      <c r="BB837" t="str">
        <v>Psychic</v>
      </c>
      <c r="BC837" t="str">
        <v xml:space="preserve"> Fairy</v>
      </c>
      <c r="BD837" t="str">
        <f t="shared" si="25"/>
        <v>Psychic, Fairy</v>
      </c>
      <c r="BE837" t="str">
        <v>Tapu Lele</v>
      </c>
      <c r="BG837" t="str">
        <v>Psychic, Fairy</v>
      </c>
      <c r="BH837" t="str">
        <v>Tapu Fini</v>
      </c>
    </row>
    <row r="838" spans="32:60" x14ac:dyDescent="0.35">
      <c r="AF838" t="str">
        <v>Tapu Bulu</v>
      </c>
      <c r="AG838" t="str">
        <v>Grass, Fairy</v>
      </c>
      <c r="AH838" t="str" cm="1">
        <f t="array" ref="AH838:AI838">_xlfn.TEXTSPLIT(AG838,",")</f>
        <v>Grass</v>
      </c>
      <c r="AI838" t="str">
        <v xml:space="preserve"> Fairy</v>
      </c>
      <c r="AJ838" t="str">
        <f>'pokedex_(Update_04.21)'!E835</f>
        <v>7</v>
      </c>
      <c r="AK838" t="str">
        <v>Tapu Bulu</v>
      </c>
      <c r="AL838" t="str">
        <v>Grass</v>
      </c>
      <c r="AM838" t="str">
        <v xml:space="preserve"> Fairy</v>
      </c>
      <c r="AN838" t="str">
        <f t="shared" ref="AN838:AN901" si="26">_xlfn.TEXTJOIN(",",TRUE,AL838,AM838)</f>
        <v>Grass, Fairy</v>
      </c>
      <c r="AO838" t="str">
        <v>Tapu Bulu</v>
      </c>
      <c r="AQ838" t="str">
        <v>Grass, Fairy</v>
      </c>
      <c r="AR838" t="str">
        <v>Cosmog</v>
      </c>
      <c r="AV838" t="str">
        <v>Tapu Bulu</v>
      </c>
      <c r="AW838" t="str">
        <v>Grass, Fairy</v>
      </c>
      <c r="AX838" t="str" cm="1">
        <f t="array" ref="AX838:AY838">_xlfn.TEXTSPLIT(AW838,",")</f>
        <v>Grass</v>
      </c>
      <c r="AY838" t="str">
        <v xml:space="preserve"> Fairy</v>
      </c>
      <c r="AZ838" t="str">
        <f>'pokedex_(Update_04.21)'!E835</f>
        <v>7</v>
      </c>
      <c r="BA838" t="str">
        <v>Tapu Bulu</v>
      </c>
      <c r="BB838" t="str">
        <v>Grass</v>
      </c>
      <c r="BC838" t="str">
        <v xml:space="preserve"> Fairy</v>
      </c>
      <c r="BD838" t="str">
        <f t="shared" ref="BD838:BD901" si="27">_xlfn.TEXTJOIN(",",TRUE,BB838,BC838)</f>
        <v>Grass, Fairy</v>
      </c>
      <c r="BE838" t="str">
        <v>Tapu Bulu</v>
      </c>
      <c r="BG838" t="str">
        <v>Grass, Fairy</v>
      </c>
      <c r="BH838" t="str">
        <v>Cosmog</v>
      </c>
    </row>
    <row r="839" spans="32:60" x14ac:dyDescent="0.35">
      <c r="AF839" t="str">
        <v>Tapu Fini</v>
      </c>
      <c r="AG839" t="str">
        <v>Water, Fairy</v>
      </c>
      <c r="AH839" t="str" cm="1">
        <f t="array" ref="AH839:AI839">_xlfn.TEXTSPLIT(AG839,",")</f>
        <v>Water</v>
      </c>
      <c r="AI839" t="str">
        <v xml:space="preserve"> Fairy</v>
      </c>
      <c r="AJ839" t="str">
        <f>'pokedex_(Update_04.21)'!E836</f>
        <v>7</v>
      </c>
      <c r="AK839" t="str">
        <v>Tapu Fini</v>
      </c>
      <c r="AL839" t="str">
        <v>Water</v>
      </c>
      <c r="AM839" t="str">
        <v xml:space="preserve"> Fairy</v>
      </c>
      <c r="AN839" t="str">
        <f t="shared" si="26"/>
        <v>Water, Fairy</v>
      </c>
      <c r="AO839" t="str">
        <v>Tapu Fini</v>
      </c>
      <c r="AQ839" t="str">
        <v>Water, Fairy</v>
      </c>
      <c r="AR839" t="str">
        <v>Cosmoem</v>
      </c>
      <c r="AV839" t="str">
        <v>Tapu Fini</v>
      </c>
      <c r="AW839" t="str">
        <v>Water, Fairy</v>
      </c>
      <c r="AX839" t="str" cm="1">
        <f t="array" ref="AX839:AY839">_xlfn.TEXTSPLIT(AW839,",")</f>
        <v>Water</v>
      </c>
      <c r="AY839" t="str">
        <v xml:space="preserve"> Fairy</v>
      </c>
      <c r="AZ839" t="str">
        <f>'pokedex_(Update_04.21)'!E836</f>
        <v>7</v>
      </c>
      <c r="BA839" t="str">
        <v>Tapu Fini</v>
      </c>
      <c r="BB839" t="str">
        <v>Water</v>
      </c>
      <c r="BC839" t="str">
        <v xml:space="preserve"> Fairy</v>
      </c>
      <c r="BD839" t="str">
        <f t="shared" si="27"/>
        <v>Water, Fairy</v>
      </c>
      <c r="BE839" t="str">
        <v>Tapu Fini</v>
      </c>
      <c r="BG839" t="str">
        <v>Water, Fairy</v>
      </c>
      <c r="BH839" t="str">
        <v>Cosmoem</v>
      </c>
    </row>
    <row r="840" spans="32:60" x14ac:dyDescent="0.35">
      <c r="AF840" t="str">
        <v>Cosmog</v>
      </c>
      <c r="AG840" t="str">
        <v>Psychic</v>
      </c>
      <c r="AH840" t="str" cm="1">
        <f t="array" ref="AH840">_xlfn.TEXTSPLIT(AG840,",")</f>
        <v>Psychic</v>
      </c>
      <c r="AJ840" t="str">
        <f>'pokedex_(Update_04.21)'!E837</f>
        <v>7</v>
      </c>
      <c r="AK840" t="str">
        <v>Cosmog</v>
      </c>
      <c r="AL840" t="str">
        <v>Psychic</v>
      </c>
      <c r="AM840" t="str">
        <v>Psychic</v>
      </c>
      <c r="AN840" t="str">
        <f t="shared" si="26"/>
        <v>Psychic,Psychic</v>
      </c>
      <c r="AO840" t="str">
        <v>Cosmog</v>
      </c>
      <c r="AQ840" t="str">
        <v>Psychic</v>
      </c>
      <c r="AR840" t="str">
        <v>Solgaleo</v>
      </c>
      <c r="AV840" t="str">
        <v>Cosmog</v>
      </c>
      <c r="AW840" t="str">
        <v>Psychic</v>
      </c>
      <c r="AX840" t="str" cm="1">
        <f t="array" ref="AX840">_xlfn.TEXTSPLIT(AW840,",")</f>
        <v>Psychic</v>
      </c>
      <c r="AZ840" t="str">
        <f>'pokedex_(Update_04.21)'!E837</f>
        <v>7</v>
      </c>
      <c r="BA840" t="str">
        <v>Cosmog</v>
      </c>
      <c r="BB840" t="str">
        <v>Psychic</v>
      </c>
      <c r="BC840" t="str">
        <v>Psychic</v>
      </c>
      <c r="BD840" t="str">
        <f t="shared" si="27"/>
        <v>Psychic,Psychic</v>
      </c>
      <c r="BE840" t="str">
        <v>Cosmog</v>
      </c>
      <c r="BG840" t="str">
        <v>Psychic</v>
      </c>
      <c r="BH840" t="str">
        <v>Solgaleo</v>
      </c>
    </row>
    <row r="841" spans="32:60" x14ac:dyDescent="0.35">
      <c r="AF841" t="str">
        <v>Cosmoem</v>
      </c>
      <c r="AG841" t="str">
        <v>Psychic</v>
      </c>
      <c r="AH841" t="str" cm="1">
        <f t="array" ref="AH841">_xlfn.TEXTSPLIT(AG841,",")</f>
        <v>Psychic</v>
      </c>
      <c r="AJ841" t="str">
        <f>'pokedex_(Update_04.21)'!E838</f>
        <v>7</v>
      </c>
      <c r="AK841" t="str">
        <v>Cosmoem</v>
      </c>
      <c r="AL841" t="str">
        <v>Psychic</v>
      </c>
      <c r="AM841" t="str">
        <v>Psychic</v>
      </c>
      <c r="AN841" t="str">
        <f t="shared" si="26"/>
        <v>Psychic,Psychic</v>
      </c>
      <c r="AO841" t="str">
        <v>Cosmoem</v>
      </c>
      <c r="AQ841" t="str">
        <v>Psychic</v>
      </c>
      <c r="AR841" t="str">
        <v>Lunala</v>
      </c>
      <c r="AV841" t="str">
        <v>Cosmoem</v>
      </c>
      <c r="AW841" t="str">
        <v>Psychic</v>
      </c>
      <c r="AX841" t="str" cm="1">
        <f t="array" ref="AX841">_xlfn.TEXTSPLIT(AW841,",")</f>
        <v>Psychic</v>
      </c>
      <c r="AZ841" t="str">
        <f>'pokedex_(Update_04.21)'!E838</f>
        <v>7</v>
      </c>
      <c r="BA841" t="str">
        <v>Cosmoem</v>
      </c>
      <c r="BB841" t="str">
        <v>Psychic</v>
      </c>
      <c r="BC841" t="str">
        <v>Psychic</v>
      </c>
      <c r="BD841" t="str">
        <f t="shared" si="27"/>
        <v>Psychic,Psychic</v>
      </c>
      <c r="BE841" t="str">
        <v>Cosmoem</v>
      </c>
      <c r="BG841" t="str">
        <v>Psychic</v>
      </c>
      <c r="BH841" t="str">
        <v>Lunala</v>
      </c>
    </row>
    <row r="842" spans="32:60" x14ac:dyDescent="0.35">
      <c r="AF842" t="str">
        <v>Solgaleo</v>
      </c>
      <c r="AG842" t="str">
        <v>Psychic, Steel</v>
      </c>
      <c r="AH842" t="str" cm="1">
        <f t="array" ref="AH842:AI842">_xlfn.TEXTSPLIT(AG842,",")</f>
        <v>Psychic</v>
      </c>
      <c r="AI842" t="str">
        <v xml:space="preserve"> Steel</v>
      </c>
      <c r="AJ842" t="str">
        <f>'pokedex_(Update_04.21)'!E839</f>
        <v>7</v>
      </c>
      <c r="AK842" t="str">
        <v>Solgaleo</v>
      </c>
      <c r="AL842" t="str">
        <v>Psychic</v>
      </c>
      <c r="AM842" t="str">
        <v xml:space="preserve"> Steel</v>
      </c>
      <c r="AN842" t="str">
        <f t="shared" si="26"/>
        <v>Psychic, Steel</v>
      </c>
      <c r="AO842" t="str">
        <v>Solgaleo</v>
      </c>
      <c r="AQ842" t="str">
        <v>Psychic, Steel</v>
      </c>
      <c r="AR842" t="str">
        <v>Nihilego</v>
      </c>
      <c r="AV842" t="str">
        <v>Solgaleo</v>
      </c>
      <c r="AW842" t="str">
        <v>Psychic, Steel</v>
      </c>
      <c r="AX842" t="str" cm="1">
        <f t="array" ref="AX842:AY842">_xlfn.TEXTSPLIT(AW842,",")</f>
        <v>Psychic</v>
      </c>
      <c r="AY842" t="str">
        <v xml:space="preserve"> Steel</v>
      </c>
      <c r="AZ842" t="str">
        <f>'pokedex_(Update_04.21)'!E839</f>
        <v>7</v>
      </c>
      <c r="BA842" t="str">
        <v>Solgaleo</v>
      </c>
      <c r="BB842" t="str">
        <v>Psychic</v>
      </c>
      <c r="BC842" t="str">
        <v xml:space="preserve"> Steel</v>
      </c>
      <c r="BD842" t="str">
        <f t="shared" si="27"/>
        <v>Psychic, Steel</v>
      </c>
      <c r="BE842" t="str">
        <v>Solgaleo</v>
      </c>
      <c r="BG842" t="str">
        <v>Psychic, Steel</v>
      </c>
      <c r="BH842" t="str">
        <v>Nihilego</v>
      </c>
    </row>
    <row r="843" spans="32:60" x14ac:dyDescent="0.35">
      <c r="AF843" t="str">
        <v>Lunala</v>
      </c>
      <c r="AG843" t="str">
        <v>Psychic, Ghost</v>
      </c>
      <c r="AH843" t="str" cm="1">
        <f t="array" ref="AH843:AI843">_xlfn.TEXTSPLIT(AG843,",")</f>
        <v>Psychic</v>
      </c>
      <c r="AI843" t="str">
        <v xml:space="preserve"> Ghost</v>
      </c>
      <c r="AJ843" t="str">
        <f>'pokedex_(Update_04.21)'!E840</f>
        <v>7</v>
      </c>
      <c r="AK843" t="str">
        <v>Lunala</v>
      </c>
      <c r="AL843" t="str">
        <v>Psychic</v>
      </c>
      <c r="AM843" t="str">
        <v xml:space="preserve"> Ghost</v>
      </c>
      <c r="AN843" t="str">
        <f t="shared" si="26"/>
        <v>Psychic, Ghost</v>
      </c>
      <c r="AO843" t="str">
        <v>Lunala</v>
      </c>
      <c r="AQ843" t="str">
        <v>Psychic, Ghost</v>
      </c>
      <c r="AR843" t="str">
        <v>Buzzwole</v>
      </c>
      <c r="AV843" t="str">
        <v>Lunala</v>
      </c>
      <c r="AW843" t="str">
        <v>Psychic, Ghost</v>
      </c>
      <c r="AX843" t="str" cm="1">
        <f t="array" ref="AX843:AY843">_xlfn.TEXTSPLIT(AW843,",")</f>
        <v>Psychic</v>
      </c>
      <c r="AY843" t="str">
        <v xml:space="preserve"> Ghost</v>
      </c>
      <c r="AZ843" t="str">
        <f>'pokedex_(Update_04.21)'!E840</f>
        <v>7</v>
      </c>
      <c r="BA843" t="str">
        <v>Lunala</v>
      </c>
      <c r="BB843" t="str">
        <v>Psychic</v>
      </c>
      <c r="BC843" t="str">
        <v xml:space="preserve"> Ghost</v>
      </c>
      <c r="BD843" t="str">
        <f t="shared" si="27"/>
        <v>Psychic, Ghost</v>
      </c>
      <c r="BE843" t="str">
        <v>Lunala</v>
      </c>
      <c r="BG843" t="str">
        <v>Psychic, Ghost</v>
      </c>
      <c r="BH843" t="str">
        <v>Buzzwole</v>
      </c>
    </row>
    <row r="844" spans="32:60" x14ac:dyDescent="0.35">
      <c r="AF844" t="str">
        <v>Nihilego</v>
      </c>
      <c r="AG844" t="str">
        <v>Rock, Poison</v>
      </c>
      <c r="AH844" t="str" cm="1">
        <f t="array" ref="AH844:AI844">_xlfn.TEXTSPLIT(AG844,",")</f>
        <v>Rock</v>
      </c>
      <c r="AI844" t="str">
        <v xml:space="preserve"> Poison</v>
      </c>
      <c r="AJ844" t="str">
        <f>'pokedex_(Update_04.21)'!E841</f>
        <v>7</v>
      </c>
      <c r="AK844" t="str">
        <v>Nihilego</v>
      </c>
      <c r="AL844" t="str">
        <v>Rock</v>
      </c>
      <c r="AM844" t="str">
        <v xml:space="preserve"> Poison</v>
      </c>
      <c r="AN844" t="str">
        <f t="shared" si="26"/>
        <v>Rock, Poison</v>
      </c>
      <c r="AO844" t="str">
        <v>Nihilego</v>
      </c>
      <c r="AQ844" t="str">
        <v>Rock, Poison</v>
      </c>
      <c r="AR844" t="str">
        <v>Pheromosa</v>
      </c>
      <c r="AV844" t="str">
        <v>Nihilego</v>
      </c>
      <c r="AW844" t="str">
        <v>Rock, Poison</v>
      </c>
      <c r="AX844" t="str" cm="1">
        <f t="array" ref="AX844:AY844">_xlfn.TEXTSPLIT(AW844,",")</f>
        <v>Rock</v>
      </c>
      <c r="AY844" t="str">
        <v xml:space="preserve"> Poison</v>
      </c>
      <c r="AZ844" t="str">
        <f>'pokedex_(Update_04.21)'!E841</f>
        <v>7</v>
      </c>
      <c r="BA844" t="str">
        <v>Nihilego</v>
      </c>
      <c r="BB844" t="str">
        <v>Rock</v>
      </c>
      <c r="BC844" t="str">
        <v xml:space="preserve"> Poison</v>
      </c>
      <c r="BD844" t="str">
        <f t="shared" si="27"/>
        <v>Rock, Poison</v>
      </c>
      <c r="BE844" t="str">
        <v>Nihilego</v>
      </c>
      <c r="BG844" t="str">
        <v>Rock, Poison</v>
      </c>
      <c r="BH844" t="str">
        <v>Pheromosa</v>
      </c>
    </row>
    <row r="845" spans="32:60" x14ac:dyDescent="0.35">
      <c r="AF845" t="str">
        <v>Buzzwole</v>
      </c>
      <c r="AG845" t="str">
        <v>Bug, Fighting</v>
      </c>
      <c r="AH845" t="str" cm="1">
        <f t="array" ref="AH845:AI845">_xlfn.TEXTSPLIT(AG845,",")</f>
        <v>Bug</v>
      </c>
      <c r="AI845" t="str">
        <v xml:space="preserve"> Fighting</v>
      </c>
      <c r="AJ845" t="str">
        <f>'pokedex_(Update_04.21)'!E842</f>
        <v>7</v>
      </c>
      <c r="AK845" t="str">
        <v>Buzzwole</v>
      </c>
      <c r="AL845" t="str">
        <v>Bug</v>
      </c>
      <c r="AM845" t="str">
        <v xml:space="preserve"> Fighting</v>
      </c>
      <c r="AN845" t="str">
        <f t="shared" si="26"/>
        <v>Bug, Fighting</v>
      </c>
      <c r="AO845" t="str">
        <v>Buzzwole</v>
      </c>
      <c r="AQ845" t="str">
        <v>Bug, Fighting</v>
      </c>
      <c r="AR845" t="str">
        <v>Xurkitree</v>
      </c>
      <c r="AV845" t="str">
        <v>Buzzwole</v>
      </c>
      <c r="AW845" t="str">
        <v>Bug, Fighting</v>
      </c>
      <c r="AX845" t="str" cm="1">
        <f t="array" ref="AX845:AY845">_xlfn.TEXTSPLIT(AW845,",")</f>
        <v>Bug</v>
      </c>
      <c r="AY845" t="str">
        <v xml:space="preserve"> Fighting</v>
      </c>
      <c r="AZ845" t="str">
        <f>'pokedex_(Update_04.21)'!E842</f>
        <v>7</v>
      </c>
      <c r="BA845" t="str">
        <v>Buzzwole</v>
      </c>
      <c r="BB845" t="str">
        <v>Bug</v>
      </c>
      <c r="BC845" t="str">
        <v xml:space="preserve"> Fighting</v>
      </c>
      <c r="BD845" t="str">
        <f t="shared" si="27"/>
        <v>Bug, Fighting</v>
      </c>
      <c r="BE845" t="str">
        <v>Buzzwole</v>
      </c>
      <c r="BG845" t="str">
        <v>Bug, Fighting</v>
      </c>
      <c r="BH845" t="str">
        <v>Xurkitree</v>
      </c>
    </row>
    <row r="846" spans="32:60" x14ac:dyDescent="0.35">
      <c r="AF846" t="str">
        <v>Pheromosa</v>
      </c>
      <c r="AG846" t="str">
        <v>Bug, Fighting</v>
      </c>
      <c r="AH846" t="str" cm="1">
        <f t="array" ref="AH846:AI846">_xlfn.TEXTSPLIT(AG846,",")</f>
        <v>Bug</v>
      </c>
      <c r="AI846" t="str">
        <v xml:space="preserve"> Fighting</v>
      </c>
      <c r="AJ846" t="str">
        <f>'pokedex_(Update_04.21)'!E843</f>
        <v>7</v>
      </c>
      <c r="AK846" t="str">
        <v>Pheromosa</v>
      </c>
      <c r="AL846" t="str">
        <v>Bug</v>
      </c>
      <c r="AM846" t="str">
        <v xml:space="preserve"> Fighting</v>
      </c>
      <c r="AN846" t="str">
        <f t="shared" si="26"/>
        <v>Bug, Fighting</v>
      </c>
      <c r="AO846" t="str">
        <v>Pheromosa</v>
      </c>
      <c r="AQ846" t="str">
        <v>Bug, Fighting</v>
      </c>
      <c r="AR846" t="str">
        <v>Celesteela</v>
      </c>
      <c r="AV846" t="str">
        <v>Pheromosa</v>
      </c>
      <c r="AW846" t="str">
        <v>Bug, Fighting</v>
      </c>
      <c r="AX846" t="str" cm="1">
        <f t="array" ref="AX846:AY846">_xlfn.TEXTSPLIT(AW846,",")</f>
        <v>Bug</v>
      </c>
      <c r="AY846" t="str">
        <v xml:space="preserve"> Fighting</v>
      </c>
      <c r="AZ846" t="str">
        <f>'pokedex_(Update_04.21)'!E843</f>
        <v>7</v>
      </c>
      <c r="BA846" t="str">
        <v>Pheromosa</v>
      </c>
      <c r="BB846" t="str">
        <v>Bug</v>
      </c>
      <c r="BC846" t="str">
        <v xml:space="preserve"> Fighting</v>
      </c>
      <c r="BD846" t="str">
        <f t="shared" si="27"/>
        <v>Bug, Fighting</v>
      </c>
      <c r="BE846" t="str">
        <v>Pheromosa</v>
      </c>
      <c r="BG846" t="str">
        <v>Bug, Fighting</v>
      </c>
      <c r="BH846" t="str">
        <v>Celesteela</v>
      </c>
    </row>
    <row r="847" spans="32:60" x14ac:dyDescent="0.35">
      <c r="AF847" t="str">
        <v>Xurkitree</v>
      </c>
      <c r="AG847" t="str">
        <v>Electric</v>
      </c>
      <c r="AH847" t="str" cm="1">
        <f t="array" ref="AH847">_xlfn.TEXTSPLIT(AG847,",")</f>
        <v>Electric</v>
      </c>
      <c r="AJ847" t="str">
        <f>'pokedex_(Update_04.21)'!E844</f>
        <v>7</v>
      </c>
      <c r="AK847" t="str">
        <v>Xurkitree</v>
      </c>
      <c r="AL847" t="str">
        <v>Electric</v>
      </c>
      <c r="AM847" t="str">
        <v>Electric</v>
      </c>
      <c r="AN847" t="str">
        <f t="shared" si="26"/>
        <v>Electric,Electric</v>
      </c>
      <c r="AO847" t="str">
        <v>Xurkitree</v>
      </c>
      <c r="AQ847" t="str">
        <v>Electric</v>
      </c>
      <c r="AR847" t="str">
        <v>Kartana</v>
      </c>
      <c r="AV847" t="str">
        <v>Xurkitree</v>
      </c>
      <c r="AW847" t="str">
        <v>Electric</v>
      </c>
      <c r="AX847" t="str" cm="1">
        <f t="array" ref="AX847">_xlfn.TEXTSPLIT(AW847,",")</f>
        <v>Electric</v>
      </c>
      <c r="AZ847" t="str">
        <f>'pokedex_(Update_04.21)'!E844</f>
        <v>7</v>
      </c>
      <c r="BA847" t="str">
        <v>Xurkitree</v>
      </c>
      <c r="BB847" t="str">
        <v>Electric</v>
      </c>
      <c r="BC847" t="str">
        <v>Electric</v>
      </c>
      <c r="BD847" t="str">
        <f t="shared" si="27"/>
        <v>Electric,Electric</v>
      </c>
      <c r="BE847" t="str">
        <v>Xurkitree</v>
      </c>
      <c r="BG847" t="str">
        <v>Electric</v>
      </c>
      <c r="BH847" t="str">
        <v>Kartana</v>
      </c>
    </row>
    <row r="848" spans="32:60" x14ac:dyDescent="0.35">
      <c r="AF848" t="str">
        <v>Celesteela</v>
      </c>
      <c r="AG848" t="str">
        <v>Steel, Flying</v>
      </c>
      <c r="AH848" t="str" cm="1">
        <f t="array" ref="AH848:AI848">_xlfn.TEXTSPLIT(AG848,",")</f>
        <v>Steel</v>
      </c>
      <c r="AI848" t="str">
        <v xml:space="preserve"> Flying</v>
      </c>
      <c r="AJ848" t="str">
        <f>'pokedex_(Update_04.21)'!E845</f>
        <v>7</v>
      </c>
      <c r="AK848" t="str">
        <v>Celesteela</v>
      </c>
      <c r="AL848" t="str">
        <v>Steel</v>
      </c>
      <c r="AM848" t="str">
        <v xml:space="preserve"> Flying</v>
      </c>
      <c r="AN848" t="str">
        <f t="shared" si="26"/>
        <v>Steel, Flying</v>
      </c>
      <c r="AO848" t="str">
        <v>Celesteela</v>
      </c>
      <c r="AQ848" t="str">
        <v>Steel, Flying</v>
      </c>
      <c r="AR848" t="str">
        <v>Guzzlord</v>
      </c>
      <c r="AV848" t="str">
        <v>Celesteela</v>
      </c>
      <c r="AW848" t="str">
        <v>Steel, Flying</v>
      </c>
      <c r="AX848" t="str" cm="1">
        <f t="array" ref="AX848:AY848">_xlfn.TEXTSPLIT(AW848,",")</f>
        <v>Steel</v>
      </c>
      <c r="AY848" t="str">
        <v xml:space="preserve"> Flying</v>
      </c>
      <c r="AZ848" t="str">
        <f>'pokedex_(Update_04.21)'!E845</f>
        <v>7</v>
      </c>
      <c r="BA848" t="str">
        <v>Celesteela</v>
      </c>
      <c r="BB848" t="str">
        <v>Steel</v>
      </c>
      <c r="BC848" t="str">
        <v xml:space="preserve"> Flying</v>
      </c>
      <c r="BD848" t="str">
        <f t="shared" si="27"/>
        <v>Steel, Flying</v>
      </c>
      <c r="BE848" t="str">
        <v>Celesteela</v>
      </c>
      <c r="BG848" t="str">
        <v>Steel, Flying</v>
      </c>
      <c r="BH848" t="str">
        <v>Guzzlord</v>
      </c>
    </row>
    <row r="849" spans="32:60" x14ac:dyDescent="0.35">
      <c r="AF849" t="str">
        <v>Kartana</v>
      </c>
      <c r="AG849" t="str">
        <v>Grass, Steel</v>
      </c>
      <c r="AH849" t="str" cm="1">
        <f t="array" ref="AH849:AI849">_xlfn.TEXTSPLIT(AG849,",")</f>
        <v>Grass</v>
      </c>
      <c r="AI849" t="str">
        <v xml:space="preserve"> Steel</v>
      </c>
      <c r="AJ849" t="str">
        <f>'pokedex_(Update_04.21)'!E846</f>
        <v>7</v>
      </c>
      <c r="AK849" t="str">
        <v>Kartana</v>
      </c>
      <c r="AL849" t="str">
        <v>Grass</v>
      </c>
      <c r="AM849" t="str">
        <v xml:space="preserve"> Steel</v>
      </c>
      <c r="AN849" t="str">
        <f t="shared" si="26"/>
        <v>Grass, Steel</v>
      </c>
      <c r="AO849" t="str">
        <v>Kartana</v>
      </c>
      <c r="AQ849" t="str">
        <v>Grass, Steel</v>
      </c>
      <c r="AR849" t="str">
        <v>Necrozma</v>
      </c>
      <c r="AV849" t="str">
        <v>Kartana</v>
      </c>
      <c r="AW849" t="str">
        <v>Grass, Steel</v>
      </c>
      <c r="AX849" t="str" cm="1">
        <f t="array" ref="AX849:AY849">_xlfn.TEXTSPLIT(AW849,",")</f>
        <v>Grass</v>
      </c>
      <c r="AY849" t="str">
        <v xml:space="preserve"> Steel</v>
      </c>
      <c r="AZ849" t="str">
        <f>'pokedex_(Update_04.21)'!E846</f>
        <v>7</v>
      </c>
      <c r="BA849" t="str">
        <v>Kartana</v>
      </c>
      <c r="BB849" t="str">
        <v>Grass</v>
      </c>
      <c r="BC849" t="str">
        <v xml:space="preserve"> Steel</v>
      </c>
      <c r="BD849" t="str">
        <f t="shared" si="27"/>
        <v>Grass, Steel</v>
      </c>
      <c r="BE849" t="str">
        <v>Kartana</v>
      </c>
      <c r="BG849" t="str">
        <v>Grass, Steel</v>
      </c>
      <c r="BH849" t="str">
        <v>Necrozma</v>
      </c>
    </row>
    <row r="850" spans="32:60" x14ac:dyDescent="0.35">
      <c r="AF850" t="str">
        <v>Guzzlord</v>
      </c>
      <c r="AG850" t="str">
        <v>Dark, Dragon</v>
      </c>
      <c r="AH850" t="str" cm="1">
        <f t="array" ref="AH850:AI850">_xlfn.TEXTSPLIT(AG850,",")</f>
        <v>Dark</v>
      </c>
      <c r="AI850" t="str">
        <v xml:space="preserve"> Dragon</v>
      </c>
      <c r="AJ850" t="str">
        <f>'pokedex_(Update_04.21)'!E847</f>
        <v>7</v>
      </c>
      <c r="AK850" t="str">
        <v>Guzzlord</v>
      </c>
      <c r="AL850" t="str">
        <v>Dark</v>
      </c>
      <c r="AM850" t="str">
        <v xml:space="preserve"> Dragon</v>
      </c>
      <c r="AN850" t="str">
        <f t="shared" si="26"/>
        <v>Dark, Dragon</v>
      </c>
      <c r="AO850" t="str">
        <v>Guzzlord</v>
      </c>
      <c r="AQ850" t="str">
        <v>Dark, Dragon</v>
      </c>
      <c r="AR850" t="str">
        <v>Dusk Mane Necrozma</v>
      </c>
      <c r="AV850" t="str">
        <v>Guzzlord</v>
      </c>
      <c r="AW850" t="str">
        <v>Dark, Dragon</v>
      </c>
      <c r="AX850" t="str" cm="1">
        <f t="array" ref="AX850:AY850">_xlfn.TEXTSPLIT(AW850,",")</f>
        <v>Dark</v>
      </c>
      <c r="AY850" t="str">
        <v xml:space="preserve"> Dragon</v>
      </c>
      <c r="AZ850" t="str">
        <f>'pokedex_(Update_04.21)'!E847</f>
        <v>7</v>
      </c>
      <c r="BA850" t="str">
        <v>Guzzlord</v>
      </c>
      <c r="BB850" t="str">
        <v>Dark</v>
      </c>
      <c r="BC850" t="str">
        <v xml:space="preserve"> Dragon</v>
      </c>
      <c r="BD850" t="str">
        <f t="shared" si="27"/>
        <v>Dark, Dragon</v>
      </c>
      <c r="BE850" t="str">
        <v>Guzzlord</v>
      </c>
      <c r="BG850" t="str">
        <v>Dark, Dragon</v>
      </c>
      <c r="BH850" t="str">
        <v>Dusk Mane Necrozma</v>
      </c>
    </row>
    <row r="851" spans="32:60" x14ac:dyDescent="0.35">
      <c r="AF851" t="str">
        <v>Necrozma</v>
      </c>
      <c r="AG851" t="str">
        <v>Psychic</v>
      </c>
      <c r="AH851" t="str" cm="1">
        <f t="array" ref="AH851">_xlfn.TEXTSPLIT(AG851,",")</f>
        <v>Psychic</v>
      </c>
      <c r="AJ851" t="str">
        <f>'pokedex_(Update_04.21)'!E848</f>
        <v>7</v>
      </c>
      <c r="AK851" t="str">
        <v>Necrozma</v>
      </c>
      <c r="AL851" t="str">
        <v>Psychic</v>
      </c>
      <c r="AM851" t="str">
        <v>Psychic</v>
      </c>
      <c r="AN851" t="str">
        <f t="shared" si="26"/>
        <v>Psychic,Psychic</v>
      </c>
      <c r="AO851" t="str">
        <v>Necrozma</v>
      </c>
      <c r="AQ851" t="str">
        <v>Psychic</v>
      </c>
      <c r="AR851" t="str">
        <v>Dawn Wings Necrozma</v>
      </c>
      <c r="AV851" t="str">
        <v>Necrozma</v>
      </c>
      <c r="AW851" t="str">
        <v>Psychic</v>
      </c>
      <c r="AX851" t="str" cm="1">
        <f t="array" ref="AX851">_xlfn.TEXTSPLIT(AW851,",")</f>
        <v>Psychic</v>
      </c>
      <c r="AZ851" t="str">
        <f>'pokedex_(Update_04.21)'!E848</f>
        <v>7</v>
      </c>
      <c r="BA851" t="str">
        <v>Necrozma</v>
      </c>
      <c r="BB851" t="str">
        <v>Psychic</v>
      </c>
      <c r="BC851" t="str">
        <v>Psychic</v>
      </c>
      <c r="BD851" t="str">
        <f t="shared" si="27"/>
        <v>Psychic,Psychic</v>
      </c>
      <c r="BE851" t="str">
        <v>Necrozma</v>
      </c>
      <c r="BG851" t="str">
        <v>Psychic</v>
      </c>
      <c r="BH851" t="str">
        <v>Dawn Wings Necrozma</v>
      </c>
    </row>
    <row r="852" spans="32:60" x14ac:dyDescent="0.35">
      <c r="AF852" t="str">
        <v>Dusk Mane Necrozma</v>
      </c>
      <c r="AG852" t="str">
        <v>Psychic, Steel</v>
      </c>
      <c r="AH852" t="str" cm="1">
        <f t="array" ref="AH852:AI852">_xlfn.TEXTSPLIT(AG852,",")</f>
        <v>Psychic</v>
      </c>
      <c r="AI852" t="str">
        <v xml:space="preserve"> Steel</v>
      </c>
      <c r="AJ852" t="str">
        <f>'pokedex_(Update_04.21)'!E849</f>
        <v>7</v>
      </c>
      <c r="AK852" t="str">
        <v>Dusk Mane Necrozma</v>
      </c>
      <c r="AL852" t="str">
        <v>Psychic</v>
      </c>
      <c r="AM852" t="str">
        <v xml:space="preserve"> Steel</v>
      </c>
      <c r="AN852" t="str">
        <f t="shared" si="26"/>
        <v>Psychic, Steel</v>
      </c>
      <c r="AO852" t="str">
        <v>Dusk Mane Necrozma</v>
      </c>
      <c r="AQ852" t="str">
        <v>Psychic, Steel</v>
      </c>
      <c r="AR852" t="str">
        <v>Ultra Necrozma</v>
      </c>
      <c r="AV852" t="str">
        <v>Dusk Mane Necrozma</v>
      </c>
      <c r="AW852" t="str">
        <v>Psychic, Steel</v>
      </c>
      <c r="AX852" t="str" cm="1">
        <f t="array" ref="AX852:AY852">_xlfn.TEXTSPLIT(AW852,",")</f>
        <v>Psychic</v>
      </c>
      <c r="AY852" t="str">
        <v xml:space="preserve"> Steel</v>
      </c>
      <c r="AZ852" t="str">
        <f>'pokedex_(Update_04.21)'!E849</f>
        <v>7</v>
      </c>
      <c r="BA852" t="str">
        <v>Dusk Mane Necrozma</v>
      </c>
      <c r="BB852" t="str">
        <v>Psychic</v>
      </c>
      <c r="BC852" t="str">
        <v xml:space="preserve"> Steel</v>
      </c>
      <c r="BD852" t="str">
        <f t="shared" si="27"/>
        <v>Psychic, Steel</v>
      </c>
      <c r="BE852" t="str">
        <v>Dusk Mane Necrozma</v>
      </c>
      <c r="BG852" t="str">
        <v>Psychic, Steel</v>
      </c>
      <c r="BH852" t="str">
        <v>Ultra Necrozma</v>
      </c>
    </row>
    <row r="853" spans="32:60" x14ac:dyDescent="0.35">
      <c r="AF853" t="str">
        <v>Dawn Wings Necrozma</v>
      </c>
      <c r="AG853" t="str">
        <v>Psychic, Ghost</v>
      </c>
      <c r="AH853" t="str" cm="1">
        <f t="array" ref="AH853:AI853">_xlfn.TEXTSPLIT(AG853,",")</f>
        <v>Psychic</v>
      </c>
      <c r="AI853" t="str">
        <v xml:space="preserve"> Ghost</v>
      </c>
      <c r="AJ853" t="str">
        <f>'pokedex_(Update_04.21)'!E850</f>
        <v>7</v>
      </c>
      <c r="AK853" t="str">
        <v>Dawn Wings Necrozma</v>
      </c>
      <c r="AL853" t="str">
        <v>Psychic</v>
      </c>
      <c r="AM853" t="str">
        <v xml:space="preserve"> Ghost</v>
      </c>
      <c r="AN853" t="str">
        <f t="shared" si="26"/>
        <v>Psychic, Ghost</v>
      </c>
      <c r="AO853" t="str">
        <v>Dawn Wings Necrozma</v>
      </c>
      <c r="AQ853" t="str">
        <v>Psychic, Ghost</v>
      </c>
      <c r="AR853" t="str">
        <v>Magearna</v>
      </c>
      <c r="AV853" t="str">
        <v>Dawn Wings Necrozma</v>
      </c>
      <c r="AW853" t="str">
        <v>Psychic, Ghost</v>
      </c>
      <c r="AX853" t="str" cm="1">
        <f t="array" ref="AX853:AY853">_xlfn.TEXTSPLIT(AW853,",")</f>
        <v>Psychic</v>
      </c>
      <c r="AY853" t="str">
        <v xml:space="preserve"> Ghost</v>
      </c>
      <c r="AZ853" t="str">
        <f>'pokedex_(Update_04.21)'!E850</f>
        <v>7</v>
      </c>
      <c r="BA853" t="str">
        <v>Dawn Wings Necrozma</v>
      </c>
      <c r="BB853" t="str">
        <v>Psychic</v>
      </c>
      <c r="BC853" t="str">
        <v xml:space="preserve"> Ghost</v>
      </c>
      <c r="BD853" t="str">
        <f t="shared" si="27"/>
        <v>Psychic, Ghost</v>
      </c>
      <c r="BE853" t="str">
        <v>Dawn Wings Necrozma</v>
      </c>
      <c r="BG853" t="str">
        <v>Psychic, Ghost</v>
      </c>
      <c r="BH853" t="str">
        <v>Magearna</v>
      </c>
    </row>
    <row r="854" spans="32:60" x14ac:dyDescent="0.35">
      <c r="AF854" t="str">
        <v>Ultra Necrozma</v>
      </c>
      <c r="AG854" t="str">
        <v>Psychic, Dragon</v>
      </c>
      <c r="AH854" t="str" cm="1">
        <f t="array" ref="AH854:AI854">_xlfn.TEXTSPLIT(AG854,",")</f>
        <v>Psychic</v>
      </c>
      <c r="AI854" t="str">
        <v xml:space="preserve"> Dragon</v>
      </c>
      <c r="AJ854" t="str">
        <f>'pokedex_(Update_04.21)'!E851</f>
        <v>7</v>
      </c>
      <c r="AK854" t="str">
        <v>Ultra Necrozma</v>
      </c>
      <c r="AL854" t="str">
        <v>Psychic</v>
      </c>
      <c r="AM854" t="str">
        <v xml:space="preserve"> Dragon</v>
      </c>
      <c r="AN854" t="str">
        <f t="shared" si="26"/>
        <v>Psychic, Dragon</v>
      </c>
      <c r="AO854" t="str">
        <v>Ultra Necrozma</v>
      </c>
      <c r="AQ854" t="str">
        <v>Psychic, Dragon</v>
      </c>
      <c r="AR854" t="str">
        <v>Marshadow</v>
      </c>
      <c r="AV854" t="str">
        <v>Ultra Necrozma</v>
      </c>
      <c r="AW854" t="str">
        <v>Psychic, Dragon</v>
      </c>
      <c r="AX854" t="str" cm="1">
        <f t="array" ref="AX854:AY854">_xlfn.TEXTSPLIT(AW854,",")</f>
        <v>Psychic</v>
      </c>
      <c r="AY854" t="str">
        <v xml:space="preserve"> Dragon</v>
      </c>
      <c r="AZ854" t="str">
        <f>'pokedex_(Update_04.21)'!E851</f>
        <v>7</v>
      </c>
      <c r="BA854" t="str">
        <v>Ultra Necrozma</v>
      </c>
      <c r="BB854" t="str">
        <v>Psychic</v>
      </c>
      <c r="BC854" t="str">
        <v xml:space="preserve"> Dragon</v>
      </c>
      <c r="BD854" t="str">
        <f t="shared" si="27"/>
        <v>Psychic, Dragon</v>
      </c>
      <c r="BE854" t="str">
        <v>Ultra Necrozma</v>
      </c>
      <c r="BG854" t="str">
        <v>Psychic, Dragon</v>
      </c>
      <c r="BH854" t="str">
        <v>Marshadow</v>
      </c>
    </row>
    <row r="855" spans="32:60" x14ac:dyDescent="0.35">
      <c r="AF855" t="str">
        <v>Magearna</v>
      </c>
      <c r="AG855" t="str">
        <v>Steel, Fairy</v>
      </c>
      <c r="AH855" t="str" cm="1">
        <f t="array" ref="AH855:AI855">_xlfn.TEXTSPLIT(AG855,",")</f>
        <v>Steel</v>
      </c>
      <c r="AI855" t="str">
        <v xml:space="preserve"> Fairy</v>
      </c>
      <c r="AJ855" t="str">
        <f>'pokedex_(Update_04.21)'!E852</f>
        <v>7</v>
      </c>
      <c r="AK855" t="str">
        <v>Magearna</v>
      </c>
      <c r="AL855" t="str">
        <v>Steel</v>
      </c>
      <c r="AM855" t="str">
        <v xml:space="preserve"> Fairy</v>
      </c>
      <c r="AN855" t="str">
        <f t="shared" si="26"/>
        <v>Steel, Fairy</v>
      </c>
      <c r="AO855" t="str">
        <v>Magearna</v>
      </c>
      <c r="AQ855" t="str">
        <v>Steel, Fairy</v>
      </c>
      <c r="AR855" t="str">
        <v>Poipole</v>
      </c>
      <c r="AV855" t="str">
        <v>Magearna</v>
      </c>
      <c r="AW855" t="str">
        <v>Steel, Fairy</v>
      </c>
      <c r="AX855" t="str" cm="1">
        <f t="array" ref="AX855:AY855">_xlfn.TEXTSPLIT(AW855,",")</f>
        <v>Steel</v>
      </c>
      <c r="AY855" t="str">
        <v xml:space="preserve"> Fairy</v>
      </c>
      <c r="AZ855" t="str">
        <f>'pokedex_(Update_04.21)'!E852</f>
        <v>7</v>
      </c>
      <c r="BA855" t="str">
        <v>Magearna</v>
      </c>
      <c r="BB855" t="str">
        <v>Steel</v>
      </c>
      <c r="BC855" t="str">
        <v xml:space="preserve"> Fairy</v>
      </c>
      <c r="BD855" t="str">
        <f t="shared" si="27"/>
        <v>Steel, Fairy</v>
      </c>
      <c r="BE855" t="str">
        <v>Magearna</v>
      </c>
      <c r="BG855" t="str">
        <v>Steel, Fairy</v>
      </c>
      <c r="BH855" t="str">
        <v>Poipole</v>
      </c>
    </row>
    <row r="856" spans="32:60" x14ac:dyDescent="0.35">
      <c r="AF856" t="str">
        <v>Marshadow</v>
      </c>
      <c r="AG856" t="str">
        <v>Fighting, Ghost</v>
      </c>
      <c r="AH856" t="str" cm="1">
        <f t="array" ref="AH856:AI856">_xlfn.TEXTSPLIT(AG856,",")</f>
        <v>Fighting</v>
      </c>
      <c r="AI856" t="str">
        <v xml:space="preserve"> Ghost</v>
      </c>
      <c r="AJ856" t="str">
        <f>'pokedex_(Update_04.21)'!E853</f>
        <v>7</v>
      </c>
      <c r="AK856" t="str">
        <v>Marshadow</v>
      </c>
      <c r="AL856" t="str">
        <v>Fighting</v>
      </c>
      <c r="AM856" t="str">
        <v xml:space="preserve"> Ghost</v>
      </c>
      <c r="AN856" t="str">
        <f t="shared" si="26"/>
        <v>Fighting, Ghost</v>
      </c>
      <c r="AO856" t="str">
        <v>Marshadow</v>
      </c>
      <c r="AQ856" t="str">
        <v>Fighting, Ghost</v>
      </c>
      <c r="AR856" t="str">
        <v>Naganadel</v>
      </c>
      <c r="AV856" t="str">
        <v>Marshadow</v>
      </c>
      <c r="AW856" t="str">
        <v>Fighting, Ghost</v>
      </c>
      <c r="AX856" t="str" cm="1">
        <f t="array" ref="AX856:AY856">_xlfn.TEXTSPLIT(AW856,",")</f>
        <v>Fighting</v>
      </c>
      <c r="AY856" t="str">
        <v xml:space="preserve"> Ghost</v>
      </c>
      <c r="AZ856" t="str">
        <f>'pokedex_(Update_04.21)'!E853</f>
        <v>7</v>
      </c>
      <c r="BA856" t="str">
        <v>Marshadow</v>
      </c>
      <c r="BB856" t="str">
        <v>Fighting</v>
      </c>
      <c r="BC856" t="str">
        <v xml:space="preserve"> Ghost</v>
      </c>
      <c r="BD856" t="str">
        <f t="shared" si="27"/>
        <v>Fighting, Ghost</v>
      </c>
      <c r="BE856" t="str">
        <v>Marshadow</v>
      </c>
      <c r="BG856" t="str">
        <v>Fighting, Ghost</v>
      </c>
      <c r="BH856" t="str">
        <v>Naganadel</v>
      </c>
    </row>
    <row r="857" spans="32:60" x14ac:dyDescent="0.35">
      <c r="AF857" t="str">
        <v>Poipole</v>
      </c>
      <c r="AG857" t="str">
        <v>Poison</v>
      </c>
      <c r="AH857" t="str" cm="1">
        <f t="array" ref="AH857">_xlfn.TEXTSPLIT(AG857,",")</f>
        <v>Poison</v>
      </c>
      <c r="AJ857" t="str">
        <f>'pokedex_(Update_04.21)'!E854</f>
        <v>7</v>
      </c>
      <c r="AK857" t="str">
        <v>Poipole</v>
      </c>
      <c r="AL857" t="str">
        <v>Poison</v>
      </c>
      <c r="AM857" t="str">
        <v>Poison</v>
      </c>
      <c r="AN857" t="str">
        <f t="shared" si="26"/>
        <v>Poison,Poison</v>
      </c>
      <c r="AO857" t="str">
        <v>Poipole</v>
      </c>
      <c r="AQ857" t="str">
        <v>Poison</v>
      </c>
      <c r="AR857" t="str">
        <v>Stakataka</v>
      </c>
      <c r="AV857" t="str">
        <v>Poipole</v>
      </c>
      <c r="AW857" t="str">
        <v>Poison</v>
      </c>
      <c r="AX857" t="str" cm="1">
        <f t="array" ref="AX857">_xlfn.TEXTSPLIT(AW857,",")</f>
        <v>Poison</v>
      </c>
      <c r="AZ857" t="str">
        <f>'pokedex_(Update_04.21)'!E854</f>
        <v>7</v>
      </c>
      <c r="BA857" t="str">
        <v>Poipole</v>
      </c>
      <c r="BB857" t="str">
        <v>Poison</v>
      </c>
      <c r="BC857" t="str">
        <v>Poison</v>
      </c>
      <c r="BD857" t="str">
        <f t="shared" si="27"/>
        <v>Poison,Poison</v>
      </c>
      <c r="BE857" t="str">
        <v>Poipole</v>
      </c>
      <c r="BG857" t="str">
        <v>Poison</v>
      </c>
      <c r="BH857" t="str">
        <v>Stakataka</v>
      </c>
    </row>
    <row r="858" spans="32:60" x14ac:dyDescent="0.35">
      <c r="AF858" t="str">
        <v>Naganadel</v>
      </c>
      <c r="AG858" t="str">
        <v>Poison, Dragon</v>
      </c>
      <c r="AH858" t="str" cm="1">
        <f t="array" ref="AH858:AI858">_xlfn.TEXTSPLIT(AG858,",")</f>
        <v>Poison</v>
      </c>
      <c r="AI858" t="str">
        <v xml:space="preserve"> Dragon</v>
      </c>
      <c r="AJ858" t="str">
        <f>'pokedex_(Update_04.21)'!E855</f>
        <v>7</v>
      </c>
      <c r="AK858" t="str">
        <v>Naganadel</v>
      </c>
      <c r="AL858" t="str">
        <v>Poison</v>
      </c>
      <c r="AM858" t="str">
        <v xml:space="preserve"> Dragon</v>
      </c>
      <c r="AN858" t="str">
        <f t="shared" si="26"/>
        <v>Poison, Dragon</v>
      </c>
      <c r="AO858" t="str">
        <v>Naganadel</v>
      </c>
      <c r="AQ858" t="str">
        <v>Poison, Dragon</v>
      </c>
      <c r="AR858" t="str">
        <v>Blacephalon</v>
      </c>
      <c r="AV858" t="str">
        <v>Naganadel</v>
      </c>
      <c r="AW858" t="str">
        <v>Poison, Dragon</v>
      </c>
      <c r="AX858" t="str" cm="1">
        <f t="array" ref="AX858:AY858">_xlfn.TEXTSPLIT(AW858,",")</f>
        <v>Poison</v>
      </c>
      <c r="AY858" t="str">
        <v xml:space="preserve"> Dragon</v>
      </c>
      <c r="AZ858" t="str">
        <f>'pokedex_(Update_04.21)'!E855</f>
        <v>7</v>
      </c>
      <c r="BA858" t="str">
        <v>Naganadel</v>
      </c>
      <c r="BB858" t="str">
        <v>Poison</v>
      </c>
      <c r="BC858" t="str">
        <v xml:space="preserve"> Dragon</v>
      </c>
      <c r="BD858" t="str">
        <f t="shared" si="27"/>
        <v>Poison, Dragon</v>
      </c>
      <c r="BE858" t="str">
        <v>Naganadel</v>
      </c>
      <c r="BG858" t="str">
        <v>Poison, Dragon</v>
      </c>
      <c r="BH858" t="str">
        <v>Blacephalon</v>
      </c>
    </row>
    <row r="859" spans="32:60" x14ac:dyDescent="0.35">
      <c r="AF859" t="str">
        <v>Stakataka</v>
      </c>
      <c r="AG859" t="str">
        <v>Rock, Steel</v>
      </c>
      <c r="AH859" t="str" cm="1">
        <f t="array" ref="AH859:AI859">_xlfn.TEXTSPLIT(AG859,",")</f>
        <v>Rock</v>
      </c>
      <c r="AI859" t="str">
        <v xml:space="preserve"> Steel</v>
      </c>
      <c r="AJ859" t="str">
        <f>'pokedex_(Update_04.21)'!E856</f>
        <v>7</v>
      </c>
      <c r="AK859" t="str">
        <v>Stakataka</v>
      </c>
      <c r="AL859" t="str">
        <v>Rock</v>
      </c>
      <c r="AM859" t="str">
        <v xml:space="preserve"> Steel</v>
      </c>
      <c r="AN859" t="str">
        <f t="shared" si="26"/>
        <v>Rock, Steel</v>
      </c>
      <c r="AO859" t="str">
        <v>Stakataka</v>
      </c>
      <c r="AQ859" t="str">
        <v>Rock, Steel</v>
      </c>
      <c r="AR859" t="str">
        <v>Zeraora</v>
      </c>
      <c r="AV859" t="str">
        <v>Stakataka</v>
      </c>
      <c r="AW859" t="str">
        <v>Rock, Steel</v>
      </c>
      <c r="AX859" t="str" cm="1">
        <f t="array" ref="AX859:AY859">_xlfn.TEXTSPLIT(AW859,",")</f>
        <v>Rock</v>
      </c>
      <c r="AY859" t="str">
        <v xml:space="preserve"> Steel</v>
      </c>
      <c r="AZ859" t="str">
        <f>'pokedex_(Update_04.21)'!E856</f>
        <v>7</v>
      </c>
      <c r="BA859" t="str">
        <v>Stakataka</v>
      </c>
      <c r="BB859" t="str">
        <v>Rock</v>
      </c>
      <c r="BC859" t="str">
        <v xml:space="preserve"> Steel</v>
      </c>
      <c r="BD859" t="str">
        <f t="shared" si="27"/>
        <v>Rock, Steel</v>
      </c>
      <c r="BE859" t="str">
        <v>Stakataka</v>
      </c>
      <c r="BG859" t="str">
        <v>Rock, Steel</v>
      </c>
      <c r="BH859" t="str">
        <v>Zeraora</v>
      </c>
    </row>
    <row r="860" spans="32:60" x14ac:dyDescent="0.35">
      <c r="AF860" t="str">
        <v>Blacephalon</v>
      </c>
      <c r="AG860" t="str">
        <v>Fire, Ghost</v>
      </c>
      <c r="AH860" t="str" cm="1">
        <f t="array" ref="AH860:AI860">_xlfn.TEXTSPLIT(AG860,",")</f>
        <v>Fire</v>
      </c>
      <c r="AI860" t="str">
        <v xml:space="preserve"> Ghost</v>
      </c>
      <c r="AJ860" t="str">
        <f>'pokedex_(Update_04.21)'!E857</f>
        <v>7</v>
      </c>
      <c r="AK860" t="str">
        <v>Blacephalon</v>
      </c>
      <c r="AL860" t="str">
        <v>Fire</v>
      </c>
      <c r="AM860" t="str">
        <v xml:space="preserve"> Ghost</v>
      </c>
      <c r="AN860" t="str">
        <f t="shared" si="26"/>
        <v>Fire, Ghost</v>
      </c>
      <c r="AO860" t="str">
        <v>Blacephalon</v>
      </c>
      <c r="AQ860" t="str">
        <v>Fire, Ghost</v>
      </c>
      <c r="AR860" t="str">
        <v>Meltan</v>
      </c>
      <c r="AV860" t="str">
        <v>Blacephalon</v>
      </c>
      <c r="AW860" t="str">
        <v>Fire, Ghost</v>
      </c>
      <c r="AX860" t="str" cm="1">
        <f t="array" ref="AX860:AY860">_xlfn.TEXTSPLIT(AW860,",")</f>
        <v>Fire</v>
      </c>
      <c r="AY860" t="str">
        <v xml:space="preserve"> Ghost</v>
      </c>
      <c r="AZ860" t="str">
        <f>'pokedex_(Update_04.21)'!E857</f>
        <v>7</v>
      </c>
      <c r="BA860" t="str">
        <v>Blacephalon</v>
      </c>
      <c r="BB860" t="str">
        <v>Fire</v>
      </c>
      <c r="BC860" t="str">
        <v xml:space="preserve"> Ghost</v>
      </c>
      <c r="BD860" t="str">
        <f t="shared" si="27"/>
        <v>Fire, Ghost</v>
      </c>
      <c r="BE860" t="str">
        <v>Blacephalon</v>
      </c>
      <c r="BG860" t="str">
        <v>Fire, Ghost</v>
      </c>
      <c r="BH860" t="str">
        <v>Meltan</v>
      </c>
    </row>
    <row r="861" spans="32:60" x14ac:dyDescent="0.35">
      <c r="AF861" t="str">
        <v>Zeraora</v>
      </c>
      <c r="AG861" t="str">
        <v>Electric</v>
      </c>
      <c r="AH861" t="str" cm="1">
        <f t="array" ref="AH861">_xlfn.TEXTSPLIT(AG861,",")</f>
        <v>Electric</v>
      </c>
      <c r="AJ861" t="str">
        <f>'pokedex_(Update_04.21)'!E858</f>
        <v>7</v>
      </c>
      <c r="AK861" t="str">
        <v>Zeraora</v>
      </c>
      <c r="AL861" t="str">
        <v>Electric</v>
      </c>
      <c r="AM861" t="str">
        <v>Electric</v>
      </c>
      <c r="AN861" t="str">
        <f t="shared" si="26"/>
        <v>Electric,Electric</v>
      </c>
      <c r="AO861" t="str">
        <v>Zeraora</v>
      </c>
      <c r="AQ861" t="str">
        <v>Electric</v>
      </c>
      <c r="AR861" t="str">
        <v>Melmetal</v>
      </c>
      <c r="AV861" t="str">
        <v>Zeraora</v>
      </c>
      <c r="AW861" t="str">
        <v>Electric</v>
      </c>
      <c r="AX861" t="str" cm="1">
        <f t="array" ref="AX861">_xlfn.TEXTSPLIT(AW861,",")</f>
        <v>Electric</v>
      </c>
      <c r="AZ861" t="str">
        <f>'pokedex_(Update_04.21)'!E858</f>
        <v>7</v>
      </c>
      <c r="BA861" t="str">
        <v>Zeraora</v>
      </c>
      <c r="BB861" t="str">
        <v>Electric</v>
      </c>
      <c r="BC861" t="str">
        <v>Electric</v>
      </c>
      <c r="BD861" t="str">
        <f t="shared" si="27"/>
        <v>Electric,Electric</v>
      </c>
      <c r="BE861" t="str">
        <v>Zeraora</v>
      </c>
      <c r="BG861" t="str">
        <v>Electric</v>
      </c>
      <c r="BH861" t="str">
        <v>Melmetal</v>
      </c>
    </row>
    <row r="862" spans="32:60" x14ac:dyDescent="0.35">
      <c r="AF862" t="str">
        <v>Meltan</v>
      </c>
      <c r="AG862" t="str">
        <v>Steel</v>
      </c>
      <c r="AH862" t="str" cm="1">
        <f t="array" ref="AH862">_xlfn.TEXTSPLIT(AG862,",")</f>
        <v>Steel</v>
      </c>
      <c r="AJ862" t="str">
        <f>'pokedex_(Update_04.21)'!E859</f>
        <v>7</v>
      </c>
      <c r="AK862" t="str">
        <v>Meltan</v>
      </c>
      <c r="AL862" t="str">
        <v>Steel</v>
      </c>
      <c r="AM862" t="str">
        <v>Steel</v>
      </c>
      <c r="AN862" t="str">
        <f t="shared" si="26"/>
        <v>Steel,Steel</v>
      </c>
      <c r="AO862" t="str">
        <v>Meltan</v>
      </c>
      <c r="AQ862" t="str">
        <v>Steel</v>
      </c>
      <c r="AR862" t="str">
        <v>Grookey</v>
      </c>
      <c r="AV862" t="str">
        <v>Meltan</v>
      </c>
      <c r="AW862" t="str">
        <v>Steel</v>
      </c>
      <c r="AX862" t="str" cm="1">
        <f t="array" ref="AX862">_xlfn.TEXTSPLIT(AW862,",")</f>
        <v>Steel</v>
      </c>
      <c r="AZ862" t="str">
        <f>'pokedex_(Update_04.21)'!E859</f>
        <v>7</v>
      </c>
      <c r="BA862" t="str">
        <v>Meltan</v>
      </c>
      <c r="BB862" t="str">
        <v>Steel</v>
      </c>
      <c r="BC862" t="str">
        <v>Steel</v>
      </c>
      <c r="BD862" t="str">
        <f t="shared" si="27"/>
        <v>Steel,Steel</v>
      </c>
      <c r="BE862" t="str">
        <v>Meltan</v>
      </c>
      <c r="BG862" t="str">
        <v>Steel</v>
      </c>
      <c r="BH862" t="str">
        <v>Grookey</v>
      </c>
    </row>
    <row r="863" spans="32:60" x14ac:dyDescent="0.35">
      <c r="AF863" t="str">
        <v>Melmetal</v>
      </c>
      <c r="AG863" t="str">
        <v>Steel</v>
      </c>
      <c r="AH863" t="str" cm="1">
        <f t="array" ref="AH863">_xlfn.TEXTSPLIT(AG863,",")</f>
        <v>Steel</v>
      </c>
      <c r="AJ863" t="str">
        <f>'pokedex_(Update_04.21)'!E860</f>
        <v>7</v>
      </c>
      <c r="AK863" t="str">
        <v>Melmetal</v>
      </c>
      <c r="AL863" t="str">
        <v>Steel</v>
      </c>
      <c r="AM863" t="str">
        <v>Steel</v>
      </c>
      <c r="AN863" t="str">
        <f t="shared" si="26"/>
        <v>Steel,Steel</v>
      </c>
      <c r="AO863" t="str">
        <v>Melmetal</v>
      </c>
      <c r="AQ863" t="str">
        <v>Steel</v>
      </c>
      <c r="AR863" t="str">
        <v>Thwackey</v>
      </c>
      <c r="AV863" t="str">
        <v>Melmetal</v>
      </c>
      <c r="AW863" t="str">
        <v>Steel</v>
      </c>
      <c r="AX863" t="str" cm="1">
        <f t="array" ref="AX863">_xlfn.TEXTSPLIT(AW863,",")</f>
        <v>Steel</v>
      </c>
      <c r="AZ863" t="str">
        <f>'pokedex_(Update_04.21)'!E860</f>
        <v>7</v>
      </c>
      <c r="BA863" t="str">
        <v>Melmetal</v>
      </c>
      <c r="BB863" t="str">
        <v>Steel</v>
      </c>
      <c r="BC863" t="str">
        <v>Steel</v>
      </c>
      <c r="BD863" t="str">
        <f t="shared" si="27"/>
        <v>Steel,Steel</v>
      </c>
      <c r="BE863" t="str">
        <v>Melmetal</v>
      </c>
      <c r="BG863" t="str">
        <v>Steel</v>
      </c>
      <c r="BH863" t="str">
        <v>Thwackey</v>
      </c>
    </row>
    <row r="864" spans="32:60" x14ac:dyDescent="0.35">
      <c r="AF864" t="str">
        <v>Grookey</v>
      </c>
      <c r="AG864" t="str">
        <v>Grass</v>
      </c>
      <c r="AH864" t="str" cm="1">
        <f t="array" ref="AH864">_xlfn.TEXTSPLIT(AG864,",")</f>
        <v>Grass</v>
      </c>
      <c r="AJ864" t="str">
        <f>'pokedex_(Update_04.21)'!E861</f>
        <v>8</v>
      </c>
      <c r="AK864" t="str">
        <v>Grookey</v>
      </c>
      <c r="AL864" t="str">
        <v>Grass</v>
      </c>
      <c r="AM864" t="str">
        <v>Grass</v>
      </c>
      <c r="AN864" t="str">
        <f t="shared" si="26"/>
        <v>Grass,Grass</v>
      </c>
      <c r="AO864" t="str">
        <v>Grookey</v>
      </c>
      <c r="AQ864" t="str">
        <v>Grass</v>
      </c>
      <c r="AR864" t="str">
        <v>Rillaboom</v>
      </c>
      <c r="AV864" t="str">
        <v>Grookey</v>
      </c>
      <c r="AW864" t="str">
        <v>Grass</v>
      </c>
      <c r="AX864" t="str" cm="1">
        <f t="array" ref="AX864">_xlfn.TEXTSPLIT(AW864,",")</f>
        <v>Grass</v>
      </c>
      <c r="AZ864" t="str">
        <f>'pokedex_(Update_04.21)'!E861</f>
        <v>8</v>
      </c>
      <c r="BA864" t="str">
        <v>Grookey</v>
      </c>
      <c r="BB864" t="str">
        <v>Grass</v>
      </c>
      <c r="BC864" t="str">
        <v>Grass</v>
      </c>
      <c r="BD864" t="str">
        <f t="shared" si="27"/>
        <v>Grass,Grass</v>
      </c>
      <c r="BE864" t="str">
        <v>Grookey</v>
      </c>
      <c r="BG864" t="str">
        <v>Grass</v>
      </c>
      <c r="BH864" t="str">
        <v>Rillaboom</v>
      </c>
    </row>
    <row r="865" spans="32:60" x14ac:dyDescent="0.35">
      <c r="AF865" t="str">
        <v>Thwackey</v>
      </c>
      <c r="AG865" t="str">
        <v>Grass</v>
      </c>
      <c r="AH865" t="str" cm="1">
        <f t="array" ref="AH865">_xlfn.TEXTSPLIT(AG865,",")</f>
        <v>Grass</v>
      </c>
      <c r="AJ865" t="str">
        <f>'pokedex_(Update_04.21)'!E862</f>
        <v>8</v>
      </c>
      <c r="AK865" t="str">
        <v>Thwackey</v>
      </c>
      <c r="AL865" t="str">
        <v>Grass</v>
      </c>
      <c r="AM865" t="str">
        <v>Grass</v>
      </c>
      <c r="AN865" t="str">
        <f t="shared" si="26"/>
        <v>Grass,Grass</v>
      </c>
      <c r="AO865" t="str">
        <v>Thwackey</v>
      </c>
      <c r="AQ865" t="str">
        <v>Grass</v>
      </c>
      <c r="AR865" t="str">
        <v>Scorbunny</v>
      </c>
      <c r="AV865" t="str">
        <v>Thwackey</v>
      </c>
      <c r="AW865" t="str">
        <v>Grass</v>
      </c>
      <c r="AX865" t="str" cm="1">
        <f t="array" ref="AX865">_xlfn.TEXTSPLIT(AW865,",")</f>
        <v>Grass</v>
      </c>
      <c r="AZ865" t="str">
        <f>'pokedex_(Update_04.21)'!E862</f>
        <v>8</v>
      </c>
      <c r="BA865" t="str">
        <v>Thwackey</v>
      </c>
      <c r="BB865" t="str">
        <v>Grass</v>
      </c>
      <c r="BC865" t="str">
        <v>Grass</v>
      </c>
      <c r="BD865" t="str">
        <f t="shared" si="27"/>
        <v>Grass,Grass</v>
      </c>
      <c r="BE865" t="str">
        <v>Thwackey</v>
      </c>
      <c r="BG865" t="str">
        <v>Grass</v>
      </c>
      <c r="BH865" t="str">
        <v>Scorbunny</v>
      </c>
    </row>
    <row r="866" spans="32:60" x14ac:dyDescent="0.35">
      <c r="AF866" t="str">
        <v>Rillaboom</v>
      </c>
      <c r="AG866" t="str">
        <v>Grass</v>
      </c>
      <c r="AH866" t="str" cm="1">
        <f t="array" ref="AH866">_xlfn.TEXTSPLIT(AG866,",")</f>
        <v>Grass</v>
      </c>
      <c r="AJ866" t="str">
        <f>'pokedex_(Update_04.21)'!E863</f>
        <v>8</v>
      </c>
      <c r="AK866" t="str">
        <v>Rillaboom</v>
      </c>
      <c r="AL866" t="str">
        <v>Grass</v>
      </c>
      <c r="AM866" t="str">
        <v>Grass</v>
      </c>
      <c r="AN866" t="str">
        <f t="shared" si="26"/>
        <v>Grass,Grass</v>
      </c>
      <c r="AO866" t="str">
        <v>Rillaboom</v>
      </c>
      <c r="AQ866" t="str">
        <v>Grass</v>
      </c>
      <c r="AR866" t="str">
        <v>Raboot</v>
      </c>
      <c r="AV866" t="str">
        <v>Rillaboom</v>
      </c>
      <c r="AW866" t="str">
        <v>Grass</v>
      </c>
      <c r="AX866" t="str" cm="1">
        <f t="array" ref="AX866">_xlfn.TEXTSPLIT(AW866,",")</f>
        <v>Grass</v>
      </c>
      <c r="AZ866" t="str">
        <f>'pokedex_(Update_04.21)'!E863</f>
        <v>8</v>
      </c>
      <c r="BA866" t="str">
        <v>Rillaboom</v>
      </c>
      <c r="BB866" t="str">
        <v>Grass</v>
      </c>
      <c r="BC866" t="str">
        <v>Grass</v>
      </c>
      <c r="BD866" t="str">
        <f t="shared" si="27"/>
        <v>Grass,Grass</v>
      </c>
      <c r="BE866" t="str">
        <v>Rillaboom</v>
      </c>
      <c r="BG866" t="str">
        <v>Grass</v>
      </c>
      <c r="BH866" t="str">
        <v>Raboot</v>
      </c>
    </row>
    <row r="867" spans="32:60" x14ac:dyDescent="0.35">
      <c r="AF867" t="str">
        <v>Scorbunny</v>
      </c>
      <c r="AG867" t="str">
        <v>Fire</v>
      </c>
      <c r="AH867" t="str" cm="1">
        <f t="array" ref="AH867">_xlfn.TEXTSPLIT(AG867,",")</f>
        <v>Fire</v>
      </c>
      <c r="AJ867" t="str">
        <f>'pokedex_(Update_04.21)'!E864</f>
        <v>8</v>
      </c>
      <c r="AK867" t="str">
        <v>Scorbunny</v>
      </c>
      <c r="AL867" t="str">
        <v>Fire</v>
      </c>
      <c r="AM867" t="str">
        <v>Fire</v>
      </c>
      <c r="AN867" t="str">
        <f t="shared" si="26"/>
        <v>Fire,Fire</v>
      </c>
      <c r="AO867" t="str">
        <v>Scorbunny</v>
      </c>
      <c r="AQ867" t="str">
        <v>Fire</v>
      </c>
      <c r="AR867" t="str">
        <v>Cinderace</v>
      </c>
      <c r="AV867" t="str">
        <v>Scorbunny</v>
      </c>
      <c r="AW867" t="str">
        <v>Fire</v>
      </c>
      <c r="AX867" t="str" cm="1">
        <f t="array" ref="AX867">_xlfn.TEXTSPLIT(AW867,",")</f>
        <v>Fire</v>
      </c>
      <c r="AZ867" t="str">
        <f>'pokedex_(Update_04.21)'!E864</f>
        <v>8</v>
      </c>
      <c r="BA867" t="str">
        <v>Scorbunny</v>
      </c>
      <c r="BB867" t="str">
        <v>Fire</v>
      </c>
      <c r="BC867" t="str">
        <v>Fire</v>
      </c>
      <c r="BD867" t="str">
        <f t="shared" si="27"/>
        <v>Fire,Fire</v>
      </c>
      <c r="BE867" t="str">
        <v>Scorbunny</v>
      </c>
      <c r="BG867" t="str">
        <v>Fire</v>
      </c>
      <c r="BH867" t="str">
        <v>Cinderace</v>
      </c>
    </row>
    <row r="868" spans="32:60" x14ac:dyDescent="0.35">
      <c r="AF868" t="str">
        <v>Raboot</v>
      </c>
      <c r="AG868" t="str">
        <v>Fire</v>
      </c>
      <c r="AH868" t="str" cm="1">
        <f t="array" ref="AH868">_xlfn.TEXTSPLIT(AG868,",")</f>
        <v>Fire</v>
      </c>
      <c r="AJ868" t="str">
        <f>'pokedex_(Update_04.21)'!E865</f>
        <v>8</v>
      </c>
      <c r="AK868" t="str">
        <v>Raboot</v>
      </c>
      <c r="AL868" t="str">
        <v>Fire</v>
      </c>
      <c r="AM868" t="str">
        <v>Fire</v>
      </c>
      <c r="AN868" t="str">
        <f t="shared" si="26"/>
        <v>Fire,Fire</v>
      </c>
      <c r="AO868" t="str">
        <v>Raboot</v>
      </c>
      <c r="AQ868" t="str">
        <v>Fire</v>
      </c>
      <c r="AR868" t="str">
        <v>Sobble</v>
      </c>
      <c r="AV868" t="str">
        <v>Raboot</v>
      </c>
      <c r="AW868" t="str">
        <v>Fire</v>
      </c>
      <c r="AX868" t="str" cm="1">
        <f t="array" ref="AX868">_xlfn.TEXTSPLIT(AW868,",")</f>
        <v>Fire</v>
      </c>
      <c r="AZ868" t="str">
        <f>'pokedex_(Update_04.21)'!E865</f>
        <v>8</v>
      </c>
      <c r="BA868" t="str">
        <v>Raboot</v>
      </c>
      <c r="BB868" t="str">
        <v>Fire</v>
      </c>
      <c r="BC868" t="str">
        <v>Fire</v>
      </c>
      <c r="BD868" t="str">
        <f t="shared" si="27"/>
        <v>Fire,Fire</v>
      </c>
      <c r="BE868" t="str">
        <v>Raboot</v>
      </c>
      <c r="BG868" t="str">
        <v>Fire</v>
      </c>
      <c r="BH868" t="str">
        <v>Sobble</v>
      </c>
    </row>
    <row r="869" spans="32:60" x14ac:dyDescent="0.35">
      <c r="AF869" t="str">
        <v>Cinderace</v>
      </c>
      <c r="AG869" t="str">
        <v>Fire</v>
      </c>
      <c r="AH869" t="str" cm="1">
        <f t="array" ref="AH869">_xlfn.TEXTSPLIT(AG869,",")</f>
        <v>Fire</v>
      </c>
      <c r="AJ869" t="str">
        <f>'pokedex_(Update_04.21)'!E866</f>
        <v>8</v>
      </c>
      <c r="AK869" t="str">
        <v>Cinderace</v>
      </c>
      <c r="AL869" t="str">
        <v>Fire</v>
      </c>
      <c r="AM869" t="str">
        <v>Fire</v>
      </c>
      <c r="AN869" t="str">
        <f t="shared" si="26"/>
        <v>Fire,Fire</v>
      </c>
      <c r="AO869" t="str">
        <v>Cinderace</v>
      </c>
      <c r="AQ869" t="str">
        <v>Fire</v>
      </c>
      <c r="AR869" t="str">
        <v>Drizzile</v>
      </c>
      <c r="AV869" t="str">
        <v>Cinderace</v>
      </c>
      <c r="AW869" t="str">
        <v>Fire</v>
      </c>
      <c r="AX869" t="str" cm="1">
        <f t="array" ref="AX869">_xlfn.TEXTSPLIT(AW869,",")</f>
        <v>Fire</v>
      </c>
      <c r="AZ869" t="str">
        <f>'pokedex_(Update_04.21)'!E866</f>
        <v>8</v>
      </c>
      <c r="BA869" t="str">
        <v>Cinderace</v>
      </c>
      <c r="BB869" t="str">
        <v>Fire</v>
      </c>
      <c r="BC869" t="str">
        <v>Fire</v>
      </c>
      <c r="BD869" t="str">
        <f t="shared" si="27"/>
        <v>Fire,Fire</v>
      </c>
      <c r="BE869" t="str">
        <v>Cinderace</v>
      </c>
      <c r="BG869" t="str">
        <v>Fire</v>
      </c>
      <c r="BH869" t="str">
        <v>Drizzile</v>
      </c>
    </row>
    <row r="870" spans="32:60" x14ac:dyDescent="0.35">
      <c r="AF870" t="str">
        <v>Sobble</v>
      </c>
      <c r="AG870" t="str">
        <v>Water</v>
      </c>
      <c r="AH870" t="str" cm="1">
        <f t="array" ref="AH870">_xlfn.TEXTSPLIT(AG870,",")</f>
        <v>Water</v>
      </c>
      <c r="AJ870" t="str">
        <f>'pokedex_(Update_04.21)'!E867</f>
        <v>8</v>
      </c>
      <c r="AK870" t="str">
        <v>Sobble</v>
      </c>
      <c r="AL870" t="str">
        <v>Water</v>
      </c>
      <c r="AM870" t="str">
        <v>Water</v>
      </c>
      <c r="AN870" t="str">
        <f t="shared" si="26"/>
        <v>Water,Water</v>
      </c>
      <c r="AO870" t="str">
        <v>Sobble</v>
      </c>
      <c r="AQ870" t="str">
        <v>Water</v>
      </c>
      <c r="AR870" t="str">
        <v>Inteleon</v>
      </c>
      <c r="AV870" t="str">
        <v>Sobble</v>
      </c>
      <c r="AW870" t="str">
        <v>Water</v>
      </c>
      <c r="AX870" t="str" cm="1">
        <f t="array" ref="AX870">_xlfn.TEXTSPLIT(AW870,",")</f>
        <v>Water</v>
      </c>
      <c r="AZ870" t="str">
        <f>'pokedex_(Update_04.21)'!E867</f>
        <v>8</v>
      </c>
      <c r="BA870" t="str">
        <v>Sobble</v>
      </c>
      <c r="BB870" t="str">
        <v>Water</v>
      </c>
      <c r="BC870" t="str">
        <v>Water</v>
      </c>
      <c r="BD870" t="str">
        <f t="shared" si="27"/>
        <v>Water,Water</v>
      </c>
      <c r="BE870" t="str">
        <v>Sobble</v>
      </c>
      <c r="BG870" t="str">
        <v>Water</v>
      </c>
      <c r="BH870" t="str">
        <v>Inteleon</v>
      </c>
    </row>
    <row r="871" spans="32:60" x14ac:dyDescent="0.35">
      <c r="AF871" t="str">
        <v>Drizzile</v>
      </c>
      <c r="AG871" t="str">
        <v>Water</v>
      </c>
      <c r="AH871" t="str" cm="1">
        <f t="array" ref="AH871">_xlfn.TEXTSPLIT(AG871,",")</f>
        <v>Water</v>
      </c>
      <c r="AJ871" t="str">
        <f>'pokedex_(Update_04.21)'!E868</f>
        <v>8</v>
      </c>
      <c r="AK871" t="str">
        <v>Drizzile</v>
      </c>
      <c r="AL871" t="str">
        <v>Water</v>
      </c>
      <c r="AM871" t="str">
        <v>Water</v>
      </c>
      <c r="AN871" t="str">
        <f t="shared" si="26"/>
        <v>Water,Water</v>
      </c>
      <c r="AO871" t="str">
        <v>Drizzile</v>
      </c>
      <c r="AQ871" t="str">
        <v>Water</v>
      </c>
      <c r="AR871" t="str">
        <v>Skwovet</v>
      </c>
      <c r="AV871" t="str">
        <v>Drizzile</v>
      </c>
      <c r="AW871" t="str">
        <v>Water</v>
      </c>
      <c r="AX871" t="str" cm="1">
        <f t="array" ref="AX871">_xlfn.TEXTSPLIT(AW871,",")</f>
        <v>Water</v>
      </c>
      <c r="AZ871" t="str">
        <f>'pokedex_(Update_04.21)'!E868</f>
        <v>8</v>
      </c>
      <c r="BA871" t="str">
        <v>Drizzile</v>
      </c>
      <c r="BB871" t="str">
        <v>Water</v>
      </c>
      <c r="BC871" t="str">
        <v>Water</v>
      </c>
      <c r="BD871" t="str">
        <f t="shared" si="27"/>
        <v>Water,Water</v>
      </c>
      <c r="BE871" t="str">
        <v>Drizzile</v>
      </c>
      <c r="BG871" t="str">
        <v>Water</v>
      </c>
      <c r="BH871" t="str">
        <v>Skwovet</v>
      </c>
    </row>
    <row r="872" spans="32:60" x14ac:dyDescent="0.35">
      <c r="AF872" t="str">
        <v>Inteleon</v>
      </c>
      <c r="AG872" t="str">
        <v>Water</v>
      </c>
      <c r="AH872" t="str" cm="1">
        <f t="array" ref="AH872">_xlfn.TEXTSPLIT(AG872,",")</f>
        <v>Water</v>
      </c>
      <c r="AJ872" t="str">
        <f>'pokedex_(Update_04.21)'!E869</f>
        <v>8</v>
      </c>
      <c r="AK872" t="str">
        <v>Inteleon</v>
      </c>
      <c r="AL872" t="str">
        <v>Water</v>
      </c>
      <c r="AM872" t="str">
        <v>Water</v>
      </c>
      <c r="AN872" t="str">
        <f t="shared" si="26"/>
        <v>Water,Water</v>
      </c>
      <c r="AO872" t="str">
        <v>Inteleon</v>
      </c>
      <c r="AQ872" t="str">
        <v>Water</v>
      </c>
      <c r="AR872" t="str">
        <v>Greedent</v>
      </c>
      <c r="AV872" t="str">
        <v>Inteleon</v>
      </c>
      <c r="AW872" t="str">
        <v>Water</v>
      </c>
      <c r="AX872" t="str" cm="1">
        <f t="array" ref="AX872">_xlfn.TEXTSPLIT(AW872,",")</f>
        <v>Water</v>
      </c>
      <c r="AZ872" t="str">
        <f>'pokedex_(Update_04.21)'!E869</f>
        <v>8</v>
      </c>
      <c r="BA872" t="str">
        <v>Inteleon</v>
      </c>
      <c r="BB872" t="str">
        <v>Water</v>
      </c>
      <c r="BC872" t="str">
        <v>Water</v>
      </c>
      <c r="BD872" t="str">
        <f t="shared" si="27"/>
        <v>Water,Water</v>
      </c>
      <c r="BE872" t="str">
        <v>Inteleon</v>
      </c>
      <c r="BG872" t="str">
        <v>Water</v>
      </c>
      <c r="BH872" t="str">
        <v>Greedent</v>
      </c>
    </row>
    <row r="873" spans="32:60" x14ac:dyDescent="0.35">
      <c r="AF873" t="str">
        <v>Skwovet</v>
      </c>
      <c r="AG873" t="str">
        <v>Normal</v>
      </c>
      <c r="AH873" t="str" cm="1">
        <f t="array" ref="AH873">_xlfn.TEXTSPLIT(AG873,",")</f>
        <v>Normal</v>
      </c>
      <c r="AJ873" t="str">
        <f>'pokedex_(Update_04.21)'!E870</f>
        <v>8</v>
      </c>
      <c r="AK873" t="str">
        <v>Skwovet</v>
      </c>
      <c r="AL873" t="str">
        <v>Normal</v>
      </c>
      <c r="AM873" t="str">
        <v>Normal</v>
      </c>
      <c r="AN873" t="str">
        <f t="shared" si="26"/>
        <v>Normal,Normal</v>
      </c>
      <c r="AO873" t="str">
        <v>Skwovet</v>
      </c>
      <c r="AQ873" t="str">
        <v>Normal</v>
      </c>
      <c r="AR873" t="str">
        <v>Rookidee</v>
      </c>
      <c r="AV873" t="str">
        <v>Skwovet</v>
      </c>
      <c r="AW873" t="str">
        <v>Normal</v>
      </c>
      <c r="AX873" t="str" cm="1">
        <f t="array" ref="AX873">_xlfn.TEXTSPLIT(AW873,",")</f>
        <v>Normal</v>
      </c>
      <c r="AZ873" t="str">
        <f>'pokedex_(Update_04.21)'!E870</f>
        <v>8</v>
      </c>
      <c r="BA873" t="str">
        <v>Skwovet</v>
      </c>
      <c r="BB873" t="str">
        <v>Normal</v>
      </c>
      <c r="BC873" t="str">
        <v>Normal</v>
      </c>
      <c r="BD873" t="str">
        <f t="shared" si="27"/>
        <v>Normal,Normal</v>
      </c>
      <c r="BE873" t="str">
        <v>Skwovet</v>
      </c>
      <c r="BG873" t="str">
        <v>Normal</v>
      </c>
      <c r="BH873" t="str">
        <v>Rookidee</v>
      </c>
    </row>
    <row r="874" spans="32:60" x14ac:dyDescent="0.35">
      <c r="AF874" t="str">
        <v>Greedent</v>
      </c>
      <c r="AG874" t="str">
        <v>Normal</v>
      </c>
      <c r="AH874" t="str" cm="1">
        <f t="array" ref="AH874">_xlfn.TEXTSPLIT(AG874,",")</f>
        <v>Normal</v>
      </c>
      <c r="AJ874" t="str">
        <f>'pokedex_(Update_04.21)'!E871</f>
        <v>8</v>
      </c>
      <c r="AK874" t="str">
        <v>Greedent</v>
      </c>
      <c r="AL874" t="str">
        <v>Normal</v>
      </c>
      <c r="AM874" t="str">
        <v>Normal</v>
      </c>
      <c r="AN874" t="str">
        <f t="shared" si="26"/>
        <v>Normal,Normal</v>
      </c>
      <c r="AO874" t="str">
        <v>Greedent</v>
      </c>
      <c r="AQ874" t="str">
        <v>Normal</v>
      </c>
      <c r="AR874" t="str">
        <v>Corvisquire</v>
      </c>
      <c r="AV874" t="str">
        <v>Greedent</v>
      </c>
      <c r="AW874" t="str">
        <v>Normal</v>
      </c>
      <c r="AX874" t="str" cm="1">
        <f t="array" ref="AX874">_xlfn.TEXTSPLIT(AW874,",")</f>
        <v>Normal</v>
      </c>
      <c r="AZ874" t="str">
        <f>'pokedex_(Update_04.21)'!E871</f>
        <v>8</v>
      </c>
      <c r="BA874" t="str">
        <v>Greedent</v>
      </c>
      <c r="BB874" t="str">
        <v>Normal</v>
      </c>
      <c r="BC874" t="str">
        <v>Normal</v>
      </c>
      <c r="BD874" t="str">
        <f t="shared" si="27"/>
        <v>Normal,Normal</v>
      </c>
      <c r="BE874" t="str">
        <v>Greedent</v>
      </c>
      <c r="BG874" t="str">
        <v>Normal</v>
      </c>
      <c r="BH874" t="str">
        <v>Corvisquire</v>
      </c>
    </row>
    <row r="875" spans="32:60" x14ac:dyDescent="0.35">
      <c r="AF875" t="str">
        <v>Rookidee</v>
      </c>
      <c r="AG875" t="str">
        <v>Flying</v>
      </c>
      <c r="AH875" t="str" cm="1">
        <f t="array" ref="AH875">_xlfn.TEXTSPLIT(AG875,",")</f>
        <v>Flying</v>
      </c>
      <c r="AJ875" t="str">
        <f>'pokedex_(Update_04.21)'!E872</f>
        <v>8</v>
      </c>
      <c r="AK875" t="str">
        <v>Rookidee</v>
      </c>
      <c r="AL875" t="str">
        <v>Flying</v>
      </c>
      <c r="AM875" t="str">
        <v>Flying</v>
      </c>
      <c r="AN875" t="str">
        <f t="shared" si="26"/>
        <v>Flying,Flying</v>
      </c>
      <c r="AO875" t="str">
        <v>Rookidee</v>
      </c>
      <c r="AQ875" t="str">
        <v>Flying</v>
      </c>
      <c r="AR875" t="str">
        <v>Corviknight</v>
      </c>
      <c r="AV875" t="str">
        <v>Rookidee</v>
      </c>
      <c r="AW875" t="str">
        <v>Flying</v>
      </c>
      <c r="AX875" t="str" cm="1">
        <f t="array" ref="AX875">_xlfn.TEXTSPLIT(AW875,",")</f>
        <v>Flying</v>
      </c>
      <c r="AZ875" t="str">
        <f>'pokedex_(Update_04.21)'!E872</f>
        <v>8</v>
      </c>
      <c r="BA875" t="str">
        <v>Rookidee</v>
      </c>
      <c r="BB875" t="str">
        <v>Flying</v>
      </c>
      <c r="BC875" t="str">
        <v>Flying</v>
      </c>
      <c r="BD875" t="str">
        <f t="shared" si="27"/>
        <v>Flying,Flying</v>
      </c>
      <c r="BE875" t="str">
        <v>Rookidee</v>
      </c>
      <c r="BG875" t="str">
        <v>Flying</v>
      </c>
      <c r="BH875" t="str">
        <v>Corviknight</v>
      </c>
    </row>
    <row r="876" spans="32:60" x14ac:dyDescent="0.35">
      <c r="AF876" t="str">
        <v>Corvisquire</v>
      </c>
      <c r="AG876" t="str">
        <v>Flying</v>
      </c>
      <c r="AH876" t="str" cm="1">
        <f t="array" ref="AH876">_xlfn.TEXTSPLIT(AG876,",")</f>
        <v>Flying</v>
      </c>
      <c r="AJ876" t="str">
        <f>'pokedex_(Update_04.21)'!E873</f>
        <v>8</v>
      </c>
      <c r="AK876" t="str">
        <v>Corvisquire</v>
      </c>
      <c r="AL876" t="str">
        <v>Flying</v>
      </c>
      <c r="AM876" t="str">
        <v>Flying</v>
      </c>
      <c r="AN876" t="str">
        <f t="shared" si="26"/>
        <v>Flying,Flying</v>
      </c>
      <c r="AO876" t="str">
        <v>Corvisquire</v>
      </c>
      <c r="AQ876" t="str">
        <v>Flying</v>
      </c>
      <c r="AR876" t="str">
        <v>Blipbug</v>
      </c>
      <c r="AV876" t="str">
        <v>Corvisquire</v>
      </c>
      <c r="AW876" t="str">
        <v>Flying</v>
      </c>
      <c r="AX876" t="str" cm="1">
        <f t="array" ref="AX876">_xlfn.TEXTSPLIT(AW876,",")</f>
        <v>Flying</v>
      </c>
      <c r="AZ876" t="str">
        <f>'pokedex_(Update_04.21)'!E873</f>
        <v>8</v>
      </c>
      <c r="BA876" t="str">
        <v>Corvisquire</v>
      </c>
      <c r="BB876" t="str">
        <v>Flying</v>
      </c>
      <c r="BC876" t="str">
        <v>Flying</v>
      </c>
      <c r="BD876" t="str">
        <f t="shared" si="27"/>
        <v>Flying,Flying</v>
      </c>
      <c r="BE876" t="str">
        <v>Corvisquire</v>
      </c>
      <c r="BG876" t="str">
        <v>Flying</v>
      </c>
      <c r="BH876" t="str">
        <v>Blipbug</v>
      </c>
    </row>
    <row r="877" spans="32:60" x14ac:dyDescent="0.35">
      <c r="AF877" t="str">
        <v>Corviknight</v>
      </c>
      <c r="AG877" t="str">
        <v>Flying, Steel</v>
      </c>
      <c r="AH877" t="str" cm="1">
        <f t="array" ref="AH877:AI877">_xlfn.TEXTSPLIT(AG877,",")</f>
        <v>Flying</v>
      </c>
      <c r="AI877" t="str">
        <v xml:space="preserve"> Steel</v>
      </c>
      <c r="AJ877" t="str">
        <f>'pokedex_(Update_04.21)'!E874</f>
        <v>8</v>
      </c>
      <c r="AK877" t="str">
        <v>Corviknight</v>
      </c>
      <c r="AL877" t="str">
        <v>Flying</v>
      </c>
      <c r="AM877" t="str">
        <v xml:space="preserve"> Steel</v>
      </c>
      <c r="AN877" t="str">
        <f t="shared" si="26"/>
        <v>Flying, Steel</v>
      </c>
      <c r="AO877" t="str">
        <v>Corviknight</v>
      </c>
      <c r="AQ877" t="str">
        <v>Flying, Steel</v>
      </c>
      <c r="AR877" t="str">
        <v>Dottler</v>
      </c>
      <c r="AV877" t="str">
        <v>Corviknight</v>
      </c>
      <c r="AW877" t="str">
        <v>Flying, Steel</v>
      </c>
      <c r="AX877" t="str" cm="1">
        <f t="array" ref="AX877:AY877">_xlfn.TEXTSPLIT(AW877,",")</f>
        <v>Flying</v>
      </c>
      <c r="AY877" t="str">
        <v xml:space="preserve"> Steel</v>
      </c>
      <c r="AZ877" t="str">
        <f>'pokedex_(Update_04.21)'!E874</f>
        <v>8</v>
      </c>
      <c r="BA877" t="str">
        <v>Corviknight</v>
      </c>
      <c r="BB877" t="str">
        <v>Flying</v>
      </c>
      <c r="BC877" t="str">
        <v xml:space="preserve"> Steel</v>
      </c>
      <c r="BD877" t="str">
        <f t="shared" si="27"/>
        <v>Flying, Steel</v>
      </c>
      <c r="BE877" t="str">
        <v>Corviknight</v>
      </c>
      <c r="BG877" t="str">
        <v>Flying, Steel</v>
      </c>
      <c r="BH877" t="str">
        <v>Dottler</v>
      </c>
    </row>
    <row r="878" spans="32:60" x14ac:dyDescent="0.35">
      <c r="AF878" t="str">
        <v>Blipbug</v>
      </c>
      <c r="AG878" t="str">
        <v>Bug</v>
      </c>
      <c r="AH878" t="str" cm="1">
        <f t="array" ref="AH878">_xlfn.TEXTSPLIT(AG878,",")</f>
        <v>Bug</v>
      </c>
      <c r="AJ878" t="str">
        <f>'pokedex_(Update_04.21)'!E875</f>
        <v>8</v>
      </c>
      <c r="AK878" t="str">
        <v>Blipbug</v>
      </c>
      <c r="AL878" t="str">
        <v>Bug</v>
      </c>
      <c r="AM878" t="str">
        <v>Bug</v>
      </c>
      <c r="AN878" t="str">
        <f t="shared" si="26"/>
        <v>Bug,Bug</v>
      </c>
      <c r="AO878" t="str">
        <v>Blipbug</v>
      </c>
      <c r="AQ878" t="str">
        <v>Bug</v>
      </c>
      <c r="AR878" t="str">
        <v>Orbeetle</v>
      </c>
      <c r="AV878" t="str">
        <v>Blipbug</v>
      </c>
      <c r="AW878" t="str">
        <v>Bug</v>
      </c>
      <c r="AX878" t="str" cm="1">
        <f t="array" ref="AX878">_xlfn.TEXTSPLIT(AW878,",")</f>
        <v>Bug</v>
      </c>
      <c r="AZ878" t="str">
        <f>'pokedex_(Update_04.21)'!E875</f>
        <v>8</v>
      </c>
      <c r="BA878" t="str">
        <v>Blipbug</v>
      </c>
      <c r="BB878" t="str">
        <v>Bug</v>
      </c>
      <c r="BC878" t="str">
        <v>Bug</v>
      </c>
      <c r="BD878" t="str">
        <f t="shared" si="27"/>
        <v>Bug,Bug</v>
      </c>
      <c r="BE878" t="str">
        <v>Blipbug</v>
      </c>
      <c r="BG878" t="str">
        <v>Bug</v>
      </c>
      <c r="BH878" t="str">
        <v>Orbeetle</v>
      </c>
    </row>
    <row r="879" spans="32:60" x14ac:dyDescent="0.35">
      <c r="AF879" t="str">
        <v>Dottler</v>
      </c>
      <c r="AG879" t="str">
        <v>Bug, Psychic</v>
      </c>
      <c r="AH879" t="str" cm="1">
        <f t="array" ref="AH879:AI879">_xlfn.TEXTSPLIT(AG879,",")</f>
        <v>Bug</v>
      </c>
      <c r="AI879" t="str">
        <v xml:space="preserve"> Psychic</v>
      </c>
      <c r="AJ879" t="str">
        <f>'pokedex_(Update_04.21)'!E876</f>
        <v>8</v>
      </c>
      <c r="AK879" t="str">
        <v>Dottler</v>
      </c>
      <c r="AL879" t="str">
        <v>Bug</v>
      </c>
      <c r="AM879" t="str">
        <v xml:space="preserve"> Psychic</v>
      </c>
      <c r="AN879" t="str">
        <f t="shared" si="26"/>
        <v>Bug, Psychic</v>
      </c>
      <c r="AO879" t="str">
        <v>Dottler</v>
      </c>
      <c r="AQ879" t="str">
        <v>Bug, Psychic</v>
      </c>
      <c r="AR879" t="str">
        <v>Nickit</v>
      </c>
      <c r="AV879" t="str">
        <v>Dottler</v>
      </c>
      <c r="AW879" t="str">
        <v>Bug, Psychic</v>
      </c>
      <c r="AX879" t="str" cm="1">
        <f t="array" ref="AX879:AY879">_xlfn.TEXTSPLIT(AW879,",")</f>
        <v>Bug</v>
      </c>
      <c r="AY879" t="str">
        <v xml:space="preserve"> Psychic</v>
      </c>
      <c r="AZ879" t="str">
        <f>'pokedex_(Update_04.21)'!E876</f>
        <v>8</v>
      </c>
      <c r="BA879" t="str">
        <v>Dottler</v>
      </c>
      <c r="BB879" t="str">
        <v>Bug</v>
      </c>
      <c r="BC879" t="str">
        <v xml:space="preserve"> Psychic</v>
      </c>
      <c r="BD879" t="str">
        <f t="shared" si="27"/>
        <v>Bug, Psychic</v>
      </c>
      <c r="BE879" t="str">
        <v>Dottler</v>
      </c>
      <c r="BG879" t="str">
        <v>Bug, Psychic</v>
      </c>
      <c r="BH879" t="str">
        <v>Nickit</v>
      </c>
    </row>
    <row r="880" spans="32:60" x14ac:dyDescent="0.35">
      <c r="AF880" t="str">
        <v>Orbeetle</v>
      </c>
      <c r="AG880" t="str">
        <v>Bug, Psychic</v>
      </c>
      <c r="AH880" t="str" cm="1">
        <f t="array" ref="AH880:AI880">_xlfn.TEXTSPLIT(AG880,",")</f>
        <v>Bug</v>
      </c>
      <c r="AI880" t="str">
        <v xml:space="preserve"> Psychic</v>
      </c>
      <c r="AJ880" t="str">
        <f>'pokedex_(Update_04.21)'!E877</f>
        <v>8</v>
      </c>
      <c r="AK880" t="str">
        <v>Orbeetle</v>
      </c>
      <c r="AL880" t="str">
        <v>Bug</v>
      </c>
      <c r="AM880" t="str">
        <v xml:space="preserve"> Psychic</v>
      </c>
      <c r="AN880" t="str">
        <f t="shared" si="26"/>
        <v>Bug, Psychic</v>
      </c>
      <c r="AO880" t="str">
        <v>Orbeetle</v>
      </c>
      <c r="AQ880" t="str">
        <v>Bug, Psychic</v>
      </c>
      <c r="AR880" t="str">
        <v>Thievul</v>
      </c>
      <c r="AV880" t="str">
        <v>Orbeetle</v>
      </c>
      <c r="AW880" t="str">
        <v>Bug, Psychic</v>
      </c>
      <c r="AX880" t="str" cm="1">
        <f t="array" ref="AX880:AY880">_xlfn.TEXTSPLIT(AW880,",")</f>
        <v>Bug</v>
      </c>
      <c r="AY880" t="str">
        <v xml:space="preserve"> Psychic</v>
      </c>
      <c r="AZ880" t="str">
        <f>'pokedex_(Update_04.21)'!E877</f>
        <v>8</v>
      </c>
      <c r="BA880" t="str">
        <v>Orbeetle</v>
      </c>
      <c r="BB880" t="str">
        <v>Bug</v>
      </c>
      <c r="BC880" t="str">
        <v xml:space="preserve"> Psychic</v>
      </c>
      <c r="BD880" t="str">
        <f t="shared" si="27"/>
        <v>Bug, Psychic</v>
      </c>
      <c r="BE880" t="str">
        <v>Orbeetle</v>
      </c>
      <c r="BG880" t="str">
        <v>Bug, Psychic</v>
      </c>
      <c r="BH880" t="str">
        <v>Thievul</v>
      </c>
    </row>
    <row r="881" spans="32:60" x14ac:dyDescent="0.35">
      <c r="AF881" t="str">
        <v>Nickit</v>
      </c>
      <c r="AG881" t="str">
        <v>Dark</v>
      </c>
      <c r="AH881" t="str" cm="1">
        <f t="array" ref="AH881">_xlfn.TEXTSPLIT(AG881,",")</f>
        <v>Dark</v>
      </c>
      <c r="AJ881" t="str">
        <f>'pokedex_(Update_04.21)'!E878</f>
        <v>8</v>
      </c>
      <c r="AK881" t="str">
        <v>Nickit</v>
      </c>
      <c r="AL881" t="str">
        <v>Dark</v>
      </c>
      <c r="AM881" t="str">
        <v>Dark</v>
      </c>
      <c r="AN881" t="str">
        <f t="shared" si="26"/>
        <v>Dark,Dark</v>
      </c>
      <c r="AO881" t="str">
        <v>Nickit</v>
      </c>
      <c r="AQ881" t="str">
        <v>Dark</v>
      </c>
      <c r="AR881" t="str">
        <v>Gossifleur</v>
      </c>
      <c r="AV881" t="str">
        <v>Nickit</v>
      </c>
      <c r="AW881" t="str">
        <v>Dark</v>
      </c>
      <c r="AX881" t="str" cm="1">
        <f t="array" ref="AX881">_xlfn.TEXTSPLIT(AW881,",")</f>
        <v>Dark</v>
      </c>
      <c r="AZ881" t="str">
        <f>'pokedex_(Update_04.21)'!E878</f>
        <v>8</v>
      </c>
      <c r="BA881" t="str">
        <v>Nickit</v>
      </c>
      <c r="BB881" t="str">
        <v>Dark</v>
      </c>
      <c r="BC881" t="str">
        <v>Dark</v>
      </c>
      <c r="BD881" t="str">
        <f t="shared" si="27"/>
        <v>Dark,Dark</v>
      </c>
      <c r="BE881" t="str">
        <v>Nickit</v>
      </c>
      <c r="BG881" t="str">
        <v>Dark</v>
      </c>
      <c r="BH881" t="str">
        <v>Gossifleur</v>
      </c>
    </row>
    <row r="882" spans="32:60" x14ac:dyDescent="0.35">
      <c r="AF882" t="str">
        <v>Thievul</v>
      </c>
      <c r="AG882" t="str">
        <v>Dark</v>
      </c>
      <c r="AH882" t="str" cm="1">
        <f t="array" ref="AH882">_xlfn.TEXTSPLIT(AG882,",")</f>
        <v>Dark</v>
      </c>
      <c r="AJ882" t="str">
        <f>'pokedex_(Update_04.21)'!E879</f>
        <v>8</v>
      </c>
      <c r="AK882" t="str">
        <v>Thievul</v>
      </c>
      <c r="AL882" t="str">
        <v>Dark</v>
      </c>
      <c r="AM882" t="str">
        <v>Dark</v>
      </c>
      <c r="AN882" t="str">
        <f t="shared" si="26"/>
        <v>Dark,Dark</v>
      </c>
      <c r="AO882" t="str">
        <v>Thievul</v>
      </c>
      <c r="AQ882" t="str">
        <v>Dark</v>
      </c>
      <c r="AR882" t="str">
        <v>Eldegoss</v>
      </c>
      <c r="AV882" t="str">
        <v>Thievul</v>
      </c>
      <c r="AW882" t="str">
        <v>Dark</v>
      </c>
      <c r="AX882" t="str" cm="1">
        <f t="array" ref="AX882">_xlfn.TEXTSPLIT(AW882,",")</f>
        <v>Dark</v>
      </c>
      <c r="AZ882" t="str">
        <f>'pokedex_(Update_04.21)'!E879</f>
        <v>8</v>
      </c>
      <c r="BA882" t="str">
        <v>Thievul</v>
      </c>
      <c r="BB882" t="str">
        <v>Dark</v>
      </c>
      <c r="BC882" t="str">
        <v>Dark</v>
      </c>
      <c r="BD882" t="str">
        <f t="shared" si="27"/>
        <v>Dark,Dark</v>
      </c>
      <c r="BE882" t="str">
        <v>Thievul</v>
      </c>
      <c r="BG882" t="str">
        <v>Dark</v>
      </c>
      <c r="BH882" t="str">
        <v>Eldegoss</v>
      </c>
    </row>
    <row r="883" spans="32:60" x14ac:dyDescent="0.35">
      <c r="AF883" t="str">
        <v>Gossifleur</v>
      </c>
      <c r="AG883" t="str">
        <v>Grass</v>
      </c>
      <c r="AH883" t="str" cm="1">
        <f t="array" ref="AH883">_xlfn.TEXTSPLIT(AG883,",")</f>
        <v>Grass</v>
      </c>
      <c r="AJ883" t="str">
        <f>'pokedex_(Update_04.21)'!E880</f>
        <v>8</v>
      </c>
      <c r="AK883" t="str">
        <v>Gossifleur</v>
      </c>
      <c r="AL883" t="str">
        <v>Grass</v>
      </c>
      <c r="AM883" t="str">
        <v>Grass</v>
      </c>
      <c r="AN883" t="str">
        <f t="shared" si="26"/>
        <v>Grass,Grass</v>
      </c>
      <c r="AO883" t="str">
        <v>Gossifleur</v>
      </c>
      <c r="AQ883" t="str">
        <v>Grass</v>
      </c>
      <c r="AR883" t="str">
        <v>Wooloo</v>
      </c>
      <c r="AV883" t="str">
        <v>Gossifleur</v>
      </c>
      <c r="AW883" t="str">
        <v>Grass</v>
      </c>
      <c r="AX883" t="str" cm="1">
        <f t="array" ref="AX883">_xlfn.TEXTSPLIT(AW883,",")</f>
        <v>Grass</v>
      </c>
      <c r="AZ883" t="str">
        <f>'pokedex_(Update_04.21)'!E880</f>
        <v>8</v>
      </c>
      <c r="BA883" t="str">
        <v>Gossifleur</v>
      </c>
      <c r="BB883" t="str">
        <v>Grass</v>
      </c>
      <c r="BC883" t="str">
        <v>Grass</v>
      </c>
      <c r="BD883" t="str">
        <f t="shared" si="27"/>
        <v>Grass,Grass</v>
      </c>
      <c r="BE883" t="str">
        <v>Gossifleur</v>
      </c>
      <c r="BG883" t="str">
        <v>Grass</v>
      </c>
      <c r="BH883" t="str">
        <v>Wooloo</v>
      </c>
    </row>
    <row r="884" spans="32:60" x14ac:dyDescent="0.35">
      <c r="AF884" t="str">
        <v>Eldegoss</v>
      </c>
      <c r="AG884" t="str">
        <v>Grass</v>
      </c>
      <c r="AH884" t="str" cm="1">
        <f t="array" ref="AH884">_xlfn.TEXTSPLIT(AG884,",")</f>
        <v>Grass</v>
      </c>
      <c r="AJ884" t="str">
        <f>'pokedex_(Update_04.21)'!E881</f>
        <v>8</v>
      </c>
      <c r="AK884" t="str">
        <v>Eldegoss</v>
      </c>
      <c r="AL884" t="str">
        <v>Grass</v>
      </c>
      <c r="AM884" t="str">
        <v>Grass</v>
      </c>
      <c r="AN884" t="str">
        <f t="shared" si="26"/>
        <v>Grass,Grass</v>
      </c>
      <c r="AO884" t="str">
        <v>Eldegoss</v>
      </c>
      <c r="AQ884" t="str">
        <v>Grass</v>
      </c>
      <c r="AR884" t="str">
        <v>Dubwool</v>
      </c>
      <c r="AV884" t="str">
        <v>Eldegoss</v>
      </c>
      <c r="AW884" t="str">
        <v>Grass</v>
      </c>
      <c r="AX884" t="str" cm="1">
        <f t="array" ref="AX884">_xlfn.TEXTSPLIT(AW884,",")</f>
        <v>Grass</v>
      </c>
      <c r="AZ884" t="str">
        <f>'pokedex_(Update_04.21)'!E881</f>
        <v>8</v>
      </c>
      <c r="BA884" t="str">
        <v>Eldegoss</v>
      </c>
      <c r="BB884" t="str">
        <v>Grass</v>
      </c>
      <c r="BC884" t="str">
        <v>Grass</v>
      </c>
      <c r="BD884" t="str">
        <f t="shared" si="27"/>
        <v>Grass,Grass</v>
      </c>
      <c r="BE884" t="str">
        <v>Eldegoss</v>
      </c>
      <c r="BG884" t="str">
        <v>Grass</v>
      </c>
      <c r="BH884" t="str">
        <v>Dubwool</v>
      </c>
    </row>
    <row r="885" spans="32:60" x14ac:dyDescent="0.35">
      <c r="AF885" t="str">
        <v>Wooloo</v>
      </c>
      <c r="AG885" t="str">
        <v>Normal</v>
      </c>
      <c r="AH885" t="str" cm="1">
        <f t="array" ref="AH885">_xlfn.TEXTSPLIT(AG885,",")</f>
        <v>Normal</v>
      </c>
      <c r="AJ885" t="str">
        <f>'pokedex_(Update_04.21)'!E882</f>
        <v>8</v>
      </c>
      <c r="AK885" t="str">
        <v>Wooloo</v>
      </c>
      <c r="AL885" t="str">
        <v>Normal</v>
      </c>
      <c r="AM885" t="str">
        <v>Normal</v>
      </c>
      <c r="AN885" t="str">
        <f t="shared" si="26"/>
        <v>Normal,Normal</v>
      </c>
      <c r="AO885" t="str">
        <v>Wooloo</v>
      </c>
      <c r="AQ885" t="str">
        <v>Normal</v>
      </c>
      <c r="AR885" t="str">
        <v>Chewtle</v>
      </c>
      <c r="AV885" t="str">
        <v>Wooloo</v>
      </c>
      <c r="AW885" t="str">
        <v>Normal</v>
      </c>
      <c r="AX885" t="str" cm="1">
        <f t="array" ref="AX885">_xlfn.TEXTSPLIT(AW885,",")</f>
        <v>Normal</v>
      </c>
      <c r="AZ885" t="str">
        <f>'pokedex_(Update_04.21)'!E882</f>
        <v>8</v>
      </c>
      <c r="BA885" t="str">
        <v>Wooloo</v>
      </c>
      <c r="BB885" t="str">
        <v>Normal</v>
      </c>
      <c r="BC885" t="str">
        <v>Normal</v>
      </c>
      <c r="BD885" t="str">
        <f t="shared" si="27"/>
        <v>Normal,Normal</v>
      </c>
      <c r="BE885" t="str">
        <v>Wooloo</v>
      </c>
      <c r="BG885" t="str">
        <v>Normal</v>
      </c>
      <c r="BH885" t="str">
        <v>Chewtle</v>
      </c>
    </row>
    <row r="886" spans="32:60" x14ac:dyDescent="0.35">
      <c r="AF886" t="str">
        <v>Dubwool</v>
      </c>
      <c r="AG886" t="str">
        <v>Normal</v>
      </c>
      <c r="AH886" t="str" cm="1">
        <f t="array" ref="AH886">_xlfn.TEXTSPLIT(AG886,",")</f>
        <v>Normal</v>
      </c>
      <c r="AJ886" t="str">
        <f>'pokedex_(Update_04.21)'!E883</f>
        <v>8</v>
      </c>
      <c r="AK886" t="str">
        <v>Dubwool</v>
      </c>
      <c r="AL886" t="str">
        <v>Normal</v>
      </c>
      <c r="AM886" t="str">
        <v>Normal</v>
      </c>
      <c r="AN886" t="str">
        <f t="shared" si="26"/>
        <v>Normal,Normal</v>
      </c>
      <c r="AO886" t="str">
        <v>Dubwool</v>
      </c>
      <c r="AQ886" t="str">
        <v>Normal</v>
      </c>
      <c r="AR886" t="str">
        <v>Drednaw</v>
      </c>
      <c r="AV886" t="str">
        <v>Dubwool</v>
      </c>
      <c r="AW886" t="str">
        <v>Normal</v>
      </c>
      <c r="AX886" t="str" cm="1">
        <f t="array" ref="AX886">_xlfn.TEXTSPLIT(AW886,",")</f>
        <v>Normal</v>
      </c>
      <c r="AZ886" t="str">
        <f>'pokedex_(Update_04.21)'!E883</f>
        <v>8</v>
      </c>
      <c r="BA886" t="str">
        <v>Dubwool</v>
      </c>
      <c r="BB886" t="str">
        <v>Normal</v>
      </c>
      <c r="BC886" t="str">
        <v>Normal</v>
      </c>
      <c r="BD886" t="str">
        <f t="shared" si="27"/>
        <v>Normal,Normal</v>
      </c>
      <c r="BE886" t="str">
        <v>Dubwool</v>
      </c>
      <c r="BG886" t="str">
        <v>Normal</v>
      </c>
      <c r="BH886" t="str">
        <v>Drednaw</v>
      </c>
    </row>
    <row r="887" spans="32:60" x14ac:dyDescent="0.35">
      <c r="AF887" t="str">
        <v>Chewtle</v>
      </c>
      <c r="AG887" t="str">
        <v>Water</v>
      </c>
      <c r="AH887" t="str" cm="1">
        <f t="array" ref="AH887">_xlfn.TEXTSPLIT(AG887,",")</f>
        <v>Water</v>
      </c>
      <c r="AJ887" t="str">
        <f>'pokedex_(Update_04.21)'!E884</f>
        <v>8</v>
      </c>
      <c r="AK887" t="str">
        <v>Chewtle</v>
      </c>
      <c r="AL887" t="str">
        <v>Water</v>
      </c>
      <c r="AM887" t="str">
        <v>Water</v>
      </c>
      <c r="AN887" t="str">
        <f t="shared" si="26"/>
        <v>Water,Water</v>
      </c>
      <c r="AO887" t="str">
        <v>Chewtle</v>
      </c>
      <c r="AQ887" t="str">
        <v>Water</v>
      </c>
      <c r="AR887" t="str">
        <v>Yamper</v>
      </c>
      <c r="AV887" t="str">
        <v>Chewtle</v>
      </c>
      <c r="AW887" t="str">
        <v>Water</v>
      </c>
      <c r="AX887" t="str" cm="1">
        <f t="array" ref="AX887">_xlfn.TEXTSPLIT(AW887,",")</f>
        <v>Water</v>
      </c>
      <c r="AZ887" t="str">
        <f>'pokedex_(Update_04.21)'!E884</f>
        <v>8</v>
      </c>
      <c r="BA887" t="str">
        <v>Chewtle</v>
      </c>
      <c r="BB887" t="str">
        <v>Water</v>
      </c>
      <c r="BC887" t="str">
        <v>Water</v>
      </c>
      <c r="BD887" t="str">
        <f t="shared" si="27"/>
        <v>Water,Water</v>
      </c>
      <c r="BE887" t="str">
        <v>Chewtle</v>
      </c>
      <c r="BG887" t="str">
        <v>Water</v>
      </c>
      <c r="BH887" t="str">
        <v>Yamper</v>
      </c>
    </row>
    <row r="888" spans="32:60" x14ac:dyDescent="0.35">
      <c r="AF888" t="str">
        <v>Drednaw</v>
      </c>
      <c r="AG888" t="str">
        <v>Water, Rock</v>
      </c>
      <c r="AH888" t="str" cm="1">
        <f t="array" ref="AH888:AI888">_xlfn.TEXTSPLIT(AG888,",")</f>
        <v>Water</v>
      </c>
      <c r="AI888" t="str">
        <v xml:space="preserve"> Rock</v>
      </c>
      <c r="AJ888" t="str">
        <f>'pokedex_(Update_04.21)'!E885</f>
        <v>8</v>
      </c>
      <c r="AK888" t="str">
        <v>Drednaw</v>
      </c>
      <c r="AL888" t="str">
        <v>Water</v>
      </c>
      <c r="AM888" t="str">
        <v xml:space="preserve"> Rock</v>
      </c>
      <c r="AN888" t="str">
        <f t="shared" si="26"/>
        <v>Water, Rock</v>
      </c>
      <c r="AO888" t="str">
        <v>Drednaw</v>
      </c>
      <c r="AQ888" t="str">
        <v>Water, Rock</v>
      </c>
      <c r="AR888" t="str">
        <v>Boltund</v>
      </c>
      <c r="AV888" t="str">
        <v>Drednaw</v>
      </c>
      <c r="AW888" t="str">
        <v>Water, Rock</v>
      </c>
      <c r="AX888" t="str" cm="1">
        <f t="array" ref="AX888:AY888">_xlfn.TEXTSPLIT(AW888,",")</f>
        <v>Water</v>
      </c>
      <c r="AY888" t="str">
        <v xml:space="preserve"> Rock</v>
      </c>
      <c r="AZ888" t="str">
        <f>'pokedex_(Update_04.21)'!E885</f>
        <v>8</v>
      </c>
      <c r="BA888" t="str">
        <v>Drednaw</v>
      </c>
      <c r="BB888" t="str">
        <v>Water</v>
      </c>
      <c r="BC888" t="str">
        <v xml:space="preserve"> Rock</v>
      </c>
      <c r="BD888" t="str">
        <f t="shared" si="27"/>
        <v>Water, Rock</v>
      </c>
      <c r="BE888" t="str">
        <v>Drednaw</v>
      </c>
      <c r="BG888" t="str">
        <v>Water, Rock</v>
      </c>
      <c r="BH888" t="str">
        <v>Boltund</v>
      </c>
    </row>
    <row r="889" spans="32:60" x14ac:dyDescent="0.35">
      <c r="AF889" t="str">
        <v>Yamper</v>
      </c>
      <c r="AG889" t="str">
        <v>Electric</v>
      </c>
      <c r="AH889" t="str" cm="1">
        <f t="array" ref="AH889">_xlfn.TEXTSPLIT(AG889,",")</f>
        <v>Electric</v>
      </c>
      <c r="AJ889" t="str">
        <f>'pokedex_(Update_04.21)'!E886</f>
        <v>8</v>
      </c>
      <c r="AK889" t="str">
        <v>Yamper</v>
      </c>
      <c r="AL889" t="str">
        <v>Electric</v>
      </c>
      <c r="AM889" t="str">
        <v>Electric</v>
      </c>
      <c r="AN889" t="str">
        <f t="shared" si="26"/>
        <v>Electric,Electric</v>
      </c>
      <c r="AO889" t="str">
        <v>Yamper</v>
      </c>
      <c r="AQ889" t="str">
        <v>Electric</v>
      </c>
      <c r="AR889" t="str">
        <v>Rolycoly</v>
      </c>
      <c r="AV889" t="str">
        <v>Yamper</v>
      </c>
      <c r="AW889" t="str">
        <v>Electric</v>
      </c>
      <c r="AX889" t="str" cm="1">
        <f t="array" ref="AX889">_xlfn.TEXTSPLIT(AW889,",")</f>
        <v>Electric</v>
      </c>
      <c r="AZ889" t="str">
        <f>'pokedex_(Update_04.21)'!E886</f>
        <v>8</v>
      </c>
      <c r="BA889" t="str">
        <v>Yamper</v>
      </c>
      <c r="BB889" t="str">
        <v>Electric</v>
      </c>
      <c r="BC889" t="str">
        <v>Electric</v>
      </c>
      <c r="BD889" t="str">
        <f t="shared" si="27"/>
        <v>Electric,Electric</v>
      </c>
      <c r="BE889" t="str">
        <v>Yamper</v>
      </c>
      <c r="BG889" t="str">
        <v>Electric</v>
      </c>
      <c r="BH889" t="str">
        <v>Rolycoly</v>
      </c>
    </row>
    <row r="890" spans="32:60" x14ac:dyDescent="0.35">
      <c r="AF890" t="str">
        <v>Boltund</v>
      </c>
      <c r="AG890" t="str">
        <v>Electric</v>
      </c>
      <c r="AH890" t="str" cm="1">
        <f t="array" ref="AH890">_xlfn.TEXTSPLIT(AG890,",")</f>
        <v>Electric</v>
      </c>
      <c r="AJ890" t="str">
        <f>'pokedex_(Update_04.21)'!E887</f>
        <v>8</v>
      </c>
      <c r="AK890" t="str">
        <v>Boltund</v>
      </c>
      <c r="AL890" t="str">
        <v>Electric</v>
      </c>
      <c r="AM890" t="str">
        <v>Electric</v>
      </c>
      <c r="AN890" t="str">
        <f t="shared" si="26"/>
        <v>Electric,Electric</v>
      </c>
      <c r="AO890" t="str">
        <v>Boltund</v>
      </c>
      <c r="AQ890" t="str">
        <v>Electric</v>
      </c>
      <c r="AR890" t="str">
        <v>Carkol</v>
      </c>
      <c r="AV890" t="str">
        <v>Boltund</v>
      </c>
      <c r="AW890" t="str">
        <v>Electric</v>
      </c>
      <c r="AX890" t="str" cm="1">
        <f t="array" ref="AX890">_xlfn.TEXTSPLIT(AW890,",")</f>
        <v>Electric</v>
      </c>
      <c r="AZ890" t="str">
        <f>'pokedex_(Update_04.21)'!E887</f>
        <v>8</v>
      </c>
      <c r="BA890" t="str">
        <v>Boltund</v>
      </c>
      <c r="BB890" t="str">
        <v>Electric</v>
      </c>
      <c r="BC890" t="str">
        <v>Electric</v>
      </c>
      <c r="BD890" t="str">
        <f t="shared" si="27"/>
        <v>Electric,Electric</v>
      </c>
      <c r="BE890" t="str">
        <v>Boltund</v>
      </c>
      <c r="BG890" t="str">
        <v>Electric</v>
      </c>
      <c r="BH890" t="str">
        <v>Carkol</v>
      </c>
    </row>
    <row r="891" spans="32:60" x14ac:dyDescent="0.35">
      <c r="AF891" t="str">
        <v>Rolycoly</v>
      </c>
      <c r="AG891" t="str">
        <v>Rock</v>
      </c>
      <c r="AH891" t="str" cm="1">
        <f t="array" ref="AH891">_xlfn.TEXTSPLIT(AG891,",")</f>
        <v>Rock</v>
      </c>
      <c r="AJ891" t="str">
        <f>'pokedex_(Update_04.21)'!E888</f>
        <v>8</v>
      </c>
      <c r="AK891" t="str">
        <v>Rolycoly</v>
      </c>
      <c r="AL891" t="str">
        <v>Rock</v>
      </c>
      <c r="AM891" t="str">
        <v>Rock</v>
      </c>
      <c r="AN891" t="str">
        <f t="shared" si="26"/>
        <v>Rock,Rock</v>
      </c>
      <c r="AO891" t="str">
        <v>Rolycoly</v>
      </c>
      <c r="AQ891" t="str">
        <v>Rock</v>
      </c>
      <c r="AR891" t="str">
        <v>Coalossal</v>
      </c>
      <c r="AV891" t="str">
        <v>Rolycoly</v>
      </c>
      <c r="AW891" t="str">
        <v>Rock</v>
      </c>
      <c r="AX891" t="str" cm="1">
        <f t="array" ref="AX891">_xlfn.TEXTSPLIT(AW891,",")</f>
        <v>Rock</v>
      </c>
      <c r="AZ891" t="str">
        <f>'pokedex_(Update_04.21)'!E888</f>
        <v>8</v>
      </c>
      <c r="BA891" t="str">
        <v>Rolycoly</v>
      </c>
      <c r="BB891" t="str">
        <v>Rock</v>
      </c>
      <c r="BC891" t="str">
        <v>Rock</v>
      </c>
      <c r="BD891" t="str">
        <f t="shared" si="27"/>
        <v>Rock,Rock</v>
      </c>
      <c r="BE891" t="str">
        <v>Rolycoly</v>
      </c>
      <c r="BG891" t="str">
        <v>Rock</v>
      </c>
      <c r="BH891" t="str">
        <v>Coalossal</v>
      </c>
    </row>
    <row r="892" spans="32:60" x14ac:dyDescent="0.35">
      <c r="AF892" t="str">
        <v>Carkol</v>
      </c>
      <c r="AG892" t="str">
        <v>Rock, Fire</v>
      </c>
      <c r="AH892" t="str" cm="1">
        <f t="array" ref="AH892:AI892">_xlfn.TEXTSPLIT(AG892,",")</f>
        <v>Rock</v>
      </c>
      <c r="AI892" t="str">
        <v xml:space="preserve"> Fire</v>
      </c>
      <c r="AJ892" t="str">
        <f>'pokedex_(Update_04.21)'!E889</f>
        <v>8</v>
      </c>
      <c r="AK892" t="str">
        <v>Carkol</v>
      </c>
      <c r="AL892" t="str">
        <v>Rock</v>
      </c>
      <c r="AM892" t="str">
        <v xml:space="preserve"> Fire</v>
      </c>
      <c r="AN892" t="str">
        <f t="shared" si="26"/>
        <v>Rock, Fire</v>
      </c>
      <c r="AO892" t="str">
        <v>Carkol</v>
      </c>
      <c r="AQ892" t="str">
        <v>Rock, Fire</v>
      </c>
      <c r="AR892" t="str">
        <v>Applin</v>
      </c>
      <c r="AV892" t="str">
        <v>Carkol</v>
      </c>
      <c r="AW892" t="str">
        <v>Rock, Fire</v>
      </c>
      <c r="AX892" t="str" cm="1">
        <f t="array" ref="AX892:AY892">_xlfn.TEXTSPLIT(AW892,",")</f>
        <v>Rock</v>
      </c>
      <c r="AY892" t="str">
        <v xml:space="preserve"> Fire</v>
      </c>
      <c r="AZ892" t="str">
        <f>'pokedex_(Update_04.21)'!E889</f>
        <v>8</v>
      </c>
      <c r="BA892" t="str">
        <v>Carkol</v>
      </c>
      <c r="BB892" t="str">
        <v>Rock</v>
      </c>
      <c r="BC892" t="str">
        <v xml:space="preserve"> Fire</v>
      </c>
      <c r="BD892" t="str">
        <f t="shared" si="27"/>
        <v>Rock, Fire</v>
      </c>
      <c r="BE892" t="str">
        <v>Carkol</v>
      </c>
      <c r="BG892" t="str">
        <v>Rock, Fire</v>
      </c>
      <c r="BH892" t="str">
        <v>Applin</v>
      </c>
    </row>
    <row r="893" spans="32:60" x14ac:dyDescent="0.35">
      <c r="AF893" t="str">
        <v>Coalossal</v>
      </c>
      <c r="AG893" t="str">
        <v>Rock, Fire</v>
      </c>
      <c r="AH893" t="str" cm="1">
        <f t="array" ref="AH893:AI893">_xlfn.TEXTSPLIT(AG893,",")</f>
        <v>Rock</v>
      </c>
      <c r="AI893" t="str">
        <v xml:space="preserve"> Fire</v>
      </c>
      <c r="AJ893" t="str">
        <f>'pokedex_(Update_04.21)'!E890</f>
        <v>8</v>
      </c>
      <c r="AK893" t="str">
        <v>Coalossal</v>
      </c>
      <c r="AL893" t="str">
        <v>Rock</v>
      </c>
      <c r="AM893" t="str">
        <v xml:space="preserve"> Fire</v>
      </c>
      <c r="AN893" t="str">
        <f t="shared" si="26"/>
        <v>Rock, Fire</v>
      </c>
      <c r="AO893" t="str">
        <v>Coalossal</v>
      </c>
      <c r="AQ893" t="str">
        <v>Rock, Fire</v>
      </c>
      <c r="AR893" t="str">
        <v>Flapple</v>
      </c>
      <c r="AV893" t="str">
        <v>Coalossal</v>
      </c>
      <c r="AW893" t="str">
        <v>Rock, Fire</v>
      </c>
      <c r="AX893" t="str" cm="1">
        <f t="array" ref="AX893:AY893">_xlfn.TEXTSPLIT(AW893,",")</f>
        <v>Rock</v>
      </c>
      <c r="AY893" t="str">
        <v xml:space="preserve"> Fire</v>
      </c>
      <c r="AZ893" t="str">
        <f>'pokedex_(Update_04.21)'!E890</f>
        <v>8</v>
      </c>
      <c r="BA893" t="str">
        <v>Coalossal</v>
      </c>
      <c r="BB893" t="str">
        <v>Rock</v>
      </c>
      <c r="BC893" t="str">
        <v xml:space="preserve"> Fire</v>
      </c>
      <c r="BD893" t="str">
        <f t="shared" si="27"/>
        <v>Rock, Fire</v>
      </c>
      <c r="BE893" t="str">
        <v>Coalossal</v>
      </c>
      <c r="BG893" t="str">
        <v>Rock, Fire</v>
      </c>
      <c r="BH893" t="str">
        <v>Flapple</v>
      </c>
    </row>
    <row r="894" spans="32:60" x14ac:dyDescent="0.35">
      <c r="AF894" t="str">
        <v>Applin</v>
      </c>
      <c r="AG894" t="str">
        <v>Grass, Dragon</v>
      </c>
      <c r="AH894" t="str" cm="1">
        <f t="array" ref="AH894:AI894">_xlfn.TEXTSPLIT(AG894,",")</f>
        <v>Grass</v>
      </c>
      <c r="AI894" t="str">
        <v xml:space="preserve"> Dragon</v>
      </c>
      <c r="AJ894" t="str">
        <f>'pokedex_(Update_04.21)'!E891</f>
        <v>8</v>
      </c>
      <c r="AK894" t="str">
        <v>Applin</v>
      </c>
      <c r="AL894" t="str">
        <v>Grass</v>
      </c>
      <c r="AM894" t="str">
        <v xml:space="preserve"> Dragon</v>
      </c>
      <c r="AN894" t="str">
        <f t="shared" si="26"/>
        <v>Grass, Dragon</v>
      </c>
      <c r="AO894" t="str">
        <v>Applin</v>
      </c>
      <c r="AQ894" t="str">
        <v>Grass, Dragon</v>
      </c>
      <c r="AR894" t="str">
        <v>Appletun</v>
      </c>
      <c r="AV894" t="str">
        <v>Applin</v>
      </c>
      <c r="AW894" t="str">
        <v>Grass, Dragon</v>
      </c>
      <c r="AX894" t="str" cm="1">
        <f t="array" ref="AX894:AY894">_xlfn.TEXTSPLIT(AW894,",")</f>
        <v>Grass</v>
      </c>
      <c r="AY894" t="str">
        <v xml:space="preserve"> Dragon</v>
      </c>
      <c r="AZ894" t="str">
        <f>'pokedex_(Update_04.21)'!E891</f>
        <v>8</v>
      </c>
      <c r="BA894" t="str">
        <v>Applin</v>
      </c>
      <c r="BB894" t="str">
        <v>Grass</v>
      </c>
      <c r="BC894" t="str">
        <v xml:space="preserve"> Dragon</v>
      </c>
      <c r="BD894" t="str">
        <f t="shared" si="27"/>
        <v>Grass, Dragon</v>
      </c>
      <c r="BE894" t="str">
        <v>Applin</v>
      </c>
      <c r="BG894" t="str">
        <v>Grass, Dragon</v>
      </c>
      <c r="BH894" t="str">
        <v>Appletun</v>
      </c>
    </row>
    <row r="895" spans="32:60" x14ac:dyDescent="0.35">
      <c r="AF895" t="str">
        <v>Flapple</v>
      </c>
      <c r="AG895" t="str">
        <v>Grass, Dragon</v>
      </c>
      <c r="AH895" t="str" cm="1">
        <f t="array" ref="AH895:AI895">_xlfn.TEXTSPLIT(AG895,",")</f>
        <v>Grass</v>
      </c>
      <c r="AI895" t="str">
        <v xml:space="preserve"> Dragon</v>
      </c>
      <c r="AJ895" t="str">
        <f>'pokedex_(Update_04.21)'!E892</f>
        <v>8</v>
      </c>
      <c r="AK895" t="str">
        <v>Flapple</v>
      </c>
      <c r="AL895" t="str">
        <v>Grass</v>
      </c>
      <c r="AM895" t="str">
        <v xml:space="preserve"> Dragon</v>
      </c>
      <c r="AN895" t="str">
        <f t="shared" si="26"/>
        <v>Grass, Dragon</v>
      </c>
      <c r="AO895" t="str">
        <v>Flapple</v>
      </c>
      <c r="AQ895" t="str">
        <v>Grass, Dragon</v>
      </c>
      <c r="AR895" t="str">
        <v>Silicobra</v>
      </c>
      <c r="AV895" t="str">
        <v>Flapple</v>
      </c>
      <c r="AW895" t="str">
        <v>Grass, Dragon</v>
      </c>
      <c r="AX895" t="str" cm="1">
        <f t="array" ref="AX895:AY895">_xlfn.TEXTSPLIT(AW895,",")</f>
        <v>Grass</v>
      </c>
      <c r="AY895" t="str">
        <v xml:space="preserve"> Dragon</v>
      </c>
      <c r="AZ895" t="str">
        <f>'pokedex_(Update_04.21)'!E892</f>
        <v>8</v>
      </c>
      <c r="BA895" t="str">
        <v>Flapple</v>
      </c>
      <c r="BB895" t="str">
        <v>Grass</v>
      </c>
      <c r="BC895" t="str">
        <v xml:space="preserve"> Dragon</v>
      </c>
      <c r="BD895" t="str">
        <f t="shared" si="27"/>
        <v>Grass, Dragon</v>
      </c>
      <c r="BE895" t="str">
        <v>Flapple</v>
      </c>
      <c r="BG895" t="str">
        <v>Grass, Dragon</v>
      </c>
      <c r="BH895" t="str">
        <v>Silicobra</v>
      </c>
    </row>
    <row r="896" spans="32:60" x14ac:dyDescent="0.35">
      <c r="AF896" t="str">
        <v>Appletun</v>
      </c>
      <c r="AG896" t="str">
        <v>Grass, Dragon</v>
      </c>
      <c r="AH896" t="str" cm="1">
        <f t="array" ref="AH896:AI896">_xlfn.TEXTSPLIT(AG896,",")</f>
        <v>Grass</v>
      </c>
      <c r="AI896" t="str">
        <v xml:space="preserve"> Dragon</v>
      </c>
      <c r="AJ896" t="str">
        <f>'pokedex_(Update_04.21)'!E893</f>
        <v>8</v>
      </c>
      <c r="AK896" t="str">
        <v>Appletun</v>
      </c>
      <c r="AL896" t="str">
        <v>Grass</v>
      </c>
      <c r="AM896" t="str">
        <v xml:space="preserve"> Dragon</v>
      </c>
      <c r="AN896" t="str">
        <f t="shared" si="26"/>
        <v>Grass, Dragon</v>
      </c>
      <c r="AO896" t="str">
        <v>Appletun</v>
      </c>
      <c r="AQ896" t="str">
        <v>Grass, Dragon</v>
      </c>
      <c r="AR896" t="str">
        <v>Sandaconda</v>
      </c>
      <c r="AV896" t="str">
        <v>Appletun</v>
      </c>
      <c r="AW896" t="str">
        <v>Grass, Dragon</v>
      </c>
      <c r="AX896" t="str" cm="1">
        <f t="array" ref="AX896:AY896">_xlfn.TEXTSPLIT(AW896,",")</f>
        <v>Grass</v>
      </c>
      <c r="AY896" t="str">
        <v xml:space="preserve"> Dragon</v>
      </c>
      <c r="AZ896" t="str">
        <f>'pokedex_(Update_04.21)'!E893</f>
        <v>8</v>
      </c>
      <c r="BA896" t="str">
        <v>Appletun</v>
      </c>
      <c r="BB896" t="str">
        <v>Grass</v>
      </c>
      <c r="BC896" t="str">
        <v xml:space="preserve"> Dragon</v>
      </c>
      <c r="BD896" t="str">
        <f t="shared" si="27"/>
        <v>Grass, Dragon</v>
      </c>
      <c r="BE896" t="str">
        <v>Appletun</v>
      </c>
      <c r="BG896" t="str">
        <v>Grass, Dragon</v>
      </c>
      <c r="BH896" t="str">
        <v>Sandaconda</v>
      </c>
    </row>
    <row r="897" spans="32:60" x14ac:dyDescent="0.35">
      <c r="AF897" t="str">
        <v>Silicobra</v>
      </c>
      <c r="AG897" t="str">
        <v>Ground</v>
      </c>
      <c r="AH897" t="str" cm="1">
        <f t="array" ref="AH897">_xlfn.TEXTSPLIT(AG897,",")</f>
        <v>Ground</v>
      </c>
      <c r="AJ897" t="str">
        <f>'pokedex_(Update_04.21)'!E894</f>
        <v>8</v>
      </c>
      <c r="AK897" t="str">
        <v>Silicobra</v>
      </c>
      <c r="AL897" t="str">
        <v>Ground</v>
      </c>
      <c r="AM897" t="str">
        <v>Ground</v>
      </c>
      <c r="AN897" t="str">
        <f t="shared" si="26"/>
        <v>Ground,Ground</v>
      </c>
      <c r="AO897" t="str">
        <v>Silicobra</v>
      </c>
      <c r="AQ897" t="str">
        <v>Ground</v>
      </c>
      <c r="AR897" t="str">
        <v>Cramorant</v>
      </c>
      <c r="AV897" t="str">
        <v>Silicobra</v>
      </c>
      <c r="AW897" t="str">
        <v>Ground</v>
      </c>
      <c r="AX897" t="str" cm="1">
        <f t="array" ref="AX897">_xlfn.TEXTSPLIT(AW897,",")</f>
        <v>Ground</v>
      </c>
      <c r="AZ897" t="str">
        <f>'pokedex_(Update_04.21)'!E894</f>
        <v>8</v>
      </c>
      <c r="BA897" t="str">
        <v>Silicobra</v>
      </c>
      <c r="BB897" t="str">
        <v>Ground</v>
      </c>
      <c r="BC897" t="str">
        <v>Ground</v>
      </c>
      <c r="BD897" t="str">
        <f t="shared" si="27"/>
        <v>Ground,Ground</v>
      </c>
      <c r="BE897" t="str">
        <v>Silicobra</v>
      </c>
      <c r="BG897" t="str">
        <v>Ground</v>
      </c>
      <c r="BH897" t="str">
        <v>Cramorant</v>
      </c>
    </row>
    <row r="898" spans="32:60" x14ac:dyDescent="0.35">
      <c r="AF898" t="str">
        <v>Sandaconda</v>
      </c>
      <c r="AG898" t="str">
        <v>Ground</v>
      </c>
      <c r="AH898" t="str" cm="1">
        <f t="array" ref="AH898">_xlfn.TEXTSPLIT(AG898,",")</f>
        <v>Ground</v>
      </c>
      <c r="AJ898" t="str">
        <f>'pokedex_(Update_04.21)'!E895</f>
        <v>8</v>
      </c>
      <c r="AK898" t="str">
        <v>Sandaconda</v>
      </c>
      <c r="AL898" t="str">
        <v>Ground</v>
      </c>
      <c r="AM898" t="str">
        <v>Ground</v>
      </c>
      <c r="AN898" t="str">
        <f t="shared" si="26"/>
        <v>Ground,Ground</v>
      </c>
      <c r="AO898" t="str">
        <v>Sandaconda</v>
      </c>
      <c r="AQ898" t="str">
        <v>Ground</v>
      </c>
      <c r="AR898" t="str">
        <v>Arrokuda</v>
      </c>
      <c r="AV898" t="str">
        <v>Sandaconda</v>
      </c>
      <c r="AW898" t="str">
        <v>Ground</v>
      </c>
      <c r="AX898" t="str" cm="1">
        <f t="array" ref="AX898">_xlfn.TEXTSPLIT(AW898,",")</f>
        <v>Ground</v>
      </c>
      <c r="AZ898" t="str">
        <f>'pokedex_(Update_04.21)'!E895</f>
        <v>8</v>
      </c>
      <c r="BA898" t="str">
        <v>Sandaconda</v>
      </c>
      <c r="BB898" t="str">
        <v>Ground</v>
      </c>
      <c r="BC898" t="str">
        <v>Ground</v>
      </c>
      <c r="BD898" t="str">
        <f t="shared" si="27"/>
        <v>Ground,Ground</v>
      </c>
      <c r="BE898" t="str">
        <v>Sandaconda</v>
      </c>
      <c r="BG898" t="str">
        <v>Ground</v>
      </c>
      <c r="BH898" t="str">
        <v>Arrokuda</v>
      </c>
    </row>
    <row r="899" spans="32:60" x14ac:dyDescent="0.35">
      <c r="AF899" t="str">
        <v>Cramorant</v>
      </c>
      <c r="AG899" t="str">
        <v>Flying, Water</v>
      </c>
      <c r="AH899" t="str" cm="1">
        <f t="array" ref="AH899:AI899">_xlfn.TEXTSPLIT(AG899,",")</f>
        <v>Flying</v>
      </c>
      <c r="AI899" t="str">
        <v xml:space="preserve"> Water</v>
      </c>
      <c r="AJ899" t="str">
        <f>'pokedex_(Update_04.21)'!E896</f>
        <v>8</v>
      </c>
      <c r="AK899" t="str">
        <v>Cramorant</v>
      </c>
      <c r="AL899" t="str">
        <v>Flying</v>
      </c>
      <c r="AM899" t="str">
        <v xml:space="preserve"> Water</v>
      </c>
      <c r="AN899" t="str">
        <f t="shared" si="26"/>
        <v>Flying, Water</v>
      </c>
      <c r="AO899" t="str">
        <v>Cramorant</v>
      </c>
      <c r="AQ899" t="str">
        <v>Flying, Water</v>
      </c>
      <c r="AR899" t="str">
        <v>Barraskewda</v>
      </c>
      <c r="AV899" t="str">
        <v>Cramorant</v>
      </c>
      <c r="AW899" t="str">
        <v>Flying, Water</v>
      </c>
      <c r="AX899" t="str" cm="1">
        <f t="array" ref="AX899:AY899">_xlfn.TEXTSPLIT(AW899,",")</f>
        <v>Flying</v>
      </c>
      <c r="AY899" t="str">
        <v xml:space="preserve"> Water</v>
      </c>
      <c r="AZ899" t="str">
        <f>'pokedex_(Update_04.21)'!E896</f>
        <v>8</v>
      </c>
      <c r="BA899" t="str">
        <v>Cramorant</v>
      </c>
      <c r="BB899" t="str">
        <v>Flying</v>
      </c>
      <c r="BC899" t="str">
        <v xml:space="preserve"> Water</v>
      </c>
      <c r="BD899" t="str">
        <f t="shared" si="27"/>
        <v>Flying, Water</v>
      </c>
      <c r="BE899" t="str">
        <v>Cramorant</v>
      </c>
      <c r="BG899" t="str">
        <v>Flying, Water</v>
      </c>
      <c r="BH899" t="str">
        <v>Barraskewda</v>
      </c>
    </row>
    <row r="900" spans="32:60" x14ac:dyDescent="0.35">
      <c r="AF900" t="str">
        <v>Arrokuda</v>
      </c>
      <c r="AG900" t="str">
        <v>Water</v>
      </c>
      <c r="AH900" t="str" cm="1">
        <f t="array" ref="AH900">_xlfn.TEXTSPLIT(AG900,",")</f>
        <v>Water</v>
      </c>
      <c r="AJ900" t="str">
        <f>'pokedex_(Update_04.21)'!E897</f>
        <v>8</v>
      </c>
      <c r="AK900" t="str">
        <v>Arrokuda</v>
      </c>
      <c r="AL900" t="str">
        <v>Water</v>
      </c>
      <c r="AM900" t="str">
        <v>Water</v>
      </c>
      <c r="AN900" t="str">
        <f t="shared" si="26"/>
        <v>Water,Water</v>
      </c>
      <c r="AO900" t="str">
        <v>Arrokuda</v>
      </c>
      <c r="AQ900" t="str">
        <v>Water</v>
      </c>
      <c r="AR900" t="str">
        <v>Toxel</v>
      </c>
      <c r="AV900" t="str">
        <v>Arrokuda</v>
      </c>
      <c r="AW900" t="str">
        <v>Water</v>
      </c>
      <c r="AX900" t="str" cm="1">
        <f t="array" ref="AX900">_xlfn.TEXTSPLIT(AW900,",")</f>
        <v>Water</v>
      </c>
      <c r="AZ900" t="str">
        <f>'pokedex_(Update_04.21)'!E897</f>
        <v>8</v>
      </c>
      <c r="BA900" t="str">
        <v>Arrokuda</v>
      </c>
      <c r="BB900" t="str">
        <v>Water</v>
      </c>
      <c r="BC900" t="str">
        <v>Water</v>
      </c>
      <c r="BD900" t="str">
        <f t="shared" si="27"/>
        <v>Water,Water</v>
      </c>
      <c r="BE900" t="str">
        <v>Arrokuda</v>
      </c>
      <c r="BG900" t="str">
        <v>Water</v>
      </c>
      <c r="BH900" t="str">
        <v>Toxel</v>
      </c>
    </row>
    <row r="901" spans="32:60" x14ac:dyDescent="0.35">
      <c r="AF901" t="str">
        <v>Barraskewda</v>
      </c>
      <c r="AG901" t="str">
        <v>Water</v>
      </c>
      <c r="AH901" t="str" cm="1">
        <f t="array" ref="AH901">_xlfn.TEXTSPLIT(AG901,",")</f>
        <v>Water</v>
      </c>
      <c r="AJ901" t="str">
        <f>'pokedex_(Update_04.21)'!E898</f>
        <v>8</v>
      </c>
      <c r="AK901" t="str">
        <v>Barraskewda</v>
      </c>
      <c r="AL901" t="str">
        <v>Water</v>
      </c>
      <c r="AM901" t="str">
        <v>Water</v>
      </c>
      <c r="AN901" t="str">
        <f t="shared" si="26"/>
        <v>Water,Water</v>
      </c>
      <c r="AO901" t="str">
        <v>Barraskewda</v>
      </c>
      <c r="AQ901" t="str">
        <v>Water</v>
      </c>
      <c r="AR901" t="str">
        <v>Toxtricity Low Key Form</v>
      </c>
      <c r="AV901" t="str">
        <v>Barraskewda</v>
      </c>
      <c r="AW901" t="str">
        <v>Water</v>
      </c>
      <c r="AX901" t="str" cm="1">
        <f t="array" ref="AX901">_xlfn.TEXTSPLIT(AW901,",")</f>
        <v>Water</v>
      </c>
      <c r="AZ901" t="str">
        <f>'pokedex_(Update_04.21)'!E898</f>
        <v>8</v>
      </c>
      <c r="BA901" t="str">
        <v>Barraskewda</v>
      </c>
      <c r="BB901" t="str">
        <v>Water</v>
      </c>
      <c r="BC901" t="str">
        <v>Water</v>
      </c>
      <c r="BD901" t="str">
        <f t="shared" si="27"/>
        <v>Water,Water</v>
      </c>
      <c r="BE901" t="str">
        <v>Barraskewda</v>
      </c>
      <c r="BG901" t="str">
        <v>Water</v>
      </c>
      <c r="BH901" t="str">
        <v>Toxtricity Low Key Form</v>
      </c>
    </row>
    <row r="902" spans="32:60" x14ac:dyDescent="0.35">
      <c r="AF902" t="str">
        <v>Toxel</v>
      </c>
      <c r="AG902" t="str">
        <v>Electric, Poison</v>
      </c>
      <c r="AH902" t="str" cm="1">
        <f t="array" ref="AH902:AI902">_xlfn.TEXTSPLIT(AG902,",")</f>
        <v>Electric</v>
      </c>
      <c r="AI902" t="str">
        <v xml:space="preserve"> Poison</v>
      </c>
      <c r="AJ902" t="str">
        <f>'pokedex_(Update_04.21)'!E899</f>
        <v>8</v>
      </c>
      <c r="AK902" t="str">
        <v>Toxel</v>
      </c>
      <c r="AL902" t="str">
        <v>Electric</v>
      </c>
      <c r="AM902" t="str">
        <v xml:space="preserve"> Poison</v>
      </c>
      <c r="AN902" t="str">
        <f t="shared" ref="AN902:AN965" si="28">_xlfn.TEXTJOIN(",",TRUE,AL902,AM902)</f>
        <v>Electric, Poison</v>
      </c>
      <c r="AO902" t="str">
        <v>Toxel</v>
      </c>
      <c r="AQ902" t="str">
        <v>Electric, Poison</v>
      </c>
      <c r="AR902" t="str">
        <v>Toxtricity Amped Form</v>
      </c>
      <c r="AV902" t="str">
        <v>Toxel</v>
      </c>
      <c r="AW902" t="str">
        <v>Electric, Poison</v>
      </c>
      <c r="AX902" t="str" cm="1">
        <f t="array" ref="AX902:AY902">_xlfn.TEXTSPLIT(AW902,",")</f>
        <v>Electric</v>
      </c>
      <c r="AY902" t="str">
        <v xml:space="preserve"> Poison</v>
      </c>
      <c r="AZ902" t="str">
        <f>'pokedex_(Update_04.21)'!E899</f>
        <v>8</v>
      </c>
      <c r="BA902" t="str">
        <v>Toxel</v>
      </c>
      <c r="BB902" t="str">
        <v>Electric</v>
      </c>
      <c r="BC902" t="str">
        <v xml:space="preserve"> Poison</v>
      </c>
      <c r="BD902" t="str">
        <f t="shared" ref="BD902:BD965" si="29">_xlfn.TEXTJOIN(",",TRUE,BB902,BC902)</f>
        <v>Electric, Poison</v>
      </c>
      <c r="BE902" t="str">
        <v>Toxel</v>
      </c>
      <c r="BG902" t="str">
        <v>Electric, Poison</v>
      </c>
      <c r="BH902" t="str">
        <v>Toxtricity Amped Form</v>
      </c>
    </row>
    <row r="903" spans="32:60" x14ac:dyDescent="0.35">
      <c r="AF903" t="str">
        <v>Toxtricity Low Key Form</v>
      </c>
      <c r="AG903" t="str">
        <v>Electric, Poison</v>
      </c>
      <c r="AH903" t="str" cm="1">
        <f t="array" ref="AH903:AI903">_xlfn.TEXTSPLIT(AG903,",")</f>
        <v>Electric</v>
      </c>
      <c r="AI903" t="str">
        <v xml:space="preserve"> Poison</v>
      </c>
      <c r="AJ903" t="str">
        <f>'pokedex_(Update_04.21)'!E900</f>
        <v>8</v>
      </c>
      <c r="AK903" t="str">
        <v>Toxtricity Low Key Form</v>
      </c>
      <c r="AL903" t="str">
        <v>Electric</v>
      </c>
      <c r="AM903" t="str">
        <v xml:space="preserve"> Poison</v>
      </c>
      <c r="AN903" t="str">
        <f t="shared" si="28"/>
        <v>Electric, Poison</v>
      </c>
      <c r="AO903" t="str">
        <v>Toxtricity Low Key Form</v>
      </c>
      <c r="AQ903" t="str">
        <v>Electric, Poison</v>
      </c>
      <c r="AR903" t="str">
        <v>Sizzlipede</v>
      </c>
      <c r="AV903" t="str">
        <v>Toxtricity Low Key Form</v>
      </c>
      <c r="AW903" t="str">
        <v>Electric, Poison</v>
      </c>
      <c r="AX903" t="str" cm="1">
        <f t="array" ref="AX903:AY903">_xlfn.TEXTSPLIT(AW903,",")</f>
        <v>Electric</v>
      </c>
      <c r="AY903" t="str">
        <v xml:space="preserve"> Poison</v>
      </c>
      <c r="AZ903" t="str">
        <f>'pokedex_(Update_04.21)'!E900</f>
        <v>8</v>
      </c>
      <c r="BA903" t="str">
        <v>Toxtricity Low Key Form</v>
      </c>
      <c r="BB903" t="str">
        <v>Electric</v>
      </c>
      <c r="BC903" t="str">
        <v xml:space="preserve"> Poison</v>
      </c>
      <c r="BD903" t="str">
        <f t="shared" si="29"/>
        <v>Electric, Poison</v>
      </c>
      <c r="BE903" t="str">
        <v>Toxtricity Low Key Form</v>
      </c>
      <c r="BG903" t="str">
        <v>Electric, Poison</v>
      </c>
      <c r="BH903" t="str">
        <v>Sizzlipede</v>
      </c>
    </row>
    <row r="904" spans="32:60" x14ac:dyDescent="0.35">
      <c r="AF904" t="str">
        <v>Toxtricity Amped Form</v>
      </c>
      <c r="AG904" t="str">
        <v>Electric, Poison</v>
      </c>
      <c r="AH904" t="str" cm="1">
        <f t="array" ref="AH904:AI904">_xlfn.TEXTSPLIT(AG904,",")</f>
        <v>Electric</v>
      </c>
      <c r="AI904" t="str">
        <v xml:space="preserve"> Poison</v>
      </c>
      <c r="AJ904" t="str">
        <f>'pokedex_(Update_04.21)'!E901</f>
        <v>8</v>
      </c>
      <c r="AK904" t="str">
        <v>Toxtricity Amped Form</v>
      </c>
      <c r="AL904" t="str">
        <v>Electric</v>
      </c>
      <c r="AM904" t="str">
        <v xml:space="preserve"> Poison</v>
      </c>
      <c r="AN904" t="str">
        <f t="shared" si="28"/>
        <v>Electric, Poison</v>
      </c>
      <c r="AO904" t="str">
        <v>Toxtricity Amped Form</v>
      </c>
      <c r="AQ904" t="str">
        <v>Electric, Poison</v>
      </c>
      <c r="AR904" t="str">
        <v>Centiskorch</v>
      </c>
      <c r="AV904" t="str">
        <v>Toxtricity Amped Form</v>
      </c>
      <c r="AW904" t="str">
        <v>Electric, Poison</v>
      </c>
      <c r="AX904" t="str" cm="1">
        <f t="array" ref="AX904:AY904">_xlfn.TEXTSPLIT(AW904,",")</f>
        <v>Electric</v>
      </c>
      <c r="AY904" t="str">
        <v xml:space="preserve"> Poison</v>
      </c>
      <c r="AZ904" t="str">
        <f>'pokedex_(Update_04.21)'!E901</f>
        <v>8</v>
      </c>
      <c r="BA904" t="str">
        <v>Toxtricity Amped Form</v>
      </c>
      <c r="BB904" t="str">
        <v>Electric</v>
      </c>
      <c r="BC904" t="str">
        <v xml:space="preserve"> Poison</v>
      </c>
      <c r="BD904" t="str">
        <f t="shared" si="29"/>
        <v>Electric, Poison</v>
      </c>
      <c r="BE904" t="str">
        <v>Toxtricity Amped Form</v>
      </c>
      <c r="BG904" t="str">
        <v>Electric, Poison</v>
      </c>
      <c r="BH904" t="str">
        <v>Centiskorch</v>
      </c>
    </row>
    <row r="905" spans="32:60" x14ac:dyDescent="0.35">
      <c r="AF905" t="str">
        <v>Sizzlipede</v>
      </c>
      <c r="AG905" t="str">
        <v>Fire, Bug</v>
      </c>
      <c r="AH905" t="str" cm="1">
        <f t="array" ref="AH905:AI905">_xlfn.TEXTSPLIT(AG905,",")</f>
        <v>Fire</v>
      </c>
      <c r="AI905" t="str">
        <v xml:space="preserve"> Bug</v>
      </c>
      <c r="AJ905" t="str">
        <f>'pokedex_(Update_04.21)'!E902</f>
        <v>8</v>
      </c>
      <c r="AK905" t="str">
        <v>Sizzlipede</v>
      </c>
      <c r="AL905" t="str">
        <v>Fire</v>
      </c>
      <c r="AM905" t="str">
        <v xml:space="preserve"> Bug</v>
      </c>
      <c r="AN905" t="str">
        <f t="shared" si="28"/>
        <v>Fire, Bug</v>
      </c>
      <c r="AO905" t="str">
        <v>Sizzlipede</v>
      </c>
      <c r="AQ905" t="str">
        <v>Fire, Bug</v>
      </c>
      <c r="AR905" t="str">
        <v>Clobbopus</v>
      </c>
      <c r="AV905" t="str">
        <v>Sizzlipede</v>
      </c>
      <c r="AW905" t="str">
        <v>Fire, Bug</v>
      </c>
      <c r="AX905" t="str" cm="1">
        <f t="array" ref="AX905:AY905">_xlfn.TEXTSPLIT(AW905,",")</f>
        <v>Fire</v>
      </c>
      <c r="AY905" t="str">
        <v xml:space="preserve"> Bug</v>
      </c>
      <c r="AZ905" t="str">
        <f>'pokedex_(Update_04.21)'!E902</f>
        <v>8</v>
      </c>
      <c r="BA905" t="str">
        <v>Sizzlipede</v>
      </c>
      <c r="BB905" t="str">
        <v>Fire</v>
      </c>
      <c r="BC905" t="str">
        <v xml:space="preserve"> Bug</v>
      </c>
      <c r="BD905" t="str">
        <f t="shared" si="29"/>
        <v>Fire, Bug</v>
      </c>
      <c r="BE905" t="str">
        <v>Sizzlipede</v>
      </c>
      <c r="BG905" t="str">
        <v>Fire, Bug</v>
      </c>
      <c r="BH905" t="str">
        <v>Clobbopus</v>
      </c>
    </row>
    <row r="906" spans="32:60" x14ac:dyDescent="0.35">
      <c r="AF906" t="str">
        <v>Centiskorch</v>
      </c>
      <c r="AG906" t="str">
        <v>Fire, Bug</v>
      </c>
      <c r="AH906" t="str" cm="1">
        <f t="array" ref="AH906:AI906">_xlfn.TEXTSPLIT(AG906,",")</f>
        <v>Fire</v>
      </c>
      <c r="AI906" t="str">
        <v xml:space="preserve"> Bug</v>
      </c>
      <c r="AJ906" t="str">
        <f>'pokedex_(Update_04.21)'!E903</f>
        <v>8</v>
      </c>
      <c r="AK906" t="str">
        <v>Centiskorch</v>
      </c>
      <c r="AL906" t="str">
        <v>Fire</v>
      </c>
      <c r="AM906" t="str">
        <v xml:space="preserve"> Bug</v>
      </c>
      <c r="AN906" t="str">
        <f t="shared" si="28"/>
        <v>Fire, Bug</v>
      </c>
      <c r="AO906" t="str">
        <v>Centiskorch</v>
      </c>
      <c r="AQ906" t="str">
        <v>Fire, Bug</v>
      </c>
      <c r="AR906" t="str">
        <v>Grapploct</v>
      </c>
      <c r="AV906" t="str">
        <v>Centiskorch</v>
      </c>
      <c r="AW906" t="str">
        <v>Fire, Bug</v>
      </c>
      <c r="AX906" t="str" cm="1">
        <f t="array" ref="AX906:AY906">_xlfn.TEXTSPLIT(AW906,",")</f>
        <v>Fire</v>
      </c>
      <c r="AY906" t="str">
        <v xml:space="preserve"> Bug</v>
      </c>
      <c r="AZ906" t="str">
        <f>'pokedex_(Update_04.21)'!E903</f>
        <v>8</v>
      </c>
      <c r="BA906" t="str">
        <v>Centiskorch</v>
      </c>
      <c r="BB906" t="str">
        <v>Fire</v>
      </c>
      <c r="BC906" t="str">
        <v xml:space="preserve"> Bug</v>
      </c>
      <c r="BD906" t="str">
        <f t="shared" si="29"/>
        <v>Fire, Bug</v>
      </c>
      <c r="BE906" t="str">
        <v>Centiskorch</v>
      </c>
      <c r="BG906" t="str">
        <v>Fire, Bug</v>
      </c>
      <c r="BH906" t="str">
        <v>Grapploct</v>
      </c>
    </row>
    <row r="907" spans="32:60" x14ac:dyDescent="0.35">
      <c r="AF907" t="str">
        <v>Clobbopus</v>
      </c>
      <c r="AG907" t="str">
        <v>Fighting</v>
      </c>
      <c r="AH907" t="str" cm="1">
        <f t="array" ref="AH907">_xlfn.TEXTSPLIT(AG907,",")</f>
        <v>Fighting</v>
      </c>
      <c r="AJ907" t="str">
        <f>'pokedex_(Update_04.21)'!E904</f>
        <v>8</v>
      </c>
      <c r="AK907" t="str">
        <v>Clobbopus</v>
      </c>
      <c r="AL907" t="str">
        <v>Fighting</v>
      </c>
      <c r="AM907" t="str">
        <v>Fighting</v>
      </c>
      <c r="AN907" t="str">
        <f t="shared" si="28"/>
        <v>Fighting,Fighting</v>
      </c>
      <c r="AO907" t="str">
        <v>Clobbopus</v>
      </c>
      <c r="AQ907" t="str">
        <v>Fighting</v>
      </c>
      <c r="AR907" t="str">
        <v>Sinistea</v>
      </c>
      <c r="AV907" t="str">
        <v>Clobbopus</v>
      </c>
      <c r="AW907" t="str">
        <v>Fighting</v>
      </c>
      <c r="AX907" t="str" cm="1">
        <f t="array" ref="AX907">_xlfn.TEXTSPLIT(AW907,",")</f>
        <v>Fighting</v>
      </c>
      <c r="AZ907" t="str">
        <f>'pokedex_(Update_04.21)'!E904</f>
        <v>8</v>
      </c>
      <c r="BA907" t="str">
        <v>Clobbopus</v>
      </c>
      <c r="BB907" t="str">
        <v>Fighting</v>
      </c>
      <c r="BC907" t="str">
        <v>Fighting</v>
      </c>
      <c r="BD907" t="str">
        <f t="shared" si="29"/>
        <v>Fighting,Fighting</v>
      </c>
      <c r="BE907" t="str">
        <v>Clobbopus</v>
      </c>
      <c r="BG907" t="str">
        <v>Fighting</v>
      </c>
      <c r="BH907" t="str">
        <v>Sinistea</v>
      </c>
    </row>
    <row r="908" spans="32:60" x14ac:dyDescent="0.35">
      <c r="AF908" t="str">
        <v>Grapploct</v>
      </c>
      <c r="AG908" t="str">
        <v>Fighting</v>
      </c>
      <c r="AH908" t="str" cm="1">
        <f t="array" ref="AH908">_xlfn.TEXTSPLIT(AG908,",")</f>
        <v>Fighting</v>
      </c>
      <c r="AJ908" t="str">
        <f>'pokedex_(Update_04.21)'!E905</f>
        <v>8</v>
      </c>
      <c r="AK908" t="str">
        <v>Grapploct</v>
      </c>
      <c r="AL908" t="str">
        <v>Fighting</v>
      </c>
      <c r="AM908" t="str">
        <v>Fighting</v>
      </c>
      <c r="AN908" t="str">
        <f t="shared" si="28"/>
        <v>Fighting,Fighting</v>
      </c>
      <c r="AO908" t="str">
        <v>Grapploct</v>
      </c>
      <c r="AQ908" t="str">
        <v>Fighting</v>
      </c>
      <c r="AR908" t="str">
        <v>Polteageist</v>
      </c>
      <c r="AV908" t="str">
        <v>Grapploct</v>
      </c>
      <c r="AW908" t="str">
        <v>Fighting</v>
      </c>
      <c r="AX908" t="str" cm="1">
        <f t="array" ref="AX908">_xlfn.TEXTSPLIT(AW908,",")</f>
        <v>Fighting</v>
      </c>
      <c r="AZ908" t="str">
        <f>'pokedex_(Update_04.21)'!E905</f>
        <v>8</v>
      </c>
      <c r="BA908" t="str">
        <v>Grapploct</v>
      </c>
      <c r="BB908" t="str">
        <v>Fighting</v>
      </c>
      <c r="BC908" t="str">
        <v>Fighting</v>
      </c>
      <c r="BD908" t="str">
        <f t="shared" si="29"/>
        <v>Fighting,Fighting</v>
      </c>
      <c r="BE908" t="str">
        <v>Grapploct</v>
      </c>
      <c r="BG908" t="str">
        <v>Fighting</v>
      </c>
      <c r="BH908" t="str">
        <v>Polteageist</v>
      </c>
    </row>
    <row r="909" spans="32:60" x14ac:dyDescent="0.35">
      <c r="AF909" t="str">
        <v>Sinistea</v>
      </c>
      <c r="AG909" t="str">
        <v>Ghost</v>
      </c>
      <c r="AH909" t="str" cm="1">
        <f t="array" ref="AH909">_xlfn.TEXTSPLIT(AG909,",")</f>
        <v>Ghost</v>
      </c>
      <c r="AJ909" t="str">
        <f>'pokedex_(Update_04.21)'!E906</f>
        <v>8</v>
      </c>
      <c r="AK909" t="str">
        <v>Sinistea</v>
      </c>
      <c r="AL909" t="str">
        <v>Ghost</v>
      </c>
      <c r="AM909" t="str">
        <v>Ghost</v>
      </c>
      <c r="AN909" t="str">
        <f t="shared" si="28"/>
        <v>Ghost,Ghost</v>
      </c>
      <c r="AO909" t="str">
        <v>Sinistea</v>
      </c>
      <c r="AQ909" t="str">
        <v>Ghost</v>
      </c>
      <c r="AR909" t="str">
        <v>Hatenna</v>
      </c>
      <c r="AV909" t="str">
        <v>Sinistea</v>
      </c>
      <c r="AW909" t="str">
        <v>Ghost</v>
      </c>
      <c r="AX909" t="str" cm="1">
        <f t="array" ref="AX909">_xlfn.TEXTSPLIT(AW909,",")</f>
        <v>Ghost</v>
      </c>
      <c r="AZ909" t="str">
        <f>'pokedex_(Update_04.21)'!E906</f>
        <v>8</v>
      </c>
      <c r="BA909" t="str">
        <v>Sinistea</v>
      </c>
      <c r="BB909" t="str">
        <v>Ghost</v>
      </c>
      <c r="BC909" t="str">
        <v>Ghost</v>
      </c>
      <c r="BD909" t="str">
        <f t="shared" si="29"/>
        <v>Ghost,Ghost</v>
      </c>
      <c r="BE909" t="str">
        <v>Sinistea</v>
      </c>
      <c r="BG909" t="str">
        <v>Ghost</v>
      </c>
      <c r="BH909" t="str">
        <v>Hatenna</v>
      </c>
    </row>
    <row r="910" spans="32:60" x14ac:dyDescent="0.35">
      <c r="AF910" t="str">
        <v>Polteageist</v>
      </c>
      <c r="AG910" t="str">
        <v>Ghost</v>
      </c>
      <c r="AH910" t="str" cm="1">
        <f t="array" ref="AH910">_xlfn.TEXTSPLIT(AG910,",")</f>
        <v>Ghost</v>
      </c>
      <c r="AJ910" t="str">
        <f>'pokedex_(Update_04.21)'!E907</f>
        <v>8</v>
      </c>
      <c r="AK910" t="str">
        <v>Polteageist</v>
      </c>
      <c r="AL910" t="str">
        <v>Ghost</v>
      </c>
      <c r="AM910" t="str">
        <v>Ghost</v>
      </c>
      <c r="AN910" t="str">
        <f t="shared" si="28"/>
        <v>Ghost,Ghost</v>
      </c>
      <c r="AO910" t="str">
        <v>Polteageist</v>
      </c>
      <c r="AQ910" t="str">
        <v>Ghost</v>
      </c>
      <c r="AR910" t="str">
        <v>Hattrem</v>
      </c>
      <c r="AV910" t="str">
        <v>Polteageist</v>
      </c>
      <c r="AW910" t="str">
        <v>Ghost</v>
      </c>
      <c r="AX910" t="str" cm="1">
        <f t="array" ref="AX910">_xlfn.TEXTSPLIT(AW910,",")</f>
        <v>Ghost</v>
      </c>
      <c r="AZ910" t="str">
        <f>'pokedex_(Update_04.21)'!E907</f>
        <v>8</v>
      </c>
      <c r="BA910" t="str">
        <v>Polteageist</v>
      </c>
      <c r="BB910" t="str">
        <v>Ghost</v>
      </c>
      <c r="BC910" t="str">
        <v>Ghost</v>
      </c>
      <c r="BD910" t="str">
        <f t="shared" si="29"/>
        <v>Ghost,Ghost</v>
      </c>
      <c r="BE910" t="str">
        <v>Polteageist</v>
      </c>
      <c r="BG910" t="str">
        <v>Ghost</v>
      </c>
      <c r="BH910" t="str">
        <v>Hattrem</v>
      </c>
    </row>
    <row r="911" spans="32:60" x14ac:dyDescent="0.35">
      <c r="AF911" t="str">
        <v>Hatenna</v>
      </c>
      <c r="AG911" t="str">
        <v>Psychic</v>
      </c>
      <c r="AH911" t="str" cm="1">
        <f t="array" ref="AH911">_xlfn.TEXTSPLIT(AG911,",")</f>
        <v>Psychic</v>
      </c>
      <c r="AJ911" t="str">
        <f>'pokedex_(Update_04.21)'!E908</f>
        <v>8</v>
      </c>
      <c r="AK911" t="str">
        <v>Hatenna</v>
      </c>
      <c r="AL911" t="str">
        <v>Psychic</v>
      </c>
      <c r="AM911" t="str">
        <v>Psychic</v>
      </c>
      <c r="AN911" t="str">
        <f t="shared" si="28"/>
        <v>Psychic,Psychic</v>
      </c>
      <c r="AO911" t="str">
        <v>Hatenna</v>
      </c>
      <c r="AQ911" t="str">
        <v>Psychic</v>
      </c>
      <c r="AR911" t="str">
        <v>Hatterene</v>
      </c>
      <c r="AV911" t="str">
        <v>Hatenna</v>
      </c>
      <c r="AW911" t="str">
        <v>Psychic</v>
      </c>
      <c r="AX911" t="str" cm="1">
        <f t="array" ref="AX911">_xlfn.TEXTSPLIT(AW911,",")</f>
        <v>Psychic</v>
      </c>
      <c r="AZ911" t="str">
        <f>'pokedex_(Update_04.21)'!E908</f>
        <v>8</v>
      </c>
      <c r="BA911" t="str">
        <v>Hatenna</v>
      </c>
      <c r="BB911" t="str">
        <v>Psychic</v>
      </c>
      <c r="BC911" t="str">
        <v>Psychic</v>
      </c>
      <c r="BD911" t="str">
        <f t="shared" si="29"/>
        <v>Psychic,Psychic</v>
      </c>
      <c r="BE911" t="str">
        <v>Hatenna</v>
      </c>
      <c r="BG911" t="str">
        <v>Psychic</v>
      </c>
      <c r="BH911" t="str">
        <v>Hatterene</v>
      </c>
    </row>
    <row r="912" spans="32:60" x14ac:dyDescent="0.35">
      <c r="AF912" t="str">
        <v>Hattrem</v>
      </c>
      <c r="AG912" t="str">
        <v>Psychic</v>
      </c>
      <c r="AH912" t="str" cm="1">
        <f t="array" ref="AH912">_xlfn.TEXTSPLIT(AG912,",")</f>
        <v>Psychic</v>
      </c>
      <c r="AJ912" t="str">
        <f>'pokedex_(Update_04.21)'!E909</f>
        <v>8</v>
      </c>
      <c r="AK912" t="str">
        <v>Hattrem</v>
      </c>
      <c r="AL912" t="str">
        <v>Psychic</v>
      </c>
      <c r="AM912" t="str">
        <v>Psychic</v>
      </c>
      <c r="AN912" t="str">
        <f t="shared" si="28"/>
        <v>Psychic,Psychic</v>
      </c>
      <c r="AO912" t="str">
        <v>Hattrem</v>
      </c>
      <c r="AQ912" t="str">
        <v>Psychic</v>
      </c>
      <c r="AR912" t="str">
        <v>Impidimp</v>
      </c>
      <c r="AV912" t="str">
        <v>Hattrem</v>
      </c>
      <c r="AW912" t="str">
        <v>Psychic</v>
      </c>
      <c r="AX912" t="str" cm="1">
        <f t="array" ref="AX912">_xlfn.TEXTSPLIT(AW912,",")</f>
        <v>Psychic</v>
      </c>
      <c r="AZ912" t="str">
        <f>'pokedex_(Update_04.21)'!E909</f>
        <v>8</v>
      </c>
      <c r="BA912" t="str">
        <v>Hattrem</v>
      </c>
      <c r="BB912" t="str">
        <v>Psychic</v>
      </c>
      <c r="BC912" t="str">
        <v>Psychic</v>
      </c>
      <c r="BD912" t="str">
        <f t="shared" si="29"/>
        <v>Psychic,Psychic</v>
      </c>
      <c r="BE912" t="str">
        <v>Hattrem</v>
      </c>
      <c r="BG912" t="str">
        <v>Psychic</v>
      </c>
      <c r="BH912" t="str">
        <v>Impidimp</v>
      </c>
    </row>
    <row r="913" spans="32:60" x14ac:dyDescent="0.35">
      <c r="AF913" t="str">
        <v>Hatterene</v>
      </c>
      <c r="AG913" t="str">
        <v>Psychic, Fairy</v>
      </c>
      <c r="AH913" t="str" cm="1">
        <f t="array" ref="AH913:AI913">_xlfn.TEXTSPLIT(AG913,",")</f>
        <v>Psychic</v>
      </c>
      <c r="AI913" t="str">
        <v xml:space="preserve"> Fairy</v>
      </c>
      <c r="AJ913" t="str">
        <f>'pokedex_(Update_04.21)'!E910</f>
        <v>8</v>
      </c>
      <c r="AK913" t="str">
        <v>Hatterene</v>
      </c>
      <c r="AL913" t="str">
        <v>Psychic</v>
      </c>
      <c r="AM913" t="str">
        <v xml:space="preserve"> Fairy</v>
      </c>
      <c r="AN913" t="str">
        <f t="shared" si="28"/>
        <v>Psychic, Fairy</v>
      </c>
      <c r="AO913" t="str">
        <v>Hatterene</v>
      </c>
      <c r="AQ913" t="str">
        <v>Psychic, Fairy</v>
      </c>
      <c r="AR913" t="str">
        <v>Morgrem</v>
      </c>
      <c r="AV913" t="str">
        <v>Hatterene</v>
      </c>
      <c r="AW913" t="str">
        <v>Psychic, Fairy</v>
      </c>
      <c r="AX913" t="str" cm="1">
        <f t="array" ref="AX913:AY913">_xlfn.TEXTSPLIT(AW913,",")</f>
        <v>Psychic</v>
      </c>
      <c r="AY913" t="str">
        <v xml:space="preserve"> Fairy</v>
      </c>
      <c r="AZ913" t="str">
        <f>'pokedex_(Update_04.21)'!E910</f>
        <v>8</v>
      </c>
      <c r="BA913" t="str">
        <v>Hatterene</v>
      </c>
      <c r="BB913" t="str">
        <v>Psychic</v>
      </c>
      <c r="BC913" t="str">
        <v xml:space="preserve"> Fairy</v>
      </c>
      <c r="BD913" t="str">
        <f t="shared" si="29"/>
        <v>Psychic, Fairy</v>
      </c>
      <c r="BE913" t="str">
        <v>Hatterene</v>
      </c>
      <c r="BG913" t="str">
        <v>Psychic, Fairy</v>
      </c>
      <c r="BH913" t="str">
        <v>Morgrem</v>
      </c>
    </row>
    <row r="914" spans="32:60" x14ac:dyDescent="0.35">
      <c r="AF914" t="str">
        <v>Impidimp</v>
      </c>
      <c r="AG914" t="str">
        <v>Dark, Fairy</v>
      </c>
      <c r="AH914" t="str" cm="1">
        <f t="array" ref="AH914:AI914">_xlfn.TEXTSPLIT(AG914,",")</f>
        <v>Dark</v>
      </c>
      <c r="AI914" t="str">
        <v xml:space="preserve"> Fairy</v>
      </c>
      <c r="AJ914" t="str">
        <f>'pokedex_(Update_04.21)'!E911</f>
        <v>8</v>
      </c>
      <c r="AK914" t="str">
        <v>Impidimp</v>
      </c>
      <c r="AL914" t="str">
        <v>Dark</v>
      </c>
      <c r="AM914" t="str">
        <v xml:space="preserve"> Fairy</v>
      </c>
      <c r="AN914" t="str">
        <f t="shared" si="28"/>
        <v>Dark, Fairy</v>
      </c>
      <c r="AO914" t="str">
        <v>Impidimp</v>
      </c>
      <c r="AQ914" t="str">
        <v>Dark, Fairy</v>
      </c>
      <c r="AR914" t="str">
        <v>Grimmsnarl</v>
      </c>
      <c r="AV914" t="str">
        <v>Impidimp</v>
      </c>
      <c r="AW914" t="str">
        <v>Dark, Fairy</v>
      </c>
      <c r="AX914" t="str" cm="1">
        <f t="array" ref="AX914:AY914">_xlfn.TEXTSPLIT(AW914,",")</f>
        <v>Dark</v>
      </c>
      <c r="AY914" t="str">
        <v xml:space="preserve"> Fairy</v>
      </c>
      <c r="AZ914" t="str">
        <f>'pokedex_(Update_04.21)'!E911</f>
        <v>8</v>
      </c>
      <c r="BA914" t="str">
        <v>Impidimp</v>
      </c>
      <c r="BB914" t="str">
        <v>Dark</v>
      </c>
      <c r="BC914" t="str">
        <v xml:space="preserve"> Fairy</v>
      </c>
      <c r="BD914" t="str">
        <f t="shared" si="29"/>
        <v>Dark, Fairy</v>
      </c>
      <c r="BE914" t="str">
        <v>Impidimp</v>
      </c>
      <c r="BG914" t="str">
        <v>Dark, Fairy</v>
      </c>
      <c r="BH914" t="str">
        <v>Grimmsnarl</v>
      </c>
    </row>
    <row r="915" spans="32:60" x14ac:dyDescent="0.35">
      <c r="AF915" t="str">
        <v>Morgrem</v>
      </c>
      <c r="AG915" t="str">
        <v>Dark, Fairy</v>
      </c>
      <c r="AH915" t="str" cm="1">
        <f t="array" ref="AH915:AI915">_xlfn.TEXTSPLIT(AG915,",")</f>
        <v>Dark</v>
      </c>
      <c r="AI915" t="str">
        <v xml:space="preserve"> Fairy</v>
      </c>
      <c r="AJ915" t="str">
        <f>'pokedex_(Update_04.21)'!E912</f>
        <v>8</v>
      </c>
      <c r="AK915" t="str">
        <v>Morgrem</v>
      </c>
      <c r="AL915" t="str">
        <v>Dark</v>
      </c>
      <c r="AM915" t="str">
        <v xml:space="preserve"> Fairy</v>
      </c>
      <c r="AN915" t="str">
        <f t="shared" si="28"/>
        <v>Dark, Fairy</v>
      </c>
      <c r="AO915" t="str">
        <v>Morgrem</v>
      </c>
      <c r="AQ915" t="str">
        <v>Dark, Fairy</v>
      </c>
      <c r="AR915" t="str">
        <v>Obstagoon</v>
      </c>
      <c r="AV915" t="str">
        <v>Morgrem</v>
      </c>
      <c r="AW915" t="str">
        <v>Dark, Fairy</v>
      </c>
      <c r="AX915" t="str" cm="1">
        <f t="array" ref="AX915:AY915">_xlfn.TEXTSPLIT(AW915,",")</f>
        <v>Dark</v>
      </c>
      <c r="AY915" t="str">
        <v xml:space="preserve"> Fairy</v>
      </c>
      <c r="AZ915" t="str">
        <f>'pokedex_(Update_04.21)'!E912</f>
        <v>8</v>
      </c>
      <c r="BA915" t="str">
        <v>Morgrem</v>
      </c>
      <c r="BB915" t="str">
        <v>Dark</v>
      </c>
      <c r="BC915" t="str">
        <v xml:space="preserve"> Fairy</v>
      </c>
      <c r="BD915" t="str">
        <f t="shared" si="29"/>
        <v>Dark, Fairy</v>
      </c>
      <c r="BE915" t="str">
        <v>Morgrem</v>
      </c>
      <c r="BG915" t="str">
        <v>Dark, Fairy</v>
      </c>
      <c r="BH915" t="str">
        <v>Obstagoon</v>
      </c>
    </row>
    <row r="916" spans="32:60" x14ac:dyDescent="0.35">
      <c r="AF916" t="str">
        <v>Grimmsnarl</v>
      </c>
      <c r="AG916" t="str">
        <v>Dark, Fairy</v>
      </c>
      <c r="AH916" t="str" cm="1">
        <f t="array" ref="AH916:AI916">_xlfn.TEXTSPLIT(AG916,",")</f>
        <v>Dark</v>
      </c>
      <c r="AI916" t="str">
        <v xml:space="preserve"> Fairy</v>
      </c>
      <c r="AJ916" t="str">
        <f>'pokedex_(Update_04.21)'!E913</f>
        <v>8</v>
      </c>
      <c r="AK916" t="str">
        <v>Grimmsnarl</v>
      </c>
      <c r="AL916" t="str">
        <v>Dark</v>
      </c>
      <c r="AM916" t="str">
        <v xml:space="preserve"> Fairy</v>
      </c>
      <c r="AN916" t="str">
        <f t="shared" si="28"/>
        <v>Dark, Fairy</v>
      </c>
      <c r="AO916" t="str">
        <v>Grimmsnarl</v>
      </c>
      <c r="AQ916" t="str">
        <v>Dark, Fairy</v>
      </c>
      <c r="AR916" t="str">
        <v>Perrserker</v>
      </c>
      <c r="AV916" t="str">
        <v>Grimmsnarl</v>
      </c>
      <c r="AW916" t="str">
        <v>Dark, Fairy</v>
      </c>
      <c r="AX916" t="str" cm="1">
        <f t="array" ref="AX916:AY916">_xlfn.TEXTSPLIT(AW916,",")</f>
        <v>Dark</v>
      </c>
      <c r="AY916" t="str">
        <v xml:space="preserve"> Fairy</v>
      </c>
      <c r="AZ916" t="str">
        <f>'pokedex_(Update_04.21)'!E913</f>
        <v>8</v>
      </c>
      <c r="BA916" t="str">
        <v>Grimmsnarl</v>
      </c>
      <c r="BB916" t="str">
        <v>Dark</v>
      </c>
      <c r="BC916" t="str">
        <v xml:space="preserve"> Fairy</v>
      </c>
      <c r="BD916" t="str">
        <f t="shared" si="29"/>
        <v>Dark, Fairy</v>
      </c>
      <c r="BE916" t="str">
        <v>Grimmsnarl</v>
      </c>
      <c r="BG916" t="str">
        <v>Dark, Fairy</v>
      </c>
      <c r="BH916" t="str">
        <v>Perrserker</v>
      </c>
    </row>
    <row r="917" spans="32:60" x14ac:dyDescent="0.35">
      <c r="AF917" t="str">
        <v>Obstagoon</v>
      </c>
      <c r="AG917" t="str">
        <v>Dark, Normal</v>
      </c>
      <c r="AH917" t="str" cm="1">
        <f t="array" ref="AH917:AI917">_xlfn.TEXTSPLIT(AG917,",")</f>
        <v>Dark</v>
      </c>
      <c r="AI917" t="str">
        <v xml:space="preserve"> Normal</v>
      </c>
      <c r="AJ917" t="str">
        <f>'pokedex_(Update_04.21)'!E914</f>
        <v>8</v>
      </c>
      <c r="AK917" t="str">
        <v>Obstagoon</v>
      </c>
      <c r="AL917" t="str">
        <v>Dark</v>
      </c>
      <c r="AM917" t="str">
        <v xml:space="preserve"> Normal</v>
      </c>
      <c r="AN917" t="str">
        <f t="shared" si="28"/>
        <v>Dark, Normal</v>
      </c>
      <c r="AO917" t="str">
        <v>Obstagoon</v>
      </c>
      <c r="AQ917" t="str">
        <v>Dark, Normal</v>
      </c>
      <c r="AR917" t="str">
        <v>Cursola</v>
      </c>
      <c r="AV917" t="str">
        <v>Obstagoon</v>
      </c>
      <c r="AW917" t="str">
        <v>Dark, Normal</v>
      </c>
      <c r="AX917" t="str" cm="1">
        <f t="array" ref="AX917:AY917">_xlfn.TEXTSPLIT(AW917,",")</f>
        <v>Dark</v>
      </c>
      <c r="AY917" t="str">
        <v xml:space="preserve"> Normal</v>
      </c>
      <c r="AZ917" t="str">
        <f>'pokedex_(Update_04.21)'!E914</f>
        <v>8</v>
      </c>
      <c r="BA917" t="str">
        <v>Obstagoon</v>
      </c>
      <c r="BB917" t="str">
        <v>Dark</v>
      </c>
      <c r="BC917" t="str">
        <v xml:space="preserve"> Normal</v>
      </c>
      <c r="BD917" t="str">
        <f t="shared" si="29"/>
        <v>Dark, Normal</v>
      </c>
      <c r="BE917" t="str">
        <v>Obstagoon</v>
      </c>
      <c r="BG917" t="str">
        <v>Dark, Normal</v>
      </c>
      <c r="BH917" t="str">
        <v>Cursola</v>
      </c>
    </row>
    <row r="918" spans="32:60" x14ac:dyDescent="0.35">
      <c r="AF918" t="str">
        <v>Perrserker</v>
      </c>
      <c r="AG918" t="str">
        <v>Steel</v>
      </c>
      <c r="AH918" t="str" cm="1">
        <f t="array" ref="AH918">_xlfn.TEXTSPLIT(AG918,",")</f>
        <v>Steel</v>
      </c>
      <c r="AJ918" t="str">
        <f>'pokedex_(Update_04.21)'!E915</f>
        <v>8</v>
      </c>
      <c r="AK918" t="str">
        <v>Perrserker</v>
      </c>
      <c r="AL918" t="str">
        <v>Steel</v>
      </c>
      <c r="AM918" t="str">
        <v>Steel</v>
      </c>
      <c r="AN918" t="str">
        <f t="shared" si="28"/>
        <v>Steel,Steel</v>
      </c>
      <c r="AO918" t="str">
        <v>Perrserker</v>
      </c>
      <c r="AQ918" t="str">
        <v>Steel</v>
      </c>
      <c r="AR918" t="str">
        <v>Sirfetch'd</v>
      </c>
      <c r="AV918" t="str">
        <v>Perrserker</v>
      </c>
      <c r="AW918" t="str">
        <v>Steel</v>
      </c>
      <c r="AX918" t="str" cm="1">
        <f t="array" ref="AX918">_xlfn.TEXTSPLIT(AW918,",")</f>
        <v>Steel</v>
      </c>
      <c r="AZ918" t="str">
        <f>'pokedex_(Update_04.21)'!E915</f>
        <v>8</v>
      </c>
      <c r="BA918" t="str">
        <v>Perrserker</v>
      </c>
      <c r="BB918" t="str">
        <v>Steel</v>
      </c>
      <c r="BC918" t="str">
        <v>Steel</v>
      </c>
      <c r="BD918" t="str">
        <f t="shared" si="29"/>
        <v>Steel,Steel</v>
      </c>
      <c r="BE918" t="str">
        <v>Perrserker</v>
      </c>
      <c r="BG918" t="str">
        <v>Steel</v>
      </c>
      <c r="BH918" t="str">
        <v>Sirfetch'd</v>
      </c>
    </row>
    <row r="919" spans="32:60" x14ac:dyDescent="0.35">
      <c r="AF919" t="str">
        <v>Cursola</v>
      </c>
      <c r="AG919" t="str">
        <v>Ghost</v>
      </c>
      <c r="AH919" t="str" cm="1">
        <f t="array" ref="AH919">_xlfn.TEXTSPLIT(AG919,",")</f>
        <v>Ghost</v>
      </c>
      <c r="AJ919" t="str">
        <f>'pokedex_(Update_04.21)'!E916</f>
        <v>8</v>
      </c>
      <c r="AK919" t="str">
        <v>Cursola</v>
      </c>
      <c r="AL919" t="str">
        <v>Ghost</v>
      </c>
      <c r="AM919" t="str">
        <v>Ghost</v>
      </c>
      <c r="AN919" t="str">
        <f t="shared" si="28"/>
        <v>Ghost,Ghost</v>
      </c>
      <c r="AO919" t="str">
        <v>Cursola</v>
      </c>
      <c r="AQ919" t="str">
        <v>Ghost</v>
      </c>
      <c r="AR919" t="str">
        <v>Mr, Rime</v>
      </c>
      <c r="AV919" t="str">
        <v>Cursola</v>
      </c>
      <c r="AW919" t="str">
        <v>Ghost</v>
      </c>
      <c r="AX919" t="str" cm="1">
        <f t="array" ref="AX919">_xlfn.TEXTSPLIT(AW919,",")</f>
        <v>Ghost</v>
      </c>
      <c r="AZ919" t="str">
        <f>'pokedex_(Update_04.21)'!E916</f>
        <v>8</v>
      </c>
      <c r="BA919" t="str">
        <v>Cursola</v>
      </c>
      <c r="BB919" t="str">
        <v>Ghost</v>
      </c>
      <c r="BC919" t="str">
        <v>Ghost</v>
      </c>
      <c r="BD919" t="str">
        <f t="shared" si="29"/>
        <v>Ghost,Ghost</v>
      </c>
      <c r="BE919" t="str">
        <v>Cursola</v>
      </c>
      <c r="BG919" t="str">
        <v>Ghost</v>
      </c>
      <c r="BH919" t="str">
        <v>Mr, Rime</v>
      </c>
    </row>
    <row r="920" spans="32:60" x14ac:dyDescent="0.35">
      <c r="AF920" t="str">
        <v>Sirfetch'd</v>
      </c>
      <c r="AG920" t="str">
        <v>Fighting</v>
      </c>
      <c r="AH920" t="str" cm="1">
        <f t="array" ref="AH920">_xlfn.TEXTSPLIT(AG920,",")</f>
        <v>Fighting</v>
      </c>
      <c r="AJ920" t="str">
        <f>'pokedex_(Update_04.21)'!E917</f>
        <v>8</v>
      </c>
      <c r="AK920" t="str">
        <v>Sirfetch'd</v>
      </c>
      <c r="AL920" t="str">
        <v>Fighting</v>
      </c>
      <c r="AM920" t="str">
        <v>Fighting</v>
      </c>
      <c r="AN920" t="str">
        <f t="shared" si="28"/>
        <v>Fighting,Fighting</v>
      </c>
      <c r="AO920" t="str">
        <v>Sirfetch'd</v>
      </c>
      <c r="AQ920" t="str">
        <v>Fighting</v>
      </c>
      <c r="AR920" t="str">
        <v>Runerigus</v>
      </c>
      <c r="AV920" t="str">
        <v>Sirfetch'd</v>
      </c>
      <c r="AW920" t="str">
        <v>Fighting</v>
      </c>
      <c r="AX920" t="str" cm="1">
        <f t="array" ref="AX920">_xlfn.TEXTSPLIT(AW920,",")</f>
        <v>Fighting</v>
      </c>
      <c r="AZ920" t="str">
        <f>'pokedex_(Update_04.21)'!E917</f>
        <v>8</v>
      </c>
      <c r="BA920" t="str">
        <v>Sirfetch'd</v>
      </c>
      <c r="BB920" t="str">
        <v>Fighting</v>
      </c>
      <c r="BC920" t="str">
        <v>Fighting</v>
      </c>
      <c r="BD920" t="str">
        <f t="shared" si="29"/>
        <v>Fighting,Fighting</v>
      </c>
      <c r="BE920" t="str">
        <v>Sirfetch'd</v>
      </c>
      <c r="BG920" t="str">
        <v>Fighting</v>
      </c>
      <c r="BH920" t="str">
        <v>Runerigus</v>
      </c>
    </row>
    <row r="921" spans="32:60" x14ac:dyDescent="0.35">
      <c r="AF921" t="str">
        <v>Mr, Rime</v>
      </c>
      <c r="AG921" t="str">
        <v>Psychic, Ice</v>
      </c>
      <c r="AH921" t="str" cm="1">
        <f t="array" ref="AH921:AI921">_xlfn.TEXTSPLIT(AG921,",")</f>
        <v>Psychic</v>
      </c>
      <c r="AI921" t="str">
        <v xml:space="preserve"> Ice</v>
      </c>
      <c r="AJ921" t="str">
        <f>'pokedex_(Update_04.21)'!E918</f>
        <v>8</v>
      </c>
      <c r="AK921" t="str">
        <v>Mr, Rime</v>
      </c>
      <c r="AL921" t="str">
        <v>Psychic</v>
      </c>
      <c r="AM921" t="str">
        <v xml:space="preserve"> Ice</v>
      </c>
      <c r="AN921" t="str">
        <f t="shared" si="28"/>
        <v>Psychic, Ice</v>
      </c>
      <c r="AO921" t="str">
        <v>Mr, Rime</v>
      </c>
      <c r="AQ921" t="str">
        <v>Psychic, Ice</v>
      </c>
      <c r="AR921" t="str">
        <v>Milcery</v>
      </c>
      <c r="AV921" t="str">
        <v>Mr, Rime</v>
      </c>
      <c r="AW921" t="str">
        <v>Psychic, Ice</v>
      </c>
      <c r="AX921" t="str" cm="1">
        <f t="array" ref="AX921:AY921">_xlfn.TEXTSPLIT(AW921,",")</f>
        <v>Psychic</v>
      </c>
      <c r="AY921" t="str">
        <v xml:space="preserve"> Ice</v>
      </c>
      <c r="AZ921" t="str">
        <f>'pokedex_(Update_04.21)'!E918</f>
        <v>8</v>
      </c>
      <c r="BA921" t="str">
        <v>Mr, Rime</v>
      </c>
      <c r="BB921" t="str">
        <v>Psychic</v>
      </c>
      <c r="BC921" t="str">
        <v xml:space="preserve"> Ice</v>
      </c>
      <c r="BD921" t="str">
        <f t="shared" si="29"/>
        <v>Psychic, Ice</v>
      </c>
      <c r="BE921" t="str">
        <v>Mr, Rime</v>
      </c>
      <c r="BG921" t="str">
        <v>Psychic, Ice</v>
      </c>
      <c r="BH921" t="str">
        <v>Milcery</v>
      </c>
    </row>
    <row r="922" spans="32:60" x14ac:dyDescent="0.35">
      <c r="AF922" t="str">
        <v>Runerigus</v>
      </c>
      <c r="AG922" t="str">
        <v>Ground, Ghost</v>
      </c>
      <c r="AH922" t="str" cm="1">
        <f t="array" ref="AH922:AI922">_xlfn.TEXTSPLIT(AG922,",")</f>
        <v>Ground</v>
      </c>
      <c r="AI922" t="str">
        <v xml:space="preserve"> Ghost</v>
      </c>
      <c r="AJ922" t="str">
        <f>'pokedex_(Update_04.21)'!E919</f>
        <v>8</v>
      </c>
      <c r="AK922" t="str">
        <v>Runerigus</v>
      </c>
      <c r="AL922" t="str">
        <v>Ground</v>
      </c>
      <c r="AM922" t="str">
        <v xml:space="preserve"> Ghost</v>
      </c>
      <c r="AN922" t="str">
        <f t="shared" si="28"/>
        <v>Ground, Ghost</v>
      </c>
      <c r="AO922" t="str">
        <v>Runerigus</v>
      </c>
      <c r="AQ922" t="str">
        <v>Ground, Ghost</v>
      </c>
      <c r="AR922" t="str">
        <v>Alcremie</v>
      </c>
      <c r="AV922" t="str">
        <v>Runerigus</v>
      </c>
      <c r="AW922" t="str">
        <v>Ground, Ghost</v>
      </c>
      <c r="AX922" t="str" cm="1">
        <f t="array" ref="AX922:AY922">_xlfn.TEXTSPLIT(AW922,",")</f>
        <v>Ground</v>
      </c>
      <c r="AY922" t="str">
        <v xml:space="preserve"> Ghost</v>
      </c>
      <c r="AZ922" t="str">
        <f>'pokedex_(Update_04.21)'!E919</f>
        <v>8</v>
      </c>
      <c r="BA922" t="str">
        <v>Runerigus</v>
      </c>
      <c r="BB922" t="str">
        <v>Ground</v>
      </c>
      <c r="BC922" t="str">
        <v xml:space="preserve"> Ghost</v>
      </c>
      <c r="BD922" t="str">
        <f t="shared" si="29"/>
        <v>Ground, Ghost</v>
      </c>
      <c r="BE922" t="str">
        <v>Runerigus</v>
      </c>
      <c r="BG922" t="str">
        <v>Ground, Ghost</v>
      </c>
      <c r="BH922" t="str">
        <v>Alcremie</v>
      </c>
    </row>
    <row r="923" spans="32:60" x14ac:dyDescent="0.35">
      <c r="AF923" t="str">
        <v>Milcery</v>
      </c>
      <c r="AG923" t="str">
        <v>Fairy</v>
      </c>
      <c r="AH923" t="str" cm="1">
        <f t="array" ref="AH923">_xlfn.TEXTSPLIT(AG923,",")</f>
        <v>Fairy</v>
      </c>
      <c r="AJ923" t="str">
        <f>'pokedex_(Update_04.21)'!E920</f>
        <v>8</v>
      </c>
      <c r="AK923" t="str">
        <v>Milcery</v>
      </c>
      <c r="AL923" t="str">
        <v>Fairy</v>
      </c>
      <c r="AM923" t="str">
        <v>Fairy</v>
      </c>
      <c r="AN923" t="str">
        <f t="shared" si="28"/>
        <v>Fairy,Fairy</v>
      </c>
      <c r="AO923" t="str">
        <v>Milcery</v>
      </c>
      <c r="AQ923" t="str">
        <v>Fairy</v>
      </c>
      <c r="AR923" t="str">
        <v>Falinks</v>
      </c>
      <c r="AV923" t="str">
        <v>Milcery</v>
      </c>
      <c r="AW923" t="str">
        <v>Fairy</v>
      </c>
      <c r="AX923" t="str" cm="1">
        <f t="array" ref="AX923">_xlfn.TEXTSPLIT(AW923,",")</f>
        <v>Fairy</v>
      </c>
      <c r="AZ923" t="str">
        <f>'pokedex_(Update_04.21)'!E920</f>
        <v>8</v>
      </c>
      <c r="BA923" t="str">
        <v>Milcery</v>
      </c>
      <c r="BB923" t="str">
        <v>Fairy</v>
      </c>
      <c r="BC923" t="str">
        <v>Fairy</v>
      </c>
      <c r="BD923" t="str">
        <f t="shared" si="29"/>
        <v>Fairy,Fairy</v>
      </c>
      <c r="BE923" t="str">
        <v>Milcery</v>
      </c>
      <c r="BG923" t="str">
        <v>Fairy</v>
      </c>
      <c r="BH923" t="str">
        <v>Falinks</v>
      </c>
    </row>
    <row r="924" spans="32:60" x14ac:dyDescent="0.35">
      <c r="AF924" t="str">
        <v>Alcremie</v>
      </c>
      <c r="AG924" t="str">
        <v>Fairy</v>
      </c>
      <c r="AH924" t="str" cm="1">
        <f t="array" ref="AH924">_xlfn.TEXTSPLIT(AG924,",")</f>
        <v>Fairy</v>
      </c>
      <c r="AJ924" t="str">
        <f>'pokedex_(Update_04.21)'!E921</f>
        <v>8</v>
      </c>
      <c r="AK924" t="str">
        <v>Alcremie</v>
      </c>
      <c r="AL924" t="str">
        <v>Fairy</v>
      </c>
      <c r="AM924" t="str">
        <v>Fairy</v>
      </c>
      <c r="AN924" t="str">
        <f t="shared" si="28"/>
        <v>Fairy,Fairy</v>
      </c>
      <c r="AO924" t="str">
        <v>Alcremie</v>
      </c>
      <c r="AQ924" t="str">
        <v>Fairy</v>
      </c>
      <c r="AR924" t="str">
        <v>Pincurchin</v>
      </c>
      <c r="AV924" t="str">
        <v>Alcremie</v>
      </c>
      <c r="AW924" t="str">
        <v>Fairy</v>
      </c>
      <c r="AX924" t="str" cm="1">
        <f t="array" ref="AX924">_xlfn.TEXTSPLIT(AW924,",")</f>
        <v>Fairy</v>
      </c>
      <c r="AZ924" t="str">
        <f>'pokedex_(Update_04.21)'!E921</f>
        <v>8</v>
      </c>
      <c r="BA924" t="str">
        <v>Alcremie</v>
      </c>
      <c r="BB924" t="str">
        <v>Fairy</v>
      </c>
      <c r="BC924" t="str">
        <v>Fairy</v>
      </c>
      <c r="BD924" t="str">
        <f t="shared" si="29"/>
        <v>Fairy,Fairy</v>
      </c>
      <c r="BE924" t="str">
        <v>Alcremie</v>
      </c>
      <c r="BG924" t="str">
        <v>Fairy</v>
      </c>
      <c r="BH924" t="str">
        <v>Pincurchin</v>
      </c>
    </row>
    <row r="925" spans="32:60" x14ac:dyDescent="0.35">
      <c r="AF925" t="str">
        <v>Falinks</v>
      </c>
      <c r="AG925" t="str">
        <v>Fighting</v>
      </c>
      <c r="AH925" t="str" cm="1">
        <f t="array" ref="AH925">_xlfn.TEXTSPLIT(AG925,",")</f>
        <v>Fighting</v>
      </c>
      <c r="AJ925" t="str">
        <f>'pokedex_(Update_04.21)'!E922</f>
        <v>8</v>
      </c>
      <c r="AK925" t="str">
        <v>Falinks</v>
      </c>
      <c r="AL925" t="str">
        <v>Fighting</v>
      </c>
      <c r="AM925" t="str">
        <v>Fighting</v>
      </c>
      <c r="AN925" t="str">
        <f t="shared" si="28"/>
        <v>Fighting,Fighting</v>
      </c>
      <c r="AO925" t="str">
        <v>Falinks</v>
      </c>
      <c r="AQ925" t="str">
        <v>Fighting</v>
      </c>
      <c r="AR925" t="str">
        <v>Snom</v>
      </c>
      <c r="AV925" t="str">
        <v>Falinks</v>
      </c>
      <c r="AW925" t="str">
        <v>Fighting</v>
      </c>
      <c r="AX925" t="str" cm="1">
        <f t="array" ref="AX925">_xlfn.TEXTSPLIT(AW925,",")</f>
        <v>Fighting</v>
      </c>
      <c r="AZ925" t="str">
        <f>'pokedex_(Update_04.21)'!E922</f>
        <v>8</v>
      </c>
      <c r="BA925" t="str">
        <v>Falinks</v>
      </c>
      <c r="BB925" t="str">
        <v>Fighting</v>
      </c>
      <c r="BC925" t="str">
        <v>Fighting</v>
      </c>
      <c r="BD925" t="str">
        <f t="shared" si="29"/>
        <v>Fighting,Fighting</v>
      </c>
      <c r="BE925" t="str">
        <v>Falinks</v>
      </c>
      <c r="BG925" t="str">
        <v>Fighting</v>
      </c>
      <c r="BH925" t="str">
        <v>Snom</v>
      </c>
    </row>
    <row r="926" spans="32:60" x14ac:dyDescent="0.35">
      <c r="AF926" t="str">
        <v>Pincurchin</v>
      </c>
      <c r="AG926" t="str">
        <v>Electric</v>
      </c>
      <c r="AH926" t="str" cm="1">
        <f t="array" ref="AH926">_xlfn.TEXTSPLIT(AG926,",")</f>
        <v>Electric</v>
      </c>
      <c r="AJ926" t="str">
        <f>'pokedex_(Update_04.21)'!E923</f>
        <v>8</v>
      </c>
      <c r="AK926" t="str">
        <v>Pincurchin</v>
      </c>
      <c r="AL926" t="str">
        <v>Electric</v>
      </c>
      <c r="AM926" t="str">
        <v>Electric</v>
      </c>
      <c r="AN926" t="str">
        <f t="shared" si="28"/>
        <v>Electric,Electric</v>
      </c>
      <c r="AO926" t="str">
        <v>Pincurchin</v>
      </c>
      <c r="AQ926" t="str">
        <v>Electric</v>
      </c>
      <c r="AR926" t="str">
        <v>Frosmoth</v>
      </c>
      <c r="AV926" t="str">
        <v>Pincurchin</v>
      </c>
      <c r="AW926" t="str">
        <v>Electric</v>
      </c>
      <c r="AX926" t="str" cm="1">
        <f t="array" ref="AX926">_xlfn.TEXTSPLIT(AW926,",")</f>
        <v>Electric</v>
      </c>
      <c r="AZ926" t="str">
        <f>'pokedex_(Update_04.21)'!E923</f>
        <v>8</v>
      </c>
      <c r="BA926" t="str">
        <v>Pincurchin</v>
      </c>
      <c r="BB926" t="str">
        <v>Electric</v>
      </c>
      <c r="BC926" t="str">
        <v>Electric</v>
      </c>
      <c r="BD926" t="str">
        <f t="shared" si="29"/>
        <v>Electric,Electric</v>
      </c>
      <c r="BE926" t="str">
        <v>Pincurchin</v>
      </c>
      <c r="BG926" t="str">
        <v>Electric</v>
      </c>
      <c r="BH926" t="str">
        <v>Frosmoth</v>
      </c>
    </row>
    <row r="927" spans="32:60" x14ac:dyDescent="0.35">
      <c r="AF927" t="str">
        <v>Snom</v>
      </c>
      <c r="AG927" t="str">
        <v>Ice, Bug</v>
      </c>
      <c r="AH927" t="str" cm="1">
        <f t="array" ref="AH927:AI927">_xlfn.TEXTSPLIT(AG927,",")</f>
        <v>Ice</v>
      </c>
      <c r="AI927" t="str">
        <v xml:space="preserve"> Bug</v>
      </c>
      <c r="AJ927" t="str">
        <f>'pokedex_(Update_04.21)'!E924</f>
        <v>8</v>
      </c>
      <c r="AK927" t="str">
        <v>Snom</v>
      </c>
      <c r="AL927" t="str">
        <v>Ice</v>
      </c>
      <c r="AM927" t="str">
        <v xml:space="preserve"> Bug</v>
      </c>
      <c r="AN927" t="str">
        <f t="shared" si="28"/>
        <v>Ice, Bug</v>
      </c>
      <c r="AO927" t="str">
        <v>Snom</v>
      </c>
      <c r="AQ927" t="str">
        <v>Ice, Bug</v>
      </c>
      <c r="AR927" t="str">
        <v>Stonjourner</v>
      </c>
      <c r="AV927" t="str">
        <v>Snom</v>
      </c>
      <c r="AW927" t="str">
        <v>Ice, Bug</v>
      </c>
      <c r="AX927" t="str" cm="1">
        <f t="array" ref="AX927:AY927">_xlfn.TEXTSPLIT(AW927,",")</f>
        <v>Ice</v>
      </c>
      <c r="AY927" t="str">
        <v xml:space="preserve"> Bug</v>
      </c>
      <c r="AZ927" t="str">
        <f>'pokedex_(Update_04.21)'!E924</f>
        <v>8</v>
      </c>
      <c r="BA927" t="str">
        <v>Snom</v>
      </c>
      <c r="BB927" t="str">
        <v>Ice</v>
      </c>
      <c r="BC927" t="str">
        <v xml:space="preserve"> Bug</v>
      </c>
      <c r="BD927" t="str">
        <f t="shared" si="29"/>
        <v>Ice, Bug</v>
      </c>
      <c r="BE927" t="str">
        <v>Snom</v>
      </c>
      <c r="BG927" t="str">
        <v>Ice, Bug</v>
      </c>
      <c r="BH927" t="str">
        <v>Stonjourner</v>
      </c>
    </row>
    <row r="928" spans="32:60" x14ac:dyDescent="0.35">
      <c r="AF928" t="str">
        <v>Frosmoth</v>
      </c>
      <c r="AG928" t="str">
        <v>Ice, Bug</v>
      </c>
      <c r="AH928" t="str" cm="1">
        <f t="array" ref="AH928:AI928">_xlfn.TEXTSPLIT(AG928,",")</f>
        <v>Ice</v>
      </c>
      <c r="AI928" t="str">
        <v xml:space="preserve"> Bug</v>
      </c>
      <c r="AJ928" t="str">
        <f>'pokedex_(Update_04.21)'!E925</f>
        <v>8</v>
      </c>
      <c r="AK928" t="str">
        <v>Frosmoth</v>
      </c>
      <c r="AL928" t="str">
        <v>Ice</v>
      </c>
      <c r="AM928" t="str">
        <v xml:space="preserve"> Bug</v>
      </c>
      <c r="AN928" t="str">
        <f t="shared" si="28"/>
        <v>Ice, Bug</v>
      </c>
      <c r="AO928" t="str">
        <v>Frosmoth</v>
      </c>
      <c r="AQ928" t="str">
        <v>Ice, Bug</v>
      </c>
      <c r="AR928" t="str">
        <v>Eiscue Ice Face</v>
      </c>
      <c r="AV928" t="str">
        <v>Frosmoth</v>
      </c>
      <c r="AW928" t="str">
        <v>Ice, Bug</v>
      </c>
      <c r="AX928" t="str" cm="1">
        <f t="array" ref="AX928:AY928">_xlfn.TEXTSPLIT(AW928,",")</f>
        <v>Ice</v>
      </c>
      <c r="AY928" t="str">
        <v xml:space="preserve"> Bug</v>
      </c>
      <c r="AZ928" t="str">
        <f>'pokedex_(Update_04.21)'!E925</f>
        <v>8</v>
      </c>
      <c r="BA928" t="str">
        <v>Frosmoth</v>
      </c>
      <c r="BB928" t="str">
        <v>Ice</v>
      </c>
      <c r="BC928" t="str">
        <v xml:space="preserve"> Bug</v>
      </c>
      <c r="BD928" t="str">
        <f t="shared" si="29"/>
        <v>Ice, Bug</v>
      </c>
      <c r="BE928" t="str">
        <v>Frosmoth</v>
      </c>
      <c r="BG928" t="str">
        <v>Ice, Bug</v>
      </c>
      <c r="BH928" t="str">
        <v>Eiscue Ice Face</v>
      </c>
    </row>
    <row r="929" spans="32:60" x14ac:dyDescent="0.35">
      <c r="AF929" t="str">
        <v>Stonjourner</v>
      </c>
      <c r="AG929" t="str">
        <v>Rock</v>
      </c>
      <c r="AH929" t="str" cm="1">
        <f t="array" ref="AH929">_xlfn.TEXTSPLIT(AG929,",")</f>
        <v>Rock</v>
      </c>
      <c r="AJ929" t="str">
        <f>'pokedex_(Update_04.21)'!E926</f>
        <v>8</v>
      </c>
      <c r="AK929" t="str">
        <v>Stonjourner</v>
      </c>
      <c r="AL929" t="str">
        <v>Rock</v>
      </c>
      <c r="AM929" t="str">
        <v>Rock</v>
      </c>
      <c r="AN929" t="str">
        <f t="shared" si="28"/>
        <v>Rock,Rock</v>
      </c>
      <c r="AO929" t="str">
        <v>Stonjourner</v>
      </c>
      <c r="AQ929" t="str">
        <v>Rock</v>
      </c>
      <c r="AR929" t="str">
        <v>Eiscue Noice Face</v>
      </c>
      <c r="AV929" t="str">
        <v>Stonjourner</v>
      </c>
      <c r="AW929" t="str">
        <v>Rock</v>
      </c>
      <c r="AX929" t="str" cm="1">
        <f t="array" ref="AX929">_xlfn.TEXTSPLIT(AW929,",")</f>
        <v>Rock</v>
      </c>
      <c r="AZ929" t="str">
        <f>'pokedex_(Update_04.21)'!E926</f>
        <v>8</v>
      </c>
      <c r="BA929" t="str">
        <v>Stonjourner</v>
      </c>
      <c r="BB929" t="str">
        <v>Rock</v>
      </c>
      <c r="BC929" t="str">
        <v>Rock</v>
      </c>
      <c r="BD929" t="str">
        <f t="shared" si="29"/>
        <v>Rock,Rock</v>
      </c>
      <c r="BE929" t="str">
        <v>Stonjourner</v>
      </c>
      <c r="BG929" t="str">
        <v>Rock</v>
      </c>
      <c r="BH929" t="str">
        <v>Eiscue Noice Face</v>
      </c>
    </row>
    <row r="930" spans="32:60" x14ac:dyDescent="0.35">
      <c r="AF930" t="str">
        <v>Eiscue Ice Face</v>
      </c>
      <c r="AG930" t="str">
        <v>Ice</v>
      </c>
      <c r="AH930" t="str" cm="1">
        <f t="array" ref="AH930">_xlfn.TEXTSPLIT(AG930,",")</f>
        <v>Ice</v>
      </c>
      <c r="AJ930" t="str">
        <f>'pokedex_(Update_04.21)'!E927</f>
        <v>8</v>
      </c>
      <c r="AK930" t="str">
        <v>Eiscue Ice Face</v>
      </c>
      <c r="AL930" t="str">
        <v>Ice</v>
      </c>
      <c r="AM930" t="str">
        <v>Ice</v>
      </c>
      <c r="AN930" t="str">
        <f t="shared" si="28"/>
        <v>Ice,Ice</v>
      </c>
      <c r="AO930" t="str">
        <v>Eiscue Ice Face</v>
      </c>
      <c r="AQ930" t="str">
        <v>Ice</v>
      </c>
      <c r="AR930" t="str">
        <v>Indeedee Male</v>
      </c>
      <c r="AV930" t="str">
        <v>Eiscue Ice Face</v>
      </c>
      <c r="AW930" t="str">
        <v>Ice</v>
      </c>
      <c r="AX930" t="str" cm="1">
        <f t="array" ref="AX930">_xlfn.TEXTSPLIT(AW930,",")</f>
        <v>Ice</v>
      </c>
      <c r="AZ930" t="str">
        <f>'pokedex_(Update_04.21)'!E927</f>
        <v>8</v>
      </c>
      <c r="BA930" t="str">
        <v>Eiscue Ice Face</v>
      </c>
      <c r="BB930" t="str">
        <v>Ice</v>
      </c>
      <c r="BC930" t="str">
        <v>Ice</v>
      </c>
      <c r="BD930" t="str">
        <f t="shared" si="29"/>
        <v>Ice,Ice</v>
      </c>
      <c r="BE930" t="str">
        <v>Eiscue Ice Face</v>
      </c>
      <c r="BG930" t="str">
        <v>Ice</v>
      </c>
      <c r="BH930" t="str">
        <v>Indeedee Male</v>
      </c>
    </row>
    <row r="931" spans="32:60" x14ac:dyDescent="0.35">
      <c r="AF931" t="str">
        <v>Eiscue Noice Face</v>
      </c>
      <c r="AG931" t="str">
        <v>Ice</v>
      </c>
      <c r="AH931" t="str" cm="1">
        <f t="array" ref="AH931">_xlfn.TEXTSPLIT(AG931,",")</f>
        <v>Ice</v>
      </c>
      <c r="AJ931" t="str">
        <f>'pokedex_(Update_04.21)'!E928</f>
        <v>8</v>
      </c>
      <c r="AK931" t="str">
        <v>Eiscue Noice Face</v>
      </c>
      <c r="AL931" t="str">
        <v>Ice</v>
      </c>
      <c r="AM931" t="str">
        <v>Ice</v>
      </c>
      <c r="AN931" t="str">
        <f t="shared" si="28"/>
        <v>Ice,Ice</v>
      </c>
      <c r="AO931" t="str">
        <v>Eiscue Noice Face</v>
      </c>
      <c r="AQ931" t="str">
        <v>Ice</v>
      </c>
      <c r="AR931" t="str">
        <v>Indeedee Female</v>
      </c>
      <c r="AV931" t="str">
        <v>Eiscue Noice Face</v>
      </c>
      <c r="AW931" t="str">
        <v>Ice</v>
      </c>
      <c r="AX931" t="str" cm="1">
        <f t="array" ref="AX931">_xlfn.TEXTSPLIT(AW931,",")</f>
        <v>Ice</v>
      </c>
      <c r="AZ931" t="str">
        <f>'pokedex_(Update_04.21)'!E928</f>
        <v>8</v>
      </c>
      <c r="BA931" t="str">
        <v>Eiscue Noice Face</v>
      </c>
      <c r="BB931" t="str">
        <v>Ice</v>
      </c>
      <c r="BC931" t="str">
        <v>Ice</v>
      </c>
      <c r="BD931" t="str">
        <f t="shared" si="29"/>
        <v>Ice,Ice</v>
      </c>
      <c r="BE931" t="str">
        <v>Eiscue Noice Face</v>
      </c>
      <c r="BG931" t="str">
        <v>Ice</v>
      </c>
      <c r="BH931" t="str">
        <v>Indeedee Female</v>
      </c>
    </row>
    <row r="932" spans="32:60" x14ac:dyDescent="0.35">
      <c r="AF932" t="str">
        <v>Indeedee Male</v>
      </c>
      <c r="AG932" t="str">
        <v>Psychic, Normal</v>
      </c>
      <c r="AH932" t="str" cm="1">
        <f t="array" ref="AH932:AI932">_xlfn.TEXTSPLIT(AG932,",")</f>
        <v>Psychic</v>
      </c>
      <c r="AI932" t="str">
        <v xml:space="preserve"> Normal</v>
      </c>
      <c r="AJ932" t="str">
        <f>'pokedex_(Update_04.21)'!E929</f>
        <v>8</v>
      </c>
      <c r="AK932" t="str">
        <v>Indeedee Male</v>
      </c>
      <c r="AL932" t="str">
        <v>Psychic</v>
      </c>
      <c r="AM932" t="str">
        <v xml:space="preserve"> Normal</v>
      </c>
      <c r="AN932" t="str">
        <f t="shared" si="28"/>
        <v>Psychic, Normal</v>
      </c>
      <c r="AO932" t="str">
        <v>Indeedee Male</v>
      </c>
      <c r="AQ932" t="str">
        <v>Psychic, Normal</v>
      </c>
      <c r="AR932" t="str">
        <v>Morpeko Full Belly Mode</v>
      </c>
      <c r="AV932" t="str">
        <v>Indeedee Male</v>
      </c>
      <c r="AW932" t="str">
        <v>Psychic, Normal</v>
      </c>
      <c r="AX932" t="str" cm="1">
        <f t="array" ref="AX932:AY932">_xlfn.TEXTSPLIT(AW932,",")</f>
        <v>Psychic</v>
      </c>
      <c r="AY932" t="str">
        <v xml:space="preserve"> Normal</v>
      </c>
      <c r="AZ932" t="str">
        <f>'pokedex_(Update_04.21)'!E929</f>
        <v>8</v>
      </c>
      <c r="BA932" t="str">
        <v>Indeedee Male</v>
      </c>
      <c r="BB932" t="str">
        <v>Psychic</v>
      </c>
      <c r="BC932" t="str">
        <v xml:space="preserve"> Normal</v>
      </c>
      <c r="BD932" t="str">
        <f t="shared" si="29"/>
        <v>Psychic, Normal</v>
      </c>
      <c r="BE932" t="str">
        <v>Indeedee Male</v>
      </c>
      <c r="BG932" t="str">
        <v>Psychic, Normal</v>
      </c>
      <c r="BH932" t="str">
        <v>Morpeko Full Belly Mode</v>
      </c>
    </row>
    <row r="933" spans="32:60" x14ac:dyDescent="0.35">
      <c r="AF933" t="str">
        <v>Indeedee Female</v>
      </c>
      <c r="AG933" t="str">
        <v>Psychic, Normal</v>
      </c>
      <c r="AH933" t="str" cm="1">
        <f t="array" ref="AH933:AI933">_xlfn.TEXTSPLIT(AG933,",")</f>
        <v>Psychic</v>
      </c>
      <c r="AI933" t="str">
        <v xml:space="preserve"> Normal</v>
      </c>
      <c r="AJ933" t="str">
        <f>'pokedex_(Update_04.21)'!E930</f>
        <v>8</v>
      </c>
      <c r="AK933" t="str">
        <v>Indeedee Female</v>
      </c>
      <c r="AL933" t="str">
        <v>Psychic</v>
      </c>
      <c r="AM933" t="str">
        <v xml:space="preserve"> Normal</v>
      </c>
      <c r="AN933" t="str">
        <f t="shared" si="28"/>
        <v>Psychic, Normal</v>
      </c>
      <c r="AO933" t="str">
        <v>Indeedee Female</v>
      </c>
      <c r="AQ933" t="str">
        <v>Psychic, Normal</v>
      </c>
      <c r="AR933" t="str">
        <v>Morpeko Hangry Mode</v>
      </c>
      <c r="AV933" t="str">
        <v>Indeedee Female</v>
      </c>
      <c r="AW933" t="str">
        <v>Psychic, Normal</v>
      </c>
      <c r="AX933" t="str" cm="1">
        <f t="array" ref="AX933:AY933">_xlfn.TEXTSPLIT(AW933,",")</f>
        <v>Psychic</v>
      </c>
      <c r="AY933" t="str">
        <v xml:space="preserve"> Normal</v>
      </c>
      <c r="AZ933" t="str">
        <f>'pokedex_(Update_04.21)'!E930</f>
        <v>8</v>
      </c>
      <c r="BA933" t="str">
        <v>Indeedee Female</v>
      </c>
      <c r="BB933" t="str">
        <v>Psychic</v>
      </c>
      <c r="BC933" t="str">
        <v xml:space="preserve"> Normal</v>
      </c>
      <c r="BD933" t="str">
        <f t="shared" si="29"/>
        <v>Psychic, Normal</v>
      </c>
      <c r="BE933" t="str">
        <v>Indeedee Female</v>
      </c>
      <c r="BG933" t="str">
        <v>Psychic, Normal</v>
      </c>
      <c r="BH933" t="str">
        <v>Morpeko Hangry Mode</v>
      </c>
    </row>
    <row r="934" spans="32:60" x14ac:dyDescent="0.35">
      <c r="AF934" t="str">
        <v>Morpeko Full Belly Mode</v>
      </c>
      <c r="AG934" t="str">
        <v>Electric, Dark</v>
      </c>
      <c r="AH934" t="str" cm="1">
        <f t="array" ref="AH934:AI934">_xlfn.TEXTSPLIT(AG934,",")</f>
        <v>Electric</v>
      </c>
      <c r="AI934" t="str">
        <v xml:space="preserve"> Dark</v>
      </c>
      <c r="AJ934" t="str">
        <f>'pokedex_(Update_04.21)'!E931</f>
        <v>8</v>
      </c>
      <c r="AK934" t="str">
        <v>Morpeko Full Belly Mode</v>
      </c>
      <c r="AL934" t="str">
        <v>Electric</v>
      </c>
      <c r="AM934" t="str">
        <v xml:space="preserve"> Dark</v>
      </c>
      <c r="AN934" t="str">
        <f t="shared" si="28"/>
        <v>Electric, Dark</v>
      </c>
      <c r="AO934" t="str">
        <v>Morpeko Full Belly Mode</v>
      </c>
      <c r="AQ934" t="str">
        <v>Electric, Dark</v>
      </c>
      <c r="AR934" t="str">
        <v>Cufant</v>
      </c>
      <c r="AV934" t="str">
        <v>Morpeko Full Belly Mode</v>
      </c>
      <c r="AW934" t="str">
        <v>Electric, Dark</v>
      </c>
      <c r="AX934" t="str" cm="1">
        <f t="array" ref="AX934:AY934">_xlfn.TEXTSPLIT(AW934,",")</f>
        <v>Electric</v>
      </c>
      <c r="AY934" t="str">
        <v xml:space="preserve"> Dark</v>
      </c>
      <c r="AZ934" t="str">
        <f>'pokedex_(Update_04.21)'!E931</f>
        <v>8</v>
      </c>
      <c r="BA934" t="str">
        <v>Morpeko Full Belly Mode</v>
      </c>
      <c r="BB934" t="str">
        <v>Electric</v>
      </c>
      <c r="BC934" t="str">
        <v xml:space="preserve"> Dark</v>
      </c>
      <c r="BD934" t="str">
        <f t="shared" si="29"/>
        <v>Electric, Dark</v>
      </c>
      <c r="BE934" t="str">
        <v>Morpeko Full Belly Mode</v>
      </c>
      <c r="BG934" t="str">
        <v>Electric, Dark</v>
      </c>
      <c r="BH934" t="str">
        <v>Cufant</v>
      </c>
    </row>
    <row r="935" spans="32:60" x14ac:dyDescent="0.35">
      <c r="AF935" t="str">
        <v>Morpeko Hangry Mode</v>
      </c>
      <c r="AG935" t="str">
        <v>Electric, Dark</v>
      </c>
      <c r="AH935" t="str" cm="1">
        <f t="array" ref="AH935:AI935">_xlfn.TEXTSPLIT(AG935,",")</f>
        <v>Electric</v>
      </c>
      <c r="AI935" t="str">
        <v xml:space="preserve"> Dark</v>
      </c>
      <c r="AJ935" t="str">
        <f>'pokedex_(Update_04.21)'!E932</f>
        <v>8</v>
      </c>
      <c r="AK935" t="str">
        <v>Morpeko Hangry Mode</v>
      </c>
      <c r="AL935" t="str">
        <v>Electric</v>
      </c>
      <c r="AM935" t="str">
        <v xml:space="preserve"> Dark</v>
      </c>
      <c r="AN935" t="str">
        <f t="shared" si="28"/>
        <v>Electric, Dark</v>
      </c>
      <c r="AO935" t="str">
        <v>Morpeko Hangry Mode</v>
      </c>
      <c r="AQ935" t="str">
        <v>Electric, Dark</v>
      </c>
      <c r="AR935" t="str">
        <v>Copperajah</v>
      </c>
      <c r="AV935" t="str">
        <v>Morpeko Hangry Mode</v>
      </c>
      <c r="AW935" t="str">
        <v>Electric, Dark</v>
      </c>
      <c r="AX935" t="str" cm="1">
        <f t="array" ref="AX935:AY935">_xlfn.TEXTSPLIT(AW935,",")</f>
        <v>Electric</v>
      </c>
      <c r="AY935" t="str">
        <v xml:space="preserve"> Dark</v>
      </c>
      <c r="AZ935" t="str">
        <f>'pokedex_(Update_04.21)'!E932</f>
        <v>8</v>
      </c>
      <c r="BA935" t="str">
        <v>Morpeko Hangry Mode</v>
      </c>
      <c r="BB935" t="str">
        <v>Electric</v>
      </c>
      <c r="BC935" t="str">
        <v xml:space="preserve"> Dark</v>
      </c>
      <c r="BD935" t="str">
        <f t="shared" si="29"/>
        <v>Electric, Dark</v>
      </c>
      <c r="BE935" t="str">
        <v>Morpeko Hangry Mode</v>
      </c>
      <c r="BG935" t="str">
        <v>Electric, Dark</v>
      </c>
      <c r="BH935" t="str">
        <v>Copperajah</v>
      </c>
    </row>
    <row r="936" spans="32:60" x14ac:dyDescent="0.35">
      <c r="AF936" t="str">
        <v>Cufant</v>
      </c>
      <c r="AG936" t="str">
        <v>Steel</v>
      </c>
      <c r="AH936" t="str" cm="1">
        <f t="array" ref="AH936">_xlfn.TEXTSPLIT(AG936,",")</f>
        <v>Steel</v>
      </c>
      <c r="AJ936" t="str">
        <f>'pokedex_(Update_04.21)'!E933</f>
        <v>8</v>
      </c>
      <c r="AK936" t="str">
        <v>Cufant</v>
      </c>
      <c r="AL936" t="str">
        <v>Steel</v>
      </c>
      <c r="AM936" t="str">
        <v>Steel</v>
      </c>
      <c r="AN936" t="str">
        <f t="shared" si="28"/>
        <v>Steel,Steel</v>
      </c>
      <c r="AO936" t="str">
        <v>Cufant</v>
      </c>
      <c r="AQ936" t="str">
        <v>Steel</v>
      </c>
      <c r="AR936" t="str">
        <v>Dracozolt</v>
      </c>
      <c r="AV936" t="str">
        <v>Cufant</v>
      </c>
      <c r="AW936" t="str">
        <v>Steel</v>
      </c>
      <c r="AX936" t="str" cm="1">
        <f t="array" ref="AX936">_xlfn.TEXTSPLIT(AW936,",")</f>
        <v>Steel</v>
      </c>
      <c r="AZ936" t="str">
        <f>'pokedex_(Update_04.21)'!E933</f>
        <v>8</v>
      </c>
      <c r="BA936" t="str">
        <v>Cufant</v>
      </c>
      <c r="BB936" t="str">
        <v>Steel</v>
      </c>
      <c r="BC936" t="str">
        <v>Steel</v>
      </c>
      <c r="BD936" t="str">
        <f t="shared" si="29"/>
        <v>Steel,Steel</v>
      </c>
      <c r="BE936" t="str">
        <v>Cufant</v>
      </c>
      <c r="BG936" t="str">
        <v>Steel</v>
      </c>
      <c r="BH936" t="str">
        <v>Dracozolt</v>
      </c>
    </row>
    <row r="937" spans="32:60" x14ac:dyDescent="0.35">
      <c r="AF937" t="str">
        <v>Copperajah</v>
      </c>
      <c r="AG937" t="str">
        <v>Steel</v>
      </c>
      <c r="AH937" t="str" cm="1">
        <f t="array" ref="AH937">_xlfn.TEXTSPLIT(AG937,",")</f>
        <v>Steel</v>
      </c>
      <c r="AJ937" t="str">
        <f>'pokedex_(Update_04.21)'!E934</f>
        <v>8</v>
      </c>
      <c r="AK937" t="str">
        <v>Copperajah</v>
      </c>
      <c r="AL937" t="str">
        <v>Steel</v>
      </c>
      <c r="AM937" t="str">
        <v>Steel</v>
      </c>
      <c r="AN937" t="str">
        <f t="shared" si="28"/>
        <v>Steel,Steel</v>
      </c>
      <c r="AO937" t="str">
        <v>Copperajah</v>
      </c>
      <c r="AQ937" t="str">
        <v>Steel</v>
      </c>
      <c r="AR937" t="str">
        <v>Arctozolt</v>
      </c>
      <c r="AV937" t="str">
        <v>Copperajah</v>
      </c>
      <c r="AW937" t="str">
        <v>Steel</v>
      </c>
      <c r="AX937" t="str" cm="1">
        <f t="array" ref="AX937">_xlfn.TEXTSPLIT(AW937,",")</f>
        <v>Steel</v>
      </c>
      <c r="AZ937" t="str">
        <f>'pokedex_(Update_04.21)'!E934</f>
        <v>8</v>
      </c>
      <c r="BA937" t="str">
        <v>Copperajah</v>
      </c>
      <c r="BB937" t="str">
        <v>Steel</v>
      </c>
      <c r="BC937" t="str">
        <v>Steel</v>
      </c>
      <c r="BD937" t="str">
        <f t="shared" si="29"/>
        <v>Steel,Steel</v>
      </c>
      <c r="BE937" t="str">
        <v>Copperajah</v>
      </c>
      <c r="BG937" t="str">
        <v>Steel</v>
      </c>
      <c r="BH937" t="str">
        <v>Arctozolt</v>
      </c>
    </row>
    <row r="938" spans="32:60" x14ac:dyDescent="0.35">
      <c r="AF938" t="str">
        <v>Dracozolt</v>
      </c>
      <c r="AG938" t="str">
        <v>Electric, Dragon</v>
      </c>
      <c r="AH938" t="str" cm="1">
        <f t="array" ref="AH938:AI938">_xlfn.TEXTSPLIT(AG938,",")</f>
        <v>Electric</v>
      </c>
      <c r="AI938" t="str">
        <v xml:space="preserve"> Dragon</v>
      </c>
      <c r="AJ938" t="str">
        <f>'pokedex_(Update_04.21)'!E935</f>
        <v>8</v>
      </c>
      <c r="AK938" t="str">
        <v>Dracozolt</v>
      </c>
      <c r="AL938" t="str">
        <v>Electric</v>
      </c>
      <c r="AM938" t="str">
        <v xml:space="preserve"> Dragon</v>
      </c>
      <c r="AN938" t="str">
        <f t="shared" si="28"/>
        <v>Electric, Dragon</v>
      </c>
      <c r="AO938" t="str">
        <v>Dracozolt</v>
      </c>
      <c r="AQ938" t="str">
        <v>Electric, Dragon</v>
      </c>
      <c r="AR938" t="str">
        <v>Dracovish</v>
      </c>
      <c r="AV938" t="str">
        <v>Dracozolt</v>
      </c>
      <c r="AW938" t="str">
        <v>Electric, Dragon</v>
      </c>
      <c r="AX938" t="str" cm="1">
        <f t="array" ref="AX938:AY938">_xlfn.TEXTSPLIT(AW938,",")</f>
        <v>Electric</v>
      </c>
      <c r="AY938" t="str">
        <v xml:space="preserve"> Dragon</v>
      </c>
      <c r="AZ938" t="str">
        <f>'pokedex_(Update_04.21)'!E935</f>
        <v>8</v>
      </c>
      <c r="BA938" t="str">
        <v>Dracozolt</v>
      </c>
      <c r="BB938" t="str">
        <v>Electric</v>
      </c>
      <c r="BC938" t="str">
        <v xml:space="preserve"> Dragon</v>
      </c>
      <c r="BD938" t="str">
        <f t="shared" si="29"/>
        <v>Electric, Dragon</v>
      </c>
      <c r="BE938" t="str">
        <v>Dracozolt</v>
      </c>
      <c r="BG938" t="str">
        <v>Electric, Dragon</v>
      </c>
      <c r="BH938" t="str">
        <v>Dracovish</v>
      </c>
    </row>
    <row r="939" spans="32:60" x14ac:dyDescent="0.35">
      <c r="AF939" t="str">
        <v>Arctozolt</v>
      </c>
      <c r="AG939" t="str">
        <v>Electric, Ice</v>
      </c>
      <c r="AH939" t="str" cm="1">
        <f t="array" ref="AH939:AI939">_xlfn.TEXTSPLIT(AG939,",")</f>
        <v>Electric</v>
      </c>
      <c r="AI939" t="str">
        <v xml:space="preserve"> Ice</v>
      </c>
      <c r="AJ939" t="str">
        <f>'pokedex_(Update_04.21)'!E936</f>
        <v>8</v>
      </c>
      <c r="AK939" t="str">
        <v>Arctozolt</v>
      </c>
      <c r="AL939" t="str">
        <v>Electric</v>
      </c>
      <c r="AM939" t="str">
        <v xml:space="preserve"> Ice</v>
      </c>
      <c r="AN939" t="str">
        <f t="shared" si="28"/>
        <v>Electric, Ice</v>
      </c>
      <c r="AO939" t="str">
        <v>Arctozolt</v>
      </c>
      <c r="AQ939" t="str">
        <v>Electric, Ice</v>
      </c>
      <c r="AR939" t="str">
        <v>Arctovish</v>
      </c>
      <c r="AV939" t="str">
        <v>Arctozolt</v>
      </c>
      <c r="AW939" t="str">
        <v>Electric, Ice</v>
      </c>
      <c r="AX939" t="str" cm="1">
        <f t="array" ref="AX939:AY939">_xlfn.TEXTSPLIT(AW939,",")</f>
        <v>Electric</v>
      </c>
      <c r="AY939" t="str">
        <v xml:space="preserve"> Ice</v>
      </c>
      <c r="AZ939" t="str">
        <f>'pokedex_(Update_04.21)'!E936</f>
        <v>8</v>
      </c>
      <c r="BA939" t="str">
        <v>Arctozolt</v>
      </c>
      <c r="BB939" t="str">
        <v>Electric</v>
      </c>
      <c r="BC939" t="str">
        <v xml:space="preserve"> Ice</v>
      </c>
      <c r="BD939" t="str">
        <f t="shared" si="29"/>
        <v>Electric, Ice</v>
      </c>
      <c r="BE939" t="str">
        <v>Arctozolt</v>
      </c>
      <c r="BG939" t="str">
        <v>Electric, Ice</v>
      </c>
      <c r="BH939" t="str">
        <v>Arctovish</v>
      </c>
    </row>
    <row r="940" spans="32:60" x14ac:dyDescent="0.35">
      <c r="AF940" t="str">
        <v>Dracovish</v>
      </c>
      <c r="AG940" t="str">
        <v>Water, Dragon</v>
      </c>
      <c r="AH940" t="str" cm="1">
        <f t="array" ref="AH940:AI940">_xlfn.TEXTSPLIT(AG940,",")</f>
        <v>Water</v>
      </c>
      <c r="AI940" t="str">
        <v xml:space="preserve"> Dragon</v>
      </c>
      <c r="AJ940" t="str">
        <f>'pokedex_(Update_04.21)'!E937</f>
        <v>8</v>
      </c>
      <c r="AK940" t="str">
        <v>Dracovish</v>
      </c>
      <c r="AL940" t="str">
        <v>Water</v>
      </c>
      <c r="AM940" t="str">
        <v xml:space="preserve"> Dragon</v>
      </c>
      <c r="AN940" t="str">
        <f t="shared" si="28"/>
        <v>Water, Dragon</v>
      </c>
      <c r="AO940" t="str">
        <v>Dracovish</v>
      </c>
      <c r="AQ940" t="str">
        <v>Water, Dragon</v>
      </c>
      <c r="AR940" t="str">
        <v>Duraludon</v>
      </c>
      <c r="AV940" t="str">
        <v>Dracovish</v>
      </c>
      <c r="AW940" t="str">
        <v>Water, Dragon</v>
      </c>
      <c r="AX940" t="str" cm="1">
        <f t="array" ref="AX940:AY940">_xlfn.TEXTSPLIT(AW940,",")</f>
        <v>Water</v>
      </c>
      <c r="AY940" t="str">
        <v xml:space="preserve"> Dragon</v>
      </c>
      <c r="AZ940" t="str">
        <f>'pokedex_(Update_04.21)'!E937</f>
        <v>8</v>
      </c>
      <c r="BA940" t="str">
        <v>Dracovish</v>
      </c>
      <c r="BB940" t="str">
        <v>Water</v>
      </c>
      <c r="BC940" t="str">
        <v xml:space="preserve"> Dragon</v>
      </c>
      <c r="BD940" t="str">
        <f t="shared" si="29"/>
        <v>Water, Dragon</v>
      </c>
      <c r="BE940" t="str">
        <v>Dracovish</v>
      </c>
      <c r="BG940" t="str">
        <v>Water, Dragon</v>
      </c>
      <c r="BH940" t="str">
        <v>Duraludon</v>
      </c>
    </row>
    <row r="941" spans="32:60" x14ac:dyDescent="0.35">
      <c r="AF941" t="str">
        <v>Arctovish</v>
      </c>
      <c r="AG941" t="str">
        <v>Water, Ice</v>
      </c>
      <c r="AH941" t="str" cm="1">
        <f t="array" ref="AH941:AI941">_xlfn.TEXTSPLIT(AG941,",")</f>
        <v>Water</v>
      </c>
      <c r="AI941" t="str">
        <v xml:space="preserve"> Ice</v>
      </c>
      <c r="AJ941" t="str">
        <f>'pokedex_(Update_04.21)'!E938</f>
        <v>8</v>
      </c>
      <c r="AK941" t="str">
        <v>Arctovish</v>
      </c>
      <c r="AL941" t="str">
        <v>Water</v>
      </c>
      <c r="AM941" t="str">
        <v xml:space="preserve"> Ice</v>
      </c>
      <c r="AN941" t="str">
        <f t="shared" si="28"/>
        <v>Water, Ice</v>
      </c>
      <c r="AO941" t="str">
        <v>Arctovish</v>
      </c>
      <c r="AQ941" t="str">
        <v>Water, Ice</v>
      </c>
      <c r="AR941" t="str">
        <v>Dreepy</v>
      </c>
      <c r="AV941" t="str">
        <v>Arctovish</v>
      </c>
      <c r="AW941" t="str">
        <v>Water, Ice</v>
      </c>
      <c r="AX941" t="str" cm="1">
        <f t="array" ref="AX941:AY941">_xlfn.TEXTSPLIT(AW941,",")</f>
        <v>Water</v>
      </c>
      <c r="AY941" t="str">
        <v xml:space="preserve"> Ice</v>
      </c>
      <c r="AZ941" t="str">
        <f>'pokedex_(Update_04.21)'!E938</f>
        <v>8</v>
      </c>
      <c r="BA941" t="str">
        <v>Arctovish</v>
      </c>
      <c r="BB941" t="str">
        <v>Water</v>
      </c>
      <c r="BC941" t="str">
        <v xml:space="preserve"> Ice</v>
      </c>
      <c r="BD941" t="str">
        <f t="shared" si="29"/>
        <v>Water, Ice</v>
      </c>
      <c r="BE941" t="str">
        <v>Arctovish</v>
      </c>
      <c r="BG941" t="str">
        <v>Water, Ice</v>
      </c>
      <c r="BH941" t="str">
        <v>Dreepy</v>
      </c>
    </row>
    <row r="942" spans="32:60" x14ac:dyDescent="0.35">
      <c r="AF942" t="str">
        <v>Duraludon</v>
      </c>
      <c r="AG942" t="str">
        <v>Steel, Dragon</v>
      </c>
      <c r="AH942" t="str" cm="1">
        <f t="array" ref="AH942:AI942">_xlfn.TEXTSPLIT(AG942,",")</f>
        <v>Steel</v>
      </c>
      <c r="AI942" t="str">
        <v xml:space="preserve"> Dragon</v>
      </c>
      <c r="AJ942" t="str">
        <f>'pokedex_(Update_04.21)'!E939</f>
        <v>8</v>
      </c>
      <c r="AK942" t="str">
        <v>Duraludon</v>
      </c>
      <c r="AL942" t="str">
        <v>Steel</v>
      </c>
      <c r="AM942" t="str">
        <v xml:space="preserve"> Dragon</v>
      </c>
      <c r="AN942" t="str">
        <f t="shared" si="28"/>
        <v>Steel, Dragon</v>
      </c>
      <c r="AO942" t="str">
        <v>Duraludon</v>
      </c>
      <c r="AQ942" t="str">
        <v>Steel, Dragon</v>
      </c>
      <c r="AR942" t="str">
        <v>Drakloak</v>
      </c>
      <c r="AV942" t="str">
        <v>Duraludon</v>
      </c>
      <c r="AW942" t="str">
        <v>Steel, Dragon</v>
      </c>
      <c r="AX942" t="str" cm="1">
        <f t="array" ref="AX942:AY942">_xlfn.TEXTSPLIT(AW942,",")</f>
        <v>Steel</v>
      </c>
      <c r="AY942" t="str">
        <v xml:space="preserve"> Dragon</v>
      </c>
      <c r="AZ942" t="str">
        <f>'pokedex_(Update_04.21)'!E939</f>
        <v>8</v>
      </c>
      <c r="BA942" t="str">
        <v>Duraludon</v>
      </c>
      <c r="BB942" t="str">
        <v>Steel</v>
      </c>
      <c r="BC942" t="str">
        <v xml:space="preserve"> Dragon</v>
      </c>
      <c r="BD942" t="str">
        <f t="shared" si="29"/>
        <v>Steel, Dragon</v>
      </c>
      <c r="BE942" t="str">
        <v>Duraludon</v>
      </c>
      <c r="BG942" t="str">
        <v>Steel, Dragon</v>
      </c>
      <c r="BH942" t="str">
        <v>Drakloak</v>
      </c>
    </row>
    <row r="943" spans="32:60" x14ac:dyDescent="0.35">
      <c r="AF943" t="str">
        <v>Dreepy</v>
      </c>
      <c r="AG943" t="str">
        <v>Dragon, Ghost</v>
      </c>
      <c r="AH943" t="str" cm="1">
        <f t="array" ref="AH943:AI943">_xlfn.TEXTSPLIT(AG943,",")</f>
        <v>Dragon</v>
      </c>
      <c r="AI943" t="str">
        <v xml:space="preserve"> Ghost</v>
      </c>
      <c r="AJ943" t="str">
        <f>'pokedex_(Update_04.21)'!E940</f>
        <v>8</v>
      </c>
      <c r="AK943" t="str">
        <v>Dreepy</v>
      </c>
      <c r="AL943" t="str">
        <v>Dragon</v>
      </c>
      <c r="AM943" t="str">
        <v xml:space="preserve"> Ghost</v>
      </c>
      <c r="AN943" t="str">
        <f t="shared" si="28"/>
        <v>Dragon, Ghost</v>
      </c>
      <c r="AO943" t="str">
        <v>Dreepy</v>
      </c>
      <c r="AQ943" t="str">
        <v>Dragon, Ghost</v>
      </c>
      <c r="AR943" t="str">
        <v>Dragapult</v>
      </c>
      <c r="AV943" t="str">
        <v>Dreepy</v>
      </c>
      <c r="AW943" t="str">
        <v>Dragon, Ghost</v>
      </c>
      <c r="AX943" t="str" cm="1">
        <f t="array" ref="AX943:AY943">_xlfn.TEXTSPLIT(AW943,",")</f>
        <v>Dragon</v>
      </c>
      <c r="AY943" t="str">
        <v xml:space="preserve"> Ghost</v>
      </c>
      <c r="AZ943" t="str">
        <f>'pokedex_(Update_04.21)'!E940</f>
        <v>8</v>
      </c>
      <c r="BA943" t="str">
        <v>Dreepy</v>
      </c>
      <c r="BB943" t="str">
        <v>Dragon</v>
      </c>
      <c r="BC943" t="str">
        <v xml:space="preserve"> Ghost</v>
      </c>
      <c r="BD943" t="str">
        <f t="shared" si="29"/>
        <v>Dragon, Ghost</v>
      </c>
      <c r="BE943" t="str">
        <v>Dreepy</v>
      </c>
      <c r="BG943" t="str">
        <v>Dragon, Ghost</v>
      </c>
      <c r="BH943" t="str">
        <v>Dragapult</v>
      </c>
    </row>
    <row r="944" spans="32:60" x14ac:dyDescent="0.35">
      <c r="AF944" t="str">
        <v>Drakloak</v>
      </c>
      <c r="AG944" t="str">
        <v>Dragon, Ghost</v>
      </c>
      <c r="AH944" t="str" cm="1">
        <f t="array" ref="AH944:AI944">_xlfn.TEXTSPLIT(AG944,",")</f>
        <v>Dragon</v>
      </c>
      <c r="AI944" t="str">
        <v xml:space="preserve"> Ghost</v>
      </c>
      <c r="AJ944" t="str">
        <f>'pokedex_(Update_04.21)'!E941</f>
        <v>8</v>
      </c>
      <c r="AK944" t="str">
        <v>Drakloak</v>
      </c>
      <c r="AL944" t="str">
        <v>Dragon</v>
      </c>
      <c r="AM944" t="str">
        <v xml:space="preserve"> Ghost</v>
      </c>
      <c r="AN944" t="str">
        <f t="shared" si="28"/>
        <v>Dragon, Ghost</v>
      </c>
      <c r="AO944" t="str">
        <v>Drakloak</v>
      </c>
      <c r="AQ944" t="str">
        <v>Dragon, Ghost</v>
      </c>
      <c r="AR944" t="str">
        <v>Zacian Crowned Sword</v>
      </c>
      <c r="AV944" t="str">
        <v>Drakloak</v>
      </c>
      <c r="AW944" t="str">
        <v>Dragon, Ghost</v>
      </c>
      <c r="AX944" t="str" cm="1">
        <f t="array" ref="AX944:AY944">_xlfn.TEXTSPLIT(AW944,",")</f>
        <v>Dragon</v>
      </c>
      <c r="AY944" t="str">
        <v xml:space="preserve"> Ghost</v>
      </c>
      <c r="AZ944" t="str">
        <f>'pokedex_(Update_04.21)'!E941</f>
        <v>8</v>
      </c>
      <c r="BA944" t="str">
        <v>Drakloak</v>
      </c>
      <c r="BB944" t="str">
        <v>Dragon</v>
      </c>
      <c r="BC944" t="str">
        <v xml:space="preserve"> Ghost</v>
      </c>
      <c r="BD944" t="str">
        <f t="shared" si="29"/>
        <v>Dragon, Ghost</v>
      </c>
      <c r="BE944" t="str">
        <v>Drakloak</v>
      </c>
      <c r="BG944" t="str">
        <v>Dragon, Ghost</v>
      </c>
      <c r="BH944" t="str">
        <v>Zacian Crowned Sword</v>
      </c>
    </row>
    <row r="945" spans="32:60" x14ac:dyDescent="0.35">
      <c r="AF945" t="str">
        <v>Dragapult</v>
      </c>
      <c r="AG945" t="str">
        <v>Dragon, Ghost</v>
      </c>
      <c r="AH945" t="str" cm="1">
        <f t="array" ref="AH945:AI945">_xlfn.TEXTSPLIT(AG945,",")</f>
        <v>Dragon</v>
      </c>
      <c r="AI945" t="str">
        <v xml:space="preserve"> Ghost</v>
      </c>
      <c r="AJ945" t="str">
        <f>'pokedex_(Update_04.21)'!E942</f>
        <v>8</v>
      </c>
      <c r="AK945" t="str">
        <v>Dragapult</v>
      </c>
      <c r="AL945" t="str">
        <v>Dragon</v>
      </c>
      <c r="AM945" t="str">
        <v xml:space="preserve"> Ghost</v>
      </c>
      <c r="AN945" t="str">
        <f t="shared" si="28"/>
        <v>Dragon, Ghost</v>
      </c>
      <c r="AO945" t="str">
        <v>Dragapult</v>
      </c>
      <c r="AQ945" t="str">
        <v>Dragon, Ghost</v>
      </c>
      <c r="AR945" t="str">
        <v>Zacian Hero of Many Battles</v>
      </c>
      <c r="AV945" t="str">
        <v>Dragapult</v>
      </c>
      <c r="AW945" t="str">
        <v>Dragon, Ghost</v>
      </c>
      <c r="AX945" t="str" cm="1">
        <f t="array" ref="AX945:AY945">_xlfn.TEXTSPLIT(AW945,",")</f>
        <v>Dragon</v>
      </c>
      <c r="AY945" t="str">
        <v xml:space="preserve"> Ghost</v>
      </c>
      <c r="AZ945" t="str">
        <f>'pokedex_(Update_04.21)'!E942</f>
        <v>8</v>
      </c>
      <c r="BA945" t="str">
        <v>Dragapult</v>
      </c>
      <c r="BB945" t="str">
        <v>Dragon</v>
      </c>
      <c r="BC945" t="str">
        <v xml:space="preserve"> Ghost</v>
      </c>
      <c r="BD945" t="str">
        <f t="shared" si="29"/>
        <v>Dragon, Ghost</v>
      </c>
      <c r="BE945" t="str">
        <v>Dragapult</v>
      </c>
      <c r="BG945" t="str">
        <v>Dragon, Ghost</v>
      </c>
      <c r="BH945" t="str">
        <v>Zacian Hero of Many Battles</v>
      </c>
    </row>
    <row r="946" spans="32:60" x14ac:dyDescent="0.35">
      <c r="AF946" t="str">
        <v>Zacian Crowned Sword</v>
      </c>
      <c r="AG946" t="str">
        <v>Fairy, Steel</v>
      </c>
      <c r="AH946" t="str" cm="1">
        <f t="array" ref="AH946:AI946">_xlfn.TEXTSPLIT(AG946,",")</f>
        <v>Fairy</v>
      </c>
      <c r="AI946" t="str">
        <v xml:space="preserve"> Steel</v>
      </c>
      <c r="AJ946" t="str">
        <f>'pokedex_(Update_04.21)'!E943</f>
        <v>8</v>
      </c>
      <c r="AK946" t="str">
        <v>Zacian Crowned Sword</v>
      </c>
      <c r="AL946" t="str">
        <v>Fairy</v>
      </c>
      <c r="AM946" t="str">
        <v xml:space="preserve"> Steel</v>
      </c>
      <c r="AN946" t="str">
        <f t="shared" si="28"/>
        <v>Fairy, Steel</v>
      </c>
      <c r="AO946" t="str">
        <v>Zacian Crowned Sword</v>
      </c>
      <c r="AQ946" t="str">
        <v>Fairy, Steel</v>
      </c>
      <c r="AR946" t="str">
        <v>Zamazenta Crowned Shield</v>
      </c>
      <c r="AV946" t="str">
        <v>Zacian Crowned Sword</v>
      </c>
      <c r="AW946" t="str">
        <v>Fairy, Steel</v>
      </c>
      <c r="AX946" t="str" cm="1">
        <f t="array" ref="AX946:AY946">_xlfn.TEXTSPLIT(AW946,",")</f>
        <v>Fairy</v>
      </c>
      <c r="AY946" t="str">
        <v xml:space="preserve"> Steel</v>
      </c>
      <c r="AZ946" t="str">
        <f>'pokedex_(Update_04.21)'!E943</f>
        <v>8</v>
      </c>
      <c r="BA946" t="str">
        <v>Zacian Crowned Sword</v>
      </c>
      <c r="BB946" t="str">
        <v>Fairy</v>
      </c>
      <c r="BC946" t="str">
        <v xml:space="preserve"> Steel</v>
      </c>
      <c r="BD946" t="str">
        <f t="shared" si="29"/>
        <v>Fairy, Steel</v>
      </c>
      <c r="BE946" t="str">
        <v>Zacian Crowned Sword</v>
      </c>
      <c r="BG946" t="str">
        <v>Fairy, Steel</v>
      </c>
      <c r="BH946" t="str">
        <v>Zamazenta Crowned Shield</v>
      </c>
    </row>
    <row r="947" spans="32:60" x14ac:dyDescent="0.35">
      <c r="AF947" t="str">
        <v>Zacian Hero of Many Battles</v>
      </c>
      <c r="AG947" t="str">
        <v>Fairy</v>
      </c>
      <c r="AH947" t="str" cm="1">
        <f t="array" ref="AH947">_xlfn.TEXTSPLIT(AG947,",")</f>
        <v>Fairy</v>
      </c>
      <c r="AJ947" t="str">
        <f>'pokedex_(Update_04.21)'!E944</f>
        <v>8</v>
      </c>
      <c r="AK947" t="str">
        <v>Zacian Hero of Many Battles</v>
      </c>
      <c r="AL947" t="str">
        <v>Fairy</v>
      </c>
      <c r="AM947" t="str">
        <v>Fairy</v>
      </c>
      <c r="AN947" t="str">
        <f t="shared" si="28"/>
        <v>Fairy,Fairy</v>
      </c>
      <c r="AO947" t="str">
        <v>Zacian Hero of Many Battles</v>
      </c>
      <c r="AQ947" t="str">
        <v>Fairy</v>
      </c>
      <c r="AR947" t="str">
        <v>Zamazenta Hero of Many Battles</v>
      </c>
      <c r="AV947" t="str">
        <v>Zacian Hero of Many Battles</v>
      </c>
      <c r="AW947" t="str">
        <v>Fairy</v>
      </c>
      <c r="AX947" t="str" cm="1">
        <f t="array" ref="AX947">_xlfn.TEXTSPLIT(AW947,",")</f>
        <v>Fairy</v>
      </c>
      <c r="AZ947" t="str">
        <f>'pokedex_(Update_04.21)'!E944</f>
        <v>8</v>
      </c>
      <c r="BA947" t="str">
        <v>Zacian Hero of Many Battles</v>
      </c>
      <c r="BB947" t="str">
        <v>Fairy</v>
      </c>
      <c r="BC947" t="str">
        <v>Fairy</v>
      </c>
      <c r="BD947" t="str">
        <f t="shared" si="29"/>
        <v>Fairy,Fairy</v>
      </c>
      <c r="BE947" t="str">
        <v>Zacian Hero of Many Battles</v>
      </c>
      <c r="BG947" t="str">
        <v>Fairy</v>
      </c>
      <c r="BH947" t="str">
        <v>Zamazenta Hero of Many Battles</v>
      </c>
    </row>
    <row r="948" spans="32:60" x14ac:dyDescent="0.35">
      <c r="AF948" t="str">
        <v>Zamazenta Crowned Shield</v>
      </c>
      <c r="AG948" t="str">
        <v>Fighting, Steel</v>
      </c>
      <c r="AH948" t="str" cm="1">
        <f t="array" ref="AH948:AI948">_xlfn.TEXTSPLIT(AG948,",")</f>
        <v>Fighting</v>
      </c>
      <c r="AI948" t="str">
        <v xml:space="preserve"> Steel</v>
      </c>
      <c r="AJ948" t="str">
        <f>'pokedex_(Update_04.21)'!E945</f>
        <v>8</v>
      </c>
      <c r="AK948" t="str">
        <v>Zamazenta Crowned Shield</v>
      </c>
      <c r="AL948" t="str">
        <v>Fighting</v>
      </c>
      <c r="AM948" t="str">
        <v xml:space="preserve"> Steel</v>
      </c>
      <c r="AN948" t="str">
        <f t="shared" si="28"/>
        <v>Fighting, Steel</v>
      </c>
      <c r="AO948" t="str">
        <v>Zamazenta Crowned Shield</v>
      </c>
      <c r="AQ948" t="str">
        <v>Fighting, Steel</v>
      </c>
      <c r="AR948" t="str">
        <v>Eternatus</v>
      </c>
      <c r="AV948" t="str">
        <v>Zamazenta Crowned Shield</v>
      </c>
      <c r="AW948" t="str">
        <v>Fighting, Steel</v>
      </c>
      <c r="AX948" t="str" cm="1">
        <f t="array" ref="AX948:AY948">_xlfn.TEXTSPLIT(AW948,",")</f>
        <v>Fighting</v>
      </c>
      <c r="AY948" t="str">
        <v xml:space="preserve"> Steel</v>
      </c>
      <c r="AZ948" t="str">
        <f>'pokedex_(Update_04.21)'!E945</f>
        <v>8</v>
      </c>
      <c r="BA948" t="str">
        <v>Zamazenta Crowned Shield</v>
      </c>
      <c r="BB948" t="str">
        <v>Fighting</v>
      </c>
      <c r="BC948" t="str">
        <v xml:space="preserve"> Steel</v>
      </c>
      <c r="BD948" t="str">
        <f t="shared" si="29"/>
        <v>Fighting, Steel</v>
      </c>
      <c r="BE948" t="str">
        <v>Zamazenta Crowned Shield</v>
      </c>
      <c r="BG948" t="str">
        <v>Fighting, Steel</v>
      </c>
      <c r="BH948" t="str">
        <v>Eternatus</v>
      </c>
    </row>
    <row r="949" spans="32:60" x14ac:dyDescent="0.35">
      <c r="AF949" t="str">
        <v>Zamazenta Hero of Many Battles</v>
      </c>
      <c r="AG949" t="str">
        <v>Fighting</v>
      </c>
      <c r="AH949" t="str" cm="1">
        <f t="array" ref="AH949">_xlfn.TEXTSPLIT(AG949,",")</f>
        <v>Fighting</v>
      </c>
      <c r="AJ949" t="str">
        <f>'pokedex_(Update_04.21)'!E946</f>
        <v>8</v>
      </c>
      <c r="AK949" t="str">
        <v>Zamazenta Hero of Many Battles</v>
      </c>
      <c r="AL949" t="str">
        <v>Fighting</v>
      </c>
      <c r="AM949" t="str">
        <v>Fighting</v>
      </c>
      <c r="AN949" t="str">
        <f t="shared" si="28"/>
        <v>Fighting,Fighting</v>
      </c>
      <c r="AO949" t="str">
        <v>Zamazenta Hero of Many Battles</v>
      </c>
      <c r="AQ949" t="str">
        <v>Fighting</v>
      </c>
      <c r="AR949" t="str">
        <v>Eternatus Eternamax</v>
      </c>
      <c r="AV949" t="str">
        <v>Zamazenta Hero of Many Battles</v>
      </c>
      <c r="AW949" t="str">
        <v>Fighting</v>
      </c>
      <c r="AX949" t="str" cm="1">
        <f t="array" ref="AX949">_xlfn.TEXTSPLIT(AW949,",")</f>
        <v>Fighting</v>
      </c>
      <c r="AZ949" t="str">
        <f>'pokedex_(Update_04.21)'!E946</f>
        <v>8</v>
      </c>
      <c r="BA949" t="str">
        <v>Zamazenta Hero of Many Battles</v>
      </c>
      <c r="BB949" t="str">
        <v>Fighting</v>
      </c>
      <c r="BC949" t="str">
        <v>Fighting</v>
      </c>
      <c r="BD949" t="str">
        <f t="shared" si="29"/>
        <v>Fighting,Fighting</v>
      </c>
      <c r="BE949" t="str">
        <v>Zamazenta Hero of Many Battles</v>
      </c>
      <c r="BG949" t="str">
        <v>Fighting</v>
      </c>
      <c r="BH949" t="str">
        <v>Eternatus Eternamax</v>
      </c>
    </row>
    <row r="950" spans="32:60" x14ac:dyDescent="0.35">
      <c r="AF950" t="str">
        <v>Eternatus</v>
      </c>
      <c r="AG950" t="str">
        <v>Poison, Dragon</v>
      </c>
      <c r="AH950" t="str" cm="1">
        <f t="array" ref="AH950:AI950">_xlfn.TEXTSPLIT(AG950,",")</f>
        <v>Poison</v>
      </c>
      <c r="AI950" t="str">
        <v xml:space="preserve"> Dragon</v>
      </c>
      <c r="AJ950" t="str">
        <f>'pokedex_(Update_04.21)'!E947</f>
        <v>8</v>
      </c>
      <c r="AK950" t="str">
        <v>Eternatus</v>
      </c>
      <c r="AL950" t="str">
        <v>Poison</v>
      </c>
      <c r="AM950" t="str">
        <v xml:space="preserve"> Dragon</v>
      </c>
      <c r="AN950" t="str">
        <f t="shared" si="28"/>
        <v>Poison, Dragon</v>
      </c>
      <c r="AO950" t="str">
        <v>Eternatus</v>
      </c>
      <c r="AQ950" t="str">
        <v>Poison, Dragon</v>
      </c>
      <c r="AR950" t="str">
        <v>Kubfu</v>
      </c>
      <c r="AV950" t="str">
        <v>Eternatus</v>
      </c>
      <c r="AW950" t="str">
        <v>Poison, Dragon</v>
      </c>
      <c r="AX950" t="str" cm="1">
        <f t="array" ref="AX950:AY950">_xlfn.TEXTSPLIT(AW950,",")</f>
        <v>Poison</v>
      </c>
      <c r="AY950" t="str">
        <v xml:space="preserve"> Dragon</v>
      </c>
      <c r="AZ950" t="str">
        <f>'pokedex_(Update_04.21)'!E947</f>
        <v>8</v>
      </c>
      <c r="BA950" t="str">
        <v>Eternatus</v>
      </c>
      <c r="BB950" t="str">
        <v>Poison</v>
      </c>
      <c r="BC950" t="str">
        <v xml:space="preserve"> Dragon</v>
      </c>
      <c r="BD950" t="str">
        <f t="shared" si="29"/>
        <v>Poison, Dragon</v>
      </c>
      <c r="BE950" t="str">
        <v>Eternatus</v>
      </c>
      <c r="BG950" t="str">
        <v>Poison, Dragon</v>
      </c>
      <c r="BH950" t="str">
        <v>Kubfu</v>
      </c>
    </row>
    <row r="951" spans="32:60" x14ac:dyDescent="0.35">
      <c r="AF951" t="str">
        <v>Eternatus Eternamax</v>
      </c>
      <c r="AG951" t="str">
        <v>Poison, Dragon</v>
      </c>
      <c r="AH951" t="str" cm="1">
        <f t="array" ref="AH951:AI951">_xlfn.TEXTSPLIT(AG951,",")</f>
        <v>Poison</v>
      </c>
      <c r="AI951" t="str">
        <v xml:space="preserve"> Dragon</v>
      </c>
      <c r="AJ951" t="str">
        <f>'pokedex_(Update_04.21)'!E948</f>
        <v>8</v>
      </c>
      <c r="AK951" t="str">
        <v>Eternatus Eternamax</v>
      </c>
      <c r="AL951" t="str">
        <v>Poison</v>
      </c>
      <c r="AM951" t="str">
        <v xml:space="preserve"> Dragon</v>
      </c>
      <c r="AN951" t="str">
        <f t="shared" si="28"/>
        <v>Poison, Dragon</v>
      </c>
      <c r="AO951" t="str">
        <v>Eternatus Eternamax</v>
      </c>
      <c r="AQ951" t="str">
        <v>Poison, Dragon</v>
      </c>
      <c r="AR951" t="str">
        <v>Urshifu Single Strike Style</v>
      </c>
      <c r="AV951" t="str">
        <v>Eternatus Eternamax</v>
      </c>
      <c r="AW951" t="str">
        <v>Poison, Dragon</v>
      </c>
      <c r="AX951" t="str" cm="1">
        <f t="array" ref="AX951:AY951">_xlfn.TEXTSPLIT(AW951,",")</f>
        <v>Poison</v>
      </c>
      <c r="AY951" t="str">
        <v xml:space="preserve"> Dragon</v>
      </c>
      <c r="AZ951" t="str">
        <f>'pokedex_(Update_04.21)'!E948</f>
        <v>8</v>
      </c>
      <c r="BA951" t="str">
        <v>Eternatus Eternamax</v>
      </c>
      <c r="BB951" t="str">
        <v>Poison</v>
      </c>
      <c r="BC951" t="str">
        <v xml:space="preserve"> Dragon</v>
      </c>
      <c r="BD951" t="str">
        <f t="shared" si="29"/>
        <v>Poison, Dragon</v>
      </c>
      <c r="BE951" t="str">
        <v>Eternatus Eternamax</v>
      </c>
      <c r="BG951" t="str">
        <v>Poison, Dragon</v>
      </c>
      <c r="BH951" t="str">
        <v>Urshifu Single Strike Style</v>
      </c>
    </row>
    <row r="952" spans="32:60" x14ac:dyDescent="0.35">
      <c r="AF952" t="str">
        <v>Kubfu</v>
      </c>
      <c r="AG952" t="str">
        <v>Fighting</v>
      </c>
      <c r="AH952" t="str" cm="1">
        <f t="array" ref="AH952">_xlfn.TEXTSPLIT(AG952,",")</f>
        <v>Fighting</v>
      </c>
      <c r="AJ952" t="str">
        <f>'pokedex_(Update_04.21)'!E949</f>
        <v>8</v>
      </c>
      <c r="AK952" t="str">
        <v>Kubfu</v>
      </c>
      <c r="AL952" t="str">
        <v>Fighting</v>
      </c>
      <c r="AM952" t="str">
        <v>Fighting</v>
      </c>
      <c r="AN952" t="str">
        <f t="shared" si="28"/>
        <v>Fighting,Fighting</v>
      </c>
      <c r="AO952" t="str">
        <v>Kubfu</v>
      </c>
      <c r="AQ952" t="str">
        <v>Fighting</v>
      </c>
      <c r="AR952" t="str">
        <v>Urshifu Rapid Strike Style</v>
      </c>
      <c r="AV952" t="str">
        <v>Kubfu</v>
      </c>
      <c r="AW952" t="str">
        <v>Fighting</v>
      </c>
      <c r="AX952" t="str" cm="1">
        <f t="array" ref="AX952">_xlfn.TEXTSPLIT(AW952,",")</f>
        <v>Fighting</v>
      </c>
      <c r="AZ952" t="str">
        <f>'pokedex_(Update_04.21)'!E949</f>
        <v>8</v>
      </c>
      <c r="BA952" t="str">
        <v>Kubfu</v>
      </c>
      <c r="BB952" t="str">
        <v>Fighting</v>
      </c>
      <c r="BC952" t="str">
        <v>Fighting</v>
      </c>
      <c r="BD952" t="str">
        <f t="shared" si="29"/>
        <v>Fighting,Fighting</v>
      </c>
      <c r="BE952" t="str">
        <v>Kubfu</v>
      </c>
      <c r="BG952" t="str">
        <v>Fighting</v>
      </c>
      <c r="BH952" t="str">
        <v>Urshifu Rapid Strike Style</v>
      </c>
    </row>
    <row r="953" spans="32:60" x14ac:dyDescent="0.35">
      <c r="AF953" t="str">
        <v>Urshifu Single Strike Style</v>
      </c>
      <c r="AG953" t="str">
        <v>Fighting, Dark</v>
      </c>
      <c r="AH953" t="str" cm="1">
        <f t="array" ref="AH953:AI953">_xlfn.TEXTSPLIT(AG953,",")</f>
        <v>Fighting</v>
      </c>
      <c r="AI953" t="str">
        <v xml:space="preserve"> Dark</v>
      </c>
      <c r="AJ953" t="str">
        <f>'pokedex_(Update_04.21)'!E950</f>
        <v>8</v>
      </c>
      <c r="AK953" t="str">
        <v>Urshifu Single Strike Style</v>
      </c>
      <c r="AL953" t="str">
        <v>Fighting</v>
      </c>
      <c r="AM953" t="str">
        <v xml:space="preserve"> Dark</v>
      </c>
      <c r="AN953" t="str">
        <f t="shared" si="28"/>
        <v>Fighting, Dark</v>
      </c>
      <c r="AO953" t="str">
        <v>Urshifu Single Strike Style</v>
      </c>
      <c r="AQ953" t="str">
        <v>Fighting, Dark</v>
      </c>
      <c r="AR953" t="str">
        <v>Zarude</v>
      </c>
      <c r="AV953" t="str">
        <v>Urshifu Single Strike Style</v>
      </c>
      <c r="AW953" t="str">
        <v>Fighting, Dark</v>
      </c>
      <c r="AX953" t="str" cm="1">
        <f t="array" ref="AX953:AY953">_xlfn.TEXTSPLIT(AW953,",")</f>
        <v>Fighting</v>
      </c>
      <c r="AY953" t="str">
        <v xml:space="preserve"> Dark</v>
      </c>
      <c r="AZ953" t="str">
        <f>'pokedex_(Update_04.21)'!E950</f>
        <v>8</v>
      </c>
      <c r="BA953" t="str">
        <v>Urshifu Single Strike Style</v>
      </c>
      <c r="BB953" t="str">
        <v>Fighting</v>
      </c>
      <c r="BC953" t="str">
        <v xml:space="preserve"> Dark</v>
      </c>
      <c r="BD953" t="str">
        <f t="shared" si="29"/>
        <v>Fighting, Dark</v>
      </c>
      <c r="BE953" t="str">
        <v>Urshifu Single Strike Style</v>
      </c>
      <c r="BG953" t="str">
        <v>Fighting, Dark</v>
      </c>
      <c r="BH953" t="str">
        <v>Zarude</v>
      </c>
    </row>
    <row r="954" spans="32:60" x14ac:dyDescent="0.35">
      <c r="AF954" t="str">
        <v>Urshifu Rapid Strike Style</v>
      </c>
      <c r="AG954" t="str">
        <v>Fighting, Water</v>
      </c>
      <c r="AH954" t="str" cm="1">
        <f t="array" ref="AH954:AI954">_xlfn.TEXTSPLIT(AG954,",")</f>
        <v>Fighting</v>
      </c>
      <c r="AI954" t="str">
        <v xml:space="preserve"> Water</v>
      </c>
      <c r="AJ954" t="str">
        <f>'pokedex_(Update_04.21)'!E951</f>
        <v>8</v>
      </c>
      <c r="AK954" t="str">
        <v>Urshifu Rapid Strike Style</v>
      </c>
      <c r="AL954" t="str">
        <v>Fighting</v>
      </c>
      <c r="AM954" t="str">
        <v xml:space="preserve"> Water</v>
      </c>
      <c r="AN954" t="str">
        <f t="shared" si="28"/>
        <v>Fighting, Water</v>
      </c>
      <c r="AO954" t="str">
        <v>Urshifu Rapid Strike Style</v>
      </c>
      <c r="AQ954" t="str">
        <v>Fighting, Water</v>
      </c>
      <c r="AR954" t="str">
        <v>Regieleki</v>
      </c>
      <c r="AV954" t="str">
        <v>Urshifu Rapid Strike Style</v>
      </c>
      <c r="AW954" t="str">
        <v>Fighting, Water</v>
      </c>
      <c r="AX954" t="str" cm="1">
        <f t="array" ref="AX954:AY954">_xlfn.TEXTSPLIT(AW954,",")</f>
        <v>Fighting</v>
      </c>
      <c r="AY954" t="str">
        <v xml:space="preserve"> Water</v>
      </c>
      <c r="AZ954" t="str">
        <f>'pokedex_(Update_04.21)'!E951</f>
        <v>8</v>
      </c>
      <c r="BA954" t="str">
        <v>Urshifu Rapid Strike Style</v>
      </c>
      <c r="BB954" t="str">
        <v>Fighting</v>
      </c>
      <c r="BC954" t="str">
        <v xml:space="preserve"> Water</v>
      </c>
      <c r="BD954" t="str">
        <f t="shared" si="29"/>
        <v>Fighting, Water</v>
      </c>
      <c r="BE954" t="str">
        <v>Urshifu Rapid Strike Style</v>
      </c>
      <c r="BG954" t="str">
        <v>Fighting, Water</v>
      </c>
      <c r="BH954" t="str">
        <v>Regieleki</v>
      </c>
    </row>
    <row r="955" spans="32:60" x14ac:dyDescent="0.35">
      <c r="AF955" t="str">
        <v>Zarude</v>
      </c>
      <c r="AG955" t="str">
        <v>Dark, Grass</v>
      </c>
      <c r="AH955" t="str" cm="1">
        <f t="array" ref="AH955:AI955">_xlfn.TEXTSPLIT(AG955,",")</f>
        <v>Dark</v>
      </c>
      <c r="AI955" t="str">
        <v xml:space="preserve"> Grass</v>
      </c>
      <c r="AJ955" t="str">
        <f>'pokedex_(Update_04.21)'!E952</f>
        <v>8</v>
      </c>
      <c r="AK955" t="str">
        <v>Zarude</v>
      </c>
      <c r="AL955" t="str">
        <v>Dark</v>
      </c>
      <c r="AM955" t="str">
        <v xml:space="preserve"> Grass</v>
      </c>
      <c r="AN955" t="str">
        <f t="shared" si="28"/>
        <v>Dark, Grass</v>
      </c>
      <c r="AO955" t="str">
        <v>Zarude</v>
      </c>
      <c r="AQ955" t="str">
        <v>Dark, Grass</v>
      </c>
      <c r="AR955" t="str">
        <v>Regidrago</v>
      </c>
      <c r="AV955" t="str">
        <v>Zarude</v>
      </c>
      <c r="AW955" t="str">
        <v>Dark, Grass</v>
      </c>
      <c r="AX955" t="str" cm="1">
        <f t="array" ref="AX955:AY955">_xlfn.TEXTSPLIT(AW955,",")</f>
        <v>Dark</v>
      </c>
      <c r="AY955" t="str">
        <v xml:space="preserve"> Grass</v>
      </c>
      <c r="AZ955" t="str">
        <f>'pokedex_(Update_04.21)'!E952</f>
        <v>8</v>
      </c>
      <c r="BA955" t="str">
        <v>Zarude</v>
      </c>
      <c r="BB955" t="str">
        <v>Dark</v>
      </c>
      <c r="BC955" t="str">
        <v xml:space="preserve"> Grass</v>
      </c>
      <c r="BD955" t="str">
        <f t="shared" si="29"/>
        <v>Dark, Grass</v>
      </c>
      <c r="BE955" t="str">
        <v>Zarude</v>
      </c>
      <c r="BG955" t="str">
        <v>Dark, Grass</v>
      </c>
      <c r="BH955" t="str">
        <v>Regidrago</v>
      </c>
    </row>
    <row r="956" spans="32:60" x14ac:dyDescent="0.35">
      <c r="AF956" t="str">
        <v>Regieleki</v>
      </c>
      <c r="AG956" t="str">
        <v>Electric</v>
      </c>
      <c r="AH956" t="str" cm="1">
        <f t="array" ref="AH956">_xlfn.TEXTSPLIT(AG956,",")</f>
        <v>Electric</v>
      </c>
      <c r="AJ956" t="str">
        <f>'pokedex_(Update_04.21)'!E953</f>
        <v>8</v>
      </c>
      <c r="AK956" t="str">
        <v>Regieleki</v>
      </c>
      <c r="AL956" t="str">
        <v>Electric</v>
      </c>
      <c r="AM956" t="str">
        <v>Electric</v>
      </c>
      <c r="AN956" t="str">
        <f t="shared" si="28"/>
        <v>Electric,Electric</v>
      </c>
      <c r="AO956" t="str">
        <v>Regieleki</v>
      </c>
      <c r="AQ956" t="str">
        <v>Electric</v>
      </c>
      <c r="AR956" t="str">
        <v>Glastrier</v>
      </c>
      <c r="AV956" t="str">
        <v>Regieleki</v>
      </c>
      <c r="AW956" t="str">
        <v>Electric</v>
      </c>
      <c r="AX956" t="str" cm="1">
        <f t="array" ref="AX956">_xlfn.TEXTSPLIT(AW956,",")</f>
        <v>Electric</v>
      </c>
      <c r="AZ956" t="str">
        <f>'pokedex_(Update_04.21)'!E953</f>
        <v>8</v>
      </c>
      <c r="BA956" t="str">
        <v>Regieleki</v>
      </c>
      <c r="BB956" t="str">
        <v>Electric</v>
      </c>
      <c r="BC956" t="str">
        <v>Electric</v>
      </c>
      <c r="BD956" t="str">
        <f t="shared" si="29"/>
        <v>Electric,Electric</v>
      </c>
      <c r="BE956" t="str">
        <v>Regieleki</v>
      </c>
      <c r="BG956" t="str">
        <v>Electric</v>
      </c>
      <c r="BH956" t="str">
        <v>Glastrier</v>
      </c>
    </row>
    <row r="957" spans="32:60" x14ac:dyDescent="0.35">
      <c r="AF957" t="str">
        <v>Regidrago</v>
      </c>
      <c r="AG957" t="str">
        <v>Dragon</v>
      </c>
      <c r="AH957" t="str" cm="1">
        <f t="array" ref="AH957">_xlfn.TEXTSPLIT(AG957,",")</f>
        <v>Dragon</v>
      </c>
      <c r="AJ957" t="str">
        <f>'pokedex_(Update_04.21)'!E954</f>
        <v>8</v>
      </c>
      <c r="AK957" t="str">
        <v>Regidrago</v>
      </c>
      <c r="AL957" t="str">
        <v>Dragon</v>
      </c>
      <c r="AM957" t="str">
        <v>Dragon</v>
      </c>
      <c r="AN957" t="str">
        <f t="shared" si="28"/>
        <v>Dragon,Dragon</v>
      </c>
      <c r="AO957" t="str">
        <v>Regidrago</v>
      </c>
      <c r="AQ957" t="str">
        <v>Dragon</v>
      </c>
      <c r="AR957" t="str">
        <v>Spectrier</v>
      </c>
      <c r="AV957" t="str">
        <v>Regidrago</v>
      </c>
      <c r="AW957" t="str">
        <v>Dragon</v>
      </c>
      <c r="AX957" t="str" cm="1">
        <f t="array" ref="AX957">_xlfn.TEXTSPLIT(AW957,",")</f>
        <v>Dragon</v>
      </c>
      <c r="AZ957" t="str">
        <f>'pokedex_(Update_04.21)'!E954</f>
        <v>8</v>
      </c>
      <c r="BA957" t="str">
        <v>Regidrago</v>
      </c>
      <c r="BB957" t="str">
        <v>Dragon</v>
      </c>
      <c r="BC957" t="str">
        <v>Dragon</v>
      </c>
      <c r="BD957" t="str">
        <f t="shared" si="29"/>
        <v>Dragon,Dragon</v>
      </c>
      <c r="BE957" t="str">
        <v>Regidrago</v>
      </c>
      <c r="BG957" t="str">
        <v>Dragon</v>
      </c>
      <c r="BH957" t="str">
        <v>Spectrier</v>
      </c>
    </row>
    <row r="958" spans="32:60" x14ac:dyDescent="0.35">
      <c r="AF958" t="str">
        <v>Glastrier</v>
      </c>
      <c r="AG958" t="str">
        <v>Ice</v>
      </c>
      <c r="AH958" t="str" cm="1">
        <f t="array" ref="AH958">_xlfn.TEXTSPLIT(AG958,",")</f>
        <v>Ice</v>
      </c>
      <c r="AJ958" t="str">
        <f>'pokedex_(Update_04.21)'!E955</f>
        <v>8</v>
      </c>
      <c r="AK958" t="str">
        <v>Glastrier</v>
      </c>
      <c r="AL958" t="str">
        <v>Ice</v>
      </c>
      <c r="AM958" t="str">
        <v>Ice</v>
      </c>
      <c r="AN958" t="str">
        <f t="shared" si="28"/>
        <v>Ice,Ice</v>
      </c>
      <c r="AO958" t="str">
        <v>Glastrier</v>
      </c>
      <c r="AQ958" t="str">
        <v>Ice</v>
      </c>
      <c r="AR958" t="str">
        <v>Calyrex</v>
      </c>
      <c r="AV958" t="str">
        <v>Glastrier</v>
      </c>
      <c r="AW958" t="str">
        <v>Ice</v>
      </c>
      <c r="AX958" t="str" cm="1">
        <f t="array" ref="AX958">_xlfn.TEXTSPLIT(AW958,",")</f>
        <v>Ice</v>
      </c>
      <c r="AZ958" t="str">
        <f>'pokedex_(Update_04.21)'!E955</f>
        <v>8</v>
      </c>
      <c r="BA958" t="str">
        <v>Glastrier</v>
      </c>
      <c r="BB958" t="str">
        <v>Ice</v>
      </c>
      <c r="BC958" t="str">
        <v>Ice</v>
      </c>
      <c r="BD958" t="str">
        <f t="shared" si="29"/>
        <v>Ice,Ice</v>
      </c>
      <c r="BE958" t="str">
        <v>Glastrier</v>
      </c>
      <c r="BG958" t="str">
        <v>Ice</v>
      </c>
      <c r="BH958" t="str">
        <v>Calyrex</v>
      </c>
    </row>
    <row r="959" spans="32:60" x14ac:dyDescent="0.35">
      <c r="AF959" t="str">
        <v>Spectrier</v>
      </c>
      <c r="AG959" t="str">
        <v>Ghost</v>
      </c>
      <c r="AH959" t="str" cm="1">
        <f t="array" ref="AH959">_xlfn.TEXTSPLIT(AG959,",")</f>
        <v>Ghost</v>
      </c>
      <c r="AJ959" t="str">
        <f>'pokedex_(Update_04.21)'!E956</f>
        <v>8</v>
      </c>
      <c r="AK959" t="str">
        <v>Spectrier</v>
      </c>
      <c r="AL959" t="str">
        <v>Ghost</v>
      </c>
      <c r="AM959" t="str">
        <v>Ghost</v>
      </c>
      <c r="AN959" t="str">
        <f t="shared" si="28"/>
        <v>Ghost,Ghost</v>
      </c>
      <c r="AO959" t="str">
        <v>Spectrier</v>
      </c>
      <c r="AQ959" t="str">
        <v>Ghost</v>
      </c>
      <c r="AR959" t="str">
        <v>Calyrex Ice Rider</v>
      </c>
      <c r="AV959" t="str">
        <v>Spectrier</v>
      </c>
      <c r="AW959" t="str">
        <v>Ghost</v>
      </c>
      <c r="AX959" t="str" cm="1">
        <f t="array" ref="AX959">_xlfn.TEXTSPLIT(AW959,",")</f>
        <v>Ghost</v>
      </c>
      <c r="AZ959" t="str">
        <f>'pokedex_(Update_04.21)'!E956</f>
        <v>8</v>
      </c>
      <c r="BA959" t="str">
        <v>Spectrier</v>
      </c>
      <c r="BB959" t="str">
        <v>Ghost</v>
      </c>
      <c r="BC959" t="str">
        <v>Ghost</v>
      </c>
      <c r="BD959" t="str">
        <f t="shared" si="29"/>
        <v>Ghost,Ghost</v>
      </c>
      <c r="BE959" t="str">
        <v>Spectrier</v>
      </c>
      <c r="BG959" t="str">
        <v>Ghost</v>
      </c>
      <c r="BH959" t="str">
        <v>Calyrex Ice Rider</v>
      </c>
    </row>
    <row r="960" spans="32:60" x14ac:dyDescent="0.35">
      <c r="AF960" t="str">
        <v>Calyrex</v>
      </c>
      <c r="AG960" t="str">
        <v>Psychic, Grass</v>
      </c>
      <c r="AH960" t="str" cm="1">
        <f t="array" ref="AH960:AI960">_xlfn.TEXTSPLIT(AG960,",")</f>
        <v>Psychic</v>
      </c>
      <c r="AI960" t="str">
        <v xml:space="preserve"> Grass</v>
      </c>
      <c r="AJ960" t="str">
        <f>'pokedex_(Update_04.21)'!E957</f>
        <v>8</v>
      </c>
      <c r="AK960" t="str">
        <v>Calyrex</v>
      </c>
      <c r="AL960" t="str">
        <v>Psychic</v>
      </c>
      <c r="AM960" t="str">
        <v xml:space="preserve"> Grass</v>
      </c>
      <c r="AN960" t="str">
        <f t="shared" si="28"/>
        <v>Psychic, Grass</v>
      </c>
      <c r="AO960" t="str">
        <v>Calyrex</v>
      </c>
      <c r="AQ960" t="str">
        <v>Psychic, Grass</v>
      </c>
      <c r="AR960" t="str">
        <v>Calyrex Shadow Rider</v>
      </c>
      <c r="AV960" t="str">
        <v>Calyrex</v>
      </c>
      <c r="AW960" t="str">
        <v>Psychic, Grass</v>
      </c>
      <c r="AX960" t="str" cm="1">
        <f t="array" ref="AX960:AY960">_xlfn.TEXTSPLIT(AW960,",")</f>
        <v>Psychic</v>
      </c>
      <c r="AY960" t="str">
        <v xml:space="preserve"> Grass</v>
      </c>
      <c r="AZ960" t="str">
        <f>'pokedex_(Update_04.21)'!E957</f>
        <v>8</v>
      </c>
      <c r="BA960" t="str">
        <v>Calyrex</v>
      </c>
      <c r="BB960" t="str">
        <v>Psychic</v>
      </c>
      <c r="BC960" t="str">
        <v xml:space="preserve"> Grass</v>
      </c>
      <c r="BD960" t="str">
        <f t="shared" si="29"/>
        <v>Psychic, Grass</v>
      </c>
      <c r="BE960" t="str">
        <v>Calyrex</v>
      </c>
      <c r="BG960" t="str">
        <v>Psychic, Grass</v>
      </c>
      <c r="BH960" t="str">
        <v>Calyrex Shadow Rider</v>
      </c>
    </row>
    <row r="961" spans="32:59" x14ac:dyDescent="0.35">
      <c r="AF961" t="str">
        <v>Calyrex Ice Rider</v>
      </c>
      <c r="AG961" t="str">
        <v>Psychic, Ice</v>
      </c>
      <c r="AH961" t="str" cm="1">
        <f t="array" ref="AH961:AI961">_xlfn.TEXTSPLIT(AG961,",")</f>
        <v>Psychic</v>
      </c>
      <c r="AI961" t="str">
        <v xml:space="preserve"> Ice</v>
      </c>
      <c r="AJ961" t="str">
        <f>'pokedex_(Update_04.21)'!E958</f>
        <v>8</v>
      </c>
      <c r="AK961" t="str">
        <v>Calyrex Ice Rider</v>
      </c>
      <c r="AL961" t="str">
        <v>Psychic</v>
      </c>
      <c r="AM961" t="str">
        <v xml:space="preserve"> Ice</v>
      </c>
      <c r="AN961" t="str">
        <f t="shared" si="28"/>
        <v>Psychic, Ice</v>
      </c>
      <c r="AO961" t="str">
        <v>Calyrex Ice Rider</v>
      </c>
      <c r="AQ961" t="str">
        <v>Psychic, Ice</v>
      </c>
      <c r="AV961" t="str">
        <v>Calyrex Ice Rider</v>
      </c>
      <c r="AW961" t="str">
        <v>Psychic, Ice</v>
      </c>
      <c r="AX961" t="str" cm="1">
        <f t="array" ref="AX961:AY961">_xlfn.TEXTSPLIT(AW961,",")</f>
        <v>Psychic</v>
      </c>
      <c r="AY961" t="str">
        <v xml:space="preserve"> Ice</v>
      </c>
      <c r="AZ961" t="str">
        <f>'pokedex_(Update_04.21)'!E958</f>
        <v>8</v>
      </c>
      <c r="BA961" t="str">
        <v>Calyrex Ice Rider</v>
      </c>
      <c r="BB961" t="str">
        <v>Psychic</v>
      </c>
      <c r="BC961" t="str">
        <v xml:space="preserve"> Ice</v>
      </c>
      <c r="BD961" t="str">
        <f t="shared" si="29"/>
        <v>Psychic, Ice</v>
      </c>
      <c r="BE961" t="str">
        <v>Calyrex Ice Rider</v>
      </c>
      <c r="BG961" t="str">
        <v>Psychic, Ice</v>
      </c>
    </row>
    <row r="962" spans="32:59" x14ac:dyDescent="0.35">
      <c r="AF962" t="str">
        <v>Calyrex Shadow Rider</v>
      </c>
      <c r="AG962" t="str">
        <v>Psychic, Ghost</v>
      </c>
      <c r="AH962" t="str" cm="1">
        <f t="array" ref="AH962:AI962">_xlfn.TEXTSPLIT(AG962,",")</f>
        <v>Psychic</v>
      </c>
      <c r="AI962" t="str">
        <v xml:space="preserve"> Ghost</v>
      </c>
      <c r="AJ962" t="str">
        <f>'pokedex_(Update_04.21)'!E959</f>
        <v>8</v>
      </c>
      <c r="AK962" t="str">
        <v>Calyrex Shadow Rider</v>
      </c>
      <c r="AL962" t="str">
        <v>Psychic</v>
      </c>
      <c r="AM962" t="str">
        <v xml:space="preserve"> Ghost</v>
      </c>
      <c r="AN962" t="str">
        <f t="shared" si="28"/>
        <v>Psychic, Ghost</v>
      </c>
      <c r="AO962" t="str">
        <v>Calyrex Shadow Rider</v>
      </c>
      <c r="AQ962" t="str">
        <v>Psychic, Ghost</v>
      </c>
      <c r="AV962" t="str">
        <v>Calyrex Shadow Rider</v>
      </c>
      <c r="AW962" t="str">
        <v>Psychic, Ghost</v>
      </c>
      <c r="AX962" t="str" cm="1">
        <f t="array" ref="AX962:AY962">_xlfn.TEXTSPLIT(AW962,",")</f>
        <v>Psychic</v>
      </c>
      <c r="AY962" t="str">
        <v xml:space="preserve"> Ghost</v>
      </c>
      <c r="AZ962" t="str">
        <f>'pokedex_(Update_04.21)'!E959</f>
        <v>8</v>
      </c>
      <c r="BA962" t="str">
        <v>Calyrex Shadow Rider</v>
      </c>
      <c r="BB962" t="str">
        <v>Psychic</v>
      </c>
      <c r="BC962" t="str">
        <v xml:space="preserve"> Ghost</v>
      </c>
      <c r="BD962" t="str">
        <f t="shared" si="29"/>
        <v>Psychic, Ghost</v>
      </c>
      <c r="BE962" t="str">
        <v>Calyrex Shadow Rider</v>
      </c>
      <c r="BG962" t="str">
        <v>Psychic, Ghost</v>
      </c>
    </row>
    <row r="963" spans="32:59" x14ac:dyDescent="0.35">
      <c r="AK963">
        <v>0</v>
      </c>
      <c r="AN963" t="str">
        <f t="shared" si="28"/>
        <v/>
      </c>
      <c r="AQ963" t="str">
        <v/>
      </c>
      <c r="BA963">
        <v>0</v>
      </c>
      <c r="BD963" t="str">
        <f t="shared" si="29"/>
        <v/>
      </c>
      <c r="BG963" t="str">
        <v/>
      </c>
    </row>
    <row r="964" spans="32:59" x14ac:dyDescent="0.35">
      <c r="AK964">
        <v>0</v>
      </c>
      <c r="AN964" t="str">
        <f t="shared" si="28"/>
        <v/>
      </c>
      <c r="AQ964" t="str">
        <v/>
      </c>
      <c r="BA964">
        <v>0</v>
      </c>
      <c r="BD964" t="str">
        <f t="shared" si="29"/>
        <v/>
      </c>
      <c r="BG964" t="str">
        <v/>
      </c>
    </row>
    <row r="965" spans="32:59" x14ac:dyDescent="0.35">
      <c r="AK965">
        <v>0</v>
      </c>
      <c r="AN965" t="str">
        <f t="shared" si="28"/>
        <v/>
      </c>
      <c r="AQ965" t="str">
        <v/>
      </c>
      <c r="BA965">
        <v>0</v>
      </c>
      <c r="BD965" t="str">
        <f t="shared" si="29"/>
        <v/>
      </c>
      <c r="BG965" t="str">
        <v/>
      </c>
    </row>
    <row r="966" spans="32:59" x14ac:dyDescent="0.35">
      <c r="AK966">
        <v>0</v>
      </c>
      <c r="AN966" t="str">
        <f t="shared" ref="AN966:AN1028" si="30">_xlfn.TEXTJOIN(",",TRUE,AL966,AM966)</f>
        <v/>
      </c>
      <c r="AQ966" t="str">
        <v/>
      </c>
      <c r="BA966">
        <v>0</v>
      </c>
      <c r="BD966" t="str">
        <f t="shared" ref="BD966:BD1029" si="31">_xlfn.TEXTJOIN(",",TRUE,BB966,BC966)</f>
        <v/>
      </c>
      <c r="BG966" t="str">
        <v/>
      </c>
    </row>
    <row r="967" spans="32:59" x14ac:dyDescent="0.35">
      <c r="AK967">
        <v>0</v>
      </c>
      <c r="AN967" t="str">
        <f t="shared" si="30"/>
        <v/>
      </c>
      <c r="AQ967" t="str">
        <v/>
      </c>
      <c r="BA967">
        <v>0</v>
      </c>
      <c r="BD967" t="str">
        <f t="shared" si="31"/>
        <v/>
      </c>
      <c r="BG967" t="str">
        <v/>
      </c>
    </row>
    <row r="968" spans="32:59" x14ac:dyDescent="0.35">
      <c r="AK968">
        <v>0</v>
      </c>
      <c r="AN968" t="str">
        <f t="shared" si="30"/>
        <v/>
      </c>
      <c r="AQ968" t="str">
        <v/>
      </c>
      <c r="BA968">
        <v>0</v>
      </c>
      <c r="BD968" t="str">
        <f t="shared" si="31"/>
        <v/>
      </c>
      <c r="BG968" t="str">
        <v/>
      </c>
    </row>
    <row r="969" spans="32:59" x14ac:dyDescent="0.35">
      <c r="AK969">
        <v>0</v>
      </c>
      <c r="AN969" t="str">
        <f t="shared" si="30"/>
        <v/>
      </c>
      <c r="AQ969" t="str">
        <v/>
      </c>
      <c r="BA969">
        <v>0</v>
      </c>
      <c r="BD969" t="str">
        <f t="shared" si="31"/>
        <v/>
      </c>
      <c r="BG969" t="str">
        <v/>
      </c>
    </row>
    <row r="970" spans="32:59" x14ac:dyDescent="0.35">
      <c r="AK970">
        <v>0</v>
      </c>
      <c r="AN970" t="str">
        <f t="shared" si="30"/>
        <v/>
      </c>
      <c r="AQ970" t="str">
        <v/>
      </c>
      <c r="BA970">
        <v>0</v>
      </c>
      <c r="BD970" t="str">
        <f t="shared" si="31"/>
        <v/>
      </c>
      <c r="BG970" t="str">
        <v/>
      </c>
    </row>
    <row r="971" spans="32:59" x14ac:dyDescent="0.35">
      <c r="AK971">
        <v>0</v>
      </c>
      <c r="AN971" t="str">
        <f t="shared" si="30"/>
        <v/>
      </c>
      <c r="AQ971" t="str">
        <v/>
      </c>
      <c r="BA971">
        <v>0</v>
      </c>
      <c r="BD971" t="str">
        <f t="shared" si="31"/>
        <v/>
      </c>
      <c r="BG971" t="str">
        <v/>
      </c>
    </row>
    <row r="972" spans="32:59" x14ac:dyDescent="0.35">
      <c r="AK972">
        <v>0</v>
      </c>
      <c r="AN972" t="str">
        <f t="shared" si="30"/>
        <v/>
      </c>
      <c r="AQ972" t="str">
        <v/>
      </c>
      <c r="BA972">
        <v>0</v>
      </c>
      <c r="BD972" t="str">
        <f t="shared" si="31"/>
        <v/>
      </c>
      <c r="BG972" t="str">
        <v/>
      </c>
    </row>
    <row r="973" spans="32:59" x14ac:dyDescent="0.35">
      <c r="AK973">
        <v>0</v>
      </c>
      <c r="AN973" t="str">
        <f t="shared" si="30"/>
        <v/>
      </c>
      <c r="AQ973" t="str">
        <v/>
      </c>
      <c r="BA973">
        <v>0</v>
      </c>
      <c r="BD973" t="str">
        <f t="shared" si="31"/>
        <v/>
      </c>
      <c r="BG973" t="str">
        <v/>
      </c>
    </row>
    <row r="974" spans="32:59" x14ac:dyDescent="0.35">
      <c r="AK974">
        <v>0</v>
      </c>
      <c r="AN974" t="str">
        <f t="shared" si="30"/>
        <v/>
      </c>
      <c r="AQ974" t="str">
        <v/>
      </c>
      <c r="BA974">
        <v>0</v>
      </c>
      <c r="BD974" t="str">
        <f t="shared" si="31"/>
        <v/>
      </c>
      <c r="BG974" t="str">
        <v/>
      </c>
    </row>
    <row r="975" spans="32:59" x14ac:dyDescent="0.35">
      <c r="AK975">
        <v>0</v>
      </c>
      <c r="AN975" t="str">
        <f t="shared" si="30"/>
        <v/>
      </c>
      <c r="AQ975" t="str">
        <v/>
      </c>
      <c r="BA975">
        <v>0</v>
      </c>
      <c r="BD975" t="str">
        <f t="shared" si="31"/>
        <v/>
      </c>
      <c r="BG975" t="str">
        <v/>
      </c>
    </row>
    <row r="976" spans="32:59" x14ac:dyDescent="0.35">
      <c r="AK976">
        <v>0</v>
      </c>
      <c r="AN976" t="str">
        <f t="shared" si="30"/>
        <v/>
      </c>
      <c r="AQ976" t="str">
        <v/>
      </c>
      <c r="BA976">
        <v>0</v>
      </c>
      <c r="BD976" t="str">
        <f t="shared" si="31"/>
        <v/>
      </c>
      <c r="BG976" t="str">
        <v/>
      </c>
    </row>
    <row r="977" spans="37:59" x14ac:dyDescent="0.35">
      <c r="AK977">
        <v>0</v>
      </c>
      <c r="AN977" t="str">
        <f t="shared" si="30"/>
        <v/>
      </c>
      <c r="AQ977" t="str">
        <v/>
      </c>
      <c r="BA977">
        <v>0</v>
      </c>
      <c r="BD977" t="str">
        <f t="shared" si="31"/>
        <v/>
      </c>
      <c r="BG977" t="str">
        <v/>
      </c>
    </row>
    <row r="978" spans="37:59" x14ac:dyDescent="0.35">
      <c r="AK978">
        <v>0</v>
      </c>
      <c r="AN978" t="str">
        <f t="shared" si="30"/>
        <v/>
      </c>
      <c r="AQ978" t="str">
        <v/>
      </c>
      <c r="BA978">
        <v>0</v>
      </c>
      <c r="BD978" t="str">
        <f t="shared" si="31"/>
        <v/>
      </c>
      <c r="BG978" t="str">
        <v/>
      </c>
    </row>
    <row r="979" spans="37:59" x14ac:dyDescent="0.35">
      <c r="AK979">
        <v>0</v>
      </c>
      <c r="AN979" t="str">
        <f t="shared" si="30"/>
        <v/>
      </c>
      <c r="AQ979" t="str">
        <v/>
      </c>
      <c r="BA979">
        <v>0</v>
      </c>
      <c r="BD979" t="str">
        <f t="shared" si="31"/>
        <v/>
      </c>
      <c r="BG979" t="str">
        <v/>
      </c>
    </row>
    <row r="980" spans="37:59" x14ac:dyDescent="0.35">
      <c r="AK980">
        <v>0</v>
      </c>
      <c r="AN980" t="str">
        <f t="shared" si="30"/>
        <v/>
      </c>
      <c r="AQ980" t="str">
        <v/>
      </c>
      <c r="BA980">
        <v>0</v>
      </c>
      <c r="BD980" t="str">
        <f t="shared" si="31"/>
        <v/>
      </c>
      <c r="BG980" t="str">
        <v/>
      </c>
    </row>
    <row r="981" spans="37:59" x14ac:dyDescent="0.35">
      <c r="AK981">
        <v>0</v>
      </c>
      <c r="AN981" t="str">
        <f t="shared" si="30"/>
        <v/>
      </c>
      <c r="AQ981" t="str">
        <v/>
      </c>
      <c r="BA981">
        <v>0</v>
      </c>
      <c r="BD981" t="str">
        <f t="shared" si="31"/>
        <v/>
      </c>
      <c r="BG981" t="str">
        <v/>
      </c>
    </row>
    <row r="982" spans="37:59" x14ac:dyDescent="0.35">
      <c r="AK982">
        <v>0</v>
      </c>
      <c r="AN982" t="str">
        <f t="shared" si="30"/>
        <v/>
      </c>
      <c r="AQ982" t="str">
        <v/>
      </c>
      <c r="BA982">
        <v>0</v>
      </c>
      <c r="BD982" t="str">
        <f t="shared" si="31"/>
        <v/>
      </c>
      <c r="BG982" t="str">
        <v/>
      </c>
    </row>
    <row r="983" spans="37:59" x14ac:dyDescent="0.35">
      <c r="AK983">
        <v>0</v>
      </c>
      <c r="AN983" t="str">
        <f t="shared" si="30"/>
        <v/>
      </c>
      <c r="AQ983" t="str">
        <v/>
      </c>
      <c r="BA983">
        <v>0</v>
      </c>
      <c r="BD983" t="str">
        <f t="shared" si="31"/>
        <v/>
      </c>
      <c r="BG983" t="str">
        <v/>
      </c>
    </row>
    <row r="984" spans="37:59" x14ac:dyDescent="0.35">
      <c r="AK984">
        <v>0</v>
      </c>
      <c r="AN984" t="str">
        <f t="shared" si="30"/>
        <v/>
      </c>
      <c r="AQ984" t="str">
        <v/>
      </c>
      <c r="BA984">
        <v>0</v>
      </c>
      <c r="BD984" t="str">
        <f t="shared" si="31"/>
        <v/>
      </c>
      <c r="BG984" t="str">
        <v/>
      </c>
    </row>
    <row r="985" spans="37:59" x14ac:dyDescent="0.35">
      <c r="AK985">
        <v>0</v>
      </c>
      <c r="AN985" t="str">
        <f t="shared" si="30"/>
        <v/>
      </c>
      <c r="AQ985" t="str">
        <v/>
      </c>
      <c r="BA985">
        <v>0</v>
      </c>
      <c r="BD985" t="str">
        <f t="shared" si="31"/>
        <v/>
      </c>
      <c r="BG985" t="str">
        <v/>
      </c>
    </row>
    <row r="986" spans="37:59" x14ac:dyDescent="0.35">
      <c r="AK986">
        <v>0</v>
      </c>
      <c r="AN986" t="str">
        <f t="shared" si="30"/>
        <v/>
      </c>
      <c r="AQ986" t="str">
        <v/>
      </c>
      <c r="BA986">
        <v>0</v>
      </c>
      <c r="BD986" t="str">
        <f t="shared" si="31"/>
        <v/>
      </c>
      <c r="BG986" t="str">
        <v/>
      </c>
    </row>
    <row r="987" spans="37:59" x14ac:dyDescent="0.35">
      <c r="AK987">
        <v>0</v>
      </c>
      <c r="AN987" t="str">
        <f t="shared" si="30"/>
        <v/>
      </c>
      <c r="AQ987" t="str">
        <v/>
      </c>
      <c r="BA987">
        <v>0</v>
      </c>
      <c r="BD987" t="str">
        <f t="shared" si="31"/>
        <v/>
      </c>
      <c r="BG987" t="str">
        <v/>
      </c>
    </row>
    <row r="988" spans="37:59" x14ac:dyDescent="0.35">
      <c r="AK988">
        <v>0</v>
      </c>
      <c r="AN988" t="str">
        <f t="shared" si="30"/>
        <v/>
      </c>
      <c r="AQ988" t="str">
        <v/>
      </c>
      <c r="BA988">
        <v>0</v>
      </c>
      <c r="BD988" t="str">
        <f t="shared" si="31"/>
        <v/>
      </c>
      <c r="BG988" t="str">
        <v/>
      </c>
    </row>
    <row r="989" spans="37:59" x14ac:dyDescent="0.35">
      <c r="AK989">
        <v>0</v>
      </c>
      <c r="AN989" t="str">
        <f t="shared" si="30"/>
        <v/>
      </c>
      <c r="AQ989" t="str">
        <v/>
      </c>
      <c r="BA989">
        <v>0</v>
      </c>
      <c r="BD989" t="str">
        <f t="shared" si="31"/>
        <v/>
      </c>
      <c r="BG989" t="str">
        <v/>
      </c>
    </row>
    <row r="990" spans="37:59" x14ac:dyDescent="0.35">
      <c r="AK990">
        <v>0</v>
      </c>
      <c r="AN990" t="str">
        <f t="shared" si="30"/>
        <v/>
      </c>
      <c r="AQ990" t="str">
        <v/>
      </c>
      <c r="BA990">
        <v>0</v>
      </c>
      <c r="BD990" t="str">
        <f t="shared" si="31"/>
        <v/>
      </c>
      <c r="BG990" t="str">
        <v/>
      </c>
    </row>
    <row r="991" spans="37:59" x14ac:dyDescent="0.35">
      <c r="AK991">
        <v>0</v>
      </c>
      <c r="AN991" t="str">
        <f t="shared" si="30"/>
        <v/>
      </c>
      <c r="AQ991" t="str">
        <v/>
      </c>
      <c r="BA991">
        <v>0</v>
      </c>
      <c r="BD991" t="str">
        <f t="shared" si="31"/>
        <v/>
      </c>
      <c r="BG991" t="str">
        <v/>
      </c>
    </row>
    <row r="992" spans="37:59" x14ac:dyDescent="0.35">
      <c r="AK992">
        <v>0</v>
      </c>
      <c r="AN992" t="str">
        <f t="shared" si="30"/>
        <v/>
      </c>
      <c r="AQ992" t="str">
        <v/>
      </c>
      <c r="BA992">
        <v>0</v>
      </c>
      <c r="BD992" t="str">
        <f t="shared" si="31"/>
        <v/>
      </c>
      <c r="BG992" t="str">
        <v/>
      </c>
    </row>
    <row r="993" spans="37:59" x14ac:dyDescent="0.35">
      <c r="AK993">
        <v>0</v>
      </c>
      <c r="AN993" t="str">
        <f t="shared" si="30"/>
        <v/>
      </c>
      <c r="AQ993" t="str">
        <v/>
      </c>
      <c r="BA993">
        <v>0</v>
      </c>
      <c r="BD993" t="str">
        <f t="shared" si="31"/>
        <v/>
      </c>
      <c r="BG993" t="str">
        <v/>
      </c>
    </row>
    <row r="994" spans="37:59" x14ac:dyDescent="0.35">
      <c r="AK994">
        <v>0</v>
      </c>
      <c r="AN994" t="str">
        <f t="shared" si="30"/>
        <v/>
      </c>
      <c r="AQ994" t="str">
        <v/>
      </c>
      <c r="BA994">
        <v>0</v>
      </c>
      <c r="BD994" t="str">
        <f t="shared" si="31"/>
        <v/>
      </c>
      <c r="BG994" t="str">
        <v/>
      </c>
    </row>
    <row r="995" spans="37:59" x14ac:dyDescent="0.35">
      <c r="AK995">
        <v>0</v>
      </c>
      <c r="AN995" t="str">
        <f t="shared" si="30"/>
        <v/>
      </c>
      <c r="AQ995" t="str">
        <v/>
      </c>
      <c r="BA995">
        <v>0</v>
      </c>
      <c r="BD995" t="str">
        <f t="shared" si="31"/>
        <v/>
      </c>
      <c r="BG995" t="str">
        <v/>
      </c>
    </row>
    <row r="996" spans="37:59" x14ac:dyDescent="0.35">
      <c r="AK996">
        <v>0</v>
      </c>
      <c r="AN996" t="str">
        <f t="shared" si="30"/>
        <v/>
      </c>
      <c r="AQ996" t="str">
        <v/>
      </c>
      <c r="BA996">
        <v>0</v>
      </c>
      <c r="BD996" t="str">
        <f t="shared" si="31"/>
        <v/>
      </c>
      <c r="BG996" t="str">
        <v/>
      </c>
    </row>
    <row r="997" spans="37:59" x14ac:dyDescent="0.35">
      <c r="AK997">
        <v>0</v>
      </c>
      <c r="AN997" t="str">
        <f t="shared" si="30"/>
        <v/>
      </c>
      <c r="AQ997" t="str">
        <v/>
      </c>
      <c r="BA997">
        <v>0</v>
      </c>
      <c r="BD997" t="str">
        <f t="shared" si="31"/>
        <v/>
      </c>
      <c r="BG997" t="str">
        <v/>
      </c>
    </row>
    <row r="998" spans="37:59" x14ac:dyDescent="0.35">
      <c r="AK998">
        <v>0</v>
      </c>
      <c r="AN998" t="str">
        <f t="shared" si="30"/>
        <v/>
      </c>
      <c r="AQ998" t="str">
        <v/>
      </c>
      <c r="BA998">
        <v>0</v>
      </c>
      <c r="BD998" t="str">
        <f t="shared" si="31"/>
        <v/>
      </c>
      <c r="BG998" t="str">
        <v/>
      </c>
    </row>
    <row r="999" spans="37:59" x14ac:dyDescent="0.35">
      <c r="AK999">
        <v>0</v>
      </c>
      <c r="AN999" t="str">
        <f t="shared" si="30"/>
        <v/>
      </c>
      <c r="AQ999" t="str">
        <v/>
      </c>
      <c r="BA999">
        <v>0</v>
      </c>
      <c r="BD999" t="str">
        <f t="shared" si="31"/>
        <v/>
      </c>
      <c r="BG999" t="str">
        <v/>
      </c>
    </row>
    <row r="1000" spans="37:59" x14ac:dyDescent="0.35">
      <c r="AK1000">
        <v>0</v>
      </c>
      <c r="AN1000" t="str">
        <f t="shared" si="30"/>
        <v/>
      </c>
      <c r="AQ1000" t="str">
        <v/>
      </c>
      <c r="BA1000">
        <v>0</v>
      </c>
      <c r="BD1000" t="str">
        <f t="shared" si="31"/>
        <v/>
      </c>
      <c r="BG1000" t="str">
        <v/>
      </c>
    </row>
    <row r="1001" spans="37:59" x14ac:dyDescent="0.35">
      <c r="AN1001" t="str">
        <f t="shared" si="30"/>
        <v/>
      </c>
      <c r="AQ1001" t="str">
        <v/>
      </c>
      <c r="BD1001" t="str">
        <f t="shared" si="31"/>
        <v/>
      </c>
      <c r="BG1001" t="str">
        <v/>
      </c>
    </row>
    <row r="1002" spans="37:59" x14ac:dyDescent="0.35">
      <c r="AN1002" t="str">
        <f t="shared" si="30"/>
        <v/>
      </c>
      <c r="AQ1002" t="str">
        <v/>
      </c>
      <c r="BD1002" t="str">
        <f t="shared" si="31"/>
        <v/>
      </c>
      <c r="BG1002" t="str">
        <v/>
      </c>
    </row>
    <row r="1003" spans="37:59" x14ac:dyDescent="0.35">
      <c r="AN1003" t="str">
        <f t="shared" si="30"/>
        <v/>
      </c>
      <c r="AQ1003" t="str">
        <v/>
      </c>
      <c r="BD1003" t="str">
        <f t="shared" si="31"/>
        <v/>
      </c>
      <c r="BG1003" t="str">
        <v/>
      </c>
    </row>
    <row r="1004" spans="37:59" x14ac:dyDescent="0.35">
      <c r="AN1004" t="str">
        <f t="shared" si="30"/>
        <v/>
      </c>
      <c r="AQ1004" t="str">
        <v/>
      </c>
      <c r="BD1004" t="str">
        <f t="shared" si="31"/>
        <v/>
      </c>
      <c r="BG1004" t="str">
        <v/>
      </c>
    </row>
    <row r="1005" spans="37:59" x14ac:dyDescent="0.35">
      <c r="AN1005" t="str">
        <f t="shared" si="30"/>
        <v/>
      </c>
      <c r="AQ1005" t="str">
        <v/>
      </c>
      <c r="BD1005" t="str">
        <f t="shared" si="31"/>
        <v/>
      </c>
      <c r="BG1005" t="str">
        <v/>
      </c>
    </row>
    <row r="1006" spans="37:59" x14ac:dyDescent="0.35">
      <c r="AN1006" t="str">
        <f t="shared" si="30"/>
        <v/>
      </c>
      <c r="AQ1006" t="str">
        <v/>
      </c>
      <c r="BD1006" t="str">
        <f t="shared" si="31"/>
        <v/>
      </c>
      <c r="BG1006" t="str">
        <v/>
      </c>
    </row>
    <row r="1007" spans="37:59" x14ac:dyDescent="0.35">
      <c r="AN1007" t="str">
        <f t="shared" si="30"/>
        <v/>
      </c>
      <c r="AQ1007" t="str">
        <v/>
      </c>
      <c r="BD1007" t="str">
        <f t="shared" si="31"/>
        <v/>
      </c>
      <c r="BG1007" t="str">
        <v/>
      </c>
    </row>
    <row r="1008" spans="37:59" x14ac:dyDescent="0.35">
      <c r="AN1008" t="str">
        <f t="shared" si="30"/>
        <v/>
      </c>
      <c r="AQ1008" t="str">
        <v/>
      </c>
      <c r="BD1008" t="str">
        <f t="shared" si="31"/>
        <v/>
      </c>
      <c r="BG1008" t="str">
        <v/>
      </c>
    </row>
    <row r="1009" spans="40:59" x14ac:dyDescent="0.35">
      <c r="AN1009" t="str">
        <f t="shared" si="30"/>
        <v/>
      </c>
      <c r="AQ1009" t="str">
        <v/>
      </c>
      <c r="BD1009" t="str">
        <f t="shared" si="31"/>
        <v/>
      </c>
      <c r="BG1009" t="str">
        <v/>
      </c>
    </row>
    <row r="1010" spans="40:59" x14ac:dyDescent="0.35">
      <c r="AN1010" t="str">
        <f t="shared" si="30"/>
        <v/>
      </c>
      <c r="AQ1010" t="str">
        <v/>
      </c>
      <c r="BD1010" t="str">
        <f t="shared" si="31"/>
        <v/>
      </c>
      <c r="BG1010" t="str">
        <v/>
      </c>
    </row>
    <row r="1011" spans="40:59" x14ac:dyDescent="0.35">
      <c r="AN1011" t="str">
        <f t="shared" si="30"/>
        <v/>
      </c>
      <c r="AQ1011" t="str">
        <v/>
      </c>
      <c r="BD1011" t="str">
        <f t="shared" si="31"/>
        <v/>
      </c>
      <c r="BG1011" t="str">
        <v/>
      </c>
    </row>
    <row r="1012" spans="40:59" x14ac:dyDescent="0.35">
      <c r="AN1012" t="str">
        <f t="shared" si="30"/>
        <v/>
      </c>
      <c r="AQ1012" t="str">
        <v/>
      </c>
      <c r="BD1012" t="str">
        <f t="shared" si="31"/>
        <v/>
      </c>
      <c r="BG1012" t="str">
        <v/>
      </c>
    </row>
    <row r="1013" spans="40:59" x14ac:dyDescent="0.35">
      <c r="AN1013" t="str">
        <f t="shared" si="30"/>
        <v/>
      </c>
      <c r="AQ1013" t="str">
        <v/>
      </c>
      <c r="BD1013" t="str">
        <f t="shared" si="31"/>
        <v/>
      </c>
      <c r="BG1013" t="str">
        <v/>
      </c>
    </row>
    <row r="1014" spans="40:59" x14ac:dyDescent="0.35">
      <c r="AN1014" t="str">
        <f t="shared" si="30"/>
        <v/>
      </c>
      <c r="AQ1014" t="str">
        <v/>
      </c>
      <c r="BD1014" t="str">
        <f t="shared" si="31"/>
        <v/>
      </c>
      <c r="BG1014" t="str">
        <v/>
      </c>
    </row>
    <row r="1015" spans="40:59" x14ac:dyDescent="0.35">
      <c r="AN1015" t="str">
        <f t="shared" si="30"/>
        <v/>
      </c>
      <c r="AQ1015" t="str">
        <v/>
      </c>
      <c r="BD1015" t="str">
        <f t="shared" si="31"/>
        <v/>
      </c>
      <c r="BG1015" t="str">
        <v/>
      </c>
    </row>
    <row r="1016" spans="40:59" x14ac:dyDescent="0.35">
      <c r="AN1016" t="str">
        <f t="shared" si="30"/>
        <v/>
      </c>
      <c r="AQ1016" t="str">
        <v/>
      </c>
      <c r="BD1016" t="str">
        <f t="shared" si="31"/>
        <v/>
      </c>
      <c r="BG1016" t="str">
        <v/>
      </c>
    </row>
    <row r="1017" spans="40:59" x14ac:dyDescent="0.35">
      <c r="AN1017" t="str">
        <f t="shared" si="30"/>
        <v/>
      </c>
      <c r="AQ1017" t="str">
        <v/>
      </c>
      <c r="BD1017" t="str">
        <f t="shared" si="31"/>
        <v/>
      </c>
      <c r="BG1017" t="str">
        <v/>
      </c>
    </row>
    <row r="1018" spans="40:59" x14ac:dyDescent="0.35">
      <c r="AN1018" t="str">
        <f t="shared" si="30"/>
        <v/>
      </c>
      <c r="AQ1018" t="str">
        <v/>
      </c>
      <c r="BD1018" t="str">
        <f t="shared" si="31"/>
        <v/>
      </c>
      <c r="BG1018" t="str">
        <v/>
      </c>
    </row>
    <row r="1019" spans="40:59" x14ac:dyDescent="0.35">
      <c r="AN1019" t="str">
        <f t="shared" si="30"/>
        <v/>
      </c>
      <c r="AQ1019" t="str">
        <v/>
      </c>
      <c r="BD1019" t="str">
        <f t="shared" si="31"/>
        <v/>
      </c>
      <c r="BG1019" t="str">
        <v/>
      </c>
    </row>
    <row r="1020" spans="40:59" x14ac:dyDescent="0.35">
      <c r="AN1020" t="str">
        <f t="shared" si="30"/>
        <v/>
      </c>
      <c r="AQ1020" t="str">
        <v/>
      </c>
      <c r="BD1020" t="str">
        <f t="shared" si="31"/>
        <v/>
      </c>
      <c r="BG1020" t="str">
        <v/>
      </c>
    </row>
    <row r="1021" spans="40:59" x14ac:dyDescent="0.35">
      <c r="AN1021" t="str">
        <f t="shared" si="30"/>
        <v/>
      </c>
      <c r="AQ1021" t="str">
        <v/>
      </c>
      <c r="BD1021" t="str">
        <f t="shared" si="31"/>
        <v/>
      </c>
      <c r="BG1021" t="str">
        <v/>
      </c>
    </row>
    <row r="1022" spans="40:59" x14ac:dyDescent="0.35">
      <c r="AN1022" t="str">
        <f t="shared" si="30"/>
        <v/>
      </c>
      <c r="AQ1022" t="str">
        <v/>
      </c>
      <c r="BD1022" t="str">
        <f t="shared" si="31"/>
        <v/>
      </c>
      <c r="BG1022" t="str">
        <v/>
      </c>
    </row>
    <row r="1023" spans="40:59" x14ac:dyDescent="0.35">
      <c r="AN1023" t="str">
        <f t="shared" si="30"/>
        <v/>
      </c>
      <c r="AQ1023" t="str">
        <v/>
      </c>
      <c r="BD1023" t="str">
        <f t="shared" si="31"/>
        <v/>
      </c>
      <c r="BG1023" t="str">
        <v/>
      </c>
    </row>
    <row r="1024" spans="40:59" x14ac:dyDescent="0.35">
      <c r="AN1024" t="str">
        <f t="shared" si="30"/>
        <v/>
      </c>
      <c r="AQ1024" t="str">
        <v/>
      </c>
      <c r="BD1024" t="str">
        <f t="shared" si="31"/>
        <v/>
      </c>
      <c r="BG1024" t="str">
        <v/>
      </c>
    </row>
    <row r="1025" spans="40:59" x14ac:dyDescent="0.35">
      <c r="AN1025" t="str">
        <f t="shared" si="30"/>
        <v/>
      </c>
      <c r="AQ1025" t="str">
        <v/>
      </c>
      <c r="BD1025" t="str">
        <f t="shared" si="31"/>
        <v/>
      </c>
      <c r="BG1025" t="str">
        <v/>
      </c>
    </row>
    <row r="1026" spans="40:59" x14ac:dyDescent="0.35">
      <c r="AN1026" t="str">
        <f t="shared" si="30"/>
        <v/>
      </c>
      <c r="AQ1026" t="str">
        <v/>
      </c>
      <c r="BD1026" t="str">
        <f t="shared" si="31"/>
        <v/>
      </c>
      <c r="BG1026" t="str">
        <v/>
      </c>
    </row>
    <row r="1027" spans="40:59" x14ac:dyDescent="0.35">
      <c r="AN1027" t="str">
        <f t="shared" si="30"/>
        <v/>
      </c>
      <c r="AQ1027" t="str">
        <v/>
      </c>
      <c r="BD1027" t="str">
        <f t="shared" si="31"/>
        <v/>
      </c>
      <c r="BG1027" t="str">
        <v/>
      </c>
    </row>
    <row r="1028" spans="40:59" x14ac:dyDescent="0.35">
      <c r="AN1028" t="str">
        <f t="shared" si="30"/>
        <v/>
      </c>
      <c r="AQ1028" t="str">
        <v/>
      </c>
      <c r="BD1028" t="str">
        <f t="shared" si="31"/>
        <v/>
      </c>
      <c r="BG1028" t="str">
        <v/>
      </c>
    </row>
    <row r="1029" spans="40:59" x14ac:dyDescent="0.35">
      <c r="AQ1029" t="str">
        <v/>
      </c>
      <c r="BD1029" t="str">
        <f t="shared" si="31"/>
        <v/>
      </c>
      <c r="BG1029" t="str">
        <v/>
      </c>
    </row>
    <row r="1030" spans="40:59" x14ac:dyDescent="0.35">
      <c r="AQ1030" t="str">
        <v/>
      </c>
      <c r="BD1030" t="str">
        <f t="shared" ref="BD1030:BD1069" si="32">_xlfn.TEXTJOIN(",",TRUE,BB1030,BC1030)</f>
        <v/>
      </c>
      <c r="BG1030" t="str">
        <v/>
      </c>
    </row>
    <row r="1031" spans="40:59" x14ac:dyDescent="0.35">
      <c r="AQ1031" t="str">
        <v/>
      </c>
      <c r="BD1031" t="str">
        <f t="shared" si="32"/>
        <v/>
      </c>
      <c r="BG1031" t="str">
        <v/>
      </c>
    </row>
    <row r="1032" spans="40:59" x14ac:dyDescent="0.35">
      <c r="AQ1032" t="str">
        <v/>
      </c>
      <c r="BD1032" t="str">
        <f t="shared" si="32"/>
        <v/>
      </c>
      <c r="BG1032" t="str">
        <v/>
      </c>
    </row>
    <row r="1033" spans="40:59" x14ac:dyDescent="0.35">
      <c r="AQ1033" t="str">
        <v/>
      </c>
      <c r="BD1033" t="str">
        <f t="shared" si="32"/>
        <v/>
      </c>
      <c r="BG1033" t="str">
        <v/>
      </c>
    </row>
    <row r="1034" spans="40:59" x14ac:dyDescent="0.35">
      <c r="AQ1034" t="str">
        <v/>
      </c>
      <c r="BD1034" t="str">
        <f t="shared" si="32"/>
        <v/>
      </c>
      <c r="BG1034" t="str">
        <v/>
      </c>
    </row>
    <row r="1035" spans="40:59" x14ac:dyDescent="0.35">
      <c r="AQ1035" t="str">
        <v/>
      </c>
      <c r="BD1035" t="str">
        <f t="shared" si="32"/>
        <v/>
      </c>
      <c r="BG1035" t="str">
        <v/>
      </c>
    </row>
    <row r="1036" spans="40:59" x14ac:dyDescent="0.35">
      <c r="AQ1036" t="str">
        <v/>
      </c>
      <c r="BD1036" t="str">
        <f t="shared" si="32"/>
        <v/>
      </c>
      <c r="BG1036" t="str">
        <v/>
      </c>
    </row>
    <row r="1037" spans="40:59" x14ac:dyDescent="0.35">
      <c r="AQ1037" t="str">
        <v/>
      </c>
      <c r="BD1037" t="str">
        <f t="shared" si="32"/>
        <v/>
      </c>
      <c r="BG1037" t="str">
        <v/>
      </c>
    </row>
    <row r="1038" spans="40:59" x14ac:dyDescent="0.35">
      <c r="AQ1038" t="str">
        <v/>
      </c>
      <c r="BD1038" t="str">
        <f t="shared" si="32"/>
        <v/>
      </c>
      <c r="BG1038" t="str">
        <v/>
      </c>
    </row>
    <row r="1039" spans="40:59" x14ac:dyDescent="0.35">
      <c r="AQ1039" t="str">
        <v/>
      </c>
      <c r="BD1039" t="str">
        <f t="shared" si="32"/>
        <v/>
      </c>
      <c r="BG1039" t="str">
        <v/>
      </c>
    </row>
    <row r="1040" spans="40:59" x14ac:dyDescent="0.35">
      <c r="AQ1040" t="str">
        <v/>
      </c>
      <c r="BD1040" t="str">
        <f t="shared" si="32"/>
        <v/>
      </c>
      <c r="BG1040" t="str">
        <v/>
      </c>
    </row>
    <row r="1041" spans="43:59" x14ac:dyDescent="0.35">
      <c r="AQ1041" t="str">
        <v/>
      </c>
      <c r="BD1041" t="str">
        <f t="shared" si="32"/>
        <v/>
      </c>
      <c r="BG1041" t="str">
        <v/>
      </c>
    </row>
    <row r="1042" spans="43:59" x14ac:dyDescent="0.35">
      <c r="AQ1042" t="str">
        <v/>
      </c>
      <c r="BD1042" t="str">
        <f t="shared" si="32"/>
        <v/>
      </c>
      <c r="BG1042" t="str">
        <v/>
      </c>
    </row>
    <row r="1043" spans="43:59" x14ac:dyDescent="0.35">
      <c r="AQ1043" t="str">
        <v/>
      </c>
      <c r="BD1043" t="str">
        <f t="shared" si="32"/>
        <v/>
      </c>
      <c r="BG1043" t="str">
        <v/>
      </c>
    </row>
    <row r="1044" spans="43:59" x14ac:dyDescent="0.35">
      <c r="AQ1044" t="str">
        <v/>
      </c>
      <c r="BD1044" t="str">
        <f t="shared" si="32"/>
        <v/>
      </c>
      <c r="BG1044" t="str">
        <v/>
      </c>
    </row>
    <row r="1045" spans="43:59" x14ac:dyDescent="0.35">
      <c r="AQ1045" t="str">
        <v/>
      </c>
      <c r="BD1045" t="str">
        <f t="shared" si="32"/>
        <v/>
      </c>
      <c r="BG1045" t="str">
        <v/>
      </c>
    </row>
    <row r="1046" spans="43:59" x14ac:dyDescent="0.35">
      <c r="AQ1046" t="str">
        <v/>
      </c>
      <c r="BD1046" t="str">
        <f t="shared" si="32"/>
        <v/>
      </c>
      <c r="BG1046" t="str">
        <v/>
      </c>
    </row>
    <row r="1047" spans="43:59" x14ac:dyDescent="0.35">
      <c r="AQ1047" t="str">
        <v/>
      </c>
      <c r="BD1047" t="str">
        <f t="shared" si="32"/>
        <v/>
      </c>
      <c r="BG1047" t="str">
        <v/>
      </c>
    </row>
    <row r="1048" spans="43:59" x14ac:dyDescent="0.35">
      <c r="AQ1048" t="str">
        <v/>
      </c>
      <c r="BD1048" t="str">
        <f t="shared" si="32"/>
        <v/>
      </c>
      <c r="BG1048" t="str">
        <v/>
      </c>
    </row>
    <row r="1049" spans="43:59" x14ac:dyDescent="0.35">
      <c r="AQ1049" t="str">
        <v/>
      </c>
      <c r="BD1049" t="str">
        <f t="shared" si="32"/>
        <v/>
      </c>
      <c r="BG1049" t="str">
        <v/>
      </c>
    </row>
    <row r="1050" spans="43:59" x14ac:dyDescent="0.35">
      <c r="AQ1050" t="str">
        <v/>
      </c>
      <c r="BD1050" t="str">
        <f t="shared" si="32"/>
        <v/>
      </c>
      <c r="BG1050" t="str">
        <v/>
      </c>
    </row>
    <row r="1051" spans="43:59" x14ac:dyDescent="0.35">
      <c r="AQ1051" t="str">
        <v/>
      </c>
      <c r="BD1051" t="str">
        <f t="shared" si="32"/>
        <v/>
      </c>
      <c r="BG1051" t="str">
        <v/>
      </c>
    </row>
    <row r="1052" spans="43:59" x14ac:dyDescent="0.35">
      <c r="AQ1052" t="str">
        <v/>
      </c>
      <c r="BD1052" t="str">
        <f t="shared" si="32"/>
        <v/>
      </c>
      <c r="BG1052" t="str">
        <v/>
      </c>
    </row>
    <row r="1053" spans="43:59" x14ac:dyDescent="0.35">
      <c r="AQ1053" t="str">
        <v/>
      </c>
      <c r="BD1053" t="str">
        <f t="shared" si="32"/>
        <v/>
      </c>
      <c r="BG1053" t="str">
        <v/>
      </c>
    </row>
    <row r="1054" spans="43:59" x14ac:dyDescent="0.35">
      <c r="AQ1054" t="str">
        <v/>
      </c>
      <c r="BD1054" t="str">
        <f t="shared" si="32"/>
        <v/>
      </c>
      <c r="BG1054" t="str">
        <v/>
      </c>
    </row>
    <row r="1055" spans="43:59" x14ac:dyDescent="0.35">
      <c r="AQ1055" t="str">
        <v/>
      </c>
      <c r="BD1055" t="str">
        <f t="shared" si="32"/>
        <v/>
      </c>
      <c r="BG1055" t="str">
        <v/>
      </c>
    </row>
    <row r="1056" spans="43:59" x14ac:dyDescent="0.35">
      <c r="AQ1056" t="str">
        <v/>
      </c>
      <c r="BD1056" t="str">
        <f t="shared" si="32"/>
        <v/>
      </c>
      <c r="BG1056" t="str">
        <v/>
      </c>
    </row>
    <row r="1057" spans="43:59" x14ac:dyDescent="0.35">
      <c r="AQ1057" t="str">
        <v/>
      </c>
      <c r="BD1057" t="str">
        <f t="shared" si="32"/>
        <v/>
      </c>
      <c r="BG1057" t="str">
        <v/>
      </c>
    </row>
    <row r="1058" spans="43:59" x14ac:dyDescent="0.35">
      <c r="AQ1058" t="str">
        <v/>
      </c>
      <c r="BD1058" t="str">
        <f t="shared" si="32"/>
        <v/>
      </c>
      <c r="BG1058" t="str">
        <v/>
      </c>
    </row>
    <row r="1059" spans="43:59" x14ac:dyDescent="0.35">
      <c r="AQ1059" t="str">
        <v/>
      </c>
      <c r="BD1059" t="str">
        <f t="shared" si="32"/>
        <v/>
      </c>
      <c r="BG1059" t="str">
        <v/>
      </c>
    </row>
    <row r="1060" spans="43:59" x14ac:dyDescent="0.35">
      <c r="AQ1060" t="str">
        <v/>
      </c>
      <c r="BD1060" t="str">
        <f t="shared" si="32"/>
        <v/>
      </c>
      <c r="BG1060" t="str">
        <v/>
      </c>
    </row>
    <row r="1061" spans="43:59" x14ac:dyDescent="0.35">
      <c r="AQ1061" t="str">
        <v/>
      </c>
      <c r="BD1061" t="str">
        <f t="shared" si="32"/>
        <v/>
      </c>
      <c r="BG1061" t="str">
        <v/>
      </c>
    </row>
    <row r="1062" spans="43:59" x14ac:dyDescent="0.35">
      <c r="AQ1062" t="str">
        <v/>
      </c>
      <c r="BD1062" t="str">
        <f t="shared" si="32"/>
        <v/>
      </c>
      <c r="BG1062" t="str">
        <v/>
      </c>
    </row>
    <row r="1063" spans="43:59" x14ac:dyDescent="0.35">
      <c r="AQ1063" t="str">
        <v/>
      </c>
      <c r="BD1063" t="str">
        <f t="shared" si="32"/>
        <v/>
      </c>
      <c r="BG1063" t="str">
        <v/>
      </c>
    </row>
    <row r="1064" spans="43:59" x14ac:dyDescent="0.35">
      <c r="AQ1064" t="str">
        <v/>
      </c>
      <c r="BD1064" t="str">
        <f t="shared" si="32"/>
        <v/>
      </c>
      <c r="BG1064" t="str">
        <v/>
      </c>
    </row>
    <row r="1065" spans="43:59" x14ac:dyDescent="0.35">
      <c r="AQ1065" t="str">
        <v/>
      </c>
      <c r="BD1065" t="str">
        <f t="shared" si="32"/>
        <v/>
      </c>
      <c r="BG1065" t="str">
        <v/>
      </c>
    </row>
    <row r="1066" spans="43:59" x14ac:dyDescent="0.35">
      <c r="AQ1066" t="str">
        <v/>
      </c>
      <c r="BD1066" t="str">
        <f t="shared" si="32"/>
        <v/>
      </c>
      <c r="BG1066" t="str">
        <v/>
      </c>
    </row>
    <row r="1067" spans="43:59" x14ac:dyDescent="0.35">
      <c r="AQ1067" t="str">
        <v/>
      </c>
      <c r="BD1067" t="str">
        <f t="shared" si="32"/>
        <v/>
      </c>
      <c r="BG1067" t="str">
        <v/>
      </c>
    </row>
    <row r="1068" spans="43:59" x14ac:dyDescent="0.35">
      <c r="AQ1068" t="str">
        <v/>
      </c>
      <c r="BD1068" t="str">
        <f t="shared" si="32"/>
        <v/>
      </c>
      <c r="BG1068" t="str">
        <v/>
      </c>
    </row>
    <row r="1069" spans="43:59" x14ac:dyDescent="0.35">
      <c r="AQ1069" t="str">
        <v/>
      </c>
      <c r="BD1069" t="str">
        <f t="shared" si="32"/>
        <v/>
      </c>
      <c r="BG1069" t="str">
        <v/>
      </c>
    </row>
    <row r="1070" spans="43:59" x14ac:dyDescent="0.35">
      <c r="AQ1070" t="str">
        <v/>
      </c>
      <c r="BG1070" t="str">
        <v/>
      </c>
    </row>
    <row r="1071" spans="43:59" x14ac:dyDescent="0.35">
      <c r="AQ1071" t="str">
        <v/>
      </c>
      <c r="BG1071" t="str">
        <v/>
      </c>
    </row>
    <row r="1072" spans="43:59" x14ac:dyDescent="0.35">
      <c r="AQ1072" t="str">
        <v/>
      </c>
      <c r="BG1072" t="str">
        <v/>
      </c>
    </row>
    <row r="1073" spans="43:59" x14ac:dyDescent="0.35">
      <c r="AQ1073" t="str">
        <v/>
      </c>
      <c r="BG1073" t="str">
        <v/>
      </c>
    </row>
    <row r="1074" spans="43:59" x14ac:dyDescent="0.35">
      <c r="AQ1074" t="str">
        <v/>
      </c>
      <c r="BG1074" t="str">
        <v/>
      </c>
    </row>
    <row r="1075" spans="43:59" x14ac:dyDescent="0.35">
      <c r="AQ1075" t="str">
        <v/>
      </c>
      <c r="BG1075" t="str">
        <v/>
      </c>
    </row>
    <row r="1076" spans="43:59" x14ac:dyDescent="0.35">
      <c r="AQ1076" t="str">
        <v/>
      </c>
      <c r="BG1076" t="str">
        <v/>
      </c>
    </row>
    <row r="1077" spans="43:59" x14ac:dyDescent="0.35">
      <c r="AQ1077" t="str">
        <v/>
      </c>
      <c r="BG1077" t="str">
        <v/>
      </c>
    </row>
    <row r="1078" spans="43:59" x14ac:dyDescent="0.35">
      <c r="AQ1078" t="str">
        <v/>
      </c>
      <c r="BG1078" t="str">
        <v/>
      </c>
    </row>
    <row r="1079" spans="43:59" x14ac:dyDescent="0.35">
      <c r="AQ1079" t="str">
        <v/>
      </c>
      <c r="BG1079" t="str">
        <v/>
      </c>
    </row>
    <row r="1080" spans="43:59" x14ac:dyDescent="0.35">
      <c r="AQ1080" t="str">
        <v/>
      </c>
      <c r="BG1080" t="str">
        <v/>
      </c>
    </row>
    <row r="1081" spans="43:59" x14ac:dyDescent="0.35">
      <c r="AQ1081" t="str">
        <v/>
      </c>
      <c r="BG1081" t="str">
        <v/>
      </c>
    </row>
    <row r="1082" spans="43:59" x14ac:dyDescent="0.35">
      <c r="AQ1082" t="str">
        <v/>
      </c>
      <c r="BG1082" t="str">
        <v/>
      </c>
    </row>
    <row r="1083" spans="43:59" x14ac:dyDescent="0.35">
      <c r="AQ1083" t="str">
        <v/>
      </c>
      <c r="BG1083" t="str">
        <v/>
      </c>
    </row>
    <row r="1084" spans="43:59" x14ac:dyDescent="0.35">
      <c r="AQ1084" t="str">
        <v/>
      </c>
      <c r="BG1084" t="str">
        <v/>
      </c>
    </row>
    <row r="1085" spans="43:59" x14ac:dyDescent="0.35">
      <c r="AQ1085" t="str">
        <v/>
      </c>
      <c r="BG1085" t="str">
        <v/>
      </c>
    </row>
    <row r="1086" spans="43:59" x14ac:dyDescent="0.35">
      <c r="AQ1086" t="str">
        <v/>
      </c>
      <c r="BG1086" t="str">
        <v/>
      </c>
    </row>
    <row r="1087" spans="43:59" x14ac:dyDescent="0.35">
      <c r="AQ1087" t="str">
        <v/>
      </c>
      <c r="BG1087" t="str">
        <v/>
      </c>
    </row>
    <row r="1088" spans="43:59" x14ac:dyDescent="0.35">
      <c r="AQ1088" t="str">
        <v/>
      </c>
      <c r="BG1088" t="str">
        <v/>
      </c>
    </row>
    <row r="1089" spans="43:59" x14ac:dyDescent="0.35">
      <c r="AQ1089" t="str">
        <v/>
      </c>
      <c r="BG1089" t="str">
        <v/>
      </c>
    </row>
    <row r="1090" spans="43:59" x14ac:dyDescent="0.35">
      <c r="AQ1090" t="str">
        <v/>
      </c>
      <c r="BG1090" t="str">
        <v/>
      </c>
    </row>
    <row r="1091" spans="43:59" x14ac:dyDescent="0.35">
      <c r="AQ1091" t="str">
        <v/>
      </c>
      <c r="BG1091" t="str">
        <v/>
      </c>
    </row>
    <row r="1092" spans="43:59" x14ac:dyDescent="0.35">
      <c r="AQ1092" t="str">
        <v/>
      </c>
      <c r="BG1092" t="str">
        <v/>
      </c>
    </row>
    <row r="1093" spans="43:59" x14ac:dyDescent="0.35">
      <c r="AQ1093" t="str">
        <v/>
      </c>
      <c r="BG1093" t="str">
        <v/>
      </c>
    </row>
    <row r="1094" spans="43:59" x14ac:dyDescent="0.35">
      <c r="AQ1094" t="str">
        <v/>
      </c>
      <c r="BG1094" t="str">
        <v/>
      </c>
    </row>
    <row r="1095" spans="43:59" x14ac:dyDescent="0.35">
      <c r="AQ1095" t="str">
        <v/>
      </c>
      <c r="BG1095" t="str">
        <v/>
      </c>
    </row>
    <row r="1096" spans="43:59" x14ac:dyDescent="0.35">
      <c r="AQ1096" t="str">
        <v/>
      </c>
      <c r="BG1096" t="str">
        <v/>
      </c>
    </row>
    <row r="1097" spans="43:59" x14ac:dyDescent="0.35">
      <c r="AQ1097" t="str">
        <v/>
      </c>
      <c r="BG1097" t="str">
        <v/>
      </c>
    </row>
    <row r="1098" spans="43:59" x14ac:dyDescent="0.35">
      <c r="AQ1098" t="str">
        <v/>
      </c>
      <c r="BG1098" t="str">
        <v/>
      </c>
    </row>
    <row r="1099" spans="43:59" x14ac:dyDescent="0.35">
      <c r="AQ1099" t="str">
        <v/>
      </c>
      <c r="BG1099" t="str">
        <v/>
      </c>
    </row>
    <row r="1100" spans="43:59" x14ac:dyDescent="0.35">
      <c r="AQ1100" t="str">
        <v/>
      </c>
      <c r="BG1100" t="str">
        <v/>
      </c>
    </row>
    <row r="1101" spans="43:59" x14ac:dyDescent="0.35">
      <c r="AQ1101" t="str">
        <v/>
      </c>
      <c r="BG1101" t="str">
        <v/>
      </c>
    </row>
    <row r="1102" spans="43:59" x14ac:dyDescent="0.35">
      <c r="AQ1102" t="str">
        <v/>
      </c>
      <c r="BG1102" t="str">
        <v/>
      </c>
    </row>
    <row r="1103" spans="43:59" x14ac:dyDescent="0.35">
      <c r="AQ1103" t="str">
        <v/>
      </c>
      <c r="BG1103" t="str">
        <v/>
      </c>
    </row>
    <row r="1104" spans="43:59" x14ac:dyDescent="0.35">
      <c r="AQ1104" t="str">
        <v/>
      </c>
      <c r="BG1104" t="str">
        <v/>
      </c>
    </row>
    <row r="1105" spans="43:59" x14ac:dyDescent="0.35">
      <c r="AQ1105" t="str">
        <v/>
      </c>
      <c r="BG1105" t="str">
        <v/>
      </c>
    </row>
    <row r="1106" spans="43:59" x14ac:dyDescent="0.35">
      <c r="AQ1106" t="str">
        <v/>
      </c>
      <c r="BG1106" t="str">
        <v/>
      </c>
    </row>
    <row r="1107" spans="43:59" x14ac:dyDescent="0.35">
      <c r="AQ1107" t="str">
        <v/>
      </c>
      <c r="BG1107" t="str">
        <v/>
      </c>
    </row>
    <row r="1108" spans="43:59" x14ac:dyDescent="0.35">
      <c r="AQ1108" t="str">
        <v/>
      </c>
      <c r="BG1108" t="str">
        <v/>
      </c>
    </row>
    <row r="1109" spans="43:59" x14ac:dyDescent="0.35">
      <c r="AQ1109" t="str">
        <v/>
      </c>
      <c r="BG1109" t="str">
        <v/>
      </c>
    </row>
    <row r="1110" spans="43:59" x14ac:dyDescent="0.35">
      <c r="AQ1110" t="str">
        <v/>
      </c>
      <c r="BG1110" t="str">
        <v/>
      </c>
    </row>
    <row r="1111" spans="43:59" x14ac:dyDescent="0.35">
      <c r="AQ1111" t="str">
        <v/>
      </c>
      <c r="BG1111" t="str">
        <v/>
      </c>
    </row>
    <row r="1112" spans="43:59" x14ac:dyDescent="0.35">
      <c r="AQ1112" t="str">
        <v/>
      </c>
      <c r="BG1112" t="str">
        <v/>
      </c>
    </row>
    <row r="1113" spans="43:59" x14ac:dyDescent="0.35">
      <c r="AQ1113" t="str">
        <v/>
      </c>
      <c r="BG1113" t="str">
        <v/>
      </c>
    </row>
    <row r="1114" spans="43:59" x14ac:dyDescent="0.35">
      <c r="AQ1114" t="str">
        <v/>
      </c>
      <c r="BG1114" t="str">
        <v/>
      </c>
    </row>
    <row r="1115" spans="43:59" x14ac:dyDescent="0.35">
      <c r="AQ1115" t="str">
        <v/>
      </c>
      <c r="BG1115" t="str">
        <v/>
      </c>
    </row>
    <row r="1116" spans="43:59" x14ac:dyDescent="0.35">
      <c r="AQ1116" t="str">
        <v/>
      </c>
      <c r="BG1116" t="str">
        <v/>
      </c>
    </row>
    <row r="1117" spans="43:59" x14ac:dyDescent="0.35">
      <c r="AQ1117" t="str">
        <v/>
      </c>
      <c r="BG1117" t="str">
        <v/>
      </c>
    </row>
    <row r="1118" spans="43:59" x14ac:dyDescent="0.35">
      <c r="AQ1118" t="str">
        <v/>
      </c>
      <c r="BG1118" t="str">
        <v/>
      </c>
    </row>
    <row r="1119" spans="43:59" x14ac:dyDescent="0.35">
      <c r="AQ1119" t="str">
        <v/>
      </c>
      <c r="BG1119" t="str">
        <v/>
      </c>
    </row>
    <row r="1120" spans="43:59" x14ac:dyDescent="0.35">
      <c r="AQ1120" t="str">
        <v/>
      </c>
      <c r="BG1120" t="str">
        <v/>
      </c>
    </row>
    <row r="1121" spans="43:59" x14ac:dyDescent="0.35">
      <c r="AQ1121" t="str">
        <v/>
      </c>
      <c r="BG1121" t="str">
        <v/>
      </c>
    </row>
    <row r="1122" spans="43:59" x14ac:dyDescent="0.35">
      <c r="AQ1122" t="str">
        <v/>
      </c>
      <c r="BG1122" t="str">
        <v/>
      </c>
    </row>
    <row r="1123" spans="43:59" x14ac:dyDescent="0.35">
      <c r="AQ1123" t="str">
        <v/>
      </c>
      <c r="BG1123" t="str">
        <v/>
      </c>
    </row>
    <row r="1124" spans="43:59" x14ac:dyDescent="0.35">
      <c r="AQ1124" t="str">
        <v/>
      </c>
      <c r="BG1124" t="str">
        <v/>
      </c>
    </row>
    <row r="1125" spans="43:59" x14ac:dyDescent="0.35">
      <c r="AQ1125" t="str">
        <v/>
      </c>
      <c r="BG1125" t="str">
        <v/>
      </c>
    </row>
    <row r="1126" spans="43:59" x14ac:dyDescent="0.35">
      <c r="AQ1126" t="str">
        <v/>
      </c>
      <c r="BG1126" t="str">
        <v/>
      </c>
    </row>
    <row r="1127" spans="43:59" x14ac:dyDescent="0.35">
      <c r="AQ1127" t="str">
        <v/>
      </c>
      <c r="BG1127" t="str">
        <v/>
      </c>
    </row>
    <row r="1128" spans="43:59" x14ac:dyDescent="0.35">
      <c r="AQ1128" t="str">
        <v/>
      </c>
      <c r="BG1128" t="str">
        <v/>
      </c>
    </row>
    <row r="1129" spans="43:59" x14ac:dyDescent="0.35">
      <c r="AQ1129" t="str">
        <v/>
      </c>
      <c r="BG1129" t="str">
        <v/>
      </c>
    </row>
    <row r="1130" spans="43:59" x14ac:dyDescent="0.35">
      <c r="AQ1130" t="str">
        <v/>
      </c>
      <c r="BG1130" t="str">
        <v/>
      </c>
    </row>
    <row r="1131" spans="43:59" x14ac:dyDescent="0.35">
      <c r="AQ1131" t="str">
        <v/>
      </c>
      <c r="BG1131" t="str">
        <v/>
      </c>
    </row>
    <row r="1132" spans="43:59" x14ac:dyDescent="0.35">
      <c r="AQ1132" t="str">
        <v/>
      </c>
      <c r="BG1132" t="str">
        <v/>
      </c>
    </row>
    <row r="1133" spans="43:59" x14ac:dyDescent="0.35">
      <c r="AQ1133" t="str">
        <v/>
      </c>
      <c r="BG1133" t="str">
        <v/>
      </c>
    </row>
    <row r="1134" spans="43:59" x14ac:dyDescent="0.35">
      <c r="AQ1134" t="str">
        <v/>
      </c>
      <c r="BG1134" t="str">
        <v/>
      </c>
    </row>
    <row r="1135" spans="43:59" x14ac:dyDescent="0.35">
      <c r="AQ1135" t="str">
        <v/>
      </c>
      <c r="BG1135" t="str">
        <v/>
      </c>
    </row>
    <row r="1136" spans="43:59" x14ac:dyDescent="0.35">
      <c r="AQ1136" t="str">
        <v/>
      </c>
      <c r="BG1136" t="str">
        <v/>
      </c>
    </row>
    <row r="1137" spans="43:59" x14ac:dyDescent="0.35">
      <c r="AQ1137" t="str">
        <v/>
      </c>
      <c r="BG1137" t="str">
        <v/>
      </c>
    </row>
    <row r="1138" spans="43:59" x14ac:dyDescent="0.35">
      <c r="AQ1138" t="str">
        <v/>
      </c>
      <c r="BG1138" t="str">
        <v/>
      </c>
    </row>
    <row r="1139" spans="43:59" x14ac:dyDescent="0.35">
      <c r="AQ1139" t="str">
        <v/>
      </c>
      <c r="BG1139" t="str">
        <v/>
      </c>
    </row>
    <row r="1140" spans="43:59" x14ac:dyDescent="0.35">
      <c r="AQ1140" t="str">
        <v/>
      </c>
      <c r="BG1140" t="str">
        <v/>
      </c>
    </row>
    <row r="1141" spans="43:59" x14ac:dyDescent="0.35">
      <c r="AQ1141" t="str">
        <v/>
      </c>
      <c r="BG1141" t="str">
        <v/>
      </c>
    </row>
    <row r="1142" spans="43:59" x14ac:dyDescent="0.35">
      <c r="AQ1142" t="str">
        <v/>
      </c>
      <c r="BG1142" t="str">
        <v/>
      </c>
    </row>
    <row r="1143" spans="43:59" x14ac:dyDescent="0.35">
      <c r="AQ1143" t="str">
        <v/>
      </c>
      <c r="BG1143" t="str">
        <v/>
      </c>
    </row>
    <row r="1144" spans="43:59" x14ac:dyDescent="0.35">
      <c r="AQ1144" t="str">
        <v/>
      </c>
      <c r="BG1144" t="str">
        <v/>
      </c>
    </row>
    <row r="1145" spans="43:59" x14ac:dyDescent="0.35">
      <c r="AQ1145" t="str">
        <v/>
      </c>
      <c r="BG1145" t="str">
        <v/>
      </c>
    </row>
    <row r="1146" spans="43:59" x14ac:dyDescent="0.35">
      <c r="AQ1146" t="str">
        <v/>
      </c>
      <c r="BG1146" t="str">
        <v/>
      </c>
    </row>
    <row r="1147" spans="43:59" x14ac:dyDescent="0.35">
      <c r="AQ1147" t="str">
        <v/>
      </c>
      <c r="BG1147" t="str">
        <v/>
      </c>
    </row>
    <row r="1148" spans="43:59" x14ac:dyDescent="0.35">
      <c r="AQ1148" t="str">
        <v/>
      </c>
      <c r="BG1148" t="str">
        <v/>
      </c>
    </row>
    <row r="1149" spans="43:59" x14ac:dyDescent="0.35">
      <c r="AQ1149" t="str">
        <v/>
      </c>
      <c r="BG1149" t="str">
        <v/>
      </c>
    </row>
    <row r="1150" spans="43:59" x14ac:dyDescent="0.35">
      <c r="AQ1150" t="str">
        <v/>
      </c>
      <c r="BG1150" t="str">
        <v/>
      </c>
    </row>
    <row r="1151" spans="43:59" x14ac:dyDescent="0.35">
      <c r="AQ1151" t="str">
        <v/>
      </c>
      <c r="BG1151" t="str">
        <v/>
      </c>
    </row>
    <row r="1152" spans="43:59" x14ac:dyDescent="0.35">
      <c r="AQ1152" t="str">
        <v/>
      </c>
      <c r="BG1152" t="str">
        <v/>
      </c>
    </row>
    <row r="1153" spans="43:59" x14ac:dyDescent="0.35">
      <c r="AQ1153" t="str">
        <v/>
      </c>
      <c r="BG1153" t="str">
        <v/>
      </c>
    </row>
    <row r="1154" spans="43:59" x14ac:dyDescent="0.35">
      <c r="AQ1154" t="str">
        <v/>
      </c>
      <c r="BG1154" t="str">
        <v/>
      </c>
    </row>
    <row r="1155" spans="43:59" x14ac:dyDescent="0.35">
      <c r="AQ1155" t="str">
        <v/>
      </c>
      <c r="BG1155" t="str">
        <v/>
      </c>
    </row>
    <row r="1156" spans="43:59" x14ac:dyDescent="0.35">
      <c r="AQ1156" t="str">
        <v/>
      </c>
      <c r="BG1156" t="str">
        <v/>
      </c>
    </row>
    <row r="1157" spans="43:59" x14ac:dyDescent="0.35">
      <c r="AQ1157" t="str">
        <v/>
      </c>
      <c r="BG1157" t="str">
        <v/>
      </c>
    </row>
    <row r="1158" spans="43:59" x14ac:dyDescent="0.35">
      <c r="AQ1158" t="str">
        <v/>
      </c>
      <c r="BG1158" t="str">
        <v/>
      </c>
    </row>
    <row r="1159" spans="43:59" x14ac:dyDescent="0.35">
      <c r="AQ1159" t="str">
        <v/>
      </c>
      <c r="BG1159" t="str">
        <v/>
      </c>
    </row>
    <row r="1160" spans="43:59" x14ac:dyDescent="0.35">
      <c r="AQ1160" t="str">
        <v/>
      </c>
      <c r="BG1160" t="str">
        <v/>
      </c>
    </row>
    <row r="1161" spans="43:59" x14ac:dyDescent="0.35">
      <c r="AQ1161" t="str">
        <v/>
      </c>
      <c r="BG1161" t="str">
        <v/>
      </c>
    </row>
    <row r="1162" spans="43:59" x14ac:dyDescent="0.35">
      <c r="AQ1162" t="str">
        <v/>
      </c>
      <c r="BG1162" t="str">
        <v/>
      </c>
    </row>
    <row r="1163" spans="43:59" x14ac:dyDescent="0.35">
      <c r="AQ1163" t="str">
        <v/>
      </c>
      <c r="BG1163" t="str">
        <v/>
      </c>
    </row>
    <row r="1164" spans="43:59" x14ac:dyDescent="0.35">
      <c r="AQ1164" t="str">
        <v/>
      </c>
      <c r="BG1164" t="str">
        <v/>
      </c>
    </row>
    <row r="1165" spans="43:59" x14ac:dyDescent="0.35">
      <c r="AQ1165" t="str">
        <v/>
      </c>
      <c r="BG1165" t="str">
        <v/>
      </c>
    </row>
    <row r="1166" spans="43:59" x14ac:dyDescent="0.35">
      <c r="AQ1166" t="str">
        <v/>
      </c>
      <c r="BG1166" t="str">
        <v/>
      </c>
    </row>
    <row r="1167" spans="43:59" x14ac:dyDescent="0.35">
      <c r="AQ1167" t="str">
        <v/>
      </c>
      <c r="BG1167" t="str">
        <v/>
      </c>
    </row>
    <row r="1168" spans="43:59" x14ac:dyDescent="0.35">
      <c r="AQ1168" t="str">
        <v/>
      </c>
      <c r="BG1168" t="str">
        <v/>
      </c>
    </row>
    <row r="1169" spans="43:59" x14ac:dyDescent="0.35">
      <c r="AQ1169" t="str">
        <v/>
      </c>
      <c r="BG1169" t="str">
        <v/>
      </c>
    </row>
    <row r="1170" spans="43:59" x14ac:dyDescent="0.35">
      <c r="AQ1170" t="str">
        <v/>
      </c>
      <c r="BG1170" t="str">
        <v/>
      </c>
    </row>
    <row r="1171" spans="43:59" x14ac:dyDescent="0.35">
      <c r="AQ1171" t="str">
        <v/>
      </c>
      <c r="BG1171" t="str">
        <v/>
      </c>
    </row>
    <row r="1172" spans="43:59" x14ac:dyDescent="0.35">
      <c r="AQ1172" t="str">
        <v/>
      </c>
      <c r="BG1172" t="str">
        <v/>
      </c>
    </row>
    <row r="1173" spans="43:59" x14ac:dyDescent="0.35">
      <c r="AQ1173" t="str">
        <v/>
      </c>
      <c r="BG1173" t="str">
        <v/>
      </c>
    </row>
    <row r="1174" spans="43:59" x14ac:dyDescent="0.35">
      <c r="AQ1174" t="str">
        <v/>
      </c>
      <c r="BG1174" t="str">
        <v/>
      </c>
    </row>
    <row r="1175" spans="43:59" x14ac:dyDescent="0.35">
      <c r="AQ1175" t="str">
        <v/>
      </c>
      <c r="BG1175" t="str">
        <v/>
      </c>
    </row>
    <row r="1176" spans="43:59" x14ac:dyDescent="0.35">
      <c r="AQ1176" t="str">
        <v/>
      </c>
      <c r="BG1176" t="str">
        <v/>
      </c>
    </row>
    <row r="1177" spans="43:59" x14ac:dyDescent="0.35">
      <c r="AQ1177" t="str">
        <v/>
      </c>
      <c r="BG1177" t="str">
        <v/>
      </c>
    </row>
    <row r="1178" spans="43:59" x14ac:dyDescent="0.35">
      <c r="AQ1178" t="str">
        <v/>
      </c>
      <c r="BG1178" t="str">
        <v/>
      </c>
    </row>
    <row r="1179" spans="43:59" x14ac:dyDescent="0.35">
      <c r="AQ1179" t="str">
        <v/>
      </c>
      <c r="BG1179" t="str">
        <v/>
      </c>
    </row>
    <row r="1180" spans="43:59" x14ac:dyDescent="0.35">
      <c r="AQ1180" t="str">
        <v/>
      </c>
      <c r="BG1180" t="str">
        <v/>
      </c>
    </row>
    <row r="1181" spans="43:59" x14ac:dyDescent="0.35">
      <c r="AQ1181" t="str">
        <v/>
      </c>
      <c r="BG1181" t="str">
        <v/>
      </c>
    </row>
    <row r="1182" spans="43:59" x14ac:dyDescent="0.35">
      <c r="AQ1182" t="str">
        <v/>
      </c>
      <c r="BG1182" t="str">
        <v/>
      </c>
    </row>
    <row r="1183" spans="43:59" x14ac:dyDescent="0.35">
      <c r="AQ1183" t="str">
        <v/>
      </c>
      <c r="BG1183" t="str">
        <v/>
      </c>
    </row>
    <row r="1184" spans="43:59" x14ac:dyDescent="0.35">
      <c r="AQ1184" t="str">
        <v/>
      </c>
      <c r="BG1184" t="str">
        <v/>
      </c>
    </row>
    <row r="1185" spans="43:59" x14ac:dyDescent="0.35">
      <c r="AQ1185" t="str">
        <v/>
      </c>
      <c r="BG1185" t="str">
        <v/>
      </c>
    </row>
    <row r="1186" spans="43:59" x14ac:dyDescent="0.35">
      <c r="AQ1186" t="str">
        <v/>
      </c>
      <c r="BG1186" t="str">
        <v/>
      </c>
    </row>
    <row r="1187" spans="43:59" x14ac:dyDescent="0.35">
      <c r="AQ1187" t="str">
        <v/>
      </c>
      <c r="BG1187" t="str">
        <v/>
      </c>
    </row>
    <row r="1188" spans="43:59" x14ac:dyDescent="0.35">
      <c r="AQ1188" t="str">
        <v/>
      </c>
      <c r="BG1188" t="str">
        <v/>
      </c>
    </row>
    <row r="1189" spans="43:59" x14ac:dyDescent="0.35">
      <c r="AQ1189" t="str">
        <v/>
      </c>
      <c r="BG1189" t="str">
        <v/>
      </c>
    </row>
    <row r="1190" spans="43:59" x14ac:dyDescent="0.35">
      <c r="AQ1190" t="str">
        <v/>
      </c>
      <c r="BG1190" t="str">
        <v/>
      </c>
    </row>
    <row r="1191" spans="43:59" x14ac:dyDescent="0.35">
      <c r="AQ1191" t="str">
        <v/>
      </c>
      <c r="BG1191" t="str">
        <v/>
      </c>
    </row>
    <row r="1192" spans="43:59" x14ac:dyDescent="0.35">
      <c r="AQ1192" t="str">
        <v/>
      </c>
      <c r="BG1192" t="str">
        <v/>
      </c>
    </row>
    <row r="1193" spans="43:59" x14ac:dyDescent="0.35">
      <c r="AQ1193" t="str">
        <v/>
      </c>
      <c r="BG1193" t="str">
        <v/>
      </c>
    </row>
    <row r="1194" spans="43:59" x14ac:dyDescent="0.35">
      <c r="AQ1194" t="str">
        <v/>
      </c>
      <c r="BG1194" t="str">
        <v/>
      </c>
    </row>
    <row r="1195" spans="43:59" x14ac:dyDescent="0.35">
      <c r="AQ1195" t="str">
        <v/>
      </c>
      <c r="BG1195" t="str">
        <v/>
      </c>
    </row>
    <row r="1196" spans="43:59" x14ac:dyDescent="0.35">
      <c r="AQ1196" t="str">
        <v/>
      </c>
      <c r="BG1196" t="str">
        <v/>
      </c>
    </row>
    <row r="1197" spans="43:59" x14ac:dyDescent="0.35">
      <c r="AQ1197" t="str">
        <v/>
      </c>
      <c r="BG1197" t="str">
        <v/>
      </c>
    </row>
    <row r="1198" spans="43:59" x14ac:dyDescent="0.35">
      <c r="AQ1198" t="str">
        <v/>
      </c>
      <c r="BG1198" t="str">
        <v/>
      </c>
    </row>
    <row r="1199" spans="43:59" x14ac:dyDescent="0.35">
      <c r="AQ1199" t="str">
        <v/>
      </c>
      <c r="BG1199" t="str">
        <v/>
      </c>
    </row>
    <row r="1200" spans="43:59" x14ac:dyDescent="0.35">
      <c r="AQ1200" t="str">
        <v/>
      </c>
      <c r="BG1200" t="str">
        <v/>
      </c>
    </row>
    <row r="1201" spans="43:59" x14ac:dyDescent="0.35">
      <c r="AQ1201" t="str">
        <v/>
      </c>
      <c r="BG1201" t="str">
        <v/>
      </c>
    </row>
    <row r="1202" spans="43:59" x14ac:dyDescent="0.35">
      <c r="AQ1202" t="str">
        <v/>
      </c>
      <c r="BG1202" t="str">
        <v/>
      </c>
    </row>
    <row r="1203" spans="43:59" x14ac:dyDescent="0.35">
      <c r="AQ1203" t="str">
        <v/>
      </c>
      <c r="BG1203" t="str">
        <v/>
      </c>
    </row>
    <row r="1204" spans="43:59" x14ac:dyDescent="0.35">
      <c r="AQ1204" t="str">
        <v/>
      </c>
      <c r="BG1204" t="str">
        <v/>
      </c>
    </row>
    <row r="1205" spans="43:59" x14ac:dyDescent="0.35">
      <c r="AQ1205" t="str">
        <v/>
      </c>
      <c r="BG1205" t="str">
        <v/>
      </c>
    </row>
    <row r="1206" spans="43:59" x14ac:dyDescent="0.35">
      <c r="AQ1206" t="str">
        <v/>
      </c>
      <c r="BG1206" t="str">
        <v/>
      </c>
    </row>
    <row r="1207" spans="43:59" x14ac:dyDescent="0.35">
      <c r="AQ1207" t="str">
        <v/>
      </c>
      <c r="BG1207" t="str">
        <v/>
      </c>
    </row>
    <row r="1208" spans="43:59" x14ac:dyDescent="0.35">
      <c r="AQ1208" t="str">
        <v/>
      </c>
      <c r="BG1208" t="str">
        <v/>
      </c>
    </row>
    <row r="1209" spans="43:59" x14ac:dyDescent="0.35">
      <c r="AQ1209" t="str">
        <v/>
      </c>
      <c r="BG1209" t="str">
        <v/>
      </c>
    </row>
    <row r="1210" spans="43:59" x14ac:dyDescent="0.35">
      <c r="AQ1210" t="str">
        <v/>
      </c>
      <c r="BG1210" t="str">
        <v/>
      </c>
    </row>
    <row r="1211" spans="43:59" x14ac:dyDescent="0.35">
      <c r="AQ1211" t="str">
        <v/>
      </c>
      <c r="BG1211" t="str">
        <v/>
      </c>
    </row>
    <row r="1212" spans="43:59" x14ac:dyDescent="0.35">
      <c r="AQ1212" t="str">
        <v/>
      </c>
      <c r="BG1212" t="str">
        <v/>
      </c>
    </row>
    <row r="1213" spans="43:59" x14ac:dyDescent="0.35">
      <c r="AQ1213" t="str">
        <v/>
      </c>
      <c r="BG1213" t="str">
        <v/>
      </c>
    </row>
    <row r="1214" spans="43:59" x14ac:dyDescent="0.35">
      <c r="AQ1214" t="str">
        <v/>
      </c>
      <c r="BG1214" t="str">
        <v/>
      </c>
    </row>
    <row r="1215" spans="43:59" x14ac:dyDescent="0.35">
      <c r="AQ1215" t="str">
        <v/>
      </c>
      <c r="BG1215" t="str">
        <v/>
      </c>
    </row>
    <row r="1216" spans="43:59" x14ac:dyDescent="0.35">
      <c r="AQ1216" t="str">
        <v/>
      </c>
      <c r="BG1216" t="str">
        <v/>
      </c>
    </row>
    <row r="1217" spans="43:59" x14ac:dyDescent="0.35">
      <c r="AQ1217" t="str">
        <v/>
      </c>
      <c r="BG1217" t="str">
        <v/>
      </c>
    </row>
    <row r="1218" spans="43:59" x14ac:dyDescent="0.35">
      <c r="AQ1218" t="str">
        <v/>
      </c>
      <c r="BG1218" t="str">
        <v/>
      </c>
    </row>
    <row r="1219" spans="43:59" x14ac:dyDescent="0.35">
      <c r="AQ1219" t="str">
        <v/>
      </c>
      <c r="BG1219" t="str">
        <v/>
      </c>
    </row>
    <row r="1220" spans="43:59" x14ac:dyDescent="0.35">
      <c r="AQ1220" t="str">
        <v/>
      </c>
      <c r="BG1220" t="str">
        <v/>
      </c>
    </row>
    <row r="1221" spans="43:59" x14ac:dyDescent="0.35">
      <c r="AQ1221" t="str">
        <v/>
      </c>
      <c r="BG1221" t="str">
        <v/>
      </c>
    </row>
    <row r="1222" spans="43:59" x14ac:dyDescent="0.35">
      <c r="AQ1222" t="str">
        <v/>
      </c>
      <c r="BG1222" t="str">
        <v/>
      </c>
    </row>
    <row r="1223" spans="43:59" x14ac:dyDescent="0.35">
      <c r="AQ1223" t="str">
        <v/>
      </c>
      <c r="BG1223" t="str">
        <v/>
      </c>
    </row>
    <row r="1224" spans="43:59" x14ac:dyDescent="0.35">
      <c r="AQ1224" t="str">
        <v/>
      </c>
      <c r="BG1224" t="str">
        <v/>
      </c>
    </row>
    <row r="1225" spans="43:59" x14ac:dyDescent="0.35">
      <c r="AQ1225" t="str">
        <v/>
      </c>
      <c r="BG1225" t="str">
        <v/>
      </c>
    </row>
    <row r="1226" spans="43:59" x14ac:dyDescent="0.35">
      <c r="AQ1226" t="str">
        <v/>
      </c>
      <c r="BG1226" t="str">
        <v/>
      </c>
    </row>
    <row r="1227" spans="43:59" x14ac:dyDescent="0.35">
      <c r="AQ1227" t="str">
        <v/>
      </c>
      <c r="BG1227" t="str">
        <v/>
      </c>
    </row>
    <row r="1228" spans="43:59" x14ac:dyDescent="0.35">
      <c r="AQ1228" t="str">
        <v/>
      </c>
      <c r="BG1228" t="str">
        <v/>
      </c>
    </row>
    <row r="1229" spans="43:59" x14ac:dyDescent="0.35">
      <c r="AQ1229" t="str">
        <v/>
      </c>
      <c r="BG1229" t="str">
        <v/>
      </c>
    </row>
    <row r="1230" spans="43:59" x14ac:dyDescent="0.35">
      <c r="AQ1230" t="str">
        <v/>
      </c>
      <c r="BG1230" t="str">
        <v/>
      </c>
    </row>
    <row r="1231" spans="43:59" x14ac:dyDescent="0.35">
      <c r="AQ1231" t="str">
        <v/>
      </c>
      <c r="BG1231" t="str">
        <v/>
      </c>
    </row>
    <row r="1232" spans="43:59" x14ac:dyDescent="0.35">
      <c r="AQ1232" t="str">
        <v/>
      </c>
      <c r="BG1232" t="str">
        <v/>
      </c>
    </row>
    <row r="1233" spans="43:59" x14ac:dyDescent="0.35">
      <c r="AQ1233" t="str">
        <v/>
      </c>
      <c r="BG1233" t="str">
        <v/>
      </c>
    </row>
    <row r="1234" spans="43:59" x14ac:dyDescent="0.35">
      <c r="AQ1234" t="str">
        <v/>
      </c>
      <c r="BG1234" t="str">
        <v/>
      </c>
    </row>
    <row r="1235" spans="43:59" x14ac:dyDescent="0.35">
      <c r="AQ1235" t="str">
        <v/>
      </c>
      <c r="BG1235" t="str">
        <v/>
      </c>
    </row>
    <row r="1236" spans="43:59" x14ac:dyDescent="0.35">
      <c r="AQ1236" t="str">
        <v/>
      </c>
      <c r="BG1236" t="str">
        <v/>
      </c>
    </row>
    <row r="1237" spans="43:59" x14ac:dyDescent="0.35">
      <c r="AQ1237" t="str">
        <v/>
      </c>
      <c r="BG1237" t="str">
        <v/>
      </c>
    </row>
    <row r="1238" spans="43:59" x14ac:dyDescent="0.35">
      <c r="AQ1238" t="str">
        <v/>
      </c>
      <c r="BG1238" t="str">
        <v/>
      </c>
    </row>
    <row r="1239" spans="43:59" x14ac:dyDescent="0.35">
      <c r="AQ1239" t="str">
        <v/>
      </c>
      <c r="BG1239" t="str">
        <v/>
      </c>
    </row>
    <row r="1240" spans="43:59" x14ac:dyDescent="0.35">
      <c r="AQ1240" t="str">
        <v/>
      </c>
      <c r="BG1240" t="str">
        <v/>
      </c>
    </row>
    <row r="1241" spans="43:59" x14ac:dyDescent="0.35">
      <c r="AQ1241" t="str">
        <v/>
      </c>
      <c r="BG1241" t="str">
        <v/>
      </c>
    </row>
    <row r="1242" spans="43:59" x14ac:dyDescent="0.35">
      <c r="AQ1242" t="str">
        <v/>
      </c>
      <c r="BG1242" t="str">
        <v/>
      </c>
    </row>
    <row r="1243" spans="43:59" x14ac:dyDescent="0.35">
      <c r="AQ1243" t="str">
        <v/>
      </c>
      <c r="BG1243" t="str">
        <v/>
      </c>
    </row>
    <row r="1244" spans="43:59" x14ac:dyDescent="0.35">
      <c r="AQ1244" t="str">
        <v/>
      </c>
      <c r="BG1244" t="str">
        <v/>
      </c>
    </row>
    <row r="1245" spans="43:59" x14ac:dyDescent="0.35">
      <c r="AQ1245" t="str">
        <v/>
      </c>
      <c r="BG1245" t="str">
        <v/>
      </c>
    </row>
    <row r="1246" spans="43:59" x14ac:dyDescent="0.35">
      <c r="AQ1246" t="str">
        <v/>
      </c>
      <c r="BG1246" t="str">
        <v/>
      </c>
    </row>
    <row r="1247" spans="43:59" x14ac:dyDescent="0.35">
      <c r="AQ1247" t="str">
        <v/>
      </c>
      <c r="BG1247" t="str">
        <v/>
      </c>
    </row>
    <row r="1248" spans="43:59" x14ac:dyDescent="0.35">
      <c r="AQ1248" t="str">
        <v/>
      </c>
      <c r="BG1248" t="str">
        <v/>
      </c>
    </row>
    <row r="1249" spans="43:59" x14ac:dyDescent="0.35">
      <c r="AQ1249" t="str">
        <v/>
      </c>
      <c r="BG1249" t="str">
        <v/>
      </c>
    </row>
    <row r="1250" spans="43:59" x14ac:dyDescent="0.35">
      <c r="AQ1250" t="str">
        <v/>
      </c>
      <c r="BG1250" t="str">
        <v/>
      </c>
    </row>
    <row r="1251" spans="43:59" x14ac:dyDescent="0.35">
      <c r="AQ1251" t="str">
        <v/>
      </c>
      <c r="BG1251" t="str">
        <v/>
      </c>
    </row>
    <row r="1252" spans="43:59" x14ac:dyDescent="0.35">
      <c r="AQ1252" t="str">
        <v/>
      </c>
      <c r="BG1252" t="str">
        <v/>
      </c>
    </row>
    <row r="1253" spans="43:59" x14ac:dyDescent="0.35">
      <c r="AQ1253" t="str">
        <v/>
      </c>
      <c r="BG1253" t="str">
        <v/>
      </c>
    </row>
    <row r="1254" spans="43:59" x14ac:dyDescent="0.35">
      <c r="AQ1254" t="str">
        <v/>
      </c>
      <c r="BG1254" t="str">
        <v/>
      </c>
    </row>
    <row r="1255" spans="43:59" x14ac:dyDescent="0.35">
      <c r="AQ1255" t="str">
        <v/>
      </c>
      <c r="BG1255" t="str">
        <v/>
      </c>
    </row>
    <row r="1256" spans="43:59" x14ac:dyDescent="0.35">
      <c r="AQ1256" t="str">
        <v/>
      </c>
      <c r="BG1256" t="str">
        <v/>
      </c>
    </row>
    <row r="1257" spans="43:59" x14ac:dyDescent="0.35">
      <c r="AQ1257" t="str">
        <v/>
      </c>
      <c r="BG1257" t="str">
        <v/>
      </c>
    </row>
    <row r="1258" spans="43:59" x14ac:dyDescent="0.35">
      <c r="AQ1258" t="str">
        <v/>
      </c>
      <c r="BG1258" t="str">
        <v/>
      </c>
    </row>
    <row r="1259" spans="43:59" x14ac:dyDescent="0.35">
      <c r="AQ1259" t="str">
        <v/>
      </c>
      <c r="BG1259" t="str">
        <v/>
      </c>
    </row>
    <row r="1260" spans="43:59" x14ac:dyDescent="0.35">
      <c r="AQ1260" t="str">
        <v/>
      </c>
      <c r="BG1260" t="str">
        <v/>
      </c>
    </row>
    <row r="1261" spans="43:59" x14ac:dyDescent="0.35">
      <c r="AQ1261" t="str">
        <v/>
      </c>
      <c r="BG1261" t="str">
        <v/>
      </c>
    </row>
    <row r="1262" spans="43:59" x14ac:dyDescent="0.35">
      <c r="AQ1262" t="str">
        <v/>
      </c>
      <c r="BG1262" t="str">
        <v/>
      </c>
    </row>
    <row r="1263" spans="43:59" x14ac:dyDescent="0.35">
      <c r="AQ1263" t="str">
        <v/>
      </c>
      <c r="BG1263" t="str">
        <v/>
      </c>
    </row>
    <row r="1264" spans="43:59" x14ac:dyDescent="0.35">
      <c r="AQ1264" t="str">
        <v/>
      </c>
      <c r="BG1264" t="str">
        <v/>
      </c>
    </row>
    <row r="1265" spans="43:59" x14ac:dyDescent="0.35">
      <c r="AQ1265" t="str">
        <v/>
      </c>
      <c r="BG1265" t="str">
        <v/>
      </c>
    </row>
    <row r="1266" spans="43:59" x14ac:dyDescent="0.35">
      <c r="AQ1266" t="str">
        <v/>
      </c>
      <c r="BG1266" t="str">
        <v/>
      </c>
    </row>
    <row r="1267" spans="43:59" x14ac:dyDescent="0.35">
      <c r="AQ1267" t="str">
        <v/>
      </c>
      <c r="BG1267" t="str">
        <v/>
      </c>
    </row>
    <row r="1268" spans="43:59" x14ac:dyDescent="0.35">
      <c r="AQ1268" t="str">
        <v/>
      </c>
      <c r="BG1268" t="str">
        <v/>
      </c>
    </row>
    <row r="1269" spans="43:59" x14ac:dyDescent="0.35">
      <c r="AQ1269" t="str">
        <v/>
      </c>
      <c r="BG1269" t="str">
        <v/>
      </c>
    </row>
    <row r="1270" spans="43:59" x14ac:dyDescent="0.35">
      <c r="AQ1270" t="str">
        <v/>
      </c>
      <c r="BG1270" t="str">
        <v/>
      </c>
    </row>
    <row r="1271" spans="43:59" x14ac:dyDescent="0.35">
      <c r="AQ1271" t="str">
        <v/>
      </c>
      <c r="BG1271" t="str">
        <v/>
      </c>
    </row>
    <row r="1272" spans="43:59" x14ac:dyDescent="0.35">
      <c r="AQ1272" t="str">
        <v/>
      </c>
      <c r="BG1272" t="str">
        <v/>
      </c>
    </row>
    <row r="1273" spans="43:59" x14ac:dyDescent="0.35">
      <c r="AQ1273" t="str">
        <v/>
      </c>
      <c r="BG1273" t="str">
        <v/>
      </c>
    </row>
    <row r="1274" spans="43:59" x14ac:dyDescent="0.35">
      <c r="AQ1274" t="str">
        <v/>
      </c>
      <c r="BG1274" t="str">
        <v/>
      </c>
    </row>
    <row r="1275" spans="43:59" x14ac:dyDescent="0.35">
      <c r="AQ1275" t="str">
        <v/>
      </c>
      <c r="BG1275" t="str">
        <v/>
      </c>
    </row>
    <row r="1276" spans="43:59" x14ac:dyDescent="0.35">
      <c r="AQ1276" t="str">
        <v/>
      </c>
      <c r="BG1276" t="str">
        <v/>
      </c>
    </row>
    <row r="1277" spans="43:59" x14ac:dyDescent="0.35">
      <c r="AQ1277" t="str">
        <v/>
      </c>
      <c r="BG1277" t="str">
        <v/>
      </c>
    </row>
    <row r="1278" spans="43:59" x14ac:dyDescent="0.35">
      <c r="AQ1278" t="str">
        <v/>
      </c>
      <c r="BG1278" t="str">
        <v/>
      </c>
    </row>
    <row r="1279" spans="43:59" x14ac:dyDescent="0.35">
      <c r="AQ1279" t="str">
        <v/>
      </c>
      <c r="BG1279" t="str">
        <v/>
      </c>
    </row>
    <row r="1280" spans="43:59" x14ac:dyDescent="0.35">
      <c r="AQ1280" t="str">
        <v/>
      </c>
      <c r="BG1280" t="str">
        <v/>
      </c>
    </row>
    <row r="1281" spans="43:59" x14ac:dyDescent="0.35">
      <c r="AQ1281" t="str">
        <v/>
      </c>
      <c r="BG1281" t="str">
        <v/>
      </c>
    </row>
    <row r="1282" spans="43:59" x14ac:dyDescent="0.35">
      <c r="AQ1282" t="str">
        <v/>
      </c>
      <c r="BG1282" t="str">
        <v/>
      </c>
    </row>
    <row r="1283" spans="43:59" x14ac:dyDescent="0.35">
      <c r="AQ1283" t="str">
        <v/>
      </c>
      <c r="BG1283" t="str">
        <v/>
      </c>
    </row>
    <row r="1284" spans="43:59" x14ac:dyDescent="0.35">
      <c r="AQ1284" t="str">
        <v/>
      </c>
      <c r="BG1284" t="str">
        <v/>
      </c>
    </row>
    <row r="1285" spans="43:59" x14ac:dyDescent="0.35">
      <c r="AQ1285" t="str">
        <v/>
      </c>
      <c r="BG1285" t="str">
        <v/>
      </c>
    </row>
    <row r="1286" spans="43:59" x14ac:dyDescent="0.35">
      <c r="AQ1286" t="str">
        <v/>
      </c>
      <c r="BG1286" t="str">
        <v/>
      </c>
    </row>
    <row r="1287" spans="43:59" x14ac:dyDescent="0.35">
      <c r="AQ1287" t="str">
        <v/>
      </c>
      <c r="BG1287" t="str">
        <v/>
      </c>
    </row>
    <row r="1288" spans="43:59" x14ac:dyDescent="0.35">
      <c r="AQ1288" t="str">
        <v/>
      </c>
      <c r="BG1288" t="str">
        <v/>
      </c>
    </row>
    <row r="1289" spans="43:59" x14ac:dyDescent="0.35">
      <c r="AQ1289" t="str">
        <v/>
      </c>
      <c r="BG1289" t="str">
        <v/>
      </c>
    </row>
    <row r="1290" spans="43:59" x14ac:dyDescent="0.35">
      <c r="AQ1290" t="str">
        <v/>
      </c>
      <c r="BG1290" t="str">
        <v/>
      </c>
    </row>
    <row r="1291" spans="43:59" x14ac:dyDescent="0.35">
      <c r="AQ1291" t="str">
        <v/>
      </c>
      <c r="BG1291" t="str">
        <v/>
      </c>
    </row>
    <row r="1292" spans="43:59" x14ac:dyDescent="0.35">
      <c r="AQ1292" t="str">
        <v/>
      </c>
      <c r="BG1292" t="str">
        <v/>
      </c>
    </row>
    <row r="1293" spans="43:59" x14ac:dyDescent="0.35">
      <c r="AQ1293" t="str">
        <v/>
      </c>
      <c r="BG1293" t="str">
        <v/>
      </c>
    </row>
    <row r="1294" spans="43:59" x14ac:dyDescent="0.35">
      <c r="AQ1294" t="str">
        <v/>
      </c>
      <c r="BG1294" t="str">
        <v/>
      </c>
    </row>
    <row r="1295" spans="43:59" x14ac:dyDescent="0.35">
      <c r="AQ1295" t="str">
        <v/>
      </c>
      <c r="BG1295" t="str">
        <v/>
      </c>
    </row>
    <row r="1296" spans="43:59" x14ac:dyDescent="0.35">
      <c r="AQ1296" t="str">
        <v/>
      </c>
      <c r="BG1296" t="str">
        <v/>
      </c>
    </row>
    <row r="1297" spans="43:59" x14ac:dyDescent="0.35">
      <c r="AQ1297" t="str">
        <v/>
      </c>
      <c r="BG1297" t="str">
        <v/>
      </c>
    </row>
    <row r="1298" spans="43:59" x14ac:dyDescent="0.35">
      <c r="AQ1298" t="str">
        <v/>
      </c>
      <c r="BG1298" t="str">
        <v/>
      </c>
    </row>
    <row r="1299" spans="43:59" x14ac:dyDescent="0.35">
      <c r="AQ1299" t="str">
        <v/>
      </c>
      <c r="BG1299" t="str">
        <v/>
      </c>
    </row>
    <row r="1300" spans="43:59" x14ac:dyDescent="0.35">
      <c r="AQ1300" t="str">
        <v/>
      </c>
      <c r="BG1300" t="str">
        <v/>
      </c>
    </row>
    <row r="1301" spans="43:59" x14ac:dyDescent="0.35">
      <c r="AQ1301" t="str">
        <v/>
      </c>
      <c r="BG1301" t="str">
        <v/>
      </c>
    </row>
    <row r="1302" spans="43:59" x14ac:dyDescent="0.35">
      <c r="AQ1302" t="str">
        <v/>
      </c>
      <c r="BG1302" t="str">
        <v/>
      </c>
    </row>
    <row r="1303" spans="43:59" x14ac:dyDescent="0.35">
      <c r="AQ1303" t="str">
        <v/>
      </c>
      <c r="BG1303" t="str">
        <v/>
      </c>
    </row>
    <row r="1304" spans="43:59" x14ac:dyDescent="0.35">
      <c r="AQ1304" t="str">
        <v/>
      </c>
      <c r="BG1304" t="str">
        <v/>
      </c>
    </row>
    <row r="1305" spans="43:59" x14ac:dyDescent="0.35">
      <c r="AQ1305" t="str">
        <v/>
      </c>
      <c r="BG1305" t="str">
        <v/>
      </c>
    </row>
    <row r="1306" spans="43:59" x14ac:dyDescent="0.35">
      <c r="AQ1306" t="str">
        <v/>
      </c>
      <c r="BG1306" t="str">
        <v/>
      </c>
    </row>
    <row r="1307" spans="43:59" x14ac:dyDescent="0.35">
      <c r="AQ1307" t="str">
        <v/>
      </c>
      <c r="BG1307" t="str">
        <v/>
      </c>
    </row>
    <row r="1308" spans="43:59" x14ac:dyDescent="0.35">
      <c r="AQ1308" t="str">
        <v/>
      </c>
      <c r="BG1308" t="str">
        <v/>
      </c>
    </row>
    <row r="1309" spans="43:59" x14ac:dyDescent="0.35">
      <c r="AQ1309" t="str">
        <v/>
      </c>
      <c r="BG1309" t="str">
        <v/>
      </c>
    </row>
    <row r="1310" spans="43:59" x14ac:dyDescent="0.35">
      <c r="AQ1310" t="str">
        <v/>
      </c>
      <c r="BG1310" t="str">
        <v/>
      </c>
    </row>
    <row r="1311" spans="43:59" x14ac:dyDescent="0.35">
      <c r="AQ1311" t="str">
        <v/>
      </c>
      <c r="BG1311" t="str">
        <v/>
      </c>
    </row>
    <row r="1312" spans="43:59" x14ac:dyDescent="0.35">
      <c r="AQ1312" t="str">
        <v/>
      </c>
      <c r="BG1312" t="str">
        <v/>
      </c>
    </row>
    <row r="1313" spans="43:59" x14ac:dyDescent="0.35">
      <c r="AQ1313" t="str">
        <v/>
      </c>
      <c r="BG1313" t="str">
        <v/>
      </c>
    </row>
    <row r="1314" spans="43:59" x14ac:dyDescent="0.35">
      <c r="AQ1314" t="str">
        <v/>
      </c>
      <c r="BG1314" t="str">
        <v/>
      </c>
    </row>
    <row r="1315" spans="43:59" x14ac:dyDescent="0.35">
      <c r="AQ1315" t="str">
        <v/>
      </c>
      <c r="BG1315" t="str">
        <v/>
      </c>
    </row>
    <row r="1316" spans="43:59" x14ac:dyDescent="0.35">
      <c r="AQ1316" t="str">
        <v/>
      </c>
      <c r="BG1316" t="str">
        <v/>
      </c>
    </row>
    <row r="1317" spans="43:59" x14ac:dyDescent="0.35">
      <c r="AQ1317" t="str">
        <v/>
      </c>
      <c r="BG1317" t="str">
        <v/>
      </c>
    </row>
    <row r="1318" spans="43:59" x14ac:dyDescent="0.35">
      <c r="AQ1318" t="str">
        <v/>
      </c>
      <c r="BG1318" t="str">
        <v/>
      </c>
    </row>
    <row r="1319" spans="43:59" x14ac:dyDescent="0.35">
      <c r="AQ1319" t="str">
        <v/>
      </c>
      <c r="BG1319" t="str">
        <v/>
      </c>
    </row>
    <row r="1320" spans="43:59" x14ac:dyDescent="0.35">
      <c r="AQ1320" t="str">
        <v/>
      </c>
      <c r="BG1320" t="str">
        <v/>
      </c>
    </row>
    <row r="1321" spans="43:59" x14ac:dyDescent="0.35">
      <c r="AQ1321" t="str">
        <v/>
      </c>
      <c r="BG1321" t="str">
        <v/>
      </c>
    </row>
    <row r="1322" spans="43:59" x14ac:dyDescent="0.35">
      <c r="AQ1322" t="str">
        <v/>
      </c>
      <c r="BG1322" t="str">
        <v/>
      </c>
    </row>
    <row r="1323" spans="43:59" x14ac:dyDescent="0.35">
      <c r="AQ1323" t="str">
        <v/>
      </c>
      <c r="BG1323" t="str">
        <v/>
      </c>
    </row>
    <row r="1324" spans="43:59" x14ac:dyDescent="0.35">
      <c r="AQ1324" t="str">
        <v/>
      </c>
      <c r="BG1324" t="str">
        <v/>
      </c>
    </row>
    <row r="1325" spans="43:59" x14ac:dyDescent="0.35">
      <c r="AQ1325" t="str">
        <v/>
      </c>
      <c r="BG1325" t="str">
        <v/>
      </c>
    </row>
    <row r="1326" spans="43:59" x14ac:dyDescent="0.35">
      <c r="AQ1326" t="str">
        <v/>
      </c>
      <c r="BG1326" t="str">
        <v/>
      </c>
    </row>
    <row r="1327" spans="43:59" x14ac:dyDescent="0.35">
      <c r="AQ1327" t="str">
        <v/>
      </c>
      <c r="BG1327" t="str">
        <v/>
      </c>
    </row>
    <row r="1328" spans="43:59" x14ac:dyDescent="0.35">
      <c r="AQ1328" t="str">
        <v/>
      </c>
      <c r="BG1328" t="str">
        <v/>
      </c>
    </row>
    <row r="1329" spans="43:59" x14ac:dyDescent="0.35">
      <c r="AQ1329" t="str">
        <v/>
      </c>
      <c r="BG1329" t="str">
        <v/>
      </c>
    </row>
    <row r="1330" spans="43:59" x14ac:dyDescent="0.35">
      <c r="AQ1330" t="str">
        <v/>
      </c>
      <c r="BG1330" t="str">
        <v/>
      </c>
    </row>
    <row r="1331" spans="43:59" x14ac:dyDescent="0.35">
      <c r="AQ1331" t="str">
        <v/>
      </c>
      <c r="BG1331" t="str">
        <v/>
      </c>
    </row>
    <row r="1332" spans="43:59" x14ac:dyDescent="0.35">
      <c r="AQ1332" t="str">
        <v/>
      </c>
      <c r="BG1332" t="str">
        <v/>
      </c>
    </row>
    <row r="1333" spans="43:59" x14ac:dyDescent="0.35">
      <c r="AQ1333" t="str">
        <v/>
      </c>
      <c r="BG1333" t="str">
        <v/>
      </c>
    </row>
    <row r="1334" spans="43:59" x14ac:dyDescent="0.35">
      <c r="AQ1334" t="str">
        <v/>
      </c>
      <c r="BG1334" t="str">
        <v/>
      </c>
    </row>
    <row r="1335" spans="43:59" x14ac:dyDescent="0.35">
      <c r="AQ1335" t="str">
        <v/>
      </c>
      <c r="BG1335" t="str">
        <v/>
      </c>
    </row>
    <row r="1336" spans="43:59" x14ac:dyDescent="0.35">
      <c r="AQ1336" t="str">
        <v/>
      </c>
      <c r="BG1336" t="str">
        <v/>
      </c>
    </row>
    <row r="1337" spans="43:59" x14ac:dyDescent="0.35">
      <c r="AQ1337" t="str">
        <v/>
      </c>
      <c r="BG1337" t="str">
        <v/>
      </c>
    </row>
    <row r="1338" spans="43:59" x14ac:dyDescent="0.35">
      <c r="AQ1338" t="str">
        <v/>
      </c>
      <c r="BG1338" t="str">
        <v/>
      </c>
    </row>
    <row r="1339" spans="43:59" x14ac:dyDescent="0.35">
      <c r="AQ1339" t="str">
        <v/>
      </c>
      <c r="BG1339" t="str">
        <v/>
      </c>
    </row>
    <row r="1340" spans="43:59" x14ac:dyDescent="0.35">
      <c r="AQ1340" t="str">
        <v/>
      </c>
      <c r="BG1340" t="str">
        <v/>
      </c>
    </row>
    <row r="1341" spans="43:59" x14ac:dyDescent="0.35">
      <c r="AQ1341" t="str">
        <v/>
      </c>
      <c r="BG1341" t="str">
        <v/>
      </c>
    </row>
    <row r="1342" spans="43:59" x14ac:dyDescent="0.35">
      <c r="AQ1342" t="str">
        <v/>
      </c>
      <c r="BG1342" t="str">
        <v/>
      </c>
    </row>
    <row r="1343" spans="43:59" x14ac:dyDescent="0.35">
      <c r="AQ1343" t="str">
        <v/>
      </c>
      <c r="BG1343" t="str">
        <v/>
      </c>
    </row>
    <row r="1344" spans="43:59" x14ac:dyDescent="0.35">
      <c r="AQ1344" t="str">
        <v/>
      </c>
      <c r="BG1344" t="str">
        <v/>
      </c>
    </row>
    <row r="1345" spans="43:59" x14ac:dyDescent="0.35">
      <c r="AQ1345" t="str">
        <v/>
      </c>
      <c r="BG1345" t="str">
        <v/>
      </c>
    </row>
    <row r="1346" spans="43:59" x14ac:dyDescent="0.35">
      <c r="AQ1346" t="str">
        <v/>
      </c>
      <c r="BG1346" t="str">
        <v/>
      </c>
    </row>
    <row r="1347" spans="43:59" x14ac:dyDescent="0.35">
      <c r="AQ1347" t="str">
        <v/>
      </c>
      <c r="BG1347" t="str">
        <v/>
      </c>
    </row>
    <row r="1348" spans="43:59" x14ac:dyDescent="0.35">
      <c r="AQ1348" t="str">
        <v/>
      </c>
      <c r="BG1348" t="str">
        <v/>
      </c>
    </row>
    <row r="1349" spans="43:59" x14ac:dyDescent="0.35">
      <c r="AQ1349" t="str">
        <v/>
      </c>
      <c r="BG1349" t="str">
        <v/>
      </c>
    </row>
    <row r="1350" spans="43:59" x14ac:dyDescent="0.35">
      <c r="AQ1350" t="str">
        <v/>
      </c>
      <c r="BG1350" t="str">
        <v/>
      </c>
    </row>
    <row r="1351" spans="43:59" x14ac:dyDescent="0.35">
      <c r="AQ1351" t="str">
        <v/>
      </c>
      <c r="BG1351" t="str">
        <v/>
      </c>
    </row>
    <row r="1352" spans="43:59" x14ac:dyDescent="0.35">
      <c r="AQ1352" t="str">
        <v/>
      </c>
      <c r="BG1352" t="str">
        <v/>
      </c>
    </row>
    <row r="1353" spans="43:59" x14ac:dyDescent="0.35">
      <c r="AQ1353" t="str">
        <v/>
      </c>
      <c r="BG1353" t="str">
        <v/>
      </c>
    </row>
    <row r="1354" spans="43:59" x14ac:dyDescent="0.35">
      <c r="AQ1354" t="str">
        <v/>
      </c>
      <c r="BG1354" t="str">
        <v/>
      </c>
    </row>
    <row r="1355" spans="43:59" x14ac:dyDescent="0.35">
      <c r="AQ1355" t="str">
        <v/>
      </c>
      <c r="BG1355" t="str">
        <v/>
      </c>
    </row>
    <row r="1356" spans="43:59" x14ac:dyDescent="0.35">
      <c r="AQ1356" t="str">
        <v/>
      </c>
      <c r="BG1356" t="str">
        <v/>
      </c>
    </row>
    <row r="1357" spans="43:59" x14ac:dyDescent="0.35">
      <c r="AQ1357" t="str">
        <v/>
      </c>
      <c r="BG1357" t="str">
        <v/>
      </c>
    </row>
    <row r="1358" spans="43:59" x14ac:dyDescent="0.35">
      <c r="AQ1358" t="str">
        <v/>
      </c>
      <c r="BG1358" t="str">
        <v/>
      </c>
    </row>
    <row r="1359" spans="43:59" x14ac:dyDescent="0.35">
      <c r="AQ1359" t="str">
        <v/>
      </c>
      <c r="BG1359" t="str">
        <v/>
      </c>
    </row>
    <row r="1360" spans="43:59" x14ac:dyDescent="0.35">
      <c r="AQ1360" t="str">
        <v/>
      </c>
      <c r="BG1360" t="str">
        <v/>
      </c>
    </row>
    <row r="1361" spans="43:59" x14ac:dyDescent="0.35">
      <c r="AQ1361" t="str">
        <v/>
      </c>
      <c r="BG1361" t="str">
        <v/>
      </c>
    </row>
    <row r="1362" spans="43:59" x14ac:dyDescent="0.35">
      <c r="AQ1362" t="str">
        <v/>
      </c>
      <c r="BG1362" t="str">
        <v/>
      </c>
    </row>
    <row r="1363" spans="43:59" x14ac:dyDescent="0.35">
      <c r="AQ1363" t="str">
        <v/>
      </c>
      <c r="BG1363" t="str">
        <v/>
      </c>
    </row>
    <row r="1364" spans="43:59" x14ac:dyDescent="0.35">
      <c r="AQ1364" t="str">
        <v/>
      </c>
      <c r="BG1364" t="str">
        <v/>
      </c>
    </row>
    <row r="1365" spans="43:59" x14ac:dyDescent="0.35">
      <c r="AQ1365" t="str">
        <v/>
      </c>
      <c r="BG1365" t="str">
        <v/>
      </c>
    </row>
    <row r="1366" spans="43:59" x14ac:dyDescent="0.35">
      <c r="AQ1366" t="str">
        <v/>
      </c>
      <c r="BG1366" t="str">
        <v/>
      </c>
    </row>
    <row r="1367" spans="43:59" x14ac:dyDescent="0.35">
      <c r="AQ1367" t="str">
        <v/>
      </c>
      <c r="BG1367" t="str">
        <v/>
      </c>
    </row>
    <row r="1368" spans="43:59" x14ac:dyDescent="0.35">
      <c r="AQ1368" t="str">
        <v/>
      </c>
      <c r="BG1368" t="str">
        <v/>
      </c>
    </row>
    <row r="1369" spans="43:59" x14ac:dyDescent="0.35">
      <c r="AQ1369" t="str">
        <v/>
      </c>
      <c r="BG1369" t="str">
        <v/>
      </c>
    </row>
    <row r="1370" spans="43:59" x14ac:dyDescent="0.35">
      <c r="AQ1370" t="str">
        <v/>
      </c>
      <c r="BG1370" t="str">
        <v/>
      </c>
    </row>
    <row r="1371" spans="43:59" x14ac:dyDescent="0.35">
      <c r="AQ1371" t="str">
        <v/>
      </c>
      <c r="BG1371" t="str">
        <v/>
      </c>
    </row>
    <row r="1372" spans="43:59" x14ac:dyDescent="0.35">
      <c r="AQ1372" t="str">
        <v/>
      </c>
      <c r="BG1372" t="str">
        <v/>
      </c>
    </row>
    <row r="1373" spans="43:59" x14ac:dyDescent="0.35">
      <c r="AQ1373" t="str">
        <v/>
      </c>
      <c r="BG1373" t="str">
        <v/>
      </c>
    </row>
    <row r="1374" spans="43:59" x14ac:dyDescent="0.35">
      <c r="AQ1374" t="str">
        <v/>
      </c>
      <c r="BG1374" t="str">
        <v/>
      </c>
    </row>
    <row r="1375" spans="43:59" x14ac:dyDescent="0.35">
      <c r="AQ1375" t="str">
        <v/>
      </c>
      <c r="BG1375" t="str">
        <v/>
      </c>
    </row>
    <row r="1376" spans="43:59" x14ac:dyDescent="0.35">
      <c r="AQ1376" t="str">
        <v/>
      </c>
      <c r="BG1376" t="str">
        <v/>
      </c>
    </row>
    <row r="1377" spans="43:59" x14ac:dyDescent="0.35">
      <c r="AQ1377" t="str">
        <v/>
      </c>
      <c r="BG1377" t="str">
        <v/>
      </c>
    </row>
    <row r="1378" spans="43:59" x14ac:dyDescent="0.35">
      <c r="AQ1378" t="str">
        <v/>
      </c>
      <c r="BG1378" t="str">
        <v/>
      </c>
    </row>
    <row r="1379" spans="43:59" x14ac:dyDescent="0.35">
      <c r="AQ1379" t="str">
        <v/>
      </c>
      <c r="BG1379" t="str">
        <v/>
      </c>
    </row>
    <row r="1380" spans="43:59" x14ac:dyDescent="0.35">
      <c r="AQ1380" t="str">
        <v/>
      </c>
      <c r="BG1380" t="str">
        <v/>
      </c>
    </row>
    <row r="1381" spans="43:59" x14ac:dyDescent="0.35">
      <c r="AQ1381" t="str">
        <v/>
      </c>
      <c r="BG1381" t="str">
        <v/>
      </c>
    </row>
    <row r="1382" spans="43:59" x14ac:dyDescent="0.35">
      <c r="AQ1382" t="str">
        <v/>
      </c>
      <c r="BG1382" t="str">
        <v/>
      </c>
    </row>
    <row r="1383" spans="43:59" x14ac:dyDescent="0.35">
      <c r="AQ1383" t="str">
        <v/>
      </c>
      <c r="BG1383" t="str">
        <v/>
      </c>
    </row>
    <row r="1384" spans="43:59" x14ac:dyDescent="0.35">
      <c r="AQ1384" t="str">
        <v/>
      </c>
      <c r="BG1384" t="str">
        <v/>
      </c>
    </row>
    <row r="1385" spans="43:59" x14ac:dyDescent="0.35">
      <c r="AQ1385" t="str">
        <v/>
      </c>
      <c r="BG1385" t="str">
        <v/>
      </c>
    </row>
    <row r="1386" spans="43:59" x14ac:dyDescent="0.35">
      <c r="AQ1386" t="str">
        <v/>
      </c>
      <c r="BG1386" t="str">
        <v/>
      </c>
    </row>
    <row r="1387" spans="43:59" x14ac:dyDescent="0.35">
      <c r="AQ1387" t="str">
        <v/>
      </c>
      <c r="BG1387" t="str">
        <v/>
      </c>
    </row>
    <row r="1388" spans="43:59" x14ac:dyDescent="0.35">
      <c r="AQ1388" t="str">
        <v/>
      </c>
      <c r="BG1388" t="str">
        <v/>
      </c>
    </row>
    <row r="1389" spans="43:59" x14ac:dyDescent="0.35">
      <c r="AQ1389" t="str">
        <v/>
      </c>
      <c r="BG1389" t="str">
        <v/>
      </c>
    </row>
    <row r="1390" spans="43:59" x14ac:dyDescent="0.35">
      <c r="AQ1390" t="str">
        <v/>
      </c>
      <c r="BG1390" t="str">
        <v/>
      </c>
    </row>
    <row r="1391" spans="43:59" x14ac:dyDescent="0.35">
      <c r="AQ1391" t="str">
        <v/>
      </c>
      <c r="BG1391" t="str">
        <v/>
      </c>
    </row>
    <row r="1392" spans="43:59" x14ac:dyDescent="0.35">
      <c r="AQ1392" t="str">
        <v/>
      </c>
      <c r="BG1392" t="str">
        <v/>
      </c>
    </row>
    <row r="1393" spans="43:59" x14ac:dyDescent="0.35">
      <c r="AQ1393" t="str">
        <v/>
      </c>
      <c r="BG1393" t="str">
        <v/>
      </c>
    </row>
    <row r="1394" spans="43:59" x14ac:dyDescent="0.35">
      <c r="AQ1394" t="str">
        <v/>
      </c>
      <c r="BG1394" t="str">
        <v/>
      </c>
    </row>
    <row r="1395" spans="43:59" x14ac:dyDescent="0.35">
      <c r="AQ1395" t="str">
        <v/>
      </c>
      <c r="BG1395" t="str">
        <v/>
      </c>
    </row>
    <row r="1396" spans="43:59" x14ac:dyDescent="0.35">
      <c r="AQ1396" t="str">
        <v/>
      </c>
      <c r="BG1396" t="str">
        <v/>
      </c>
    </row>
    <row r="1397" spans="43:59" x14ac:dyDescent="0.35">
      <c r="AQ1397" t="str">
        <v/>
      </c>
      <c r="BG1397" t="str">
        <v/>
      </c>
    </row>
    <row r="1398" spans="43:59" x14ac:dyDescent="0.35">
      <c r="AQ1398" t="str">
        <v/>
      </c>
      <c r="BG1398" t="str">
        <v/>
      </c>
    </row>
    <row r="1399" spans="43:59" x14ac:dyDescent="0.35">
      <c r="AQ1399" t="str">
        <v/>
      </c>
      <c r="BG1399" t="str">
        <v/>
      </c>
    </row>
    <row r="1400" spans="43:59" x14ac:dyDescent="0.35">
      <c r="AQ1400" t="str">
        <v/>
      </c>
      <c r="BG1400" t="str">
        <v/>
      </c>
    </row>
    <row r="1401" spans="43:59" x14ac:dyDescent="0.35">
      <c r="AQ1401" t="str">
        <v/>
      </c>
      <c r="BG1401" t="str">
        <v/>
      </c>
    </row>
    <row r="1402" spans="43:59" x14ac:dyDescent="0.35">
      <c r="AQ1402" t="str">
        <v/>
      </c>
      <c r="BG1402" t="str">
        <v/>
      </c>
    </row>
    <row r="1403" spans="43:59" x14ac:dyDescent="0.35">
      <c r="AQ1403" t="str">
        <v/>
      </c>
      <c r="BG1403" t="str">
        <v/>
      </c>
    </row>
    <row r="1404" spans="43:59" x14ac:dyDescent="0.35">
      <c r="AQ1404" t="str">
        <v/>
      </c>
      <c r="BG1404" t="str">
        <v/>
      </c>
    </row>
    <row r="1405" spans="43:59" x14ac:dyDescent="0.35">
      <c r="AQ1405" t="str">
        <v/>
      </c>
      <c r="BG1405" t="str">
        <v/>
      </c>
    </row>
    <row r="1406" spans="43:59" x14ac:dyDescent="0.35">
      <c r="AQ1406" t="str">
        <v/>
      </c>
      <c r="BG1406" t="str">
        <v/>
      </c>
    </row>
    <row r="1407" spans="43:59" x14ac:dyDescent="0.35">
      <c r="AQ1407" t="str">
        <v/>
      </c>
      <c r="BG1407" t="str">
        <v/>
      </c>
    </row>
    <row r="1408" spans="43:59" x14ac:dyDescent="0.35">
      <c r="AQ1408" t="str">
        <v/>
      </c>
      <c r="BG1408" t="str">
        <v/>
      </c>
    </row>
    <row r="1409" spans="43:59" x14ac:dyDescent="0.35">
      <c r="AQ1409" t="str">
        <v/>
      </c>
      <c r="BG1409" t="str">
        <v/>
      </c>
    </row>
    <row r="1410" spans="43:59" x14ac:dyDescent="0.35">
      <c r="AQ1410" t="str">
        <v/>
      </c>
      <c r="BG1410" t="str">
        <v/>
      </c>
    </row>
    <row r="1411" spans="43:59" x14ac:dyDescent="0.35">
      <c r="AQ1411" t="str">
        <v/>
      </c>
      <c r="BG1411" t="str">
        <v/>
      </c>
    </row>
    <row r="1412" spans="43:59" x14ac:dyDescent="0.35">
      <c r="AQ1412" t="str">
        <v/>
      </c>
      <c r="BG1412" t="str">
        <v/>
      </c>
    </row>
    <row r="1413" spans="43:59" x14ac:dyDescent="0.35">
      <c r="AQ1413" t="str">
        <v/>
      </c>
      <c r="BG1413" t="str">
        <v/>
      </c>
    </row>
    <row r="1414" spans="43:59" x14ac:dyDescent="0.35">
      <c r="AQ1414" t="str">
        <v/>
      </c>
      <c r="BG1414" t="str">
        <v/>
      </c>
    </row>
    <row r="1415" spans="43:59" x14ac:dyDescent="0.35">
      <c r="AQ1415" t="str">
        <v/>
      </c>
      <c r="BG1415" t="str">
        <v/>
      </c>
    </row>
    <row r="1416" spans="43:59" x14ac:dyDescent="0.35">
      <c r="AQ1416" t="str">
        <v/>
      </c>
      <c r="BG1416" t="str">
        <v/>
      </c>
    </row>
    <row r="1417" spans="43:59" x14ac:dyDescent="0.35">
      <c r="AQ1417" t="str">
        <v/>
      </c>
      <c r="BG1417" t="str">
        <v/>
      </c>
    </row>
    <row r="1418" spans="43:59" x14ac:dyDescent="0.35">
      <c r="AQ1418" t="str">
        <v/>
      </c>
      <c r="BG1418" t="str">
        <v/>
      </c>
    </row>
    <row r="1419" spans="43:59" x14ac:dyDescent="0.35">
      <c r="AQ1419" t="str">
        <v/>
      </c>
      <c r="BG1419" t="str">
        <v/>
      </c>
    </row>
    <row r="1420" spans="43:59" x14ac:dyDescent="0.35">
      <c r="AQ1420" t="str">
        <v/>
      </c>
      <c r="BG1420" t="str">
        <v/>
      </c>
    </row>
    <row r="1421" spans="43:59" x14ac:dyDescent="0.35">
      <c r="AQ1421" t="str">
        <v/>
      </c>
      <c r="BG1421" t="str">
        <v/>
      </c>
    </row>
    <row r="1422" spans="43:59" x14ac:dyDescent="0.35">
      <c r="AQ1422" t="str">
        <v/>
      </c>
      <c r="BG1422" t="str">
        <v/>
      </c>
    </row>
    <row r="1423" spans="43:59" x14ac:dyDescent="0.35">
      <c r="AQ1423" t="str">
        <v/>
      </c>
      <c r="BG1423" t="str">
        <v/>
      </c>
    </row>
    <row r="1424" spans="43:59" x14ac:dyDescent="0.35">
      <c r="AQ1424" t="str">
        <v/>
      </c>
      <c r="BG1424" t="str">
        <v/>
      </c>
    </row>
    <row r="1425" spans="43:59" x14ac:dyDescent="0.35">
      <c r="AQ1425" t="str">
        <v/>
      </c>
      <c r="BG1425" t="str">
        <v/>
      </c>
    </row>
    <row r="1426" spans="43:59" x14ac:dyDescent="0.35">
      <c r="AQ1426" t="str">
        <v/>
      </c>
      <c r="BG1426" t="str">
        <v/>
      </c>
    </row>
    <row r="1427" spans="43:59" x14ac:dyDescent="0.35">
      <c r="AQ1427" t="str">
        <v/>
      </c>
      <c r="BG1427" t="str">
        <v/>
      </c>
    </row>
    <row r="1428" spans="43:59" x14ac:dyDescent="0.35">
      <c r="AQ1428" t="str">
        <v/>
      </c>
      <c r="BG1428" t="str">
        <v/>
      </c>
    </row>
    <row r="1429" spans="43:59" x14ac:dyDescent="0.35">
      <c r="AQ1429" t="str">
        <v/>
      </c>
      <c r="BG1429" t="str">
        <v/>
      </c>
    </row>
    <row r="1430" spans="43:59" x14ac:dyDescent="0.35">
      <c r="AQ1430" t="str">
        <v/>
      </c>
      <c r="BG1430" t="str">
        <v/>
      </c>
    </row>
    <row r="1431" spans="43:59" x14ac:dyDescent="0.35">
      <c r="AQ1431" t="str">
        <v/>
      </c>
      <c r="BG1431" t="str">
        <v/>
      </c>
    </row>
    <row r="1432" spans="43:59" x14ac:dyDescent="0.35">
      <c r="AQ1432" t="str">
        <v/>
      </c>
      <c r="BG1432" t="str">
        <v/>
      </c>
    </row>
    <row r="1433" spans="43:59" x14ac:dyDescent="0.35">
      <c r="AQ1433" t="str">
        <v/>
      </c>
      <c r="BG1433" t="str">
        <v/>
      </c>
    </row>
    <row r="1434" spans="43:59" x14ac:dyDescent="0.35">
      <c r="AQ1434" t="str">
        <v/>
      </c>
      <c r="BG1434" t="str">
        <v/>
      </c>
    </row>
    <row r="1435" spans="43:59" x14ac:dyDescent="0.35">
      <c r="AQ1435" t="str">
        <v/>
      </c>
      <c r="BG1435" t="str">
        <v/>
      </c>
    </row>
    <row r="1436" spans="43:59" x14ac:dyDescent="0.35">
      <c r="AQ1436" t="str">
        <v/>
      </c>
      <c r="BG1436" t="str">
        <v/>
      </c>
    </row>
    <row r="1437" spans="43:59" x14ac:dyDescent="0.35">
      <c r="AQ1437" t="str">
        <v/>
      </c>
      <c r="BG1437" t="str">
        <v/>
      </c>
    </row>
    <row r="1438" spans="43:59" x14ac:dyDescent="0.35">
      <c r="AQ1438" t="str">
        <v/>
      </c>
      <c r="BG1438" t="str">
        <v/>
      </c>
    </row>
    <row r="1439" spans="43:59" x14ac:dyDescent="0.35">
      <c r="AQ1439" t="str">
        <v/>
      </c>
      <c r="BG1439" t="str">
        <v/>
      </c>
    </row>
    <row r="1440" spans="43:59" x14ac:dyDescent="0.35">
      <c r="AQ1440" t="str">
        <v/>
      </c>
      <c r="BG1440" t="str">
        <v/>
      </c>
    </row>
    <row r="1441" spans="43:59" x14ac:dyDescent="0.35">
      <c r="AQ1441" t="str">
        <v/>
      </c>
      <c r="BG1441" t="str">
        <v/>
      </c>
    </row>
    <row r="1442" spans="43:59" x14ac:dyDescent="0.35">
      <c r="AQ1442" t="str">
        <v/>
      </c>
      <c r="BG1442" t="str">
        <v/>
      </c>
    </row>
    <row r="1443" spans="43:59" x14ac:dyDescent="0.35">
      <c r="AQ1443" t="str">
        <v/>
      </c>
      <c r="BG1443" t="str">
        <v/>
      </c>
    </row>
    <row r="1444" spans="43:59" x14ac:dyDescent="0.35">
      <c r="AQ1444" t="str">
        <v/>
      </c>
      <c r="BG1444" t="str">
        <v/>
      </c>
    </row>
    <row r="1445" spans="43:59" x14ac:dyDescent="0.35">
      <c r="AQ1445" t="str">
        <v/>
      </c>
      <c r="BG1445" t="str">
        <v/>
      </c>
    </row>
    <row r="1446" spans="43:59" x14ac:dyDescent="0.35">
      <c r="AQ1446" t="str">
        <v/>
      </c>
      <c r="BG1446" t="str">
        <v/>
      </c>
    </row>
    <row r="1447" spans="43:59" x14ac:dyDescent="0.35">
      <c r="AQ1447" t="str">
        <v/>
      </c>
      <c r="BG1447" t="str">
        <v/>
      </c>
    </row>
    <row r="1448" spans="43:59" x14ac:dyDescent="0.35">
      <c r="AQ1448" t="str">
        <v/>
      </c>
      <c r="BG1448" t="str">
        <v/>
      </c>
    </row>
    <row r="1449" spans="43:59" x14ac:dyDescent="0.35">
      <c r="AQ1449" t="str">
        <v/>
      </c>
      <c r="BG1449" t="str">
        <v/>
      </c>
    </row>
    <row r="1450" spans="43:59" x14ac:dyDescent="0.35">
      <c r="AQ1450" t="str">
        <v/>
      </c>
      <c r="BG1450" t="str">
        <v/>
      </c>
    </row>
    <row r="1451" spans="43:59" x14ac:dyDescent="0.35">
      <c r="AQ1451" t="str">
        <v/>
      </c>
      <c r="BG1451" t="str">
        <v/>
      </c>
    </row>
    <row r="1452" spans="43:59" x14ac:dyDescent="0.35">
      <c r="AQ1452" t="str">
        <v/>
      </c>
      <c r="BG1452" t="str">
        <v/>
      </c>
    </row>
    <row r="1453" spans="43:59" x14ac:dyDescent="0.35">
      <c r="AQ1453" t="str">
        <v/>
      </c>
      <c r="BG1453" t="str">
        <v/>
      </c>
    </row>
    <row r="1454" spans="43:59" x14ac:dyDescent="0.35">
      <c r="AQ1454" t="str">
        <v/>
      </c>
      <c r="BG1454" t="str">
        <v/>
      </c>
    </row>
    <row r="1455" spans="43:59" x14ac:dyDescent="0.35">
      <c r="AQ1455" t="str">
        <v/>
      </c>
      <c r="BG1455" t="str">
        <v/>
      </c>
    </row>
    <row r="1456" spans="43:59" x14ac:dyDescent="0.35">
      <c r="AQ1456" t="str">
        <v/>
      </c>
      <c r="BG1456" t="str">
        <v/>
      </c>
    </row>
    <row r="1457" spans="43:59" x14ac:dyDescent="0.35">
      <c r="AQ1457" t="str">
        <v/>
      </c>
      <c r="BG1457" t="str">
        <v/>
      </c>
    </row>
    <row r="1458" spans="43:59" x14ac:dyDescent="0.35">
      <c r="AQ1458" t="str">
        <v/>
      </c>
      <c r="BG1458" t="str">
        <v/>
      </c>
    </row>
    <row r="1459" spans="43:59" x14ac:dyDescent="0.35">
      <c r="AQ1459" t="str">
        <v/>
      </c>
      <c r="BG1459" t="str">
        <v/>
      </c>
    </row>
    <row r="1460" spans="43:59" x14ac:dyDescent="0.35">
      <c r="AQ1460" t="str">
        <v/>
      </c>
      <c r="BG1460" t="str">
        <v/>
      </c>
    </row>
    <row r="1461" spans="43:59" x14ac:dyDescent="0.35">
      <c r="AQ1461" t="str">
        <v/>
      </c>
      <c r="BG1461" t="str">
        <v/>
      </c>
    </row>
    <row r="1462" spans="43:59" x14ac:dyDescent="0.35">
      <c r="AQ1462" t="str">
        <v/>
      </c>
      <c r="BG1462" t="str">
        <v/>
      </c>
    </row>
    <row r="1463" spans="43:59" x14ac:dyDescent="0.35">
      <c r="AQ1463" t="str">
        <v/>
      </c>
      <c r="BG1463" t="str">
        <v/>
      </c>
    </row>
    <row r="1464" spans="43:59" x14ac:dyDescent="0.35">
      <c r="AQ1464" t="str">
        <v/>
      </c>
      <c r="BG1464" t="str">
        <v/>
      </c>
    </row>
    <row r="1465" spans="43:59" x14ac:dyDescent="0.35">
      <c r="AQ1465" t="str">
        <v/>
      </c>
      <c r="BG1465" t="str">
        <v/>
      </c>
    </row>
    <row r="1466" spans="43:59" x14ac:dyDescent="0.35">
      <c r="AQ1466" t="str">
        <v/>
      </c>
      <c r="BG1466" t="str">
        <v/>
      </c>
    </row>
    <row r="1467" spans="43:59" x14ac:dyDescent="0.35">
      <c r="AQ1467" t="str">
        <v/>
      </c>
      <c r="BG1467" t="str">
        <v/>
      </c>
    </row>
    <row r="1468" spans="43:59" x14ac:dyDescent="0.35">
      <c r="AQ1468" t="str">
        <v/>
      </c>
      <c r="BG1468" t="str">
        <v/>
      </c>
    </row>
    <row r="1469" spans="43:59" x14ac:dyDescent="0.35">
      <c r="AQ1469" t="str">
        <v/>
      </c>
      <c r="BG1469" t="str">
        <v/>
      </c>
    </row>
    <row r="1470" spans="43:59" x14ac:dyDescent="0.35">
      <c r="AQ1470" t="str">
        <v/>
      </c>
      <c r="BG1470" t="str">
        <v/>
      </c>
    </row>
    <row r="1471" spans="43:59" x14ac:dyDescent="0.35">
      <c r="AQ1471" t="str">
        <v/>
      </c>
      <c r="BG1471" t="str">
        <v/>
      </c>
    </row>
    <row r="1472" spans="43:59" x14ac:dyDescent="0.35">
      <c r="AQ1472" t="str">
        <v/>
      </c>
      <c r="BG1472" t="str">
        <v/>
      </c>
    </row>
    <row r="1473" spans="43:59" x14ac:dyDescent="0.35">
      <c r="AQ1473" t="str">
        <v/>
      </c>
      <c r="BG1473" t="str">
        <v/>
      </c>
    </row>
    <row r="1474" spans="43:59" x14ac:dyDescent="0.35">
      <c r="AQ1474" t="str">
        <v/>
      </c>
      <c r="BG1474" t="str">
        <v/>
      </c>
    </row>
    <row r="1475" spans="43:59" x14ac:dyDescent="0.35">
      <c r="AQ1475" t="str">
        <v/>
      </c>
      <c r="BG1475" t="str">
        <v/>
      </c>
    </row>
    <row r="1476" spans="43:59" x14ac:dyDescent="0.35">
      <c r="AQ1476" t="str">
        <v/>
      </c>
      <c r="BG1476" t="str">
        <v/>
      </c>
    </row>
    <row r="1477" spans="43:59" x14ac:dyDescent="0.35">
      <c r="AQ1477" t="str">
        <v/>
      </c>
      <c r="BG1477" t="str">
        <v/>
      </c>
    </row>
    <row r="1478" spans="43:59" x14ac:dyDescent="0.35">
      <c r="AQ1478" t="str">
        <v/>
      </c>
      <c r="BG1478" t="str">
        <v/>
      </c>
    </row>
    <row r="1479" spans="43:59" x14ac:dyDescent="0.35">
      <c r="AQ1479" t="str">
        <v/>
      </c>
      <c r="BG1479" t="str">
        <v/>
      </c>
    </row>
    <row r="1480" spans="43:59" x14ac:dyDescent="0.35">
      <c r="AQ1480" t="str">
        <v/>
      </c>
      <c r="BG1480" t="str">
        <v/>
      </c>
    </row>
    <row r="1481" spans="43:59" x14ac:dyDescent="0.35">
      <c r="AQ1481" t="str">
        <v/>
      </c>
      <c r="BG1481" t="str">
        <v/>
      </c>
    </row>
    <row r="1482" spans="43:59" x14ac:dyDescent="0.35">
      <c r="AQ1482" t="str">
        <v/>
      </c>
      <c r="BG1482" t="str">
        <v/>
      </c>
    </row>
    <row r="1483" spans="43:59" x14ac:dyDescent="0.35">
      <c r="AQ1483" t="str">
        <v/>
      </c>
      <c r="BG1483" t="str">
        <v/>
      </c>
    </row>
    <row r="1484" spans="43:59" x14ac:dyDescent="0.35">
      <c r="AQ1484" t="str">
        <v/>
      </c>
      <c r="BG1484" t="str">
        <v/>
      </c>
    </row>
    <row r="1485" spans="43:59" x14ac:dyDescent="0.35">
      <c r="AQ1485" t="str">
        <v/>
      </c>
      <c r="BG1485" t="str">
        <v/>
      </c>
    </row>
    <row r="1486" spans="43:59" x14ac:dyDescent="0.35">
      <c r="AQ1486" t="str">
        <v/>
      </c>
      <c r="BG1486" t="str">
        <v/>
      </c>
    </row>
    <row r="1487" spans="43:59" x14ac:dyDescent="0.35">
      <c r="AQ1487" t="str">
        <v/>
      </c>
      <c r="BG1487" t="str">
        <v/>
      </c>
    </row>
    <row r="1488" spans="43:59" x14ac:dyDescent="0.35">
      <c r="AQ1488" t="str">
        <v/>
      </c>
      <c r="BG1488" t="str">
        <v/>
      </c>
    </row>
    <row r="1489" spans="43:59" x14ac:dyDescent="0.35">
      <c r="AQ1489" t="str">
        <v/>
      </c>
      <c r="BG1489" t="str">
        <v/>
      </c>
    </row>
    <row r="1490" spans="43:59" x14ac:dyDescent="0.35">
      <c r="AQ1490" t="str">
        <v/>
      </c>
      <c r="BG1490" t="str">
        <v/>
      </c>
    </row>
    <row r="1491" spans="43:59" x14ac:dyDescent="0.35">
      <c r="AQ1491" t="str">
        <v/>
      </c>
      <c r="BG1491" t="str">
        <v/>
      </c>
    </row>
    <row r="1492" spans="43:59" x14ac:dyDescent="0.35">
      <c r="AQ1492" t="str">
        <v/>
      </c>
      <c r="BG1492" t="str">
        <v/>
      </c>
    </row>
    <row r="1493" spans="43:59" x14ac:dyDescent="0.35">
      <c r="AQ1493" t="str">
        <v/>
      </c>
      <c r="BG1493" t="str">
        <v/>
      </c>
    </row>
    <row r="1494" spans="43:59" x14ac:dyDescent="0.35">
      <c r="AQ1494" t="str">
        <v/>
      </c>
      <c r="BG1494" t="str">
        <v/>
      </c>
    </row>
    <row r="1495" spans="43:59" x14ac:dyDescent="0.35">
      <c r="AQ1495" t="str">
        <v/>
      </c>
      <c r="BG1495" t="str">
        <v/>
      </c>
    </row>
    <row r="1496" spans="43:59" x14ac:dyDescent="0.35">
      <c r="AQ1496" t="str">
        <v/>
      </c>
      <c r="BG1496" t="str">
        <v/>
      </c>
    </row>
    <row r="1497" spans="43:59" x14ac:dyDescent="0.35">
      <c r="AQ1497" t="str">
        <v/>
      </c>
      <c r="BG1497" t="str">
        <v/>
      </c>
    </row>
    <row r="1498" spans="43:59" x14ac:dyDescent="0.35">
      <c r="AQ1498" t="str">
        <v/>
      </c>
      <c r="BG1498" t="str">
        <v/>
      </c>
    </row>
    <row r="1499" spans="43:59" x14ac:dyDescent="0.35">
      <c r="AQ1499" t="str">
        <v/>
      </c>
      <c r="BG1499" t="str">
        <v/>
      </c>
    </row>
    <row r="1500" spans="43:59" x14ac:dyDescent="0.35">
      <c r="AQ1500" t="str">
        <v/>
      </c>
      <c r="BG1500" t="str">
        <v/>
      </c>
    </row>
    <row r="1501" spans="43:59" x14ac:dyDescent="0.35">
      <c r="AQ1501" t="str">
        <v/>
      </c>
      <c r="BG1501" t="str">
        <v/>
      </c>
    </row>
    <row r="1502" spans="43:59" x14ac:dyDescent="0.35">
      <c r="AQ1502" t="str">
        <v/>
      </c>
      <c r="BG1502" t="str">
        <v/>
      </c>
    </row>
    <row r="1503" spans="43:59" x14ac:dyDescent="0.35">
      <c r="AQ1503" t="str">
        <v/>
      </c>
      <c r="BG1503" t="str">
        <v/>
      </c>
    </row>
    <row r="1504" spans="43:59" x14ac:dyDescent="0.35">
      <c r="AQ1504" t="str">
        <v/>
      </c>
      <c r="BG1504" t="str">
        <v/>
      </c>
    </row>
    <row r="1505" spans="43:59" x14ac:dyDescent="0.35">
      <c r="AQ1505" t="str">
        <v/>
      </c>
      <c r="BG1505" t="str">
        <v/>
      </c>
    </row>
    <row r="1506" spans="43:59" x14ac:dyDescent="0.35">
      <c r="AQ1506" t="str">
        <v/>
      </c>
      <c r="BG1506" t="str">
        <v/>
      </c>
    </row>
    <row r="1507" spans="43:59" x14ac:dyDescent="0.35">
      <c r="AQ1507" t="str">
        <v/>
      </c>
      <c r="BG1507" t="str">
        <v/>
      </c>
    </row>
    <row r="1508" spans="43:59" x14ac:dyDescent="0.35">
      <c r="AQ1508" t="str">
        <v/>
      </c>
      <c r="BG1508" t="str">
        <v/>
      </c>
    </row>
    <row r="1509" spans="43:59" x14ac:dyDescent="0.35">
      <c r="AQ1509" t="str">
        <v/>
      </c>
      <c r="BG1509" t="str">
        <v/>
      </c>
    </row>
    <row r="1510" spans="43:59" x14ac:dyDescent="0.35">
      <c r="AQ1510" t="str">
        <v/>
      </c>
      <c r="BG1510" t="str">
        <v/>
      </c>
    </row>
    <row r="1511" spans="43:59" x14ac:dyDescent="0.35">
      <c r="AQ1511" t="str">
        <v/>
      </c>
      <c r="BG1511" t="str">
        <v/>
      </c>
    </row>
    <row r="1512" spans="43:59" x14ac:dyDescent="0.35">
      <c r="AQ1512" t="str">
        <v/>
      </c>
      <c r="BG1512" t="str">
        <v/>
      </c>
    </row>
    <row r="1513" spans="43:59" x14ac:dyDescent="0.35">
      <c r="AQ1513" t="str">
        <v/>
      </c>
      <c r="BG1513" t="str">
        <v/>
      </c>
    </row>
    <row r="1514" spans="43:59" x14ac:dyDescent="0.35">
      <c r="AQ1514" t="str">
        <v/>
      </c>
      <c r="BG1514" t="str">
        <v/>
      </c>
    </row>
    <row r="1515" spans="43:59" x14ac:dyDescent="0.35">
      <c r="AQ1515" t="str">
        <v/>
      </c>
      <c r="BG1515" t="str">
        <v/>
      </c>
    </row>
    <row r="1516" spans="43:59" x14ac:dyDescent="0.35">
      <c r="AQ1516" t="str">
        <v/>
      </c>
      <c r="BG1516" t="str">
        <v/>
      </c>
    </row>
    <row r="1517" spans="43:59" x14ac:dyDescent="0.35">
      <c r="AQ1517" t="str">
        <v/>
      </c>
      <c r="BG1517" t="str">
        <v/>
      </c>
    </row>
    <row r="1518" spans="43:59" x14ac:dyDescent="0.35">
      <c r="AQ1518" t="str">
        <v/>
      </c>
      <c r="BG1518" t="str">
        <v/>
      </c>
    </row>
    <row r="1519" spans="43:59" x14ac:dyDescent="0.35">
      <c r="AQ1519" t="str">
        <v/>
      </c>
      <c r="BG1519" t="str">
        <v/>
      </c>
    </row>
    <row r="1520" spans="43:59" x14ac:dyDescent="0.35">
      <c r="AQ1520" t="str">
        <v/>
      </c>
      <c r="BG1520" t="str">
        <v/>
      </c>
    </row>
    <row r="1521" spans="43:59" x14ac:dyDescent="0.35">
      <c r="AQ1521" t="str">
        <v/>
      </c>
      <c r="BG1521" t="str">
        <v/>
      </c>
    </row>
    <row r="1522" spans="43:59" x14ac:dyDescent="0.35">
      <c r="AQ1522" t="str">
        <v/>
      </c>
      <c r="BG1522" t="str">
        <v/>
      </c>
    </row>
    <row r="1523" spans="43:59" x14ac:dyDescent="0.35">
      <c r="AQ1523" t="str">
        <v/>
      </c>
      <c r="BG1523" t="str">
        <v/>
      </c>
    </row>
    <row r="1524" spans="43:59" x14ac:dyDescent="0.35">
      <c r="AQ1524" t="str">
        <v/>
      </c>
      <c r="BG1524" t="str">
        <v/>
      </c>
    </row>
    <row r="1525" spans="43:59" x14ac:dyDescent="0.35">
      <c r="AQ1525" t="str">
        <v/>
      </c>
      <c r="BG1525" t="str">
        <v/>
      </c>
    </row>
    <row r="1526" spans="43:59" x14ac:dyDescent="0.35">
      <c r="AQ1526" t="str">
        <v/>
      </c>
      <c r="BG1526" t="str">
        <v/>
      </c>
    </row>
    <row r="1527" spans="43:59" x14ac:dyDescent="0.35">
      <c r="AQ1527" t="str">
        <v/>
      </c>
      <c r="BG1527" t="str">
        <v/>
      </c>
    </row>
    <row r="1528" spans="43:59" x14ac:dyDescent="0.35">
      <c r="AQ1528" t="str">
        <v/>
      </c>
      <c r="BG1528" t="str">
        <v/>
      </c>
    </row>
    <row r="1529" spans="43:59" x14ac:dyDescent="0.35">
      <c r="AQ1529" t="str">
        <v/>
      </c>
      <c r="BG1529" t="str">
        <v/>
      </c>
    </row>
    <row r="1530" spans="43:59" x14ac:dyDescent="0.35">
      <c r="AQ1530" t="str">
        <v/>
      </c>
      <c r="BG1530" t="str">
        <v/>
      </c>
    </row>
    <row r="1531" spans="43:59" x14ac:dyDescent="0.35">
      <c r="AQ1531" t="str">
        <v/>
      </c>
      <c r="BG1531" t="str">
        <v/>
      </c>
    </row>
    <row r="1532" spans="43:59" x14ac:dyDescent="0.35">
      <c r="AQ1532" t="str">
        <v/>
      </c>
      <c r="BG1532" t="str">
        <v/>
      </c>
    </row>
    <row r="1533" spans="43:59" x14ac:dyDescent="0.35">
      <c r="AQ1533" t="str">
        <v/>
      </c>
      <c r="BG1533" t="str">
        <v/>
      </c>
    </row>
    <row r="1534" spans="43:59" x14ac:dyDescent="0.35">
      <c r="AQ1534" t="str">
        <v/>
      </c>
      <c r="BG1534" t="str">
        <v/>
      </c>
    </row>
    <row r="1535" spans="43:59" x14ac:dyDescent="0.35">
      <c r="AQ1535" t="str">
        <v/>
      </c>
      <c r="BG1535" t="str">
        <v/>
      </c>
    </row>
    <row r="1536" spans="43:59" x14ac:dyDescent="0.35">
      <c r="AQ1536" t="str">
        <v/>
      </c>
      <c r="BG1536" t="str">
        <v/>
      </c>
    </row>
    <row r="1537" spans="43:59" x14ac:dyDescent="0.35">
      <c r="AQ1537" t="str">
        <v/>
      </c>
      <c r="BG1537" t="str">
        <v/>
      </c>
    </row>
    <row r="1538" spans="43:59" x14ac:dyDescent="0.35">
      <c r="AQ1538" t="str">
        <v/>
      </c>
      <c r="BG1538" t="str">
        <v/>
      </c>
    </row>
    <row r="1539" spans="43:59" x14ac:dyDescent="0.35">
      <c r="AQ1539" t="str">
        <v/>
      </c>
      <c r="BG1539" t="str">
        <v/>
      </c>
    </row>
    <row r="1540" spans="43:59" x14ac:dyDescent="0.35">
      <c r="AQ1540" t="str">
        <v/>
      </c>
      <c r="BG1540" t="str">
        <v/>
      </c>
    </row>
    <row r="1541" spans="43:59" x14ac:dyDescent="0.35">
      <c r="AQ1541" t="str">
        <v/>
      </c>
      <c r="BG1541" t="str">
        <v/>
      </c>
    </row>
    <row r="1542" spans="43:59" x14ac:dyDescent="0.35">
      <c r="AQ1542" t="str">
        <v/>
      </c>
      <c r="BG1542" t="str">
        <v/>
      </c>
    </row>
    <row r="1543" spans="43:59" x14ac:dyDescent="0.35">
      <c r="AQ1543" t="str">
        <v/>
      </c>
      <c r="BG1543" t="str">
        <v/>
      </c>
    </row>
    <row r="1544" spans="43:59" x14ac:dyDescent="0.35">
      <c r="AQ1544" t="str">
        <v/>
      </c>
      <c r="BG1544" t="str">
        <v/>
      </c>
    </row>
    <row r="1545" spans="43:59" x14ac:dyDescent="0.35">
      <c r="AQ1545" t="str">
        <v/>
      </c>
      <c r="BG1545" t="str">
        <v/>
      </c>
    </row>
    <row r="1546" spans="43:59" x14ac:dyDescent="0.35">
      <c r="AQ1546" t="str">
        <v/>
      </c>
      <c r="BG1546" t="str">
        <v/>
      </c>
    </row>
    <row r="1547" spans="43:59" x14ac:dyDescent="0.35">
      <c r="AQ1547" t="str">
        <v/>
      </c>
      <c r="BG1547" t="str">
        <v/>
      </c>
    </row>
    <row r="1548" spans="43:59" x14ac:dyDescent="0.35">
      <c r="AQ1548" t="str">
        <v/>
      </c>
      <c r="BG1548" t="str">
        <v/>
      </c>
    </row>
    <row r="1549" spans="43:59" x14ac:dyDescent="0.35">
      <c r="AQ1549" t="str">
        <v/>
      </c>
      <c r="BG1549" t="str">
        <v/>
      </c>
    </row>
    <row r="1550" spans="43:59" x14ac:dyDescent="0.35">
      <c r="AQ1550" t="str">
        <v/>
      </c>
      <c r="BG1550" t="str">
        <v/>
      </c>
    </row>
    <row r="1551" spans="43:59" x14ac:dyDescent="0.35">
      <c r="AQ1551" t="str">
        <v/>
      </c>
      <c r="BG1551" t="str">
        <v/>
      </c>
    </row>
    <row r="1552" spans="43:59" x14ac:dyDescent="0.35">
      <c r="AQ1552" t="str">
        <v/>
      </c>
      <c r="BG1552" t="str">
        <v/>
      </c>
    </row>
    <row r="1553" spans="43:59" x14ac:dyDescent="0.35">
      <c r="AQ1553" t="str">
        <v/>
      </c>
      <c r="BG1553" t="str">
        <v/>
      </c>
    </row>
    <row r="1554" spans="43:59" x14ac:dyDescent="0.35">
      <c r="AQ1554" t="str">
        <v/>
      </c>
      <c r="BG1554" t="str">
        <v/>
      </c>
    </row>
    <row r="1555" spans="43:59" x14ac:dyDescent="0.35">
      <c r="AQ1555" t="str">
        <v/>
      </c>
      <c r="BG1555" t="str">
        <v/>
      </c>
    </row>
    <row r="1556" spans="43:59" x14ac:dyDescent="0.35">
      <c r="AQ1556" t="str">
        <v/>
      </c>
      <c r="BG1556" t="str">
        <v/>
      </c>
    </row>
    <row r="1557" spans="43:59" x14ac:dyDescent="0.35">
      <c r="AQ1557" t="str">
        <v/>
      </c>
      <c r="BG1557" t="str">
        <v/>
      </c>
    </row>
    <row r="1558" spans="43:59" x14ac:dyDescent="0.35">
      <c r="AQ1558" t="str">
        <v/>
      </c>
      <c r="BG1558" t="str">
        <v/>
      </c>
    </row>
    <row r="1559" spans="43:59" x14ac:dyDescent="0.35">
      <c r="AQ1559" t="str">
        <v/>
      </c>
      <c r="BG1559" t="str">
        <v/>
      </c>
    </row>
    <row r="1560" spans="43:59" x14ac:dyDescent="0.35">
      <c r="AQ1560" t="str">
        <v/>
      </c>
      <c r="BG1560" t="str">
        <v/>
      </c>
    </row>
    <row r="1561" spans="43:59" x14ac:dyDescent="0.35">
      <c r="AQ1561" t="str">
        <v/>
      </c>
      <c r="BG1561" t="str">
        <v/>
      </c>
    </row>
    <row r="1562" spans="43:59" x14ac:dyDescent="0.35">
      <c r="AQ1562" t="str">
        <v/>
      </c>
      <c r="BG1562" t="str">
        <v/>
      </c>
    </row>
    <row r="1563" spans="43:59" x14ac:dyDescent="0.35">
      <c r="AQ1563" t="str">
        <v/>
      </c>
      <c r="BG1563" t="str">
        <v/>
      </c>
    </row>
    <row r="1564" spans="43:59" x14ac:dyDescent="0.35">
      <c r="AQ1564" t="str">
        <v/>
      </c>
      <c r="BG1564" t="str">
        <v/>
      </c>
    </row>
    <row r="1565" spans="43:59" x14ac:dyDescent="0.35">
      <c r="AQ1565" t="str">
        <v/>
      </c>
      <c r="BG1565" t="str">
        <v/>
      </c>
    </row>
    <row r="1566" spans="43:59" x14ac:dyDescent="0.35">
      <c r="AQ1566" t="str">
        <v/>
      </c>
      <c r="BG1566" t="str">
        <v/>
      </c>
    </row>
    <row r="1567" spans="43:59" x14ac:dyDescent="0.35">
      <c r="AQ1567" t="str">
        <v/>
      </c>
      <c r="BG1567" t="str">
        <v/>
      </c>
    </row>
    <row r="1568" spans="43:59" x14ac:dyDescent="0.35">
      <c r="AQ1568" t="str">
        <v/>
      </c>
      <c r="BG1568" t="str">
        <v/>
      </c>
    </row>
    <row r="1569" spans="43:59" x14ac:dyDescent="0.35">
      <c r="AQ1569" t="str">
        <v/>
      </c>
      <c r="BG1569" t="str">
        <v/>
      </c>
    </row>
    <row r="1570" spans="43:59" x14ac:dyDescent="0.35">
      <c r="AQ1570" t="str">
        <v/>
      </c>
      <c r="BG1570" t="str">
        <v/>
      </c>
    </row>
    <row r="1571" spans="43:59" x14ac:dyDescent="0.35">
      <c r="AQ1571" t="str">
        <v/>
      </c>
      <c r="BG1571" t="str">
        <v/>
      </c>
    </row>
    <row r="1572" spans="43:59" x14ac:dyDescent="0.35">
      <c r="AQ1572" t="str">
        <v/>
      </c>
      <c r="BG1572" t="str">
        <v/>
      </c>
    </row>
    <row r="1573" spans="43:59" x14ac:dyDescent="0.35">
      <c r="AQ1573" t="str">
        <v/>
      </c>
      <c r="BG1573" t="str">
        <v/>
      </c>
    </row>
    <row r="1574" spans="43:59" x14ac:dyDescent="0.35">
      <c r="AQ1574" t="str">
        <v/>
      </c>
      <c r="BG1574" t="str">
        <v/>
      </c>
    </row>
    <row r="1575" spans="43:59" x14ac:dyDescent="0.35">
      <c r="AQ1575" t="str">
        <v/>
      </c>
      <c r="BG1575" t="str">
        <v/>
      </c>
    </row>
    <row r="1576" spans="43:59" x14ac:dyDescent="0.35">
      <c r="AQ1576" t="str">
        <v/>
      </c>
      <c r="BG1576" t="str">
        <v/>
      </c>
    </row>
    <row r="1577" spans="43:59" x14ac:dyDescent="0.35">
      <c r="AQ1577" t="str">
        <v/>
      </c>
      <c r="BG1577" t="str">
        <v/>
      </c>
    </row>
    <row r="1578" spans="43:59" x14ac:dyDescent="0.35">
      <c r="AQ1578" t="str">
        <v/>
      </c>
      <c r="BG1578" t="str">
        <v/>
      </c>
    </row>
    <row r="1579" spans="43:59" x14ac:dyDescent="0.35">
      <c r="AQ1579" t="str">
        <v/>
      </c>
      <c r="BG1579" t="str">
        <v/>
      </c>
    </row>
    <row r="1580" spans="43:59" x14ac:dyDescent="0.35">
      <c r="AQ1580" t="str">
        <v/>
      </c>
      <c r="BG1580" t="str">
        <v/>
      </c>
    </row>
    <row r="1581" spans="43:59" x14ac:dyDescent="0.35">
      <c r="AQ1581" t="str">
        <v/>
      </c>
      <c r="BG1581" t="str">
        <v/>
      </c>
    </row>
    <row r="1582" spans="43:59" x14ac:dyDescent="0.35">
      <c r="AQ1582" t="str">
        <v/>
      </c>
      <c r="BG1582" t="str">
        <v/>
      </c>
    </row>
    <row r="1583" spans="43:59" x14ac:dyDescent="0.35">
      <c r="AQ1583" t="str">
        <v/>
      </c>
      <c r="BG1583" t="str">
        <v/>
      </c>
    </row>
    <row r="1584" spans="43:59" x14ac:dyDescent="0.35">
      <c r="AQ1584" t="str">
        <v/>
      </c>
      <c r="BG1584" t="str">
        <v/>
      </c>
    </row>
    <row r="1585" spans="43:59" x14ac:dyDescent="0.35">
      <c r="AQ1585" t="str">
        <v/>
      </c>
      <c r="BG1585" t="str">
        <v/>
      </c>
    </row>
    <row r="1586" spans="43:59" x14ac:dyDescent="0.35">
      <c r="AQ1586" t="str">
        <v/>
      </c>
      <c r="BG1586" t="str">
        <v/>
      </c>
    </row>
    <row r="1587" spans="43:59" x14ac:dyDescent="0.35">
      <c r="AQ1587" t="str">
        <v/>
      </c>
      <c r="BG1587" t="str">
        <v/>
      </c>
    </row>
    <row r="1588" spans="43:59" x14ac:dyDescent="0.35">
      <c r="AQ1588" t="str">
        <v/>
      </c>
      <c r="BG1588" t="str">
        <v/>
      </c>
    </row>
    <row r="1589" spans="43:59" x14ac:dyDescent="0.35">
      <c r="AQ1589" t="str">
        <v/>
      </c>
      <c r="BG1589" t="str">
        <v/>
      </c>
    </row>
    <row r="1590" spans="43:59" x14ac:dyDescent="0.35">
      <c r="AQ1590" t="str">
        <v/>
      </c>
      <c r="BG1590" t="str">
        <v/>
      </c>
    </row>
    <row r="1591" spans="43:59" x14ac:dyDescent="0.35">
      <c r="AQ1591" t="str">
        <v/>
      </c>
      <c r="BG1591" t="str">
        <v/>
      </c>
    </row>
    <row r="1592" spans="43:59" x14ac:dyDescent="0.35">
      <c r="AQ1592" t="str">
        <v/>
      </c>
      <c r="BG1592" t="str">
        <v/>
      </c>
    </row>
    <row r="1593" spans="43:59" x14ac:dyDescent="0.35">
      <c r="AQ1593" t="str">
        <v/>
      </c>
      <c r="BG1593" t="str">
        <v/>
      </c>
    </row>
    <row r="1594" spans="43:59" x14ac:dyDescent="0.35">
      <c r="AQ1594" t="str">
        <v/>
      </c>
      <c r="BG1594" t="str">
        <v/>
      </c>
    </row>
    <row r="1595" spans="43:59" x14ac:dyDescent="0.35">
      <c r="AQ1595" t="str">
        <v/>
      </c>
      <c r="BG1595" t="str">
        <v/>
      </c>
    </row>
    <row r="1596" spans="43:59" x14ac:dyDescent="0.35">
      <c r="AQ1596" t="str">
        <v/>
      </c>
      <c r="BG1596" t="str">
        <v/>
      </c>
    </row>
    <row r="1597" spans="43:59" x14ac:dyDescent="0.35">
      <c r="AQ1597" t="str">
        <v/>
      </c>
      <c r="BG1597" t="str">
        <v/>
      </c>
    </row>
    <row r="1598" spans="43:59" x14ac:dyDescent="0.35">
      <c r="AQ1598" t="str">
        <v/>
      </c>
      <c r="BG1598" t="str">
        <v/>
      </c>
    </row>
    <row r="1599" spans="43:59" x14ac:dyDescent="0.35">
      <c r="AQ1599" t="str">
        <v/>
      </c>
      <c r="BG1599" t="str">
        <v/>
      </c>
    </row>
    <row r="1600" spans="43:59" x14ac:dyDescent="0.35">
      <c r="AQ1600" t="str">
        <v/>
      </c>
      <c r="BG1600" t="str">
        <v/>
      </c>
    </row>
    <row r="1601" spans="43:59" x14ac:dyDescent="0.35">
      <c r="AQ1601" t="str">
        <v/>
      </c>
      <c r="BG1601" t="str">
        <v/>
      </c>
    </row>
    <row r="1602" spans="43:59" x14ac:dyDescent="0.35">
      <c r="AQ1602" t="str">
        <v/>
      </c>
      <c r="BG1602" t="str">
        <v/>
      </c>
    </row>
    <row r="1603" spans="43:59" x14ac:dyDescent="0.35">
      <c r="AQ1603" t="str">
        <v/>
      </c>
      <c r="BG1603" t="str">
        <v/>
      </c>
    </row>
    <row r="1604" spans="43:59" x14ac:dyDescent="0.35">
      <c r="AQ1604" t="str">
        <v/>
      </c>
      <c r="BG1604" t="str">
        <v/>
      </c>
    </row>
    <row r="1605" spans="43:59" x14ac:dyDescent="0.35">
      <c r="AQ1605" t="str">
        <v/>
      </c>
      <c r="BG1605" t="str">
        <v/>
      </c>
    </row>
    <row r="1606" spans="43:59" x14ac:dyDescent="0.35">
      <c r="AQ1606" t="str">
        <v/>
      </c>
      <c r="BG1606" t="str">
        <v/>
      </c>
    </row>
    <row r="1607" spans="43:59" x14ac:dyDescent="0.35">
      <c r="AQ1607" t="str">
        <v/>
      </c>
      <c r="BG1607" t="str">
        <v/>
      </c>
    </row>
    <row r="1608" spans="43:59" x14ac:dyDescent="0.35">
      <c r="AQ1608" t="str">
        <v/>
      </c>
      <c r="BG1608" t="str">
        <v/>
      </c>
    </row>
    <row r="1609" spans="43:59" x14ac:dyDescent="0.35">
      <c r="AQ1609" t="str">
        <v/>
      </c>
      <c r="BG1609" t="str">
        <v/>
      </c>
    </row>
    <row r="1610" spans="43:59" x14ac:dyDescent="0.35">
      <c r="AQ1610" t="str">
        <v/>
      </c>
      <c r="BG1610" t="str">
        <v/>
      </c>
    </row>
    <row r="1611" spans="43:59" x14ac:dyDescent="0.35">
      <c r="AQ1611" t="str">
        <v/>
      </c>
      <c r="BG1611" t="str">
        <v/>
      </c>
    </row>
    <row r="1612" spans="43:59" x14ac:dyDescent="0.35">
      <c r="AQ1612" t="str">
        <v/>
      </c>
      <c r="BG1612" t="str">
        <v/>
      </c>
    </row>
    <row r="1613" spans="43:59" x14ac:dyDescent="0.35">
      <c r="AQ1613" t="str">
        <v/>
      </c>
      <c r="BG1613" t="str">
        <v/>
      </c>
    </row>
    <row r="1614" spans="43:59" x14ac:dyDescent="0.35">
      <c r="AQ1614" t="str">
        <v/>
      </c>
      <c r="BG1614" t="str">
        <v/>
      </c>
    </row>
    <row r="1615" spans="43:59" x14ac:dyDescent="0.35">
      <c r="AQ1615" t="str">
        <v/>
      </c>
      <c r="BG1615" t="str">
        <v/>
      </c>
    </row>
    <row r="1616" spans="43:59" x14ac:dyDescent="0.35">
      <c r="AQ1616" t="str">
        <v/>
      </c>
      <c r="BG1616" t="str">
        <v/>
      </c>
    </row>
    <row r="1617" spans="43:59" x14ac:dyDescent="0.35">
      <c r="AQ1617" t="str">
        <v/>
      </c>
      <c r="BG1617" t="str">
        <v/>
      </c>
    </row>
    <row r="1618" spans="43:59" x14ac:dyDescent="0.35">
      <c r="AQ1618" t="str">
        <v/>
      </c>
      <c r="BG1618" t="str">
        <v/>
      </c>
    </row>
    <row r="1619" spans="43:59" x14ac:dyDescent="0.35">
      <c r="AQ1619" t="str">
        <v/>
      </c>
      <c r="BG1619" t="str">
        <v/>
      </c>
    </row>
    <row r="1620" spans="43:59" x14ac:dyDescent="0.35">
      <c r="AQ1620" t="str">
        <v/>
      </c>
      <c r="BG1620" t="str">
        <v/>
      </c>
    </row>
    <row r="1621" spans="43:59" x14ac:dyDescent="0.35">
      <c r="AQ1621" t="str">
        <v/>
      </c>
      <c r="BG1621" t="str">
        <v/>
      </c>
    </row>
    <row r="1622" spans="43:59" x14ac:dyDescent="0.35">
      <c r="AQ1622" t="str">
        <v/>
      </c>
      <c r="BG1622" t="str">
        <v/>
      </c>
    </row>
    <row r="1623" spans="43:59" x14ac:dyDescent="0.35">
      <c r="AQ1623" t="str">
        <v/>
      </c>
      <c r="BG1623" t="str">
        <v/>
      </c>
    </row>
    <row r="1624" spans="43:59" x14ac:dyDescent="0.35">
      <c r="AQ1624" t="str">
        <v/>
      </c>
      <c r="BG1624" t="str">
        <v/>
      </c>
    </row>
    <row r="1625" spans="43:59" x14ac:dyDescent="0.35">
      <c r="AQ1625" t="str">
        <v/>
      </c>
      <c r="BG1625" t="str">
        <v/>
      </c>
    </row>
    <row r="1626" spans="43:59" x14ac:dyDescent="0.35">
      <c r="AQ1626" t="str">
        <v/>
      </c>
      <c r="BG1626" t="str">
        <v/>
      </c>
    </row>
    <row r="1627" spans="43:59" x14ac:dyDescent="0.35">
      <c r="AQ1627" t="str">
        <v/>
      </c>
      <c r="BG1627" t="str">
        <v/>
      </c>
    </row>
    <row r="1628" spans="43:59" x14ac:dyDescent="0.35">
      <c r="AQ1628" t="str">
        <v/>
      </c>
      <c r="BG1628" t="str">
        <v/>
      </c>
    </row>
    <row r="1629" spans="43:59" x14ac:dyDescent="0.35">
      <c r="AQ1629" t="str">
        <v/>
      </c>
      <c r="BG1629" t="str">
        <v/>
      </c>
    </row>
    <row r="1630" spans="43:59" x14ac:dyDescent="0.35">
      <c r="AQ1630" t="str">
        <v/>
      </c>
      <c r="BG1630" t="str">
        <v/>
      </c>
    </row>
    <row r="1631" spans="43:59" x14ac:dyDescent="0.35">
      <c r="AQ1631" t="str">
        <v/>
      </c>
      <c r="BG1631" t="str">
        <v/>
      </c>
    </row>
    <row r="1632" spans="43:59" x14ac:dyDescent="0.35">
      <c r="AQ1632" t="str">
        <v/>
      </c>
      <c r="BG1632" t="str">
        <v/>
      </c>
    </row>
    <row r="1633" spans="43:59" x14ac:dyDescent="0.35">
      <c r="AQ1633" t="str">
        <v/>
      </c>
      <c r="BG1633" t="str">
        <v/>
      </c>
    </row>
    <row r="1634" spans="43:59" x14ac:dyDescent="0.35">
      <c r="AQ1634" t="str">
        <v/>
      </c>
      <c r="BG1634" t="str">
        <v/>
      </c>
    </row>
    <row r="1635" spans="43:59" x14ac:dyDescent="0.35">
      <c r="AQ1635" t="str">
        <v/>
      </c>
      <c r="BG1635" t="str">
        <v/>
      </c>
    </row>
    <row r="1636" spans="43:59" x14ac:dyDescent="0.35">
      <c r="AQ1636" t="str">
        <v/>
      </c>
      <c r="BG1636" t="str">
        <v/>
      </c>
    </row>
    <row r="1637" spans="43:59" x14ac:dyDescent="0.35">
      <c r="AQ1637" t="str">
        <v/>
      </c>
      <c r="BG1637" t="str">
        <v/>
      </c>
    </row>
    <row r="1638" spans="43:59" x14ac:dyDescent="0.35">
      <c r="AQ1638" t="str">
        <v/>
      </c>
      <c r="BG1638" t="str">
        <v/>
      </c>
    </row>
    <row r="1639" spans="43:59" x14ac:dyDescent="0.35">
      <c r="AQ1639" t="str">
        <v/>
      </c>
      <c r="BG1639" t="str">
        <v/>
      </c>
    </row>
    <row r="1640" spans="43:59" x14ac:dyDescent="0.35">
      <c r="AQ1640" t="str">
        <v/>
      </c>
      <c r="BG1640" t="str">
        <v/>
      </c>
    </row>
    <row r="1641" spans="43:59" x14ac:dyDescent="0.35">
      <c r="AQ1641" t="str">
        <v/>
      </c>
      <c r="BG1641" t="str">
        <v/>
      </c>
    </row>
    <row r="1642" spans="43:59" x14ac:dyDescent="0.35">
      <c r="AQ1642" t="str">
        <v/>
      </c>
      <c r="BG1642" t="str">
        <v/>
      </c>
    </row>
    <row r="1643" spans="43:59" x14ac:dyDescent="0.35">
      <c r="AQ1643" t="str">
        <v/>
      </c>
      <c r="BG1643" t="str">
        <v/>
      </c>
    </row>
    <row r="1644" spans="43:59" x14ac:dyDescent="0.35">
      <c r="AQ1644" t="str">
        <v/>
      </c>
      <c r="BG1644" t="str">
        <v/>
      </c>
    </row>
    <row r="1645" spans="43:59" x14ac:dyDescent="0.35">
      <c r="AQ1645" t="str">
        <v/>
      </c>
      <c r="BG1645" t="str">
        <v/>
      </c>
    </row>
    <row r="1646" spans="43:59" x14ac:dyDescent="0.35">
      <c r="AQ1646" t="str">
        <v/>
      </c>
      <c r="BG1646" t="str">
        <v/>
      </c>
    </row>
    <row r="1647" spans="43:59" x14ac:dyDescent="0.35">
      <c r="AQ1647" t="str">
        <v/>
      </c>
      <c r="BG1647" t="str">
        <v/>
      </c>
    </row>
    <row r="1648" spans="43:59" x14ac:dyDescent="0.35">
      <c r="AQ1648" t="str">
        <v/>
      </c>
      <c r="BG1648" t="str">
        <v/>
      </c>
    </row>
    <row r="1649" spans="43:59" x14ac:dyDescent="0.35">
      <c r="AQ1649" t="str">
        <v/>
      </c>
      <c r="BG1649" t="str">
        <v/>
      </c>
    </row>
    <row r="1650" spans="43:59" x14ac:dyDescent="0.35">
      <c r="AQ1650" t="str">
        <v/>
      </c>
      <c r="BG1650" t="str">
        <v/>
      </c>
    </row>
    <row r="1651" spans="43:59" x14ac:dyDescent="0.35">
      <c r="AQ1651" t="str">
        <v/>
      </c>
      <c r="BG1651" t="str">
        <v/>
      </c>
    </row>
    <row r="1652" spans="43:59" x14ac:dyDescent="0.35">
      <c r="AQ1652" t="str">
        <v/>
      </c>
      <c r="BG1652" t="str">
        <v/>
      </c>
    </row>
    <row r="1653" spans="43:59" x14ac:dyDescent="0.35">
      <c r="AQ1653" t="str">
        <v/>
      </c>
      <c r="BG1653" t="str">
        <v/>
      </c>
    </row>
    <row r="1654" spans="43:59" x14ac:dyDescent="0.35">
      <c r="AQ1654" t="str">
        <v/>
      </c>
      <c r="BG1654" t="str">
        <v/>
      </c>
    </row>
    <row r="1655" spans="43:59" x14ac:dyDescent="0.35">
      <c r="AQ1655" t="str">
        <v/>
      </c>
      <c r="BG1655" t="str">
        <v/>
      </c>
    </row>
    <row r="1656" spans="43:59" x14ac:dyDescent="0.35">
      <c r="AQ1656" t="str">
        <v/>
      </c>
      <c r="BG1656" t="str">
        <v/>
      </c>
    </row>
    <row r="1657" spans="43:59" x14ac:dyDescent="0.35">
      <c r="AQ1657" t="str">
        <v/>
      </c>
      <c r="BG1657" t="str">
        <v/>
      </c>
    </row>
    <row r="1658" spans="43:59" x14ac:dyDescent="0.35">
      <c r="AQ1658" t="str">
        <v/>
      </c>
      <c r="BG1658" t="str">
        <v/>
      </c>
    </row>
    <row r="1659" spans="43:59" x14ac:dyDescent="0.35">
      <c r="AQ1659" t="str">
        <v/>
      </c>
      <c r="BG1659" t="str">
        <v/>
      </c>
    </row>
    <row r="1660" spans="43:59" x14ac:dyDescent="0.35">
      <c r="AQ1660" t="str">
        <v/>
      </c>
      <c r="BG1660" t="str">
        <v/>
      </c>
    </row>
    <row r="1661" spans="43:59" x14ac:dyDescent="0.35">
      <c r="AQ1661" t="str">
        <v/>
      </c>
      <c r="BG1661" t="str">
        <v/>
      </c>
    </row>
    <row r="1662" spans="43:59" x14ac:dyDescent="0.35">
      <c r="AQ1662" t="str">
        <v/>
      </c>
      <c r="BG1662" t="str">
        <v/>
      </c>
    </row>
    <row r="1663" spans="43:59" x14ac:dyDescent="0.35">
      <c r="AQ1663" t="str">
        <v/>
      </c>
      <c r="BG1663" t="str">
        <v/>
      </c>
    </row>
    <row r="1664" spans="43:59" x14ac:dyDescent="0.35">
      <c r="AQ1664" t="str">
        <v/>
      </c>
      <c r="BG1664" t="str">
        <v/>
      </c>
    </row>
    <row r="1665" spans="43:59" x14ac:dyDescent="0.35">
      <c r="AQ1665" t="str">
        <v/>
      </c>
      <c r="BG1665" t="str">
        <v/>
      </c>
    </row>
    <row r="1666" spans="43:59" x14ac:dyDescent="0.35">
      <c r="AQ1666" t="str">
        <v/>
      </c>
      <c r="BG1666" t="str">
        <v/>
      </c>
    </row>
    <row r="1667" spans="43:59" x14ac:dyDescent="0.35">
      <c r="AQ1667" t="str">
        <v/>
      </c>
      <c r="BG1667" t="str">
        <v/>
      </c>
    </row>
    <row r="1668" spans="43:59" x14ac:dyDescent="0.35">
      <c r="AQ1668" t="str">
        <v/>
      </c>
      <c r="BG1668" t="str">
        <v/>
      </c>
    </row>
    <row r="1669" spans="43:59" x14ac:dyDescent="0.35">
      <c r="AQ1669" t="str">
        <v/>
      </c>
      <c r="BG1669" t="str">
        <v/>
      </c>
    </row>
    <row r="1670" spans="43:59" x14ac:dyDescent="0.35">
      <c r="AQ1670" t="str">
        <v/>
      </c>
      <c r="BG1670" t="str">
        <v/>
      </c>
    </row>
    <row r="1671" spans="43:59" x14ac:dyDescent="0.35">
      <c r="AQ1671" t="str">
        <v/>
      </c>
      <c r="BG1671" t="str">
        <v/>
      </c>
    </row>
    <row r="1672" spans="43:59" x14ac:dyDescent="0.35">
      <c r="AQ1672" t="str">
        <v/>
      </c>
      <c r="BG1672" t="str">
        <v/>
      </c>
    </row>
    <row r="1673" spans="43:59" x14ac:dyDescent="0.35">
      <c r="AQ1673" t="str">
        <v/>
      </c>
      <c r="BG1673" t="str">
        <v/>
      </c>
    </row>
    <row r="1674" spans="43:59" x14ac:dyDescent="0.35">
      <c r="AQ1674" t="str">
        <v/>
      </c>
      <c r="BG1674" t="str">
        <v/>
      </c>
    </row>
    <row r="1675" spans="43:59" x14ac:dyDescent="0.35">
      <c r="AQ1675" t="str">
        <v/>
      </c>
      <c r="BG1675" t="str">
        <v/>
      </c>
    </row>
    <row r="1676" spans="43:59" x14ac:dyDescent="0.35">
      <c r="AQ1676" t="str">
        <v/>
      </c>
      <c r="BG1676" t="str">
        <v/>
      </c>
    </row>
    <row r="1677" spans="43:59" x14ac:dyDescent="0.35">
      <c r="AQ1677" t="str">
        <v/>
      </c>
      <c r="BG1677" t="str">
        <v/>
      </c>
    </row>
    <row r="1678" spans="43:59" x14ac:dyDescent="0.35">
      <c r="AQ1678" t="str">
        <v/>
      </c>
      <c r="BG1678" t="str">
        <v/>
      </c>
    </row>
    <row r="1679" spans="43:59" x14ac:dyDescent="0.35">
      <c r="AQ1679" t="str">
        <v/>
      </c>
      <c r="BG1679" t="str">
        <v/>
      </c>
    </row>
    <row r="1680" spans="43:59" x14ac:dyDescent="0.35">
      <c r="AQ1680" t="str">
        <v/>
      </c>
      <c r="BG1680" t="str">
        <v/>
      </c>
    </row>
    <row r="1681" spans="43:59" x14ac:dyDescent="0.35">
      <c r="AQ1681" t="str">
        <v/>
      </c>
      <c r="BG1681" t="str">
        <v/>
      </c>
    </row>
    <row r="1682" spans="43:59" x14ac:dyDescent="0.35">
      <c r="AQ1682" t="str">
        <v/>
      </c>
      <c r="BG1682" t="str">
        <v/>
      </c>
    </row>
    <row r="1683" spans="43:59" x14ac:dyDescent="0.35">
      <c r="AQ1683" t="str">
        <v/>
      </c>
      <c r="BG1683" t="str">
        <v/>
      </c>
    </row>
    <row r="1684" spans="43:59" x14ac:dyDescent="0.35">
      <c r="AQ1684" t="str">
        <v/>
      </c>
      <c r="BG1684" t="str">
        <v/>
      </c>
    </row>
    <row r="1685" spans="43:59" x14ac:dyDescent="0.35">
      <c r="AQ1685" t="str">
        <v/>
      </c>
      <c r="BG1685" t="str">
        <v/>
      </c>
    </row>
    <row r="1686" spans="43:59" x14ac:dyDescent="0.35">
      <c r="AQ1686" t="str">
        <v/>
      </c>
      <c r="BG1686" t="str">
        <v/>
      </c>
    </row>
    <row r="1687" spans="43:59" x14ac:dyDescent="0.35">
      <c r="AQ1687" t="str">
        <v/>
      </c>
      <c r="BG1687" t="str">
        <v/>
      </c>
    </row>
    <row r="1688" spans="43:59" x14ac:dyDescent="0.35">
      <c r="AQ1688" t="str">
        <v/>
      </c>
      <c r="BG1688" t="str">
        <v/>
      </c>
    </row>
    <row r="1689" spans="43:59" x14ac:dyDescent="0.35">
      <c r="AQ1689" t="str">
        <v/>
      </c>
      <c r="BG1689" t="str">
        <v/>
      </c>
    </row>
    <row r="1690" spans="43:59" x14ac:dyDescent="0.35">
      <c r="AQ1690" t="str">
        <v/>
      </c>
      <c r="BG1690" t="str">
        <v/>
      </c>
    </row>
    <row r="1691" spans="43:59" x14ac:dyDescent="0.35">
      <c r="AQ1691" t="str">
        <v/>
      </c>
      <c r="BG1691" t="str">
        <v/>
      </c>
    </row>
    <row r="1692" spans="43:59" x14ac:dyDescent="0.35">
      <c r="AQ1692" t="str">
        <v/>
      </c>
      <c r="BG1692" t="str">
        <v/>
      </c>
    </row>
    <row r="1693" spans="43:59" x14ac:dyDescent="0.35">
      <c r="AQ1693" t="str">
        <v/>
      </c>
      <c r="BG1693" t="str">
        <v/>
      </c>
    </row>
    <row r="1694" spans="43:59" x14ac:dyDescent="0.35">
      <c r="AQ1694" t="str">
        <v/>
      </c>
      <c r="BG1694" t="str">
        <v/>
      </c>
    </row>
    <row r="1695" spans="43:59" x14ac:dyDescent="0.35">
      <c r="AQ1695" t="str">
        <v/>
      </c>
      <c r="BG1695" t="str">
        <v/>
      </c>
    </row>
    <row r="1696" spans="43:59" x14ac:dyDescent="0.35">
      <c r="AQ1696" t="str">
        <v/>
      </c>
      <c r="BG1696" t="str">
        <v/>
      </c>
    </row>
    <row r="1697" spans="43:59" x14ac:dyDescent="0.35">
      <c r="AQ1697" t="str">
        <v/>
      </c>
      <c r="BG1697" t="str">
        <v/>
      </c>
    </row>
    <row r="1698" spans="43:59" x14ac:dyDescent="0.35">
      <c r="AQ1698" t="str">
        <v/>
      </c>
      <c r="BG1698" t="str">
        <v/>
      </c>
    </row>
    <row r="1699" spans="43:59" x14ac:dyDescent="0.35">
      <c r="AQ1699" t="str">
        <v/>
      </c>
      <c r="BG1699" t="str">
        <v/>
      </c>
    </row>
    <row r="1700" spans="43:59" x14ac:dyDescent="0.35">
      <c r="AQ1700" t="str">
        <v/>
      </c>
      <c r="BG1700" t="str">
        <v/>
      </c>
    </row>
    <row r="1701" spans="43:59" x14ac:dyDescent="0.35">
      <c r="AQ1701" t="str">
        <v/>
      </c>
      <c r="BG1701" t="str">
        <v/>
      </c>
    </row>
    <row r="1702" spans="43:59" x14ac:dyDescent="0.35">
      <c r="AQ1702" t="str">
        <v/>
      </c>
      <c r="BG1702" t="str">
        <v/>
      </c>
    </row>
    <row r="1703" spans="43:59" x14ac:dyDescent="0.35">
      <c r="AQ1703" t="str">
        <v/>
      </c>
      <c r="BG1703" t="str">
        <v/>
      </c>
    </row>
    <row r="1704" spans="43:59" x14ac:dyDescent="0.35">
      <c r="AQ1704" t="str">
        <v/>
      </c>
      <c r="BG1704" t="str">
        <v/>
      </c>
    </row>
    <row r="1705" spans="43:59" x14ac:dyDescent="0.35">
      <c r="AQ1705" t="str">
        <v/>
      </c>
      <c r="BG1705" t="str">
        <v/>
      </c>
    </row>
    <row r="1706" spans="43:59" x14ac:dyDescent="0.35">
      <c r="AQ1706" t="str">
        <v/>
      </c>
      <c r="BG1706" t="str">
        <v/>
      </c>
    </row>
    <row r="1707" spans="43:59" x14ac:dyDescent="0.35">
      <c r="AQ1707" t="str">
        <v/>
      </c>
      <c r="BG1707" t="str">
        <v/>
      </c>
    </row>
    <row r="1708" spans="43:59" x14ac:dyDescent="0.35">
      <c r="AQ1708" t="str">
        <v/>
      </c>
      <c r="BG1708" t="str">
        <v/>
      </c>
    </row>
    <row r="1709" spans="43:59" x14ac:dyDescent="0.35">
      <c r="AQ1709" t="str">
        <v/>
      </c>
      <c r="BG1709" t="str">
        <v/>
      </c>
    </row>
    <row r="1710" spans="43:59" x14ac:dyDescent="0.35">
      <c r="AQ1710" t="str">
        <v/>
      </c>
      <c r="BG1710" t="str">
        <v/>
      </c>
    </row>
    <row r="1711" spans="43:59" x14ac:dyDescent="0.35">
      <c r="AQ1711" t="str">
        <v/>
      </c>
      <c r="BG1711" t="str">
        <v/>
      </c>
    </row>
    <row r="1712" spans="43:59" x14ac:dyDescent="0.35">
      <c r="AQ1712" t="str">
        <v/>
      </c>
      <c r="BG1712" t="str">
        <v/>
      </c>
    </row>
    <row r="1713" spans="43:59" x14ac:dyDescent="0.35">
      <c r="AQ1713" t="str">
        <v/>
      </c>
      <c r="BG1713" t="str">
        <v/>
      </c>
    </row>
    <row r="1714" spans="43:59" x14ac:dyDescent="0.35">
      <c r="AQ1714" t="str">
        <v/>
      </c>
      <c r="BG1714" t="str">
        <v/>
      </c>
    </row>
    <row r="1715" spans="43:59" x14ac:dyDescent="0.35">
      <c r="AQ1715" t="str">
        <v/>
      </c>
      <c r="BG1715" t="str">
        <v/>
      </c>
    </row>
    <row r="1716" spans="43:59" x14ac:dyDescent="0.35">
      <c r="AQ1716" t="str">
        <v/>
      </c>
      <c r="BG1716" t="str">
        <v/>
      </c>
    </row>
    <row r="1717" spans="43:59" x14ac:dyDescent="0.35">
      <c r="AQ1717" t="str">
        <v/>
      </c>
      <c r="BG1717" t="str">
        <v/>
      </c>
    </row>
    <row r="1718" spans="43:59" x14ac:dyDescent="0.35">
      <c r="AQ1718" t="str">
        <v/>
      </c>
      <c r="BG1718" t="str">
        <v/>
      </c>
    </row>
    <row r="1719" spans="43:59" x14ac:dyDescent="0.35">
      <c r="AQ1719" t="str">
        <v/>
      </c>
      <c r="BG1719" t="str">
        <v/>
      </c>
    </row>
    <row r="1720" spans="43:59" x14ac:dyDescent="0.35">
      <c r="AQ1720" t="str">
        <v/>
      </c>
      <c r="BG1720" t="str">
        <v/>
      </c>
    </row>
    <row r="1721" spans="43:59" x14ac:dyDescent="0.35">
      <c r="AQ1721" t="str">
        <v/>
      </c>
      <c r="BG1721" t="str">
        <v/>
      </c>
    </row>
    <row r="1722" spans="43:59" x14ac:dyDescent="0.35">
      <c r="AQ1722" t="str">
        <v/>
      </c>
      <c r="BG1722" t="str">
        <v/>
      </c>
    </row>
    <row r="1723" spans="43:59" x14ac:dyDescent="0.35">
      <c r="AQ1723" t="str">
        <v/>
      </c>
      <c r="BG1723" t="str">
        <v/>
      </c>
    </row>
    <row r="1724" spans="43:59" x14ac:dyDescent="0.35">
      <c r="AQ1724" t="str">
        <v/>
      </c>
      <c r="BG1724" t="str">
        <v/>
      </c>
    </row>
    <row r="1725" spans="43:59" x14ac:dyDescent="0.35">
      <c r="AQ1725" t="str">
        <v/>
      </c>
      <c r="BG1725" t="str">
        <v/>
      </c>
    </row>
    <row r="1726" spans="43:59" x14ac:dyDescent="0.35">
      <c r="AQ1726" t="str">
        <v/>
      </c>
      <c r="BG1726" t="str">
        <v/>
      </c>
    </row>
    <row r="1727" spans="43:59" x14ac:dyDescent="0.35">
      <c r="AQ1727" t="str">
        <v/>
      </c>
      <c r="BG1727" t="str">
        <v/>
      </c>
    </row>
    <row r="1728" spans="43:59" x14ac:dyDescent="0.35">
      <c r="AQ1728" t="str">
        <v/>
      </c>
      <c r="BG1728" t="str">
        <v/>
      </c>
    </row>
    <row r="1729" spans="43:59" x14ac:dyDescent="0.35">
      <c r="AQ1729" t="str">
        <v/>
      </c>
      <c r="BG1729" t="str">
        <v/>
      </c>
    </row>
    <row r="1730" spans="43:59" x14ac:dyDescent="0.35">
      <c r="AQ1730" t="str">
        <v/>
      </c>
      <c r="BG1730" t="str">
        <v/>
      </c>
    </row>
    <row r="1731" spans="43:59" x14ac:dyDescent="0.35">
      <c r="AQ1731" t="str">
        <v/>
      </c>
      <c r="BG1731" t="str">
        <v/>
      </c>
    </row>
    <row r="1732" spans="43:59" x14ac:dyDescent="0.35">
      <c r="AQ1732" t="str">
        <v/>
      </c>
      <c r="BG1732" t="str">
        <v/>
      </c>
    </row>
    <row r="1733" spans="43:59" x14ac:dyDescent="0.35">
      <c r="AQ1733" t="str">
        <v/>
      </c>
      <c r="BG1733" t="str">
        <v/>
      </c>
    </row>
    <row r="1734" spans="43:59" x14ac:dyDescent="0.35">
      <c r="AQ1734" t="str">
        <v/>
      </c>
      <c r="BG1734" t="str">
        <v/>
      </c>
    </row>
    <row r="1735" spans="43:59" x14ac:dyDescent="0.35">
      <c r="AQ1735" t="str">
        <v/>
      </c>
      <c r="BG1735" t="str">
        <v/>
      </c>
    </row>
    <row r="1736" spans="43:59" x14ac:dyDescent="0.35">
      <c r="AQ1736" t="str">
        <v/>
      </c>
      <c r="BG1736" t="str">
        <v/>
      </c>
    </row>
    <row r="1737" spans="43:59" x14ac:dyDescent="0.35">
      <c r="AQ1737" t="str">
        <v/>
      </c>
      <c r="BG1737" t="str">
        <v/>
      </c>
    </row>
    <row r="1738" spans="43:59" x14ac:dyDescent="0.35">
      <c r="AQ1738" t="str">
        <v/>
      </c>
      <c r="BG1738" t="str">
        <v/>
      </c>
    </row>
    <row r="1739" spans="43:59" x14ac:dyDescent="0.35">
      <c r="AQ1739" t="str">
        <v/>
      </c>
      <c r="BG1739" t="str">
        <v/>
      </c>
    </row>
    <row r="1740" spans="43:59" x14ac:dyDescent="0.35">
      <c r="AQ1740" t="str">
        <v/>
      </c>
      <c r="BG1740" t="str">
        <v/>
      </c>
    </row>
    <row r="1741" spans="43:59" x14ac:dyDescent="0.35">
      <c r="AQ1741" t="str">
        <v/>
      </c>
      <c r="BG1741" t="str">
        <v/>
      </c>
    </row>
    <row r="1742" spans="43:59" x14ac:dyDescent="0.35">
      <c r="AQ1742" t="str">
        <v/>
      </c>
      <c r="BG1742" t="str">
        <v/>
      </c>
    </row>
    <row r="1743" spans="43:59" x14ac:dyDescent="0.35">
      <c r="AQ1743" t="str">
        <v/>
      </c>
      <c r="BG1743" t="str">
        <v/>
      </c>
    </row>
    <row r="1744" spans="43:59" x14ac:dyDescent="0.35">
      <c r="AQ1744" t="str">
        <v/>
      </c>
      <c r="BG1744" t="str">
        <v/>
      </c>
    </row>
    <row r="1745" spans="43:59" x14ac:dyDescent="0.35">
      <c r="AQ1745" t="str">
        <v/>
      </c>
      <c r="BG1745" t="str">
        <v/>
      </c>
    </row>
    <row r="1746" spans="43:59" x14ac:dyDescent="0.35">
      <c r="AQ1746" t="str">
        <v/>
      </c>
      <c r="BG1746" t="str">
        <v/>
      </c>
    </row>
    <row r="1747" spans="43:59" x14ac:dyDescent="0.35">
      <c r="AQ1747" t="str">
        <v/>
      </c>
      <c r="BG1747" t="str">
        <v/>
      </c>
    </row>
    <row r="1748" spans="43:59" x14ac:dyDescent="0.35">
      <c r="AQ1748" t="str">
        <v/>
      </c>
      <c r="BG1748" t="str">
        <v/>
      </c>
    </row>
    <row r="1749" spans="43:59" x14ac:dyDescent="0.35">
      <c r="AQ1749" t="str">
        <v/>
      </c>
      <c r="BG1749" t="str">
        <v/>
      </c>
    </row>
    <row r="1750" spans="43:59" x14ac:dyDescent="0.35">
      <c r="AQ1750" t="str">
        <v/>
      </c>
      <c r="BG1750" t="str">
        <v/>
      </c>
    </row>
    <row r="1751" spans="43:59" x14ac:dyDescent="0.35">
      <c r="AQ1751" t="str">
        <v/>
      </c>
      <c r="BG1751" t="str">
        <v/>
      </c>
    </row>
    <row r="1752" spans="43:59" x14ac:dyDescent="0.35">
      <c r="AQ1752" t="str">
        <v/>
      </c>
      <c r="BG1752" t="str">
        <v/>
      </c>
    </row>
    <row r="1753" spans="43:59" x14ac:dyDescent="0.35">
      <c r="AQ1753" t="str">
        <v/>
      </c>
      <c r="BG1753" t="str">
        <v/>
      </c>
    </row>
    <row r="1754" spans="43:59" x14ac:dyDescent="0.35">
      <c r="AQ1754" t="str">
        <v/>
      </c>
      <c r="BG1754" t="str">
        <v/>
      </c>
    </row>
    <row r="1755" spans="43:59" x14ac:dyDescent="0.35">
      <c r="AQ1755" t="str">
        <v/>
      </c>
      <c r="BG1755" t="str">
        <v/>
      </c>
    </row>
    <row r="1756" spans="43:59" x14ac:dyDescent="0.35">
      <c r="AQ1756" t="str">
        <v/>
      </c>
      <c r="BG1756" t="str">
        <v/>
      </c>
    </row>
    <row r="1757" spans="43:59" x14ac:dyDescent="0.35">
      <c r="AQ1757" t="str">
        <v/>
      </c>
      <c r="BG1757" t="str">
        <v/>
      </c>
    </row>
    <row r="1758" spans="43:59" x14ac:dyDescent="0.35">
      <c r="AQ1758" t="str">
        <v/>
      </c>
      <c r="BG1758" t="str">
        <v/>
      </c>
    </row>
    <row r="1759" spans="43:59" x14ac:dyDescent="0.35">
      <c r="AQ1759" t="str">
        <v/>
      </c>
      <c r="BG1759" t="str">
        <v/>
      </c>
    </row>
    <row r="1760" spans="43:59" x14ac:dyDescent="0.35">
      <c r="AQ1760" t="str">
        <v/>
      </c>
      <c r="BG1760" t="str">
        <v/>
      </c>
    </row>
    <row r="1761" spans="43:59" x14ac:dyDescent="0.35">
      <c r="AQ1761" t="str">
        <v/>
      </c>
      <c r="BG1761" t="str">
        <v/>
      </c>
    </row>
    <row r="1762" spans="43:59" x14ac:dyDescent="0.35">
      <c r="AQ1762" t="str">
        <v/>
      </c>
      <c r="BG1762" t="str">
        <v/>
      </c>
    </row>
    <row r="1763" spans="43:59" x14ac:dyDescent="0.35">
      <c r="AQ1763" t="str">
        <v/>
      </c>
      <c r="BG1763" t="str">
        <v/>
      </c>
    </row>
    <row r="1764" spans="43:59" x14ac:dyDescent="0.35">
      <c r="AQ1764" t="str">
        <v/>
      </c>
      <c r="BG1764" t="str">
        <v/>
      </c>
    </row>
    <row r="1765" spans="43:59" x14ac:dyDescent="0.35">
      <c r="AQ1765" t="str">
        <v/>
      </c>
      <c r="BG1765" t="str">
        <v/>
      </c>
    </row>
    <row r="1766" spans="43:59" x14ac:dyDescent="0.35">
      <c r="AQ1766" t="str">
        <v/>
      </c>
      <c r="BG1766" t="str">
        <v/>
      </c>
    </row>
    <row r="1767" spans="43:59" x14ac:dyDescent="0.35">
      <c r="AQ1767" t="str">
        <v/>
      </c>
      <c r="BG1767" t="str">
        <v/>
      </c>
    </row>
    <row r="1768" spans="43:59" x14ac:dyDescent="0.35">
      <c r="AQ1768" t="str">
        <v/>
      </c>
      <c r="BG1768" t="str">
        <v/>
      </c>
    </row>
    <row r="1769" spans="43:59" x14ac:dyDescent="0.35">
      <c r="AQ1769" t="str">
        <v/>
      </c>
      <c r="BG1769" t="str">
        <v/>
      </c>
    </row>
    <row r="1770" spans="43:59" x14ac:dyDescent="0.35">
      <c r="AQ1770" t="str">
        <v/>
      </c>
      <c r="BG1770" t="str">
        <v/>
      </c>
    </row>
    <row r="1771" spans="43:59" x14ac:dyDescent="0.35">
      <c r="AQ1771" t="str">
        <v/>
      </c>
      <c r="BG1771" t="str">
        <v/>
      </c>
    </row>
    <row r="1772" spans="43:59" x14ac:dyDescent="0.35">
      <c r="AQ1772" t="str">
        <v/>
      </c>
      <c r="BG1772" t="str">
        <v/>
      </c>
    </row>
    <row r="1773" spans="43:59" x14ac:dyDescent="0.35">
      <c r="AQ1773" t="str">
        <v/>
      </c>
      <c r="BG1773" t="str">
        <v/>
      </c>
    </row>
    <row r="1774" spans="43:59" x14ac:dyDescent="0.35">
      <c r="AQ1774" t="str">
        <v/>
      </c>
      <c r="BG1774" t="str">
        <v/>
      </c>
    </row>
    <row r="1775" spans="43:59" x14ac:dyDescent="0.35">
      <c r="AQ1775" t="str">
        <v/>
      </c>
      <c r="BG1775" t="str">
        <v/>
      </c>
    </row>
    <row r="1776" spans="43:59" x14ac:dyDescent="0.35">
      <c r="AQ1776" t="str">
        <v/>
      </c>
      <c r="BG1776" t="str">
        <v/>
      </c>
    </row>
    <row r="1777" spans="43:59" x14ac:dyDescent="0.35">
      <c r="AQ1777" t="str">
        <v/>
      </c>
      <c r="BG1777" t="str">
        <v/>
      </c>
    </row>
    <row r="1778" spans="43:59" x14ac:dyDescent="0.35">
      <c r="AQ1778" t="str">
        <v/>
      </c>
      <c r="BG1778" t="str">
        <v/>
      </c>
    </row>
    <row r="1779" spans="43:59" x14ac:dyDescent="0.35">
      <c r="AQ1779" t="str">
        <v/>
      </c>
      <c r="BG1779" t="str">
        <v/>
      </c>
    </row>
    <row r="1780" spans="43:59" x14ac:dyDescent="0.35">
      <c r="AQ1780" t="str">
        <v/>
      </c>
      <c r="BG1780" t="str">
        <v/>
      </c>
    </row>
    <row r="1781" spans="43:59" x14ac:dyDescent="0.35">
      <c r="AQ1781" t="str">
        <v/>
      </c>
      <c r="BG1781" t="str">
        <v/>
      </c>
    </row>
    <row r="1782" spans="43:59" x14ac:dyDescent="0.35">
      <c r="AQ1782" t="str">
        <v/>
      </c>
      <c r="BG1782" t="str">
        <v/>
      </c>
    </row>
    <row r="1783" spans="43:59" x14ac:dyDescent="0.35">
      <c r="AQ1783" t="str">
        <v/>
      </c>
      <c r="BG1783" t="str">
        <v/>
      </c>
    </row>
    <row r="1784" spans="43:59" x14ac:dyDescent="0.35">
      <c r="AQ1784" t="str">
        <v/>
      </c>
      <c r="BG1784" t="str">
        <v/>
      </c>
    </row>
    <row r="1785" spans="43:59" x14ac:dyDescent="0.35">
      <c r="AQ1785" t="str">
        <v/>
      </c>
      <c r="BG1785" t="str">
        <v/>
      </c>
    </row>
    <row r="1786" spans="43:59" x14ac:dyDescent="0.35">
      <c r="AQ1786" t="str">
        <v/>
      </c>
      <c r="BG1786" t="str">
        <v/>
      </c>
    </row>
    <row r="1787" spans="43:59" x14ac:dyDescent="0.35">
      <c r="AQ1787" t="str">
        <v/>
      </c>
      <c r="BG1787" t="str">
        <v/>
      </c>
    </row>
    <row r="1788" spans="43:59" x14ac:dyDescent="0.35">
      <c r="AQ1788" t="str">
        <v/>
      </c>
      <c r="BG1788" t="str">
        <v/>
      </c>
    </row>
    <row r="1789" spans="43:59" x14ac:dyDescent="0.35">
      <c r="AQ1789" t="str">
        <v/>
      </c>
      <c r="BG1789" t="str">
        <v/>
      </c>
    </row>
    <row r="1790" spans="43:59" x14ac:dyDescent="0.35">
      <c r="AQ1790" t="str">
        <v/>
      </c>
      <c r="BG1790" t="str">
        <v/>
      </c>
    </row>
    <row r="1791" spans="43:59" x14ac:dyDescent="0.35">
      <c r="AQ1791" t="str">
        <v/>
      </c>
      <c r="BG1791" t="str">
        <v/>
      </c>
    </row>
    <row r="1792" spans="43:59" x14ac:dyDescent="0.35">
      <c r="AQ1792" t="str">
        <v/>
      </c>
      <c r="BG1792" t="str">
        <v/>
      </c>
    </row>
    <row r="1793" spans="43:59" x14ac:dyDescent="0.35">
      <c r="AQ1793" t="str">
        <v/>
      </c>
      <c r="BG1793" t="str">
        <v/>
      </c>
    </row>
    <row r="1794" spans="43:59" x14ac:dyDescent="0.35">
      <c r="AQ1794" t="str">
        <v/>
      </c>
      <c r="BG1794" t="str">
        <v/>
      </c>
    </row>
    <row r="1795" spans="43:59" x14ac:dyDescent="0.35">
      <c r="AQ1795" t="str">
        <v/>
      </c>
      <c r="BG1795" t="str">
        <v/>
      </c>
    </row>
    <row r="1796" spans="43:59" x14ac:dyDescent="0.35">
      <c r="AQ1796" t="str">
        <v/>
      </c>
      <c r="BG1796" t="str">
        <v/>
      </c>
    </row>
    <row r="1797" spans="43:59" x14ac:dyDescent="0.35">
      <c r="AQ1797" t="str">
        <v/>
      </c>
      <c r="BG1797" t="str">
        <v/>
      </c>
    </row>
    <row r="1798" spans="43:59" x14ac:dyDescent="0.35">
      <c r="AQ1798" t="str">
        <v/>
      </c>
      <c r="BG1798" t="str">
        <v/>
      </c>
    </row>
    <row r="1799" spans="43:59" x14ac:dyDescent="0.35">
      <c r="AQ1799" t="str">
        <v/>
      </c>
      <c r="BG1799" t="str">
        <v/>
      </c>
    </row>
    <row r="1800" spans="43:59" x14ac:dyDescent="0.35">
      <c r="AQ1800" t="str">
        <v/>
      </c>
      <c r="BG1800" t="str">
        <v/>
      </c>
    </row>
  </sheetData>
  <mergeCells count="37">
    <mergeCell ref="K24:M24"/>
    <mergeCell ref="K17:M17"/>
    <mergeCell ref="H25:J25"/>
    <mergeCell ref="K25:M25"/>
    <mergeCell ref="H5:M9"/>
    <mergeCell ref="K18:M18"/>
    <mergeCell ref="K19:M19"/>
    <mergeCell ref="K20:M20"/>
    <mergeCell ref="K21:M21"/>
    <mergeCell ref="K22:M22"/>
    <mergeCell ref="K23:M23"/>
    <mergeCell ref="K12:M12"/>
    <mergeCell ref="K13:M13"/>
    <mergeCell ref="K14:M14"/>
    <mergeCell ref="K15:M15"/>
    <mergeCell ref="K16:M16"/>
    <mergeCell ref="H13:J13"/>
    <mergeCell ref="H14:J14"/>
    <mergeCell ref="H15:J15"/>
    <mergeCell ref="H16:J16"/>
    <mergeCell ref="H17:J17"/>
    <mergeCell ref="N3:O3"/>
    <mergeCell ref="R3:S3"/>
    <mergeCell ref="B26:I29"/>
    <mergeCell ref="L26:S29"/>
    <mergeCell ref="A7:G25"/>
    <mergeCell ref="N7:T25"/>
    <mergeCell ref="H22:J22"/>
    <mergeCell ref="H23:J23"/>
    <mergeCell ref="H24:J24"/>
    <mergeCell ref="H21:J21"/>
    <mergeCell ref="B3:C3"/>
    <mergeCell ref="F3:G3"/>
    <mergeCell ref="H18:J18"/>
    <mergeCell ref="H19:J19"/>
    <mergeCell ref="H20:J20"/>
    <mergeCell ref="H12:J12"/>
  </mergeCells>
  <dataValidations count="8">
    <dataValidation type="list" showInputMessage="1" showErrorMessage="1" sqref="Q3" xr:uid="{E079F01A-6FB1-4795-91EE-A72E10C88042}">
      <formula1>$BF$4:$BF$22</formula1>
    </dataValidation>
    <dataValidation type="list" showInputMessage="1" showErrorMessage="1" sqref="B3:C3" xr:uid="{0F391635-AC43-4589-8B80-7ABA1A5138DD}">
      <formula1>$AD$4:$AD$12</formula1>
    </dataValidation>
    <dataValidation type="list" showInputMessage="1" showErrorMessage="1" sqref="N3:O3" xr:uid="{AE611877-E8CA-4184-B887-90865D4C8303}">
      <formula1>$AT$4:$AT$12</formula1>
    </dataValidation>
    <dataValidation type="list" allowBlank="1" showInputMessage="1" showErrorMessage="1" sqref="R3:S3" xr:uid="{C564E45A-BDE3-47D4-AD55-927FCDBEF073}">
      <formula1>$BH$4:$BH$1048576</formula1>
    </dataValidation>
    <dataValidation type="list" showInputMessage="1" showErrorMessage="1" sqref="D3" xr:uid="{BDBFBA39-998F-4050-BE48-0A6C6AA05063}">
      <formula1>$AE$4:$AE$22</formula1>
    </dataValidation>
    <dataValidation type="list" showInputMessage="1" showErrorMessage="1" sqref="P3" xr:uid="{D919B1B1-61D2-40DA-8238-B33369544E00}">
      <formula1>$AU$4:$AU$22</formula1>
    </dataValidation>
    <dataValidation type="list" allowBlank="1" showInputMessage="1" showErrorMessage="1" sqref="E3" xr:uid="{BE3E0539-35F2-4F5C-B127-FEB66C58E93C}">
      <formula1>$AP$4:$AP$22</formula1>
    </dataValidation>
    <dataValidation type="list" allowBlank="1" showInputMessage="1" showErrorMessage="1" sqref="F3:G3" xr:uid="{D6B4E4CE-CE51-441E-9708-8B9D95965858}">
      <formula1>$AR$4:$AR$1048576</formula1>
    </dataValidation>
  </dataValidations>
  <pageMargins left="0.7" right="0.7" top="0.75" bottom="0.75" header="0.3" footer="0.3"/>
  <ignoredErrors>
    <ignoredError sqref="D4:E4 P4:Q4" evalError="1"/>
  </ignoredError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1048"/>
  <sheetViews>
    <sheetView zoomScale="94" zoomScaleNormal="94" workbookViewId="0"/>
  </sheetViews>
  <sheetFormatPr defaultRowHeight="14.5" x14ac:dyDescent="0.35"/>
  <cols>
    <col min="1" max="1" width="10" style="18" customWidth="1"/>
    <col min="2" max="2" width="7" style="18" customWidth="1"/>
    <col min="3" max="4" width="8.7265625" style="18"/>
    <col min="17" max="17" width="9.81640625" customWidth="1"/>
    <col min="18" max="18" width="7.453125" customWidth="1"/>
  </cols>
  <sheetData>
    <row r="1" spans="1:20" x14ac:dyDescent="0.35">
      <c r="A1" s="2" t="s">
        <v>4644</v>
      </c>
      <c r="B1" s="3"/>
      <c r="C1" s="3"/>
      <c r="D1" s="3"/>
      <c r="E1" s="117" t="e" vm="1">
        <f>IFERROR(_xlfn.IMAGE(D3,"Pokemon",3,350,350),"")</f>
        <v>#VALUE!</v>
      </c>
      <c r="F1" s="117"/>
      <c r="G1" s="117"/>
      <c r="H1" s="117"/>
      <c r="I1" s="117"/>
      <c r="J1" s="117"/>
      <c r="K1" s="117" t="e" vm="2">
        <f>IFERROR(_xlfn.IMAGE(T3,"Pokemon",3,350,350),"")</f>
        <v>#VALUE!</v>
      </c>
      <c r="L1" s="117"/>
      <c r="M1" s="117"/>
      <c r="N1" s="117"/>
      <c r="O1" s="117"/>
      <c r="P1" s="117"/>
      <c r="Q1" s="3" t="s">
        <v>4645</v>
      </c>
      <c r="R1" s="3"/>
      <c r="S1" s="3"/>
      <c r="T1" s="4"/>
    </row>
    <row r="2" spans="1:20" x14ac:dyDescent="0.35">
      <c r="A2" s="5"/>
      <c r="B2"/>
      <c r="C2"/>
      <c r="D2"/>
      <c r="E2" s="116"/>
      <c r="F2" s="116"/>
      <c r="G2" s="116"/>
      <c r="H2" s="116"/>
      <c r="I2" s="116"/>
      <c r="J2" s="116"/>
      <c r="K2" s="116"/>
      <c r="L2" s="116"/>
      <c r="M2" s="116"/>
      <c r="N2" s="116"/>
      <c r="O2" s="116"/>
      <c r="P2" s="116"/>
      <c r="T2" s="6"/>
    </row>
    <row r="3" spans="1:20" ht="15.5" x14ac:dyDescent="0.4">
      <c r="A3" s="39" t="s">
        <v>4595</v>
      </c>
      <c r="B3" s="33" t="str" cm="1">
        <f t="array" ref="B3">_xlfn.XLOOKUP(A1,Table6[name],pokedexx!G2:G1046,"")</f>
        <v>007</v>
      </c>
      <c r="C3" s="40" t="s">
        <v>4545</v>
      </c>
      <c r="D3" s="33" t="str">
        <f>_xlfn.TEXTJOIN("",FALSE,"https://assets.pokemon.com/assets/cms2/img/pokedex/full/",B3,".png")</f>
        <v>https://assets.pokemon.com/assets/cms2/img/pokedex/full/007.png</v>
      </c>
      <c r="E3" s="116"/>
      <c r="F3" s="116"/>
      <c r="G3" s="116"/>
      <c r="H3" s="116"/>
      <c r="I3" s="116"/>
      <c r="J3" s="116"/>
      <c r="K3" s="116"/>
      <c r="L3" s="116"/>
      <c r="M3" s="116"/>
      <c r="N3" s="116"/>
      <c r="O3" s="116"/>
      <c r="P3" s="116"/>
      <c r="Q3" s="38" t="s">
        <v>4595</v>
      </c>
      <c r="R3" s="33" t="str" cm="1">
        <f t="array" ref="R3">_xlfn.XLOOKUP(Q1,Table6[name],pokedexx!G2:G1046,"")</f>
        <v>004</v>
      </c>
      <c r="S3" s="38" t="s">
        <v>4545</v>
      </c>
      <c r="T3" s="32" t="str">
        <f>_xlfn.TEXTJOIN("",FALSE,"https://assets.pokemon.com/assets/cms2/img/pokedex/full/",R3,".png")</f>
        <v>https://assets.pokemon.com/assets/cms2/img/pokedex/full/004.png</v>
      </c>
    </row>
    <row r="4" spans="1:20" x14ac:dyDescent="0.35">
      <c r="A4" s="35" t="str" cm="1">
        <f t="array" ref="A4">_xlfn._xlws.FILTER(Table6[name],LEFT(Table6[name],LEN(A1))=A1,"No pokemon found")</f>
        <v>Squirtle</v>
      </c>
      <c r="B4" s="36"/>
      <c r="C4" s="36" t="str">
        <f>IF(ISBLANK(A4),"",_xlfn.XLOOKUP(A4,'pokedex_(Update_04.21)'!$A$2:$A$959,'pokedex_(Update_04.21)'!$I$2:$I$959,""))</f>
        <v>Water</v>
      </c>
      <c r="D4" s="36" t="str">
        <f>IF(ISBLANK(A4),"",IF(_xlfn.XLOOKUP(A4,'pokedex_(Update_04.21)'!$A$2:$A$959,'pokedex_(Update_04.21)'!$J$2:$J$959,"")=0,"",_xlfn.XLOOKUP(A4,'pokedex_(Update_04.21)'!$A$2:$A$959,'pokedex_(Update_04.21)'!$J$2:$J$959,"")))</f>
        <v/>
      </c>
      <c r="E4" s="116"/>
      <c r="F4" s="116"/>
      <c r="G4" s="116"/>
      <c r="H4" s="116"/>
      <c r="I4" s="116"/>
      <c r="J4" s="116"/>
      <c r="K4" s="116"/>
      <c r="L4" s="116"/>
      <c r="M4" s="116"/>
      <c r="N4" s="116"/>
      <c r="O4" s="116"/>
      <c r="P4" s="116"/>
      <c r="Q4" s="36" t="str" cm="1">
        <f t="array" ref="Q4">_xlfn._xlws.FILTER(Table6[name],LEFT(Table6[name],LEN(Q1))=Q1,"No pokemon found")</f>
        <v>Charmander</v>
      </c>
      <c r="R4" s="36"/>
      <c r="S4" s="36" t="str">
        <f>IF(ISBLANK(Q4),"",_xlfn.XLOOKUP(Q4,'pokedex_(Update_04.21)'!$A$2:$A$959,'pokedex_(Update_04.21)'!$I$2:$I$959,""))</f>
        <v>Fire</v>
      </c>
      <c r="T4" s="36" t="str">
        <f>IF(ISBLANK(Q4),"",IF(_xlfn.XLOOKUP(Q4,'pokedex_(Update_04.21)'!$A$2:$A$959,'pokedex_(Update_04.21)'!$J$2:$J$959,"")=0,"",_xlfn.XLOOKUP(Q4,'pokedex_(Update_04.21)'!$A$2:$A$959,'pokedex_(Update_04.21)'!$J$2:$J$959,"")))</f>
        <v/>
      </c>
    </row>
    <row r="5" spans="1:20" x14ac:dyDescent="0.35">
      <c r="A5" s="35"/>
      <c r="B5" s="36"/>
      <c r="C5" s="36" t="str">
        <f>IF(ISBLANK(A5),"",_xlfn.XLOOKUP(A5,'pokedex_(Update_04.21)'!$A$2:$A$959,'pokedex_(Update_04.21)'!$I$2:$I$959,""))</f>
        <v/>
      </c>
      <c r="D5" s="36" t="str">
        <f>IF(ISBLANK(A5),"",IF(_xlfn.XLOOKUP(A5,'pokedex_(Update_04.21)'!$A$2:$A$959,'pokedex_(Update_04.21)'!$J$2:$J$959,"")=0,"",_xlfn.XLOOKUP(A5,'pokedex_(Update_04.21)'!$A$2:$A$959,'pokedex_(Update_04.21)'!$J$2:$J$959,"")))</f>
        <v/>
      </c>
      <c r="E5" s="116"/>
      <c r="F5" s="116"/>
      <c r="G5" s="116"/>
      <c r="H5" s="116"/>
      <c r="I5" s="116"/>
      <c r="J5" s="116"/>
      <c r="K5" s="116"/>
      <c r="L5" s="116"/>
      <c r="M5" s="116"/>
      <c r="N5" s="116"/>
      <c r="O5" s="116"/>
      <c r="P5" s="116"/>
      <c r="Q5" s="36"/>
      <c r="R5" s="36"/>
      <c r="S5" s="36" t="str">
        <f>IF(ISBLANK(Q5),"",_xlfn.XLOOKUP(Q5,'pokedex_(Update_04.21)'!$A$2:$A$959,'pokedex_(Update_04.21)'!$I$2:$I$959,""))</f>
        <v/>
      </c>
      <c r="T5" s="36" t="str">
        <f>IF(ISBLANK(Q5),"",IF(_xlfn.XLOOKUP(Q5,'pokedex_(Update_04.21)'!$A$2:$A$959,'pokedex_(Update_04.21)'!$J$2:$J$959,"")=0,"",_xlfn.XLOOKUP(Q5,'pokedex_(Update_04.21)'!$A$2:$A$959,'pokedex_(Update_04.21)'!$J$2:$J$959,"")))</f>
        <v/>
      </c>
    </row>
    <row r="6" spans="1:20" x14ac:dyDescent="0.35">
      <c r="A6" s="35"/>
      <c r="B6" s="36"/>
      <c r="C6" s="36" t="str">
        <f>IF(ISBLANK(A6),"",_xlfn.XLOOKUP(A6,'pokedex_(Update_04.21)'!$A$2:$A$959,'pokedex_(Update_04.21)'!$I$2:$I$959,""))</f>
        <v/>
      </c>
      <c r="D6" s="36" t="str">
        <f>IF(ISBLANK(A6),"",IF(_xlfn.XLOOKUP(A6,'pokedex_(Update_04.21)'!$A$2:$A$959,'pokedex_(Update_04.21)'!$J$2:$J$959,"")=0,"",_xlfn.XLOOKUP(A6,'pokedex_(Update_04.21)'!$A$2:$A$959,'pokedex_(Update_04.21)'!$J$2:$J$959,"")))</f>
        <v/>
      </c>
      <c r="E6" s="116"/>
      <c r="F6" s="116"/>
      <c r="G6" s="116"/>
      <c r="H6" s="116"/>
      <c r="I6" s="116"/>
      <c r="J6" s="116"/>
      <c r="K6" s="116"/>
      <c r="L6" s="116"/>
      <c r="M6" s="116"/>
      <c r="N6" s="116"/>
      <c r="O6" s="116"/>
      <c r="P6" s="116"/>
      <c r="Q6" s="36"/>
      <c r="R6" s="36"/>
      <c r="S6" s="36" t="str">
        <f>IF(ISBLANK(Q6),"",_xlfn.XLOOKUP(Q6,'pokedex_(Update_04.21)'!$A$2:$A$959,'pokedex_(Update_04.21)'!$I$2:$I$959,""))</f>
        <v/>
      </c>
      <c r="T6" s="36" t="str">
        <f>IF(ISBLANK(Q6),"",IF(_xlfn.XLOOKUP(Q6,'pokedex_(Update_04.21)'!$A$2:$A$959,'pokedex_(Update_04.21)'!$J$2:$J$959,"")=0,"",_xlfn.XLOOKUP(Q6,'pokedex_(Update_04.21)'!$A$2:$A$959,'pokedex_(Update_04.21)'!$J$2:$J$959,"")))</f>
        <v/>
      </c>
    </row>
    <row r="7" spans="1:20" x14ac:dyDescent="0.35">
      <c r="A7" s="35"/>
      <c r="B7" s="36"/>
      <c r="C7" s="36" t="str">
        <f>IF(ISBLANK(A7),"",_xlfn.XLOOKUP(A7,'pokedex_(Update_04.21)'!$A$2:$A$959,'pokedex_(Update_04.21)'!$I$2:$I$959,""))</f>
        <v/>
      </c>
      <c r="D7" s="36" t="str">
        <f>IF(ISBLANK(A7),"",IF(_xlfn.XLOOKUP(A7,'pokedex_(Update_04.21)'!$A$2:$A$959,'pokedex_(Update_04.21)'!$J$2:$J$959,"")=0,"",_xlfn.XLOOKUP(A7,'pokedex_(Update_04.21)'!$A$2:$A$959,'pokedex_(Update_04.21)'!$J$2:$J$959,"")))</f>
        <v/>
      </c>
      <c r="E7" s="116"/>
      <c r="F7" s="116"/>
      <c r="G7" s="116"/>
      <c r="H7" s="116"/>
      <c r="I7" s="116"/>
      <c r="J7" s="116"/>
      <c r="K7" s="116"/>
      <c r="L7" s="116"/>
      <c r="M7" s="116"/>
      <c r="N7" s="116"/>
      <c r="O7" s="116"/>
      <c r="P7" s="116"/>
      <c r="Q7" s="36"/>
      <c r="R7" s="36"/>
      <c r="S7" s="36" t="str">
        <f>IF(ISBLANK(Q7),"",_xlfn.XLOOKUP(Q7,'pokedex_(Update_04.21)'!$A$2:$A$959,'pokedex_(Update_04.21)'!$I$2:$I$959,""))</f>
        <v/>
      </c>
      <c r="T7" s="36" t="str">
        <f>IF(ISBLANK(Q7),"",IF(_xlfn.XLOOKUP(Q7,'pokedex_(Update_04.21)'!$A$2:$A$959,'pokedex_(Update_04.21)'!$J$2:$J$959,"")=0,"",_xlfn.XLOOKUP(Q7,'pokedex_(Update_04.21)'!$A$2:$A$959,'pokedex_(Update_04.21)'!$J$2:$J$959,"")))</f>
        <v/>
      </c>
    </row>
    <row r="8" spans="1:20" x14ac:dyDescent="0.35">
      <c r="A8" s="35"/>
      <c r="B8" s="36"/>
      <c r="C8" s="36" t="str">
        <f>IF(ISBLANK(A8),"",_xlfn.XLOOKUP(A8,'pokedex_(Update_04.21)'!$A$2:$A$959,'pokedex_(Update_04.21)'!$I$2:$I$959,""))</f>
        <v/>
      </c>
      <c r="D8" s="36" t="str">
        <f>IF(ISBLANK(A8),"",IF(_xlfn.XLOOKUP(A8,'pokedex_(Update_04.21)'!$A$2:$A$959,'pokedex_(Update_04.21)'!$J$2:$J$959,"")=0,"",_xlfn.XLOOKUP(A8,'pokedex_(Update_04.21)'!$A$2:$A$959,'pokedex_(Update_04.21)'!$J$2:$J$959,"")))</f>
        <v/>
      </c>
      <c r="E8" s="116"/>
      <c r="F8" s="116"/>
      <c r="G8" s="116"/>
      <c r="H8" s="116"/>
      <c r="I8" s="116"/>
      <c r="J8" s="116"/>
      <c r="K8" s="116"/>
      <c r="L8" s="116"/>
      <c r="M8" s="116"/>
      <c r="N8" s="116"/>
      <c r="O8" s="116"/>
      <c r="P8" s="116"/>
      <c r="Q8" s="36"/>
      <c r="R8" s="36"/>
      <c r="S8" s="36" t="str">
        <f>IF(ISBLANK(Q8),"",_xlfn.XLOOKUP(Q8,'pokedex_(Update_04.21)'!$A$2:$A$959,'pokedex_(Update_04.21)'!$I$2:$I$959,""))</f>
        <v/>
      </c>
      <c r="T8" s="36" t="str">
        <f>IF(ISBLANK(Q8),"",IF(_xlfn.XLOOKUP(Q8,'pokedex_(Update_04.21)'!$A$2:$A$959,'pokedex_(Update_04.21)'!$J$2:$J$959,"")=0,"",_xlfn.XLOOKUP(Q8,'pokedex_(Update_04.21)'!$A$2:$A$959,'pokedex_(Update_04.21)'!$J$2:$J$959,"")))</f>
        <v/>
      </c>
    </row>
    <row r="9" spans="1:20" x14ac:dyDescent="0.35">
      <c r="A9" s="35"/>
      <c r="B9" s="36"/>
      <c r="C9" s="36" t="str">
        <f>IF(ISBLANK(A9),"",_xlfn.XLOOKUP(A9,'pokedex_(Update_04.21)'!$A$2:$A$959,'pokedex_(Update_04.21)'!$I$2:$I$959,""))</f>
        <v/>
      </c>
      <c r="D9" s="36" t="str">
        <f>IF(ISBLANK(A9),"",IF(_xlfn.XLOOKUP(A9,'pokedex_(Update_04.21)'!$A$2:$A$959,'pokedex_(Update_04.21)'!$J$2:$J$959,"")=0,"",_xlfn.XLOOKUP(A9,'pokedex_(Update_04.21)'!$A$2:$A$959,'pokedex_(Update_04.21)'!$J$2:$J$959,"")))</f>
        <v/>
      </c>
      <c r="E9" s="116"/>
      <c r="F9" s="116"/>
      <c r="G9" s="116"/>
      <c r="H9" s="116"/>
      <c r="I9" s="116"/>
      <c r="J9" s="116"/>
      <c r="K9" s="116"/>
      <c r="L9" s="116"/>
      <c r="M9" s="116"/>
      <c r="N9" s="116"/>
      <c r="O9" s="116"/>
      <c r="P9" s="116"/>
      <c r="Q9" s="36"/>
      <c r="R9" s="36"/>
      <c r="S9" s="36" t="str">
        <f>IF(ISBLANK(Q9),"",_xlfn.XLOOKUP(Q9,'pokedex_(Update_04.21)'!$A$2:$A$959,'pokedex_(Update_04.21)'!$I$2:$I$959,""))</f>
        <v/>
      </c>
      <c r="T9" s="36" t="str">
        <f>IF(ISBLANK(Q9),"",IF(_xlfn.XLOOKUP(Q9,'pokedex_(Update_04.21)'!$A$2:$A$959,'pokedex_(Update_04.21)'!$J$2:$J$959,"")=0,"",_xlfn.XLOOKUP(Q9,'pokedex_(Update_04.21)'!$A$2:$A$959,'pokedex_(Update_04.21)'!$J$2:$J$959,"")))</f>
        <v/>
      </c>
    </row>
    <row r="10" spans="1:20" x14ac:dyDescent="0.35">
      <c r="A10" s="35"/>
      <c r="B10" s="36"/>
      <c r="C10" s="36" t="str">
        <f>IF(ISBLANK(A10),"",_xlfn.XLOOKUP(A10,'pokedex_(Update_04.21)'!$A$2:$A$959,'pokedex_(Update_04.21)'!$I$2:$I$959,""))</f>
        <v/>
      </c>
      <c r="D10" s="36" t="str">
        <f>IF(ISBLANK(A10),"",IF(_xlfn.XLOOKUP(A10,'pokedex_(Update_04.21)'!$A$2:$A$959,'pokedex_(Update_04.21)'!$J$2:$J$959,"")=0,"",_xlfn.XLOOKUP(A10,'pokedex_(Update_04.21)'!$A$2:$A$959,'pokedex_(Update_04.21)'!$J$2:$J$959,"")))</f>
        <v/>
      </c>
      <c r="E10" s="116"/>
      <c r="F10" s="116"/>
      <c r="G10" s="116"/>
      <c r="H10" s="116"/>
      <c r="I10" s="116"/>
      <c r="J10" s="116"/>
      <c r="K10" s="116"/>
      <c r="L10" s="116"/>
      <c r="M10" s="116"/>
      <c r="N10" s="116"/>
      <c r="O10" s="116"/>
      <c r="P10" s="116"/>
      <c r="Q10" s="36"/>
      <c r="R10" s="36"/>
      <c r="S10" s="36" t="str">
        <f>IF(ISBLANK(Q10),"",_xlfn.XLOOKUP(Q10,'pokedex_(Update_04.21)'!$A$2:$A$959,'pokedex_(Update_04.21)'!$I$2:$I$959,""))</f>
        <v/>
      </c>
      <c r="T10" s="36" t="str">
        <f>IF(ISBLANK(Q10),"",IF(_xlfn.XLOOKUP(Q10,'pokedex_(Update_04.21)'!$A$2:$A$959,'pokedex_(Update_04.21)'!$J$2:$J$959,"")=0,"",_xlfn.XLOOKUP(Q10,'pokedex_(Update_04.21)'!$A$2:$A$959,'pokedex_(Update_04.21)'!$J$2:$J$959,"")))</f>
        <v/>
      </c>
    </row>
    <row r="11" spans="1:20" x14ac:dyDescent="0.35">
      <c r="A11" s="35"/>
      <c r="B11" s="36"/>
      <c r="C11" s="36" t="str">
        <f>IF(ISBLANK(A11),"",_xlfn.XLOOKUP(A11,'pokedex_(Update_04.21)'!$A$2:$A$959,'pokedex_(Update_04.21)'!$I$2:$I$959,""))</f>
        <v/>
      </c>
      <c r="D11" s="36" t="str">
        <f>IF(ISBLANK(A11),"",IF(_xlfn.XLOOKUP(A11,'pokedex_(Update_04.21)'!$A$2:$A$959,'pokedex_(Update_04.21)'!$J$2:$J$959,"")=0,"",_xlfn.XLOOKUP(A11,'pokedex_(Update_04.21)'!$A$2:$A$959,'pokedex_(Update_04.21)'!$J$2:$J$959,"")))</f>
        <v/>
      </c>
      <c r="E11" s="116"/>
      <c r="F11" s="116"/>
      <c r="G11" s="116"/>
      <c r="H11" s="116"/>
      <c r="I11" s="116"/>
      <c r="J11" s="116"/>
      <c r="K11" s="116"/>
      <c r="L11" s="116"/>
      <c r="M11" s="116"/>
      <c r="N11" s="116"/>
      <c r="O11" s="116"/>
      <c r="P11" s="116"/>
      <c r="Q11" s="36"/>
      <c r="R11" s="36"/>
      <c r="S11" s="36" t="str">
        <f>IF(ISBLANK(Q11),"",_xlfn.XLOOKUP(Q11,'pokedex_(Update_04.21)'!$A$2:$A$959,'pokedex_(Update_04.21)'!$I$2:$I$959,""))</f>
        <v/>
      </c>
      <c r="T11" s="36" t="str">
        <f>IF(ISBLANK(Q11),"",IF(_xlfn.XLOOKUP(Q11,'pokedex_(Update_04.21)'!$A$2:$A$959,'pokedex_(Update_04.21)'!$J$2:$J$959,"")=0,"",_xlfn.XLOOKUP(Q11,'pokedex_(Update_04.21)'!$A$2:$A$959,'pokedex_(Update_04.21)'!$J$2:$J$959,"")))</f>
        <v/>
      </c>
    </row>
    <row r="12" spans="1:20" x14ac:dyDescent="0.35">
      <c r="A12" s="35"/>
      <c r="B12" s="36"/>
      <c r="C12" s="36" t="str">
        <f>IF(ISBLANK(A12),"",_xlfn.XLOOKUP(A12,'pokedex_(Update_04.21)'!$A$2:$A$959,'pokedex_(Update_04.21)'!$I$2:$I$959,""))</f>
        <v/>
      </c>
      <c r="D12" s="36" t="str">
        <f>IF(ISBLANK(A12),"",IF(_xlfn.XLOOKUP(A12,'pokedex_(Update_04.21)'!$A$2:$A$959,'pokedex_(Update_04.21)'!$J$2:$J$959,"")=0,"",_xlfn.XLOOKUP(A12,'pokedex_(Update_04.21)'!$A$2:$A$959,'pokedex_(Update_04.21)'!$J$2:$J$959,"")))</f>
        <v/>
      </c>
      <c r="E12" s="116"/>
      <c r="F12" s="116"/>
      <c r="G12" s="116"/>
      <c r="H12" s="116"/>
      <c r="I12" s="116"/>
      <c r="J12" s="116"/>
      <c r="K12" s="116"/>
      <c r="L12" s="116"/>
      <c r="M12" s="116"/>
      <c r="N12" s="116"/>
      <c r="O12" s="116"/>
      <c r="P12" s="116"/>
      <c r="Q12" s="36"/>
      <c r="R12" s="36"/>
      <c r="S12" s="36" t="str">
        <f>IF(ISBLANK(Q12),"",_xlfn.XLOOKUP(Q12,'pokedex_(Update_04.21)'!$A$2:$A$959,'pokedex_(Update_04.21)'!$I$2:$I$959,""))</f>
        <v/>
      </c>
      <c r="T12" s="36" t="str">
        <f>IF(ISBLANK(Q12),"",IF(_xlfn.XLOOKUP(Q12,'pokedex_(Update_04.21)'!$A$2:$A$959,'pokedex_(Update_04.21)'!$J$2:$J$959,"")=0,"",_xlfn.XLOOKUP(Q12,'pokedex_(Update_04.21)'!$A$2:$A$959,'pokedex_(Update_04.21)'!$J$2:$J$959,"")))</f>
        <v/>
      </c>
    </row>
    <row r="13" spans="1:20" x14ac:dyDescent="0.35">
      <c r="A13" s="35"/>
      <c r="B13" s="36"/>
      <c r="C13" s="36" t="str">
        <f>IF(ISBLANK(A13),"",_xlfn.XLOOKUP(A13,'pokedex_(Update_04.21)'!$A$2:$A$959,'pokedex_(Update_04.21)'!$I$2:$I$959,""))</f>
        <v/>
      </c>
      <c r="D13" s="36" t="str">
        <f>IF(ISBLANK(A13),"",IF(_xlfn.XLOOKUP(A13,'pokedex_(Update_04.21)'!$A$2:$A$959,'pokedex_(Update_04.21)'!$J$2:$J$959,"")=0,"",_xlfn.XLOOKUP(A13,'pokedex_(Update_04.21)'!$A$2:$A$959,'pokedex_(Update_04.21)'!$J$2:$J$959,"")))</f>
        <v/>
      </c>
      <c r="E13" s="118" t="str">
        <f>PROPER(A1)</f>
        <v>Squirtle</v>
      </c>
      <c r="F13" s="118"/>
      <c r="G13" s="118"/>
      <c r="H13" s="118"/>
      <c r="I13" s="118"/>
      <c r="J13" s="120" t="s">
        <v>4628</v>
      </c>
      <c r="K13" s="120"/>
      <c r="L13" s="119" t="str">
        <f>PROPER(Q1)</f>
        <v>Charmander</v>
      </c>
      <c r="M13" s="119"/>
      <c r="N13" s="119"/>
      <c r="O13" s="119"/>
      <c r="P13" s="119"/>
      <c r="Q13" s="36"/>
      <c r="R13" s="36"/>
      <c r="S13" s="36" t="str">
        <f>IF(ISBLANK(Q13),"",_xlfn.XLOOKUP(Q13,'pokedex_(Update_04.21)'!$A$2:$A$959,'pokedex_(Update_04.21)'!$I$2:$I$959,""))</f>
        <v/>
      </c>
      <c r="T13" s="36" t="str">
        <f>IF(ISBLANK(Q13),"",IF(_xlfn.XLOOKUP(Q13,'pokedex_(Update_04.21)'!$A$2:$A$959,'pokedex_(Update_04.21)'!$J$2:$J$959,"")=0,"",_xlfn.XLOOKUP(Q13,'pokedex_(Update_04.21)'!$A$2:$A$959,'pokedex_(Update_04.21)'!$J$2:$J$959,"")))</f>
        <v/>
      </c>
    </row>
    <row r="14" spans="1:20" x14ac:dyDescent="0.35">
      <c r="A14" s="35"/>
      <c r="B14" s="36"/>
      <c r="C14" s="36" t="str">
        <f>IF(ISBLANK(A14),"",_xlfn.XLOOKUP(A14,'pokedex_(Update_04.21)'!$A$2:$A$959,'pokedex_(Update_04.21)'!$I$2:$I$959,""))</f>
        <v/>
      </c>
      <c r="D14" s="36" t="str">
        <f>IF(ISBLANK(A14),"",IF(_xlfn.XLOOKUP(A14,'pokedex_(Update_04.21)'!$A$2:$A$959,'pokedex_(Update_04.21)'!$J$2:$J$959,"")=0,"",_xlfn.XLOOKUP(A14,'pokedex_(Update_04.21)'!$A$2:$A$959,'pokedex_(Update_04.21)'!$J$2:$J$959,"")))</f>
        <v/>
      </c>
      <c r="E14" s="118"/>
      <c r="F14" s="118"/>
      <c r="G14" s="118"/>
      <c r="H14" s="118"/>
      <c r="I14" s="118"/>
      <c r="J14" s="120"/>
      <c r="K14" s="120"/>
      <c r="L14" s="119"/>
      <c r="M14" s="119"/>
      <c r="N14" s="119"/>
      <c r="O14" s="119"/>
      <c r="P14" s="119"/>
      <c r="Q14" s="36"/>
      <c r="R14" s="36"/>
      <c r="S14" s="36" t="str">
        <f>IF(ISBLANK(Q14),"",_xlfn.XLOOKUP(Q14,'pokedex_(Update_04.21)'!$A$2:$A$959,'pokedex_(Update_04.21)'!$I$2:$I$959,""))</f>
        <v/>
      </c>
      <c r="T14" s="36" t="str">
        <f>IF(ISBLANK(Q14),"",IF(_xlfn.XLOOKUP(Q14,'pokedex_(Update_04.21)'!$A$2:$A$959,'pokedex_(Update_04.21)'!$J$2:$J$959,"")=0,"",_xlfn.XLOOKUP(Q14,'pokedex_(Update_04.21)'!$A$2:$A$959,'pokedex_(Update_04.21)'!$J$2:$J$959,"")))</f>
        <v/>
      </c>
    </row>
    <row r="15" spans="1:20" x14ac:dyDescent="0.35">
      <c r="A15" s="35"/>
      <c r="B15" s="36"/>
      <c r="C15" s="36" t="str">
        <f>IF(ISBLANK(A15),"",_xlfn.XLOOKUP(A15,'pokedex_(Update_04.21)'!$A$2:$A$959,'pokedex_(Update_04.21)'!$I$2:$I$959,""))</f>
        <v/>
      </c>
      <c r="D15" s="36" t="str">
        <f>IF(ISBLANK(A15),"",IF(_xlfn.XLOOKUP(A15,'pokedex_(Update_04.21)'!$A$2:$A$959,'pokedex_(Update_04.21)'!$J$2:$J$959,"")=0,"",_xlfn.XLOOKUP(A15,'pokedex_(Update_04.21)'!$A$2:$A$959,'pokedex_(Update_04.21)'!$J$2:$J$959,"")))</f>
        <v/>
      </c>
      <c r="F15" s="116"/>
      <c r="G15" s="116"/>
      <c r="H15" s="116"/>
      <c r="M15" s="116"/>
      <c r="N15" s="116"/>
      <c r="O15" s="116"/>
      <c r="Q15" s="36"/>
      <c r="R15" s="36"/>
      <c r="S15" s="36" t="str">
        <f>IF(ISBLANK(Q15),"",_xlfn.XLOOKUP(Q15,'pokedex_(Update_04.21)'!$A$2:$A$959,'pokedex_(Update_04.21)'!$I$2:$I$959,""))</f>
        <v/>
      </c>
      <c r="T15" s="36" t="str">
        <f>IF(ISBLANK(Q15),"",IF(_xlfn.XLOOKUP(Q15,'pokedex_(Update_04.21)'!$A$2:$A$959,'pokedex_(Update_04.21)'!$J$2:$J$959,"")=0,"",_xlfn.XLOOKUP(Q15,'pokedex_(Update_04.21)'!$A$2:$A$959,'pokedex_(Update_04.21)'!$J$2:$J$959,"")))</f>
        <v/>
      </c>
    </row>
    <row r="16" spans="1:20" ht="15.5" x14ac:dyDescent="0.4">
      <c r="A16" s="35"/>
      <c r="B16" s="36"/>
      <c r="C16" s="36" t="str">
        <f>IF(ISBLANK(A16),"",_xlfn.XLOOKUP(A16,'pokedex_(Update_04.21)'!$A$2:$A$959,'pokedex_(Update_04.21)'!$I$2:$I$959,""))</f>
        <v/>
      </c>
      <c r="D16" s="36" t="str">
        <f>IF(ISBLANK(A16),"",IF(_xlfn.XLOOKUP(A16,'pokedex_(Update_04.21)'!$A$2:$A$959,'pokedex_(Update_04.21)'!$J$2:$J$959,"")=0,"",_xlfn.XLOOKUP(A16,'pokedex_(Update_04.21)'!$A$2:$A$959,'pokedex_(Update_04.21)'!$J$2:$J$959,"")))</f>
        <v/>
      </c>
      <c r="E16" s="16"/>
      <c r="F16" s="113" t="s">
        <v>4608</v>
      </c>
      <c r="G16" s="114"/>
      <c r="H16" s="115"/>
      <c r="I16" s="34"/>
      <c r="J16" s="34"/>
      <c r="K16" s="34"/>
      <c r="L16" s="41"/>
      <c r="M16" s="107" t="s">
        <v>4608</v>
      </c>
      <c r="N16" s="108"/>
      <c r="O16" s="109"/>
      <c r="Q16" s="36"/>
      <c r="R16" s="36"/>
      <c r="S16" s="36" t="str">
        <f>IF(ISBLANK(Q16),"",_xlfn.XLOOKUP(Q16,'pokedex_(Update_04.21)'!$A$2:$A$959,'pokedex_(Update_04.21)'!$I$2:$I$959,""))</f>
        <v/>
      </c>
      <c r="T16" s="36" t="str">
        <f>IF(ISBLANK(Q16),"",IF(_xlfn.XLOOKUP(Q16,'pokedex_(Update_04.21)'!$A$2:$A$959,'pokedex_(Update_04.21)'!$J$2:$J$959,"")=0,"",_xlfn.XLOOKUP(Q16,'pokedex_(Update_04.21)'!$A$2:$A$959,'pokedex_(Update_04.21)'!$J$2:$J$959,"")))</f>
        <v/>
      </c>
    </row>
    <row r="17" spans="1:20" ht="15" thickBot="1" x14ac:dyDescent="0.4">
      <c r="A17" s="35"/>
      <c r="B17" s="36"/>
      <c r="C17" s="36" t="str">
        <f>IF(ISBLANK(A17),"",_xlfn.XLOOKUP(A17,'pokedex_(Update_04.21)'!$A$2:$A$959,'pokedex_(Update_04.21)'!$I$2:$I$959,""))</f>
        <v/>
      </c>
      <c r="D17" s="36" t="str">
        <f>IF(ISBLANK(A17),"",IF(_xlfn.XLOOKUP(A17,'pokedex_(Update_04.21)'!$A$2:$A$959,'pokedex_(Update_04.21)'!$J$2:$J$959,"")=0,"",_xlfn.XLOOKUP(A17,'pokedex_(Update_04.21)'!$A$2:$A$959,'pokedex_(Update_04.21)'!$J$2:$J$959,"")))</f>
        <v/>
      </c>
      <c r="E17" s="16"/>
      <c r="F17" s="98" cm="1">
        <f t="array" ref="F17">IFERROR(_xlfn.XLOOKUP(E13,'pokedex_(Update_04.21)'!A2:A959,'pokedex_(Update_04.21)'!V2:V959,"")*_xlfn.XLOOKUP(C4,'pokedex_(Update_04.21)'!AV1:BM1,_xlfn.XLOOKUP(pokefight!Q4,'pokedex_(Update_04.21)'!A2:A959,'pokedex_(Update_04.21)'!AV2:BM959))*_xlfn.XLOOKUP(D4,'pokedex_(Update_04.21)'!AV1:BM1,_xlfn.XLOOKUP(pokefight!Q4,'pokedex_(Update_04.21)'!A2:A959,'pokedex_(Update_04.21)'!AV2:BM959),1),"")</f>
        <v>96</v>
      </c>
      <c r="G17" s="99"/>
      <c r="H17" s="100"/>
      <c r="I17" s="18">
        <f>IF(F17&gt;M17,1,0)</f>
        <v>1</v>
      </c>
      <c r="L17" s="42">
        <f>IF(M17&gt;F17,1,0)</f>
        <v>0</v>
      </c>
      <c r="M17" s="101" cm="1">
        <f t="array" ref="M17">IFERROR(_xlfn.XLOOKUP(L13,'pokedex_(Update_04.21)'!A2:A959,'pokedex_(Update_04.21)'!V2:V959,"")*_xlfn.XLOOKUP(S4,'pokedex_(Update_04.21)'!AV1:BM1,_xlfn.XLOOKUP(pokefight!A4,'pokedex_(Update_04.21)'!A2:A959,'pokedex_(Update_04.21)'!AV2:BM959))*_xlfn.XLOOKUP(T4,'pokedex_(Update_04.21)'!AV1:BM1,_xlfn.XLOOKUP(pokefight!Q4,'pokedex_(Update_04.21)'!A2:A959,'pokedex_(Update_04.21)'!AV2:BM959),1),"")</f>
        <v>26</v>
      </c>
      <c r="N17" s="102"/>
      <c r="O17" s="103"/>
      <c r="Q17" s="36"/>
      <c r="R17" s="36"/>
      <c r="S17" s="36" t="str">
        <f>IF(ISBLANK(Q17),"",_xlfn.XLOOKUP(Q17,'pokedex_(Update_04.21)'!$A$2:$A$959,'pokedex_(Update_04.21)'!$I$2:$I$959,""))</f>
        <v/>
      </c>
      <c r="T17" s="36" t="str">
        <f>IF(ISBLANK(Q17),"",IF(_xlfn.XLOOKUP(Q17,'pokedex_(Update_04.21)'!$A$2:$A$959,'pokedex_(Update_04.21)'!$J$2:$J$959,"")=0,"",_xlfn.XLOOKUP(Q17,'pokedex_(Update_04.21)'!$A$2:$A$959,'pokedex_(Update_04.21)'!$J$2:$J$959,"")))</f>
        <v/>
      </c>
    </row>
    <row r="18" spans="1:20" ht="16" thickTop="1" x14ac:dyDescent="0.4">
      <c r="A18" s="35"/>
      <c r="B18" s="36"/>
      <c r="C18" s="36" t="str">
        <f>IF(ISBLANK(A18),"",_xlfn.XLOOKUP(A18,'pokedex_(Update_04.21)'!$A$2:$A$959,'pokedex_(Update_04.21)'!$I$2:$I$959,""))</f>
        <v/>
      </c>
      <c r="D18" s="36" t="str">
        <f>IF(ISBLANK(A18),"",IF(_xlfn.XLOOKUP(A18,'pokedex_(Update_04.21)'!$A$2:$A$959,'pokedex_(Update_04.21)'!$J$2:$J$959,"")=0,"",_xlfn.XLOOKUP(A18,'pokedex_(Update_04.21)'!$A$2:$A$959,'pokedex_(Update_04.21)'!$J$2:$J$959,"")))</f>
        <v/>
      </c>
      <c r="F18" s="113" t="s">
        <v>4582</v>
      </c>
      <c r="G18" s="114"/>
      <c r="H18" s="115"/>
      <c r="I18" s="18"/>
      <c r="L18" s="42"/>
      <c r="M18" s="107" t="s">
        <v>4582</v>
      </c>
      <c r="N18" s="108"/>
      <c r="O18" s="109"/>
      <c r="Q18" s="36"/>
      <c r="R18" s="36"/>
      <c r="S18" s="36" t="str">
        <f>IF(ISBLANK(Q18),"",_xlfn.XLOOKUP(Q18,'pokedex_(Update_04.21)'!$A$2:$A$959,'pokedex_(Update_04.21)'!$I$2:$I$959,""))</f>
        <v/>
      </c>
      <c r="T18" s="36" t="str">
        <f>IF(ISBLANK(Q18),"",IF(_xlfn.XLOOKUP(Q18,'pokedex_(Update_04.21)'!$A$2:$A$959,'pokedex_(Update_04.21)'!$J$2:$J$959,"")=0,"",_xlfn.XLOOKUP(Q18,'pokedex_(Update_04.21)'!$A$2:$A$959,'pokedex_(Update_04.21)'!$J$2:$J$959,"")))</f>
        <v/>
      </c>
    </row>
    <row r="19" spans="1:20" ht="15" thickBot="1" x14ac:dyDescent="0.4">
      <c r="A19" s="35"/>
      <c r="B19" s="36"/>
      <c r="C19" s="36" t="str">
        <f>IF(ISBLANK(A19),"",_xlfn.XLOOKUP(A19,'pokedex_(Update_04.21)'!$A$2:$A$959,'pokedex_(Update_04.21)'!$I$2:$I$959,""))</f>
        <v/>
      </c>
      <c r="D19" s="36" t="str">
        <f>IF(ISBLANK(A19),"",IF(_xlfn.XLOOKUP(A19,'pokedex_(Update_04.21)'!$A$2:$A$959,'pokedex_(Update_04.21)'!$J$2:$J$959,"")=0,"",_xlfn.XLOOKUP(A19,'pokedex_(Update_04.21)'!$A$2:$A$959,'pokedex_(Update_04.21)'!$J$2:$J$959,"")))</f>
        <v/>
      </c>
      <c r="F19" s="110">
        <f>_xlfn.XLOOKUP(A1,'pokedex_(Update_04.21)'!A2:A959,'pokedex_(Update_04.21)'!X2:X959,"")</f>
        <v>65</v>
      </c>
      <c r="G19" s="111"/>
      <c r="H19" s="112"/>
      <c r="I19" s="18">
        <f t="shared" ref="I19:I29" si="0">IF(F19&gt;M19,1,0)</f>
        <v>1</v>
      </c>
      <c r="L19" s="42">
        <f t="shared" ref="L19:L29" si="1">IF(M19&gt;F19,1,0)</f>
        <v>0</v>
      </c>
      <c r="M19" s="104">
        <f>_xlfn.XLOOKUP(Q1,'pokedex_(Update_04.21)'!A2:A959,'pokedex_(Update_04.21)'!X2:X959,"")</f>
        <v>43</v>
      </c>
      <c r="N19" s="105"/>
      <c r="O19" s="106"/>
      <c r="Q19" s="36"/>
      <c r="R19" s="36"/>
      <c r="S19" s="36" t="str">
        <f>IF(ISBLANK(Q19),"",_xlfn.XLOOKUP(Q19,'pokedex_(Update_04.21)'!$A$2:$A$959,'pokedex_(Update_04.21)'!$I$2:$I$959,""))</f>
        <v/>
      </c>
      <c r="T19" s="36" t="str">
        <f>IF(ISBLANK(Q19),"",IF(_xlfn.XLOOKUP(Q19,'pokedex_(Update_04.21)'!$A$2:$A$959,'pokedex_(Update_04.21)'!$J$2:$J$959,"")=0,"",_xlfn.XLOOKUP(Q19,'pokedex_(Update_04.21)'!$A$2:$A$959,'pokedex_(Update_04.21)'!$J$2:$J$959,"")))</f>
        <v/>
      </c>
    </row>
    <row r="20" spans="1:20" ht="16" thickTop="1" x14ac:dyDescent="0.4">
      <c r="A20" s="35"/>
      <c r="B20" s="36"/>
      <c r="C20" s="36" t="str">
        <f>IF(ISBLANK(A20),"",_xlfn.XLOOKUP(A20,'pokedex_(Update_04.21)'!$A$2:$A$959,'pokedex_(Update_04.21)'!$I$2:$I$959,""))</f>
        <v/>
      </c>
      <c r="D20" s="36" t="str">
        <f>IF(ISBLANK(A20),"",IF(_xlfn.XLOOKUP(A20,'pokedex_(Update_04.21)'!$A$2:$A$959,'pokedex_(Update_04.21)'!$J$2:$J$959,"")=0,"",_xlfn.XLOOKUP(A20,'pokedex_(Update_04.21)'!$A$2:$A$959,'pokedex_(Update_04.21)'!$J$2:$J$959,"")))</f>
        <v/>
      </c>
      <c r="F20" s="113" t="s">
        <v>4584</v>
      </c>
      <c r="G20" s="114"/>
      <c r="H20" s="115"/>
      <c r="I20" s="18"/>
      <c r="L20" s="42"/>
      <c r="M20" s="107" t="s">
        <v>4584</v>
      </c>
      <c r="N20" s="108"/>
      <c r="O20" s="109"/>
      <c r="Q20" s="36"/>
      <c r="R20" s="36"/>
      <c r="S20" s="36" t="str">
        <f>IF(ISBLANK(Q20),"",_xlfn.XLOOKUP(Q20,'pokedex_(Update_04.21)'!$A$2:$A$959,'pokedex_(Update_04.21)'!$I$2:$I$959,""))</f>
        <v/>
      </c>
      <c r="T20" s="36" t="str">
        <f>IF(ISBLANK(Q20),"",IF(_xlfn.XLOOKUP(Q20,'pokedex_(Update_04.21)'!$A$2:$A$959,'pokedex_(Update_04.21)'!$J$2:$J$959,"")=0,"",_xlfn.XLOOKUP(Q20,'pokedex_(Update_04.21)'!$A$2:$A$959,'pokedex_(Update_04.21)'!$J$2:$J$959,"")))</f>
        <v/>
      </c>
    </row>
    <row r="21" spans="1:20" ht="15" thickBot="1" x14ac:dyDescent="0.4">
      <c r="A21" s="35"/>
      <c r="B21" s="36"/>
      <c r="C21" s="36" t="str">
        <f>IF(ISBLANK(A21),"",_xlfn.XLOOKUP(A21,'pokedex_(Update_04.21)'!$A$2:$A$959,'pokedex_(Update_04.21)'!$I$2:$I$959,""))</f>
        <v/>
      </c>
      <c r="D21" s="36" t="str">
        <f>IF(ISBLANK(A21),"",IF(_xlfn.XLOOKUP(A21,'pokedex_(Update_04.21)'!$A$2:$A$959,'pokedex_(Update_04.21)'!$J$2:$J$959,"")=0,"",_xlfn.XLOOKUP(A21,'pokedex_(Update_04.21)'!$A$2:$A$959,'pokedex_(Update_04.21)'!$J$2:$J$959,"")))</f>
        <v/>
      </c>
      <c r="F21" s="110">
        <f>_xlfn.XLOOKUP(A1,'pokedex_(Update_04.21)'!A2:A959,'pokedex_(Update_04.21)'!T2:T959,"")</f>
        <v>44</v>
      </c>
      <c r="G21" s="111"/>
      <c r="H21" s="112"/>
      <c r="I21" s="18">
        <f t="shared" si="0"/>
        <v>1</v>
      </c>
      <c r="L21" s="42">
        <f t="shared" si="1"/>
        <v>0</v>
      </c>
      <c r="M21" s="104">
        <f>_xlfn.XLOOKUP(Q1,'pokedex_(Update_04.21)'!A2:A959,'pokedex_(Update_04.21)'!T2:T959,"")</f>
        <v>39</v>
      </c>
      <c r="N21" s="105"/>
      <c r="O21" s="106"/>
      <c r="Q21" s="36"/>
      <c r="R21" s="36"/>
      <c r="S21" s="36" t="str">
        <f>IF(ISBLANK(Q21),"",_xlfn.XLOOKUP(Q21,'pokedex_(Update_04.21)'!$A$2:$A$959,'pokedex_(Update_04.21)'!$I$2:$I$959,""))</f>
        <v/>
      </c>
      <c r="T21" s="36" t="str">
        <f>IF(ISBLANK(Q21),"",IF(_xlfn.XLOOKUP(Q21,'pokedex_(Update_04.21)'!$A$2:$A$959,'pokedex_(Update_04.21)'!$J$2:$J$959,"")=0,"",_xlfn.XLOOKUP(Q21,'pokedex_(Update_04.21)'!$A$2:$A$959,'pokedex_(Update_04.21)'!$J$2:$J$959,"")))</f>
        <v/>
      </c>
    </row>
    <row r="22" spans="1:20" ht="16" thickTop="1" x14ac:dyDescent="0.4">
      <c r="A22" s="35"/>
      <c r="B22" s="36"/>
      <c r="C22" s="36" t="str">
        <f>IF(ISBLANK(A22),"",_xlfn.XLOOKUP(A22,'pokedex_(Update_04.21)'!$A$2:$A$959,'pokedex_(Update_04.21)'!$I$2:$I$959,""))</f>
        <v/>
      </c>
      <c r="D22" s="36" t="str">
        <f>IF(ISBLANK(A22),"",IF(_xlfn.XLOOKUP(A22,'pokedex_(Update_04.21)'!$A$2:$A$959,'pokedex_(Update_04.21)'!$J$2:$J$959,"")=0,"",_xlfn.XLOOKUP(A22,'pokedex_(Update_04.21)'!$A$2:$A$959,'pokedex_(Update_04.21)'!$J$2:$J$959,"")))</f>
        <v/>
      </c>
      <c r="F22" s="113" t="s">
        <v>4583</v>
      </c>
      <c r="G22" s="114"/>
      <c r="H22" s="115"/>
      <c r="I22" s="18"/>
      <c r="L22" s="42"/>
      <c r="M22" s="107" t="s">
        <v>4583</v>
      </c>
      <c r="N22" s="108"/>
      <c r="O22" s="109"/>
      <c r="Q22" s="36"/>
      <c r="R22" s="36"/>
      <c r="S22" s="36" t="str">
        <f>IF(ISBLANK(Q22),"",_xlfn.XLOOKUP(Q22,'pokedex_(Update_04.21)'!$A$2:$A$959,'pokedex_(Update_04.21)'!$I$2:$I$959,""))</f>
        <v/>
      </c>
      <c r="T22" s="36" t="str">
        <f>IF(ISBLANK(Q22),"",IF(_xlfn.XLOOKUP(Q22,'pokedex_(Update_04.21)'!$A$2:$A$959,'pokedex_(Update_04.21)'!$J$2:$J$959,"")=0,"",_xlfn.XLOOKUP(Q22,'pokedex_(Update_04.21)'!$A$2:$A$959,'pokedex_(Update_04.21)'!$J$2:$J$959,"")))</f>
        <v/>
      </c>
    </row>
    <row r="23" spans="1:20" ht="15" thickBot="1" x14ac:dyDescent="0.4">
      <c r="A23" s="35"/>
      <c r="B23" s="36"/>
      <c r="C23" s="36" t="str">
        <f>IF(ISBLANK(A23),"",_xlfn.XLOOKUP(A23,'pokedex_(Update_04.21)'!$A$2:$A$959,'pokedex_(Update_04.21)'!$I$2:$I$959,""))</f>
        <v/>
      </c>
      <c r="D23" s="36" t="str">
        <f>IF(ISBLANK(A23),"",IF(_xlfn.XLOOKUP(A23,'pokedex_(Update_04.21)'!$A$2:$A$959,'pokedex_(Update_04.21)'!$J$2:$J$959,"")=0,"",_xlfn.XLOOKUP(A23,'pokedex_(Update_04.21)'!$A$2:$A$959,'pokedex_(Update_04.21)'!$J$2:$J$959,"")))</f>
        <v/>
      </c>
      <c r="F23" s="110">
        <f>_xlfn.XLOOKUP(A1,'pokedex_(Update_04.21)'!A2:A959,'pokedex_(Update_04.21)'!AD2:AD959,"")</f>
        <v>43</v>
      </c>
      <c r="G23" s="111"/>
      <c r="H23" s="112"/>
      <c r="I23" s="18">
        <f t="shared" si="0"/>
        <v>0</v>
      </c>
      <c r="L23" s="42">
        <f t="shared" si="1"/>
        <v>1</v>
      </c>
      <c r="M23" s="104">
        <f>_xlfn.XLOOKUP(Q1,'pokedex_(Update_04.21)'!A2:A959,'pokedex_(Update_04.21)'!AD2:AD959,"")</f>
        <v>65</v>
      </c>
      <c r="N23" s="105"/>
      <c r="O23" s="106"/>
      <c r="Q23" s="36"/>
      <c r="R23" s="36"/>
      <c r="S23" s="36" t="str">
        <f>IF(ISBLANK(Q23),"",_xlfn.XLOOKUP(Q23,'pokedex_(Update_04.21)'!$A$2:$A$959,'pokedex_(Update_04.21)'!$I$2:$I$959,""))</f>
        <v/>
      </c>
      <c r="T23" s="36" t="str">
        <f>IF(ISBLANK(Q23),"",IF(_xlfn.XLOOKUP(Q23,'pokedex_(Update_04.21)'!$A$2:$A$959,'pokedex_(Update_04.21)'!$J$2:$J$959,"")=0,"",_xlfn.XLOOKUP(Q23,'pokedex_(Update_04.21)'!$A$2:$A$959,'pokedex_(Update_04.21)'!$J$2:$J$959,"")))</f>
        <v/>
      </c>
    </row>
    <row r="24" spans="1:20" ht="16" thickTop="1" x14ac:dyDescent="0.4">
      <c r="A24" s="35"/>
      <c r="B24" s="36"/>
      <c r="C24" s="36" t="str">
        <f>IF(ISBLANK(A24),"",_xlfn.XLOOKUP(A24,'pokedex_(Update_04.21)'!$A$2:$A$959,'pokedex_(Update_04.21)'!$I$2:$I$959,""))</f>
        <v/>
      </c>
      <c r="D24" s="36" t="str">
        <f>IF(ISBLANK(A24),"",IF(_xlfn.XLOOKUP(A24,'pokedex_(Update_04.21)'!$A$2:$A$959,'pokedex_(Update_04.21)'!$J$2:$J$959,"")=0,"",_xlfn.XLOOKUP(A24,'pokedex_(Update_04.21)'!$A$2:$A$959,'pokedex_(Update_04.21)'!$J$2:$J$959,"")))</f>
        <v/>
      </c>
      <c r="F24" s="113" t="s">
        <v>4609</v>
      </c>
      <c r="G24" s="114"/>
      <c r="H24" s="115"/>
      <c r="I24" s="18"/>
      <c r="L24" s="42"/>
      <c r="M24" s="107" t="s">
        <v>4609</v>
      </c>
      <c r="N24" s="108"/>
      <c r="O24" s="109"/>
      <c r="Q24" s="36"/>
      <c r="R24" s="36"/>
      <c r="S24" s="36" t="str">
        <f>IF(ISBLANK(Q24),"",_xlfn.XLOOKUP(Q24,'pokedex_(Update_04.21)'!$A$2:$A$959,'pokedex_(Update_04.21)'!$I$2:$I$959,""))</f>
        <v/>
      </c>
      <c r="T24" s="36" t="str">
        <f>IF(ISBLANK(Q24),"",IF(_xlfn.XLOOKUP(Q24,'pokedex_(Update_04.21)'!$A$2:$A$959,'pokedex_(Update_04.21)'!$J$2:$J$959,"")=0,"",_xlfn.XLOOKUP(Q24,'pokedex_(Update_04.21)'!$A$2:$A$959,'pokedex_(Update_04.21)'!$J$2:$J$959,"")))</f>
        <v/>
      </c>
    </row>
    <row r="25" spans="1:20" ht="15" thickBot="1" x14ac:dyDescent="0.4">
      <c r="A25" s="35"/>
      <c r="B25" s="36"/>
      <c r="C25" s="36" t="str">
        <f>IF(ISBLANK(A25),"",_xlfn.XLOOKUP(A25,'pokedex_(Update_04.21)'!$A$2:$A$959,'pokedex_(Update_04.21)'!$I$2:$I$959,""))</f>
        <v/>
      </c>
      <c r="D25" s="36" t="str">
        <f>IF(ISBLANK(A25),"",IF(_xlfn.XLOOKUP(A25,'pokedex_(Update_04.21)'!$A$2:$A$959,'pokedex_(Update_04.21)'!$J$2:$J$959,"")=0,"",_xlfn.XLOOKUP(A25,'pokedex_(Update_04.21)'!$A$2:$A$959,'pokedex_(Update_04.21)'!$J$2:$J$959,"")))</f>
        <v/>
      </c>
      <c r="F25" s="98" cm="1">
        <f t="array" ref="F25">IFERROR(_xlfn.XLOOKUP(E13,'pokedex_(Update_04.21)'!A2:A959,'pokedex_(Update_04.21)'!Z2:Z959,"")*_xlfn.XLOOKUP(C4,'pokedex_(Update_04.21)'!AV1:BM1,_xlfn.XLOOKUP(pokefight!Q4,'pokedex_(Update_04.21)'!A2:A959,'pokedex_(Update_04.21)'!AV2:BM959))*_xlfn.XLOOKUP(D4,'pokedex_(Update_04.21)'!AV1:BM1,_xlfn.XLOOKUP(pokefight!Q4,'pokedex_(Update_04.21)'!A2:A959,'pokedex_(Update_04.21)'!AV2:BM959),1),"")</f>
        <v>100</v>
      </c>
      <c r="G25" s="99"/>
      <c r="H25" s="100"/>
      <c r="I25" s="18">
        <f t="shared" si="0"/>
        <v>1</v>
      </c>
      <c r="L25" s="42">
        <f t="shared" si="1"/>
        <v>0</v>
      </c>
      <c r="M25" s="101" cm="1">
        <f t="array" ref="M25">IFERROR(_xlfn.XLOOKUP(L13,'pokedex_(Update_04.21)'!A2:A959,'pokedex_(Update_04.21)'!Z2:Z959,"")*_xlfn.XLOOKUP(S4,'pokedex_(Update_04.21)'!AV1:BM1,_xlfn.XLOOKUP(pokefight!A4,'pokedex_(Update_04.21)'!A2:A959,'pokedex_(Update_04.21)'!AV2:BM959))*_xlfn.XLOOKUP(T4,'pokedex_(Update_04.21)'!AV1:BM1,_xlfn.XLOOKUP(pokefight!Q4,'pokedex_(Update_04.21)'!A2:A959,'pokedex_(Update_04.21)'!AV2:BM959),1),"")</f>
        <v>30</v>
      </c>
      <c r="N25" s="102"/>
      <c r="O25" s="103"/>
      <c r="Q25" s="36"/>
      <c r="R25" s="36"/>
      <c r="S25" s="36" t="str">
        <f>IF(ISBLANK(Q25),"",_xlfn.XLOOKUP(Q25,'pokedex_(Update_04.21)'!$A$2:$A$959,'pokedex_(Update_04.21)'!$I$2:$I$959,""))</f>
        <v/>
      </c>
      <c r="T25" s="36" t="str">
        <f>IF(ISBLANK(Q25),"",IF(_xlfn.XLOOKUP(Q25,'pokedex_(Update_04.21)'!$A$2:$A$959,'pokedex_(Update_04.21)'!$J$2:$J$959,"")=0,"",_xlfn.XLOOKUP(Q25,'pokedex_(Update_04.21)'!$A$2:$A$959,'pokedex_(Update_04.21)'!$J$2:$J$959,"")))</f>
        <v/>
      </c>
    </row>
    <row r="26" spans="1:20" ht="16" thickTop="1" x14ac:dyDescent="0.4">
      <c r="A26" s="35"/>
      <c r="B26" s="36"/>
      <c r="C26" s="36" t="str">
        <f>IF(ISBLANK(A26),"",_xlfn.XLOOKUP(A26,'pokedex_(Update_04.21)'!$A$2:$A$959,'pokedex_(Update_04.21)'!$I$2:$I$959,""))</f>
        <v/>
      </c>
      <c r="D26" s="36" t="str">
        <f>IF(ISBLANK(A26),"",IF(_xlfn.XLOOKUP(A26,'pokedex_(Update_04.21)'!$A$2:$A$959,'pokedex_(Update_04.21)'!$J$2:$J$959,"")=0,"",_xlfn.XLOOKUP(A26,'pokedex_(Update_04.21)'!$A$2:$A$959,'pokedex_(Update_04.21)'!$J$2:$J$959,"")))</f>
        <v/>
      </c>
      <c r="F26" s="113" t="s">
        <v>4610</v>
      </c>
      <c r="G26" s="114"/>
      <c r="H26" s="115"/>
      <c r="I26" s="18"/>
      <c r="L26" s="42"/>
      <c r="M26" s="107" t="s">
        <v>4610</v>
      </c>
      <c r="N26" s="108"/>
      <c r="O26" s="109"/>
      <c r="Q26" s="36"/>
      <c r="R26" s="36"/>
      <c r="S26" s="36" t="str">
        <f>IF(ISBLANK(Q26),"",_xlfn.XLOOKUP(Q26,'pokedex_(Update_04.21)'!$A$2:$A$959,'pokedex_(Update_04.21)'!$I$2:$I$959,""))</f>
        <v/>
      </c>
      <c r="T26" s="36" t="str">
        <f>IF(ISBLANK(Q26),"",IF(_xlfn.XLOOKUP(Q26,'pokedex_(Update_04.21)'!$A$2:$A$959,'pokedex_(Update_04.21)'!$J$2:$J$959,"")=0,"",_xlfn.XLOOKUP(Q26,'pokedex_(Update_04.21)'!$A$2:$A$959,'pokedex_(Update_04.21)'!$J$2:$J$959,"")))</f>
        <v/>
      </c>
    </row>
    <row r="27" spans="1:20" ht="15" thickBot="1" x14ac:dyDescent="0.4">
      <c r="A27" s="35"/>
      <c r="B27" s="36"/>
      <c r="C27" s="36" t="str">
        <f>IF(ISBLANK(A27),"",_xlfn.XLOOKUP(A27,'pokedex_(Update_04.21)'!$A$2:$A$959,'pokedex_(Update_04.21)'!$I$2:$I$959,""))</f>
        <v/>
      </c>
      <c r="D27" s="36" t="str">
        <f>IF(ISBLANK(A27),"",IF(_xlfn.XLOOKUP(A27,'pokedex_(Update_04.21)'!$A$2:$A$959,'pokedex_(Update_04.21)'!$J$2:$J$959,"")=0,"",_xlfn.XLOOKUP(A27,'pokedex_(Update_04.21)'!$A$2:$A$959,'pokedex_(Update_04.21)'!$J$2:$J$959,"")))</f>
        <v/>
      </c>
      <c r="F27" s="110">
        <f>_xlfn.XLOOKUP(A1,'pokedex_(Update_04.21)'!A2:A959,'pokedex_(Update_04.21)'!Z2:Z959,"")</f>
        <v>50</v>
      </c>
      <c r="G27" s="111"/>
      <c r="H27" s="112"/>
      <c r="I27" s="18">
        <f t="shared" si="0"/>
        <v>0</v>
      </c>
      <c r="L27" s="42">
        <f t="shared" si="1"/>
        <v>1</v>
      </c>
      <c r="M27" s="104">
        <f>_xlfn.XLOOKUP(Q1,'pokedex_(Update_04.21)'!A2:A959,'pokedex_(Update_04.21)'!Z2:Z959,"")</f>
        <v>60</v>
      </c>
      <c r="N27" s="105"/>
      <c r="O27" s="106"/>
      <c r="Q27" s="36"/>
      <c r="R27" s="36"/>
      <c r="S27" s="36" t="str">
        <f>IF(ISBLANK(Q27),"",_xlfn.XLOOKUP(Q27,'pokedex_(Update_04.21)'!$A$2:$A$959,'pokedex_(Update_04.21)'!$I$2:$I$959,""))</f>
        <v/>
      </c>
      <c r="T27" s="36" t="str">
        <f>IF(ISBLANK(Q27),"",IF(_xlfn.XLOOKUP(Q27,'pokedex_(Update_04.21)'!$A$2:$A$959,'pokedex_(Update_04.21)'!$J$2:$J$959,"")=0,"",_xlfn.XLOOKUP(Q27,'pokedex_(Update_04.21)'!$A$2:$A$959,'pokedex_(Update_04.21)'!$J$2:$J$959,"")))</f>
        <v/>
      </c>
    </row>
    <row r="28" spans="1:20" ht="16" thickTop="1" x14ac:dyDescent="0.4">
      <c r="A28" s="35"/>
      <c r="B28" s="36"/>
      <c r="C28" s="36" t="str">
        <f>IF(ISBLANK(A28),"",_xlfn.XLOOKUP(A28,'pokedex_(Update_04.21)'!$A$2:$A$959,'pokedex_(Update_04.21)'!$I$2:$I$959,""))</f>
        <v/>
      </c>
      <c r="D28" s="36" t="str">
        <f>IF(ISBLANK(A28),"",IF(_xlfn.XLOOKUP(A28,'pokedex_(Update_04.21)'!$A$2:$A$959,'pokedex_(Update_04.21)'!$J$2:$J$959,"")=0,"",_xlfn.XLOOKUP(A28,'pokedex_(Update_04.21)'!$A$2:$A$959,'pokedex_(Update_04.21)'!$J$2:$J$959,"")))</f>
        <v/>
      </c>
      <c r="F28" s="113" t="s">
        <v>4611</v>
      </c>
      <c r="G28" s="114"/>
      <c r="H28" s="115"/>
      <c r="I28" s="18"/>
      <c r="L28" s="42"/>
      <c r="M28" s="107" t="s">
        <v>4611</v>
      </c>
      <c r="N28" s="108"/>
      <c r="O28" s="109"/>
      <c r="Q28" s="36"/>
      <c r="R28" s="36"/>
      <c r="S28" s="36" t="str">
        <f>IF(ISBLANK(Q28),"",_xlfn.XLOOKUP(Q28,'pokedex_(Update_04.21)'!$A$2:$A$959,'pokedex_(Update_04.21)'!$I$2:$I$959,""))</f>
        <v/>
      </c>
      <c r="T28" s="36" t="str">
        <f>IF(ISBLANK(Q28),"",IF(_xlfn.XLOOKUP(Q28,'pokedex_(Update_04.21)'!$A$2:$A$959,'pokedex_(Update_04.21)'!$J$2:$J$959,"")=0,"",_xlfn.XLOOKUP(Q28,'pokedex_(Update_04.21)'!$A$2:$A$959,'pokedex_(Update_04.21)'!$J$2:$J$959,"")))</f>
        <v/>
      </c>
    </row>
    <row r="29" spans="1:20" ht="15" thickBot="1" x14ac:dyDescent="0.4">
      <c r="A29" s="35"/>
      <c r="B29" s="36"/>
      <c r="C29" s="36" t="str">
        <f>IF(ISBLANK(A29),"",_xlfn.XLOOKUP(A29,'pokedex_(Update_04.21)'!$A$2:$A$959,'pokedex_(Update_04.21)'!$I$2:$I$959,""))</f>
        <v/>
      </c>
      <c r="D29" s="36" t="str">
        <f>IF(ISBLANK(A29),"",IF(_xlfn.XLOOKUP(A29,'pokedex_(Update_04.21)'!$A$2:$A$959,'pokedex_(Update_04.21)'!$J$2:$J$959,"")=0,"",_xlfn.XLOOKUP(A29,'pokedex_(Update_04.21)'!$A$2:$A$959,'pokedex_(Update_04.21)'!$J$2:$J$959,"")))</f>
        <v/>
      </c>
      <c r="F29" s="98">
        <f>IFERROR(IF(ISBLANK(A1),"",F17+F19+F21+F23+F25+F27),"")</f>
        <v>398</v>
      </c>
      <c r="G29" s="99"/>
      <c r="H29" s="100"/>
      <c r="I29" s="18">
        <f t="shared" si="0"/>
        <v>1</v>
      </c>
      <c r="L29" s="42">
        <f t="shared" si="1"/>
        <v>0</v>
      </c>
      <c r="M29" s="101">
        <f>IFERROR(M17+M19+M21+M23+M25+M27,"")</f>
        <v>263</v>
      </c>
      <c r="N29" s="102"/>
      <c r="O29" s="103"/>
      <c r="Q29" s="36"/>
      <c r="R29" s="36"/>
      <c r="S29" s="36" t="str">
        <f>IF(ISBLANK(Q29),"",_xlfn.XLOOKUP(Q29,'pokedex_(Update_04.21)'!$A$2:$A$959,'pokedex_(Update_04.21)'!$I$2:$I$959,""))</f>
        <v/>
      </c>
      <c r="T29" s="36" t="str">
        <f>IF(ISBLANK(Q29),"",IF(_xlfn.XLOOKUP(Q29,'pokedex_(Update_04.21)'!$A$2:$A$959,'pokedex_(Update_04.21)'!$J$2:$J$959,"")=0,"",_xlfn.XLOOKUP(Q29,'pokedex_(Update_04.21)'!$A$2:$A$959,'pokedex_(Update_04.21)'!$J$2:$J$959,"")))</f>
        <v/>
      </c>
    </row>
    <row r="30" spans="1:20" ht="15" thickTop="1" x14ac:dyDescent="0.35">
      <c r="A30" s="35"/>
      <c r="B30" s="36"/>
      <c r="C30" s="36" t="str">
        <f>IF(ISBLANK(A30),"",_xlfn.XLOOKUP(A30,'pokedex_(Update_04.21)'!$A$2:$A$959,'pokedex_(Update_04.21)'!$I$2:$I$959,""))</f>
        <v/>
      </c>
      <c r="D30" s="36" t="str">
        <f>IF(ISBLANK(A30),"",IF(_xlfn.XLOOKUP(A30,'pokedex_(Update_04.21)'!$A$2:$A$959,'pokedex_(Update_04.21)'!$J$2:$J$959,"")=0,"",_xlfn.XLOOKUP(A30,'pokedex_(Update_04.21)'!$A$2:$A$959,'pokedex_(Update_04.21)'!$J$2:$J$959,"")))</f>
        <v/>
      </c>
      <c r="F30" s="97" t="str" cm="1">
        <f t="array" ref="F30">IFERROR(_xlfn.IFS(F29+M29=0,"Choose your pokemon",SUM(I17:I29)&gt;SUM(L17:L29),E13&amp;" wins!",SUM(I17:I29)=SUM(L17:L29),"It is a draw!",SUM(L17:L29)&gt;SUM(I17:I29),L13&amp;" wins!"),"Choose your pokemon!")</f>
        <v>Squirtle wins!</v>
      </c>
      <c r="G30" s="97"/>
      <c r="H30" s="97"/>
      <c r="I30" s="97"/>
      <c r="J30" s="97"/>
      <c r="K30" s="97"/>
      <c r="L30" s="97"/>
      <c r="M30" s="97"/>
      <c r="N30" s="97"/>
      <c r="O30" s="97"/>
      <c r="Q30" s="36"/>
      <c r="R30" s="36"/>
      <c r="S30" s="36" t="str">
        <f>IF(ISBLANK(Q30),"",_xlfn.XLOOKUP(Q30,'pokedex_(Update_04.21)'!$A$2:$A$959,'pokedex_(Update_04.21)'!$I$2:$I$959,""))</f>
        <v/>
      </c>
      <c r="T30" s="36" t="str">
        <f>IF(ISBLANK(Q30),"",IF(_xlfn.XLOOKUP(Q30,'pokedex_(Update_04.21)'!$A$2:$A$959,'pokedex_(Update_04.21)'!$J$2:$J$959,"")=0,"",_xlfn.XLOOKUP(Q30,'pokedex_(Update_04.21)'!$A$2:$A$959,'pokedex_(Update_04.21)'!$J$2:$J$959,"")))</f>
        <v/>
      </c>
    </row>
    <row r="31" spans="1:20" x14ac:dyDescent="0.35">
      <c r="A31" s="35"/>
      <c r="B31" s="36"/>
      <c r="C31" s="36" t="str">
        <f>IF(ISBLANK(A31),"",_xlfn.XLOOKUP(A31,'pokedex_(Update_04.21)'!$A$2:$A$959,'pokedex_(Update_04.21)'!$I$2:$I$959,""))</f>
        <v/>
      </c>
      <c r="D31" s="36" t="str">
        <f>IF(ISBLANK(A31),"",IF(_xlfn.XLOOKUP(A31,'pokedex_(Update_04.21)'!$A$2:$A$959,'pokedex_(Update_04.21)'!$J$2:$J$959,"")=0,"",_xlfn.XLOOKUP(A31,'pokedex_(Update_04.21)'!$A$2:$A$959,'pokedex_(Update_04.21)'!$J$2:$J$959,"")))</f>
        <v/>
      </c>
      <c r="F31" s="97"/>
      <c r="G31" s="97"/>
      <c r="H31" s="97"/>
      <c r="I31" s="97"/>
      <c r="J31" s="97"/>
      <c r="K31" s="97"/>
      <c r="L31" s="97"/>
      <c r="M31" s="97"/>
      <c r="N31" s="97"/>
      <c r="O31" s="97"/>
      <c r="Q31" s="36"/>
      <c r="R31" s="36"/>
      <c r="S31" s="36" t="str">
        <f>IF(ISBLANK(Q31),"",_xlfn.XLOOKUP(Q31,'pokedex_(Update_04.21)'!$A$2:$A$959,'pokedex_(Update_04.21)'!$I$2:$I$959,""))</f>
        <v/>
      </c>
      <c r="T31" s="36" t="str">
        <f>IF(ISBLANK(Q31),"",IF(_xlfn.XLOOKUP(Q31,'pokedex_(Update_04.21)'!$A$2:$A$959,'pokedex_(Update_04.21)'!$J$2:$J$959,"")=0,"",_xlfn.XLOOKUP(Q31,'pokedex_(Update_04.21)'!$A$2:$A$959,'pokedex_(Update_04.21)'!$J$2:$J$959,"")))</f>
        <v/>
      </c>
    </row>
    <row r="32" spans="1:20" x14ac:dyDescent="0.35">
      <c r="A32" s="35"/>
      <c r="B32" s="36"/>
      <c r="C32" s="36" t="str">
        <f>IF(ISBLANK(A32),"",_xlfn.XLOOKUP(A32,'pokedex_(Update_04.21)'!$A$2:$A$959,'pokedex_(Update_04.21)'!$I$2:$I$959,""))</f>
        <v/>
      </c>
      <c r="D32" s="36" t="str">
        <f>IF(ISBLANK(A32),"",IF(_xlfn.XLOOKUP(A32,'pokedex_(Update_04.21)'!$A$2:$A$959,'pokedex_(Update_04.21)'!$J$2:$J$959,"")=0,"",_xlfn.XLOOKUP(A32,'pokedex_(Update_04.21)'!$A$2:$A$959,'pokedex_(Update_04.21)'!$J$2:$J$959,"")))</f>
        <v/>
      </c>
      <c r="F32" s="97"/>
      <c r="G32" s="97"/>
      <c r="H32" s="97"/>
      <c r="I32" s="97"/>
      <c r="J32" s="97"/>
      <c r="K32" s="97"/>
      <c r="L32" s="97"/>
      <c r="M32" s="97"/>
      <c r="N32" s="97"/>
      <c r="O32" s="97"/>
      <c r="Q32" s="36"/>
      <c r="R32" s="36"/>
      <c r="S32" s="36" t="str">
        <f>IF(ISBLANK(Q32),"",_xlfn.XLOOKUP(Q32,'pokedex_(Update_04.21)'!$A$2:$A$959,'pokedex_(Update_04.21)'!$I$2:$I$959,""))</f>
        <v/>
      </c>
      <c r="T32" s="36" t="str">
        <f>IF(ISBLANK(Q32),"",IF(_xlfn.XLOOKUP(Q32,'pokedex_(Update_04.21)'!$A$2:$A$959,'pokedex_(Update_04.21)'!$J$2:$J$959,"")=0,"",_xlfn.XLOOKUP(Q32,'pokedex_(Update_04.21)'!$A$2:$A$959,'pokedex_(Update_04.21)'!$J$2:$J$959,"")))</f>
        <v/>
      </c>
    </row>
    <row r="33" spans="1:20" x14ac:dyDescent="0.35">
      <c r="A33" s="37"/>
      <c r="B33" s="37"/>
      <c r="C33" s="37" t="str">
        <f>IF(ISBLANK(A33),"",_xlfn.XLOOKUP(A33,'pokedex_(Update_04.21)'!$A$2:$A$959,'pokedex_(Update_04.21)'!$I$2:$I$959,""))</f>
        <v/>
      </c>
      <c r="D33" s="37" t="str">
        <f>IF(ISBLANK(A33),"",IF(_xlfn.XLOOKUP(A33,'pokedex_(Update_04.21)'!$A$2:$A$959,'pokedex_(Update_04.21)'!$J$2:$J$959,"")=0,"",_xlfn.XLOOKUP(A33,'pokedex_(Update_04.21)'!$A$2:$A$959,'pokedex_(Update_04.21)'!$J$2:$J$959,"")))</f>
        <v/>
      </c>
      <c r="Q33" s="37"/>
      <c r="R33" s="37"/>
      <c r="S33" s="37" t="str">
        <f>IF(ISBLANK(Q33),"",_xlfn.XLOOKUP(Q33,'pokedex_(Update_04.21)'!$A$2:$A$959,'pokedex_(Update_04.21)'!$I$2:$I$959,""))</f>
        <v/>
      </c>
      <c r="T33" s="37" t="str">
        <f>IF(ISBLANK(Q33),"",IF(_xlfn.XLOOKUP(Q33,'pokedex_(Update_04.21)'!$A$2:$A$959,'pokedex_(Update_04.21)'!$J$2:$J$959,"")=0,"",_xlfn.XLOOKUP(Q33,'pokedex_(Update_04.21)'!$A$2:$A$959,'pokedex_(Update_04.21)'!$J$2:$J$959,"")))</f>
        <v/>
      </c>
    </row>
    <row r="34" spans="1:20" x14ac:dyDescent="0.35">
      <c r="A34" s="37"/>
      <c r="B34" s="37"/>
      <c r="C34" s="37" t="str">
        <f>IF(ISBLANK(A34),"",_xlfn.XLOOKUP(A34,'pokedex_(Update_04.21)'!$A$2:$A$959,'pokedex_(Update_04.21)'!$I$2:$I$959,""))</f>
        <v/>
      </c>
      <c r="D34" s="37" t="str">
        <f>IF(ISBLANK(A34),"",IF(_xlfn.XLOOKUP(A34,'pokedex_(Update_04.21)'!$A$2:$A$959,'pokedex_(Update_04.21)'!$J$2:$J$959,"")=0,"",_xlfn.XLOOKUP(A34,'pokedex_(Update_04.21)'!$A$2:$A$959,'pokedex_(Update_04.21)'!$J$2:$J$959,"")))</f>
        <v/>
      </c>
      <c r="Q34" s="37"/>
      <c r="R34" s="37"/>
      <c r="S34" s="37" t="str">
        <f>IF(ISBLANK(Q34),"",_xlfn.XLOOKUP(Q34,'pokedex_(Update_04.21)'!$A$2:$A$959,'pokedex_(Update_04.21)'!$I$2:$I$959,""))</f>
        <v/>
      </c>
      <c r="T34" s="37" t="str">
        <f>IF(ISBLANK(Q34),"",IF(_xlfn.XLOOKUP(Q34,'pokedex_(Update_04.21)'!$A$2:$A$959,'pokedex_(Update_04.21)'!$J$2:$J$959,"")=0,"",_xlfn.XLOOKUP(Q34,'pokedex_(Update_04.21)'!$A$2:$A$959,'pokedex_(Update_04.21)'!$J$2:$J$959,"")))</f>
        <v/>
      </c>
    </row>
    <row r="35" spans="1:20" x14ac:dyDescent="0.35">
      <c r="A35" s="37"/>
      <c r="B35" s="37"/>
      <c r="C35" s="37" t="str">
        <f>IF(ISBLANK(A35),"",_xlfn.XLOOKUP(A35,'pokedex_(Update_04.21)'!$A$2:$A$959,'pokedex_(Update_04.21)'!$I$2:$I$959,""))</f>
        <v/>
      </c>
      <c r="D35" s="37" t="str">
        <f>IF(ISBLANK(A35),"",IF(_xlfn.XLOOKUP(A35,'pokedex_(Update_04.21)'!$A$2:$A$959,'pokedex_(Update_04.21)'!$J$2:$J$959,"")=0,"",_xlfn.XLOOKUP(A35,'pokedex_(Update_04.21)'!$A$2:$A$959,'pokedex_(Update_04.21)'!$J$2:$J$959,"")))</f>
        <v/>
      </c>
      <c r="Q35" s="37"/>
      <c r="R35" s="37"/>
      <c r="S35" s="37" t="str">
        <f>IF(ISBLANK(Q35),"",_xlfn.XLOOKUP(Q35,'pokedex_(Update_04.21)'!$A$2:$A$959,'pokedex_(Update_04.21)'!$I$2:$I$959,""))</f>
        <v/>
      </c>
      <c r="T35" s="37" t="str">
        <f>IF(ISBLANK(Q35),"",IF(_xlfn.XLOOKUP(Q35,'pokedex_(Update_04.21)'!$A$2:$A$959,'pokedex_(Update_04.21)'!$J$2:$J$959,"")=0,"",_xlfn.XLOOKUP(Q35,'pokedex_(Update_04.21)'!$A$2:$A$959,'pokedex_(Update_04.21)'!$J$2:$J$959,"")))</f>
        <v/>
      </c>
    </row>
    <row r="36" spans="1:20" x14ac:dyDescent="0.35">
      <c r="A36" s="37"/>
      <c r="B36" s="37"/>
      <c r="C36" s="37" t="str">
        <f>IF(ISBLANK(A36),"",_xlfn.XLOOKUP(A36,'pokedex_(Update_04.21)'!$A$2:$A$959,'pokedex_(Update_04.21)'!$I$2:$I$959,""))</f>
        <v/>
      </c>
      <c r="D36" s="37" t="str">
        <f>IF(ISBLANK(A36),"",IF(_xlfn.XLOOKUP(A36,'pokedex_(Update_04.21)'!$A$2:$A$959,'pokedex_(Update_04.21)'!$J$2:$J$959,"")=0,"",_xlfn.XLOOKUP(A36,'pokedex_(Update_04.21)'!$A$2:$A$959,'pokedex_(Update_04.21)'!$J$2:$J$959,"")))</f>
        <v/>
      </c>
      <c r="Q36" s="37"/>
      <c r="R36" s="37"/>
      <c r="S36" s="37" t="str">
        <f>IF(ISBLANK(Q36),"",_xlfn.XLOOKUP(Q36,'pokedex_(Update_04.21)'!$A$2:$A$959,'pokedex_(Update_04.21)'!$I$2:$I$959,""))</f>
        <v/>
      </c>
      <c r="T36" s="37" t="str">
        <f>IF(ISBLANK(Q36),"",IF(_xlfn.XLOOKUP(Q36,'pokedex_(Update_04.21)'!$A$2:$A$959,'pokedex_(Update_04.21)'!$J$2:$J$959,"")=0,"",_xlfn.XLOOKUP(Q36,'pokedex_(Update_04.21)'!$A$2:$A$959,'pokedex_(Update_04.21)'!$J$2:$J$959,"")))</f>
        <v/>
      </c>
    </row>
    <row r="37" spans="1:20" x14ac:dyDescent="0.35">
      <c r="A37" s="37"/>
      <c r="B37" s="37"/>
      <c r="C37" s="37" t="str">
        <f>IF(ISBLANK(A37),"",_xlfn.XLOOKUP(A37,'pokedex_(Update_04.21)'!$A$2:$A$959,'pokedex_(Update_04.21)'!$I$2:$I$959,""))</f>
        <v/>
      </c>
      <c r="D37" s="37" t="str">
        <f>IF(ISBLANK(A37),"",IF(_xlfn.XLOOKUP(A37,'pokedex_(Update_04.21)'!$A$2:$A$959,'pokedex_(Update_04.21)'!$J$2:$J$959,"")=0,"",_xlfn.XLOOKUP(A37,'pokedex_(Update_04.21)'!$A$2:$A$959,'pokedex_(Update_04.21)'!$J$2:$J$959,"")))</f>
        <v/>
      </c>
      <c r="Q37" s="37"/>
      <c r="R37" s="37"/>
      <c r="S37" s="37" t="str">
        <f>IF(ISBLANK(Q37),"",_xlfn.XLOOKUP(Q37,'pokedex_(Update_04.21)'!$A$2:$A$959,'pokedex_(Update_04.21)'!$I$2:$I$959,""))</f>
        <v/>
      </c>
      <c r="T37" s="37" t="str">
        <f>IF(ISBLANK(Q37),"",IF(_xlfn.XLOOKUP(Q37,'pokedex_(Update_04.21)'!$A$2:$A$959,'pokedex_(Update_04.21)'!$J$2:$J$959,"")=0,"",_xlfn.XLOOKUP(Q37,'pokedex_(Update_04.21)'!$A$2:$A$959,'pokedex_(Update_04.21)'!$J$2:$J$959,"")))</f>
        <v/>
      </c>
    </row>
    <row r="38" spans="1:20" x14ac:dyDescent="0.35">
      <c r="A38" s="37"/>
      <c r="B38" s="37"/>
      <c r="C38" s="37" t="str">
        <f>IF(ISBLANK(A38),"",_xlfn.XLOOKUP(A38,'pokedex_(Update_04.21)'!$A$2:$A$959,'pokedex_(Update_04.21)'!$I$2:$I$959,""))</f>
        <v/>
      </c>
      <c r="D38" s="37" t="str">
        <f>IF(ISBLANK(A38),"",IF(_xlfn.XLOOKUP(A38,'pokedex_(Update_04.21)'!$A$2:$A$959,'pokedex_(Update_04.21)'!$J$2:$J$959,"")=0,"",_xlfn.XLOOKUP(A38,'pokedex_(Update_04.21)'!$A$2:$A$959,'pokedex_(Update_04.21)'!$J$2:$J$959,"")))</f>
        <v/>
      </c>
      <c r="Q38" s="37"/>
      <c r="R38" s="37"/>
      <c r="S38" s="37" t="str">
        <f>IF(ISBLANK(Q38),"",_xlfn.XLOOKUP(Q38,'pokedex_(Update_04.21)'!$A$2:$A$959,'pokedex_(Update_04.21)'!$I$2:$I$959,""))</f>
        <v/>
      </c>
      <c r="T38" s="37" t="str">
        <f>IF(ISBLANK(Q38),"",IF(_xlfn.XLOOKUP(Q38,'pokedex_(Update_04.21)'!$A$2:$A$959,'pokedex_(Update_04.21)'!$J$2:$J$959,"")=0,"",_xlfn.XLOOKUP(Q38,'pokedex_(Update_04.21)'!$A$2:$A$959,'pokedex_(Update_04.21)'!$J$2:$J$959,"")))</f>
        <v/>
      </c>
    </row>
    <row r="39" spans="1:20" x14ac:dyDescent="0.35">
      <c r="A39" s="37"/>
      <c r="B39" s="37"/>
      <c r="C39" s="37" t="str">
        <f>IF(ISBLANK(A39),"",_xlfn.XLOOKUP(A39,'pokedex_(Update_04.21)'!$A$2:$A$959,'pokedex_(Update_04.21)'!$I$2:$I$959,""))</f>
        <v/>
      </c>
      <c r="D39" s="37" t="str">
        <f>IF(ISBLANK(A39),"",IF(_xlfn.XLOOKUP(A39,'pokedex_(Update_04.21)'!$A$2:$A$959,'pokedex_(Update_04.21)'!$J$2:$J$959,"")=0,"",_xlfn.XLOOKUP(A39,'pokedex_(Update_04.21)'!$A$2:$A$959,'pokedex_(Update_04.21)'!$J$2:$J$959,"")))</f>
        <v/>
      </c>
      <c r="Q39" s="37"/>
      <c r="R39" s="37"/>
      <c r="S39" s="37" t="str">
        <f>IF(ISBLANK(Q39),"",_xlfn.XLOOKUP(Q39,'pokedex_(Update_04.21)'!$A$2:$A$959,'pokedex_(Update_04.21)'!$I$2:$I$959,""))</f>
        <v/>
      </c>
      <c r="T39" s="37" t="str">
        <f>IF(ISBLANK(Q39),"",IF(_xlfn.XLOOKUP(Q39,'pokedex_(Update_04.21)'!$A$2:$A$959,'pokedex_(Update_04.21)'!$J$2:$J$959,"")=0,"",_xlfn.XLOOKUP(Q39,'pokedex_(Update_04.21)'!$A$2:$A$959,'pokedex_(Update_04.21)'!$J$2:$J$959,"")))</f>
        <v/>
      </c>
    </row>
    <row r="40" spans="1:20" x14ac:dyDescent="0.35">
      <c r="A40" s="37"/>
      <c r="B40" s="37"/>
      <c r="C40" s="37" t="str">
        <f>IF(ISBLANK(A40),"",_xlfn.XLOOKUP(A40,'pokedex_(Update_04.21)'!$A$2:$A$959,'pokedex_(Update_04.21)'!$I$2:$I$959,""))</f>
        <v/>
      </c>
      <c r="D40" s="37" t="str">
        <f>IF(ISBLANK(A40),"",IF(_xlfn.XLOOKUP(A40,'pokedex_(Update_04.21)'!$A$2:$A$959,'pokedex_(Update_04.21)'!$J$2:$J$959,"")=0,"",_xlfn.XLOOKUP(A40,'pokedex_(Update_04.21)'!$A$2:$A$959,'pokedex_(Update_04.21)'!$J$2:$J$959,"")))</f>
        <v/>
      </c>
      <c r="Q40" s="37"/>
      <c r="R40" s="37"/>
      <c r="S40" s="37" t="str">
        <f>IF(ISBLANK(Q40),"",_xlfn.XLOOKUP(Q40,'pokedex_(Update_04.21)'!$A$2:$A$959,'pokedex_(Update_04.21)'!$I$2:$I$959,""))</f>
        <v/>
      </c>
      <c r="T40" s="37" t="str">
        <f>IF(ISBLANK(Q40),"",IF(_xlfn.XLOOKUP(Q40,'pokedex_(Update_04.21)'!$A$2:$A$959,'pokedex_(Update_04.21)'!$J$2:$J$959,"")=0,"",_xlfn.XLOOKUP(Q40,'pokedex_(Update_04.21)'!$A$2:$A$959,'pokedex_(Update_04.21)'!$J$2:$J$959,"")))</f>
        <v/>
      </c>
    </row>
    <row r="41" spans="1:20" x14ac:dyDescent="0.35">
      <c r="A41" s="37"/>
      <c r="B41" s="37"/>
      <c r="C41" s="37" t="str">
        <f>IF(ISBLANK(A41),"",_xlfn.XLOOKUP(A41,'pokedex_(Update_04.21)'!$A$2:$A$959,'pokedex_(Update_04.21)'!$I$2:$I$959,""))</f>
        <v/>
      </c>
      <c r="D41" s="37" t="str">
        <f>IF(ISBLANK(A41),"",IF(_xlfn.XLOOKUP(A41,'pokedex_(Update_04.21)'!$A$2:$A$959,'pokedex_(Update_04.21)'!$J$2:$J$959,"")=0,"",_xlfn.XLOOKUP(A41,'pokedex_(Update_04.21)'!$A$2:$A$959,'pokedex_(Update_04.21)'!$J$2:$J$959,"")))</f>
        <v/>
      </c>
      <c r="Q41" s="37"/>
      <c r="R41" s="37"/>
      <c r="S41" s="37" t="str">
        <f>IF(ISBLANK(Q41),"",_xlfn.XLOOKUP(Q41,'pokedex_(Update_04.21)'!$A$2:$A$959,'pokedex_(Update_04.21)'!$I$2:$I$959,""))</f>
        <v/>
      </c>
      <c r="T41" s="37" t="str">
        <f>IF(ISBLANK(Q41),"",IF(_xlfn.XLOOKUP(Q41,'pokedex_(Update_04.21)'!$A$2:$A$959,'pokedex_(Update_04.21)'!$J$2:$J$959,"")=0,"",_xlfn.XLOOKUP(Q41,'pokedex_(Update_04.21)'!$A$2:$A$959,'pokedex_(Update_04.21)'!$J$2:$J$959,"")))</f>
        <v/>
      </c>
    </row>
    <row r="42" spans="1:20" x14ac:dyDescent="0.35">
      <c r="A42" s="37"/>
      <c r="B42" s="37"/>
      <c r="C42" s="37" t="str">
        <f>IF(ISBLANK(A42),"",_xlfn.XLOOKUP(A42,'pokedex_(Update_04.21)'!$A$2:$A$959,'pokedex_(Update_04.21)'!$I$2:$I$959,""))</f>
        <v/>
      </c>
      <c r="D42" s="37" t="str">
        <f>IF(ISBLANK(A42),"",IF(_xlfn.XLOOKUP(A42,'pokedex_(Update_04.21)'!$A$2:$A$959,'pokedex_(Update_04.21)'!$J$2:$J$959,"")=0,"",_xlfn.XLOOKUP(A42,'pokedex_(Update_04.21)'!$A$2:$A$959,'pokedex_(Update_04.21)'!$J$2:$J$959,"")))</f>
        <v/>
      </c>
      <c r="Q42" s="37"/>
      <c r="R42" s="37"/>
      <c r="S42" s="37" t="str">
        <f>IF(ISBLANK(Q42),"",_xlfn.XLOOKUP(Q42,'pokedex_(Update_04.21)'!$A$2:$A$959,'pokedex_(Update_04.21)'!$I$2:$I$959,""))</f>
        <v/>
      </c>
      <c r="T42" s="37" t="str">
        <f>IF(ISBLANK(Q42),"",IF(_xlfn.XLOOKUP(Q42,'pokedex_(Update_04.21)'!$A$2:$A$959,'pokedex_(Update_04.21)'!$J$2:$J$959,"")=0,"",_xlfn.XLOOKUP(Q42,'pokedex_(Update_04.21)'!$A$2:$A$959,'pokedex_(Update_04.21)'!$J$2:$J$959,"")))</f>
        <v/>
      </c>
    </row>
    <row r="43" spans="1:20" x14ac:dyDescent="0.35">
      <c r="A43" s="37"/>
      <c r="B43" s="37"/>
      <c r="C43" s="37" t="str">
        <f>IF(ISBLANK(A43),"",_xlfn.XLOOKUP(A43,'pokedex_(Update_04.21)'!$A$2:$A$959,'pokedex_(Update_04.21)'!$I$2:$I$959,""))</f>
        <v/>
      </c>
      <c r="D43" s="37" t="str">
        <f>IF(ISBLANK(A43),"",IF(_xlfn.XLOOKUP(A43,'pokedex_(Update_04.21)'!$A$2:$A$959,'pokedex_(Update_04.21)'!$J$2:$J$959,"")=0,"",_xlfn.XLOOKUP(A43,'pokedex_(Update_04.21)'!$A$2:$A$959,'pokedex_(Update_04.21)'!$J$2:$J$959,"")))</f>
        <v/>
      </c>
      <c r="Q43" s="37"/>
      <c r="R43" s="37"/>
      <c r="S43" s="37" t="str">
        <f>IF(ISBLANK(Q43),"",_xlfn.XLOOKUP(Q43,'pokedex_(Update_04.21)'!$A$2:$A$959,'pokedex_(Update_04.21)'!$I$2:$I$959,""))</f>
        <v/>
      </c>
      <c r="T43" s="37" t="str">
        <f>IF(ISBLANK(Q43),"",IF(_xlfn.XLOOKUP(Q43,'pokedex_(Update_04.21)'!$A$2:$A$959,'pokedex_(Update_04.21)'!$J$2:$J$959,"")=0,"",_xlfn.XLOOKUP(Q43,'pokedex_(Update_04.21)'!$A$2:$A$959,'pokedex_(Update_04.21)'!$J$2:$J$959,"")))</f>
        <v/>
      </c>
    </row>
    <row r="44" spans="1:20" x14ac:dyDescent="0.35">
      <c r="A44" s="37"/>
      <c r="B44" s="37"/>
      <c r="C44" s="37" t="str">
        <f>IF(ISBLANK(A44),"",_xlfn.XLOOKUP(A44,'pokedex_(Update_04.21)'!$A$2:$A$959,'pokedex_(Update_04.21)'!$I$2:$I$959,""))</f>
        <v/>
      </c>
      <c r="D44" s="37" t="str">
        <f>IF(ISBLANK(A44),"",IF(_xlfn.XLOOKUP(A44,'pokedex_(Update_04.21)'!$A$2:$A$959,'pokedex_(Update_04.21)'!$J$2:$J$959,"")=0,"",_xlfn.XLOOKUP(A44,'pokedex_(Update_04.21)'!$A$2:$A$959,'pokedex_(Update_04.21)'!$J$2:$J$959,"")))</f>
        <v/>
      </c>
      <c r="Q44" s="37"/>
      <c r="R44" s="37"/>
      <c r="S44" s="37" t="str">
        <f>IF(ISBLANK(Q44),"",_xlfn.XLOOKUP(Q44,'pokedex_(Update_04.21)'!$A$2:$A$959,'pokedex_(Update_04.21)'!$I$2:$I$959,""))</f>
        <v/>
      </c>
      <c r="T44" s="37" t="str">
        <f>IF(ISBLANK(Q44),"",IF(_xlfn.XLOOKUP(Q44,'pokedex_(Update_04.21)'!$A$2:$A$959,'pokedex_(Update_04.21)'!$J$2:$J$959,"")=0,"",_xlfn.XLOOKUP(Q44,'pokedex_(Update_04.21)'!$A$2:$A$959,'pokedex_(Update_04.21)'!$J$2:$J$959,"")))</f>
        <v/>
      </c>
    </row>
    <row r="45" spans="1:20" x14ac:dyDescent="0.35">
      <c r="A45" s="37"/>
      <c r="B45" s="37"/>
      <c r="C45" s="37" t="str">
        <f>IF(ISBLANK(A45),"",_xlfn.XLOOKUP(A45,'pokedex_(Update_04.21)'!$A$2:$A$959,'pokedex_(Update_04.21)'!$I$2:$I$959,""))</f>
        <v/>
      </c>
      <c r="D45" s="37" t="str">
        <f>IF(ISBLANK(A45),"",IF(_xlfn.XLOOKUP(A45,'pokedex_(Update_04.21)'!$A$2:$A$959,'pokedex_(Update_04.21)'!$J$2:$J$959,"")=0,"",_xlfn.XLOOKUP(A45,'pokedex_(Update_04.21)'!$A$2:$A$959,'pokedex_(Update_04.21)'!$J$2:$J$959,"")))</f>
        <v/>
      </c>
      <c r="Q45" s="37"/>
      <c r="R45" s="37"/>
      <c r="S45" s="37" t="str">
        <f>IF(ISBLANK(Q45),"",_xlfn.XLOOKUP(Q45,'pokedex_(Update_04.21)'!$A$2:$A$959,'pokedex_(Update_04.21)'!$I$2:$I$959,""))</f>
        <v/>
      </c>
      <c r="T45" s="37" t="str">
        <f>IF(ISBLANK(Q45),"",IF(_xlfn.XLOOKUP(Q45,'pokedex_(Update_04.21)'!$A$2:$A$959,'pokedex_(Update_04.21)'!$J$2:$J$959,"")=0,"",_xlfn.XLOOKUP(Q45,'pokedex_(Update_04.21)'!$A$2:$A$959,'pokedex_(Update_04.21)'!$J$2:$J$959,"")))</f>
        <v/>
      </c>
    </row>
    <row r="46" spans="1:20" x14ac:dyDescent="0.35">
      <c r="A46" s="37"/>
      <c r="B46" s="37"/>
      <c r="C46" s="37" t="str">
        <f>IF(ISBLANK(A46),"",_xlfn.XLOOKUP(A46,'pokedex_(Update_04.21)'!$A$2:$A$959,'pokedex_(Update_04.21)'!$I$2:$I$959,""))</f>
        <v/>
      </c>
      <c r="D46" s="37" t="str">
        <f>IF(ISBLANK(A46),"",IF(_xlfn.XLOOKUP(A46,'pokedex_(Update_04.21)'!$A$2:$A$959,'pokedex_(Update_04.21)'!$J$2:$J$959,"")=0,"",_xlfn.XLOOKUP(A46,'pokedex_(Update_04.21)'!$A$2:$A$959,'pokedex_(Update_04.21)'!$J$2:$J$959,"")))</f>
        <v/>
      </c>
      <c r="Q46" s="37"/>
      <c r="R46" s="37"/>
      <c r="S46" s="37" t="str">
        <f>IF(ISBLANK(Q46),"",_xlfn.XLOOKUP(Q46,'pokedex_(Update_04.21)'!$A$2:$A$959,'pokedex_(Update_04.21)'!$I$2:$I$959,""))</f>
        <v/>
      </c>
      <c r="T46" s="37" t="str">
        <f>IF(ISBLANK(Q46),"",IF(_xlfn.XLOOKUP(Q46,'pokedex_(Update_04.21)'!$A$2:$A$959,'pokedex_(Update_04.21)'!$J$2:$J$959,"")=0,"",_xlfn.XLOOKUP(Q46,'pokedex_(Update_04.21)'!$A$2:$A$959,'pokedex_(Update_04.21)'!$J$2:$J$959,"")))</f>
        <v/>
      </c>
    </row>
    <row r="47" spans="1:20" x14ac:dyDescent="0.35">
      <c r="A47" s="37"/>
      <c r="B47" s="37"/>
      <c r="C47" s="37" t="str">
        <f>IF(ISBLANK(A47),"",_xlfn.XLOOKUP(A47,'pokedex_(Update_04.21)'!$A$2:$A$959,'pokedex_(Update_04.21)'!$I$2:$I$959,""))</f>
        <v/>
      </c>
      <c r="D47" s="37" t="str">
        <f>IF(ISBLANK(A47),"",IF(_xlfn.XLOOKUP(A47,'pokedex_(Update_04.21)'!$A$2:$A$959,'pokedex_(Update_04.21)'!$J$2:$J$959,"")=0,"",_xlfn.XLOOKUP(A47,'pokedex_(Update_04.21)'!$A$2:$A$959,'pokedex_(Update_04.21)'!$J$2:$J$959,"")))</f>
        <v/>
      </c>
      <c r="Q47" s="37"/>
      <c r="R47" s="37"/>
      <c r="S47" s="37" t="str">
        <f>IF(ISBLANK(Q47),"",_xlfn.XLOOKUP(Q47,'pokedex_(Update_04.21)'!$A$2:$A$959,'pokedex_(Update_04.21)'!$I$2:$I$959,""))</f>
        <v/>
      </c>
      <c r="T47" s="37" t="str">
        <f>IF(ISBLANK(Q47),"",IF(_xlfn.XLOOKUP(Q47,'pokedex_(Update_04.21)'!$A$2:$A$959,'pokedex_(Update_04.21)'!$J$2:$J$959,"")=0,"",_xlfn.XLOOKUP(Q47,'pokedex_(Update_04.21)'!$A$2:$A$959,'pokedex_(Update_04.21)'!$J$2:$J$959,"")))</f>
        <v/>
      </c>
    </row>
    <row r="48" spans="1:20" x14ac:dyDescent="0.35">
      <c r="A48" s="37"/>
      <c r="B48" s="37"/>
      <c r="C48" s="37" t="str">
        <f>IF(ISBLANK(A48),"",_xlfn.XLOOKUP(A48,'pokedex_(Update_04.21)'!$A$2:$A$959,'pokedex_(Update_04.21)'!$I$2:$I$959,""))</f>
        <v/>
      </c>
      <c r="D48" s="37" t="str">
        <f>IF(ISBLANK(A48),"",IF(_xlfn.XLOOKUP(A48,'pokedex_(Update_04.21)'!$A$2:$A$959,'pokedex_(Update_04.21)'!$J$2:$J$959,"")=0,"",_xlfn.XLOOKUP(A48,'pokedex_(Update_04.21)'!$A$2:$A$959,'pokedex_(Update_04.21)'!$J$2:$J$959,"")))</f>
        <v/>
      </c>
      <c r="Q48" s="37"/>
      <c r="R48" s="37"/>
      <c r="S48" s="37" t="str">
        <f>IF(ISBLANK(Q48),"",_xlfn.XLOOKUP(Q48,'pokedex_(Update_04.21)'!$A$2:$A$959,'pokedex_(Update_04.21)'!$I$2:$I$959,""))</f>
        <v/>
      </c>
      <c r="T48" s="37" t="str">
        <f>IF(ISBLANK(Q48),"",IF(_xlfn.XLOOKUP(Q48,'pokedex_(Update_04.21)'!$A$2:$A$959,'pokedex_(Update_04.21)'!$J$2:$J$959,"")=0,"",_xlfn.XLOOKUP(Q48,'pokedex_(Update_04.21)'!$A$2:$A$959,'pokedex_(Update_04.21)'!$J$2:$J$959,"")))</f>
        <v/>
      </c>
    </row>
    <row r="49" spans="1:20" x14ac:dyDescent="0.35">
      <c r="A49" s="37"/>
      <c r="B49" s="37"/>
      <c r="C49" s="37" t="str">
        <f>IF(ISBLANK(A49),"",_xlfn.XLOOKUP(A49,'pokedex_(Update_04.21)'!$A$2:$A$959,'pokedex_(Update_04.21)'!$I$2:$I$959,""))</f>
        <v/>
      </c>
      <c r="D49" s="37" t="str">
        <f>IF(ISBLANK(A49),"",IF(_xlfn.XLOOKUP(A49,'pokedex_(Update_04.21)'!$A$2:$A$959,'pokedex_(Update_04.21)'!$J$2:$J$959,"")=0,"",_xlfn.XLOOKUP(A49,'pokedex_(Update_04.21)'!$A$2:$A$959,'pokedex_(Update_04.21)'!$J$2:$J$959,"")))</f>
        <v/>
      </c>
      <c r="Q49" s="37"/>
      <c r="R49" s="37"/>
      <c r="S49" s="37" t="str">
        <f>IF(ISBLANK(Q49),"",_xlfn.XLOOKUP(Q49,'pokedex_(Update_04.21)'!$A$2:$A$959,'pokedex_(Update_04.21)'!$I$2:$I$959,""))</f>
        <v/>
      </c>
      <c r="T49" s="37" t="str">
        <f>IF(ISBLANK(Q49),"",IF(_xlfn.XLOOKUP(Q49,'pokedex_(Update_04.21)'!$A$2:$A$959,'pokedex_(Update_04.21)'!$J$2:$J$959,"")=0,"",_xlfn.XLOOKUP(Q49,'pokedex_(Update_04.21)'!$A$2:$A$959,'pokedex_(Update_04.21)'!$J$2:$J$959,"")))</f>
        <v/>
      </c>
    </row>
    <row r="50" spans="1:20" x14ac:dyDescent="0.35">
      <c r="A50" s="37"/>
      <c r="B50" s="37"/>
      <c r="C50" s="37" t="str">
        <f>IF(ISBLANK(A50),"",_xlfn.XLOOKUP(A50,'pokedex_(Update_04.21)'!$A$2:$A$959,'pokedex_(Update_04.21)'!$I$2:$I$959,""))</f>
        <v/>
      </c>
      <c r="D50" s="37" t="str">
        <f>IF(ISBLANK(A50),"",IF(_xlfn.XLOOKUP(A50,'pokedex_(Update_04.21)'!$A$2:$A$959,'pokedex_(Update_04.21)'!$J$2:$J$959,"")=0,"",_xlfn.XLOOKUP(A50,'pokedex_(Update_04.21)'!$A$2:$A$959,'pokedex_(Update_04.21)'!$J$2:$J$959,"")))</f>
        <v/>
      </c>
      <c r="Q50" s="37"/>
      <c r="R50" s="37"/>
      <c r="S50" s="37" t="str">
        <f>IF(ISBLANK(Q50),"",_xlfn.XLOOKUP(Q50,'pokedex_(Update_04.21)'!$A$2:$A$959,'pokedex_(Update_04.21)'!$I$2:$I$959,""))</f>
        <v/>
      </c>
      <c r="T50" s="37" t="str">
        <f>IF(ISBLANK(Q50),"",IF(_xlfn.XLOOKUP(Q50,'pokedex_(Update_04.21)'!$A$2:$A$959,'pokedex_(Update_04.21)'!$J$2:$J$959,"")=0,"",_xlfn.XLOOKUP(Q50,'pokedex_(Update_04.21)'!$A$2:$A$959,'pokedex_(Update_04.21)'!$J$2:$J$959,"")))</f>
        <v/>
      </c>
    </row>
    <row r="51" spans="1:20" x14ac:dyDescent="0.35">
      <c r="A51" s="37"/>
      <c r="B51" s="37"/>
      <c r="C51" s="37" t="str">
        <f>IF(ISBLANK(A51),"",_xlfn.XLOOKUP(A51,'pokedex_(Update_04.21)'!$A$2:$A$959,'pokedex_(Update_04.21)'!$I$2:$I$959,""))</f>
        <v/>
      </c>
      <c r="D51" s="37" t="str">
        <f>IF(ISBLANK(A51),"",IF(_xlfn.XLOOKUP(A51,'pokedex_(Update_04.21)'!$A$2:$A$959,'pokedex_(Update_04.21)'!$J$2:$J$959,"")=0,"",_xlfn.XLOOKUP(A51,'pokedex_(Update_04.21)'!$A$2:$A$959,'pokedex_(Update_04.21)'!$J$2:$J$959,"")))</f>
        <v/>
      </c>
      <c r="Q51" s="37"/>
      <c r="R51" s="37"/>
      <c r="S51" s="37" t="str">
        <f>IF(ISBLANK(Q51),"",_xlfn.XLOOKUP(Q51,'pokedex_(Update_04.21)'!$A$2:$A$959,'pokedex_(Update_04.21)'!$I$2:$I$959,""))</f>
        <v/>
      </c>
      <c r="T51" s="37" t="str">
        <f>IF(ISBLANK(Q51),"",IF(_xlfn.XLOOKUP(Q51,'pokedex_(Update_04.21)'!$A$2:$A$959,'pokedex_(Update_04.21)'!$J$2:$J$959,"")=0,"",_xlfn.XLOOKUP(Q51,'pokedex_(Update_04.21)'!$A$2:$A$959,'pokedex_(Update_04.21)'!$J$2:$J$959,"")))</f>
        <v/>
      </c>
    </row>
    <row r="52" spans="1:20" x14ac:dyDescent="0.35">
      <c r="A52" s="37"/>
      <c r="B52" s="37"/>
      <c r="C52" s="37" t="str">
        <f>IF(ISBLANK(A52),"",_xlfn.XLOOKUP(A52,'pokedex_(Update_04.21)'!$A$2:$A$959,'pokedex_(Update_04.21)'!$I$2:$I$959,""))</f>
        <v/>
      </c>
      <c r="D52" s="37" t="str">
        <f>IF(ISBLANK(A52),"",IF(_xlfn.XLOOKUP(A52,'pokedex_(Update_04.21)'!$A$2:$A$959,'pokedex_(Update_04.21)'!$J$2:$J$959,"")=0,"",_xlfn.XLOOKUP(A52,'pokedex_(Update_04.21)'!$A$2:$A$959,'pokedex_(Update_04.21)'!$J$2:$J$959,"")))</f>
        <v/>
      </c>
      <c r="Q52" s="37"/>
      <c r="R52" s="37"/>
      <c r="S52" s="37" t="str">
        <f>IF(ISBLANK(Q52),"",_xlfn.XLOOKUP(Q52,'pokedex_(Update_04.21)'!$A$2:$A$959,'pokedex_(Update_04.21)'!$I$2:$I$959,""))</f>
        <v/>
      </c>
      <c r="T52" s="37" t="str">
        <f>IF(ISBLANK(Q52),"",IF(_xlfn.XLOOKUP(Q52,'pokedex_(Update_04.21)'!$A$2:$A$959,'pokedex_(Update_04.21)'!$J$2:$J$959,"")=0,"",_xlfn.XLOOKUP(Q52,'pokedex_(Update_04.21)'!$A$2:$A$959,'pokedex_(Update_04.21)'!$J$2:$J$959,"")))</f>
        <v/>
      </c>
    </row>
    <row r="53" spans="1:20" x14ac:dyDescent="0.35">
      <c r="A53" s="37"/>
      <c r="B53" s="37"/>
      <c r="C53" s="37" t="str">
        <f>IF(ISBLANK(A53),"",_xlfn.XLOOKUP(A53,'pokedex_(Update_04.21)'!$A$2:$A$959,'pokedex_(Update_04.21)'!$I$2:$I$959,""))</f>
        <v/>
      </c>
      <c r="D53" s="37" t="str">
        <f>IF(ISBLANK(A53),"",IF(_xlfn.XLOOKUP(A53,'pokedex_(Update_04.21)'!$A$2:$A$959,'pokedex_(Update_04.21)'!$J$2:$J$959,"")=0,"",_xlfn.XLOOKUP(A53,'pokedex_(Update_04.21)'!$A$2:$A$959,'pokedex_(Update_04.21)'!$J$2:$J$959,"")))</f>
        <v/>
      </c>
      <c r="Q53" s="37"/>
      <c r="R53" s="37"/>
      <c r="S53" s="37" t="str">
        <f>IF(ISBLANK(Q53),"",_xlfn.XLOOKUP(Q53,'pokedex_(Update_04.21)'!$A$2:$A$959,'pokedex_(Update_04.21)'!$I$2:$I$959,""))</f>
        <v/>
      </c>
      <c r="T53" s="37" t="str">
        <f>IF(ISBLANK(Q53),"",IF(_xlfn.XLOOKUP(Q53,'pokedex_(Update_04.21)'!$A$2:$A$959,'pokedex_(Update_04.21)'!$J$2:$J$959,"")=0,"",_xlfn.XLOOKUP(Q53,'pokedex_(Update_04.21)'!$A$2:$A$959,'pokedex_(Update_04.21)'!$J$2:$J$959,"")))</f>
        <v/>
      </c>
    </row>
    <row r="54" spans="1:20" x14ac:dyDescent="0.35">
      <c r="A54" s="37"/>
      <c r="B54" s="37"/>
      <c r="C54" s="37" t="str">
        <f>IF(ISBLANK(A54),"",_xlfn.XLOOKUP(A54,'pokedex_(Update_04.21)'!$A$2:$A$959,'pokedex_(Update_04.21)'!$I$2:$I$959,""))</f>
        <v/>
      </c>
      <c r="D54" s="37" t="str">
        <f>IF(ISBLANK(A54),"",IF(_xlfn.XLOOKUP(A54,'pokedex_(Update_04.21)'!$A$2:$A$959,'pokedex_(Update_04.21)'!$J$2:$J$959,"")=0,"",_xlfn.XLOOKUP(A54,'pokedex_(Update_04.21)'!$A$2:$A$959,'pokedex_(Update_04.21)'!$J$2:$J$959,"")))</f>
        <v/>
      </c>
      <c r="Q54" s="37"/>
      <c r="R54" s="37"/>
      <c r="S54" s="37" t="str">
        <f>IF(ISBLANK(Q54),"",_xlfn.XLOOKUP(Q54,'pokedex_(Update_04.21)'!$A$2:$A$959,'pokedex_(Update_04.21)'!$I$2:$I$959,""))</f>
        <v/>
      </c>
      <c r="T54" s="37" t="str">
        <f>IF(ISBLANK(Q54),"",IF(_xlfn.XLOOKUP(Q54,'pokedex_(Update_04.21)'!$A$2:$A$959,'pokedex_(Update_04.21)'!$J$2:$J$959,"")=0,"",_xlfn.XLOOKUP(Q54,'pokedex_(Update_04.21)'!$A$2:$A$959,'pokedex_(Update_04.21)'!$J$2:$J$959,"")))</f>
        <v/>
      </c>
    </row>
    <row r="55" spans="1:20" x14ac:dyDescent="0.35">
      <c r="A55" s="37"/>
      <c r="B55" s="37"/>
      <c r="C55" s="37" t="str">
        <f>IF(ISBLANK(A55),"",_xlfn.XLOOKUP(A55,'pokedex_(Update_04.21)'!$A$2:$A$959,'pokedex_(Update_04.21)'!$I$2:$I$959,""))</f>
        <v/>
      </c>
      <c r="D55" s="37" t="str">
        <f>IF(ISBLANK(A55),"",IF(_xlfn.XLOOKUP(A55,'pokedex_(Update_04.21)'!$A$2:$A$959,'pokedex_(Update_04.21)'!$J$2:$J$959,"")=0,"",_xlfn.XLOOKUP(A55,'pokedex_(Update_04.21)'!$A$2:$A$959,'pokedex_(Update_04.21)'!$J$2:$J$959,"")))</f>
        <v/>
      </c>
      <c r="Q55" s="37"/>
      <c r="R55" s="37"/>
      <c r="S55" s="37" t="str">
        <f>IF(ISBLANK(Q55),"",_xlfn.XLOOKUP(Q55,'pokedex_(Update_04.21)'!$A$2:$A$959,'pokedex_(Update_04.21)'!$I$2:$I$959,""))</f>
        <v/>
      </c>
      <c r="T55" s="37" t="str">
        <f>IF(ISBLANK(Q55),"",IF(_xlfn.XLOOKUP(Q55,'pokedex_(Update_04.21)'!$A$2:$A$959,'pokedex_(Update_04.21)'!$J$2:$J$959,"")=0,"",_xlfn.XLOOKUP(Q55,'pokedex_(Update_04.21)'!$A$2:$A$959,'pokedex_(Update_04.21)'!$J$2:$J$959,"")))</f>
        <v/>
      </c>
    </row>
    <row r="56" spans="1:20" x14ac:dyDescent="0.35">
      <c r="A56" s="37"/>
      <c r="B56" s="37"/>
      <c r="C56" s="37" t="str">
        <f>IF(ISBLANK(A56),"",_xlfn.XLOOKUP(A56,'pokedex_(Update_04.21)'!$A$2:$A$959,'pokedex_(Update_04.21)'!$I$2:$I$959,""))</f>
        <v/>
      </c>
      <c r="D56" s="37" t="str">
        <f>IF(ISBLANK(A56),"",IF(_xlfn.XLOOKUP(A56,'pokedex_(Update_04.21)'!$A$2:$A$959,'pokedex_(Update_04.21)'!$J$2:$J$959,"")=0,"",_xlfn.XLOOKUP(A56,'pokedex_(Update_04.21)'!$A$2:$A$959,'pokedex_(Update_04.21)'!$J$2:$J$959,"")))</f>
        <v/>
      </c>
      <c r="Q56" s="37"/>
      <c r="R56" s="37"/>
      <c r="S56" s="37" t="str">
        <f>IF(ISBLANK(Q56),"",_xlfn.XLOOKUP(Q56,'pokedex_(Update_04.21)'!$A$2:$A$959,'pokedex_(Update_04.21)'!$I$2:$I$959,""))</f>
        <v/>
      </c>
      <c r="T56" s="37" t="str">
        <f>IF(ISBLANK(Q56),"",IF(_xlfn.XLOOKUP(Q56,'pokedex_(Update_04.21)'!$A$2:$A$959,'pokedex_(Update_04.21)'!$J$2:$J$959,"")=0,"",_xlfn.XLOOKUP(Q56,'pokedex_(Update_04.21)'!$A$2:$A$959,'pokedex_(Update_04.21)'!$J$2:$J$959,"")))</f>
        <v/>
      </c>
    </row>
    <row r="57" spans="1:20" x14ac:dyDescent="0.35">
      <c r="A57" s="37"/>
      <c r="B57" s="37"/>
      <c r="C57" s="37" t="str">
        <f>IF(ISBLANK(A57),"",_xlfn.XLOOKUP(A57,'pokedex_(Update_04.21)'!$A$2:$A$959,'pokedex_(Update_04.21)'!$I$2:$I$959,""))</f>
        <v/>
      </c>
      <c r="D57" s="37" t="str">
        <f>IF(ISBLANK(A57),"",IF(_xlfn.XLOOKUP(A57,'pokedex_(Update_04.21)'!$A$2:$A$959,'pokedex_(Update_04.21)'!$J$2:$J$959,"")=0,"",_xlfn.XLOOKUP(A57,'pokedex_(Update_04.21)'!$A$2:$A$959,'pokedex_(Update_04.21)'!$J$2:$J$959,"")))</f>
        <v/>
      </c>
      <c r="Q57" s="37"/>
      <c r="R57" s="37"/>
      <c r="S57" s="37" t="str">
        <f>IF(ISBLANK(Q57),"",_xlfn.XLOOKUP(Q57,'pokedex_(Update_04.21)'!$A$2:$A$959,'pokedex_(Update_04.21)'!$I$2:$I$959,""))</f>
        <v/>
      </c>
      <c r="T57" s="37" t="str">
        <f>IF(ISBLANK(Q57),"",IF(_xlfn.XLOOKUP(Q57,'pokedex_(Update_04.21)'!$A$2:$A$959,'pokedex_(Update_04.21)'!$J$2:$J$959,"")=0,"",_xlfn.XLOOKUP(Q57,'pokedex_(Update_04.21)'!$A$2:$A$959,'pokedex_(Update_04.21)'!$J$2:$J$959,"")))</f>
        <v/>
      </c>
    </row>
    <row r="58" spans="1:20" x14ac:dyDescent="0.35">
      <c r="A58" s="37"/>
      <c r="B58" s="37"/>
      <c r="C58" s="37" t="str">
        <f>IF(ISBLANK(A58),"",_xlfn.XLOOKUP(A58,'pokedex_(Update_04.21)'!$A$2:$A$959,'pokedex_(Update_04.21)'!$I$2:$I$959,""))</f>
        <v/>
      </c>
      <c r="D58" s="37" t="str">
        <f>IF(ISBLANK(A58),"",IF(_xlfn.XLOOKUP(A58,'pokedex_(Update_04.21)'!$A$2:$A$959,'pokedex_(Update_04.21)'!$J$2:$J$959,"")=0,"",_xlfn.XLOOKUP(A58,'pokedex_(Update_04.21)'!$A$2:$A$959,'pokedex_(Update_04.21)'!$J$2:$J$959,"")))</f>
        <v/>
      </c>
      <c r="Q58" s="37"/>
      <c r="R58" s="37"/>
      <c r="S58" s="37" t="str">
        <f>IF(ISBLANK(Q58),"",_xlfn.XLOOKUP(Q58,'pokedex_(Update_04.21)'!$A$2:$A$959,'pokedex_(Update_04.21)'!$I$2:$I$959,""))</f>
        <v/>
      </c>
      <c r="T58" s="37" t="str">
        <f>IF(ISBLANK(Q58),"",IF(_xlfn.XLOOKUP(Q58,'pokedex_(Update_04.21)'!$A$2:$A$959,'pokedex_(Update_04.21)'!$J$2:$J$959,"")=0,"",_xlfn.XLOOKUP(Q58,'pokedex_(Update_04.21)'!$A$2:$A$959,'pokedex_(Update_04.21)'!$J$2:$J$959,"")))</f>
        <v/>
      </c>
    </row>
    <row r="59" spans="1:20" x14ac:dyDescent="0.35">
      <c r="A59" s="37"/>
      <c r="B59" s="37"/>
      <c r="C59" s="37" t="str">
        <f>IF(ISBLANK(A59),"",_xlfn.XLOOKUP(A59,'pokedex_(Update_04.21)'!$A$2:$A$959,'pokedex_(Update_04.21)'!$I$2:$I$959,""))</f>
        <v/>
      </c>
      <c r="D59" s="37" t="str">
        <f>IF(ISBLANK(A59),"",IF(_xlfn.XLOOKUP(A59,'pokedex_(Update_04.21)'!$A$2:$A$959,'pokedex_(Update_04.21)'!$J$2:$J$959,"")=0,"",_xlfn.XLOOKUP(A59,'pokedex_(Update_04.21)'!$A$2:$A$959,'pokedex_(Update_04.21)'!$J$2:$J$959,"")))</f>
        <v/>
      </c>
      <c r="Q59" s="37"/>
      <c r="R59" s="37"/>
      <c r="S59" s="37" t="str">
        <f>IF(ISBLANK(Q59),"",_xlfn.XLOOKUP(Q59,'pokedex_(Update_04.21)'!$A$2:$A$959,'pokedex_(Update_04.21)'!$I$2:$I$959,""))</f>
        <v/>
      </c>
      <c r="T59" s="37" t="str">
        <f>IF(ISBLANK(Q59),"",IF(_xlfn.XLOOKUP(Q59,'pokedex_(Update_04.21)'!$A$2:$A$959,'pokedex_(Update_04.21)'!$J$2:$J$959,"")=0,"",_xlfn.XLOOKUP(Q59,'pokedex_(Update_04.21)'!$A$2:$A$959,'pokedex_(Update_04.21)'!$J$2:$J$959,"")))</f>
        <v/>
      </c>
    </row>
    <row r="60" spans="1:20" x14ac:dyDescent="0.35">
      <c r="A60" s="37"/>
      <c r="B60" s="37"/>
      <c r="C60" s="37" t="str">
        <f>IF(ISBLANK(A60),"",_xlfn.XLOOKUP(A60,'pokedex_(Update_04.21)'!$A$2:$A$959,'pokedex_(Update_04.21)'!$I$2:$I$959,""))</f>
        <v/>
      </c>
      <c r="D60" s="37" t="str">
        <f>IF(ISBLANK(A60),"",IF(_xlfn.XLOOKUP(A60,'pokedex_(Update_04.21)'!$A$2:$A$959,'pokedex_(Update_04.21)'!$J$2:$J$959,"")=0,"",_xlfn.XLOOKUP(A60,'pokedex_(Update_04.21)'!$A$2:$A$959,'pokedex_(Update_04.21)'!$J$2:$J$959,"")))</f>
        <v/>
      </c>
      <c r="Q60" s="37"/>
      <c r="R60" s="37"/>
      <c r="S60" s="37" t="str">
        <f>IF(ISBLANK(Q60),"",_xlfn.XLOOKUP(Q60,'pokedex_(Update_04.21)'!$A$2:$A$959,'pokedex_(Update_04.21)'!$I$2:$I$959,""))</f>
        <v/>
      </c>
      <c r="T60" s="37" t="str">
        <f>IF(ISBLANK(Q60),"",IF(_xlfn.XLOOKUP(Q60,'pokedex_(Update_04.21)'!$A$2:$A$959,'pokedex_(Update_04.21)'!$J$2:$J$959,"")=0,"",_xlfn.XLOOKUP(Q60,'pokedex_(Update_04.21)'!$A$2:$A$959,'pokedex_(Update_04.21)'!$J$2:$J$959,"")))</f>
        <v/>
      </c>
    </row>
    <row r="61" spans="1:20" x14ac:dyDescent="0.35">
      <c r="A61" s="37"/>
      <c r="B61" s="37"/>
      <c r="C61" s="37" t="str">
        <f>IF(ISBLANK(A61),"",_xlfn.XLOOKUP(A61,'pokedex_(Update_04.21)'!$A$2:$A$959,'pokedex_(Update_04.21)'!$I$2:$I$959,""))</f>
        <v/>
      </c>
      <c r="D61" s="37" t="str">
        <f>IF(ISBLANK(A61),"",IF(_xlfn.XLOOKUP(A61,'pokedex_(Update_04.21)'!$A$2:$A$959,'pokedex_(Update_04.21)'!$J$2:$J$959,"")=0,"",_xlfn.XLOOKUP(A61,'pokedex_(Update_04.21)'!$A$2:$A$959,'pokedex_(Update_04.21)'!$J$2:$J$959,"")))</f>
        <v/>
      </c>
      <c r="Q61" s="37"/>
      <c r="R61" s="37"/>
      <c r="S61" s="37" t="str">
        <f>IF(ISBLANK(Q61),"",_xlfn.XLOOKUP(Q61,'pokedex_(Update_04.21)'!$A$2:$A$959,'pokedex_(Update_04.21)'!$I$2:$I$959,""))</f>
        <v/>
      </c>
      <c r="T61" s="37" t="str">
        <f>IF(ISBLANK(Q61),"",IF(_xlfn.XLOOKUP(Q61,'pokedex_(Update_04.21)'!$A$2:$A$959,'pokedex_(Update_04.21)'!$J$2:$J$959,"")=0,"",_xlfn.XLOOKUP(Q61,'pokedex_(Update_04.21)'!$A$2:$A$959,'pokedex_(Update_04.21)'!$J$2:$J$959,"")))</f>
        <v/>
      </c>
    </row>
    <row r="62" spans="1:20" x14ac:dyDescent="0.35">
      <c r="A62" s="37"/>
      <c r="B62" s="37"/>
      <c r="C62" s="37" t="str">
        <f>IF(ISBLANK(A62),"",_xlfn.XLOOKUP(A62,'pokedex_(Update_04.21)'!$A$2:$A$959,'pokedex_(Update_04.21)'!$I$2:$I$959,""))</f>
        <v/>
      </c>
      <c r="D62" s="37" t="str">
        <f>IF(ISBLANK(A62),"",IF(_xlfn.XLOOKUP(A62,'pokedex_(Update_04.21)'!$A$2:$A$959,'pokedex_(Update_04.21)'!$J$2:$J$959,"")=0,"",_xlfn.XLOOKUP(A62,'pokedex_(Update_04.21)'!$A$2:$A$959,'pokedex_(Update_04.21)'!$J$2:$J$959,"")))</f>
        <v/>
      </c>
      <c r="Q62" s="37"/>
      <c r="R62" s="37"/>
      <c r="S62" s="37" t="str">
        <f>IF(ISBLANK(Q62),"",_xlfn.XLOOKUP(Q62,'pokedex_(Update_04.21)'!$A$2:$A$959,'pokedex_(Update_04.21)'!$I$2:$I$959,""))</f>
        <v/>
      </c>
      <c r="T62" s="37" t="str">
        <f>IF(ISBLANK(Q62),"",IF(_xlfn.XLOOKUP(Q62,'pokedex_(Update_04.21)'!$A$2:$A$959,'pokedex_(Update_04.21)'!$J$2:$J$959,"")=0,"",_xlfn.XLOOKUP(Q62,'pokedex_(Update_04.21)'!$A$2:$A$959,'pokedex_(Update_04.21)'!$J$2:$J$959,"")))</f>
        <v/>
      </c>
    </row>
    <row r="63" spans="1:20" x14ac:dyDescent="0.35">
      <c r="A63" s="37"/>
      <c r="B63" s="37"/>
      <c r="C63" s="37" t="str">
        <f>IF(ISBLANK(A63),"",_xlfn.XLOOKUP(A63,'pokedex_(Update_04.21)'!$A$2:$A$959,'pokedex_(Update_04.21)'!$I$2:$I$959,""))</f>
        <v/>
      </c>
      <c r="D63" s="37" t="str">
        <f>IF(ISBLANK(A63),"",IF(_xlfn.XLOOKUP(A63,'pokedex_(Update_04.21)'!$A$2:$A$959,'pokedex_(Update_04.21)'!$J$2:$J$959,"")=0,"",_xlfn.XLOOKUP(A63,'pokedex_(Update_04.21)'!$A$2:$A$959,'pokedex_(Update_04.21)'!$J$2:$J$959,"")))</f>
        <v/>
      </c>
      <c r="Q63" s="37"/>
      <c r="R63" s="37"/>
      <c r="S63" s="37" t="str">
        <f>IF(ISBLANK(Q63),"",_xlfn.XLOOKUP(Q63,'pokedex_(Update_04.21)'!$A$2:$A$959,'pokedex_(Update_04.21)'!$I$2:$I$959,""))</f>
        <v/>
      </c>
      <c r="T63" s="37" t="str">
        <f>IF(ISBLANK(Q63),"",IF(_xlfn.XLOOKUP(Q63,'pokedex_(Update_04.21)'!$A$2:$A$959,'pokedex_(Update_04.21)'!$J$2:$J$959,"")=0,"",_xlfn.XLOOKUP(Q63,'pokedex_(Update_04.21)'!$A$2:$A$959,'pokedex_(Update_04.21)'!$J$2:$J$959,"")))</f>
        <v/>
      </c>
    </row>
    <row r="64" spans="1:20" x14ac:dyDescent="0.35">
      <c r="A64" s="37"/>
      <c r="B64" s="37"/>
      <c r="C64" s="37" t="str">
        <f>IF(ISBLANK(A64),"",_xlfn.XLOOKUP(A64,'pokedex_(Update_04.21)'!$A$2:$A$959,'pokedex_(Update_04.21)'!$I$2:$I$959,""))</f>
        <v/>
      </c>
      <c r="D64" s="37" t="str">
        <f>IF(ISBLANK(A64),"",IF(_xlfn.XLOOKUP(A64,'pokedex_(Update_04.21)'!$A$2:$A$959,'pokedex_(Update_04.21)'!$J$2:$J$959,"")=0,"",_xlfn.XLOOKUP(A64,'pokedex_(Update_04.21)'!$A$2:$A$959,'pokedex_(Update_04.21)'!$J$2:$J$959,"")))</f>
        <v/>
      </c>
      <c r="Q64" s="37"/>
      <c r="R64" s="37"/>
      <c r="S64" s="37" t="str">
        <f>IF(ISBLANK(Q64),"",_xlfn.XLOOKUP(Q64,'pokedex_(Update_04.21)'!$A$2:$A$959,'pokedex_(Update_04.21)'!$I$2:$I$959,""))</f>
        <v/>
      </c>
      <c r="T64" s="37" t="str">
        <f>IF(ISBLANK(Q64),"",IF(_xlfn.XLOOKUP(Q64,'pokedex_(Update_04.21)'!$A$2:$A$959,'pokedex_(Update_04.21)'!$J$2:$J$959,"")=0,"",_xlfn.XLOOKUP(Q64,'pokedex_(Update_04.21)'!$A$2:$A$959,'pokedex_(Update_04.21)'!$J$2:$J$959,"")))</f>
        <v/>
      </c>
    </row>
    <row r="65" spans="1:20" x14ac:dyDescent="0.35">
      <c r="A65" s="37"/>
      <c r="B65" s="37"/>
      <c r="C65" s="37" t="str">
        <f>IF(ISBLANK(A65),"",_xlfn.XLOOKUP(A65,'pokedex_(Update_04.21)'!$A$2:$A$959,'pokedex_(Update_04.21)'!$I$2:$I$959,""))</f>
        <v/>
      </c>
      <c r="D65" s="37" t="str">
        <f>IF(ISBLANK(A65),"",IF(_xlfn.XLOOKUP(A65,'pokedex_(Update_04.21)'!$A$2:$A$959,'pokedex_(Update_04.21)'!$J$2:$J$959,"")=0,"",_xlfn.XLOOKUP(A65,'pokedex_(Update_04.21)'!$A$2:$A$959,'pokedex_(Update_04.21)'!$J$2:$J$959,"")))</f>
        <v/>
      </c>
      <c r="Q65" s="37"/>
      <c r="R65" s="37"/>
      <c r="S65" s="37" t="str">
        <f>IF(ISBLANK(Q65),"",_xlfn.XLOOKUP(Q65,'pokedex_(Update_04.21)'!$A$2:$A$959,'pokedex_(Update_04.21)'!$I$2:$I$959,""))</f>
        <v/>
      </c>
      <c r="T65" s="37" t="str">
        <f>IF(ISBLANK(Q65),"",IF(_xlfn.XLOOKUP(Q65,'pokedex_(Update_04.21)'!$A$2:$A$959,'pokedex_(Update_04.21)'!$J$2:$J$959,"")=0,"",_xlfn.XLOOKUP(Q65,'pokedex_(Update_04.21)'!$A$2:$A$959,'pokedex_(Update_04.21)'!$J$2:$J$959,"")))</f>
        <v/>
      </c>
    </row>
    <row r="66" spans="1:20" x14ac:dyDescent="0.35">
      <c r="A66" s="37"/>
      <c r="B66" s="37"/>
      <c r="C66" s="37" t="str">
        <f>IF(ISBLANK(A66),"",_xlfn.XLOOKUP(A66,'pokedex_(Update_04.21)'!$A$2:$A$959,'pokedex_(Update_04.21)'!$I$2:$I$959,""))</f>
        <v/>
      </c>
      <c r="D66" s="37" t="str">
        <f>IF(ISBLANK(A66),"",IF(_xlfn.XLOOKUP(A66,'pokedex_(Update_04.21)'!$A$2:$A$959,'pokedex_(Update_04.21)'!$J$2:$J$959,"")=0,"",_xlfn.XLOOKUP(A66,'pokedex_(Update_04.21)'!$A$2:$A$959,'pokedex_(Update_04.21)'!$J$2:$J$959,"")))</f>
        <v/>
      </c>
      <c r="Q66" s="37"/>
      <c r="R66" s="37"/>
      <c r="S66" s="37" t="str">
        <f>IF(ISBLANK(Q66),"",_xlfn.XLOOKUP(Q66,'pokedex_(Update_04.21)'!$A$2:$A$959,'pokedex_(Update_04.21)'!$I$2:$I$959,""))</f>
        <v/>
      </c>
      <c r="T66" s="37" t="str">
        <f>IF(ISBLANK(Q66),"",IF(_xlfn.XLOOKUP(Q66,'pokedex_(Update_04.21)'!$A$2:$A$959,'pokedex_(Update_04.21)'!$J$2:$J$959,"")=0,"",_xlfn.XLOOKUP(Q66,'pokedex_(Update_04.21)'!$A$2:$A$959,'pokedex_(Update_04.21)'!$J$2:$J$959,"")))</f>
        <v/>
      </c>
    </row>
    <row r="67" spans="1:20" x14ac:dyDescent="0.35">
      <c r="A67" s="37"/>
      <c r="B67" s="37"/>
      <c r="C67" s="37" t="str">
        <f>IF(ISBLANK(A67),"",_xlfn.XLOOKUP(A67,'pokedex_(Update_04.21)'!$A$2:$A$959,'pokedex_(Update_04.21)'!$I$2:$I$959,""))</f>
        <v/>
      </c>
      <c r="D67" s="37" t="str">
        <f>IF(ISBLANK(A67),"",IF(_xlfn.XLOOKUP(A67,'pokedex_(Update_04.21)'!$A$2:$A$959,'pokedex_(Update_04.21)'!$J$2:$J$959,"")=0,"",_xlfn.XLOOKUP(A67,'pokedex_(Update_04.21)'!$A$2:$A$959,'pokedex_(Update_04.21)'!$J$2:$J$959,"")))</f>
        <v/>
      </c>
      <c r="Q67" s="37"/>
      <c r="R67" s="37"/>
      <c r="S67" s="37" t="str">
        <f>IF(ISBLANK(Q67),"",_xlfn.XLOOKUP(Q67,'pokedex_(Update_04.21)'!$A$2:$A$959,'pokedex_(Update_04.21)'!$I$2:$I$959,""))</f>
        <v/>
      </c>
      <c r="T67" s="37" t="str">
        <f>IF(ISBLANK(Q67),"",IF(_xlfn.XLOOKUP(Q67,'pokedex_(Update_04.21)'!$A$2:$A$959,'pokedex_(Update_04.21)'!$J$2:$J$959,"")=0,"",_xlfn.XLOOKUP(Q67,'pokedex_(Update_04.21)'!$A$2:$A$959,'pokedex_(Update_04.21)'!$J$2:$J$959,"")))</f>
        <v/>
      </c>
    </row>
    <row r="68" spans="1:20" x14ac:dyDescent="0.35">
      <c r="A68" s="37"/>
      <c r="B68" s="37"/>
      <c r="C68" s="37" t="str">
        <f>IF(ISBLANK(A68),"",_xlfn.XLOOKUP(A68,'pokedex_(Update_04.21)'!$A$2:$A$959,'pokedex_(Update_04.21)'!$I$2:$I$959,""))</f>
        <v/>
      </c>
      <c r="D68" s="37" t="str">
        <f>IF(ISBLANK(A68),"",IF(_xlfn.XLOOKUP(A68,'pokedex_(Update_04.21)'!$A$2:$A$959,'pokedex_(Update_04.21)'!$J$2:$J$959,"")=0,"",_xlfn.XLOOKUP(A68,'pokedex_(Update_04.21)'!$A$2:$A$959,'pokedex_(Update_04.21)'!$J$2:$J$959,"")))</f>
        <v/>
      </c>
      <c r="Q68" s="37"/>
      <c r="R68" s="37"/>
      <c r="S68" s="37" t="str">
        <f>IF(ISBLANK(Q68),"",_xlfn.XLOOKUP(Q68,'pokedex_(Update_04.21)'!$A$2:$A$959,'pokedex_(Update_04.21)'!$I$2:$I$959,""))</f>
        <v/>
      </c>
      <c r="T68" s="37" t="str">
        <f>IF(ISBLANK(Q68),"",IF(_xlfn.XLOOKUP(Q68,'pokedex_(Update_04.21)'!$A$2:$A$959,'pokedex_(Update_04.21)'!$J$2:$J$959,"")=0,"",_xlfn.XLOOKUP(Q68,'pokedex_(Update_04.21)'!$A$2:$A$959,'pokedex_(Update_04.21)'!$J$2:$J$959,"")))</f>
        <v/>
      </c>
    </row>
    <row r="69" spans="1:20" x14ac:dyDescent="0.35">
      <c r="A69" s="37"/>
      <c r="B69" s="37"/>
      <c r="C69" s="37" t="str">
        <f>IF(ISBLANK(A69),"",_xlfn.XLOOKUP(A69,'pokedex_(Update_04.21)'!$A$2:$A$959,'pokedex_(Update_04.21)'!$I$2:$I$959,""))</f>
        <v/>
      </c>
      <c r="D69" s="37" t="str">
        <f>IF(ISBLANK(A69),"",IF(_xlfn.XLOOKUP(A69,'pokedex_(Update_04.21)'!$A$2:$A$959,'pokedex_(Update_04.21)'!$J$2:$J$959,"")=0,"",_xlfn.XLOOKUP(A69,'pokedex_(Update_04.21)'!$A$2:$A$959,'pokedex_(Update_04.21)'!$J$2:$J$959,"")))</f>
        <v/>
      </c>
      <c r="Q69" s="37"/>
      <c r="R69" s="37"/>
      <c r="S69" s="37" t="str">
        <f>IF(ISBLANK(Q69),"",_xlfn.XLOOKUP(Q69,'pokedex_(Update_04.21)'!$A$2:$A$959,'pokedex_(Update_04.21)'!$I$2:$I$959,""))</f>
        <v/>
      </c>
      <c r="T69" s="37" t="str">
        <f>IF(ISBLANK(Q69),"",IF(_xlfn.XLOOKUP(Q69,'pokedex_(Update_04.21)'!$A$2:$A$959,'pokedex_(Update_04.21)'!$J$2:$J$959,"")=0,"",_xlfn.XLOOKUP(Q69,'pokedex_(Update_04.21)'!$A$2:$A$959,'pokedex_(Update_04.21)'!$J$2:$J$959,"")))</f>
        <v/>
      </c>
    </row>
    <row r="70" spans="1:20" x14ac:dyDescent="0.35">
      <c r="A70" s="37"/>
      <c r="B70" s="37"/>
      <c r="C70" s="37" t="str">
        <f>IF(ISBLANK(A70),"",_xlfn.XLOOKUP(A70,'pokedex_(Update_04.21)'!$A$2:$A$959,'pokedex_(Update_04.21)'!$I$2:$I$959,""))</f>
        <v/>
      </c>
      <c r="D70" s="37" t="str">
        <f>IF(ISBLANK(A70),"",IF(_xlfn.XLOOKUP(A70,'pokedex_(Update_04.21)'!$A$2:$A$959,'pokedex_(Update_04.21)'!$J$2:$J$959,"")=0,"",_xlfn.XLOOKUP(A70,'pokedex_(Update_04.21)'!$A$2:$A$959,'pokedex_(Update_04.21)'!$J$2:$J$959,"")))</f>
        <v/>
      </c>
      <c r="Q70" s="37"/>
      <c r="R70" s="37"/>
      <c r="S70" s="37" t="str">
        <f>IF(ISBLANK(Q70),"",_xlfn.XLOOKUP(Q70,'pokedex_(Update_04.21)'!$A$2:$A$959,'pokedex_(Update_04.21)'!$I$2:$I$959,""))</f>
        <v/>
      </c>
      <c r="T70" s="37" t="str">
        <f>IF(ISBLANK(Q70),"",IF(_xlfn.XLOOKUP(Q70,'pokedex_(Update_04.21)'!$A$2:$A$959,'pokedex_(Update_04.21)'!$J$2:$J$959,"")=0,"",_xlfn.XLOOKUP(Q70,'pokedex_(Update_04.21)'!$A$2:$A$959,'pokedex_(Update_04.21)'!$J$2:$J$959,"")))</f>
        <v/>
      </c>
    </row>
    <row r="71" spans="1:20" x14ac:dyDescent="0.35">
      <c r="A71" s="37"/>
      <c r="B71" s="37"/>
      <c r="C71" s="37" t="str">
        <f>IF(ISBLANK(A71),"",_xlfn.XLOOKUP(A71,'pokedex_(Update_04.21)'!$A$2:$A$959,'pokedex_(Update_04.21)'!$I$2:$I$959,""))</f>
        <v/>
      </c>
      <c r="D71" s="37" t="str">
        <f>IF(ISBLANK(A71),"",IF(_xlfn.XLOOKUP(A71,'pokedex_(Update_04.21)'!$A$2:$A$959,'pokedex_(Update_04.21)'!$J$2:$J$959,"")=0,"",_xlfn.XLOOKUP(A71,'pokedex_(Update_04.21)'!$A$2:$A$959,'pokedex_(Update_04.21)'!$J$2:$J$959,"")))</f>
        <v/>
      </c>
      <c r="Q71" s="37"/>
      <c r="R71" s="37"/>
      <c r="S71" s="37" t="str">
        <f>IF(ISBLANK(Q71),"",_xlfn.XLOOKUP(Q71,'pokedex_(Update_04.21)'!$A$2:$A$959,'pokedex_(Update_04.21)'!$I$2:$I$959,""))</f>
        <v/>
      </c>
      <c r="T71" s="37" t="str">
        <f>IF(ISBLANK(Q71),"",IF(_xlfn.XLOOKUP(Q71,'pokedex_(Update_04.21)'!$A$2:$A$959,'pokedex_(Update_04.21)'!$J$2:$J$959,"")=0,"",_xlfn.XLOOKUP(Q71,'pokedex_(Update_04.21)'!$A$2:$A$959,'pokedex_(Update_04.21)'!$J$2:$J$959,"")))</f>
        <v/>
      </c>
    </row>
    <row r="72" spans="1:20" x14ac:dyDescent="0.35">
      <c r="A72" s="37"/>
      <c r="B72" s="37"/>
      <c r="C72" s="37" t="str">
        <f>IF(ISBLANK(A72),"",_xlfn.XLOOKUP(A72,'pokedex_(Update_04.21)'!$A$2:$A$959,'pokedex_(Update_04.21)'!$I$2:$I$959,""))</f>
        <v/>
      </c>
      <c r="D72" s="37" t="str">
        <f>IF(ISBLANK(A72),"",IF(_xlfn.XLOOKUP(A72,'pokedex_(Update_04.21)'!$A$2:$A$959,'pokedex_(Update_04.21)'!$J$2:$J$959,"")=0,"",_xlfn.XLOOKUP(A72,'pokedex_(Update_04.21)'!$A$2:$A$959,'pokedex_(Update_04.21)'!$J$2:$J$959,"")))</f>
        <v/>
      </c>
      <c r="Q72" s="37"/>
      <c r="R72" s="37"/>
      <c r="S72" s="37" t="str">
        <f>IF(ISBLANK(Q72),"",_xlfn.XLOOKUP(Q72,'pokedex_(Update_04.21)'!$A$2:$A$959,'pokedex_(Update_04.21)'!$I$2:$I$959,""))</f>
        <v/>
      </c>
      <c r="T72" s="37" t="str">
        <f>IF(ISBLANK(Q72),"",IF(_xlfn.XLOOKUP(Q72,'pokedex_(Update_04.21)'!$A$2:$A$959,'pokedex_(Update_04.21)'!$J$2:$J$959,"")=0,"",_xlfn.XLOOKUP(Q72,'pokedex_(Update_04.21)'!$A$2:$A$959,'pokedex_(Update_04.21)'!$J$2:$J$959,"")))</f>
        <v/>
      </c>
    </row>
    <row r="73" spans="1:20" x14ac:dyDescent="0.35">
      <c r="A73" s="37"/>
      <c r="B73" s="37"/>
      <c r="C73" s="37" t="str">
        <f>IF(ISBLANK(A73),"",_xlfn.XLOOKUP(A73,'pokedex_(Update_04.21)'!$A$2:$A$959,'pokedex_(Update_04.21)'!$I$2:$I$959,""))</f>
        <v/>
      </c>
      <c r="D73" s="37" t="str">
        <f>IF(ISBLANK(A73),"",IF(_xlfn.XLOOKUP(A73,'pokedex_(Update_04.21)'!$A$2:$A$959,'pokedex_(Update_04.21)'!$J$2:$J$959,"")=0,"",_xlfn.XLOOKUP(A73,'pokedex_(Update_04.21)'!$A$2:$A$959,'pokedex_(Update_04.21)'!$J$2:$J$959,"")))</f>
        <v/>
      </c>
      <c r="Q73" s="37"/>
      <c r="R73" s="37"/>
      <c r="S73" s="37" t="str">
        <f>IF(ISBLANK(Q73),"",_xlfn.XLOOKUP(Q73,'pokedex_(Update_04.21)'!$A$2:$A$959,'pokedex_(Update_04.21)'!$I$2:$I$959,""))</f>
        <v/>
      </c>
      <c r="T73" s="37" t="str">
        <f>IF(ISBLANK(Q73),"",IF(_xlfn.XLOOKUP(Q73,'pokedex_(Update_04.21)'!$A$2:$A$959,'pokedex_(Update_04.21)'!$J$2:$J$959,"")=0,"",_xlfn.XLOOKUP(Q73,'pokedex_(Update_04.21)'!$A$2:$A$959,'pokedex_(Update_04.21)'!$J$2:$J$959,"")))</f>
        <v/>
      </c>
    </row>
    <row r="74" spans="1:20" x14ac:dyDescent="0.35">
      <c r="A74" s="37"/>
      <c r="B74" s="37"/>
      <c r="C74" s="37" t="str">
        <f>IF(ISBLANK(A74),"",_xlfn.XLOOKUP(A74,'pokedex_(Update_04.21)'!$A$2:$A$959,'pokedex_(Update_04.21)'!$I$2:$I$959,""))</f>
        <v/>
      </c>
      <c r="D74" s="37" t="str">
        <f>IF(ISBLANK(A74),"",IF(_xlfn.XLOOKUP(A74,'pokedex_(Update_04.21)'!$A$2:$A$959,'pokedex_(Update_04.21)'!$J$2:$J$959,"")=0,"",_xlfn.XLOOKUP(A74,'pokedex_(Update_04.21)'!$A$2:$A$959,'pokedex_(Update_04.21)'!$J$2:$J$959,"")))</f>
        <v/>
      </c>
      <c r="Q74" s="37"/>
      <c r="R74" s="37"/>
      <c r="S74" s="37" t="str">
        <f>IF(ISBLANK(Q74),"",_xlfn.XLOOKUP(Q74,'pokedex_(Update_04.21)'!$A$2:$A$959,'pokedex_(Update_04.21)'!$I$2:$I$959,""))</f>
        <v/>
      </c>
      <c r="T74" s="37" t="str">
        <f>IF(ISBLANK(Q74),"",IF(_xlfn.XLOOKUP(Q74,'pokedex_(Update_04.21)'!$A$2:$A$959,'pokedex_(Update_04.21)'!$J$2:$J$959,"")=0,"",_xlfn.XLOOKUP(Q74,'pokedex_(Update_04.21)'!$A$2:$A$959,'pokedex_(Update_04.21)'!$J$2:$J$959,"")))</f>
        <v/>
      </c>
    </row>
    <row r="75" spans="1:20" x14ac:dyDescent="0.35">
      <c r="A75" s="37"/>
      <c r="B75" s="37"/>
      <c r="C75" s="37" t="str">
        <f>IF(ISBLANK(A75),"",_xlfn.XLOOKUP(A75,'pokedex_(Update_04.21)'!$A$2:$A$959,'pokedex_(Update_04.21)'!$I$2:$I$959,""))</f>
        <v/>
      </c>
      <c r="D75" s="37" t="str">
        <f>IF(ISBLANK(A75),"",IF(_xlfn.XLOOKUP(A75,'pokedex_(Update_04.21)'!$A$2:$A$959,'pokedex_(Update_04.21)'!$J$2:$J$959,"")=0,"",_xlfn.XLOOKUP(A75,'pokedex_(Update_04.21)'!$A$2:$A$959,'pokedex_(Update_04.21)'!$J$2:$J$959,"")))</f>
        <v/>
      </c>
      <c r="Q75" s="37"/>
      <c r="R75" s="37"/>
      <c r="S75" s="37" t="str">
        <f>IF(ISBLANK(Q75),"",_xlfn.XLOOKUP(Q75,'pokedex_(Update_04.21)'!$A$2:$A$959,'pokedex_(Update_04.21)'!$I$2:$I$959,""))</f>
        <v/>
      </c>
      <c r="T75" s="37" t="str">
        <f>IF(ISBLANK(Q75),"",IF(_xlfn.XLOOKUP(Q75,'pokedex_(Update_04.21)'!$A$2:$A$959,'pokedex_(Update_04.21)'!$J$2:$J$959,"")=0,"",_xlfn.XLOOKUP(Q75,'pokedex_(Update_04.21)'!$A$2:$A$959,'pokedex_(Update_04.21)'!$J$2:$J$959,"")))</f>
        <v/>
      </c>
    </row>
    <row r="76" spans="1:20" x14ac:dyDescent="0.35">
      <c r="A76" s="37"/>
      <c r="B76" s="37"/>
      <c r="C76" s="37" t="str">
        <f>IF(ISBLANK(A76),"",_xlfn.XLOOKUP(A76,'pokedex_(Update_04.21)'!$A$2:$A$959,'pokedex_(Update_04.21)'!$I$2:$I$959,""))</f>
        <v/>
      </c>
      <c r="D76" s="37" t="str">
        <f>IF(ISBLANK(A76),"",IF(_xlfn.XLOOKUP(A76,'pokedex_(Update_04.21)'!$A$2:$A$959,'pokedex_(Update_04.21)'!$J$2:$J$959,"")=0,"",_xlfn.XLOOKUP(A76,'pokedex_(Update_04.21)'!$A$2:$A$959,'pokedex_(Update_04.21)'!$J$2:$J$959,"")))</f>
        <v/>
      </c>
      <c r="Q76" s="37"/>
      <c r="R76" s="37"/>
      <c r="S76" s="37" t="str">
        <f>IF(ISBLANK(Q76),"",_xlfn.XLOOKUP(Q76,'pokedex_(Update_04.21)'!$A$2:$A$959,'pokedex_(Update_04.21)'!$I$2:$I$959,""))</f>
        <v/>
      </c>
      <c r="T76" s="37" t="str">
        <f>IF(ISBLANK(Q76),"",IF(_xlfn.XLOOKUP(Q76,'pokedex_(Update_04.21)'!$A$2:$A$959,'pokedex_(Update_04.21)'!$J$2:$J$959,"")=0,"",_xlfn.XLOOKUP(Q76,'pokedex_(Update_04.21)'!$A$2:$A$959,'pokedex_(Update_04.21)'!$J$2:$J$959,"")))</f>
        <v/>
      </c>
    </row>
    <row r="77" spans="1:20" x14ac:dyDescent="0.35">
      <c r="A77" s="37"/>
      <c r="B77" s="37"/>
      <c r="C77" s="37" t="str">
        <f>IF(ISBLANK(A77),"",_xlfn.XLOOKUP(A77,'pokedex_(Update_04.21)'!$A$2:$A$959,'pokedex_(Update_04.21)'!$I$2:$I$959,""))</f>
        <v/>
      </c>
      <c r="D77" s="37" t="str">
        <f>IF(ISBLANK(A77),"",IF(_xlfn.XLOOKUP(A77,'pokedex_(Update_04.21)'!$A$2:$A$959,'pokedex_(Update_04.21)'!$J$2:$J$959,"")=0,"",_xlfn.XLOOKUP(A77,'pokedex_(Update_04.21)'!$A$2:$A$959,'pokedex_(Update_04.21)'!$J$2:$J$959,"")))</f>
        <v/>
      </c>
      <c r="Q77" s="37"/>
      <c r="R77" s="37"/>
      <c r="S77" s="37" t="str">
        <f>IF(ISBLANK(Q77),"",_xlfn.XLOOKUP(Q77,'pokedex_(Update_04.21)'!$A$2:$A$959,'pokedex_(Update_04.21)'!$I$2:$I$959,""))</f>
        <v/>
      </c>
      <c r="T77" s="37" t="str">
        <f>IF(ISBLANK(Q77),"",IF(_xlfn.XLOOKUP(Q77,'pokedex_(Update_04.21)'!$A$2:$A$959,'pokedex_(Update_04.21)'!$J$2:$J$959,"")=0,"",_xlfn.XLOOKUP(Q77,'pokedex_(Update_04.21)'!$A$2:$A$959,'pokedex_(Update_04.21)'!$J$2:$J$959,"")))</f>
        <v/>
      </c>
    </row>
    <row r="78" spans="1:20" x14ac:dyDescent="0.35">
      <c r="A78" s="37"/>
      <c r="B78" s="37"/>
      <c r="C78" s="37" t="str">
        <f>IF(ISBLANK(A78),"",_xlfn.XLOOKUP(A78,'pokedex_(Update_04.21)'!$A$2:$A$959,'pokedex_(Update_04.21)'!$I$2:$I$959,""))</f>
        <v/>
      </c>
      <c r="D78" s="37" t="str">
        <f>IF(ISBLANK(A78),"",IF(_xlfn.XLOOKUP(A78,'pokedex_(Update_04.21)'!$A$2:$A$959,'pokedex_(Update_04.21)'!$J$2:$J$959,"")=0,"",_xlfn.XLOOKUP(A78,'pokedex_(Update_04.21)'!$A$2:$A$959,'pokedex_(Update_04.21)'!$J$2:$J$959,"")))</f>
        <v/>
      </c>
      <c r="Q78" s="37"/>
      <c r="R78" s="37"/>
      <c r="S78" s="37" t="str">
        <f>IF(ISBLANK(Q78),"",_xlfn.XLOOKUP(Q78,'pokedex_(Update_04.21)'!$A$2:$A$959,'pokedex_(Update_04.21)'!$I$2:$I$959,""))</f>
        <v/>
      </c>
      <c r="T78" s="37" t="str">
        <f>IF(ISBLANK(Q78),"",IF(_xlfn.XLOOKUP(Q78,'pokedex_(Update_04.21)'!$A$2:$A$959,'pokedex_(Update_04.21)'!$J$2:$J$959,"")=0,"",_xlfn.XLOOKUP(Q78,'pokedex_(Update_04.21)'!$A$2:$A$959,'pokedex_(Update_04.21)'!$J$2:$J$959,"")))</f>
        <v/>
      </c>
    </row>
    <row r="79" spans="1:20" x14ac:dyDescent="0.35">
      <c r="A79" s="37"/>
      <c r="B79" s="37"/>
      <c r="C79" s="37" t="str">
        <f>IF(ISBLANK(A79),"",_xlfn.XLOOKUP(A79,'pokedex_(Update_04.21)'!$A$2:$A$959,'pokedex_(Update_04.21)'!$I$2:$I$959,""))</f>
        <v/>
      </c>
      <c r="D79" s="37" t="str">
        <f>IF(ISBLANK(A79),"",IF(_xlfn.XLOOKUP(A79,'pokedex_(Update_04.21)'!$A$2:$A$959,'pokedex_(Update_04.21)'!$J$2:$J$959,"")=0,"",_xlfn.XLOOKUP(A79,'pokedex_(Update_04.21)'!$A$2:$A$959,'pokedex_(Update_04.21)'!$J$2:$J$959,"")))</f>
        <v/>
      </c>
      <c r="Q79" s="37"/>
      <c r="R79" s="37"/>
      <c r="S79" s="37" t="str">
        <f>IF(ISBLANK(Q79),"",_xlfn.XLOOKUP(Q79,'pokedex_(Update_04.21)'!$A$2:$A$959,'pokedex_(Update_04.21)'!$I$2:$I$959,""))</f>
        <v/>
      </c>
      <c r="T79" s="37" t="str">
        <f>IF(ISBLANK(Q79),"",IF(_xlfn.XLOOKUP(Q79,'pokedex_(Update_04.21)'!$A$2:$A$959,'pokedex_(Update_04.21)'!$J$2:$J$959,"")=0,"",_xlfn.XLOOKUP(Q79,'pokedex_(Update_04.21)'!$A$2:$A$959,'pokedex_(Update_04.21)'!$J$2:$J$959,"")))</f>
        <v/>
      </c>
    </row>
    <row r="80" spans="1:20" x14ac:dyDescent="0.35">
      <c r="A80" s="37"/>
      <c r="B80" s="37"/>
      <c r="C80" s="37" t="str">
        <f>IF(ISBLANK(A80),"",_xlfn.XLOOKUP(A80,'pokedex_(Update_04.21)'!$A$2:$A$959,'pokedex_(Update_04.21)'!$I$2:$I$959,""))</f>
        <v/>
      </c>
      <c r="D80" s="37" t="str">
        <f>IF(ISBLANK(A80),"",IF(_xlfn.XLOOKUP(A80,'pokedex_(Update_04.21)'!$A$2:$A$959,'pokedex_(Update_04.21)'!$J$2:$J$959,"")=0,"",_xlfn.XLOOKUP(A80,'pokedex_(Update_04.21)'!$A$2:$A$959,'pokedex_(Update_04.21)'!$J$2:$J$959,"")))</f>
        <v/>
      </c>
      <c r="Q80" s="37"/>
      <c r="R80" s="37"/>
      <c r="S80" s="37" t="str">
        <f>IF(ISBLANK(Q80),"",_xlfn.XLOOKUP(Q80,'pokedex_(Update_04.21)'!$A$2:$A$959,'pokedex_(Update_04.21)'!$I$2:$I$959,""))</f>
        <v/>
      </c>
      <c r="T80" s="37" t="str">
        <f>IF(ISBLANK(Q80),"",IF(_xlfn.XLOOKUP(Q80,'pokedex_(Update_04.21)'!$A$2:$A$959,'pokedex_(Update_04.21)'!$J$2:$J$959,"")=0,"",_xlfn.XLOOKUP(Q80,'pokedex_(Update_04.21)'!$A$2:$A$959,'pokedex_(Update_04.21)'!$J$2:$J$959,"")))</f>
        <v/>
      </c>
    </row>
    <row r="81" spans="1:20" x14ac:dyDescent="0.35">
      <c r="A81" s="37"/>
      <c r="B81" s="37"/>
      <c r="C81" s="37" t="str">
        <f>IF(ISBLANK(A81),"",_xlfn.XLOOKUP(A81,'pokedex_(Update_04.21)'!$A$2:$A$959,'pokedex_(Update_04.21)'!$I$2:$I$959,""))</f>
        <v/>
      </c>
      <c r="D81" s="37" t="str">
        <f>IF(ISBLANK(A81),"",IF(_xlfn.XLOOKUP(A81,'pokedex_(Update_04.21)'!$A$2:$A$959,'pokedex_(Update_04.21)'!$J$2:$J$959,"")=0,"",_xlfn.XLOOKUP(A81,'pokedex_(Update_04.21)'!$A$2:$A$959,'pokedex_(Update_04.21)'!$J$2:$J$959,"")))</f>
        <v/>
      </c>
      <c r="Q81" s="37"/>
      <c r="R81" s="37"/>
      <c r="S81" s="37" t="str">
        <f>IF(ISBLANK(Q81),"",_xlfn.XLOOKUP(Q81,'pokedex_(Update_04.21)'!$A$2:$A$959,'pokedex_(Update_04.21)'!$I$2:$I$959,""))</f>
        <v/>
      </c>
      <c r="T81" s="37" t="str">
        <f>IF(ISBLANK(Q81),"",IF(_xlfn.XLOOKUP(Q81,'pokedex_(Update_04.21)'!$A$2:$A$959,'pokedex_(Update_04.21)'!$J$2:$J$959,"")=0,"",_xlfn.XLOOKUP(Q81,'pokedex_(Update_04.21)'!$A$2:$A$959,'pokedex_(Update_04.21)'!$J$2:$J$959,"")))</f>
        <v/>
      </c>
    </row>
    <row r="82" spans="1:20" x14ac:dyDescent="0.35">
      <c r="A82" s="37"/>
      <c r="B82" s="37"/>
      <c r="C82" s="37" t="str">
        <f>IF(ISBLANK(A82),"",_xlfn.XLOOKUP(A82,'pokedex_(Update_04.21)'!$A$2:$A$959,'pokedex_(Update_04.21)'!$I$2:$I$959,""))</f>
        <v/>
      </c>
      <c r="D82" s="37" t="str">
        <f>IF(ISBLANK(A82),"",IF(_xlfn.XLOOKUP(A82,'pokedex_(Update_04.21)'!$A$2:$A$959,'pokedex_(Update_04.21)'!$J$2:$J$959,"")=0,"",_xlfn.XLOOKUP(A82,'pokedex_(Update_04.21)'!$A$2:$A$959,'pokedex_(Update_04.21)'!$J$2:$J$959,"")))</f>
        <v/>
      </c>
      <c r="Q82" s="37"/>
      <c r="R82" s="37"/>
      <c r="S82" s="37" t="str">
        <f>IF(ISBLANK(Q82),"",_xlfn.XLOOKUP(Q82,'pokedex_(Update_04.21)'!$A$2:$A$959,'pokedex_(Update_04.21)'!$I$2:$I$959,""))</f>
        <v/>
      </c>
      <c r="T82" s="37" t="str">
        <f>IF(ISBLANK(Q82),"",IF(_xlfn.XLOOKUP(Q82,'pokedex_(Update_04.21)'!$A$2:$A$959,'pokedex_(Update_04.21)'!$J$2:$J$959,"")=0,"",_xlfn.XLOOKUP(Q82,'pokedex_(Update_04.21)'!$A$2:$A$959,'pokedex_(Update_04.21)'!$J$2:$J$959,"")))</f>
        <v/>
      </c>
    </row>
    <row r="83" spans="1:20" x14ac:dyDescent="0.35">
      <c r="A83" s="37"/>
      <c r="B83" s="37"/>
      <c r="C83" s="37" t="str">
        <f>IF(ISBLANK(A83),"",_xlfn.XLOOKUP(A83,'pokedex_(Update_04.21)'!$A$2:$A$959,'pokedex_(Update_04.21)'!$I$2:$I$959,""))</f>
        <v/>
      </c>
      <c r="D83" s="37" t="str">
        <f>IF(ISBLANK(A83),"",IF(_xlfn.XLOOKUP(A83,'pokedex_(Update_04.21)'!$A$2:$A$959,'pokedex_(Update_04.21)'!$J$2:$J$959,"")=0,"",_xlfn.XLOOKUP(A83,'pokedex_(Update_04.21)'!$A$2:$A$959,'pokedex_(Update_04.21)'!$J$2:$J$959,"")))</f>
        <v/>
      </c>
      <c r="Q83" s="37"/>
      <c r="R83" s="37"/>
      <c r="S83" s="37" t="str">
        <f>IF(ISBLANK(Q83),"",_xlfn.XLOOKUP(Q83,'pokedex_(Update_04.21)'!$A$2:$A$959,'pokedex_(Update_04.21)'!$I$2:$I$959,""))</f>
        <v/>
      </c>
      <c r="T83" s="37" t="str">
        <f>IF(ISBLANK(Q83),"",IF(_xlfn.XLOOKUP(Q83,'pokedex_(Update_04.21)'!$A$2:$A$959,'pokedex_(Update_04.21)'!$J$2:$J$959,"")=0,"",_xlfn.XLOOKUP(Q83,'pokedex_(Update_04.21)'!$A$2:$A$959,'pokedex_(Update_04.21)'!$J$2:$J$959,"")))</f>
        <v/>
      </c>
    </row>
    <row r="84" spans="1:20" x14ac:dyDescent="0.35">
      <c r="A84" s="37"/>
      <c r="B84" s="37"/>
      <c r="C84" s="37" t="str">
        <f>IF(ISBLANK(A84),"",_xlfn.XLOOKUP(A84,'pokedex_(Update_04.21)'!$A$2:$A$959,'pokedex_(Update_04.21)'!$I$2:$I$959,""))</f>
        <v/>
      </c>
      <c r="D84" s="37" t="str">
        <f>IF(ISBLANK(A84),"",IF(_xlfn.XLOOKUP(A84,'pokedex_(Update_04.21)'!$A$2:$A$959,'pokedex_(Update_04.21)'!$J$2:$J$959,"")=0,"",_xlfn.XLOOKUP(A84,'pokedex_(Update_04.21)'!$A$2:$A$959,'pokedex_(Update_04.21)'!$J$2:$J$959,"")))</f>
        <v/>
      </c>
      <c r="Q84" s="37"/>
      <c r="R84" s="37"/>
      <c r="S84" s="37" t="str">
        <f>IF(ISBLANK(Q84),"",_xlfn.XLOOKUP(Q84,'pokedex_(Update_04.21)'!$A$2:$A$959,'pokedex_(Update_04.21)'!$I$2:$I$959,""))</f>
        <v/>
      </c>
      <c r="T84" s="37" t="str">
        <f>IF(ISBLANK(Q84),"",IF(_xlfn.XLOOKUP(Q84,'pokedex_(Update_04.21)'!$A$2:$A$959,'pokedex_(Update_04.21)'!$J$2:$J$959,"")=0,"",_xlfn.XLOOKUP(Q84,'pokedex_(Update_04.21)'!$A$2:$A$959,'pokedex_(Update_04.21)'!$J$2:$J$959,"")))</f>
        <v/>
      </c>
    </row>
    <row r="85" spans="1:20" x14ac:dyDescent="0.35">
      <c r="A85" s="37"/>
      <c r="B85" s="37"/>
      <c r="C85" s="37" t="str">
        <f>IF(ISBLANK(A85),"",_xlfn.XLOOKUP(A85,'pokedex_(Update_04.21)'!$A$2:$A$959,'pokedex_(Update_04.21)'!$I$2:$I$959,""))</f>
        <v/>
      </c>
      <c r="D85" s="37" t="str">
        <f>IF(ISBLANK(A85),"",IF(_xlfn.XLOOKUP(A85,'pokedex_(Update_04.21)'!$A$2:$A$959,'pokedex_(Update_04.21)'!$J$2:$J$959,"")=0,"",_xlfn.XLOOKUP(A85,'pokedex_(Update_04.21)'!$A$2:$A$959,'pokedex_(Update_04.21)'!$J$2:$J$959,"")))</f>
        <v/>
      </c>
      <c r="Q85" s="37"/>
      <c r="R85" s="37"/>
      <c r="S85" s="37" t="str">
        <f>IF(ISBLANK(Q85),"",_xlfn.XLOOKUP(Q85,'pokedex_(Update_04.21)'!$A$2:$A$959,'pokedex_(Update_04.21)'!$I$2:$I$959,""))</f>
        <v/>
      </c>
      <c r="T85" s="37" t="str">
        <f>IF(ISBLANK(Q85),"",IF(_xlfn.XLOOKUP(Q85,'pokedex_(Update_04.21)'!$A$2:$A$959,'pokedex_(Update_04.21)'!$J$2:$J$959,"")=0,"",_xlfn.XLOOKUP(Q85,'pokedex_(Update_04.21)'!$A$2:$A$959,'pokedex_(Update_04.21)'!$J$2:$J$959,"")))</f>
        <v/>
      </c>
    </row>
    <row r="86" spans="1:20" x14ac:dyDescent="0.35">
      <c r="A86" s="37"/>
      <c r="B86" s="37"/>
      <c r="C86" s="37" t="str">
        <f>IF(ISBLANK(A86),"",_xlfn.XLOOKUP(A86,'pokedex_(Update_04.21)'!$A$2:$A$959,'pokedex_(Update_04.21)'!$I$2:$I$959,""))</f>
        <v/>
      </c>
      <c r="D86" s="37" t="str">
        <f>IF(ISBLANK(A86),"",IF(_xlfn.XLOOKUP(A86,'pokedex_(Update_04.21)'!$A$2:$A$959,'pokedex_(Update_04.21)'!$J$2:$J$959,"")=0,"",_xlfn.XLOOKUP(A86,'pokedex_(Update_04.21)'!$A$2:$A$959,'pokedex_(Update_04.21)'!$J$2:$J$959,"")))</f>
        <v/>
      </c>
      <c r="Q86" s="37"/>
      <c r="R86" s="37"/>
      <c r="S86" s="37" t="str">
        <f>IF(ISBLANK(Q86),"",_xlfn.XLOOKUP(Q86,'pokedex_(Update_04.21)'!$A$2:$A$959,'pokedex_(Update_04.21)'!$I$2:$I$959,""))</f>
        <v/>
      </c>
      <c r="T86" s="37" t="str">
        <f>IF(ISBLANK(Q86),"",IF(_xlfn.XLOOKUP(Q86,'pokedex_(Update_04.21)'!$A$2:$A$959,'pokedex_(Update_04.21)'!$J$2:$J$959,"")=0,"",_xlfn.XLOOKUP(Q86,'pokedex_(Update_04.21)'!$A$2:$A$959,'pokedex_(Update_04.21)'!$J$2:$J$959,"")))</f>
        <v/>
      </c>
    </row>
    <row r="87" spans="1:20" x14ac:dyDescent="0.35">
      <c r="A87" s="37"/>
      <c r="B87" s="37"/>
      <c r="C87" s="37" t="str">
        <f>IF(ISBLANK(A87),"",_xlfn.XLOOKUP(A87,'pokedex_(Update_04.21)'!$A$2:$A$959,'pokedex_(Update_04.21)'!$I$2:$I$959,""))</f>
        <v/>
      </c>
      <c r="D87" s="37" t="str">
        <f>IF(ISBLANK(A87),"",IF(_xlfn.XLOOKUP(A87,'pokedex_(Update_04.21)'!$A$2:$A$959,'pokedex_(Update_04.21)'!$J$2:$J$959,"")=0,"",_xlfn.XLOOKUP(A87,'pokedex_(Update_04.21)'!$A$2:$A$959,'pokedex_(Update_04.21)'!$J$2:$J$959,"")))</f>
        <v/>
      </c>
      <c r="Q87" s="37"/>
      <c r="R87" s="37"/>
      <c r="S87" s="37" t="str">
        <f>IF(ISBLANK(Q87),"",_xlfn.XLOOKUP(Q87,'pokedex_(Update_04.21)'!$A$2:$A$959,'pokedex_(Update_04.21)'!$I$2:$I$959,""))</f>
        <v/>
      </c>
      <c r="T87" s="37" t="str">
        <f>IF(ISBLANK(Q87),"",IF(_xlfn.XLOOKUP(Q87,'pokedex_(Update_04.21)'!$A$2:$A$959,'pokedex_(Update_04.21)'!$J$2:$J$959,"")=0,"",_xlfn.XLOOKUP(Q87,'pokedex_(Update_04.21)'!$A$2:$A$959,'pokedex_(Update_04.21)'!$J$2:$J$959,"")))</f>
        <v/>
      </c>
    </row>
    <row r="88" spans="1:20" x14ac:dyDescent="0.35">
      <c r="A88" s="37"/>
      <c r="B88" s="37"/>
      <c r="C88" s="37" t="str">
        <f>IF(ISBLANK(A88),"",_xlfn.XLOOKUP(A88,'pokedex_(Update_04.21)'!$A$2:$A$959,'pokedex_(Update_04.21)'!$I$2:$I$959,""))</f>
        <v/>
      </c>
      <c r="D88" s="37" t="str">
        <f>IF(ISBLANK(A88),"",IF(_xlfn.XLOOKUP(A88,'pokedex_(Update_04.21)'!$A$2:$A$959,'pokedex_(Update_04.21)'!$J$2:$J$959,"")=0,"",_xlfn.XLOOKUP(A88,'pokedex_(Update_04.21)'!$A$2:$A$959,'pokedex_(Update_04.21)'!$J$2:$J$959,"")))</f>
        <v/>
      </c>
      <c r="Q88" s="37"/>
      <c r="R88" s="37"/>
      <c r="S88" s="37" t="str">
        <f>IF(ISBLANK(Q88),"",_xlfn.XLOOKUP(Q88,'pokedex_(Update_04.21)'!$A$2:$A$959,'pokedex_(Update_04.21)'!$I$2:$I$959,""))</f>
        <v/>
      </c>
      <c r="T88" s="37" t="str">
        <f>IF(ISBLANK(Q88),"",IF(_xlfn.XLOOKUP(Q88,'pokedex_(Update_04.21)'!$A$2:$A$959,'pokedex_(Update_04.21)'!$J$2:$J$959,"")=0,"",_xlfn.XLOOKUP(Q88,'pokedex_(Update_04.21)'!$A$2:$A$959,'pokedex_(Update_04.21)'!$J$2:$J$959,"")))</f>
        <v/>
      </c>
    </row>
    <row r="89" spans="1:20" x14ac:dyDescent="0.35">
      <c r="A89" s="37"/>
      <c r="B89" s="37"/>
      <c r="C89" s="37" t="str">
        <f>IF(ISBLANK(A89),"",_xlfn.XLOOKUP(A89,'pokedex_(Update_04.21)'!$A$2:$A$959,'pokedex_(Update_04.21)'!$I$2:$I$959,""))</f>
        <v/>
      </c>
      <c r="D89" s="37" t="str">
        <f>IF(ISBLANK(A89),"",IF(_xlfn.XLOOKUP(A89,'pokedex_(Update_04.21)'!$A$2:$A$959,'pokedex_(Update_04.21)'!$J$2:$J$959,"")=0,"",_xlfn.XLOOKUP(A89,'pokedex_(Update_04.21)'!$A$2:$A$959,'pokedex_(Update_04.21)'!$J$2:$J$959,"")))</f>
        <v/>
      </c>
      <c r="Q89" s="37"/>
      <c r="R89" s="37"/>
      <c r="S89" s="37" t="str">
        <f>IF(ISBLANK(Q89),"",_xlfn.XLOOKUP(Q89,'pokedex_(Update_04.21)'!$A$2:$A$959,'pokedex_(Update_04.21)'!$I$2:$I$959,""))</f>
        <v/>
      </c>
      <c r="T89" s="37" t="str">
        <f>IF(ISBLANK(Q89),"",IF(_xlfn.XLOOKUP(Q89,'pokedex_(Update_04.21)'!$A$2:$A$959,'pokedex_(Update_04.21)'!$J$2:$J$959,"")=0,"",_xlfn.XLOOKUP(Q89,'pokedex_(Update_04.21)'!$A$2:$A$959,'pokedex_(Update_04.21)'!$J$2:$J$959,"")))</f>
        <v/>
      </c>
    </row>
    <row r="90" spans="1:20" x14ac:dyDescent="0.35">
      <c r="A90" s="37"/>
      <c r="B90" s="37"/>
      <c r="C90" s="37" t="str">
        <f>IF(ISBLANK(A90),"",_xlfn.XLOOKUP(A90,'pokedex_(Update_04.21)'!$A$2:$A$959,'pokedex_(Update_04.21)'!$I$2:$I$959,""))</f>
        <v/>
      </c>
      <c r="D90" s="37" t="str">
        <f>IF(ISBLANK(A90),"",IF(_xlfn.XLOOKUP(A90,'pokedex_(Update_04.21)'!$A$2:$A$959,'pokedex_(Update_04.21)'!$J$2:$J$959,"")=0,"",_xlfn.XLOOKUP(A90,'pokedex_(Update_04.21)'!$A$2:$A$959,'pokedex_(Update_04.21)'!$J$2:$J$959,"")))</f>
        <v/>
      </c>
      <c r="Q90" s="37"/>
      <c r="R90" s="37"/>
      <c r="S90" s="37" t="str">
        <f>IF(ISBLANK(Q90),"",_xlfn.XLOOKUP(Q90,'pokedex_(Update_04.21)'!$A$2:$A$959,'pokedex_(Update_04.21)'!$I$2:$I$959,""))</f>
        <v/>
      </c>
      <c r="T90" s="37" t="str">
        <f>IF(ISBLANK(Q90),"",IF(_xlfn.XLOOKUP(Q90,'pokedex_(Update_04.21)'!$A$2:$A$959,'pokedex_(Update_04.21)'!$J$2:$J$959,"")=0,"",_xlfn.XLOOKUP(Q90,'pokedex_(Update_04.21)'!$A$2:$A$959,'pokedex_(Update_04.21)'!$J$2:$J$959,"")))</f>
        <v/>
      </c>
    </row>
    <row r="91" spans="1:20" x14ac:dyDescent="0.35">
      <c r="A91" s="37"/>
      <c r="B91" s="37"/>
      <c r="C91" s="37" t="str">
        <f>IF(ISBLANK(A91),"",_xlfn.XLOOKUP(A91,'pokedex_(Update_04.21)'!$A$2:$A$959,'pokedex_(Update_04.21)'!$I$2:$I$959,""))</f>
        <v/>
      </c>
      <c r="D91" s="37" t="str">
        <f>IF(ISBLANK(A91),"",IF(_xlfn.XLOOKUP(A91,'pokedex_(Update_04.21)'!$A$2:$A$959,'pokedex_(Update_04.21)'!$J$2:$J$959,"")=0,"",_xlfn.XLOOKUP(A91,'pokedex_(Update_04.21)'!$A$2:$A$959,'pokedex_(Update_04.21)'!$J$2:$J$959,"")))</f>
        <v/>
      </c>
      <c r="Q91" s="37"/>
      <c r="R91" s="37"/>
      <c r="S91" s="37" t="str">
        <f>IF(ISBLANK(Q91),"",_xlfn.XLOOKUP(Q91,'pokedex_(Update_04.21)'!$A$2:$A$959,'pokedex_(Update_04.21)'!$I$2:$I$959,""))</f>
        <v/>
      </c>
      <c r="T91" s="37" t="str">
        <f>IF(ISBLANK(Q91),"",IF(_xlfn.XLOOKUP(Q91,'pokedex_(Update_04.21)'!$A$2:$A$959,'pokedex_(Update_04.21)'!$J$2:$J$959,"")=0,"",_xlfn.XLOOKUP(Q91,'pokedex_(Update_04.21)'!$A$2:$A$959,'pokedex_(Update_04.21)'!$J$2:$J$959,"")))</f>
        <v/>
      </c>
    </row>
    <row r="92" spans="1:20" x14ac:dyDescent="0.35">
      <c r="A92" s="37"/>
      <c r="B92" s="37"/>
      <c r="C92" s="37" t="str">
        <f>IF(ISBLANK(A92),"",_xlfn.XLOOKUP(A92,'pokedex_(Update_04.21)'!$A$2:$A$959,'pokedex_(Update_04.21)'!$I$2:$I$959,""))</f>
        <v/>
      </c>
      <c r="D92" s="37" t="str">
        <f>IF(ISBLANK(A92),"",IF(_xlfn.XLOOKUP(A92,'pokedex_(Update_04.21)'!$A$2:$A$959,'pokedex_(Update_04.21)'!$J$2:$J$959,"")=0,"",_xlfn.XLOOKUP(A92,'pokedex_(Update_04.21)'!$A$2:$A$959,'pokedex_(Update_04.21)'!$J$2:$J$959,"")))</f>
        <v/>
      </c>
      <c r="Q92" s="37"/>
      <c r="R92" s="37"/>
      <c r="S92" s="37" t="str">
        <f>IF(ISBLANK(Q92),"",_xlfn.XLOOKUP(Q92,'pokedex_(Update_04.21)'!$A$2:$A$959,'pokedex_(Update_04.21)'!$I$2:$I$959,""))</f>
        <v/>
      </c>
      <c r="T92" s="37" t="str">
        <f>IF(ISBLANK(Q92),"",IF(_xlfn.XLOOKUP(Q92,'pokedex_(Update_04.21)'!$A$2:$A$959,'pokedex_(Update_04.21)'!$J$2:$J$959,"")=0,"",_xlfn.XLOOKUP(Q92,'pokedex_(Update_04.21)'!$A$2:$A$959,'pokedex_(Update_04.21)'!$J$2:$J$959,"")))</f>
        <v/>
      </c>
    </row>
    <row r="93" spans="1:20" x14ac:dyDescent="0.35">
      <c r="A93" s="37"/>
      <c r="B93" s="37"/>
      <c r="C93" s="37" t="str">
        <f>IF(ISBLANK(A93),"",_xlfn.XLOOKUP(A93,'pokedex_(Update_04.21)'!$A$2:$A$959,'pokedex_(Update_04.21)'!$I$2:$I$959,""))</f>
        <v/>
      </c>
      <c r="D93" s="37" t="str">
        <f>IF(ISBLANK(A93),"",IF(_xlfn.XLOOKUP(A93,'pokedex_(Update_04.21)'!$A$2:$A$959,'pokedex_(Update_04.21)'!$J$2:$J$959,"")=0,"",_xlfn.XLOOKUP(A93,'pokedex_(Update_04.21)'!$A$2:$A$959,'pokedex_(Update_04.21)'!$J$2:$J$959,"")))</f>
        <v/>
      </c>
      <c r="Q93" s="37"/>
      <c r="R93" s="37"/>
      <c r="S93" s="37" t="str">
        <f>IF(ISBLANK(Q93),"",_xlfn.XLOOKUP(Q93,'pokedex_(Update_04.21)'!$A$2:$A$959,'pokedex_(Update_04.21)'!$I$2:$I$959,""))</f>
        <v/>
      </c>
      <c r="T93" s="37" t="str">
        <f>IF(ISBLANK(Q93),"",IF(_xlfn.XLOOKUP(Q93,'pokedex_(Update_04.21)'!$A$2:$A$959,'pokedex_(Update_04.21)'!$J$2:$J$959,"")=0,"",_xlfn.XLOOKUP(Q93,'pokedex_(Update_04.21)'!$A$2:$A$959,'pokedex_(Update_04.21)'!$J$2:$J$959,"")))</f>
        <v/>
      </c>
    </row>
    <row r="94" spans="1:20" x14ac:dyDescent="0.35">
      <c r="A94" s="37"/>
      <c r="B94" s="37"/>
      <c r="C94" s="37" t="str">
        <f>IF(ISBLANK(A94),"",_xlfn.XLOOKUP(A94,'pokedex_(Update_04.21)'!$A$2:$A$959,'pokedex_(Update_04.21)'!$I$2:$I$959,""))</f>
        <v/>
      </c>
      <c r="D94" s="37" t="str">
        <f>IF(ISBLANK(A94),"",IF(_xlfn.XLOOKUP(A94,'pokedex_(Update_04.21)'!$A$2:$A$959,'pokedex_(Update_04.21)'!$J$2:$J$959,"")=0,"",_xlfn.XLOOKUP(A94,'pokedex_(Update_04.21)'!$A$2:$A$959,'pokedex_(Update_04.21)'!$J$2:$J$959,"")))</f>
        <v/>
      </c>
      <c r="Q94" s="37"/>
      <c r="R94" s="37"/>
      <c r="S94" s="37" t="str">
        <f>IF(ISBLANK(Q94),"",_xlfn.XLOOKUP(Q94,'pokedex_(Update_04.21)'!$A$2:$A$959,'pokedex_(Update_04.21)'!$I$2:$I$959,""))</f>
        <v/>
      </c>
      <c r="T94" s="37" t="str">
        <f>IF(ISBLANK(Q94),"",IF(_xlfn.XLOOKUP(Q94,'pokedex_(Update_04.21)'!$A$2:$A$959,'pokedex_(Update_04.21)'!$J$2:$J$959,"")=0,"",_xlfn.XLOOKUP(Q94,'pokedex_(Update_04.21)'!$A$2:$A$959,'pokedex_(Update_04.21)'!$J$2:$J$959,"")))</f>
        <v/>
      </c>
    </row>
    <row r="95" spans="1:20" x14ac:dyDescent="0.35">
      <c r="A95" s="37"/>
      <c r="B95" s="37"/>
      <c r="C95" s="37" t="str">
        <f>IF(ISBLANK(A95),"",_xlfn.XLOOKUP(A95,'pokedex_(Update_04.21)'!$A$2:$A$959,'pokedex_(Update_04.21)'!$I$2:$I$959,""))</f>
        <v/>
      </c>
      <c r="D95" s="37" t="str">
        <f>IF(ISBLANK(A95),"",IF(_xlfn.XLOOKUP(A95,'pokedex_(Update_04.21)'!$A$2:$A$959,'pokedex_(Update_04.21)'!$J$2:$J$959,"")=0,"",_xlfn.XLOOKUP(A95,'pokedex_(Update_04.21)'!$A$2:$A$959,'pokedex_(Update_04.21)'!$J$2:$J$959,"")))</f>
        <v/>
      </c>
      <c r="Q95" s="37"/>
      <c r="R95" s="37"/>
      <c r="S95" s="37" t="str">
        <f>IF(ISBLANK(Q95),"",_xlfn.XLOOKUP(Q95,'pokedex_(Update_04.21)'!$A$2:$A$959,'pokedex_(Update_04.21)'!$I$2:$I$959,""))</f>
        <v/>
      </c>
      <c r="T95" s="37" t="str">
        <f>IF(ISBLANK(Q95),"",IF(_xlfn.XLOOKUP(Q95,'pokedex_(Update_04.21)'!$A$2:$A$959,'pokedex_(Update_04.21)'!$J$2:$J$959,"")=0,"",_xlfn.XLOOKUP(Q95,'pokedex_(Update_04.21)'!$A$2:$A$959,'pokedex_(Update_04.21)'!$J$2:$J$959,"")))</f>
        <v/>
      </c>
    </row>
    <row r="96" spans="1:20" x14ac:dyDescent="0.35">
      <c r="A96" s="37"/>
      <c r="B96" s="37"/>
      <c r="C96" s="37" t="str">
        <f>IF(ISBLANK(A96),"",_xlfn.XLOOKUP(A96,'pokedex_(Update_04.21)'!$A$2:$A$959,'pokedex_(Update_04.21)'!$I$2:$I$959,""))</f>
        <v/>
      </c>
      <c r="D96" s="37" t="str">
        <f>IF(ISBLANK(A96),"",IF(_xlfn.XLOOKUP(A96,'pokedex_(Update_04.21)'!$A$2:$A$959,'pokedex_(Update_04.21)'!$J$2:$J$959,"")=0,"",_xlfn.XLOOKUP(A96,'pokedex_(Update_04.21)'!$A$2:$A$959,'pokedex_(Update_04.21)'!$J$2:$J$959,"")))</f>
        <v/>
      </c>
      <c r="Q96" s="37"/>
      <c r="R96" s="37"/>
      <c r="S96" s="37" t="str">
        <f>IF(ISBLANK(Q96),"",_xlfn.XLOOKUP(Q96,'pokedex_(Update_04.21)'!$A$2:$A$959,'pokedex_(Update_04.21)'!$I$2:$I$959,""))</f>
        <v/>
      </c>
      <c r="T96" s="37" t="str">
        <f>IF(ISBLANK(Q96),"",IF(_xlfn.XLOOKUP(Q96,'pokedex_(Update_04.21)'!$A$2:$A$959,'pokedex_(Update_04.21)'!$J$2:$J$959,"")=0,"",_xlfn.XLOOKUP(Q96,'pokedex_(Update_04.21)'!$A$2:$A$959,'pokedex_(Update_04.21)'!$J$2:$J$959,"")))</f>
        <v/>
      </c>
    </row>
    <row r="97" spans="1:20" x14ac:dyDescent="0.35">
      <c r="A97" s="37"/>
      <c r="B97" s="37"/>
      <c r="C97" s="37" t="str">
        <f>IF(ISBLANK(A97),"",_xlfn.XLOOKUP(A97,'pokedex_(Update_04.21)'!$A$2:$A$959,'pokedex_(Update_04.21)'!$I$2:$I$959,""))</f>
        <v/>
      </c>
      <c r="D97" s="37" t="str">
        <f>IF(ISBLANK(A97),"",IF(_xlfn.XLOOKUP(A97,'pokedex_(Update_04.21)'!$A$2:$A$959,'pokedex_(Update_04.21)'!$J$2:$J$959,"")=0,"",_xlfn.XLOOKUP(A97,'pokedex_(Update_04.21)'!$A$2:$A$959,'pokedex_(Update_04.21)'!$J$2:$J$959,"")))</f>
        <v/>
      </c>
      <c r="Q97" s="37"/>
      <c r="R97" s="37"/>
      <c r="S97" s="37" t="str">
        <f>IF(ISBLANK(Q97),"",_xlfn.XLOOKUP(Q97,'pokedex_(Update_04.21)'!$A$2:$A$959,'pokedex_(Update_04.21)'!$I$2:$I$959,""))</f>
        <v/>
      </c>
      <c r="T97" s="37" t="str">
        <f>IF(ISBLANK(Q97),"",IF(_xlfn.XLOOKUP(Q97,'pokedex_(Update_04.21)'!$A$2:$A$959,'pokedex_(Update_04.21)'!$J$2:$J$959,"")=0,"",_xlfn.XLOOKUP(Q97,'pokedex_(Update_04.21)'!$A$2:$A$959,'pokedex_(Update_04.21)'!$J$2:$J$959,"")))</f>
        <v/>
      </c>
    </row>
    <row r="98" spans="1:20" x14ac:dyDescent="0.35">
      <c r="A98" s="37"/>
      <c r="B98" s="37"/>
      <c r="C98" s="37" t="str">
        <f>IF(ISBLANK(A98),"",_xlfn.XLOOKUP(A98,'pokedex_(Update_04.21)'!$A$2:$A$959,'pokedex_(Update_04.21)'!$I$2:$I$959,""))</f>
        <v/>
      </c>
      <c r="D98" s="37" t="str">
        <f>IF(ISBLANK(A98),"",IF(_xlfn.XLOOKUP(A98,'pokedex_(Update_04.21)'!$A$2:$A$959,'pokedex_(Update_04.21)'!$J$2:$J$959,"")=0,"",_xlfn.XLOOKUP(A98,'pokedex_(Update_04.21)'!$A$2:$A$959,'pokedex_(Update_04.21)'!$J$2:$J$959,"")))</f>
        <v/>
      </c>
      <c r="Q98" s="37"/>
      <c r="R98" s="37"/>
      <c r="S98" s="37" t="str">
        <f>IF(ISBLANK(Q98),"",_xlfn.XLOOKUP(Q98,'pokedex_(Update_04.21)'!$A$2:$A$959,'pokedex_(Update_04.21)'!$I$2:$I$959,""))</f>
        <v/>
      </c>
      <c r="T98" s="37" t="str">
        <f>IF(ISBLANK(Q98),"",IF(_xlfn.XLOOKUP(Q98,'pokedex_(Update_04.21)'!$A$2:$A$959,'pokedex_(Update_04.21)'!$J$2:$J$959,"")=0,"",_xlfn.XLOOKUP(Q98,'pokedex_(Update_04.21)'!$A$2:$A$959,'pokedex_(Update_04.21)'!$J$2:$J$959,"")))</f>
        <v/>
      </c>
    </row>
    <row r="99" spans="1:20" x14ac:dyDescent="0.35">
      <c r="A99" s="37"/>
      <c r="B99" s="37"/>
      <c r="C99" s="37" t="str">
        <f>IF(ISBLANK(A99),"",_xlfn.XLOOKUP(A99,'pokedex_(Update_04.21)'!$A$2:$A$959,'pokedex_(Update_04.21)'!$I$2:$I$959,""))</f>
        <v/>
      </c>
      <c r="D99" s="37" t="str">
        <f>IF(ISBLANK(A99),"",IF(_xlfn.XLOOKUP(A99,'pokedex_(Update_04.21)'!$A$2:$A$959,'pokedex_(Update_04.21)'!$J$2:$J$959,"")=0,"",_xlfn.XLOOKUP(A99,'pokedex_(Update_04.21)'!$A$2:$A$959,'pokedex_(Update_04.21)'!$J$2:$J$959,"")))</f>
        <v/>
      </c>
      <c r="Q99" s="37"/>
      <c r="R99" s="37"/>
      <c r="S99" s="37" t="str">
        <f>IF(ISBLANK(Q99),"",_xlfn.XLOOKUP(Q99,'pokedex_(Update_04.21)'!$A$2:$A$959,'pokedex_(Update_04.21)'!$I$2:$I$959,""))</f>
        <v/>
      </c>
      <c r="T99" s="37" t="str">
        <f>IF(ISBLANK(Q99),"",IF(_xlfn.XLOOKUP(Q99,'pokedex_(Update_04.21)'!$A$2:$A$959,'pokedex_(Update_04.21)'!$J$2:$J$959,"")=0,"",_xlfn.XLOOKUP(Q99,'pokedex_(Update_04.21)'!$A$2:$A$959,'pokedex_(Update_04.21)'!$J$2:$J$959,"")))</f>
        <v/>
      </c>
    </row>
    <row r="100" spans="1:20" x14ac:dyDescent="0.35">
      <c r="A100" s="37"/>
      <c r="B100" s="37"/>
      <c r="C100" s="37" t="str">
        <f>IF(ISBLANK(A100),"",_xlfn.XLOOKUP(A100,'pokedex_(Update_04.21)'!$A$2:$A$959,'pokedex_(Update_04.21)'!$I$2:$I$959,""))</f>
        <v/>
      </c>
      <c r="D100" s="37" t="str">
        <f>IF(ISBLANK(A100),"",IF(_xlfn.XLOOKUP(A100,'pokedex_(Update_04.21)'!$A$2:$A$959,'pokedex_(Update_04.21)'!$J$2:$J$959,"")=0,"",_xlfn.XLOOKUP(A100,'pokedex_(Update_04.21)'!$A$2:$A$959,'pokedex_(Update_04.21)'!$J$2:$J$959,"")))</f>
        <v/>
      </c>
      <c r="Q100" s="37"/>
      <c r="R100" s="37"/>
      <c r="S100" s="37" t="str">
        <f>IF(ISBLANK(Q100),"",_xlfn.XLOOKUP(Q100,'pokedex_(Update_04.21)'!$A$2:$A$959,'pokedex_(Update_04.21)'!$I$2:$I$959,""))</f>
        <v/>
      </c>
      <c r="T100" s="37" t="str">
        <f>IF(ISBLANK(Q100),"",IF(_xlfn.XLOOKUP(Q100,'pokedex_(Update_04.21)'!$A$2:$A$959,'pokedex_(Update_04.21)'!$J$2:$J$959,"")=0,"",_xlfn.XLOOKUP(Q100,'pokedex_(Update_04.21)'!$A$2:$A$959,'pokedex_(Update_04.21)'!$J$2:$J$959,"")))</f>
        <v/>
      </c>
    </row>
    <row r="101" spans="1:20" x14ac:dyDescent="0.35">
      <c r="A101" s="37"/>
      <c r="B101" s="37"/>
      <c r="C101" s="37" t="str">
        <f>IF(ISBLANK(A101),"",_xlfn.XLOOKUP(A101,'pokedex_(Update_04.21)'!$A$2:$A$959,'pokedex_(Update_04.21)'!$I$2:$I$959,""))</f>
        <v/>
      </c>
      <c r="D101" s="37" t="str">
        <f>IF(ISBLANK(A101),"",IF(_xlfn.XLOOKUP(A101,'pokedex_(Update_04.21)'!$A$2:$A$959,'pokedex_(Update_04.21)'!$J$2:$J$959,"")=0,"",_xlfn.XLOOKUP(A101,'pokedex_(Update_04.21)'!$A$2:$A$959,'pokedex_(Update_04.21)'!$J$2:$J$959,"")))</f>
        <v/>
      </c>
      <c r="Q101" s="37"/>
      <c r="R101" s="37"/>
      <c r="S101" s="37" t="str">
        <f>IF(ISBLANK(Q101),"",_xlfn.XLOOKUP(Q101,'pokedex_(Update_04.21)'!$A$2:$A$959,'pokedex_(Update_04.21)'!$I$2:$I$959,""))</f>
        <v/>
      </c>
      <c r="T101" s="37" t="str">
        <f>IF(ISBLANK(Q101),"",IF(_xlfn.XLOOKUP(Q101,'pokedex_(Update_04.21)'!$A$2:$A$959,'pokedex_(Update_04.21)'!$J$2:$J$959,"")=0,"",_xlfn.XLOOKUP(Q101,'pokedex_(Update_04.21)'!$A$2:$A$959,'pokedex_(Update_04.21)'!$J$2:$J$959,"")))</f>
        <v/>
      </c>
    </row>
    <row r="102" spans="1:20" x14ac:dyDescent="0.35">
      <c r="A102" s="37"/>
      <c r="B102" s="37"/>
      <c r="C102" s="37" t="str">
        <f>IF(ISBLANK(A102),"",_xlfn.XLOOKUP(A102,'pokedex_(Update_04.21)'!$A$2:$A$959,'pokedex_(Update_04.21)'!$I$2:$I$959,""))</f>
        <v/>
      </c>
      <c r="D102" s="37" t="str">
        <f>IF(ISBLANK(A102),"",IF(_xlfn.XLOOKUP(A102,'pokedex_(Update_04.21)'!$A$2:$A$959,'pokedex_(Update_04.21)'!$J$2:$J$959,"")=0,"",_xlfn.XLOOKUP(A102,'pokedex_(Update_04.21)'!$A$2:$A$959,'pokedex_(Update_04.21)'!$J$2:$J$959,"")))</f>
        <v/>
      </c>
      <c r="Q102" s="37"/>
      <c r="R102" s="37"/>
      <c r="S102" s="37" t="str">
        <f>IF(ISBLANK(Q102),"",_xlfn.XLOOKUP(Q102,'pokedex_(Update_04.21)'!$A$2:$A$959,'pokedex_(Update_04.21)'!$I$2:$I$959,""))</f>
        <v/>
      </c>
      <c r="T102" s="37" t="str">
        <f>IF(ISBLANK(Q102),"",IF(_xlfn.XLOOKUP(Q102,'pokedex_(Update_04.21)'!$A$2:$A$959,'pokedex_(Update_04.21)'!$J$2:$J$959,"")=0,"",_xlfn.XLOOKUP(Q102,'pokedex_(Update_04.21)'!$A$2:$A$959,'pokedex_(Update_04.21)'!$J$2:$J$959,"")))</f>
        <v/>
      </c>
    </row>
    <row r="103" spans="1:20" x14ac:dyDescent="0.35">
      <c r="A103" s="37"/>
      <c r="B103" s="37"/>
      <c r="C103" s="37" t="str">
        <f>IF(ISBLANK(A103),"",_xlfn.XLOOKUP(A103,'pokedex_(Update_04.21)'!$A$2:$A$959,'pokedex_(Update_04.21)'!$I$2:$I$959,""))</f>
        <v/>
      </c>
      <c r="D103" s="37" t="str">
        <f>IF(ISBLANK(A103),"",IF(_xlfn.XLOOKUP(A103,'pokedex_(Update_04.21)'!$A$2:$A$959,'pokedex_(Update_04.21)'!$J$2:$J$959,"")=0,"",_xlfn.XLOOKUP(A103,'pokedex_(Update_04.21)'!$A$2:$A$959,'pokedex_(Update_04.21)'!$J$2:$J$959,"")))</f>
        <v/>
      </c>
      <c r="Q103" s="37"/>
      <c r="R103" s="37"/>
      <c r="S103" s="37" t="str">
        <f>IF(ISBLANK(Q103),"",_xlfn.XLOOKUP(Q103,'pokedex_(Update_04.21)'!$A$2:$A$959,'pokedex_(Update_04.21)'!$I$2:$I$959,""))</f>
        <v/>
      </c>
      <c r="T103" s="37" t="str">
        <f>IF(ISBLANK(Q103),"",IF(_xlfn.XLOOKUP(Q103,'pokedex_(Update_04.21)'!$A$2:$A$959,'pokedex_(Update_04.21)'!$J$2:$J$959,"")=0,"",_xlfn.XLOOKUP(Q103,'pokedex_(Update_04.21)'!$A$2:$A$959,'pokedex_(Update_04.21)'!$J$2:$J$959,"")))</f>
        <v/>
      </c>
    </row>
    <row r="104" spans="1:20" x14ac:dyDescent="0.35">
      <c r="A104" s="37"/>
      <c r="B104" s="37"/>
      <c r="C104" s="37" t="str">
        <f>IF(ISBLANK(A104),"",_xlfn.XLOOKUP(A104,'pokedex_(Update_04.21)'!$A$2:$A$959,'pokedex_(Update_04.21)'!$I$2:$I$959,""))</f>
        <v/>
      </c>
      <c r="D104" s="37" t="str">
        <f>IF(ISBLANK(A104),"",IF(_xlfn.XLOOKUP(A104,'pokedex_(Update_04.21)'!$A$2:$A$959,'pokedex_(Update_04.21)'!$J$2:$J$959,"")=0,"",_xlfn.XLOOKUP(A104,'pokedex_(Update_04.21)'!$A$2:$A$959,'pokedex_(Update_04.21)'!$J$2:$J$959,"")))</f>
        <v/>
      </c>
      <c r="Q104" s="37"/>
      <c r="R104" s="37"/>
      <c r="S104" s="37" t="str">
        <f>IF(ISBLANK(Q104),"",_xlfn.XLOOKUP(Q104,'pokedex_(Update_04.21)'!$A$2:$A$959,'pokedex_(Update_04.21)'!$I$2:$I$959,""))</f>
        <v/>
      </c>
      <c r="T104" s="37" t="str">
        <f>IF(ISBLANK(Q104),"",IF(_xlfn.XLOOKUP(Q104,'pokedex_(Update_04.21)'!$A$2:$A$959,'pokedex_(Update_04.21)'!$J$2:$J$959,"")=0,"",_xlfn.XLOOKUP(Q104,'pokedex_(Update_04.21)'!$A$2:$A$959,'pokedex_(Update_04.21)'!$J$2:$J$959,"")))</f>
        <v/>
      </c>
    </row>
    <row r="105" spans="1:20" x14ac:dyDescent="0.35">
      <c r="A105" s="37"/>
      <c r="B105" s="37"/>
      <c r="C105" s="37" t="str">
        <f>IF(ISBLANK(A105),"",_xlfn.XLOOKUP(A105,'pokedex_(Update_04.21)'!$A$2:$A$959,'pokedex_(Update_04.21)'!$I$2:$I$959,""))</f>
        <v/>
      </c>
      <c r="D105" s="37" t="str">
        <f>IF(ISBLANK(A105),"",IF(_xlfn.XLOOKUP(A105,'pokedex_(Update_04.21)'!$A$2:$A$959,'pokedex_(Update_04.21)'!$J$2:$J$959,"")=0,"",_xlfn.XLOOKUP(A105,'pokedex_(Update_04.21)'!$A$2:$A$959,'pokedex_(Update_04.21)'!$J$2:$J$959,"")))</f>
        <v/>
      </c>
      <c r="Q105" s="37"/>
      <c r="R105" s="37"/>
      <c r="S105" s="37" t="str">
        <f>IF(ISBLANK(Q105),"",_xlfn.XLOOKUP(Q105,'pokedex_(Update_04.21)'!$A$2:$A$959,'pokedex_(Update_04.21)'!$I$2:$I$959,""))</f>
        <v/>
      </c>
      <c r="T105" s="37" t="str">
        <f>IF(ISBLANK(Q105),"",IF(_xlfn.XLOOKUP(Q105,'pokedex_(Update_04.21)'!$A$2:$A$959,'pokedex_(Update_04.21)'!$J$2:$J$959,"")=0,"",_xlfn.XLOOKUP(Q105,'pokedex_(Update_04.21)'!$A$2:$A$959,'pokedex_(Update_04.21)'!$J$2:$J$959,"")))</f>
        <v/>
      </c>
    </row>
    <row r="106" spans="1:20" x14ac:dyDescent="0.35">
      <c r="A106" s="37"/>
      <c r="B106" s="37"/>
      <c r="C106" s="37" t="str">
        <f>IF(ISBLANK(A106),"",_xlfn.XLOOKUP(A106,'pokedex_(Update_04.21)'!$A$2:$A$959,'pokedex_(Update_04.21)'!$I$2:$I$959,""))</f>
        <v/>
      </c>
      <c r="D106" s="37" t="str">
        <f>IF(ISBLANK(A106),"",IF(_xlfn.XLOOKUP(A106,'pokedex_(Update_04.21)'!$A$2:$A$959,'pokedex_(Update_04.21)'!$J$2:$J$959,"")=0,"",_xlfn.XLOOKUP(A106,'pokedex_(Update_04.21)'!$A$2:$A$959,'pokedex_(Update_04.21)'!$J$2:$J$959,"")))</f>
        <v/>
      </c>
      <c r="Q106" s="37"/>
      <c r="R106" s="37"/>
      <c r="S106" s="37" t="str">
        <f>IF(ISBLANK(Q106),"",_xlfn.XLOOKUP(Q106,'pokedex_(Update_04.21)'!$A$2:$A$959,'pokedex_(Update_04.21)'!$I$2:$I$959,""))</f>
        <v/>
      </c>
      <c r="T106" s="37" t="str">
        <f>IF(ISBLANK(Q106),"",IF(_xlfn.XLOOKUP(Q106,'pokedex_(Update_04.21)'!$A$2:$A$959,'pokedex_(Update_04.21)'!$J$2:$J$959,"")=0,"",_xlfn.XLOOKUP(Q106,'pokedex_(Update_04.21)'!$A$2:$A$959,'pokedex_(Update_04.21)'!$J$2:$J$959,"")))</f>
        <v/>
      </c>
    </row>
    <row r="107" spans="1:20" x14ac:dyDescent="0.35">
      <c r="A107" s="37"/>
      <c r="B107" s="37"/>
      <c r="C107" s="37" t="str">
        <f>IF(ISBLANK(A107),"",_xlfn.XLOOKUP(A107,'pokedex_(Update_04.21)'!$A$2:$A$959,'pokedex_(Update_04.21)'!$I$2:$I$959,""))</f>
        <v/>
      </c>
      <c r="D107" s="37" t="str">
        <f>IF(ISBLANK(A107),"",IF(_xlfn.XLOOKUP(A107,'pokedex_(Update_04.21)'!$A$2:$A$959,'pokedex_(Update_04.21)'!$J$2:$J$959,"")=0,"",_xlfn.XLOOKUP(A107,'pokedex_(Update_04.21)'!$A$2:$A$959,'pokedex_(Update_04.21)'!$J$2:$J$959,"")))</f>
        <v/>
      </c>
      <c r="Q107" s="37"/>
      <c r="R107" s="37"/>
      <c r="S107" s="37" t="str">
        <f>IF(ISBLANK(Q107),"",_xlfn.XLOOKUP(Q107,'pokedex_(Update_04.21)'!$A$2:$A$959,'pokedex_(Update_04.21)'!$I$2:$I$959,""))</f>
        <v/>
      </c>
      <c r="T107" s="37" t="str">
        <f>IF(ISBLANK(Q107),"",IF(_xlfn.XLOOKUP(Q107,'pokedex_(Update_04.21)'!$A$2:$A$959,'pokedex_(Update_04.21)'!$J$2:$J$959,"")=0,"",_xlfn.XLOOKUP(Q107,'pokedex_(Update_04.21)'!$A$2:$A$959,'pokedex_(Update_04.21)'!$J$2:$J$959,"")))</f>
        <v/>
      </c>
    </row>
    <row r="108" spans="1:20" x14ac:dyDescent="0.35">
      <c r="A108" s="37"/>
      <c r="B108" s="37"/>
      <c r="C108" s="37" t="str">
        <f>IF(ISBLANK(A108),"",_xlfn.XLOOKUP(A108,'pokedex_(Update_04.21)'!$A$2:$A$959,'pokedex_(Update_04.21)'!$I$2:$I$959,""))</f>
        <v/>
      </c>
      <c r="D108" s="37" t="str">
        <f>IF(ISBLANK(A108),"",IF(_xlfn.XLOOKUP(A108,'pokedex_(Update_04.21)'!$A$2:$A$959,'pokedex_(Update_04.21)'!$J$2:$J$959,"")=0,"",_xlfn.XLOOKUP(A108,'pokedex_(Update_04.21)'!$A$2:$A$959,'pokedex_(Update_04.21)'!$J$2:$J$959,"")))</f>
        <v/>
      </c>
      <c r="Q108" s="37"/>
      <c r="R108" s="37"/>
      <c r="S108" s="37" t="str">
        <f>IF(ISBLANK(Q108),"",_xlfn.XLOOKUP(Q108,'pokedex_(Update_04.21)'!$A$2:$A$959,'pokedex_(Update_04.21)'!$I$2:$I$959,""))</f>
        <v/>
      </c>
      <c r="T108" s="37" t="str">
        <f>IF(ISBLANK(Q108),"",IF(_xlfn.XLOOKUP(Q108,'pokedex_(Update_04.21)'!$A$2:$A$959,'pokedex_(Update_04.21)'!$J$2:$J$959,"")=0,"",_xlfn.XLOOKUP(Q108,'pokedex_(Update_04.21)'!$A$2:$A$959,'pokedex_(Update_04.21)'!$J$2:$J$959,"")))</f>
        <v/>
      </c>
    </row>
    <row r="109" spans="1:20" x14ac:dyDescent="0.35">
      <c r="A109" s="37"/>
      <c r="B109" s="37"/>
      <c r="C109" s="37" t="str">
        <f>IF(ISBLANK(A109),"",_xlfn.XLOOKUP(A109,'pokedex_(Update_04.21)'!$A$2:$A$959,'pokedex_(Update_04.21)'!$I$2:$I$959,""))</f>
        <v/>
      </c>
      <c r="D109" s="37" t="str">
        <f>IF(ISBLANK(A109),"",IF(_xlfn.XLOOKUP(A109,'pokedex_(Update_04.21)'!$A$2:$A$959,'pokedex_(Update_04.21)'!$J$2:$J$959,"")=0,"",_xlfn.XLOOKUP(A109,'pokedex_(Update_04.21)'!$A$2:$A$959,'pokedex_(Update_04.21)'!$J$2:$J$959,"")))</f>
        <v/>
      </c>
      <c r="Q109" s="37"/>
      <c r="R109" s="37"/>
      <c r="S109" s="37" t="str">
        <f>IF(ISBLANK(Q109),"",_xlfn.XLOOKUP(Q109,'pokedex_(Update_04.21)'!$A$2:$A$959,'pokedex_(Update_04.21)'!$I$2:$I$959,""))</f>
        <v/>
      </c>
      <c r="T109" s="37" t="str">
        <f>IF(ISBLANK(Q109),"",IF(_xlfn.XLOOKUP(Q109,'pokedex_(Update_04.21)'!$A$2:$A$959,'pokedex_(Update_04.21)'!$J$2:$J$959,"")=0,"",_xlfn.XLOOKUP(Q109,'pokedex_(Update_04.21)'!$A$2:$A$959,'pokedex_(Update_04.21)'!$J$2:$J$959,"")))</f>
        <v/>
      </c>
    </row>
    <row r="110" spans="1:20" x14ac:dyDescent="0.35">
      <c r="A110" s="37"/>
      <c r="B110" s="37"/>
      <c r="C110" s="37" t="str">
        <f>IF(ISBLANK(A110),"",_xlfn.XLOOKUP(A110,'pokedex_(Update_04.21)'!$A$2:$A$959,'pokedex_(Update_04.21)'!$I$2:$I$959,""))</f>
        <v/>
      </c>
      <c r="D110" s="37" t="str">
        <f>IF(ISBLANK(A110),"",IF(_xlfn.XLOOKUP(A110,'pokedex_(Update_04.21)'!$A$2:$A$959,'pokedex_(Update_04.21)'!$J$2:$J$959,"")=0,"",_xlfn.XLOOKUP(A110,'pokedex_(Update_04.21)'!$A$2:$A$959,'pokedex_(Update_04.21)'!$J$2:$J$959,"")))</f>
        <v/>
      </c>
      <c r="Q110" s="37"/>
      <c r="R110" s="37"/>
      <c r="S110" s="37" t="str">
        <f>IF(ISBLANK(Q110),"",_xlfn.XLOOKUP(Q110,'pokedex_(Update_04.21)'!$A$2:$A$959,'pokedex_(Update_04.21)'!$I$2:$I$959,""))</f>
        <v/>
      </c>
      <c r="T110" s="37" t="str">
        <f>IF(ISBLANK(Q110),"",IF(_xlfn.XLOOKUP(Q110,'pokedex_(Update_04.21)'!$A$2:$A$959,'pokedex_(Update_04.21)'!$J$2:$J$959,"")=0,"",_xlfn.XLOOKUP(Q110,'pokedex_(Update_04.21)'!$A$2:$A$959,'pokedex_(Update_04.21)'!$J$2:$J$959,"")))</f>
        <v/>
      </c>
    </row>
    <row r="111" spans="1:20" x14ac:dyDescent="0.35">
      <c r="A111" s="37"/>
      <c r="B111" s="37"/>
      <c r="C111" s="37" t="str">
        <f>IF(ISBLANK(A111),"",_xlfn.XLOOKUP(A111,'pokedex_(Update_04.21)'!$A$2:$A$959,'pokedex_(Update_04.21)'!$I$2:$I$959,""))</f>
        <v/>
      </c>
      <c r="D111" s="37" t="str">
        <f>IF(ISBLANK(A111),"",IF(_xlfn.XLOOKUP(A111,'pokedex_(Update_04.21)'!$A$2:$A$959,'pokedex_(Update_04.21)'!$J$2:$J$959,"")=0,"",_xlfn.XLOOKUP(A111,'pokedex_(Update_04.21)'!$A$2:$A$959,'pokedex_(Update_04.21)'!$J$2:$J$959,"")))</f>
        <v/>
      </c>
      <c r="Q111" s="37"/>
      <c r="R111" s="37"/>
      <c r="S111" s="37" t="str">
        <f>IF(ISBLANK(Q111),"",_xlfn.XLOOKUP(Q111,'pokedex_(Update_04.21)'!$A$2:$A$959,'pokedex_(Update_04.21)'!$I$2:$I$959,""))</f>
        <v/>
      </c>
      <c r="T111" s="37" t="str">
        <f>IF(ISBLANK(Q111),"",IF(_xlfn.XLOOKUP(Q111,'pokedex_(Update_04.21)'!$A$2:$A$959,'pokedex_(Update_04.21)'!$J$2:$J$959,"")=0,"",_xlfn.XLOOKUP(Q111,'pokedex_(Update_04.21)'!$A$2:$A$959,'pokedex_(Update_04.21)'!$J$2:$J$959,"")))</f>
        <v/>
      </c>
    </row>
    <row r="112" spans="1:20" x14ac:dyDescent="0.35">
      <c r="A112" s="37"/>
      <c r="B112" s="37"/>
      <c r="C112" s="37" t="str">
        <f>IF(ISBLANK(A112),"",_xlfn.XLOOKUP(A112,'pokedex_(Update_04.21)'!$A$2:$A$959,'pokedex_(Update_04.21)'!$I$2:$I$959,""))</f>
        <v/>
      </c>
      <c r="D112" s="37" t="str">
        <f>IF(ISBLANK(A112),"",IF(_xlfn.XLOOKUP(A112,'pokedex_(Update_04.21)'!$A$2:$A$959,'pokedex_(Update_04.21)'!$J$2:$J$959,"")=0,"",_xlfn.XLOOKUP(A112,'pokedex_(Update_04.21)'!$A$2:$A$959,'pokedex_(Update_04.21)'!$J$2:$J$959,"")))</f>
        <v/>
      </c>
      <c r="Q112" s="37"/>
      <c r="R112" s="37"/>
      <c r="S112" s="37" t="str">
        <f>IF(ISBLANK(Q112),"",_xlfn.XLOOKUP(Q112,'pokedex_(Update_04.21)'!$A$2:$A$959,'pokedex_(Update_04.21)'!$I$2:$I$959,""))</f>
        <v/>
      </c>
      <c r="T112" s="37" t="str">
        <f>IF(ISBLANK(Q112),"",IF(_xlfn.XLOOKUP(Q112,'pokedex_(Update_04.21)'!$A$2:$A$959,'pokedex_(Update_04.21)'!$J$2:$J$959,"")=0,"",_xlfn.XLOOKUP(Q112,'pokedex_(Update_04.21)'!$A$2:$A$959,'pokedex_(Update_04.21)'!$J$2:$J$959,"")))</f>
        <v/>
      </c>
    </row>
    <row r="113" spans="1:20" x14ac:dyDescent="0.35">
      <c r="A113" s="37"/>
      <c r="B113" s="37"/>
      <c r="C113" s="37" t="str">
        <f>IF(ISBLANK(A113),"",_xlfn.XLOOKUP(A113,'pokedex_(Update_04.21)'!$A$2:$A$959,'pokedex_(Update_04.21)'!$I$2:$I$959,""))</f>
        <v/>
      </c>
      <c r="D113" s="37" t="str">
        <f>IF(ISBLANK(A113),"",IF(_xlfn.XLOOKUP(A113,'pokedex_(Update_04.21)'!$A$2:$A$959,'pokedex_(Update_04.21)'!$J$2:$J$959,"")=0,"",_xlfn.XLOOKUP(A113,'pokedex_(Update_04.21)'!$A$2:$A$959,'pokedex_(Update_04.21)'!$J$2:$J$959,"")))</f>
        <v/>
      </c>
      <c r="Q113" s="37"/>
      <c r="R113" s="37"/>
      <c r="S113" s="37" t="str">
        <f>IF(ISBLANK(Q113),"",_xlfn.XLOOKUP(Q113,'pokedex_(Update_04.21)'!$A$2:$A$959,'pokedex_(Update_04.21)'!$I$2:$I$959,""))</f>
        <v/>
      </c>
      <c r="T113" s="37" t="str">
        <f>IF(ISBLANK(Q113),"",IF(_xlfn.XLOOKUP(Q113,'pokedex_(Update_04.21)'!$A$2:$A$959,'pokedex_(Update_04.21)'!$J$2:$J$959,"")=0,"",_xlfn.XLOOKUP(Q113,'pokedex_(Update_04.21)'!$A$2:$A$959,'pokedex_(Update_04.21)'!$J$2:$J$959,"")))</f>
        <v/>
      </c>
    </row>
    <row r="114" spans="1:20" x14ac:dyDescent="0.35">
      <c r="A114" s="37"/>
      <c r="B114" s="37"/>
      <c r="C114" s="37" t="str">
        <f>IF(ISBLANK(A114),"",_xlfn.XLOOKUP(A114,'pokedex_(Update_04.21)'!$A$2:$A$959,'pokedex_(Update_04.21)'!$I$2:$I$959,""))</f>
        <v/>
      </c>
      <c r="D114" s="37" t="str">
        <f>IF(ISBLANK(A114),"",IF(_xlfn.XLOOKUP(A114,'pokedex_(Update_04.21)'!$A$2:$A$959,'pokedex_(Update_04.21)'!$J$2:$J$959,"")=0,"",_xlfn.XLOOKUP(A114,'pokedex_(Update_04.21)'!$A$2:$A$959,'pokedex_(Update_04.21)'!$J$2:$J$959,"")))</f>
        <v/>
      </c>
      <c r="Q114" s="37"/>
      <c r="R114" s="37"/>
      <c r="S114" s="37" t="str">
        <f>IF(ISBLANK(Q114),"",_xlfn.XLOOKUP(Q114,'pokedex_(Update_04.21)'!$A$2:$A$959,'pokedex_(Update_04.21)'!$I$2:$I$959,""))</f>
        <v/>
      </c>
      <c r="T114" s="37" t="str">
        <f>IF(ISBLANK(Q114),"",IF(_xlfn.XLOOKUP(Q114,'pokedex_(Update_04.21)'!$A$2:$A$959,'pokedex_(Update_04.21)'!$J$2:$J$959,"")=0,"",_xlfn.XLOOKUP(Q114,'pokedex_(Update_04.21)'!$A$2:$A$959,'pokedex_(Update_04.21)'!$J$2:$J$959,"")))</f>
        <v/>
      </c>
    </row>
    <row r="115" spans="1:20" x14ac:dyDescent="0.35">
      <c r="A115" s="37"/>
      <c r="B115" s="37"/>
      <c r="C115" s="37" t="str">
        <f>IF(ISBLANK(A115),"",_xlfn.XLOOKUP(A115,'pokedex_(Update_04.21)'!$A$2:$A$959,'pokedex_(Update_04.21)'!$I$2:$I$959,""))</f>
        <v/>
      </c>
      <c r="D115" s="37" t="str">
        <f>IF(ISBLANK(A115),"",IF(_xlfn.XLOOKUP(A115,'pokedex_(Update_04.21)'!$A$2:$A$959,'pokedex_(Update_04.21)'!$J$2:$J$959,"")=0,"",_xlfn.XLOOKUP(A115,'pokedex_(Update_04.21)'!$A$2:$A$959,'pokedex_(Update_04.21)'!$J$2:$J$959,"")))</f>
        <v/>
      </c>
      <c r="Q115" s="37"/>
      <c r="R115" s="37"/>
      <c r="S115" s="37" t="str">
        <f>IF(ISBLANK(Q115),"",_xlfn.XLOOKUP(Q115,'pokedex_(Update_04.21)'!$A$2:$A$959,'pokedex_(Update_04.21)'!$I$2:$I$959,""))</f>
        <v/>
      </c>
      <c r="T115" s="37" t="str">
        <f>IF(ISBLANK(Q115),"",IF(_xlfn.XLOOKUP(Q115,'pokedex_(Update_04.21)'!$A$2:$A$959,'pokedex_(Update_04.21)'!$J$2:$J$959,"")=0,"",_xlfn.XLOOKUP(Q115,'pokedex_(Update_04.21)'!$A$2:$A$959,'pokedex_(Update_04.21)'!$J$2:$J$959,"")))</f>
        <v/>
      </c>
    </row>
    <row r="116" spans="1:20" x14ac:dyDescent="0.35">
      <c r="A116" s="37"/>
      <c r="B116" s="37"/>
      <c r="C116" s="37" t="str">
        <f>IF(ISBLANK(A116),"",_xlfn.XLOOKUP(A116,'pokedex_(Update_04.21)'!$A$2:$A$959,'pokedex_(Update_04.21)'!$I$2:$I$959,""))</f>
        <v/>
      </c>
      <c r="D116" s="37" t="str">
        <f>IF(ISBLANK(A116),"",IF(_xlfn.XLOOKUP(A116,'pokedex_(Update_04.21)'!$A$2:$A$959,'pokedex_(Update_04.21)'!$J$2:$J$959,"")=0,"",_xlfn.XLOOKUP(A116,'pokedex_(Update_04.21)'!$A$2:$A$959,'pokedex_(Update_04.21)'!$J$2:$J$959,"")))</f>
        <v/>
      </c>
      <c r="Q116" s="37"/>
      <c r="R116" s="37"/>
      <c r="S116" s="37" t="str">
        <f>IF(ISBLANK(Q116),"",_xlfn.XLOOKUP(Q116,'pokedex_(Update_04.21)'!$A$2:$A$959,'pokedex_(Update_04.21)'!$I$2:$I$959,""))</f>
        <v/>
      </c>
      <c r="T116" s="37" t="str">
        <f>IF(ISBLANK(Q116),"",IF(_xlfn.XLOOKUP(Q116,'pokedex_(Update_04.21)'!$A$2:$A$959,'pokedex_(Update_04.21)'!$J$2:$J$959,"")=0,"",_xlfn.XLOOKUP(Q116,'pokedex_(Update_04.21)'!$A$2:$A$959,'pokedex_(Update_04.21)'!$J$2:$J$959,"")))</f>
        <v/>
      </c>
    </row>
    <row r="117" spans="1:20" x14ac:dyDescent="0.35">
      <c r="A117" s="37"/>
      <c r="B117" s="37"/>
      <c r="C117" s="37" t="str">
        <f>IF(ISBLANK(A117),"",_xlfn.XLOOKUP(A117,'pokedex_(Update_04.21)'!$A$2:$A$959,'pokedex_(Update_04.21)'!$I$2:$I$959,""))</f>
        <v/>
      </c>
      <c r="D117" s="37" t="str">
        <f>IF(ISBLANK(A117),"",IF(_xlfn.XLOOKUP(A117,'pokedex_(Update_04.21)'!$A$2:$A$959,'pokedex_(Update_04.21)'!$J$2:$J$959,"")=0,"",_xlfn.XLOOKUP(A117,'pokedex_(Update_04.21)'!$A$2:$A$959,'pokedex_(Update_04.21)'!$J$2:$J$959,"")))</f>
        <v/>
      </c>
      <c r="Q117" s="37"/>
      <c r="R117" s="37"/>
      <c r="S117" s="37" t="str">
        <f>IF(ISBLANK(Q117),"",_xlfn.XLOOKUP(Q117,'pokedex_(Update_04.21)'!$A$2:$A$959,'pokedex_(Update_04.21)'!$I$2:$I$959,""))</f>
        <v/>
      </c>
      <c r="T117" s="37" t="str">
        <f>IF(ISBLANK(Q117),"",IF(_xlfn.XLOOKUP(Q117,'pokedex_(Update_04.21)'!$A$2:$A$959,'pokedex_(Update_04.21)'!$J$2:$J$959,"")=0,"",_xlfn.XLOOKUP(Q117,'pokedex_(Update_04.21)'!$A$2:$A$959,'pokedex_(Update_04.21)'!$J$2:$J$959,"")))</f>
        <v/>
      </c>
    </row>
    <row r="118" spans="1:20" x14ac:dyDescent="0.35">
      <c r="A118" s="37"/>
      <c r="B118" s="37"/>
      <c r="C118" s="37" t="str">
        <f>IF(ISBLANK(A118),"",_xlfn.XLOOKUP(A118,'pokedex_(Update_04.21)'!$A$2:$A$959,'pokedex_(Update_04.21)'!$I$2:$I$959,""))</f>
        <v/>
      </c>
      <c r="D118" s="37" t="str">
        <f>IF(ISBLANK(A118),"",IF(_xlfn.XLOOKUP(A118,'pokedex_(Update_04.21)'!$A$2:$A$959,'pokedex_(Update_04.21)'!$J$2:$J$959,"")=0,"",_xlfn.XLOOKUP(A118,'pokedex_(Update_04.21)'!$A$2:$A$959,'pokedex_(Update_04.21)'!$J$2:$J$959,"")))</f>
        <v/>
      </c>
      <c r="Q118" s="37"/>
      <c r="R118" s="37"/>
      <c r="S118" s="37" t="str">
        <f>IF(ISBLANK(Q118),"",_xlfn.XLOOKUP(Q118,'pokedex_(Update_04.21)'!$A$2:$A$959,'pokedex_(Update_04.21)'!$I$2:$I$959,""))</f>
        <v/>
      </c>
      <c r="T118" s="37" t="str">
        <f>IF(ISBLANK(Q118),"",IF(_xlfn.XLOOKUP(Q118,'pokedex_(Update_04.21)'!$A$2:$A$959,'pokedex_(Update_04.21)'!$J$2:$J$959,"")=0,"",_xlfn.XLOOKUP(Q118,'pokedex_(Update_04.21)'!$A$2:$A$959,'pokedex_(Update_04.21)'!$J$2:$J$959,"")))</f>
        <v/>
      </c>
    </row>
    <row r="119" spans="1:20" x14ac:dyDescent="0.35">
      <c r="A119" s="37"/>
      <c r="B119" s="37"/>
      <c r="C119" s="37" t="str">
        <f>IF(ISBLANK(A119),"",_xlfn.XLOOKUP(A119,'pokedex_(Update_04.21)'!$A$2:$A$959,'pokedex_(Update_04.21)'!$I$2:$I$959,""))</f>
        <v/>
      </c>
      <c r="D119" s="37" t="str">
        <f>IF(ISBLANK(A119),"",IF(_xlfn.XLOOKUP(A119,'pokedex_(Update_04.21)'!$A$2:$A$959,'pokedex_(Update_04.21)'!$J$2:$J$959,"")=0,"",_xlfn.XLOOKUP(A119,'pokedex_(Update_04.21)'!$A$2:$A$959,'pokedex_(Update_04.21)'!$J$2:$J$959,"")))</f>
        <v/>
      </c>
      <c r="Q119" s="37"/>
      <c r="R119" s="37"/>
      <c r="S119" s="37" t="str">
        <f>IF(ISBLANK(Q119),"",_xlfn.XLOOKUP(Q119,'pokedex_(Update_04.21)'!$A$2:$A$959,'pokedex_(Update_04.21)'!$I$2:$I$959,""))</f>
        <v/>
      </c>
      <c r="T119" s="37" t="str">
        <f>IF(ISBLANK(Q119),"",IF(_xlfn.XLOOKUP(Q119,'pokedex_(Update_04.21)'!$A$2:$A$959,'pokedex_(Update_04.21)'!$J$2:$J$959,"")=0,"",_xlfn.XLOOKUP(Q119,'pokedex_(Update_04.21)'!$A$2:$A$959,'pokedex_(Update_04.21)'!$J$2:$J$959,"")))</f>
        <v/>
      </c>
    </row>
    <row r="120" spans="1:20" x14ac:dyDescent="0.35">
      <c r="A120" s="37"/>
      <c r="B120" s="37"/>
      <c r="C120" s="37" t="str">
        <f>IF(ISBLANK(A120),"",_xlfn.XLOOKUP(A120,'pokedex_(Update_04.21)'!$A$2:$A$959,'pokedex_(Update_04.21)'!$I$2:$I$959,""))</f>
        <v/>
      </c>
      <c r="D120" s="37" t="str">
        <f>IF(ISBLANK(A120),"",IF(_xlfn.XLOOKUP(A120,'pokedex_(Update_04.21)'!$A$2:$A$959,'pokedex_(Update_04.21)'!$J$2:$J$959,"")=0,"",_xlfn.XLOOKUP(A120,'pokedex_(Update_04.21)'!$A$2:$A$959,'pokedex_(Update_04.21)'!$J$2:$J$959,"")))</f>
        <v/>
      </c>
      <c r="Q120" s="37"/>
      <c r="R120" s="37"/>
      <c r="S120" s="37" t="str">
        <f>IF(ISBLANK(Q120),"",_xlfn.XLOOKUP(Q120,'pokedex_(Update_04.21)'!$A$2:$A$959,'pokedex_(Update_04.21)'!$I$2:$I$959,""))</f>
        <v/>
      </c>
      <c r="T120" s="37" t="str">
        <f>IF(ISBLANK(Q120),"",IF(_xlfn.XLOOKUP(Q120,'pokedex_(Update_04.21)'!$A$2:$A$959,'pokedex_(Update_04.21)'!$J$2:$J$959,"")=0,"",_xlfn.XLOOKUP(Q120,'pokedex_(Update_04.21)'!$A$2:$A$959,'pokedex_(Update_04.21)'!$J$2:$J$959,"")))</f>
        <v/>
      </c>
    </row>
    <row r="121" spans="1:20" x14ac:dyDescent="0.35">
      <c r="A121" s="37"/>
      <c r="B121" s="37"/>
      <c r="C121" s="37" t="str">
        <f>IF(ISBLANK(A121),"",_xlfn.XLOOKUP(A121,'pokedex_(Update_04.21)'!$A$2:$A$959,'pokedex_(Update_04.21)'!$I$2:$I$959,""))</f>
        <v/>
      </c>
      <c r="D121" s="37" t="str">
        <f>IF(ISBLANK(A121),"",IF(_xlfn.XLOOKUP(A121,'pokedex_(Update_04.21)'!$A$2:$A$959,'pokedex_(Update_04.21)'!$J$2:$J$959,"")=0,"",_xlfn.XLOOKUP(A121,'pokedex_(Update_04.21)'!$A$2:$A$959,'pokedex_(Update_04.21)'!$J$2:$J$959,"")))</f>
        <v/>
      </c>
      <c r="Q121" s="37"/>
      <c r="R121" s="37"/>
      <c r="S121" s="37" t="str">
        <f>IF(ISBLANK(Q121),"",_xlfn.XLOOKUP(Q121,'pokedex_(Update_04.21)'!$A$2:$A$959,'pokedex_(Update_04.21)'!$I$2:$I$959,""))</f>
        <v/>
      </c>
      <c r="T121" s="37" t="str">
        <f>IF(ISBLANK(Q121),"",IF(_xlfn.XLOOKUP(Q121,'pokedex_(Update_04.21)'!$A$2:$A$959,'pokedex_(Update_04.21)'!$J$2:$J$959,"")=0,"",_xlfn.XLOOKUP(Q121,'pokedex_(Update_04.21)'!$A$2:$A$959,'pokedex_(Update_04.21)'!$J$2:$J$959,"")))</f>
        <v/>
      </c>
    </row>
    <row r="122" spans="1:20" x14ac:dyDescent="0.35">
      <c r="A122" s="37"/>
      <c r="B122" s="37"/>
      <c r="C122" s="37" t="str">
        <f>IF(ISBLANK(A122),"",_xlfn.XLOOKUP(A122,'pokedex_(Update_04.21)'!$A$2:$A$959,'pokedex_(Update_04.21)'!$I$2:$I$959,""))</f>
        <v/>
      </c>
      <c r="D122" s="37" t="str">
        <f>IF(ISBLANK(A122),"",IF(_xlfn.XLOOKUP(A122,'pokedex_(Update_04.21)'!$A$2:$A$959,'pokedex_(Update_04.21)'!$J$2:$J$959,"")=0,"",_xlfn.XLOOKUP(A122,'pokedex_(Update_04.21)'!$A$2:$A$959,'pokedex_(Update_04.21)'!$J$2:$J$959,"")))</f>
        <v/>
      </c>
      <c r="Q122" s="37"/>
      <c r="R122" s="37"/>
      <c r="S122" s="37" t="str">
        <f>IF(ISBLANK(Q122),"",_xlfn.XLOOKUP(Q122,'pokedex_(Update_04.21)'!$A$2:$A$959,'pokedex_(Update_04.21)'!$I$2:$I$959,""))</f>
        <v/>
      </c>
      <c r="T122" s="37" t="str">
        <f>IF(ISBLANK(Q122),"",IF(_xlfn.XLOOKUP(Q122,'pokedex_(Update_04.21)'!$A$2:$A$959,'pokedex_(Update_04.21)'!$J$2:$J$959,"")=0,"",_xlfn.XLOOKUP(Q122,'pokedex_(Update_04.21)'!$A$2:$A$959,'pokedex_(Update_04.21)'!$J$2:$J$959,"")))</f>
        <v/>
      </c>
    </row>
    <row r="123" spans="1:20" x14ac:dyDescent="0.35">
      <c r="A123" s="37"/>
      <c r="B123" s="37"/>
      <c r="C123" s="37" t="str">
        <f>IF(ISBLANK(A123),"",_xlfn.XLOOKUP(A123,'pokedex_(Update_04.21)'!$A$2:$A$959,'pokedex_(Update_04.21)'!$I$2:$I$959,""))</f>
        <v/>
      </c>
      <c r="D123" s="37" t="str">
        <f>IF(ISBLANK(A123),"",IF(_xlfn.XLOOKUP(A123,'pokedex_(Update_04.21)'!$A$2:$A$959,'pokedex_(Update_04.21)'!$J$2:$J$959,"")=0,"",_xlfn.XLOOKUP(A123,'pokedex_(Update_04.21)'!$A$2:$A$959,'pokedex_(Update_04.21)'!$J$2:$J$959,"")))</f>
        <v/>
      </c>
      <c r="Q123" s="37"/>
      <c r="R123" s="37"/>
      <c r="S123" s="37" t="str">
        <f>IF(ISBLANK(Q123),"",_xlfn.XLOOKUP(Q123,'pokedex_(Update_04.21)'!$A$2:$A$959,'pokedex_(Update_04.21)'!$I$2:$I$959,""))</f>
        <v/>
      </c>
      <c r="T123" s="37" t="str">
        <f>IF(ISBLANK(Q123),"",IF(_xlfn.XLOOKUP(Q123,'pokedex_(Update_04.21)'!$A$2:$A$959,'pokedex_(Update_04.21)'!$J$2:$J$959,"")=0,"",_xlfn.XLOOKUP(Q123,'pokedex_(Update_04.21)'!$A$2:$A$959,'pokedex_(Update_04.21)'!$J$2:$J$959,"")))</f>
        <v/>
      </c>
    </row>
    <row r="124" spans="1:20" x14ac:dyDescent="0.35">
      <c r="A124" s="37"/>
      <c r="B124" s="37"/>
      <c r="C124" s="37" t="str">
        <f>IF(ISBLANK(A124),"",_xlfn.XLOOKUP(A124,'pokedex_(Update_04.21)'!$A$2:$A$959,'pokedex_(Update_04.21)'!$I$2:$I$959,""))</f>
        <v/>
      </c>
      <c r="D124" s="37" t="str">
        <f>IF(ISBLANK(A124),"",IF(_xlfn.XLOOKUP(A124,'pokedex_(Update_04.21)'!$A$2:$A$959,'pokedex_(Update_04.21)'!$J$2:$J$959,"")=0,"",_xlfn.XLOOKUP(A124,'pokedex_(Update_04.21)'!$A$2:$A$959,'pokedex_(Update_04.21)'!$J$2:$J$959,"")))</f>
        <v/>
      </c>
      <c r="Q124" s="37"/>
      <c r="R124" s="37"/>
      <c r="S124" s="37" t="str">
        <f>IF(ISBLANK(Q124),"",_xlfn.XLOOKUP(Q124,'pokedex_(Update_04.21)'!$A$2:$A$959,'pokedex_(Update_04.21)'!$I$2:$I$959,""))</f>
        <v/>
      </c>
      <c r="T124" s="37" t="str">
        <f>IF(ISBLANK(Q124),"",IF(_xlfn.XLOOKUP(Q124,'pokedex_(Update_04.21)'!$A$2:$A$959,'pokedex_(Update_04.21)'!$J$2:$J$959,"")=0,"",_xlfn.XLOOKUP(Q124,'pokedex_(Update_04.21)'!$A$2:$A$959,'pokedex_(Update_04.21)'!$J$2:$J$959,"")))</f>
        <v/>
      </c>
    </row>
    <row r="125" spans="1:20" x14ac:dyDescent="0.35">
      <c r="A125" s="37"/>
      <c r="B125" s="37"/>
      <c r="C125" s="37" t="str">
        <f>IF(ISBLANK(A125),"",_xlfn.XLOOKUP(A125,'pokedex_(Update_04.21)'!$A$2:$A$959,'pokedex_(Update_04.21)'!$I$2:$I$959,""))</f>
        <v/>
      </c>
      <c r="D125" s="37" t="str">
        <f>IF(ISBLANK(A125),"",IF(_xlfn.XLOOKUP(A125,'pokedex_(Update_04.21)'!$A$2:$A$959,'pokedex_(Update_04.21)'!$J$2:$J$959,"")=0,"",_xlfn.XLOOKUP(A125,'pokedex_(Update_04.21)'!$A$2:$A$959,'pokedex_(Update_04.21)'!$J$2:$J$959,"")))</f>
        <v/>
      </c>
      <c r="Q125" s="37"/>
      <c r="R125" s="37"/>
      <c r="S125" s="37" t="str">
        <f>IF(ISBLANK(Q125),"",_xlfn.XLOOKUP(Q125,'pokedex_(Update_04.21)'!$A$2:$A$959,'pokedex_(Update_04.21)'!$I$2:$I$959,""))</f>
        <v/>
      </c>
      <c r="T125" s="37" t="str">
        <f>IF(ISBLANK(Q125),"",IF(_xlfn.XLOOKUP(Q125,'pokedex_(Update_04.21)'!$A$2:$A$959,'pokedex_(Update_04.21)'!$J$2:$J$959,"")=0,"",_xlfn.XLOOKUP(Q125,'pokedex_(Update_04.21)'!$A$2:$A$959,'pokedex_(Update_04.21)'!$J$2:$J$959,"")))</f>
        <v/>
      </c>
    </row>
    <row r="126" spans="1:20" x14ac:dyDescent="0.35">
      <c r="A126" s="37"/>
      <c r="B126" s="37"/>
      <c r="C126" s="37" t="str">
        <f>IF(ISBLANK(A126),"",_xlfn.XLOOKUP(A126,'pokedex_(Update_04.21)'!$A$2:$A$959,'pokedex_(Update_04.21)'!$I$2:$I$959,""))</f>
        <v/>
      </c>
      <c r="D126" s="37" t="str">
        <f>IF(ISBLANK(A126),"",IF(_xlfn.XLOOKUP(A126,'pokedex_(Update_04.21)'!$A$2:$A$959,'pokedex_(Update_04.21)'!$J$2:$J$959,"")=0,"",_xlfn.XLOOKUP(A126,'pokedex_(Update_04.21)'!$A$2:$A$959,'pokedex_(Update_04.21)'!$J$2:$J$959,"")))</f>
        <v/>
      </c>
      <c r="Q126" s="37"/>
      <c r="R126" s="37"/>
      <c r="S126" s="37" t="str">
        <f>IF(ISBLANK(Q126),"",_xlfn.XLOOKUP(Q126,'pokedex_(Update_04.21)'!$A$2:$A$959,'pokedex_(Update_04.21)'!$I$2:$I$959,""))</f>
        <v/>
      </c>
      <c r="T126" s="37" t="str">
        <f>IF(ISBLANK(Q126),"",IF(_xlfn.XLOOKUP(Q126,'pokedex_(Update_04.21)'!$A$2:$A$959,'pokedex_(Update_04.21)'!$J$2:$J$959,"")=0,"",_xlfn.XLOOKUP(Q126,'pokedex_(Update_04.21)'!$A$2:$A$959,'pokedex_(Update_04.21)'!$J$2:$J$959,"")))</f>
        <v/>
      </c>
    </row>
    <row r="127" spans="1:20" x14ac:dyDescent="0.35">
      <c r="A127" s="37"/>
      <c r="B127" s="37"/>
      <c r="C127" s="37" t="str">
        <f>IF(ISBLANK(A127),"",_xlfn.XLOOKUP(A127,'pokedex_(Update_04.21)'!$A$2:$A$959,'pokedex_(Update_04.21)'!$I$2:$I$959,""))</f>
        <v/>
      </c>
      <c r="D127" s="37" t="str">
        <f>IF(ISBLANK(A127),"",IF(_xlfn.XLOOKUP(A127,'pokedex_(Update_04.21)'!$A$2:$A$959,'pokedex_(Update_04.21)'!$J$2:$J$959,"")=0,"",_xlfn.XLOOKUP(A127,'pokedex_(Update_04.21)'!$A$2:$A$959,'pokedex_(Update_04.21)'!$J$2:$J$959,"")))</f>
        <v/>
      </c>
      <c r="Q127" s="37"/>
      <c r="R127" s="37"/>
      <c r="S127" s="37" t="str">
        <f>IF(ISBLANK(Q127),"",_xlfn.XLOOKUP(Q127,'pokedex_(Update_04.21)'!$A$2:$A$959,'pokedex_(Update_04.21)'!$I$2:$I$959,""))</f>
        <v/>
      </c>
      <c r="T127" s="37" t="str">
        <f>IF(ISBLANK(Q127),"",IF(_xlfn.XLOOKUP(Q127,'pokedex_(Update_04.21)'!$A$2:$A$959,'pokedex_(Update_04.21)'!$J$2:$J$959,"")=0,"",_xlfn.XLOOKUP(Q127,'pokedex_(Update_04.21)'!$A$2:$A$959,'pokedex_(Update_04.21)'!$J$2:$J$959,"")))</f>
        <v/>
      </c>
    </row>
    <row r="128" spans="1:20" x14ac:dyDescent="0.35">
      <c r="A128" s="37"/>
      <c r="B128" s="37"/>
      <c r="C128" s="37" t="str">
        <f>IF(ISBLANK(A128),"",_xlfn.XLOOKUP(A128,'pokedex_(Update_04.21)'!$A$2:$A$959,'pokedex_(Update_04.21)'!$I$2:$I$959,""))</f>
        <v/>
      </c>
      <c r="D128" s="37" t="str">
        <f>IF(ISBLANK(A128),"",IF(_xlfn.XLOOKUP(A128,'pokedex_(Update_04.21)'!$A$2:$A$959,'pokedex_(Update_04.21)'!$J$2:$J$959,"")=0,"",_xlfn.XLOOKUP(A128,'pokedex_(Update_04.21)'!$A$2:$A$959,'pokedex_(Update_04.21)'!$J$2:$J$959,"")))</f>
        <v/>
      </c>
      <c r="Q128" s="37"/>
      <c r="R128" s="37"/>
      <c r="S128" s="37" t="str">
        <f>IF(ISBLANK(Q128),"",_xlfn.XLOOKUP(Q128,'pokedex_(Update_04.21)'!$A$2:$A$959,'pokedex_(Update_04.21)'!$I$2:$I$959,""))</f>
        <v/>
      </c>
      <c r="T128" s="37" t="str">
        <f>IF(ISBLANK(Q128),"",IF(_xlfn.XLOOKUP(Q128,'pokedex_(Update_04.21)'!$A$2:$A$959,'pokedex_(Update_04.21)'!$J$2:$J$959,"")=0,"",_xlfn.XLOOKUP(Q128,'pokedex_(Update_04.21)'!$A$2:$A$959,'pokedex_(Update_04.21)'!$J$2:$J$959,"")))</f>
        <v/>
      </c>
    </row>
    <row r="129" spans="1:20" x14ac:dyDescent="0.35">
      <c r="A129" s="37"/>
      <c r="B129" s="37"/>
      <c r="C129" s="37" t="str">
        <f>IF(ISBLANK(A129),"",_xlfn.XLOOKUP(A129,'pokedex_(Update_04.21)'!$A$2:$A$959,'pokedex_(Update_04.21)'!$I$2:$I$959,""))</f>
        <v/>
      </c>
      <c r="D129" s="37" t="str">
        <f>IF(ISBLANK(A129),"",IF(_xlfn.XLOOKUP(A129,'pokedex_(Update_04.21)'!$A$2:$A$959,'pokedex_(Update_04.21)'!$J$2:$J$959,"")=0,"",_xlfn.XLOOKUP(A129,'pokedex_(Update_04.21)'!$A$2:$A$959,'pokedex_(Update_04.21)'!$J$2:$J$959,"")))</f>
        <v/>
      </c>
      <c r="Q129" s="37"/>
      <c r="R129" s="37"/>
      <c r="S129" s="37" t="str">
        <f>IF(ISBLANK(Q129),"",_xlfn.XLOOKUP(Q129,'pokedex_(Update_04.21)'!$A$2:$A$959,'pokedex_(Update_04.21)'!$I$2:$I$959,""))</f>
        <v/>
      </c>
      <c r="T129" s="37" t="str">
        <f>IF(ISBLANK(Q129),"",IF(_xlfn.XLOOKUP(Q129,'pokedex_(Update_04.21)'!$A$2:$A$959,'pokedex_(Update_04.21)'!$J$2:$J$959,"")=0,"",_xlfn.XLOOKUP(Q129,'pokedex_(Update_04.21)'!$A$2:$A$959,'pokedex_(Update_04.21)'!$J$2:$J$959,"")))</f>
        <v/>
      </c>
    </row>
    <row r="130" spans="1:20" x14ac:dyDescent="0.35">
      <c r="A130" s="37"/>
      <c r="B130" s="37"/>
      <c r="C130" s="37" t="str">
        <f>IF(ISBLANK(A130),"",_xlfn.XLOOKUP(A130,'pokedex_(Update_04.21)'!$A$2:$A$959,'pokedex_(Update_04.21)'!$I$2:$I$959,""))</f>
        <v/>
      </c>
      <c r="D130" s="37" t="str">
        <f>IF(ISBLANK(A130),"",IF(_xlfn.XLOOKUP(A130,'pokedex_(Update_04.21)'!$A$2:$A$959,'pokedex_(Update_04.21)'!$J$2:$J$959,"")=0,"",_xlfn.XLOOKUP(A130,'pokedex_(Update_04.21)'!$A$2:$A$959,'pokedex_(Update_04.21)'!$J$2:$J$959,"")))</f>
        <v/>
      </c>
      <c r="Q130" s="37"/>
      <c r="R130" s="37"/>
      <c r="S130" s="37" t="str">
        <f>IF(ISBLANK(Q130),"",_xlfn.XLOOKUP(Q130,'pokedex_(Update_04.21)'!$A$2:$A$959,'pokedex_(Update_04.21)'!$I$2:$I$959,""))</f>
        <v/>
      </c>
      <c r="T130" s="37" t="str">
        <f>IF(ISBLANK(Q130),"",IF(_xlfn.XLOOKUP(Q130,'pokedex_(Update_04.21)'!$A$2:$A$959,'pokedex_(Update_04.21)'!$J$2:$J$959,"")=0,"",_xlfn.XLOOKUP(Q130,'pokedex_(Update_04.21)'!$A$2:$A$959,'pokedex_(Update_04.21)'!$J$2:$J$959,"")))</f>
        <v/>
      </c>
    </row>
    <row r="131" spans="1:20" x14ac:dyDescent="0.35">
      <c r="A131" s="37"/>
      <c r="B131" s="37"/>
      <c r="C131" s="37" t="str">
        <f>IF(ISBLANK(A131),"",_xlfn.XLOOKUP(A131,'pokedex_(Update_04.21)'!$A$2:$A$959,'pokedex_(Update_04.21)'!$I$2:$I$959,""))</f>
        <v/>
      </c>
      <c r="D131" s="37" t="str">
        <f>IF(ISBLANK(A131),"",IF(_xlfn.XLOOKUP(A131,'pokedex_(Update_04.21)'!$A$2:$A$959,'pokedex_(Update_04.21)'!$J$2:$J$959,"")=0,"",_xlfn.XLOOKUP(A131,'pokedex_(Update_04.21)'!$A$2:$A$959,'pokedex_(Update_04.21)'!$J$2:$J$959,"")))</f>
        <v/>
      </c>
      <c r="Q131" s="37"/>
      <c r="R131" s="37"/>
      <c r="S131" s="37" t="str">
        <f>IF(ISBLANK(Q131),"",_xlfn.XLOOKUP(Q131,'pokedex_(Update_04.21)'!$A$2:$A$959,'pokedex_(Update_04.21)'!$I$2:$I$959,""))</f>
        <v/>
      </c>
      <c r="T131" s="37" t="str">
        <f>IF(ISBLANK(Q131),"",IF(_xlfn.XLOOKUP(Q131,'pokedex_(Update_04.21)'!$A$2:$A$959,'pokedex_(Update_04.21)'!$J$2:$J$959,"")=0,"",_xlfn.XLOOKUP(Q131,'pokedex_(Update_04.21)'!$A$2:$A$959,'pokedex_(Update_04.21)'!$J$2:$J$959,"")))</f>
        <v/>
      </c>
    </row>
    <row r="132" spans="1:20" x14ac:dyDescent="0.35">
      <c r="A132" s="37"/>
      <c r="B132" s="37"/>
      <c r="C132" s="37" t="str">
        <f>IF(ISBLANK(A132),"",_xlfn.XLOOKUP(A132,'pokedex_(Update_04.21)'!$A$2:$A$959,'pokedex_(Update_04.21)'!$I$2:$I$959,""))</f>
        <v/>
      </c>
      <c r="D132" s="37" t="str">
        <f>IF(ISBLANK(A132),"",IF(_xlfn.XLOOKUP(A132,'pokedex_(Update_04.21)'!$A$2:$A$959,'pokedex_(Update_04.21)'!$J$2:$J$959,"")=0,"",_xlfn.XLOOKUP(A132,'pokedex_(Update_04.21)'!$A$2:$A$959,'pokedex_(Update_04.21)'!$J$2:$J$959,"")))</f>
        <v/>
      </c>
      <c r="Q132" s="37"/>
      <c r="R132" s="37"/>
      <c r="S132" s="37" t="str">
        <f>IF(ISBLANK(Q132),"",_xlfn.XLOOKUP(Q132,'pokedex_(Update_04.21)'!$A$2:$A$959,'pokedex_(Update_04.21)'!$I$2:$I$959,""))</f>
        <v/>
      </c>
      <c r="T132" s="37" t="str">
        <f>IF(ISBLANK(Q132),"",IF(_xlfn.XLOOKUP(Q132,'pokedex_(Update_04.21)'!$A$2:$A$959,'pokedex_(Update_04.21)'!$J$2:$J$959,"")=0,"",_xlfn.XLOOKUP(Q132,'pokedex_(Update_04.21)'!$A$2:$A$959,'pokedex_(Update_04.21)'!$J$2:$J$959,"")))</f>
        <v/>
      </c>
    </row>
    <row r="133" spans="1:20" x14ac:dyDescent="0.35">
      <c r="A133" s="37"/>
      <c r="B133" s="37"/>
      <c r="C133" s="37" t="str">
        <f>IF(ISBLANK(A133),"",_xlfn.XLOOKUP(A133,'pokedex_(Update_04.21)'!$A$2:$A$959,'pokedex_(Update_04.21)'!$I$2:$I$959,""))</f>
        <v/>
      </c>
      <c r="D133" s="37" t="str">
        <f>IF(ISBLANK(A133),"",IF(_xlfn.XLOOKUP(A133,'pokedex_(Update_04.21)'!$A$2:$A$959,'pokedex_(Update_04.21)'!$J$2:$J$959,"")=0,"",_xlfn.XLOOKUP(A133,'pokedex_(Update_04.21)'!$A$2:$A$959,'pokedex_(Update_04.21)'!$J$2:$J$959,"")))</f>
        <v/>
      </c>
      <c r="Q133" s="37"/>
      <c r="R133" s="37"/>
      <c r="S133" s="37" t="str">
        <f>IF(ISBLANK(Q133),"",_xlfn.XLOOKUP(Q133,'pokedex_(Update_04.21)'!$A$2:$A$959,'pokedex_(Update_04.21)'!$I$2:$I$959,""))</f>
        <v/>
      </c>
      <c r="T133" s="37" t="str">
        <f>IF(ISBLANK(Q133),"",IF(_xlfn.XLOOKUP(Q133,'pokedex_(Update_04.21)'!$A$2:$A$959,'pokedex_(Update_04.21)'!$J$2:$J$959,"")=0,"",_xlfn.XLOOKUP(Q133,'pokedex_(Update_04.21)'!$A$2:$A$959,'pokedex_(Update_04.21)'!$J$2:$J$959,"")))</f>
        <v/>
      </c>
    </row>
    <row r="134" spans="1:20" x14ac:dyDescent="0.35">
      <c r="A134" s="37"/>
      <c r="B134" s="37"/>
      <c r="C134" s="37" t="str">
        <f>IF(ISBLANK(A134),"",_xlfn.XLOOKUP(A134,'pokedex_(Update_04.21)'!$A$2:$A$959,'pokedex_(Update_04.21)'!$I$2:$I$959,""))</f>
        <v/>
      </c>
      <c r="D134" s="37" t="str">
        <f>IF(ISBLANK(A134),"",IF(_xlfn.XLOOKUP(A134,'pokedex_(Update_04.21)'!$A$2:$A$959,'pokedex_(Update_04.21)'!$J$2:$J$959,"")=0,"",_xlfn.XLOOKUP(A134,'pokedex_(Update_04.21)'!$A$2:$A$959,'pokedex_(Update_04.21)'!$J$2:$J$959,"")))</f>
        <v/>
      </c>
      <c r="Q134" s="37"/>
      <c r="R134" s="37"/>
      <c r="S134" s="37" t="str">
        <f>IF(ISBLANK(Q134),"",_xlfn.XLOOKUP(Q134,'pokedex_(Update_04.21)'!$A$2:$A$959,'pokedex_(Update_04.21)'!$I$2:$I$959,""))</f>
        <v/>
      </c>
      <c r="T134" s="37" t="str">
        <f>IF(ISBLANK(Q134),"",IF(_xlfn.XLOOKUP(Q134,'pokedex_(Update_04.21)'!$A$2:$A$959,'pokedex_(Update_04.21)'!$J$2:$J$959,"")=0,"",_xlfn.XLOOKUP(Q134,'pokedex_(Update_04.21)'!$A$2:$A$959,'pokedex_(Update_04.21)'!$J$2:$J$959,"")))</f>
        <v/>
      </c>
    </row>
    <row r="135" spans="1:20" x14ac:dyDescent="0.35">
      <c r="A135" s="37"/>
      <c r="B135" s="37"/>
      <c r="C135" s="37" t="str">
        <f>IF(ISBLANK(A135),"",_xlfn.XLOOKUP(A135,'pokedex_(Update_04.21)'!$A$2:$A$959,'pokedex_(Update_04.21)'!$I$2:$I$959,""))</f>
        <v/>
      </c>
      <c r="D135" s="37" t="str">
        <f>IF(ISBLANK(A135),"",IF(_xlfn.XLOOKUP(A135,'pokedex_(Update_04.21)'!$A$2:$A$959,'pokedex_(Update_04.21)'!$J$2:$J$959,"")=0,"",_xlfn.XLOOKUP(A135,'pokedex_(Update_04.21)'!$A$2:$A$959,'pokedex_(Update_04.21)'!$J$2:$J$959,"")))</f>
        <v/>
      </c>
      <c r="Q135" s="37"/>
      <c r="R135" s="37"/>
      <c r="S135" s="37" t="str">
        <f>IF(ISBLANK(Q135),"",_xlfn.XLOOKUP(Q135,'pokedex_(Update_04.21)'!$A$2:$A$959,'pokedex_(Update_04.21)'!$I$2:$I$959,""))</f>
        <v/>
      </c>
      <c r="T135" s="37" t="str">
        <f>IF(ISBLANK(Q135),"",IF(_xlfn.XLOOKUP(Q135,'pokedex_(Update_04.21)'!$A$2:$A$959,'pokedex_(Update_04.21)'!$J$2:$J$959,"")=0,"",_xlfn.XLOOKUP(Q135,'pokedex_(Update_04.21)'!$A$2:$A$959,'pokedex_(Update_04.21)'!$J$2:$J$959,"")))</f>
        <v/>
      </c>
    </row>
    <row r="136" spans="1:20" x14ac:dyDescent="0.35">
      <c r="A136" s="37"/>
      <c r="B136" s="37"/>
      <c r="C136" s="37" t="str">
        <f>IF(ISBLANK(A136),"",_xlfn.XLOOKUP(A136,'pokedex_(Update_04.21)'!$A$2:$A$959,'pokedex_(Update_04.21)'!$I$2:$I$959,""))</f>
        <v/>
      </c>
      <c r="D136" s="37" t="str">
        <f>IF(ISBLANK(A136),"",IF(_xlfn.XLOOKUP(A136,'pokedex_(Update_04.21)'!$A$2:$A$959,'pokedex_(Update_04.21)'!$J$2:$J$959,"")=0,"",_xlfn.XLOOKUP(A136,'pokedex_(Update_04.21)'!$A$2:$A$959,'pokedex_(Update_04.21)'!$J$2:$J$959,"")))</f>
        <v/>
      </c>
      <c r="Q136" s="37"/>
      <c r="R136" s="37"/>
      <c r="S136" s="37" t="str">
        <f>IF(ISBLANK(Q136),"",_xlfn.XLOOKUP(Q136,'pokedex_(Update_04.21)'!$A$2:$A$959,'pokedex_(Update_04.21)'!$I$2:$I$959,""))</f>
        <v/>
      </c>
      <c r="T136" s="37" t="str">
        <f>IF(ISBLANK(Q136),"",IF(_xlfn.XLOOKUP(Q136,'pokedex_(Update_04.21)'!$A$2:$A$959,'pokedex_(Update_04.21)'!$J$2:$J$959,"")=0,"",_xlfn.XLOOKUP(Q136,'pokedex_(Update_04.21)'!$A$2:$A$959,'pokedex_(Update_04.21)'!$J$2:$J$959,"")))</f>
        <v/>
      </c>
    </row>
    <row r="137" spans="1:20" x14ac:dyDescent="0.35">
      <c r="A137" s="37"/>
      <c r="B137" s="37"/>
      <c r="C137" s="37" t="str">
        <f>IF(ISBLANK(A137),"",_xlfn.XLOOKUP(A137,'pokedex_(Update_04.21)'!$A$2:$A$959,'pokedex_(Update_04.21)'!$I$2:$I$959,""))</f>
        <v/>
      </c>
      <c r="D137" s="37" t="str">
        <f>IF(ISBLANK(A137),"",IF(_xlfn.XLOOKUP(A137,'pokedex_(Update_04.21)'!$A$2:$A$959,'pokedex_(Update_04.21)'!$J$2:$J$959,"")=0,"",_xlfn.XLOOKUP(A137,'pokedex_(Update_04.21)'!$A$2:$A$959,'pokedex_(Update_04.21)'!$J$2:$J$959,"")))</f>
        <v/>
      </c>
      <c r="Q137" s="37"/>
      <c r="R137" s="37"/>
      <c r="S137" s="37" t="str">
        <f>IF(ISBLANK(Q137),"",_xlfn.XLOOKUP(Q137,'pokedex_(Update_04.21)'!$A$2:$A$959,'pokedex_(Update_04.21)'!$I$2:$I$959,""))</f>
        <v/>
      </c>
      <c r="T137" s="37" t="str">
        <f>IF(ISBLANK(Q137),"",IF(_xlfn.XLOOKUP(Q137,'pokedex_(Update_04.21)'!$A$2:$A$959,'pokedex_(Update_04.21)'!$J$2:$J$959,"")=0,"",_xlfn.XLOOKUP(Q137,'pokedex_(Update_04.21)'!$A$2:$A$959,'pokedex_(Update_04.21)'!$J$2:$J$959,"")))</f>
        <v/>
      </c>
    </row>
    <row r="138" spans="1:20" x14ac:dyDescent="0.35">
      <c r="A138" s="37"/>
      <c r="B138" s="37"/>
      <c r="C138" s="37" t="str">
        <f>IF(ISBLANK(A138),"",_xlfn.XLOOKUP(A138,'pokedex_(Update_04.21)'!$A$2:$A$959,'pokedex_(Update_04.21)'!$I$2:$I$959,""))</f>
        <v/>
      </c>
      <c r="D138" s="37" t="str">
        <f>IF(ISBLANK(A138),"",IF(_xlfn.XLOOKUP(A138,'pokedex_(Update_04.21)'!$A$2:$A$959,'pokedex_(Update_04.21)'!$J$2:$J$959,"")=0,"",_xlfn.XLOOKUP(A138,'pokedex_(Update_04.21)'!$A$2:$A$959,'pokedex_(Update_04.21)'!$J$2:$J$959,"")))</f>
        <v/>
      </c>
      <c r="Q138" s="37"/>
      <c r="R138" s="37"/>
      <c r="S138" s="37" t="str">
        <f>IF(ISBLANK(Q138),"",_xlfn.XLOOKUP(Q138,'pokedex_(Update_04.21)'!$A$2:$A$959,'pokedex_(Update_04.21)'!$I$2:$I$959,""))</f>
        <v/>
      </c>
      <c r="T138" s="37" t="str">
        <f>IF(ISBLANK(Q138),"",IF(_xlfn.XLOOKUP(Q138,'pokedex_(Update_04.21)'!$A$2:$A$959,'pokedex_(Update_04.21)'!$J$2:$J$959,"")=0,"",_xlfn.XLOOKUP(Q138,'pokedex_(Update_04.21)'!$A$2:$A$959,'pokedex_(Update_04.21)'!$J$2:$J$959,"")))</f>
        <v/>
      </c>
    </row>
    <row r="139" spans="1:20" x14ac:dyDescent="0.35">
      <c r="A139" s="37"/>
      <c r="B139" s="37"/>
      <c r="C139" s="37" t="str">
        <f>IF(ISBLANK(A139),"",_xlfn.XLOOKUP(A139,'pokedex_(Update_04.21)'!$A$2:$A$959,'pokedex_(Update_04.21)'!$I$2:$I$959,""))</f>
        <v/>
      </c>
      <c r="D139" s="37" t="str">
        <f>IF(ISBLANK(A139),"",IF(_xlfn.XLOOKUP(A139,'pokedex_(Update_04.21)'!$A$2:$A$959,'pokedex_(Update_04.21)'!$J$2:$J$959,"")=0,"",_xlfn.XLOOKUP(A139,'pokedex_(Update_04.21)'!$A$2:$A$959,'pokedex_(Update_04.21)'!$J$2:$J$959,"")))</f>
        <v/>
      </c>
      <c r="Q139" s="37"/>
      <c r="R139" s="37"/>
      <c r="S139" s="37" t="str">
        <f>IF(ISBLANK(Q139),"",_xlfn.XLOOKUP(Q139,'pokedex_(Update_04.21)'!$A$2:$A$959,'pokedex_(Update_04.21)'!$I$2:$I$959,""))</f>
        <v/>
      </c>
      <c r="T139" s="37" t="str">
        <f>IF(ISBLANK(Q139),"",IF(_xlfn.XLOOKUP(Q139,'pokedex_(Update_04.21)'!$A$2:$A$959,'pokedex_(Update_04.21)'!$J$2:$J$959,"")=0,"",_xlfn.XLOOKUP(Q139,'pokedex_(Update_04.21)'!$A$2:$A$959,'pokedex_(Update_04.21)'!$J$2:$J$959,"")))</f>
        <v/>
      </c>
    </row>
    <row r="140" spans="1:20" x14ac:dyDescent="0.35">
      <c r="A140" s="37"/>
      <c r="B140" s="37"/>
      <c r="C140" s="37" t="str">
        <f>IF(ISBLANK(A140),"",_xlfn.XLOOKUP(A140,'pokedex_(Update_04.21)'!$A$2:$A$959,'pokedex_(Update_04.21)'!$I$2:$I$959,""))</f>
        <v/>
      </c>
      <c r="D140" s="37" t="str">
        <f>IF(ISBLANK(A140),"",IF(_xlfn.XLOOKUP(A140,'pokedex_(Update_04.21)'!$A$2:$A$959,'pokedex_(Update_04.21)'!$J$2:$J$959,"")=0,"",_xlfn.XLOOKUP(A140,'pokedex_(Update_04.21)'!$A$2:$A$959,'pokedex_(Update_04.21)'!$J$2:$J$959,"")))</f>
        <v/>
      </c>
      <c r="Q140" s="37"/>
      <c r="R140" s="37"/>
      <c r="S140" s="37" t="str">
        <f>IF(ISBLANK(Q140),"",_xlfn.XLOOKUP(Q140,'pokedex_(Update_04.21)'!$A$2:$A$959,'pokedex_(Update_04.21)'!$I$2:$I$959,""))</f>
        <v/>
      </c>
      <c r="T140" s="37" t="str">
        <f>IF(ISBLANK(Q140),"",IF(_xlfn.XLOOKUP(Q140,'pokedex_(Update_04.21)'!$A$2:$A$959,'pokedex_(Update_04.21)'!$J$2:$J$959,"")=0,"",_xlfn.XLOOKUP(Q140,'pokedex_(Update_04.21)'!$A$2:$A$959,'pokedex_(Update_04.21)'!$J$2:$J$959,"")))</f>
        <v/>
      </c>
    </row>
    <row r="141" spans="1:20" x14ac:dyDescent="0.35">
      <c r="A141" s="37"/>
      <c r="B141" s="37"/>
      <c r="C141" s="37" t="str">
        <f>IF(ISBLANK(A141),"",_xlfn.XLOOKUP(A141,'pokedex_(Update_04.21)'!$A$2:$A$959,'pokedex_(Update_04.21)'!$I$2:$I$959,""))</f>
        <v/>
      </c>
      <c r="D141" s="37" t="str">
        <f>IF(ISBLANK(A141),"",IF(_xlfn.XLOOKUP(A141,'pokedex_(Update_04.21)'!$A$2:$A$959,'pokedex_(Update_04.21)'!$J$2:$J$959,"")=0,"",_xlfn.XLOOKUP(A141,'pokedex_(Update_04.21)'!$A$2:$A$959,'pokedex_(Update_04.21)'!$J$2:$J$959,"")))</f>
        <v/>
      </c>
      <c r="Q141" s="37"/>
      <c r="R141" s="37"/>
      <c r="S141" s="37" t="str">
        <f>IF(ISBLANK(Q141),"",_xlfn.XLOOKUP(Q141,'pokedex_(Update_04.21)'!$A$2:$A$959,'pokedex_(Update_04.21)'!$I$2:$I$959,""))</f>
        <v/>
      </c>
      <c r="T141" s="37" t="str">
        <f>IF(ISBLANK(Q141),"",IF(_xlfn.XLOOKUP(Q141,'pokedex_(Update_04.21)'!$A$2:$A$959,'pokedex_(Update_04.21)'!$J$2:$J$959,"")=0,"",_xlfn.XLOOKUP(Q141,'pokedex_(Update_04.21)'!$A$2:$A$959,'pokedex_(Update_04.21)'!$J$2:$J$959,"")))</f>
        <v/>
      </c>
    </row>
    <row r="142" spans="1:20" x14ac:dyDescent="0.35">
      <c r="A142" s="37"/>
      <c r="B142" s="37"/>
      <c r="C142" s="37" t="str">
        <f>IF(ISBLANK(A142),"",_xlfn.XLOOKUP(A142,'pokedex_(Update_04.21)'!$A$2:$A$959,'pokedex_(Update_04.21)'!$I$2:$I$959,""))</f>
        <v/>
      </c>
      <c r="D142" s="37" t="str">
        <f>IF(ISBLANK(A142),"",IF(_xlfn.XLOOKUP(A142,'pokedex_(Update_04.21)'!$A$2:$A$959,'pokedex_(Update_04.21)'!$J$2:$J$959,"")=0,"",_xlfn.XLOOKUP(A142,'pokedex_(Update_04.21)'!$A$2:$A$959,'pokedex_(Update_04.21)'!$J$2:$J$959,"")))</f>
        <v/>
      </c>
      <c r="Q142" s="37"/>
      <c r="R142" s="37"/>
      <c r="S142" s="37" t="str">
        <f>IF(ISBLANK(Q142),"",_xlfn.XLOOKUP(Q142,'pokedex_(Update_04.21)'!$A$2:$A$959,'pokedex_(Update_04.21)'!$I$2:$I$959,""))</f>
        <v/>
      </c>
      <c r="T142" s="37" t="str">
        <f>IF(ISBLANK(Q142),"",IF(_xlfn.XLOOKUP(Q142,'pokedex_(Update_04.21)'!$A$2:$A$959,'pokedex_(Update_04.21)'!$J$2:$J$959,"")=0,"",_xlfn.XLOOKUP(Q142,'pokedex_(Update_04.21)'!$A$2:$A$959,'pokedex_(Update_04.21)'!$J$2:$J$959,"")))</f>
        <v/>
      </c>
    </row>
    <row r="143" spans="1:20" x14ac:dyDescent="0.35">
      <c r="A143" s="37"/>
      <c r="B143" s="37"/>
      <c r="C143" s="37" t="str">
        <f>IF(ISBLANK(A143),"",_xlfn.XLOOKUP(A143,'pokedex_(Update_04.21)'!$A$2:$A$959,'pokedex_(Update_04.21)'!$I$2:$I$959,""))</f>
        <v/>
      </c>
      <c r="D143" s="37" t="str">
        <f>IF(ISBLANK(A143),"",IF(_xlfn.XLOOKUP(A143,'pokedex_(Update_04.21)'!$A$2:$A$959,'pokedex_(Update_04.21)'!$J$2:$J$959,"")=0,"",_xlfn.XLOOKUP(A143,'pokedex_(Update_04.21)'!$A$2:$A$959,'pokedex_(Update_04.21)'!$J$2:$J$959,"")))</f>
        <v/>
      </c>
      <c r="Q143" s="37"/>
      <c r="R143" s="37"/>
      <c r="S143" s="37" t="str">
        <f>IF(ISBLANK(Q143),"",_xlfn.XLOOKUP(Q143,'pokedex_(Update_04.21)'!$A$2:$A$959,'pokedex_(Update_04.21)'!$I$2:$I$959,""))</f>
        <v/>
      </c>
      <c r="T143" s="37" t="str">
        <f>IF(ISBLANK(Q143),"",IF(_xlfn.XLOOKUP(Q143,'pokedex_(Update_04.21)'!$A$2:$A$959,'pokedex_(Update_04.21)'!$J$2:$J$959,"")=0,"",_xlfn.XLOOKUP(Q143,'pokedex_(Update_04.21)'!$A$2:$A$959,'pokedex_(Update_04.21)'!$J$2:$J$959,"")))</f>
        <v/>
      </c>
    </row>
    <row r="144" spans="1:20" x14ac:dyDescent="0.35">
      <c r="A144" s="37"/>
      <c r="B144" s="37"/>
      <c r="C144" s="37" t="str">
        <f>IF(ISBLANK(A144),"",_xlfn.XLOOKUP(A144,'pokedex_(Update_04.21)'!$A$2:$A$959,'pokedex_(Update_04.21)'!$I$2:$I$959,""))</f>
        <v/>
      </c>
      <c r="D144" s="37" t="str">
        <f>IF(ISBLANK(A144),"",IF(_xlfn.XLOOKUP(A144,'pokedex_(Update_04.21)'!$A$2:$A$959,'pokedex_(Update_04.21)'!$J$2:$J$959,"")=0,"",_xlfn.XLOOKUP(A144,'pokedex_(Update_04.21)'!$A$2:$A$959,'pokedex_(Update_04.21)'!$J$2:$J$959,"")))</f>
        <v/>
      </c>
      <c r="Q144" s="37"/>
      <c r="R144" s="37"/>
      <c r="S144" s="37" t="str">
        <f>IF(ISBLANK(Q144),"",_xlfn.XLOOKUP(Q144,'pokedex_(Update_04.21)'!$A$2:$A$959,'pokedex_(Update_04.21)'!$I$2:$I$959,""))</f>
        <v/>
      </c>
      <c r="T144" s="37" t="str">
        <f>IF(ISBLANK(Q144),"",IF(_xlfn.XLOOKUP(Q144,'pokedex_(Update_04.21)'!$A$2:$A$959,'pokedex_(Update_04.21)'!$J$2:$J$959,"")=0,"",_xlfn.XLOOKUP(Q144,'pokedex_(Update_04.21)'!$A$2:$A$959,'pokedex_(Update_04.21)'!$J$2:$J$959,"")))</f>
        <v/>
      </c>
    </row>
    <row r="145" spans="1:20" x14ac:dyDescent="0.35">
      <c r="A145" s="37"/>
      <c r="B145" s="37"/>
      <c r="C145" s="37" t="str">
        <f>IF(ISBLANK(A145),"",_xlfn.XLOOKUP(A145,'pokedex_(Update_04.21)'!$A$2:$A$959,'pokedex_(Update_04.21)'!$I$2:$I$959,""))</f>
        <v/>
      </c>
      <c r="D145" s="37" t="str">
        <f>IF(ISBLANK(A145),"",IF(_xlfn.XLOOKUP(A145,'pokedex_(Update_04.21)'!$A$2:$A$959,'pokedex_(Update_04.21)'!$J$2:$J$959,"")=0,"",_xlfn.XLOOKUP(A145,'pokedex_(Update_04.21)'!$A$2:$A$959,'pokedex_(Update_04.21)'!$J$2:$J$959,"")))</f>
        <v/>
      </c>
      <c r="Q145" s="37"/>
      <c r="R145" s="37"/>
      <c r="S145" s="37" t="str">
        <f>IF(ISBLANK(Q145),"",_xlfn.XLOOKUP(Q145,'pokedex_(Update_04.21)'!$A$2:$A$959,'pokedex_(Update_04.21)'!$I$2:$I$959,""))</f>
        <v/>
      </c>
      <c r="T145" s="37" t="str">
        <f>IF(ISBLANK(Q145),"",IF(_xlfn.XLOOKUP(Q145,'pokedex_(Update_04.21)'!$A$2:$A$959,'pokedex_(Update_04.21)'!$J$2:$J$959,"")=0,"",_xlfn.XLOOKUP(Q145,'pokedex_(Update_04.21)'!$A$2:$A$959,'pokedex_(Update_04.21)'!$J$2:$J$959,"")))</f>
        <v/>
      </c>
    </row>
    <row r="146" spans="1:20" x14ac:dyDescent="0.35">
      <c r="A146" s="37"/>
      <c r="B146" s="37"/>
      <c r="C146" s="37" t="str">
        <f>IF(ISBLANK(A146),"",_xlfn.XLOOKUP(A146,'pokedex_(Update_04.21)'!$A$2:$A$959,'pokedex_(Update_04.21)'!$I$2:$I$959,""))</f>
        <v/>
      </c>
      <c r="D146" s="37" t="str">
        <f>IF(ISBLANK(A146),"",IF(_xlfn.XLOOKUP(A146,'pokedex_(Update_04.21)'!$A$2:$A$959,'pokedex_(Update_04.21)'!$J$2:$J$959,"")=0,"",_xlfn.XLOOKUP(A146,'pokedex_(Update_04.21)'!$A$2:$A$959,'pokedex_(Update_04.21)'!$J$2:$J$959,"")))</f>
        <v/>
      </c>
      <c r="Q146" s="37"/>
      <c r="R146" s="37"/>
      <c r="S146" s="37" t="str">
        <f>IF(ISBLANK(Q146),"",_xlfn.XLOOKUP(Q146,'pokedex_(Update_04.21)'!$A$2:$A$959,'pokedex_(Update_04.21)'!$I$2:$I$959,""))</f>
        <v/>
      </c>
      <c r="T146" s="37" t="str">
        <f>IF(ISBLANK(Q146),"",IF(_xlfn.XLOOKUP(Q146,'pokedex_(Update_04.21)'!$A$2:$A$959,'pokedex_(Update_04.21)'!$J$2:$J$959,"")=0,"",_xlfn.XLOOKUP(Q146,'pokedex_(Update_04.21)'!$A$2:$A$959,'pokedex_(Update_04.21)'!$J$2:$J$959,"")))</f>
        <v/>
      </c>
    </row>
    <row r="147" spans="1:20" x14ac:dyDescent="0.35">
      <c r="A147" s="37"/>
      <c r="B147" s="37"/>
      <c r="C147" s="37" t="str">
        <f>IF(ISBLANK(A147),"",_xlfn.XLOOKUP(A147,'pokedex_(Update_04.21)'!$A$2:$A$959,'pokedex_(Update_04.21)'!$I$2:$I$959,""))</f>
        <v/>
      </c>
      <c r="D147" s="37" t="str">
        <f>IF(ISBLANK(A147),"",IF(_xlfn.XLOOKUP(A147,'pokedex_(Update_04.21)'!$A$2:$A$959,'pokedex_(Update_04.21)'!$J$2:$J$959,"")=0,"",_xlfn.XLOOKUP(A147,'pokedex_(Update_04.21)'!$A$2:$A$959,'pokedex_(Update_04.21)'!$J$2:$J$959,"")))</f>
        <v/>
      </c>
      <c r="Q147" s="37"/>
      <c r="R147" s="37"/>
      <c r="S147" s="37" t="str">
        <f>IF(ISBLANK(Q147),"",_xlfn.XLOOKUP(Q147,'pokedex_(Update_04.21)'!$A$2:$A$959,'pokedex_(Update_04.21)'!$I$2:$I$959,""))</f>
        <v/>
      </c>
      <c r="T147" s="37" t="str">
        <f>IF(ISBLANK(Q147),"",IF(_xlfn.XLOOKUP(Q147,'pokedex_(Update_04.21)'!$A$2:$A$959,'pokedex_(Update_04.21)'!$J$2:$J$959,"")=0,"",_xlfn.XLOOKUP(Q147,'pokedex_(Update_04.21)'!$A$2:$A$959,'pokedex_(Update_04.21)'!$J$2:$J$959,"")))</f>
        <v/>
      </c>
    </row>
    <row r="148" spans="1:20" x14ac:dyDescent="0.35">
      <c r="A148" s="37"/>
      <c r="B148" s="37"/>
      <c r="C148" s="37" t="str">
        <f>IF(ISBLANK(A148),"",_xlfn.XLOOKUP(A148,'pokedex_(Update_04.21)'!$A$2:$A$959,'pokedex_(Update_04.21)'!$I$2:$I$959,""))</f>
        <v/>
      </c>
      <c r="D148" s="37" t="str">
        <f>IF(ISBLANK(A148),"",IF(_xlfn.XLOOKUP(A148,'pokedex_(Update_04.21)'!$A$2:$A$959,'pokedex_(Update_04.21)'!$J$2:$J$959,"")=0,"",_xlfn.XLOOKUP(A148,'pokedex_(Update_04.21)'!$A$2:$A$959,'pokedex_(Update_04.21)'!$J$2:$J$959,"")))</f>
        <v/>
      </c>
      <c r="Q148" s="37"/>
      <c r="R148" s="37"/>
      <c r="S148" s="37" t="str">
        <f>IF(ISBLANK(Q148),"",_xlfn.XLOOKUP(Q148,'pokedex_(Update_04.21)'!$A$2:$A$959,'pokedex_(Update_04.21)'!$I$2:$I$959,""))</f>
        <v/>
      </c>
      <c r="T148" s="37" t="str">
        <f>IF(ISBLANK(Q148),"",IF(_xlfn.XLOOKUP(Q148,'pokedex_(Update_04.21)'!$A$2:$A$959,'pokedex_(Update_04.21)'!$J$2:$J$959,"")=0,"",_xlfn.XLOOKUP(Q148,'pokedex_(Update_04.21)'!$A$2:$A$959,'pokedex_(Update_04.21)'!$J$2:$J$959,"")))</f>
        <v/>
      </c>
    </row>
    <row r="149" spans="1:20" x14ac:dyDescent="0.35">
      <c r="A149" s="37"/>
      <c r="B149" s="37"/>
      <c r="C149" s="37" t="str">
        <f>IF(ISBLANK(A149),"",_xlfn.XLOOKUP(A149,'pokedex_(Update_04.21)'!$A$2:$A$959,'pokedex_(Update_04.21)'!$I$2:$I$959,""))</f>
        <v/>
      </c>
      <c r="D149" s="37" t="str">
        <f>IF(ISBLANK(A149),"",IF(_xlfn.XLOOKUP(A149,'pokedex_(Update_04.21)'!$A$2:$A$959,'pokedex_(Update_04.21)'!$J$2:$J$959,"")=0,"",_xlfn.XLOOKUP(A149,'pokedex_(Update_04.21)'!$A$2:$A$959,'pokedex_(Update_04.21)'!$J$2:$J$959,"")))</f>
        <v/>
      </c>
      <c r="Q149" s="37"/>
      <c r="R149" s="37"/>
      <c r="S149" s="37" t="str">
        <f>IF(ISBLANK(Q149),"",_xlfn.XLOOKUP(Q149,'pokedex_(Update_04.21)'!$A$2:$A$959,'pokedex_(Update_04.21)'!$I$2:$I$959,""))</f>
        <v/>
      </c>
      <c r="T149" s="37" t="str">
        <f>IF(ISBLANK(Q149),"",IF(_xlfn.XLOOKUP(Q149,'pokedex_(Update_04.21)'!$A$2:$A$959,'pokedex_(Update_04.21)'!$J$2:$J$959,"")=0,"",_xlfn.XLOOKUP(Q149,'pokedex_(Update_04.21)'!$A$2:$A$959,'pokedex_(Update_04.21)'!$J$2:$J$959,"")))</f>
        <v/>
      </c>
    </row>
    <row r="150" spans="1:20" x14ac:dyDescent="0.35">
      <c r="A150" s="37"/>
      <c r="B150" s="37"/>
      <c r="C150" s="37" t="str">
        <f>IF(ISBLANK(A150),"",_xlfn.XLOOKUP(A150,'pokedex_(Update_04.21)'!$A$2:$A$959,'pokedex_(Update_04.21)'!$I$2:$I$959,""))</f>
        <v/>
      </c>
      <c r="D150" s="37" t="str">
        <f>IF(ISBLANK(A150),"",IF(_xlfn.XLOOKUP(A150,'pokedex_(Update_04.21)'!$A$2:$A$959,'pokedex_(Update_04.21)'!$J$2:$J$959,"")=0,"",_xlfn.XLOOKUP(A150,'pokedex_(Update_04.21)'!$A$2:$A$959,'pokedex_(Update_04.21)'!$J$2:$J$959,"")))</f>
        <v/>
      </c>
      <c r="Q150" s="37"/>
      <c r="R150" s="37"/>
      <c r="S150" s="37" t="str">
        <f>IF(ISBLANK(Q150),"",_xlfn.XLOOKUP(Q150,'pokedex_(Update_04.21)'!$A$2:$A$959,'pokedex_(Update_04.21)'!$I$2:$I$959,""))</f>
        <v/>
      </c>
      <c r="T150" s="37" t="str">
        <f>IF(ISBLANK(Q150),"",IF(_xlfn.XLOOKUP(Q150,'pokedex_(Update_04.21)'!$A$2:$A$959,'pokedex_(Update_04.21)'!$J$2:$J$959,"")=0,"",_xlfn.XLOOKUP(Q150,'pokedex_(Update_04.21)'!$A$2:$A$959,'pokedex_(Update_04.21)'!$J$2:$J$959,"")))</f>
        <v/>
      </c>
    </row>
    <row r="151" spans="1:20" x14ac:dyDescent="0.35">
      <c r="A151" s="37"/>
      <c r="B151" s="37"/>
      <c r="C151" s="37" t="str">
        <f>IF(ISBLANK(A151),"",_xlfn.XLOOKUP(A151,'pokedex_(Update_04.21)'!$A$2:$A$959,'pokedex_(Update_04.21)'!$I$2:$I$959,""))</f>
        <v/>
      </c>
      <c r="D151" s="37" t="str">
        <f>IF(ISBLANK(A151),"",IF(_xlfn.XLOOKUP(A151,'pokedex_(Update_04.21)'!$A$2:$A$959,'pokedex_(Update_04.21)'!$J$2:$J$959,"")=0,"",_xlfn.XLOOKUP(A151,'pokedex_(Update_04.21)'!$A$2:$A$959,'pokedex_(Update_04.21)'!$J$2:$J$959,"")))</f>
        <v/>
      </c>
      <c r="Q151" s="37"/>
      <c r="R151" s="37"/>
      <c r="S151" s="37" t="str">
        <f>IF(ISBLANK(Q151),"",_xlfn.XLOOKUP(Q151,'pokedex_(Update_04.21)'!$A$2:$A$959,'pokedex_(Update_04.21)'!$I$2:$I$959,""))</f>
        <v/>
      </c>
      <c r="T151" s="37" t="str">
        <f>IF(ISBLANK(Q151),"",IF(_xlfn.XLOOKUP(Q151,'pokedex_(Update_04.21)'!$A$2:$A$959,'pokedex_(Update_04.21)'!$J$2:$J$959,"")=0,"",_xlfn.XLOOKUP(Q151,'pokedex_(Update_04.21)'!$A$2:$A$959,'pokedex_(Update_04.21)'!$J$2:$J$959,"")))</f>
        <v/>
      </c>
    </row>
    <row r="152" spans="1:20" x14ac:dyDescent="0.35">
      <c r="A152" s="37"/>
      <c r="B152" s="37"/>
      <c r="C152" s="37" t="str">
        <f>IF(ISBLANK(A152),"",_xlfn.XLOOKUP(A152,'pokedex_(Update_04.21)'!$A$2:$A$959,'pokedex_(Update_04.21)'!$I$2:$I$959,""))</f>
        <v/>
      </c>
      <c r="D152" s="37" t="str">
        <f>IF(ISBLANK(A152),"",IF(_xlfn.XLOOKUP(A152,'pokedex_(Update_04.21)'!$A$2:$A$959,'pokedex_(Update_04.21)'!$J$2:$J$959,"")=0,"",_xlfn.XLOOKUP(A152,'pokedex_(Update_04.21)'!$A$2:$A$959,'pokedex_(Update_04.21)'!$J$2:$J$959,"")))</f>
        <v/>
      </c>
      <c r="Q152" s="37"/>
      <c r="R152" s="37"/>
      <c r="S152" s="37" t="str">
        <f>IF(ISBLANK(Q152),"",_xlfn.XLOOKUP(Q152,'pokedex_(Update_04.21)'!$A$2:$A$959,'pokedex_(Update_04.21)'!$I$2:$I$959,""))</f>
        <v/>
      </c>
      <c r="T152" s="37" t="str">
        <f>IF(ISBLANK(Q152),"",IF(_xlfn.XLOOKUP(Q152,'pokedex_(Update_04.21)'!$A$2:$A$959,'pokedex_(Update_04.21)'!$J$2:$J$959,"")=0,"",_xlfn.XLOOKUP(Q152,'pokedex_(Update_04.21)'!$A$2:$A$959,'pokedex_(Update_04.21)'!$J$2:$J$959,"")))</f>
        <v/>
      </c>
    </row>
    <row r="153" spans="1:20" x14ac:dyDescent="0.35">
      <c r="A153" s="37"/>
      <c r="B153" s="37"/>
      <c r="C153" s="37" t="str">
        <f>IF(ISBLANK(A153),"",_xlfn.XLOOKUP(A153,'pokedex_(Update_04.21)'!$A$2:$A$959,'pokedex_(Update_04.21)'!$I$2:$I$959,""))</f>
        <v/>
      </c>
      <c r="D153" s="37" t="str">
        <f>IF(ISBLANK(A153),"",IF(_xlfn.XLOOKUP(A153,'pokedex_(Update_04.21)'!$A$2:$A$959,'pokedex_(Update_04.21)'!$J$2:$J$959,"")=0,"",_xlfn.XLOOKUP(A153,'pokedex_(Update_04.21)'!$A$2:$A$959,'pokedex_(Update_04.21)'!$J$2:$J$959,"")))</f>
        <v/>
      </c>
      <c r="Q153" s="37"/>
      <c r="R153" s="37"/>
      <c r="S153" s="37" t="str">
        <f>IF(ISBLANK(Q153),"",_xlfn.XLOOKUP(Q153,'pokedex_(Update_04.21)'!$A$2:$A$959,'pokedex_(Update_04.21)'!$I$2:$I$959,""))</f>
        <v/>
      </c>
      <c r="T153" s="37" t="str">
        <f>IF(ISBLANK(Q153),"",IF(_xlfn.XLOOKUP(Q153,'pokedex_(Update_04.21)'!$A$2:$A$959,'pokedex_(Update_04.21)'!$J$2:$J$959,"")=0,"",_xlfn.XLOOKUP(Q153,'pokedex_(Update_04.21)'!$A$2:$A$959,'pokedex_(Update_04.21)'!$J$2:$J$959,"")))</f>
        <v/>
      </c>
    </row>
    <row r="154" spans="1:20" x14ac:dyDescent="0.35">
      <c r="A154" s="37"/>
      <c r="B154" s="37"/>
      <c r="C154" s="37" t="str">
        <f>IF(ISBLANK(A154),"",_xlfn.XLOOKUP(A154,'pokedex_(Update_04.21)'!$A$2:$A$959,'pokedex_(Update_04.21)'!$I$2:$I$959,""))</f>
        <v/>
      </c>
      <c r="D154" s="37" t="str">
        <f>IF(ISBLANK(A154),"",IF(_xlfn.XLOOKUP(A154,'pokedex_(Update_04.21)'!$A$2:$A$959,'pokedex_(Update_04.21)'!$J$2:$J$959,"")=0,"",_xlfn.XLOOKUP(A154,'pokedex_(Update_04.21)'!$A$2:$A$959,'pokedex_(Update_04.21)'!$J$2:$J$959,"")))</f>
        <v/>
      </c>
      <c r="Q154" s="37"/>
      <c r="R154" s="37"/>
      <c r="S154" s="37" t="str">
        <f>IF(ISBLANK(Q154),"",_xlfn.XLOOKUP(Q154,'pokedex_(Update_04.21)'!$A$2:$A$959,'pokedex_(Update_04.21)'!$I$2:$I$959,""))</f>
        <v/>
      </c>
      <c r="T154" s="37" t="str">
        <f>IF(ISBLANK(Q154),"",IF(_xlfn.XLOOKUP(Q154,'pokedex_(Update_04.21)'!$A$2:$A$959,'pokedex_(Update_04.21)'!$J$2:$J$959,"")=0,"",_xlfn.XLOOKUP(Q154,'pokedex_(Update_04.21)'!$A$2:$A$959,'pokedex_(Update_04.21)'!$J$2:$J$959,"")))</f>
        <v/>
      </c>
    </row>
    <row r="155" spans="1:20" x14ac:dyDescent="0.35">
      <c r="A155" s="37"/>
      <c r="B155" s="37"/>
      <c r="C155" s="37" t="str">
        <f>IF(ISBLANK(A155),"",_xlfn.XLOOKUP(A155,'pokedex_(Update_04.21)'!$A$2:$A$959,'pokedex_(Update_04.21)'!$I$2:$I$959,""))</f>
        <v/>
      </c>
      <c r="D155" s="37" t="str">
        <f>IF(ISBLANK(A155),"",IF(_xlfn.XLOOKUP(A155,'pokedex_(Update_04.21)'!$A$2:$A$959,'pokedex_(Update_04.21)'!$J$2:$J$959,"")=0,"",_xlfn.XLOOKUP(A155,'pokedex_(Update_04.21)'!$A$2:$A$959,'pokedex_(Update_04.21)'!$J$2:$J$959,"")))</f>
        <v/>
      </c>
      <c r="Q155" s="37"/>
      <c r="R155" s="37"/>
      <c r="S155" s="37" t="str">
        <f>IF(ISBLANK(Q155),"",_xlfn.XLOOKUP(Q155,'pokedex_(Update_04.21)'!$A$2:$A$959,'pokedex_(Update_04.21)'!$I$2:$I$959,""))</f>
        <v/>
      </c>
      <c r="T155" s="37" t="str">
        <f>IF(ISBLANK(Q155),"",IF(_xlfn.XLOOKUP(Q155,'pokedex_(Update_04.21)'!$A$2:$A$959,'pokedex_(Update_04.21)'!$J$2:$J$959,"")=0,"",_xlfn.XLOOKUP(Q155,'pokedex_(Update_04.21)'!$A$2:$A$959,'pokedex_(Update_04.21)'!$J$2:$J$959,"")))</f>
        <v/>
      </c>
    </row>
    <row r="156" spans="1:20" x14ac:dyDescent="0.35">
      <c r="A156" s="37"/>
      <c r="B156" s="37"/>
      <c r="C156" s="37" t="str">
        <f>IF(ISBLANK(A156),"",_xlfn.XLOOKUP(A156,'pokedex_(Update_04.21)'!$A$2:$A$959,'pokedex_(Update_04.21)'!$I$2:$I$959,""))</f>
        <v/>
      </c>
      <c r="D156" s="37" t="str">
        <f>IF(ISBLANK(A156),"",IF(_xlfn.XLOOKUP(A156,'pokedex_(Update_04.21)'!$A$2:$A$959,'pokedex_(Update_04.21)'!$J$2:$J$959,"")=0,"",_xlfn.XLOOKUP(A156,'pokedex_(Update_04.21)'!$A$2:$A$959,'pokedex_(Update_04.21)'!$J$2:$J$959,"")))</f>
        <v/>
      </c>
      <c r="Q156" s="37"/>
      <c r="R156" s="37"/>
      <c r="S156" s="37" t="str">
        <f>IF(ISBLANK(Q156),"",_xlfn.XLOOKUP(Q156,'pokedex_(Update_04.21)'!$A$2:$A$959,'pokedex_(Update_04.21)'!$I$2:$I$959,""))</f>
        <v/>
      </c>
      <c r="T156" s="37" t="str">
        <f>IF(ISBLANK(Q156),"",IF(_xlfn.XLOOKUP(Q156,'pokedex_(Update_04.21)'!$A$2:$A$959,'pokedex_(Update_04.21)'!$J$2:$J$959,"")=0,"",_xlfn.XLOOKUP(Q156,'pokedex_(Update_04.21)'!$A$2:$A$959,'pokedex_(Update_04.21)'!$J$2:$J$959,"")))</f>
        <v/>
      </c>
    </row>
    <row r="157" spans="1:20" x14ac:dyDescent="0.35">
      <c r="A157" s="37"/>
      <c r="B157" s="37"/>
      <c r="C157" s="37" t="str">
        <f>IF(ISBLANK(A157),"",_xlfn.XLOOKUP(A157,'pokedex_(Update_04.21)'!$A$2:$A$959,'pokedex_(Update_04.21)'!$I$2:$I$959,""))</f>
        <v/>
      </c>
      <c r="D157" s="37" t="str">
        <f>IF(ISBLANK(A157),"",IF(_xlfn.XLOOKUP(A157,'pokedex_(Update_04.21)'!$A$2:$A$959,'pokedex_(Update_04.21)'!$J$2:$J$959,"")=0,"",_xlfn.XLOOKUP(A157,'pokedex_(Update_04.21)'!$A$2:$A$959,'pokedex_(Update_04.21)'!$J$2:$J$959,"")))</f>
        <v/>
      </c>
      <c r="Q157" s="37"/>
      <c r="R157" s="37"/>
      <c r="S157" s="37" t="str">
        <f>IF(ISBLANK(Q157),"",_xlfn.XLOOKUP(Q157,'pokedex_(Update_04.21)'!$A$2:$A$959,'pokedex_(Update_04.21)'!$I$2:$I$959,""))</f>
        <v/>
      </c>
      <c r="T157" s="37" t="str">
        <f>IF(ISBLANK(Q157),"",IF(_xlfn.XLOOKUP(Q157,'pokedex_(Update_04.21)'!$A$2:$A$959,'pokedex_(Update_04.21)'!$J$2:$J$959,"")=0,"",_xlfn.XLOOKUP(Q157,'pokedex_(Update_04.21)'!$A$2:$A$959,'pokedex_(Update_04.21)'!$J$2:$J$959,"")))</f>
        <v/>
      </c>
    </row>
    <row r="158" spans="1:20" x14ac:dyDescent="0.35">
      <c r="A158" s="37"/>
      <c r="B158" s="37"/>
      <c r="C158" s="37" t="str">
        <f>IF(ISBLANK(A158),"",_xlfn.XLOOKUP(A158,'pokedex_(Update_04.21)'!$A$2:$A$959,'pokedex_(Update_04.21)'!$I$2:$I$959,""))</f>
        <v/>
      </c>
      <c r="D158" s="37" t="str">
        <f>IF(ISBLANK(A158),"",IF(_xlfn.XLOOKUP(A158,'pokedex_(Update_04.21)'!$A$2:$A$959,'pokedex_(Update_04.21)'!$J$2:$J$959,"")=0,"",_xlfn.XLOOKUP(A158,'pokedex_(Update_04.21)'!$A$2:$A$959,'pokedex_(Update_04.21)'!$J$2:$J$959,"")))</f>
        <v/>
      </c>
      <c r="Q158" s="37"/>
      <c r="R158" s="37"/>
      <c r="S158" s="37" t="str">
        <f>IF(ISBLANK(Q158),"",_xlfn.XLOOKUP(Q158,'pokedex_(Update_04.21)'!$A$2:$A$959,'pokedex_(Update_04.21)'!$I$2:$I$959,""))</f>
        <v/>
      </c>
      <c r="T158" s="37" t="str">
        <f>IF(ISBLANK(Q158),"",IF(_xlfn.XLOOKUP(Q158,'pokedex_(Update_04.21)'!$A$2:$A$959,'pokedex_(Update_04.21)'!$J$2:$J$959,"")=0,"",_xlfn.XLOOKUP(Q158,'pokedex_(Update_04.21)'!$A$2:$A$959,'pokedex_(Update_04.21)'!$J$2:$J$959,"")))</f>
        <v/>
      </c>
    </row>
    <row r="159" spans="1:20" x14ac:dyDescent="0.35">
      <c r="A159" s="37"/>
      <c r="B159" s="37"/>
      <c r="C159" s="37" t="str">
        <f>IF(ISBLANK(A159),"",_xlfn.XLOOKUP(A159,'pokedex_(Update_04.21)'!$A$2:$A$959,'pokedex_(Update_04.21)'!$I$2:$I$959,""))</f>
        <v/>
      </c>
      <c r="D159" s="37" t="str">
        <f>IF(ISBLANK(A159),"",IF(_xlfn.XLOOKUP(A159,'pokedex_(Update_04.21)'!$A$2:$A$959,'pokedex_(Update_04.21)'!$J$2:$J$959,"")=0,"",_xlfn.XLOOKUP(A159,'pokedex_(Update_04.21)'!$A$2:$A$959,'pokedex_(Update_04.21)'!$J$2:$J$959,"")))</f>
        <v/>
      </c>
      <c r="Q159" s="37"/>
      <c r="R159" s="37"/>
      <c r="S159" s="37" t="str">
        <f>IF(ISBLANK(Q159),"",_xlfn.XLOOKUP(Q159,'pokedex_(Update_04.21)'!$A$2:$A$959,'pokedex_(Update_04.21)'!$I$2:$I$959,""))</f>
        <v/>
      </c>
      <c r="T159" s="37" t="str">
        <f>IF(ISBLANK(Q159),"",IF(_xlfn.XLOOKUP(Q159,'pokedex_(Update_04.21)'!$A$2:$A$959,'pokedex_(Update_04.21)'!$J$2:$J$959,"")=0,"",_xlfn.XLOOKUP(Q159,'pokedex_(Update_04.21)'!$A$2:$A$959,'pokedex_(Update_04.21)'!$J$2:$J$959,"")))</f>
        <v/>
      </c>
    </row>
    <row r="160" spans="1:20" x14ac:dyDescent="0.35">
      <c r="A160" s="37"/>
      <c r="B160" s="37"/>
      <c r="C160" s="37" t="str">
        <f>IF(ISBLANK(A160),"",_xlfn.XLOOKUP(A160,'pokedex_(Update_04.21)'!$A$2:$A$959,'pokedex_(Update_04.21)'!$I$2:$I$959,""))</f>
        <v/>
      </c>
      <c r="D160" s="37" t="str">
        <f>IF(ISBLANK(A160),"",IF(_xlfn.XLOOKUP(A160,'pokedex_(Update_04.21)'!$A$2:$A$959,'pokedex_(Update_04.21)'!$J$2:$J$959,"")=0,"",_xlfn.XLOOKUP(A160,'pokedex_(Update_04.21)'!$A$2:$A$959,'pokedex_(Update_04.21)'!$J$2:$J$959,"")))</f>
        <v/>
      </c>
      <c r="Q160" s="37"/>
      <c r="R160" s="37"/>
      <c r="S160" s="37" t="str">
        <f>IF(ISBLANK(Q160),"",_xlfn.XLOOKUP(Q160,'pokedex_(Update_04.21)'!$A$2:$A$959,'pokedex_(Update_04.21)'!$I$2:$I$959,""))</f>
        <v/>
      </c>
      <c r="T160" s="37" t="str">
        <f>IF(ISBLANK(Q160),"",IF(_xlfn.XLOOKUP(Q160,'pokedex_(Update_04.21)'!$A$2:$A$959,'pokedex_(Update_04.21)'!$J$2:$J$959,"")=0,"",_xlfn.XLOOKUP(Q160,'pokedex_(Update_04.21)'!$A$2:$A$959,'pokedex_(Update_04.21)'!$J$2:$J$959,"")))</f>
        <v/>
      </c>
    </row>
    <row r="161" spans="1:20" x14ac:dyDescent="0.35">
      <c r="A161" s="37"/>
      <c r="B161" s="37"/>
      <c r="C161" s="37" t="str">
        <f>IF(ISBLANK(A161),"",_xlfn.XLOOKUP(A161,'pokedex_(Update_04.21)'!$A$2:$A$959,'pokedex_(Update_04.21)'!$I$2:$I$959,""))</f>
        <v/>
      </c>
      <c r="D161" s="37" t="str">
        <f>IF(ISBLANK(A161),"",IF(_xlfn.XLOOKUP(A161,'pokedex_(Update_04.21)'!$A$2:$A$959,'pokedex_(Update_04.21)'!$J$2:$J$959,"")=0,"",_xlfn.XLOOKUP(A161,'pokedex_(Update_04.21)'!$A$2:$A$959,'pokedex_(Update_04.21)'!$J$2:$J$959,"")))</f>
        <v/>
      </c>
      <c r="Q161" s="37"/>
      <c r="R161" s="37"/>
      <c r="S161" s="37" t="str">
        <f>IF(ISBLANK(Q161),"",_xlfn.XLOOKUP(Q161,'pokedex_(Update_04.21)'!$A$2:$A$959,'pokedex_(Update_04.21)'!$I$2:$I$959,""))</f>
        <v/>
      </c>
      <c r="T161" s="37" t="str">
        <f>IF(ISBLANK(Q161),"",IF(_xlfn.XLOOKUP(Q161,'pokedex_(Update_04.21)'!$A$2:$A$959,'pokedex_(Update_04.21)'!$J$2:$J$959,"")=0,"",_xlfn.XLOOKUP(Q161,'pokedex_(Update_04.21)'!$A$2:$A$959,'pokedex_(Update_04.21)'!$J$2:$J$959,"")))</f>
        <v/>
      </c>
    </row>
    <row r="162" spans="1:20" x14ac:dyDescent="0.35">
      <c r="A162" s="37"/>
      <c r="B162" s="37"/>
      <c r="C162" s="37" t="str">
        <f>IF(ISBLANK(A162),"",_xlfn.XLOOKUP(A162,'pokedex_(Update_04.21)'!$A$2:$A$959,'pokedex_(Update_04.21)'!$I$2:$I$959,""))</f>
        <v/>
      </c>
      <c r="D162" s="37" t="str">
        <f>IF(ISBLANK(A162),"",IF(_xlfn.XLOOKUP(A162,'pokedex_(Update_04.21)'!$A$2:$A$959,'pokedex_(Update_04.21)'!$J$2:$J$959,"")=0,"",_xlfn.XLOOKUP(A162,'pokedex_(Update_04.21)'!$A$2:$A$959,'pokedex_(Update_04.21)'!$J$2:$J$959,"")))</f>
        <v/>
      </c>
      <c r="Q162" s="37"/>
      <c r="R162" s="37"/>
      <c r="S162" s="37" t="str">
        <f>IF(ISBLANK(Q162),"",_xlfn.XLOOKUP(Q162,'pokedex_(Update_04.21)'!$A$2:$A$959,'pokedex_(Update_04.21)'!$I$2:$I$959,""))</f>
        <v/>
      </c>
      <c r="T162" s="37" t="str">
        <f>IF(ISBLANK(Q162),"",IF(_xlfn.XLOOKUP(Q162,'pokedex_(Update_04.21)'!$A$2:$A$959,'pokedex_(Update_04.21)'!$J$2:$J$959,"")=0,"",_xlfn.XLOOKUP(Q162,'pokedex_(Update_04.21)'!$A$2:$A$959,'pokedex_(Update_04.21)'!$J$2:$J$959,"")))</f>
        <v/>
      </c>
    </row>
    <row r="163" spans="1:20" x14ac:dyDescent="0.35">
      <c r="A163" s="37"/>
      <c r="B163" s="37"/>
      <c r="C163" s="37" t="str">
        <f>IF(ISBLANK(A163),"",_xlfn.XLOOKUP(A163,'pokedex_(Update_04.21)'!$A$2:$A$959,'pokedex_(Update_04.21)'!$I$2:$I$959,""))</f>
        <v/>
      </c>
      <c r="D163" s="37" t="str">
        <f>IF(ISBLANK(A163),"",IF(_xlfn.XLOOKUP(A163,'pokedex_(Update_04.21)'!$A$2:$A$959,'pokedex_(Update_04.21)'!$J$2:$J$959,"")=0,"",_xlfn.XLOOKUP(A163,'pokedex_(Update_04.21)'!$A$2:$A$959,'pokedex_(Update_04.21)'!$J$2:$J$959,"")))</f>
        <v/>
      </c>
      <c r="Q163" s="37"/>
      <c r="R163" s="37"/>
      <c r="S163" s="37" t="str">
        <f>IF(ISBLANK(Q163),"",_xlfn.XLOOKUP(Q163,'pokedex_(Update_04.21)'!$A$2:$A$959,'pokedex_(Update_04.21)'!$I$2:$I$959,""))</f>
        <v/>
      </c>
      <c r="T163" s="37" t="str">
        <f>IF(ISBLANK(Q163),"",IF(_xlfn.XLOOKUP(Q163,'pokedex_(Update_04.21)'!$A$2:$A$959,'pokedex_(Update_04.21)'!$J$2:$J$959,"")=0,"",_xlfn.XLOOKUP(Q163,'pokedex_(Update_04.21)'!$A$2:$A$959,'pokedex_(Update_04.21)'!$J$2:$J$959,"")))</f>
        <v/>
      </c>
    </row>
    <row r="164" spans="1:20" x14ac:dyDescent="0.35">
      <c r="A164" s="37"/>
      <c r="B164" s="37"/>
      <c r="C164" s="37" t="str">
        <f>IF(ISBLANK(A164),"",_xlfn.XLOOKUP(A164,'pokedex_(Update_04.21)'!$A$2:$A$959,'pokedex_(Update_04.21)'!$I$2:$I$959,""))</f>
        <v/>
      </c>
      <c r="D164" s="37" t="str">
        <f>IF(ISBLANK(A164),"",IF(_xlfn.XLOOKUP(A164,'pokedex_(Update_04.21)'!$A$2:$A$959,'pokedex_(Update_04.21)'!$J$2:$J$959,"")=0,"",_xlfn.XLOOKUP(A164,'pokedex_(Update_04.21)'!$A$2:$A$959,'pokedex_(Update_04.21)'!$J$2:$J$959,"")))</f>
        <v/>
      </c>
      <c r="Q164" s="37"/>
      <c r="R164" s="37"/>
      <c r="S164" s="37" t="str">
        <f>IF(ISBLANK(Q164),"",_xlfn.XLOOKUP(Q164,'pokedex_(Update_04.21)'!$A$2:$A$959,'pokedex_(Update_04.21)'!$I$2:$I$959,""))</f>
        <v/>
      </c>
      <c r="T164" s="37" t="str">
        <f>IF(ISBLANK(Q164),"",IF(_xlfn.XLOOKUP(Q164,'pokedex_(Update_04.21)'!$A$2:$A$959,'pokedex_(Update_04.21)'!$J$2:$J$959,"")=0,"",_xlfn.XLOOKUP(Q164,'pokedex_(Update_04.21)'!$A$2:$A$959,'pokedex_(Update_04.21)'!$J$2:$J$959,"")))</f>
        <v/>
      </c>
    </row>
    <row r="165" spans="1:20" x14ac:dyDescent="0.35">
      <c r="A165" s="37"/>
      <c r="B165" s="37"/>
      <c r="C165" s="37" t="str">
        <f>IF(ISBLANK(A165),"",_xlfn.XLOOKUP(A165,'pokedex_(Update_04.21)'!$A$2:$A$959,'pokedex_(Update_04.21)'!$I$2:$I$959,""))</f>
        <v/>
      </c>
      <c r="D165" s="37" t="str">
        <f>IF(ISBLANK(A165),"",IF(_xlfn.XLOOKUP(A165,'pokedex_(Update_04.21)'!$A$2:$A$959,'pokedex_(Update_04.21)'!$J$2:$J$959,"")=0,"",_xlfn.XLOOKUP(A165,'pokedex_(Update_04.21)'!$A$2:$A$959,'pokedex_(Update_04.21)'!$J$2:$J$959,"")))</f>
        <v/>
      </c>
      <c r="Q165" s="37"/>
      <c r="R165" s="37"/>
      <c r="S165" s="37" t="str">
        <f>IF(ISBLANK(Q165),"",_xlfn.XLOOKUP(Q165,'pokedex_(Update_04.21)'!$A$2:$A$959,'pokedex_(Update_04.21)'!$I$2:$I$959,""))</f>
        <v/>
      </c>
      <c r="T165" s="37" t="str">
        <f>IF(ISBLANK(Q165),"",IF(_xlfn.XLOOKUP(Q165,'pokedex_(Update_04.21)'!$A$2:$A$959,'pokedex_(Update_04.21)'!$J$2:$J$959,"")=0,"",_xlfn.XLOOKUP(Q165,'pokedex_(Update_04.21)'!$A$2:$A$959,'pokedex_(Update_04.21)'!$J$2:$J$959,"")))</f>
        <v/>
      </c>
    </row>
    <row r="166" spans="1:20" x14ac:dyDescent="0.35">
      <c r="A166" s="37"/>
      <c r="B166" s="37"/>
      <c r="C166" s="37" t="str">
        <f>IF(ISBLANK(A166),"",_xlfn.XLOOKUP(A166,'pokedex_(Update_04.21)'!$A$2:$A$959,'pokedex_(Update_04.21)'!$I$2:$I$959,""))</f>
        <v/>
      </c>
      <c r="D166" s="37" t="str">
        <f>IF(ISBLANK(A166),"",IF(_xlfn.XLOOKUP(A166,'pokedex_(Update_04.21)'!$A$2:$A$959,'pokedex_(Update_04.21)'!$J$2:$J$959,"")=0,"",_xlfn.XLOOKUP(A166,'pokedex_(Update_04.21)'!$A$2:$A$959,'pokedex_(Update_04.21)'!$J$2:$J$959,"")))</f>
        <v/>
      </c>
      <c r="Q166" s="37"/>
      <c r="R166" s="37"/>
      <c r="S166" s="37" t="str">
        <f>IF(ISBLANK(Q166),"",_xlfn.XLOOKUP(Q166,'pokedex_(Update_04.21)'!$A$2:$A$959,'pokedex_(Update_04.21)'!$I$2:$I$959,""))</f>
        <v/>
      </c>
      <c r="T166" s="37" t="str">
        <f>IF(ISBLANK(Q166),"",IF(_xlfn.XLOOKUP(Q166,'pokedex_(Update_04.21)'!$A$2:$A$959,'pokedex_(Update_04.21)'!$J$2:$J$959,"")=0,"",_xlfn.XLOOKUP(Q166,'pokedex_(Update_04.21)'!$A$2:$A$959,'pokedex_(Update_04.21)'!$J$2:$J$959,"")))</f>
        <v/>
      </c>
    </row>
    <row r="167" spans="1:20" x14ac:dyDescent="0.35">
      <c r="A167" s="37"/>
      <c r="B167" s="37"/>
      <c r="C167" s="37" t="str">
        <f>IF(ISBLANK(A167),"",_xlfn.XLOOKUP(A167,'pokedex_(Update_04.21)'!$A$2:$A$959,'pokedex_(Update_04.21)'!$I$2:$I$959,""))</f>
        <v/>
      </c>
      <c r="D167" s="37" t="str">
        <f>IF(ISBLANK(A167),"",IF(_xlfn.XLOOKUP(A167,'pokedex_(Update_04.21)'!$A$2:$A$959,'pokedex_(Update_04.21)'!$J$2:$J$959,"")=0,"",_xlfn.XLOOKUP(A167,'pokedex_(Update_04.21)'!$A$2:$A$959,'pokedex_(Update_04.21)'!$J$2:$J$959,"")))</f>
        <v/>
      </c>
      <c r="Q167" s="37"/>
      <c r="R167" s="37"/>
      <c r="S167" s="37" t="str">
        <f>IF(ISBLANK(Q167),"",_xlfn.XLOOKUP(Q167,'pokedex_(Update_04.21)'!$A$2:$A$959,'pokedex_(Update_04.21)'!$I$2:$I$959,""))</f>
        <v/>
      </c>
      <c r="T167" s="37" t="str">
        <f>IF(ISBLANK(Q167),"",IF(_xlfn.XLOOKUP(Q167,'pokedex_(Update_04.21)'!$A$2:$A$959,'pokedex_(Update_04.21)'!$J$2:$J$959,"")=0,"",_xlfn.XLOOKUP(Q167,'pokedex_(Update_04.21)'!$A$2:$A$959,'pokedex_(Update_04.21)'!$J$2:$J$959,"")))</f>
        <v/>
      </c>
    </row>
    <row r="168" spans="1:20" x14ac:dyDescent="0.35">
      <c r="A168" s="37"/>
      <c r="B168" s="37"/>
      <c r="C168" s="37" t="str">
        <f>IF(ISBLANK(A168),"",_xlfn.XLOOKUP(A168,'pokedex_(Update_04.21)'!$A$2:$A$959,'pokedex_(Update_04.21)'!$I$2:$I$959,""))</f>
        <v/>
      </c>
      <c r="D168" s="37" t="str">
        <f>IF(ISBLANK(A168),"",IF(_xlfn.XLOOKUP(A168,'pokedex_(Update_04.21)'!$A$2:$A$959,'pokedex_(Update_04.21)'!$J$2:$J$959,"")=0,"",_xlfn.XLOOKUP(A168,'pokedex_(Update_04.21)'!$A$2:$A$959,'pokedex_(Update_04.21)'!$J$2:$J$959,"")))</f>
        <v/>
      </c>
      <c r="Q168" s="37"/>
      <c r="R168" s="37"/>
      <c r="S168" s="37" t="str">
        <f>IF(ISBLANK(Q168),"",_xlfn.XLOOKUP(Q168,'pokedex_(Update_04.21)'!$A$2:$A$959,'pokedex_(Update_04.21)'!$I$2:$I$959,""))</f>
        <v/>
      </c>
      <c r="T168" s="37" t="str">
        <f>IF(ISBLANK(Q168),"",IF(_xlfn.XLOOKUP(Q168,'pokedex_(Update_04.21)'!$A$2:$A$959,'pokedex_(Update_04.21)'!$J$2:$J$959,"")=0,"",_xlfn.XLOOKUP(Q168,'pokedex_(Update_04.21)'!$A$2:$A$959,'pokedex_(Update_04.21)'!$J$2:$J$959,"")))</f>
        <v/>
      </c>
    </row>
    <row r="169" spans="1:20" x14ac:dyDescent="0.35">
      <c r="A169" s="37"/>
      <c r="B169" s="37"/>
      <c r="C169" s="37" t="str">
        <f>IF(ISBLANK(A169),"",_xlfn.XLOOKUP(A169,'pokedex_(Update_04.21)'!$A$2:$A$959,'pokedex_(Update_04.21)'!$I$2:$I$959,""))</f>
        <v/>
      </c>
      <c r="D169" s="37" t="str">
        <f>IF(ISBLANK(A169),"",IF(_xlfn.XLOOKUP(A169,'pokedex_(Update_04.21)'!$A$2:$A$959,'pokedex_(Update_04.21)'!$J$2:$J$959,"")=0,"",_xlfn.XLOOKUP(A169,'pokedex_(Update_04.21)'!$A$2:$A$959,'pokedex_(Update_04.21)'!$J$2:$J$959,"")))</f>
        <v/>
      </c>
      <c r="Q169" s="37"/>
      <c r="R169" s="37"/>
      <c r="S169" s="37" t="str">
        <f>IF(ISBLANK(Q169),"",_xlfn.XLOOKUP(Q169,'pokedex_(Update_04.21)'!$A$2:$A$959,'pokedex_(Update_04.21)'!$I$2:$I$959,""))</f>
        <v/>
      </c>
      <c r="T169" s="37" t="str">
        <f>IF(ISBLANK(Q169),"",IF(_xlfn.XLOOKUP(Q169,'pokedex_(Update_04.21)'!$A$2:$A$959,'pokedex_(Update_04.21)'!$J$2:$J$959,"")=0,"",_xlfn.XLOOKUP(Q169,'pokedex_(Update_04.21)'!$A$2:$A$959,'pokedex_(Update_04.21)'!$J$2:$J$959,"")))</f>
        <v/>
      </c>
    </row>
    <row r="170" spans="1:20" x14ac:dyDescent="0.35">
      <c r="A170" s="37"/>
      <c r="B170" s="37"/>
      <c r="C170" s="37" t="str">
        <f>IF(ISBLANK(A170),"",_xlfn.XLOOKUP(A170,'pokedex_(Update_04.21)'!$A$2:$A$959,'pokedex_(Update_04.21)'!$I$2:$I$959,""))</f>
        <v/>
      </c>
      <c r="D170" s="37" t="str">
        <f>IF(ISBLANK(A170),"",IF(_xlfn.XLOOKUP(A170,'pokedex_(Update_04.21)'!$A$2:$A$959,'pokedex_(Update_04.21)'!$J$2:$J$959,"")=0,"",_xlfn.XLOOKUP(A170,'pokedex_(Update_04.21)'!$A$2:$A$959,'pokedex_(Update_04.21)'!$J$2:$J$959,"")))</f>
        <v/>
      </c>
      <c r="Q170" s="37"/>
      <c r="R170" s="37"/>
      <c r="S170" s="37" t="str">
        <f>IF(ISBLANK(Q170),"",_xlfn.XLOOKUP(Q170,'pokedex_(Update_04.21)'!$A$2:$A$959,'pokedex_(Update_04.21)'!$I$2:$I$959,""))</f>
        <v/>
      </c>
      <c r="T170" s="37" t="str">
        <f>IF(ISBLANK(Q170),"",IF(_xlfn.XLOOKUP(Q170,'pokedex_(Update_04.21)'!$A$2:$A$959,'pokedex_(Update_04.21)'!$J$2:$J$959,"")=0,"",_xlfn.XLOOKUP(Q170,'pokedex_(Update_04.21)'!$A$2:$A$959,'pokedex_(Update_04.21)'!$J$2:$J$959,"")))</f>
        <v/>
      </c>
    </row>
    <row r="171" spans="1:20" x14ac:dyDescent="0.35">
      <c r="A171" s="37"/>
      <c r="B171" s="37"/>
      <c r="C171" s="37" t="str">
        <f>IF(ISBLANK(A171),"",_xlfn.XLOOKUP(A171,'pokedex_(Update_04.21)'!$A$2:$A$959,'pokedex_(Update_04.21)'!$I$2:$I$959,""))</f>
        <v/>
      </c>
      <c r="D171" s="37" t="str">
        <f>IF(ISBLANK(A171),"",IF(_xlfn.XLOOKUP(A171,'pokedex_(Update_04.21)'!$A$2:$A$959,'pokedex_(Update_04.21)'!$J$2:$J$959,"")=0,"",_xlfn.XLOOKUP(A171,'pokedex_(Update_04.21)'!$A$2:$A$959,'pokedex_(Update_04.21)'!$J$2:$J$959,"")))</f>
        <v/>
      </c>
      <c r="Q171" s="37"/>
      <c r="R171" s="37"/>
      <c r="S171" s="37" t="str">
        <f>IF(ISBLANK(Q171),"",_xlfn.XLOOKUP(Q171,'pokedex_(Update_04.21)'!$A$2:$A$959,'pokedex_(Update_04.21)'!$I$2:$I$959,""))</f>
        <v/>
      </c>
      <c r="T171" s="37" t="str">
        <f>IF(ISBLANK(Q171),"",IF(_xlfn.XLOOKUP(Q171,'pokedex_(Update_04.21)'!$A$2:$A$959,'pokedex_(Update_04.21)'!$J$2:$J$959,"")=0,"",_xlfn.XLOOKUP(Q171,'pokedex_(Update_04.21)'!$A$2:$A$959,'pokedex_(Update_04.21)'!$J$2:$J$959,"")))</f>
        <v/>
      </c>
    </row>
    <row r="172" spans="1:20" x14ac:dyDescent="0.35">
      <c r="A172" s="37"/>
      <c r="B172" s="37"/>
      <c r="C172" s="37" t="str">
        <f>IF(ISBLANK(A172),"",_xlfn.XLOOKUP(A172,'pokedex_(Update_04.21)'!$A$2:$A$959,'pokedex_(Update_04.21)'!$I$2:$I$959,""))</f>
        <v/>
      </c>
      <c r="D172" s="37" t="str">
        <f>IF(ISBLANK(A172),"",IF(_xlfn.XLOOKUP(A172,'pokedex_(Update_04.21)'!$A$2:$A$959,'pokedex_(Update_04.21)'!$J$2:$J$959,"")=0,"",_xlfn.XLOOKUP(A172,'pokedex_(Update_04.21)'!$A$2:$A$959,'pokedex_(Update_04.21)'!$J$2:$J$959,"")))</f>
        <v/>
      </c>
      <c r="Q172" s="37"/>
      <c r="R172" s="37"/>
      <c r="S172" s="37" t="str">
        <f>IF(ISBLANK(Q172),"",_xlfn.XLOOKUP(Q172,'pokedex_(Update_04.21)'!$A$2:$A$959,'pokedex_(Update_04.21)'!$I$2:$I$959,""))</f>
        <v/>
      </c>
      <c r="T172" s="37" t="str">
        <f>IF(ISBLANK(Q172),"",IF(_xlfn.XLOOKUP(Q172,'pokedex_(Update_04.21)'!$A$2:$A$959,'pokedex_(Update_04.21)'!$J$2:$J$959,"")=0,"",_xlfn.XLOOKUP(Q172,'pokedex_(Update_04.21)'!$A$2:$A$959,'pokedex_(Update_04.21)'!$J$2:$J$959,"")))</f>
        <v/>
      </c>
    </row>
    <row r="173" spans="1:20" x14ac:dyDescent="0.35">
      <c r="A173" s="37"/>
      <c r="B173" s="37"/>
      <c r="C173" s="37" t="str">
        <f>IF(ISBLANK(A173),"",_xlfn.XLOOKUP(A173,'pokedex_(Update_04.21)'!$A$2:$A$959,'pokedex_(Update_04.21)'!$I$2:$I$959,""))</f>
        <v/>
      </c>
      <c r="D173" s="37" t="str">
        <f>IF(ISBLANK(A173),"",IF(_xlfn.XLOOKUP(A173,'pokedex_(Update_04.21)'!$A$2:$A$959,'pokedex_(Update_04.21)'!$J$2:$J$959,"")=0,"",_xlfn.XLOOKUP(A173,'pokedex_(Update_04.21)'!$A$2:$A$959,'pokedex_(Update_04.21)'!$J$2:$J$959,"")))</f>
        <v/>
      </c>
      <c r="Q173" s="37"/>
      <c r="R173" s="37"/>
      <c r="S173" s="37" t="str">
        <f>IF(ISBLANK(Q173),"",_xlfn.XLOOKUP(Q173,'pokedex_(Update_04.21)'!$A$2:$A$959,'pokedex_(Update_04.21)'!$I$2:$I$959,""))</f>
        <v/>
      </c>
      <c r="T173" s="37" t="str">
        <f>IF(ISBLANK(Q173),"",IF(_xlfn.XLOOKUP(Q173,'pokedex_(Update_04.21)'!$A$2:$A$959,'pokedex_(Update_04.21)'!$J$2:$J$959,"")=0,"",_xlfn.XLOOKUP(Q173,'pokedex_(Update_04.21)'!$A$2:$A$959,'pokedex_(Update_04.21)'!$J$2:$J$959,"")))</f>
        <v/>
      </c>
    </row>
    <row r="174" spans="1:20" x14ac:dyDescent="0.35">
      <c r="A174" s="37"/>
      <c r="B174" s="37"/>
      <c r="C174" s="37" t="str">
        <f>IF(ISBLANK(A174),"",_xlfn.XLOOKUP(A174,'pokedex_(Update_04.21)'!$A$2:$A$959,'pokedex_(Update_04.21)'!$I$2:$I$959,""))</f>
        <v/>
      </c>
      <c r="D174" s="37" t="str">
        <f>IF(ISBLANK(A174),"",IF(_xlfn.XLOOKUP(A174,'pokedex_(Update_04.21)'!$A$2:$A$959,'pokedex_(Update_04.21)'!$J$2:$J$959,"")=0,"",_xlfn.XLOOKUP(A174,'pokedex_(Update_04.21)'!$A$2:$A$959,'pokedex_(Update_04.21)'!$J$2:$J$959,"")))</f>
        <v/>
      </c>
      <c r="Q174" s="37"/>
      <c r="R174" s="37"/>
      <c r="S174" s="37" t="str">
        <f>IF(ISBLANK(Q174),"",_xlfn.XLOOKUP(Q174,'pokedex_(Update_04.21)'!$A$2:$A$959,'pokedex_(Update_04.21)'!$I$2:$I$959,""))</f>
        <v/>
      </c>
      <c r="T174" s="37" t="str">
        <f>IF(ISBLANK(Q174),"",IF(_xlfn.XLOOKUP(Q174,'pokedex_(Update_04.21)'!$A$2:$A$959,'pokedex_(Update_04.21)'!$J$2:$J$959,"")=0,"",_xlfn.XLOOKUP(Q174,'pokedex_(Update_04.21)'!$A$2:$A$959,'pokedex_(Update_04.21)'!$J$2:$J$959,"")))</f>
        <v/>
      </c>
    </row>
    <row r="175" spans="1:20" x14ac:dyDescent="0.35">
      <c r="A175" s="37"/>
      <c r="B175" s="37"/>
      <c r="C175" s="37" t="str">
        <f>IF(ISBLANK(A175),"",_xlfn.XLOOKUP(A175,'pokedex_(Update_04.21)'!$A$2:$A$959,'pokedex_(Update_04.21)'!$I$2:$I$959,""))</f>
        <v/>
      </c>
      <c r="D175" s="37" t="str">
        <f>IF(ISBLANK(A175),"",IF(_xlfn.XLOOKUP(A175,'pokedex_(Update_04.21)'!$A$2:$A$959,'pokedex_(Update_04.21)'!$J$2:$J$959,"")=0,"",_xlfn.XLOOKUP(A175,'pokedex_(Update_04.21)'!$A$2:$A$959,'pokedex_(Update_04.21)'!$J$2:$J$959,"")))</f>
        <v/>
      </c>
      <c r="Q175" s="37"/>
      <c r="R175" s="37"/>
      <c r="S175" s="37" t="str">
        <f>IF(ISBLANK(Q175),"",_xlfn.XLOOKUP(Q175,'pokedex_(Update_04.21)'!$A$2:$A$959,'pokedex_(Update_04.21)'!$I$2:$I$959,""))</f>
        <v/>
      </c>
      <c r="T175" s="37" t="str">
        <f>IF(ISBLANK(Q175),"",IF(_xlfn.XLOOKUP(Q175,'pokedex_(Update_04.21)'!$A$2:$A$959,'pokedex_(Update_04.21)'!$J$2:$J$959,"")=0,"",_xlfn.XLOOKUP(Q175,'pokedex_(Update_04.21)'!$A$2:$A$959,'pokedex_(Update_04.21)'!$J$2:$J$959,"")))</f>
        <v/>
      </c>
    </row>
    <row r="176" spans="1:20" x14ac:dyDescent="0.35">
      <c r="A176" s="37"/>
      <c r="B176" s="37"/>
      <c r="C176" s="37" t="str">
        <f>IF(ISBLANK(A176),"",_xlfn.XLOOKUP(A176,'pokedex_(Update_04.21)'!$A$2:$A$959,'pokedex_(Update_04.21)'!$I$2:$I$959,""))</f>
        <v/>
      </c>
      <c r="D176" s="37" t="str">
        <f>IF(ISBLANK(A176),"",IF(_xlfn.XLOOKUP(A176,'pokedex_(Update_04.21)'!$A$2:$A$959,'pokedex_(Update_04.21)'!$J$2:$J$959,"")=0,"",_xlfn.XLOOKUP(A176,'pokedex_(Update_04.21)'!$A$2:$A$959,'pokedex_(Update_04.21)'!$J$2:$J$959,"")))</f>
        <v/>
      </c>
      <c r="Q176" s="37"/>
      <c r="R176" s="37"/>
      <c r="S176" s="37" t="str">
        <f>IF(ISBLANK(Q176),"",_xlfn.XLOOKUP(Q176,'pokedex_(Update_04.21)'!$A$2:$A$959,'pokedex_(Update_04.21)'!$I$2:$I$959,""))</f>
        <v/>
      </c>
      <c r="T176" s="37" t="str">
        <f>IF(ISBLANK(Q176),"",IF(_xlfn.XLOOKUP(Q176,'pokedex_(Update_04.21)'!$A$2:$A$959,'pokedex_(Update_04.21)'!$J$2:$J$959,"")=0,"",_xlfn.XLOOKUP(Q176,'pokedex_(Update_04.21)'!$A$2:$A$959,'pokedex_(Update_04.21)'!$J$2:$J$959,"")))</f>
        <v/>
      </c>
    </row>
    <row r="177" spans="1:20" x14ac:dyDescent="0.35">
      <c r="A177" s="37"/>
      <c r="B177" s="37"/>
      <c r="C177" s="37" t="str">
        <f>IF(ISBLANK(A177),"",_xlfn.XLOOKUP(A177,'pokedex_(Update_04.21)'!$A$2:$A$959,'pokedex_(Update_04.21)'!$I$2:$I$959,""))</f>
        <v/>
      </c>
      <c r="D177" s="37" t="str">
        <f>IF(ISBLANK(A177),"",IF(_xlfn.XLOOKUP(A177,'pokedex_(Update_04.21)'!$A$2:$A$959,'pokedex_(Update_04.21)'!$J$2:$J$959,"")=0,"",_xlfn.XLOOKUP(A177,'pokedex_(Update_04.21)'!$A$2:$A$959,'pokedex_(Update_04.21)'!$J$2:$J$959,"")))</f>
        <v/>
      </c>
      <c r="Q177" s="37"/>
      <c r="R177" s="37"/>
      <c r="S177" s="37" t="str">
        <f>IF(ISBLANK(Q177),"",_xlfn.XLOOKUP(Q177,'pokedex_(Update_04.21)'!$A$2:$A$959,'pokedex_(Update_04.21)'!$I$2:$I$959,""))</f>
        <v/>
      </c>
      <c r="T177" s="37" t="str">
        <f>IF(ISBLANK(Q177),"",IF(_xlfn.XLOOKUP(Q177,'pokedex_(Update_04.21)'!$A$2:$A$959,'pokedex_(Update_04.21)'!$J$2:$J$959,"")=0,"",_xlfn.XLOOKUP(Q177,'pokedex_(Update_04.21)'!$A$2:$A$959,'pokedex_(Update_04.21)'!$J$2:$J$959,"")))</f>
        <v/>
      </c>
    </row>
    <row r="178" spans="1:20" x14ac:dyDescent="0.35">
      <c r="A178" s="37"/>
      <c r="B178" s="37"/>
      <c r="C178" s="37" t="str">
        <f>IF(ISBLANK(A178),"",_xlfn.XLOOKUP(A178,'pokedex_(Update_04.21)'!$A$2:$A$959,'pokedex_(Update_04.21)'!$I$2:$I$959,""))</f>
        <v/>
      </c>
      <c r="D178" s="37" t="str">
        <f>IF(ISBLANK(A178),"",IF(_xlfn.XLOOKUP(A178,'pokedex_(Update_04.21)'!$A$2:$A$959,'pokedex_(Update_04.21)'!$J$2:$J$959,"")=0,"",_xlfn.XLOOKUP(A178,'pokedex_(Update_04.21)'!$A$2:$A$959,'pokedex_(Update_04.21)'!$J$2:$J$959,"")))</f>
        <v/>
      </c>
      <c r="Q178" s="37"/>
      <c r="R178" s="37"/>
      <c r="S178" s="37" t="str">
        <f>IF(ISBLANK(Q178),"",_xlfn.XLOOKUP(Q178,'pokedex_(Update_04.21)'!$A$2:$A$959,'pokedex_(Update_04.21)'!$I$2:$I$959,""))</f>
        <v/>
      </c>
      <c r="T178" s="37" t="str">
        <f>IF(ISBLANK(Q178),"",IF(_xlfn.XLOOKUP(Q178,'pokedex_(Update_04.21)'!$A$2:$A$959,'pokedex_(Update_04.21)'!$J$2:$J$959,"")=0,"",_xlfn.XLOOKUP(Q178,'pokedex_(Update_04.21)'!$A$2:$A$959,'pokedex_(Update_04.21)'!$J$2:$J$959,"")))</f>
        <v/>
      </c>
    </row>
    <row r="179" spans="1:20" x14ac:dyDescent="0.35">
      <c r="A179" s="37"/>
      <c r="B179" s="37"/>
      <c r="C179" s="37" t="str">
        <f>IF(ISBLANK(A179),"",_xlfn.XLOOKUP(A179,'pokedex_(Update_04.21)'!$A$2:$A$959,'pokedex_(Update_04.21)'!$I$2:$I$959,""))</f>
        <v/>
      </c>
      <c r="D179" s="37" t="str">
        <f>IF(ISBLANK(A179),"",IF(_xlfn.XLOOKUP(A179,'pokedex_(Update_04.21)'!$A$2:$A$959,'pokedex_(Update_04.21)'!$J$2:$J$959,"")=0,"",_xlfn.XLOOKUP(A179,'pokedex_(Update_04.21)'!$A$2:$A$959,'pokedex_(Update_04.21)'!$J$2:$J$959,"")))</f>
        <v/>
      </c>
      <c r="Q179" s="37"/>
      <c r="R179" s="37"/>
      <c r="S179" s="37" t="str">
        <f>IF(ISBLANK(Q179),"",_xlfn.XLOOKUP(Q179,'pokedex_(Update_04.21)'!$A$2:$A$959,'pokedex_(Update_04.21)'!$I$2:$I$959,""))</f>
        <v/>
      </c>
      <c r="T179" s="37" t="str">
        <f>IF(ISBLANK(Q179),"",IF(_xlfn.XLOOKUP(Q179,'pokedex_(Update_04.21)'!$A$2:$A$959,'pokedex_(Update_04.21)'!$J$2:$J$959,"")=0,"",_xlfn.XLOOKUP(Q179,'pokedex_(Update_04.21)'!$A$2:$A$959,'pokedex_(Update_04.21)'!$J$2:$J$959,"")))</f>
        <v/>
      </c>
    </row>
    <row r="180" spans="1:20" x14ac:dyDescent="0.35">
      <c r="A180" s="37"/>
      <c r="B180" s="37"/>
      <c r="C180" s="37" t="str">
        <f>IF(ISBLANK(A180),"",_xlfn.XLOOKUP(A180,'pokedex_(Update_04.21)'!$A$2:$A$959,'pokedex_(Update_04.21)'!$I$2:$I$959,""))</f>
        <v/>
      </c>
      <c r="D180" s="37" t="str">
        <f>IF(ISBLANK(A180),"",IF(_xlfn.XLOOKUP(A180,'pokedex_(Update_04.21)'!$A$2:$A$959,'pokedex_(Update_04.21)'!$J$2:$J$959,"")=0,"",_xlfn.XLOOKUP(A180,'pokedex_(Update_04.21)'!$A$2:$A$959,'pokedex_(Update_04.21)'!$J$2:$J$959,"")))</f>
        <v/>
      </c>
      <c r="Q180" s="37"/>
      <c r="R180" s="37"/>
      <c r="S180" s="37" t="str">
        <f>IF(ISBLANK(Q180),"",_xlfn.XLOOKUP(Q180,'pokedex_(Update_04.21)'!$A$2:$A$959,'pokedex_(Update_04.21)'!$I$2:$I$959,""))</f>
        <v/>
      </c>
      <c r="T180" s="37" t="str">
        <f>IF(ISBLANK(Q180),"",IF(_xlfn.XLOOKUP(Q180,'pokedex_(Update_04.21)'!$A$2:$A$959,'pokedex_(Update_04.21)'!$J$2:$J$959,"")=0,"",_xlfn.XLOOKUP(Q180,'pokedex_(Update_04.21)'!$A$2:$A$959,'pokedex_(Update_04.21)'!$J$2:$J$959,"")))</f>
        <v/>
      </c>
    </row>
    <row r="181" spans="1:20" x14ac:dyDescent="0.35">
      <c r="A181" s="37"/>
      <c r="B181" s="37"/>
      <c r="C181" s="37" t="str">
        <f>IF(ISBLANK(A181),"",_xlfn.XLOOKUP(A181,'pokedex_(Update_04.21)'!$A$2:$A$959,'pokedex_(Update_04.21)'!$I$2:$I$959,""))</f>
        <v/>
      </c>
      <c r="D181" s="37" t="str">
        <f>IF(ISBLANK(A181),"",IF(_xlfn.XLOOKUP(A181,'pokedex_(Update_04.21)'!$A$2:$A$959,'pokedex_(Update_04.21)'!$J$2:$J$959,"")=0,"",_xlfn.XLOOKUP(A181,'pokedex_(Update_04.21)'!$A$2:$A$959,'pokedex_(Update_04.21)'!$J$2:$J$959,"")))</f>
        <v/>
      </c>
      <c r="Q181" s="37"/>
      <c r="R181" s="37"/>
      <c r="S181" s="37" t="str">
        <f>IF(ISBLANK(Q181),"",_xlfn.XLOOKUP(Q181,'pokedex_(Update_04.21)'!$A$2:$A$959,'pokedex_(Update_04.21)'!$I$2:$I$959,""))</f>
        <v/>
      </c>
      <c r="T181" s="37" t="str">
        <f>IF(ISBLANK(Q181),"",IF(_xlfn.XLOOKUP(Q181,'pokedex_(Update_04.21)'!$A$2:$A$959,'pokedex_(Update_04.21)'!$J$2:$J$959,"")=0,"",_xlfn.XLOOKUP(Q181,'pokedex_(Update_04.21)'!$A$2:$A$959,'pokedex_(Update_04.21)'!$J$2:$J$959,"")))</f>
        <v/>
      </c>
    </row>
    <row r="182" spans="1:20" x14ac:dyDescent="0.35">
      <c r="A182" s="37"/>
      <c r="B182" s="37"/>
      <c r="C182" s="37" t="str">
        <f>IF(ISBLANK(A182),"",_xlfn.XLOOKUP(A182,'pokedex_(Update_04.21)'!$A$2:$A$959,'pokedex_(Update_04.21)'!$I$2:$I$959,""))</f>
        <v/>
      </c>
      <c r="D182" s="37" t="str">
        <f>IF(ISBLANK(A182),"",IF(_xlfn.XLOOKUP(A182,'pokedex_(Update_04.21)'!$A$2:$A$959,'pokedex_(Update_04.21)'!$J$2:$J$959,"")=0,"",_xlfn.XLOOKUP(A182,'pokedex_(Update_04.21)'!$A$2:$A$959,'pokedex_(Update_04.21)'!$J$2:$J$959,"")))</f>
        <v/>
      </c>
      <c r="Q182" s="37"/>
      <c r="R182" s="37"/>
      <c r="S182" s="37" t="str">
        <f>IF(ISBLANK(Q182),"",_xlfn.XLOOKUP(Q182,'pokedex_(Update_04.21)'!$A$2:$A$959,'pokedex_(Update_04.21)'!$I$2:$I$959,""))</f>
        <v/>
      </c>
      <c r="T182" s="37" t="str">
        <f>IF(ISBLANK(Q182),"",IF(_xlfn.XLOOKUP(Q182,'pokedex_(Update_04.21)'!$A$2:$A$959,'pokedex_(Update_04.21)'!$J$2:$J$959,"")=0,"",_xlfn.XLOOKUP(Q182,'pokedex_(Update_04.21)'!$A$2:$A$959,'pokedex_(Update_04.21)'!$J$2:$J$959,"")))</f>
        <v/>
      </c>
    </row>
    <row r="183" spans="1:20" x14ac:dyDescent="0.35">
      <c r="A183" s="37"/>
      <c r="B183" s="37"/>
      <c r="C183" s="37" t="str">
        <f>IF(ISBLANK(A183),"",_xlfn.XLOOKUP(A183,'pokedex_(Update_04.21)'!$A$2:$A$959,'pokedex_(Update_04.21)'!$I$2:$I$959,""))</f>
        <v/>
      </c>
      <c r="D183" s="37" t="str">
        <f>IF(ISBLANK(A183),"",IF(_xlfn.XLOOKUP(A183,'pokedex_(Update_04.21)'!$A$2:$A$959,'pokedex_(Update_04.21)'!$J$2:$J$959,"")=0,"",_xlfn.XLOOKUP(A183,'pokedex_(Update_04.21)'!$A$2:$A$959,'pokedex_(Update_04.21)'!$J$2:$J$959,"")))</f>
        <v/>
      </c>
      <c r="Q183" s="37"/>
      <c r="R183" s="37"/>
      <c r="S183" s="37" t="str">
        <f>IF(ISBLANK(Q183),"",_xlfn.XLOOKUP(Q183,'pokedex_(Update_04.21)'!$A$2:$A$959,'pokedex_(Update_04.21)'!$I$2:$I$959,""))</f>
        <v/>
      </c>
      <c r="T183" s="37" t="str">
        <f>IF(ISBLANK(Q183),"",IF(_xlfn.XLOOKUP(Q183,'pokedex_(Update_04.21)'!$A$2:$A$959,'pokedex_(Update_04.21)'!$J$2:$J$959,"")=0,"",_xlfn.XLOOKUP(Q183,'pokedex_(Update_04.21)'!$A$2:$A$959,'pokedex_(Update_04.21)'!$J$2:$J$959,"")))</f>
        <v/>
      </c>
    </row>
    <row r="184" spans="1:20" x14ac:dyDescent="0.35">
      <c r="A184" s="37"/>
      <c r="B184" s="37"/>
      <c r="C184" s="37" t="str">
        <f>IF(ISBLANK(A184),"",_xlfn.XLOOKUP(A184,'pokedex_(Update_04.21)'!$A$2:$A$959,'pokedex_(Update_04.21)'!$I$2:$I$959,""))</f>
        <v/>
      </c>
      <c r="D184" s="37" t="str">
        <f>IF(ISBLANK(A184),"",IF(_xlfn.XLOOKUP(A184,'pokedex_(Update_04.21)'!$A$2:$A$959,'pokedex_(Update_04.21)'!$J$2:$J$959,"")=0,"",_xlfn.XLOOKUP(A184,'pokedex_(Update_04.21)'!$A$2:$A$959,'pokedex_(Update_04.21)'!$J$2:$J$959,"")))</f>
        <v/>
      </c>
      <c r="Q184" s="37"/>
      <c r="R184" s="37"/>
      <c r="S184" s="37" t="str">
        <f>IF(ISBLANK(Q184),"",_xlfn.XLOOKUP(Q184,'pokedex_(Update_04.21)'!$A$2:$A$959,'pokedex_(Update_04.21)'!$I$2:$I$959,""))</f>
        <v/>
      </c>
      <c r="T184" s="37" t="str">
        <f>IF(ISBLANK(Q184),"",IF(_xlfn.XLOOKUP(Q184,'pokedex_(Update_04.21)'!$A$2:$A$959,'pokedex_(Update_04.21)'!$J$2:$J$959,"")=0,"",_xlfn.XLOOKUP(Q184,'pokedex_(Update_04.21)'!$A$2:$A$959,'pokedex_(Update_04.21)'!$J$2:$J$959,"")))</f>
        <v/>
      </c>
    </row>
    <row r="185" spans="1:20" x14ac:dyDescent="0.35">
      <c r="A185" s="37"/>
      <c r="B185" s="37"/>
      <c r="C185" s="37" t="str">
        <f>IF(ISBLANK(A185),"",_xlfn.XLOOKUP(A185,'pokedex_(Update_04.21)'!$A$2:$A$959,'pokedex_(Update_04.21)'!$I$2:$I$959,""))</f>
        <v/>
      </c>
      <c r="D185" s="37" t="str">
        <f>IF(ISBLANK(A185),"",IF(_xlfn.XLOOKUP(A185,'pokedex_(Update_04.21)'!$A$2:$A$959,'pokedex_(Update_04.21)'!$J$2:$J$959,"")=0,"",_xlfn.XLOOKUP(A185,'pokedex_(Update_04.21)'!$A$2:$A$959,'pokedex_(Update_04.21)'!$J$2:$J$959,"")))</f>
        <v/>
      </c>
      <c r="Q185" s="37"/>
      <c r="R185" s="37"/>
      <c r="S185" s="37" t="str">
        <f>IF(ISBLANK(Q185),"",_xlfn.XLOOKUP(Q185,'pokedex_(Update_04.21)'!$A$2:$A$959,'pokedex_(Update_04.21)'!$I$2:$I$959,""))</f>
        <v/>
      </c>
      <c r="T185" s="37" t="str">
        <f>IF(ISBLANK(Q185),"",IF(_xlfn.XLOOKUP(Q185,'pokedex_(Update_04.21)'!$A$2:$A$959,'pokedex_(Update_04.21)'!$J$2:$J$959,"")=0,"",_xlfn.XLOOKUP(Q185,'pokedex_(Update_04.21)'!$A$2:$A$959,'pokedex_(Update_04.21)'!$J$2:$J$959,"")))</f>
        <v/>
      </c>
    </row>
    <row r="186" spans="1:20" x14ac:dyDescent="0.35">
      <c r="A186" s="37"/>
      <c r="B186" s="37"/>
      <c r="C186" s="37" t="str">
        <f>IF(ISBLANK(A186),"",_xlfn.XLOOKUP(A186,'pokedex_(Update_04.21)'!$A$2:$A$959,'pokedex_(Update_04.21)'!$I$2:$I$959,""))</f>
        <v/>
      </c>
      <c r="D186" s="37" t="str">
        <f>IF(ISBLANK(A186),"",IF(_xlfn.XLOOKUP(A186,'pokedex_(Update_04.21)'!$A$2:$A$959,'pokedex_(Update_04.21)'!$J$2:$J$959,"")=0,"",_xlfn.XLOOKUP(A186,'pokedex_(Update_04.21)'!$A$2:$A$959,'pokedex_(Update_04.21)'!$J$2:$J$959,"")))</f>
        <v/>
      </c>
      <c r="Q186" s="37"/>
      <c r="R186" s="37"/>
      <c r="S186" s="37" t="str">
        <f>IF(ISBLANK(Q186),"",_xlfn.XLOOKUP(Q186,'pokedex_(Update_04.21)'!$A$2:$A$959,'pokedex_(Update_04.21)'!$I$2:$I$959,""))</f>
        <v/>
      </c>
      <c r="T186" s="37" t="str">
        <f>IF(ISBLANK(Q186),"",IF(_xlfn.XLOOKUP(Q186,'pokedex_(Update_04.21)'!$A$2:$A$959,'pokedex_(Update_04.21)'!$J$2:$J$959,"")=0,"",_xlfn.XLOOKUP(Q186,'pokedex_(Update_04.21)'!$A$2:$A$959,'pokedex_(Update_04.21)'!$J$2:$J$959,"")))</f>
        <v/>
      </c>
    </row>
    <row r="187" spans="1:20" x14ac:dyDescent="0.35">
      <c r="A187" s="37"/>
      <c r="B187" s="37"/>
      <c r="C187" s="37" t="str">
        <f>IF(ISBLANK(A187),"",_xlfn.XLOOKUP(A187,'pokedex_(Update_04.21)'!$A$2:$A$959,'pokedex_(Update_04.21)'!$I$2:$I$959,""))</f>
        <v/>
      </c>
      <c r="D187" s="37" t="str">
        <f>IF(ISBLANK(A187),"",IF(_xlfn.XLOOKUP(A187,'pokedex_(Update_04.21)'!$A$2:$A$959,'pokedex_(Update_04.21)'!$J$2:$J$959,"")=0,"",_xlfn.XLOOKUP(A187,'pokedex_(Update_04.21)'!$A$2:$A$959,'pokedex_(Update_04.21)'!$J$2:$J$959,"")))</f>
        <v/>
      </c>
      <c r="Q187" s="37"/>
      <c r="R187" s="37"/>
      <c r="S187" s="37" t="str">
        <f>IF(ISBLANK(Q187),"",_xlfn.XLOOKUP(Q187,'pokedex_(Update_04.21)'!$A$2:$A$959,'pokedex_(Update_04.21)'!$I$2:$I$959,""))</f>
        <v/>
      </c>
      <c r="T187" s="37" t="str">
        <f>IF(ISBLANK(Q187),"",IF(_xlfn.XLOOKUP(Q187,'pokedex_(Update_04.21)'!$A$2:$A$959,'pokedex_(Update_04.21)'!$J$2:$J$959,"")=0,"",_xlfn.XLOOKUP(Q187,'pokedex_(Update_04.21)'!$A$2:$A$959,'pokedex_(Update_04.21)'!$J$2:$J$959,"")))</f>
        <v/>
      </c>
    </row>
    <row r="188" spans="1:20" x14ac:dyDescent="0.35">
      <c r="A188" s="37"/>
      <c r="B188" s="37"/>
      <c r="C188" s="37" t="str">
        <f>IF(ISBLANK(A188),"",_xlfn.XLOOKUP(A188,'pokedex_(Update_04.21)'!$A$2:$A$959,'pokedex_(Update_04.21)'!$I$2:$I$959,""))</f>
        <v/>
      </c>
      <c r="D188" s="37" t="str">
        <f>IF(ISBLANK(A188),"",IF(_xlfn.XLOOKUP(A188,'pokedex_(Update_04.21)'!$A$2:$A$959,'pokedex_(Update_04.21)'!$J$2:$J$959,"")=0,"",_xlfn.XLOOKUP(A188,'pokedex_(Update_04.21)'!$A$2:$A$959,'pokedex_(Update_04.21)'!$J$2:$J$959,"")))</f>
        <v/>
      </c>
      <c r="Q188" s="37"/>
      <c r="R188" s="37"/>
      <c r="S188" s="37" t="str">
        <f>IF(ISBLANK(Q188),"",_xlfn.XLOOKUP(Q188,'pokedex_(Update_04.21)'!$A$2:$A$959,'pokedex_(Update_04.21)'!$I$2:$I$959,""))</f>
        <v/>
      </c>
      <c r="T188" s="37" t="str">
        <f>IF(ISBLANK(Q188),"",IF(_xlfn.XLOOKUP(Q188,'pokedex_(Update_04.21)'!$A$2:$A$959,'pokedex_(Update_04.21)'!$J$2:$J$959,"")=0,"",_xlfn.XLOOKUP(Q188,'pokedex_(Update_04.21)'!$A$2:$A$959,'pokedex_(Update_04.21)'!$J$2:$J$959,"")))</f>
        <v/>
      </c>
    </row>
    <row r="189" spans="1:20" x14ac:dyDescent="0.35">
      <c r="A189" s="37"/>
      <c r="B189" s="37"/>
      <c r="C189" s="37" t="str">
        <f>IF(ISBLANK(A189),"",_xlfn.XLOOKUP(A189,'pokedex_(Update_04.21)'!$A$2:$A$959,'pokedex_(Update_04.21)'!$I$2:$I$959,""))</f>
        <v/>
      </c>
      <c r="D189" s="37" t="str">
        <f>IF(ISBLANK(A189),"",IF(_xlfn.XLOOKUP(A189,'pokedex_(Update_04.21)'!$A$2:$A$959,'pokedex_(Update_04.21)'!$J$2:$J$959,"")=0,"",_xlfn.XLOOKUP(A189,'pokedex_(Update_04.21)'!$A$2:$A$959,'pokedex_(Update_04.21)'!$J$2:$J$959,"")))</f>
        <v/>
      </c>
      <c r="Q189" s="37"/>
      <c r="R189" s="37"/>
      <c r="S189" s="37" t="str">
        <f>IF(ISBLANK(Q189),"",_xlfn.XLOOKUP(Q189,'pokedex_(Update_04.21)'!$A$2:$A$959,'pokedex_(Update_04.21)'!$I$2:$I$959,""))</f>
        <v/>
      </c>
      <c r="T189" s="37" t="str">
        <f>IF(ISBLANK(Q189),"",IF(_xlfn.XLOOKUP(Q189,'pokedex_(Update_04.21)'!$A$2:$A$959,'pokedex_(Update_04.21)'!$J$2:$J$959,"")=0,"",_xlfn.XLOOKUP(Q189,'pokedex_(Update_04.21)'!$A$2:$A$959,'pokedex_(Update_04.21)'!$J$2:$J$959,"")))</f>
        <v/>
      </c>
    </row>
    <row r="190" spans="1:20" x14ac:dyDescent="0.35">
      <c r="A190" s="37"/>
      <c r="B190" s="37"/>
      <c r="C190" s="37" t="str">
        <f>IF(ISBLANK(A190),"",_xlfn.XLOOKUP(A190,'pokedex_(Update_04.21)'!$A$2:$A$959,'pokedex_(Update_04.21)'!$I$2:$I$959,""))</f>
        <v/>
      </c>
      <c r="D190" s="37" t="str">
        <f>IF(ISBLANK(A190),"",IF(_xlfn.XLOOKUP(A190,'pokedex_(Update_04.21)'!$A$2:$A$959,'pokedex_(Update_04.21)'!$J$2:$J$959,"")=0,"",_xlfn.XLOOKUP(A190,'pokedex_(Update_04.21)'!$A$2:$A$959,'pokedex_(Update_04.21)'!$J$2:$J$959,"")))</f>
        <v/>
      </c>
      <c r="Q190" s="37"/>
      <c r="R190" s="37"/>
      <c r="S190" s="37" t="str">
        <f>IF(ISBLANK(Q190),"",_xlfn.XLOOKUP(Q190,'pokedex_(Update_04.21)'!$A$2:$A$959,'pokedex_(Update_04.21)'!$I$2:$I$959,""))</f>
        <v/>
      </c>
      <c r="T190" s="37" t="str">
        <f>IF(ISBLANK(Q190),"",IF(_xlfn.XLOOKUP(Q190,'pokedex_(Update_04.21)'!$A$2:$A$959,'pokedex_(Update_04.21)'!$J$2:$J$959,"")=0,"",_xlfn.XLOOKUP(Q190,'pokedex_(Update_04.21)'!$A$2:$A$959,'pokedex_(Update_04.21)'!$J$2:$J$959,"")))</f>
        <v/>
      </c>
    </row>
    <row r="191" spans="1:20" x14ac:dyDescent="0.35">
      <c r="A191" s="37"/>
      <c r="B191" s="37"/>
      <c r="C191" s="37" t="str">
        <f>IF(ISBLANK(A191),"",_xlfn.XLOOKUP(A191,'pokedex_(Update_04.21)'!$A$2:$A$959,'pokedex_(Update_04.21)'!$I$2:$I$959,""))</f>
        <v/>
      </c>
      <c r="D191" s="37" t="str">
        <f>IF(ISBLANK(A191),"",IF(_xlfn.XLOOKUP(A191,'pokedex_(Update_04.21)'!$A$2:$A$959,'pokedex_(Update_04.21)'!$J$2:$J$959,"")=0,"",_xlfn.XLOOKUP(A191,'pokedex_(Update_04.21)'!$A$2:$A$959,'pokedex_(Update_04.21)'!$J$2:$J$959,"")))</f>
        <v/>
      </c>
      <c r="Q191" s="37"/>
      <c r="R191" s="37"/>
      <c r="S191" s="37" t="str">
        <f>IF(ISBLANK(Q191),"",_xlfn.XLOOKUP(Q191,'pokedex_(Update_04.21)'!$A$2:$A$959,'pokedex_(Update_04.21)'!$I$2:$I$959,""))</f>
        <v/>
      </c>
      <c r="T191" s="37" t="str">
        <f>IF(ISBLANK(Q191),"",IF(_xlfn.XLOOKUP(Q191,'pokedex_(Update_04.21)'!$A$2:$A$959,'pokedex_(Update_04.21)'!$J$2:$J$959,"")=0,"",_xlfn.XLOOKUP(Q191,'pokedex_(Update_04.21)'!$A$2:$A$959,'pokedex_(Update_04.21)'!$J$2:$J$959,"")))</f>
        <v/>
      </c>
    </row>
    <row r="192" spans="1:20" x14ac:dyDescent="0.35">
      <c r="A192" s="37"/>
      <c r="B192" s="37"/>
      <c r="C192" s="37" t="str">
        <f>IF(ISBLANK(A192),"",_xlfn.XLOOKUP(A192,'pokedex_(Update_04.21)'!$A$2:$A$959,'pokedex_(Update_04.21)'!$I$2:$I$959,""))</f>
        <v/>
      </c>
      <c r="D192" s="37" t="str">
        <f>IF(ISBLANK(A192),"",IF(_xlfn.XLOOKUP(A192,'pokedex_(Update_04.21)'!$A$2:$A$959,'pokedex_(Update_04.21)'!$J$2:$J$959,"")=0,"",_xlfn.XLOOKUP(A192,'pokedex_(Update_04.21)'!$A$2:$A$959,'pokedex_(Update_04.21)'!$J$2:$J$959,"")))</f>
        <v/>
      </c>
      <c r="Q192" s="37"/>
      <c r="R192" s="37"/>
      <c r="S192" s="37" t="str">
        <f>IF(ISBLANK(Q192),"",_xlfn.XLOOKUP(Q192,'pokedex_(Update_04.21)'!$A$2:$A$959,'pokedex_(Update_04.21)'!$I$2:$I$959,""))</f>
        <v/>
      </c>
      <c r="T192" s="37" t="str">
        <f>IF(ISBLANK(Q192),"",IF(_xlfn.XLOOKUP(Q192,'pokedex_(Update_04.21)'!$A$2:$A$959,'pokedex_(Update_04.21)'!$J$2:$J$959,"")=0,"",_xlfn.XLOOKUP(Q192,'pokedex_(Update_04.21)'!$A$2:$A$959,'pokedex_(Update_04.21)'!$J$2:$J$959,"")))</f>
        <v/>
      </c>
    </row>
    <row r="193" spans="1:20" x14ac:dyDescent="0.35">
      <c r="A193" s="37"/>
      <c r="B193" s="37"/>
      <c r="C193" s="37" t="str">
        <f>IF(ISBLANK(A193),"",_xlfn.XLOOKUP(A193,'pokedex_(Update_04.21)'!$A$2:$A$959,'pokedex_(Update_04.21)'!$I$2:$I$959,""))</f>
        <v/>
      </c>
      <c r="D193" s="37" t="str">
        <f>IF(ISBLANK(A193),"",IF(_xlfn.XLOOKUP(A193,'pokedex_(Update_04.21)'!$A$2:$A$959,'pokedex_(Update_04.21)'!$J$2:$J$959,"")=0,"",_xlfn.XLOOKUP(A193,'pokedex_(Update_04.21)'!$A$2:$A$959,'pokedex_(Update_04.21)'!$J$2:$J$959,"")))</f>
        <v/>
      </c>
      <c r="Q193" s="37"/>
      <c r="R193" s="37"/>
      <c r="S193" s="37" t="str">
        <f>IF(ISBLANK(Q193),"",_xlfn.XLOOKUP(Q193,'pokedex_(Update_04.21)'!$A$2:$A$959,'pokedex_(Update_04.21)'!$I$2:$I$959,""))</f>
        <v/>
      </c>
      <c r="T193" s="37" t="str">
        <f>IF(ISBLANK(Q193),"",IF(_xlfn.XLOOKUP(Q193,'pokedex_(Update_04.21)'!$A$2:$A$959,'pokedex_(Update_04.21)'!$J$2:$J$959,"")=0,"",_xlfn.XLOOKUP(Q193,'pokedex_(Update_04.21)'!$A$2:$A$959,'pokedex_(Update_04.21)'!$J$2:$J$959,"")))</f>
        <v/>
      </c>
    </row>
    <row r="194" spans="1:20" x14ac:dyDescent="0.35">
      <c r="A194" s="37"/>
      <c r="B194" s="37"/>
      <c r="C194" s="37" t="str">
        <f>IF(ISBLANK(A194),"",_xlfn.XLOOKUP(A194,'pokedex_(Update_04.21)'!$A$2:$A$959,'pokedex_(Update_04.21)'!$I$2:$I$959,""))</f>
        <v/>
      </c>
      <c r="D194" s="37" t="str">
        <f>IF(ISBLANK(A194),"",IF(_xlfn.XLOOKUP(A194,'pokedex_(Update_04.21)'!$A$2:$A$959,'pokedex_(Update_04.21)'!$J$2:$J$959,"")=0,"",_xlfn.XLOOKUP(A194,'pokedex_(Update_04.21)'!$A$2:$A$959,'pokedex_(Update_04.21)'!$J$2:$J$959,"")))</f>
        <v/>
      </c>
      <c r="Q194" s="37"/>
      <c r="R194" s="37"/>
      <c r="S194" s="37" t="str">
        <f>IF(ISBLANK(Q194),"",_xlfn.XLOOKUP(Q194,'pokedex_(Update_04.21)'!$A$2:$A$959,'pokedex_(Update_04.21)'!$I$2:$I$959,""))</f>
        <v/>
      </c>
      <c r="T194" s="37" t="str">
        <f>IF(ISBLANK(Q194),"",IF(_xlfn.XLOOKUP(Q194,'pokedex_(Update_04.21)'!$A$2:$A$959,'pokedex_(Update_04.21)'!$J$2:$J$959,"")=0,"",_xlfn.XLOOKUP(Q194,'pokedex_(Update_04.21)'!$A$2:$A$959,'pokedex_(Update_04.21)'!$J$2:$J$959,"")))</f>
        <v/>
      </c>
    </row>
    <row r="195" spans="1:20" x14ac:dyDescent="0.35">
      <c r="A195" s="37"/>
      <c r="B195" s="37"/>
      <c r="C195" s="37" t="str">
        <f>IF(ISBLANK(A195),"",_xlfn.XLOOKUP(A195,'pokedex_(Update_04.21)'!$A$2:$A$959,'pokedex_(Update_04.21)'!$I$2:$I$959,""))</f>
        <v/>
      </c>
      <c r="D195" s="37" t="str">
        <f>IF(ISBLANK(A195),"",IF(_xlfn.XLOOKUP(A195,'pokedex_(Update_04.21)'!$A$2:$A$959,'pokedex_(Update_04.21)'!$J$2:$J$959,"")=0,"",_xlfn.XLOOKUP(A195,'pokedex_(Update_04.21)'!$A$2:$A$959,'pokedex_(Update_04.21)'!$J$2:$J$959,"")))</f>
        <v/>
      </c>
      <c r="Q195" s="37"/>
      <c r="R195" s="37"/>
      <c r="S195" s="37" t="str">
        <f>IF(ISBLANK(Q195),"",_xlfn.XLOOKUP(Q195,'pokedex_(Update_04.21)'!$A$2:$A$959,'pokedex_(Update_04.21)'!$I$2:$I$959,""))</f>
        <v/>
      </c>
      <c r="T195" s="37" t="str">
        <f>IF(ISBLANK(Q195),"",IF(_xlfn.XLOOKUP(Q195,'pokedex_(Update_04.21)'!$A$2:$A$959,'pokedex_(Update_04.21)'!$J$2:$J$959,"")=0,"",_xlfn.XLOOKUP(Q195,'pokedex_(Update_04.21)'!$A$2:$A$959,'pokedex_(Update_04.21)'!$J$2:$J$959,"")))</f>
        <v/>
      </c>
    </row>
    <row r="196" spans="1:20" x14ac:dyDescent="0.35">
      <c r="A196" s="37"/>
      <c r="B196" s="37"/>
      <c r="C196" s="37" t="str">
        <f>IF(ISBLANK(A196),"",_xlfn.XLOOKUP(A196,'pokedex_(Update_04.21)'!$A$2:$A$959,'pokedex_(Update_04.21)'!$I$2:$I$959,""))</f>
        <v/>
      </c>
      <c r="D196" s="37" t="str">
        <f>IF(ISBLANK(A196),"",IF(_xlfn.XLOOKUP(A196,'pokedex_(Update_04.21)'!$A$2:$A$959,'pokedex_(Update_04.21)'!$J$2:$J$959,"")=0,"",_xlfn.XLOOKUP(A196,'pokedex_(Update_04.21)'!$A$2:$A$959,'pokedex_(Update_04.21)'!$J$2:$J$959,"")))</f>
        <v/>
      </c>
      <c r="Q196" s="37"/>
      <c r="R196" s="37"/>
      <c r="S196" s="37" t="str">
        <f>IF(ISBLANK(Q196),"",_xlfn.XLOOKUP(Q196,'pokedex_(Update_04.21)'!$A$2:$A$959,'pokedex_(Update_04.21)'!$I$2:$I$959,""))</f>
        <v/>
      </c>
      <c r="T196" s="37" t="str">
        <f>IF(ISBLANK(Q196),"",IF(_xlfn.XLOOKUP(Q196,'pokedex_(Update_04.21)'!$A$2:$A$959,'pokedex_(Update_04.21)'!$J$2:$J$959,"")=0,"",_xlfn.XLOOKUP(Q196,'pokedex_(Update_04.21)'!$A$2:$A$959,'pokedex_(Update_04.21)'!$J$2:$J$959,"")))</f>
        <v/>
      </c>
    </row>
    <row r="197" spans="1:20" x14ac:dyDescent="0.35">
      <c r="A197" s="37"/>
      <c r="B197" s="37"/>
      <c r="C197" s="37" t="str">
        <f>IF(ISBLANK(A197),"",_xlfn.XLOOKUP(A197,'pokedex_(Update_04.21)'!$A$2:$A$959,'pokedex_(Update_04.21)'!$I$2:$I$959,""))</f>
        <v/>
      </c>
      <c r="D197" s="37" t="str">
        <f>IF(ISBLANK(A197),"",IF(_xlfn.XLOOKUP(A197,'pokedex_(Update_04.21)'!$A$2:$A$959,'pokedex_(Update_04.21)'!$J$2:$J$959,"")=0,"",_xlfn.XLOOKUP(A197,'pokedex_(Update_04.21)'!$A$2:$A$959,'pokedex_(Update_04.21)'!$J$2:$J$959,"")))</f>
        <v/>
      </c>
      <c r="Q197" s="37"/>
      <c r="R197" s="37"/>
      <c r="S197" s="37" t="str">
        <f>IF(ISBLANK(Q197),"",_xlfn.XLOOKUP(Q197,'pokedex_(Update_04.21)'!$A$2:$A$959,'pokedex_(Update_04.21)'!$I$2:$I$959,""))</f>
        <v/>
      </c>
      <c r="T197" s="37" t="str">
        <f>IF(ISBLANK(Q197),"",IF(_xlfn.XLOOKUP(Q197,'pokedex_(Update_04.21)'!$A$2:$A$959,'pokedex_(Update_04.21)'!$J$2:$J$959,"")=0,"",_xlfn.XLOOKUP(Q197,'pokedex_(Update_04.21)'!$A$2:$A$959,'pokedex_(Update_04.21)'!$J$2:$J$959,"")))</f>
        <v/>
      </c>
    </row>
    <row r="198" spans="1:20" x14ac:dyDescent="0.35">
      <c r="A198" s="37"/>
      <c r="B198" s="37"/>
      <c r="C198" s="37" t="str">
        <f>IF(ISBLANK(A198),"",_xlfn.XLOOKUP(A198,'pokedex_(Update_04.21)'!$A$2:$A$959,'pokedex_(Update_04.21)'!$I$2:$I$959,""))</f>
        <v/>
      </c>
      <c r="D198" s="37" t="str">
        <f>IF(ISBLANK(A198),"",IF(_xlfn.XLOOKUP(A198,'pokedex_(Update_04.21)'!$A$2:$A$959,'pokedex_(Update_04.21)'!$J$2:$J$959,"")=0,"",_xlfn.XLOOKUP(A198,'pokedex_(Update_04.21)'!$A$2:$A$959,'pokedex_(Update_04.21)'!$J$2:$J$959,"")))</f>
        <v/>
      </c>
      <c r="Q198" s="37"/>
      <c r="R198" s="37"/>
      <c r="S198" s="37" t="str">
        <f>IF(ISBLANK(Q198),"",_xlfn.XLOOKUP(Q198,'pokedex_(Update_04.21)'!$A$2:$A$959,'pokedex_(Update_04.21)'!$I$2:$I$959,""))</f>
        <v/>
      </c>
      <c r="T198" s="37" t="str">
        <f>IF(ISBLANK(Q198),"",IF(_xlfn.XLOOKUP(Q198,'pokedex_(Update_04.21)'!$A$2:$A$959,'pokedex_(Update_04.21)'!$J$2:$J$959,"")=0,"",_xlfn.XLOOKUP(Q198,'pokedex_(Update_04.21)'!$A$2:$A$959,'pokedex_(Update_04.21)'!$J$2:$J$959,"")))</f>
        <v/>
      </c>
    </row>
    <row r="199" spans="1:20" x14ac:dyDescent="0.35">
      <c r="A199" s="37"/>
      <c r="B199" s="37"/>
      <c r="C199" s="37" t="str">
        <f>IF(ISBLANK(A199),"",_xlfn.XLOOKUP(A199,'pokedex_(Update_04.21)'!$A$2:$A$959,'pokedex_(Update_04.21)'!$I$2:$I$959,""))</f>
        <v/>
      </c>
      <c r="D199" s="37" t="str">
        <f>IF(ISBLANK(A199),"",IF(_xlfn.XLOOKUP(A199,'pokedex_(Update_04.21)'!$A$2:$A$959,'pokedex_(Update_04.21)'!$J$2:$J$959,"")=0,"",_xlfn.XLOOKUP(A199,'pokedex_(Update_04.21)'!$A$2:$A$959,'pokedex_(Update_04.21)'!$J$2:$J$959,"")))</f>
        <v/>
      </c>
      <c r="Q199" s="37"/>
      <c r="R199" s="37"/>
      <c r="S199" s="37" t="str">
        <f>IF(ISBLANK(Q199),"",_xlfn.XLOOKUP(Q199,'pokedex_(Update_04.21)'!$A$2:$A$959,'pokedex_(Update_04.21)'!$I$2:$I$959,""))</f>
        <v/>
      </c>
      <c r="T199" s="37" t="str">
        <f>IF(ISBLANK(Q199),"",IF(_xlfn.XLOOKUP(Q199,'pokedex_(Update_04.21)'!$A$2:$A$959,'pokedex_(Update_04.21)'!$J$2:$J$959,"")=0,"",_xlfn.XLOOKUP(Q199,'pokedex_(Update_04.21)'!$A$2:$A$959,'pokedex_(Update_04.21)'!$J$2:$J$959,"")))</f>
        <v/>
      </c>
    </row>
    <row r="200" spans="1:20" x14ac:dyDescent="0.35">
      <c r="A200" s="37"/>
      <c r="B200" s="37"/>
      <c r="C200" s="37" t="str">
        <f>IF(ISBLANK(A200),"",_xlfn.XLOOKUP(A200,'pokedex_(Update_04.21)'!$A$2:$A$959,'pokedex_(Update_04.21)'!$I$2:$I$959,""))</f>
        <v/>
      </c>
      <c r="D200" s="37" t="str">
        <f>IF(ISBLANK(A200),"",IF(_xlfn.XLOOKUP(A200,'pokedex_(Update_04.21)'!$A$2:$A$959,'pokedex_(Update_04.21)'!$J$2:$J$959,"")=0,"",_xlfn.XLOOKUP(A200,'pokedex_(Update_04.21)'!$A$2:$A$959,'pokedex_(Update_04.21)'!$J$2:$J$959,"")))</f>
        <v/>
      </c>
      <c r="Q200" s="37"/>
      <c r="R200" s="37"/>
      <c r="S200" s="37" t="str">
        <f>IF(ISBLANK(Q200),"",_xlfn.XLOOKUP(Q200,'pokedex_(Update_04.21)'!$A$2:$A$959,'pokedex_(Update_04.21)'!$I$2:$I$959,""))</f>
        <v/>
      </c>
      <c r="T200" s="37" t="str">
        <f>IF(ISBLANK(Q200),"",IF(_xlfn.XLOOKUP(Q200,'pokedex_(Update_04.21)'!$A$2:$A$959,'pokedex_(Update_04.21)'!$J$2:$J$959,"")=0,"",_xlfn.XLOOKUP(Q200,'pokedex_(Update_04.21)'!$A$2:$A$959,'pokedex_(Update_04.21)'!$J$2:$J$959,"")))</f>
        <v/>
      </c>
    </row>
    <row r="201" spans="1:20" x14ac:dyDescent="0.35">
      <c r="A201" s="37"/>
      <c r="B201" s="37"/>
      <c r="C201" s="37" t="str">
        <f>IF(ISBLANK(A201),"",_xlfn.XLOOKUP(A201,'pokedex_(Update_04.21)'!$A$2:$A$959,'pokedex_(Update_04.21)'!$I$2:$I$959,""))</f>
        <v/>
      </c>
      <c r="D201" s="37" t="str">
        <f>IF(ISBLANK(A201),"",IF(_xlfn.XLOOKUP(A201,'pokedex_(Update_04.21)'!$A$2:$A$959,'pokedex_(Update_04.21)'!$J$2:$J$959,"")=0,"",_xlfn.XLOOKUP(A201,'pokedex_(Update_04.21)'!$A$2:$A$959,'pokedex_(Update_04.21)'!$J$2:$J$959,"")))</f>
        <v/>
      </c>
      <c r="Q201" s="37"/>
      <c r="R201" s="37"/>
      <c r="S201" s="37" t="str">
        <f>IF(ISBLANK(Q201),"",_xlfn.XLOOKUP(Q201,'pokedex_(Update_04.21)'!$A$2:$A$959,'pokedex_(Update_04.21)'!$I$2:$I$959,""))</f>
        <v/>
      </c>
      <c r="T201" s="37" t="str">
        <f>IF(ISBLANK(Q201),"",IF(_xlfn.XLOOKUP(Q201,'pokedex_(Update_04.21)'!$A$2:$A$959,'pokedex_(Update_04.21)'!$J$2:$J$959,"")=0,"",_xlfn.XLOOKUP(Q201,'pokedex_(Update_04.21)'!$A$2:$A$959,'pokedex_(Update_04.21)'!$J$2:$J$959,"")))</f>
        <v/>
      </c>
    </row>
    <row r="202" spans="1:20" x14ac:dyDescent="0.35">
      <c r="A202" s="37"/>
      <c r="B202" s="37"/>
      <c r="C202" s="37" t="str">
        <f>IF(ISBLANK(A202),"",_xlfn.XLOOKUP(A202,'pokedex_(Update_04.21)'!$A$2:$A$959,'pokedex_(Update_04.21)'!$I$2:$I$959,""))</f>
        <v/>
      </c>
      <c r="D202" s="37" t="str">
        <f>IF(ISBLANK(A202),"",IF(_xlfn.XLOOKUP(A202,'pokedex_(Update_04.21)'!$A$2:$A$959,'pokedex_(Update_04.21)'!$J$2:$J$959,"")=0,"",_xlfn.XLOOKUP(A202,'pokedex_(Update_04.21)'!$A$2:$A$959,'pokedex_(Update_04.21)'!$J$2:$J$959,"")))</f>
        <v/>
      </c>
      <c r="Q202" s="37"/>
      <c r="R202" s="37"/>
      <c r="S202" s="37" t="str">
        <f>IF(ISBLANK(Q202),"",_xlfn.XLOOKUP(Q202,'pokedex_(Update_04.21)'!$A$2:$A$959,'pokedex_(Update_04.21)'!$I$2:$I$959,""))</f>
        <v/>
      </c>
      <c r="T202" s="37" t="str">
        <f>IF(ISBLANK(Q202),"",IF(_xlfn.XLOOKUP(Q202,'pokedex_(Update_04.21)'!$A$2:$A$959,'pokedex_(Update_04.21)'!$J$2:$J$959,"")=0,"",_xlfn.XLOOKUP(Q202,'pokedex_(Update_04.21)'!$A$2:$A$959,'pokedex_(Update_04.21)'!$J$2:$J$959,"")))</f>
        <v/>
      </c>
    </row>
    <row r="203" spans="1:20" x14ac:dyDescent="0.35">
      <c r="A203" s="37"/>
      <c r="B203" s="37"/>
      <c r="C203" s="37" t="str">
        <f>IF(ISBLANK(A203),"",_xlfn.XLOOKUP(A203,'pokedex_(Update_04.21)'!$A$2:$A$959,'pokedex_(Update_04.21)'!$I$2:$I$959,""))</f>
        <v/>
      </c>
      <c r="D203" s="37" t="str">
        <f>IF(ISBLANK(A203),"",IF(_xlfn.XLOOKUP(A203,'pokedex_(Update_04.21)'!$A$2:$A$959,'pokedex_(Update_04.21)'!$J$2:$J$959,"")=0,"",_xlfn.XLOOKUP(A203,'pokedex_(Update_04.21)'!$A$2:$A$959,'pokedex_(Update_04.21)'!$J$2:$J$959,"")))</f>
        <v/>
      </c>
      <c r="Q203" s="37"/>
      <c r="R203" s="37"/>
      <c r="S203" s="37" t="str">
        <f>IF(ISBLANK(Q203),"",_xlfn.XLOOKUP(Q203,'pokedex_(Update_04.21)'!$A$2:$A$959,'pokedex_(Update_04.21)'!$I$2:$I$959,""))</f>
        <v/>
      </c>
      <c r="T203" s="37" t="str">
        <f>IF(ISBLANK(Q203),"",IF(_xlfn.XLOOKUP(Q203,'pokedex_(Update_04.21)'!$A$2:$A$959,'pokedex_(Update_04.21)'!$J$2:$J$959,"")=0,"",_xlfn.XLOOKUP(Q203,'pokedex_(Update_04.21)'!$A$2:$A$959,'pokedex_(Update_04.21)'!$J$2:$J$959,"")))</f>
        <v/>
      </c>
    </row>
    <row r="204" spans="1:20" x14ac:dyDescent="0.35">
      <c r="A204" s="37"/>
      <c r="B204" s="37"/>
      <c r="C204" s="37" t="str">
        <f>IF(ISBLANK(A204),"",_xlfn.XLOOKUP(A204,'pokedex_(Update_04.21)'!$A$2:$A$959,'pokedex_(Update_04.21)'!$I$2:$I$959,""))</f>
        <v/>
      </c>
      <c r="D204" s="37" t="str">
        <f>IF(ISBLANK(A204),"",IF(_xlfn.XLOOKUP(A204,'pokedex_(Update_04.21)'!$A$2:$A$959,'pokedex_(Update_04.21)'!$J$2:$J$959,"")=0,"",_xlfn.XLOOKUP(A204,'pokedex_(Update_04.21)'!$A$2:$A$959,'pokedex_(Update_04.21)'!$J$2:$J$959,"")))</f>
        <v/>
      </c>
      <c r="Q204" s="37"/>
      <c r="R204" s="37"/>
      <c r="S204" s="37" t="str">
        <f>IF(ISBLANK(Q204),"",_xlfn.XLOOKUP(Q204,'pokedex_(Update_04.21)'!$A$2:$A$959,'pokedex_(Update_04.21)'!$I$2:$I$959,""))</f>
        <v/>
      </c>
      <c r="T204" s="37" t="str">
        <f>IF(ISBLANK(Q204),"",IF(_xlfn.XLOOKUP(Q204,'pokedex_(Update_04.21)'!$A$2:$A$959,'pokedex_(Update_04.21)'!$J$2:$J$959,"")=0,"",_xlfn.XLOOKUP(Q204,'pokedex_(Update_04.21)'!$A$2:$A$959,'pokedex_(Update_04.21)'!$J$2:$J$959,"")))</f>
        <v/>
      </c>
    </row>
    <row r="205" spans="1:20" x14ac:dyDescent="0.35">
      <c r="A205" s="37"/>
      <c r="B205" s="37"/>
      <c r="C205" s="37" t="str">
        <f>IF(ISBLANK(A205),"",_xlfn.XLOOKUP(A205,'pokedex_(Update_04.21)'!$A$2:$A$959,'pokedex_(Update_04.21)'!$I$2:$I$959,""))</f>
        <v/>
      </c>
      <c r="D205" s="37" t="str">
        <f>IF(ISBLANK(A205),"",IF(_xlfn.XLOOKUP(A205,'pokedex_(Update_04.21)'!$A$2:$A$959,'pokedex_(Update_04.21)'!$J$2:$J$959,"")=0,"",_xlfn.XLOOKUP(A205,'pokedex_(Update_04.21)'!$A$2:$A$959,'pokedex_(Update_04.21)'!$J$2:$J$959,"")))</f>
        <v/>
      </c>
      <c r="Q205" s="37"/>
      <c r="R205" s="37"/>
      <c r="S205" s="37" t="str">
        <f>IF(ISBLANK(Q205),"",_xlfn.XLOOKUP(Q205,'pokedex_(Update_04.21)'!$A$2:$A$959,'pokedex_(Update_04.21)'!$I$2:$I$959,""))</f>
        <v/>
      </c>
      <c r="T205" s="37" t="str">
        <f>IF(ISBLANK(Q205),"",IF(_xlfn.XLOOKUP(Q205,'pokedex_(Update_04.21)'!$A$2:$A$959,'pokedex_(Update_04.21)'!$J$2:$J$959,"")=0,"",_xlfn.XLOOKUP(Q205,'pokedex_(Update_04.21)'!$A$2:$A$959,'pokedex_(Update_04.21)'!$J$2:$J$959,"")))</f>
        <v/>
      </c>
    </row>
    <row r="206" spans="1:20" x14ac:dyDescent="0.35">
      <c r="A206" s="37"/>
      <c r="B206" s="37"/>
      <c r="C206" s="37" t="str">
        <f>IF(ISBLANK(A206),"",_xlfn.XLOOKUP(A206,'pokedex_(Update_04.21)'!$A$2:$A$959,'pokedex_(Update_04.21)'!$I$2:$I$959,""))</f>
        <v/>
      </c>
      <c r="D206" s="37" t="str">
        <f>IF(ISBLANK(A206),"",IF(_xlfn.XLOOKUP(A206,'pokedex_(Update_04.21)'!$A$2:$A$959,'pokedex_(Update_04.21)'!$J$2:$J$959,"")=0,"",_xlfn.XLOOKUP(A206,'pokedex_(Update_04.21)'!$A$2:$A$959,'pokedex_(Update_04.21)'!$J$2:$J$959,"")))</f>
        <v/>
      </c>
      <c r="Q206" s="37"/>
      <c r="R206" s="37"/>
      <c r="S206" s="37" t="str">
        <f>IF(ISBLANK(Q206),"",_xlfn.XLOOKUP(Q206,'pokedex_(Update_04.21)'!$A$2:$A$959,'pokedex_(Update_04.21)'!$I$2:$I$959,""))</f>
        <v/>
      </c>
      <c r="T206" s="37" t="str">
        <f>IF(ISBLANK(Q206),"",IF(_xlfn.XLOOKUP(Q206,'pokedex_(Update_04.21)'!$A$2:$A$959,'pokedex_(Update_04.21)'!$J$2:$J$959,"")=0,"",_xlfn.XLOOKUP(Q206,'pokedex_(Update_04.21)'!$A$2:$A$959,'pokedex_(Update_04.21)'!$J$2:$J$959,"")))</f>
        <v/>
      </c>
    </row>
    <row r="207" spans="1:20" x14ac:dyDescent="0.35">
      <c r="A207" s="37"/>
      <c r="B207" s="37"/>
      <c r="C207" s="37" t="str">
        <f>IF(ISBLANK(A207),"",_xlfn.XLOOKUP(A207,'pokedex_(Update_04.21)'!$A$2:$A$959,'pokedex_(Update_04.21)'!$I$2:$I$959,""))</f>
        <v/>
      </c>
      <c r="D207" s="37" t="str">
        <f>IF(ISBLANK(A207),"",IF(_xlfn.XLOOKUP(A207,'pokedex_(Update_04.21)'!$A$2:$A$959,'pokedex_(Update_04.21)'!$J$2:$J$959,"")=0,"",_xlfn.XLOOKUP(A207,'pokedex_(Update_04.21)'!$A$2:$A$959,'pokedex_(Update_04.21)'!$J$2:$J$959,"")))</f>
        <v/>
      </c>
      <c r="Q207" s="37"/>
      <c r="R207" s="37"/>
      <c r="S207" s="37" t="str">
        <f>IF(ISBLANK(Q207),"",_xlfn.XLOOKUP(Q207,'pokedex_(Update_04.21)'!$A$2:$A$959,'pokedex_(Update_04.21)'!$I$2:$I$959,""))</f>
        <v/>
      </c>
      <c r="T207" s="37" t="str">
        <f>IF(ISBLANK(Q207),"",IF(_xlfn.XLOOKUP(Q207,'pokedex_(Update_04.21)'!$A$2:$A$959,'pokedex_(Update_04.21)'!$J$2:$J$959,"")=0,"",_xlfn.XLOOKUP(Q207,'pokedex_(Update_04.21)'!$A$2:$A$959,'pokedex_(Update_04.21)'!$J$2:$J$959,"")))</f>
        <v/>
      </c>
    </row>
    <row r="208" spans="1:20" x14ac:dyDescent="0.35">
      <c r="A208" s="37"/>
      <c r="B208" s="37"/>
      <c r="C208" s="37" t="str">
        <f>IF(ISBLANK(A208),"",_xlfn.XLOOKUP(A208,'pokedex_(Update_04.21)'!$A$2:$A$959,'pokedex_(Update_04.21)'!$I$2:$I$959,""))</f>
        <v/>
      </c>
      <c r="D208" s="37" t="str">
        <f>IF(ISBLANK(A208),"",IF(_xlfn.XLOOKUP(A208,'pokedex_(Update_04.21)'!$A$2:$A$959,'pokedex_(Update_04.21)'!$J$2:$J$959,"")=0,"",_xlfn.XLOOKUP(A208,'pokedex_(Update_04.21)'!$A$2:$A$959,'pokedex_(Update_04.21)'!$J$2:$J$959,"")))</f>
        <v/>
      </c>
      <c r="Q208" s="37"/>
      <c r="R208" s="37"/>
      <c r="S208" s="37" t="str">
        <f>IF(ISBLANK(Q208),"",_xlfn.XLOOKUP(Q208,'pokedex_(Update_04.21)'!$A$2:$A$959,'pokedex_(Update_04.21)'!$I$2:$I$959,""))</f>
        <v/>
      </c>
      <c r="T208" s="37" t="str">
        <f>IF(ISBLANK(Q208),"",IF(_xlfn.XLOOKUP(Q208,'pokedex_(Update_04.21)'!$A$2:$A$959,'pokedex_(Update_04.21)'!$J$2:$J$959,"")=0,"",_xlfn.XLOOKUP(Q208,'pokedex_(Update_04.21)'!$A$2:$A$959,'pokedex_(Update_04.21)'!$J$2:$J$959,"")))</f>
        <v/>
      </c>
    </row>
    <row r="209" spans="1:20" x14ac:dyDescent="0.35">
      <c r="A209" s="37"/>
      <c r="B209" s="37"/>
      <c r="C209" s="37" t="str">
        <f>IF(ISBLANK(A209),"",_xlfn.XLOOKUP(A209,'pokedex_(Update_04.21)'!$A$2:$A$959,'pokedex_(Update_04.21)'!$I$2:$I$959,""))</f>
        <v/>
      </c>
      <c r="D209" s="37" t="str">
        <f>IF(ISBLANK(A209),"",IF(_xlfn.XLOOKUP(A209,'pokedex_(Update_04.21)'!$A$2:$A$959,'pokedex_(Update_04.21)'!$J$2:$J$959,"")=0,"",_xlfn.XLOOKUP(A209,'pokedex_(Update_04.21)'!$A$2:$A$959,'pokedex_(Update_04.21)'!$J$2:$J$959,"")))</f>
        <v/>
      </c>
      <c r="Q209" s="37"/>
      <c r="R209" s="37"/>
      <c r="S209" s="37" t="str">
        <f>IF(ISBLANK(Q209),"",_xlfn.XLOOKUP(Q209,'pokedex_(Update_04.21)'!$A$2:$A$959,'pokedex_(Update_04.21)'!$I$2:$I$959,""))</f>
        <v/>
      </c>
      <c r="T209" s="37" t="str">
        <f>IF(ISBLANK(Q209),"",IF(_xlfn.XLOOKUP(Q209,'pokedex_(Update_04.21)'!$A$2:$A$959,'pokedex_(Update_04.21)'!$J$2:$J$959,"")=0,"",_xlfn.XLOOKUP(Q209,'pokedex_(Update_04.21)'!$A$2:$A$959,'pokedex_(Update_04.21)'!$J$2:$J$959,"")))</f>
        <v/>
      </c>
    </row>
    <row r="210" spans="1:20" x14ac:dyDescent="0.35">
      <c r="A210" s="37"/>
      <c r="B210" s="37"/>
      <c r="C210" s="37" t="str">
        <f>IF(ISBLANK(A210),"",_xlfn.XLOOKUP(A210,'pokedex_(Update_04.21)'!$A$2:$A$959,'pokedex_(Update_04.21)'!$I$2:$I$959,""))</f>
        <v/>
      </c>
      <c r="D210" s="37" t="str">
        <f>IF(ISBLANK(A210),"",IF(_xlfn.XLOOKUP(A210,'pokedex_(Update_04.21)'!$A$2:$A$959,'pokedex_(Update_04.21)'!$J$2:$J$959,"")=0,"",_xlfn.XLOOKUP(A210,'pokedex_(Update_04.21)'!$A$2:$A$959,'pokedex_(Update_04.21)'!$J$2:$J$959,"")))</f>
        <v/>
      </c>
      <c r="Q210" s="37"/>
      <c r="R210" s="37"/>
      <c r="S210" s="37" t="str">
        <f>IF(ISBLANK(Q210),"",_xlfn.XLOOKUP(Q210,'pokedex_(Update_04.21)'!$A$2:$A$959,'pokedex_(Update_04.21)'!$I$2:$I$959,""))</f>
        <v/>
      </c>
      <c r="T210" s="37" t="str">
        <f>IF(ISBLANK(Q210),"",IF(_xlfn.XLOOKUP(Q210,'pokedex_(Update_04.21)'!$A$2:$A$959,'pokedex_(Update_04.21)'!$J$2:$J$959,"")=0,"",_xlfn.XLOOKUP(Q210,'pokedex_(Update_04.21)'!$A$2:$A$959,'pokedex_(Update_04.21)'!$J$2:$J$959,"")))</f>
        <v/>
      </c>
    </row>
    <row r="211" spans="1:20" x14ac:dyDescent="0.35">
      <c r="A211" s="37"/>
      <c r="B211" s="37"/>
      <c r="C211" s="37" t="str">
        <f>IF(ISBLANK(A211),"",_xlfn.XLOOKUP(A211,'pokedex_(Update_04.21)'!$A$2:$A$959,'pokedex_(Update_04.21)'!$I$2:$I$959,""))</f>
        <v/>
      </c>
      <c r="D211" s="37" t="str">
        <f>IF(ISBLANK(A211),"",IF(_xlfn.XLOOKUP(A211,'pokedex_(Update_04.21)'!$A$2:$A$959,'pokedex_(Update_04.21)'!$J$2:$J$959,"")=0,"",_xlfn.XLOOKUP(A211,'pokedex_(Update_04.21)'!$A$2:$A$959,'pokedex_(Update_04.21)'!$J$2:$J$959,"")))</f>
        <v/>
      </c>
      <c r="Q211" s="37"/>
      <c r="R211" s="37"/>
      <c r="S211" s="37" t="str">
        <f>IF(ISBLANK(Q211),"",_xlfn.XLOOKUP(Q211,'pokedex_(Update_04.21)'!$A$2:$A$959,'pokedex_(Update_04.21)'!$I$2:$I$959,""))</f>
        <v/>
      </c>
      <c r="T211" s="37" t="str">
        <f>IF(ISBLANK(Q211),"",IF(_xlfn.XLOOKUP(Q211,'pokedex_(Update_04.21)'!$A$2:$A$959,'pokedex_(Update_04.21)'!$J$2:$J$959,"")=0,"",_xlfn.XLOOKUP(Q211,'pokedex_(Update_04.21)'!$A$2:$A$959,'pokedex_(Update_04.21)'!$J$2:$J$959,"")))</f>
        <v/>
      </c>
    </row>
    <row r="212" spans="1:20" x14ac:dyDescent="0.35">
      <c r="A212" s="37"/>
      <c r="B212" s="37"/>
      <c r="C212" s="37" t="str">
        <f>IF(ISBLANK(A212),"",_xlfn.XLOOKUP(A212,'pokedex_(Update_04.21)'!$A$2:$A$959,'pokedex_(Update_04.21)'!$I$2:$I$959,""))</f>
        <v/>
      </c>
      <c r="D212" s="37" t="str">
        <f>IF(ISBLANK(A212),"",IF(_xlfn.XLOOKUP(A212,'pokedex_(Update_04.21)'!$A$2:$A$959,'pokedex_(Update_04.21)'!$J$2:$J$959,"")=0,"",_xlfn.XLOOKUP(A212,'pokedex_(Update_04.21)'!$A$2:$A$959,'pokedex_(Update_04.21)'!$J$2:$J$959,"")))</f>
        <v/>
      </c>
      <c r="Q212" s="37"/>
      <c r="R212" s="37"/>
      <c r="S212" s="37" t="str">
        <f>IF(ISBLANK(Q212),"",_xlfn.XLOOKUP(Q212,'pokedex_(Update_04.21)'!$A$2:$A$959,'pokedex_(Update_04.21)'!$I$2:$I$959,""))</f>
        <v/>
      </c>
      <c r="T212" s="37" t="str">
        <f>IF(ISBLANK(Q212),"",IF(_xlfn.XLOOKUP(Q212,'pokedex_(Update_04.21)'!$A$2:$A$959,'pokedex_(Update_04.21)'!$J$2:$J$959,"")=0,"",_xlfn.XLOOKUP(Q212,'pokedex_(Update_04.21)'!$A$2:$A$959,'pokedex_(Update_04.21)'!$J$2:$J$959,"")))</f>
        <v/>
      </c>
    </row>
    <row r="213" spans="1:20" x14ac:dyDescent="0.35">
      <c r="A213" s="37"/>
      <c r="B213" s="37"/>
      <c r="C213" s="37" t="str">
        <f>IF(ISBLANK(A213),"",_xlfn.XLOOKUP(A213,'pokedex_(Update_04.21)'!$A$2:$A$959,'pokedex_(Update_04.21)'!$I$2:$I$959,""))</f>
        <v/>
      </c>
      <c r="D213" s="37" t="str">
        <f>IF(ISBLANK(A213),"",IF(_xlfn.XLOOKUP(A213,'pokedex_(Update_04.21)'!$A$2:$A$959,'pokedex_(Update_04.21)'!$J$2:$J$959,"")=0,"",_xlfn.XLOOKUP(A213,'pokedex_(Update_04.21)'!$A$2:$A$959,'pokedex_(Update_04.21)'!$J$2:$J$959,"")))</f>
        <v/>
      </c>
      <c r="Q213" s="37"/>
      <c r="R213" s="37"/>
      <c r="S213" s="37" t="str">
        <f>IF(ISBLANK(Q213),"",_xlfn.XLOOKUP(Q213,'pokedex_(Update_04.21)'!$A$2:$A$959,'pokedex_(Update_04.21)'!$I$2:$I$959,""))</f>
        <v/>
      </c>
      <c r="T213" s="37" t="str">
        <f>IF(ISBLANK(Q213),"",IF(_xlfn.XLOOKUP(Q213,'pokedex_(Update_04.21)'!$A$2:$A$959,'pokedex_(Update_04.21)'!$J$2:$J$959,"")=0,"",_xlfn.XLOOKUP(Q213,'pokedex_(Update_04.21)'!$A$2:$A$959,'pokedex_(Update_04.21)'!$J$2:$J$959,"")))</f>
        <v/>
      </c>
    </row>
    <row r="214" spans="1:20" x14ac:dyDescent="0.35">
      <c r="A214" s="37"/>
      <c r="B214" s="37"/>
      <c r="C214" s="37" t="str">
        <f>IF(ISBLANK(A214),"",_xlfn.XLOOKUP(A214,'pokedex_(Update_04.21)'!$A$2:$A$959,'pokedex_(Update_04.21)'!$I$2:$I$959,""))</f>
        <v/>
      </c>
      <c r="D214" s="37" t="str">
        <f>IF(ISBLANK(A214),"",IF(_xlfn.XLOOKUP(A214,'pokedex_(Update_04.21)'!$A$2:$A$959,'pokedex_(Update_04.21)'!$J$2:$J$959,"")=0,"",_xlfn.XLOOKUP(A214,'pokedex_(Update_04.21)'!$A$2:$A$959,'pokedex_(Update_04.21)'!$J$2:$J$959,"")))</f>
        <v/>
      </c>
      <c r="Q214" s="37"/>
      <c r="R214" s="37"/>
      <c r="S214" s="37" t="str">
        <f>IF(ISBLANK(Q214),"",_xlfn.XLOOKUP(Q214,'pokedex_(Update_04.21)'!$A$2:$A$959,'pokedex_(Update_04.21)'!$I$2:$I$959,""))</f>
        <v/>
      </c>
      <c r="T214" s="37" t="str">
        <f>IF(ISBLANK(Q214),"",IF(_xlfn.XLOOKUP(Q214,'pokedex_(Update_04.21)'!$A$2:$A$959,'pokedex_(Update_04.21)'!$J$2:$J$959,"")=0,"",_xlfn.XLOOKUP(Q214,'pokedex_(Update_04.21)'!$A$2:$A$959,'pokedex_(Update_04.21)'!$J$2:$J$959,"")))</f>
        <v/>
      </c>
    </row>
    <row r="215" spans="1:20" x14ac:dyDescent="0.35">
      <c r="A215" s="37"/>
      <c r="B215" s="37"/>
      <c r="C215" s="37" t="str">
        <f>IF(ISBLANK(A215),"",_xlfn.XLOOKUP(A215,'pokedex_(Update_04.21)'!$A$2:$A$959,'pokedex_(Update_04.21)'!$I$2:$I$959,""))</f>
        <v/>
      </c>
      <c r="D215" s="37" t="str">
        <f>IF(ISBLANK(A215),"",IF(_xlfn.XLOOKUP(A215,'pokedex_(Update_04.21)'!$A$2:$A$959,'pokedex_(Update_04.21)'!$J$2:$J$959,"")=0,"",_xlfn.XLOOKUP(A215,'pokedex_(Update_04.21)'!$A$2:$A$959,'pokedex_(Update_04.21)'!$J$2:$J$959,"")))</f>
        <v/>
      </c>
      <c r="Q215" s="37"/>
      <c r="R215" s="37"/>
      <c r="S215" s="37" t="str">
        <f>IF(ISBLANK(Q215),"",_xlfn.XLOOKUP(Q215,'pokedex_(Update_04.21)'!$A$2:$A$959,'pokedex_(Update_04.21)'!$I$2:$I$959,""))</f>
        <v/>
      </c>
      <c r="T215" s="37" t="str">
        <f>IF(ISBLANK(Q215),"",IF(_xlfn.XLOOKUP(Q215,'pokedex_(Update_04.21)'!$A$2:$A$959,'pokedex_(Update_04.21)'!$J$2:$J$959,"")=0,"",_xlfn.XLOOKUP(Q215,'pokedex_(Update_04.21)'!$A$2:$A$959,'pokedex_(Update_04.21)'!$J$2:$J$959,"")))</f>
        <v/>
      </c>
    </row>
    <row r="216" spans="1:20" x14ac:dyDescent="0.35">
      <c r="A216" s="37"/>
      <c r="B216" s="37"/>
      <c r="C216" s="37" t="str">
        <f>IF(ISBLANK(A216),"",_xlfn.XLOOKUP(A216,'pokedex_(Update_04.21)'!$A$2:$A$959,'pokedex_(Update_04.21)'!$I$2:$I$959,""))</f>
        <v/>
      </c>
      <c r="D216" s="37" t="str">
        <f>IF(ISBLANK(A216),"",IF(_xlfn.XLOOKUP(A216,'pokedex_(Update_04.21)'!$A$2:$A$959,'pokedex_(Update_04.21)'!$J$2:$J$959,"")=0,"",_xlfn.XLOOKUP(A216,'pokedex_(Update_04.21)'!$A$2:$A$959,'pokedex_(Update_04.21)'!$J$2:$J$959,"")))</f>
        <v/>
      </c>
      <c r="Q216" s="37"/>
      <c r="R216" s="37"/>
      <c r="S216" s="37" t="str">
        <f>IF(ISBLANK(Q216),"",_xlfn.XLOOKUP(Q216,'pokedex_(Update_04.21)'!$A$2:$A$959,'pokedex_(Update_04.21)'!$I$2:$I$959,""))</f>
        <v/>
      </c>
      <c r="T216" s="37" t="str">
        <f>IF(ISBLANK(Q216),"",IF(_xlfn.XLOOKUP(Q216,'pokedex_(Update_04.21)'!$A$2:$A$959,'pokedex_(Update_04.21)'!$J$2:$J$959,"")=0,"",_xlfn.XLOOKUP(Q216,'pokedex_(Update_04.21)'!$A$2:$A$959,'pokedex_(Update_04.21)'!$J$2:$J$959,"")))</f>
        <v/>
      </c>
    </row>
    <row r="217" spans="1:20" x14ac:dyDescent="0.35">
      <c r="A217" s="37"/>
      <c r="B217" s="37"/>
      <c r="C217" s="37" t="str">
        <f>IF(ISBLANK(A217),"",_xlfn.XLOOKUP(A217,'pokedex_(Update_04.21)'!$A$2:$A$959,'pokedex_(Update_04.21)'!$I$2:$I$959,""))</f>
        <v/>
      </c>
      <c r="D217" s="37" t="str">
        <f>IF(ISBLANK(A217),"",IF(_xlfn.XLOOKUP(A217,'pokedex_(Update_04.21)'!$A$2:$A$959,'pokedex_(Update_04.21)'!$J$2:$J$959,"")=0,"",_xlfn.XLOOKUP(A217,'pokedex_(Update_04.21)'!$A$2:$A$959,'pokedex_(Update_04.21)'!$J$2:$J$959,"")))</f>
        <v/>
      </c>
      <c r="Q217" s="37"/>
      <c r="R217" s="37"/>
      <c r="S217" s="37" t="str">
        <f>IF(ISBLANK(Q217),"",_xlfn.XLOOKUP(Q217,'pokedex_(Update_04.21)'!$A$2:$A$959,'pokedex_(Update_04.21)'!$I$2:$I$959,""))</f>
        <v/>
      </c>
      <c r="T217" s="37" t="str">
        <f>IF(ISBLANK(Q217),"",IF(_xlfn.XLOOKUP(Q217,'pokedex_(Update_04.21)'!$A$2:$A$959,'pokedex_(Update_04.21)'!$J$2:$J$959,"")=0,"",_xlfn.XLOOKUP(Q217,'pokedex_(Update_04.21)'!$A$2:$A$959,'pokedex_(Update_04.21)'!$J$2:$J$959,"")))</f>
        <v/>
      </c>
    </row>
    <row r="218" spans="1:20" x14ac:dyDescent="0.35">
      <c r="A218" s="37"/>
      <c r="B218" s="37"/>
      <c r="C218" s="37" t="str">
        <f>IF(ISBLANK(A218),"",_xlfn.XLOOKUP(A218,'pokedex_(Update_04.21)'!$A$2:$A$959,'pokedex_(Update_04.21)'!$I$2:$I$959,""))</f>
        <v/>
      </c>
      <c r="D218" s="37" t="str">
        <f>IF(ISBLANK(A218),"",IF(_xlfn.XLOOKUP(A218,'pokedex_(Update_04.21)'!$A$2:$A$959,'pokedex_(Update_04.21)'!$J$2:$J$959,"")=0,"",_xlfn.XLOOKUP(A218,'pokedex_(Update_04.21)'!$A$2:$A$959,'pokedex_(Update_04.21)'!$J$2:$J$959,"")))</f>
        <v/>
      </c>
      <c r="Q218" s="37"/>
      <c r="R218" s="37"/>
      <c r="S218" s="37" t="str">
        <f>IF(ISBLANK(Q218),"",_xlfn.XLOOKUP(Q218,'pokedex_(Update_04.21)'!$A$2:$A$959,'pokedex_(Update_04.21)'!$I$2:$I$959,""))</f>
        <v/>
      </c>
      <c r="T218" s="37" t="str">
        <f>IF(ISBLANK(Q218),"",IF(_xlfn.XLOOKUP(Q218,'pokedex_(Update_04.21)'!$A$2:$A$959,'pokedex_(Update_04.21)'!$J$2:$J$959,"")=0,"",_xlfn.XLOOKUP(Q218,'pokedex_(Update_04.21)'!$A$2:$A$959,'pokedex_(Update_04.21)'!$J$2:$J$959,"")))</f>
        <v/>
      </c>
    </row>
    <row r="219" spans="1:20" x14ac:dyDescent="0.35">
      <c r="A219" s="37"/>
      <c r="B219" s="37"/>
      <c r="C219" s="37" t="str">
        <f>IF(ISBLANK(A219),"",_xlfn.XLOOKUP(A219,'pokedex_(Update_04.21)'!$A$2:$A$959,'pokedex_(Update_04.21)'!$I$2:$I$959,""))</f>
        <v/>
      </c>
      <c r="D219" s="37" t="str">
        <f>IF(ISBLANK(A219),"",IF(_xlfn.XLOOKUP(A219,'pokedex_(Update_04.21)'!$A$2:$A$959,'pokedex_(Update_04.21)'!$J$2:$J$959,"")=0,"",_xlfn.XLOOKUP(A219,'pokedex_(Update_04.21)'!$A$2:$A$959,'pokedex_(Update_04.21)'!$J$2:$J$959,"")))</f>
        <v/>
      </c>
      <c r="Q219" s="37"/>
      <c r="R219" s="37"/>
      <c r="S219" s="37" t="str">
        <f>IF(ISBLANK(Q219),"",_xlfn.XLOOKUP(Q219,'pokedex_(Update_04.21)'!$A$2:$A$959,'pokedex_(Update_04.21)'!$I$2:$I$959,""))</f>
        <v/>
      </c>
      <c r="T219" s="37" t="str">
        <f>IF(ISBLANK(Q219),"",IF(_xlfn.XLOOKUP(Q219,'pokedex_(Update_04.21)'!$A$2:$A$959,'pokedex_(Update_04.21)'!$J$2:$J$959,"")=0,"",_xlfn.XLOOKUP(Q219,'pokedex_(Update_04.21)'!$A$2:$A$959,'pokedex_(Update_04.21)'!$J$2:$J$959,"")))</f>
        <v/>
      </c>
    </row>
    <row r="220" spans="1:20" x14ac:dyDescent="0.35">
      <c r="A220" s="37"/>
      <c r="B220" s="37"/>
      <c r="C220" s="37" t="str">
        <f>IF(ISBLANK(A220),"",_xlfn.XLOOKUP(A220,'pokedex_(Update_04.21)'!$A$2:$A$959,'pokedex_(Update_04.21)'!$I$2:$I$959,""))</f>
        <v/>
      </c>
      <c r="D220" s="37" t="str">
        <f>IF(ISBLANK(A220),"",IF(_xlfn.XLOOKUP(A220,'pokedex_(Update_04.21)'!$A$2:$A$959,'pokedex_(Update_04.21)'!$J$2:$J$959,"")=0,"",_xlfn.XLOOKUP(A220,'pokedex_(Update_04.21)'!$A$2:$A$959,'pokedex_(Update_04.21)'!$J$2:$J$959,"")))</f>
        <v/>
      </c>
      <c r="Q220" s="37"/>
      <c r="R220" s="37"/>
      <c r="S220" s="37" t="str">
        <f>IF(ISBLANK(Q220),"",_xlfn.XLOOKUP(Q220,'pokedex_(Update_04.21)'!$A$2:$A$959,'pokedex_(Update_04.21)'!$I$2:$I$959,""))</f>
        <v/>
      </c>
      <c r="T220" s="37" t="str">
        <f>IF(ISBLANK(Q220),"",IF(_xlfn.XLOOKUP(Q220,'pokedex_(Update_04.21)'!$A$2:$A$959,'pokedex_(Update_04.21)'!$J$2:$J$959,"")=0,"",_xlfn.XLOOKUP(Q220,'pokedex_(Update_04.21)'!$A$2:$A$959,'pokedex_(Update_04.21)'!$J$2:$J$959,"")))</f>
        <v/>
      </c>
    </row>
    <row r="221" spans="1:20" x14ac:dyDescent="0.35">
      <c r="A221" s="37"/>
      <c r="B221" s="37"/>
      <c r="C221" s="37" t="str">
        <f>IF(ISBLANK(A221),"",_xlfn.XLOOKUP(A221,'pokedex_(Update_04.21)'!$A$2:$A$959,'pokedex_(Update_04.21)'!$I$2:$I$959,""))</f>
        <v/>
      </c>
      <c r="D221" s="37" t="str">
        <f>IF(ISBLANK(A221),"",IF(_xlfn.XLOOKUP(A221,'pokedex_(Update_04.21)'!$A$2:$A$959,'pokedex_(Update_04.21)'!$J$2:$J$959,"")=0,"",_xlfn.XLOOKUP(A221,'pokedex_(Update_04.21)'!$A$2:$A$959,'pokedex_(Update_04.21)'!$J$2:$J$959,"")))</f>
        <v/>
      </c>
      <c r="Q221" s="37"/>
      <c r="R221" s="37"/>
      <c r="S221" s="37" t="str">
        <f>IF(ISBLANK(Q221),"",_xlfn.XLOOKUP(Q221,'pokedex_(Update_04.21)'!$A$2:$A$959,'pokedex_(Update_04.21)'!$I$2:$I$959,""))</f>
        <v/>
      </c>
      <c r="T221" s="37" t="str">
        <f>IF(ISBLANK(Q221),"",IF(_xlfn.XLOOKUP(Q221,'pokedex_(Update_04.21)'!$A$2:$A$959,'pokedex_(Update_04.21)'!$J$2:$J$959,"")=0,"",_xlfn.XLOOKUP(Q221,'pokedex_(Update_04.21)'!$A$2:$A$959,'pokedex_(Update_04.21)'!$J$2:$J$959,"")))</f>
        <v/>
      </c>
    </row>
    <row r="222" spans="1:20" x14ac:dyDescent="0.35">
      <c r="A222" s="37"/>
      <c r="B222" s="37"/>
      <c r="C222" s="37" t="str">
        <f>IF(ISBLANK(A222),"",_xlfn.XLOOKUP(A222,'pokedex_(Update_04.21)'!$A$2:$A$959,'pokedex_(Update_04.21)'!$I$2:$I$959,""))</f>
        <v/>
      </c>
      <c r="D222" s="37" t="str">
        <f>IF(ISBLANK(A222),"",IF(_xlfn.XLOOKUP(A222,'pokedex_(Update_04.21)'!$A$2:$A$959,'pokedex_(Update_04.21)'!$J$2:$J$959,"")=0,"",_xlfn.XLOOKUP(A222,'pokedex_(Update_04.21)'!$A$2:$A$959,'pokedex_(Update_04.21)'!$J$2:$J$959,"")))</f>
        <v/>
      </c>
      <c r="Q222" s="37"/>
      <c r="R222" s="37"/>
      <c r="S222" s="37" t="str">
        <f>IF(ISBLANK(Q222),"",_xlfn.XLOOKUP(Q222,'pokedex_(Update_04.21)'!$A$2:$A$959,'pokedex_(Update_04.21)'!$I$2:$I$959,""))</f>
        <v/>
      </c>
      <c r="T222" s="37" t="str">
        <f>IF(ISBLANK(Q222),"",IF(_xlfn.XLOOKUP(Q222,'pokedex_(Update_04.21)'!$A$2:$A$959,'pokedex_(Update_04.21)'!$J$2:$J$959,"")=0,"",_xlfn.XLOOKUP(Q222,'pokedex_(Update_04.21)'!$A$2:$A$959,'pokedex_(Update_04.21)'!$J$2:$J$959,"")))</f>
        <v/>
      </c>
    </row>
    <row r="223" spans="1:20" x14ac:dyDescent="0.35">
      <c r="A223" s="37"/>
      <c r="B223" s="37"/>
      <c r="C223" s="37" t="str">
        <f>IF(ISBLANK(A223),"",_xlfn.XLOOKUP(A223,'pokedex_(Update_04.21)'!$A$2:$A$959,'pokedex_(Update_04.21)'!$I$2:$I$959,""))</f>
        <v/>
      </c>
      <c r="D223" s="37" t="str">
        <f>IF(ISBLANK(A223),"",IF(_xlfn.XLOOKUP(A223,'pokedex_(Update_04.21)'!$A$2:$A$959,'pokedex_(Update_04.21)'!$J$2:$J$959,"")=0,"",_xlfn.XLOOKUP(A223,'pokedex_(Update_04.21)'!$A$2:$A$959,'pokedex_(Update_04.21)'!$J$2:$J$959,"")))</f>
        <v/>
      </c>
      <c r="Q223" s="37"/>
      <c r="R223" s="37"/>
      <c r="S223" s="37" t="str">
        <f>IF(ISBLANK(Q223),"",_xlfn.XLOOKUP(Q223,'pokedex_(Update_04.21)'!$A$2:$A$959,'pokedex_(Update_04.21)'!$I$2:$I$959,""))</f>
        <v/>
      </c>
      <c r="T223" s="37" t="str">
        <f>IF(ISBLANK(Q223),"",IF(_xlfn.XLOOKUP(Q223,'pokedex_(Update_04.21)'!$A$2:$A$959,'pokedex_(Update_04.21)'!$J$2:$J$959,"")=0,"",_xlfn.XLOOKUP(Q223,'pokedex_(Update_04.21)'!$A$2:$A$959,'pokedex_(Update_04.21)'!$J$2:$J$959,"")))</f>
        <v/>
      </c>
    </row>
    <row r="224" spans="1:20" x14ac:dyDescent="0.35">
      <c r="A224" s="37"/>
      <c r="B224" s="37"/>
      <c r="C224" s="37" t="str">
        <f>IF(ISBLANK(A224),"",_xlfn.XLOOKUP(A224,'pokedex_(Update_04.21)'!$A$2:$A$959,'pokedex_(Update_04.21)'!$I$2:$I$959,""))</f>
        <v/>
      </c>
      <c r="D224" s="37" t="str">
        <f>IF(ISBLANK(A224),"",IF(_xlfn.XLOOKUP(A224,'pokedex_(Update_04.21)'!$A$2:$A$959,'pokedex_(Update_04.21)'!$J$2:$J$959,"")=0,"",_xlfn.XLOOKUP(A224,'pokedex_(Update_04.21)'!$A$2:$A$959,'pokedex_(Update_04.21)'!$J$2:$J$959,"")))</f>
        <v/>
      </c>
      <c r="Q224" s="37"/>
      <c r="R224" s="37"/>
      <c r="S224" s="37" t="str">
        <f>IF(ISBLANK(Q224),"",_xlfn.XLOOKUP(Q224,'pokedex_(Update_04.21)'!$A$2:$A$959,'pokedex_(Update_04.21)'!$I$2:$I$959,""))</f>
        <v/>
      </c>
      <c r="T224" s="37" t="str">
        <f>IF(ISBLANK(Q224),"",IF(_xlfn.XLOOKUP(Q224,'pokedex_(Update_04.21)'!$A$2:$A$959,'pokedex_(Update_04.21)'!$J$2:$J$959,"")=0,"",_xlfn.XLOOKUP(Q224,'pokedex_(Update_04.21)'!$A$2:$A$959,'pokedex_(Update_04.21)'!$J$2:$J$959,"")))</f>
        <v/>
      </c>
    </row>
    <row r="225" spans="1:20" x14ac:dyDescent="0.35">
      <c r="A225" s="37"/>
      <c r="B225" s="37"/>
      <c r="C225" s="37" t="str">
        <f>IF(ISBLANK(A225),"",_xlfn.XLOOKUP(A225,'pokedex_(Update_04.21)'!$A$2:$A$959,'pokedex_(Update_04.21)'!$I$2:$I$959,""))</f>
        <v/>
      </c>
      <c r="D225" s="37" t="str">
        <f>IF(ISBLANK(A225),"",IF(_xlfn.XLOOKUP(A225,'pokedex_(Update_04.21)'!$A$2:$A$959,'pokedex_(Update_04.21)'!$J$2:$J$959,"")=0,"",_xlfn.XLOOKUP(A225,'pokedex_(Update_04.21)'!$A$2:$A$959,'pokedex_(Update_04.21)'!$J$2:$J$959,"")))</f>
        <v/>
      </c>
      <c r="Q225" s="37"/>
      <c r="R225" s="37"/>
      <c r="S225" s="37" t="str">
        <f>IF(ISBLANK(Q225),"",_xlfn.XLOOKUP(Q225,'pokedex_(Update_04.21)'!$A$2:$A$959,'pokedex_(Update_04.21)'!$I$2:$I$959,""))</f>
        <v/>
      </c>
      <c r="T225" s="37" t="str">
        <f>IF(ISBLANK(Q225),"",IF(_xlfn.XLOOKUP(Q225,'pokedex_(Update_04.21)'!$A$2:$A$959,'pokedex_(Update_04.21)'!$J$2:$J$959,"")=0,"",_xlfn.XLOOKUP(Q225,'pokedex_(Update_04.21)'!$A$2:$A$959,'pokedex_(Update_04.21)'!$J$2:$J$959,"")))</f>
        <v/>
      </c>
    </row>
    <row r="226" spans="1:20" x14ac:dyDescent="0.35">
      <c r="A226" s="37"/>
      <c r="B226" s="37"/>
      <c r="C226" s="37" t="str">
        <f>IF(ISBLANK(A226),"",_xlfn.XLOOKUP(A226,'pokedex_(Update_04.21)'!$A$2:$A$959,'pokedex_(Update_04.21)'!$I$2:$I$959,""))</f>
        <v/>
      </c>
      <c r="D226" s="37" t="str">
        <f>IF(ISBLANK(A226),"",IF(_xlfn.XLOOKUP(A226,'pokedex_(Update_04.21)'!$A$2:$A$959,'pokedex_(Update_04.21)'!$J$2:$J$959,"")=0,"",_xlfn.XLOOKUP(A226,'pokedex_(Update_04.21)'!$A$2:$A$959,'pokedex_(Update_04.21)'!$J$2:$J$959,"")))</f>
        <v/>
      </c>
      <c r="Q226" s="37"/>
      <c r="R226" s="37"/>
      <c r="S226" s="37" t="str">
        <f>IF(ISBLANK(Q226),"",_xlfn.XLOOKUP(Q226,'pokedex_(Update_04.21)'!$A$2:$A$959,'pokedex_(Update_04.21)'!$I$2:$I$959,""))</f>
        <v/>
      </c>
      <c r="T226" s="37" t="str">
        <f>IF(ISBLANK(Q226),"",IF(_xlfn.XLOOKUP(Q226,'pokedex_(Update_04.21)'!$A$2:$A$959,'pokedex_(Update_04.21)'!$J$2:$J$959,"")=0,"",_xlfn.XLOOKUP(Q226,'pokedex_(Update_04.21)'!$A$2:$A$959,'pokedex_(Update_04.21)'!$J$2:$J$959,"")))</f>
        <v/>
      </c>
    </row>
    <row r="227" spans="1:20" x14ac:dyDescent="0.35">
      <c r="A227" s="37"/>
      <c r="B227" s="37"/>
      <c r="C227" s="37" t="str">
        <f>IF(ISBLANK(A227),"",_xlfn.XLOOKUP(A227,'pokedex_(Update_04.21)'!$A$2:$A$959,'pokedex_(Update_04.21)'!$I$2:$I$959,""))</f>
        <v/>
      </c>
      <c r="D227" s="37" t="str">
        <f>IF(ISBLANK(A227),"",IF(_xlfn.XLOOKUP(A227,'pokedex_(Update_04.21)'!$A$2:$A$959,'pokedex_(Update_04.21)'!$J$2:$J$959,"")=0,"",_xlfn.XLOOKUP(A227,'pokedex_(Update_04.21)'!$A$2:$A$959,'pokedex_(Update_04.21)'!$J$2:$J$959,"")))</f>
        <v/>
      </c>
      <c r="Q227" s="37"/>
      <c r="R227" s="37"/>
      <c r="S227" s="37" t="str">
        <f>IF(ISBLANK(Q227),"",_xlfn.XLOOKUP(Q227,'pokedex_(Update_04.21)'!$A$2:$A$959,'pokedex_(Update_04.21)'!$I$2:$I$959,""))</f>
        <v/>
      </c>
      <c r="T227" s="37" t="str">
        <f>IF(ISBLANK(Q227),"",IF(_xlfn.XLOOKUP(Q227,'pokedex_(Update_04.21)'!$A$2:$A$959,'pokedex_(Update_04.21)'!$J$2:$J$959,"")=0,"",_xlfn.XLOOKUP(Q227,'pokedex_(Update_04.21)'!$A$2:$A$959,'pokedex_(Update_04.21)'!$J$2:$J$959,"")))</f>
        <v/>
      </c>
    </row>
    <row r="228" spans="1:20" x14ac:dyDescent="0.35">
      <c r="A228" s="37"/>
      <c r="B228" s="37"/>
      <c r="C228" s="37" t="str">
        <f>IF(ISBLANK(A228),"",_xlfn.XLOOKUP(A228,'pokedex_(Update_04.21)'!$A$2:$A$959,'pokedex_(Update_04.21)'!$I$2:$I$959,""))</f>
        <v/>
      </c>
      <c r="D228" s="37" t="str">
        <f>IF(ISBLANK(A228),"",IF(_xlfn.XLOOKUP(A228,'pokedex_(Update_04.21)'!$A$2:$A$959,'pokedex_(Update_04.21)'!$J$2:$J$959,"")=0,"",_xlfn.XLOOKUP(A228,'pokedex_(Update_04.21)'!$A$2:$A$959,'pokedex_(Update_04.21)'!$J$2:$J$959,"")))</f>
        <v/>
      </c>
      <c r="Q228" s="37"/>
      <c r="R228" s="37"/>
      <c r="S228" s="37" t="str">
        <f>IF(ISBLANK(Q228),"",_xlfn.XLOOKUP(Q228,'pokedex_(Update_04.21)'!$A$2:$A$959,'pokedex_(Update_04.21)'!$I$2:$I$959,""))</f>
        <v/>
      </c>
      <c r="T228" s="37" t="str">
        <f>IF(ISBLANK(Q228),"",IF(_xlfn.XLOOKUP(Q228,'pokedex_(Update_04.21)'!$A$2:$A$959,'pokedex_(Update_04.21)'!$J$2:$J$959,"")=0,"",_xlfn.XLOOKUP(Q228,'pokedex_(Update_04.21)'!$A$2:$A$959,'pokedex_(Update_04.21)'!$J$2:$J$959,"")))</f>
        <v/>
      </c>
    </row>
    <row r="229" spans="1:20" x14ac:dyDescent="0.35">
      <c r="A229" s="37"/>
      <c r="B229" s="37"/>
      <c r="C229" s="37" t="str">
        <f>IF(ISBLANK(A229),"",_xlfn.XLOOKUP(A229,'pokedex_(Update_04.21)'!$A$2:$A$959,'pokedex_(Update_04.21)'!$I$2:$I$959,""))</f>
        <v/>
      </c>
      <c r="D229" s="37" t="str">
        <f>IF(ISBLANK(A229),"",IF(_xlfn.XLOOKUP(A229,'pokedex_(Update_04.21)'!$A$2:$A$959,'pokedex_(Update_04.21)'!$J$2:$J$959,"")=0,"",_xlfn.XLOOKUP(A229,'pokedex_(Update_04.21)'!$A$2:$A$959,'pokedex_(Update_04.21)'!$J$2:$J$959,"")))</f>
        <v/>
      </c>
      <c r="Q229" s="37"/>
      <c r="R229" s="37"/>
      <c r="S229" s="37" t="str">
        <f>IF(ISBLANK(Q229),"",_xlfn.XLOOKUP(Q229,'pokedex_(Update_04.21)'!$A$2:$A$959,'pokedex_(Update_04.21)'!$I$2:$I$959,""))</f>
        <v/>
      </c>
      <c r="T229" s="37" t="str">
        <f>IF(ISBLANK(Q229),"",IF(_xlfn.XLOOKUP(Q229,'pokedex_(Update_04.21)'!$A$2:$A$959,'pokedex_(Update_04.21)'!$J$2:$J$959,"")=0,"",_xlfn.XLOOKUP(Q229,'pokedex_(Update_04.21)'!$A$2:$A$959,'pokedex_(Update_04.21)'!$J$2:$J$959,"")))</f>
        <v/>
      </c>
    </row>
    <row r="230" spans="1:20" x14ac:dyDescent="0.35">
      <c r="A230" s="37"/>
      <c r="B230" s="37"/>
      <c r="C230" s="37" t="str">
        <f>IF(ISBLANK(A230),"",_xlfn.XLOOKUP(A230,'pokedex_(Update_04.21)'!$A$2:$A$959,'pokedex_(Update_04.21)'!$I$2:$I$959,""))</f>
        <v/>
      </c>
      <c r="D230" s="37" t="str">
        <f>IF(ISBLANK(A230),"",IF(_xlfn.XLOOKUP(A230,'pokedex_(Update_04.21)'!$A$2:$A$959,'pokedex_(Update_04.21)'!$J$2:$J$959,"")=0,"",_xlfn.XLOOKUP(A230,'pokedex_(Update_04.21)'!$A$2:$A$959,'pokedex_(Update_04.21)'!$J$2:$J$959,"")))</f>
        <v/>
      </c>
      <c r="Q230" s="37"/>
      <c r="R230" s="37"/>
      <c r="S230" s="37" t="str">
        <f>IF(ISBLANK(Q230),"",_xlfn.XLOOKUP(Q230,'pokedex_(Update_04.21)'!$A$2:$A$959,'pokedex_(Update_04.21)'!$I$2:$I$959,""))</f>
        <v/>
      </c>
      <c r="T230" s="37" t="str">
        <f>IF(ISBLANK(Q230),"",IF(_xlfn.XLOOKUP(Q230,'pokedex_(Update_04.21)'!$A$2:$A$959,'pokedex_(Update_04.21)'!$J$2:$J$959,"")=0,"",_xlfn.XLOOKUP(Q230,'pokedex_(Update_04.21)'!$A$2:$A$959,'pokedex_(Update_04.21)'!$J$2:$J$959,"")))</f>
        <v/>
      </c>
    </row>
    <row r="231" spans="1:20" x14ac:dyDescent="0.35">
      <c r="A231" s="37"/>
      <c r="B231" s="37"/>
      <c r="C231" s="37" t="str">
        <f>IF(ISBLANK(A231),"",_xlfn.XLOOKUP(A231,'pokedex_(Update_04.21)'!$A$2:$A$959,'pokedex_(Update_04.21)'!$I$2:$I$959,""))</f>
        <v/>
      </c>
      <c r="D231" s="37" t="str">
        <f>IF(ISBLANK(A231),"",IF(_xlfn.XLOOKUP(A231,'pokedex_(Update_04.21)'!$A$2:$A$959,'pokedex_(Update_04.21)'!$J$2:$J$959,"")=0,"",_xlfn.XLOOKUP(A231,'pokedex_(Update_04.21)'!$A$2:$A$959,'pokedex_(Update_04.21)'!$J$2:$J$959,"")))</f>
        <v/>
      </c>
      <c r="Q231" s="37"/>
      <c r="R231" s="37"/>
      <c r="S231" s="37" t="str">
        <f>IF(ISBLANK(Q231),"",_xlfn.XLOOKUP(Q231,'pokedex_(Update_04.21)'!$A$2:$A$959,'pokedex_(Update_04.21)'!$I$2:$I$959,""))</f>
        <v/>
      </c>
      <c r="T231" s="37" t="str">
        <f>IF(ISBLANK(Q231),"",IF(_xlfn.XLOOKUP(Q231,'pokedex_(Update_04.21)'!$A$2:$A$959,'pokedex_(Update_04.21)'!$J$2:$J$959,"")=0,"",_xlfn.XLOOKUP(Q231,'pokedex_(Update_04.21)'!$A$2:$A$959,'pokedex_(Update_04.21)'!$J$2:$J$959,"")))</f>
        <v/>
      </c>
    </row>
    <row r="232" spans="1:20" x14ac:dyDescent="0.35">
      <c r="A232" s="37"/>
      <c r="B232" s="37"/>
      <c r="C232" s="37" t="str">
        <f>IF(ISBLANK(A232),"",_xlfn.XLOOKUP(A232,'pokedex_(Update_04.21)'!$A$2:$A$959,'pokedex_(Update_04.21)'!$I$2:$I$959,""))</f>
        <v/>
      </c>
      <c r="D232" s="37" t="str">
        <f>IF(ISBLANK(A232),"",IF(_xlfn.XLOOKUP(A232,'pokedex_(Update_04.21)'!$A$2:$A$959,'pokedex_(Update_04.21)'!$J$2:$J$959,"")=0,"",_xlfn.XLOOKUP(A232,'pokedex_(Update_04.21)'!$A$2:$A$959,'pokedex_(Update_04.21)'!$J$2:$J$959,"")))</f>
        <v/>
      </c>
      <c r="Q232" s="37"/>
      <c r="R232" s="37"/>
      <c r="S232" s="37" t="str">
        <f>IF(ISBLANK(Q232),"",_xlfn.XLOOKUP(Q232,'pokedex_(Update_04.21)'!$A$2:$A$959,'pokedex_(Update_04.21)'!$I$2:$I$959,""))</f>
        <v/>
      </c>
      <c r="T232" s="37" t="str">
        <f>IF(ISBLANK(Q232),"",IF(_xlfn.XLOOKUP(Q232,'pokedex_(Update_04.21)'!$A$2:$A$959,'pokedex_(Update_04.21)'!$J$2:$J$959,"")=0,"",_xlfn.XLOOKUP(Q232,'pokedex_(Update_04.21)'!$A$2:$A$959,'pokedex_(Update_04.21)'!$J$2:$J$959,"")))</f>
        <v/>
      </c>
    </row>
    <row r="233" spans="1:20" x14ac:dyDescent="0.35">
      <c r="A233" s="37"/>
      <c r="B233" s="37"/>
      <c r="C233" s="37" t="str">
        <f>IF(ISBLANK(A233),"",_xlfn.XLOOKUP(A233,'pokedex_(Update_04.21)'!$A$2:$A$959,'pokedex_(Update_04.21)'!$I$2:$I$959,""))</f>
        <v/>
      </c>
      <c r="D233" s="37" t="str">
        <f>IF(ISBLANK(A233),"",IF(_xlfn.XLOOKUP(A233,'pokedex_(Update_04.21)'!$A$2:$A$959,'pokedex_(Update_04.21)'!$J$2:$J$959,"")=0,"",_xlfn.XLOOKUP(A233,'pokedex_(Update_04.21)'!$A$2:$A$959,'pokedex_(Update_04.21)'!$J$2:$J$959,"")))</f>
        <v/>
      </c>
      <c r="Q233" s="37"/>
      <c r="R233" s="37"/>
      <c r="S233" s="37" t="str">
        <f>IF(ISBLANK(Q233),"",_xlfn.XLOOKUP(Q233,'pokedex_(Update_04.21)'!$A$2:$A$959,'pokedex_(Update_04.21)'!$I$2:$I$959,""))</f>
        <v/>
      </c>
      <c r="T233" s="37" t="str">
        <f>IF(ISBLANK(Q233),"",IF(_xlfn.XLOOKUP(Q233,'pokedex_(Update_04.21)'!$A$2:$A$959,'pokedex_(Update_04.21)'!$J$2:$J$959,"")=0,"",_xlfn.XLOOKUP(Q233,'pokedex_(Update_04.21)'!$A$2:$A$959,'pokedex_(Update_04.21)'!$J$2:$J$959,"")))</f>
        <v/>
      </c>
    </row>
    <row r="234" spans="1:20" x14ac:dyDescent="0.35">
      <c r="A234" s="37"/>
      <c r="B234" s="37"/>
      <c r="C234" s="37" t="str">
        <f>IF(ISBLANK(A234),"",_xlfn.XLOOKUP(A234,'pokedex_(Update_04.21)'!$A$2:$A$959,'pokedex_(Update_04.21)'!$I$2:$I$959,""))</f>
        <v/>
      </c>
      <c r="D234" s="37" t="str">
        <f>IF(ISBLANK(A234),"",IF(_xlfn.XLOOKUP(A234,'pokedex_(Update_04.21)'!$A$2:$A$959,'pokedex_(Update_04.21)'!$J$2:$J$959,"")=0,"",_xlfn.XLOOKUP(A234,'pokedex_(Update_04.21)'!$A$2:$A$959,'pokedex_(Update_04.21)'!$J$2:$J$959,"")))</f>
        <v/>
      </c>
      <c r="Q234" s="37"/>
      <c r="R234" s="37"/>
      <c r="S234" s="37" t="str">
        <f>IF(ISBLANK(Q234),"",_xlfn.XLOOKUP(Q234,'pokedex_(Update_04.21)'!$A$2:$A$959,'pokedex_(Update_04.21)'!$I$2:$I$959,""))</f>
        <v/>
      </c>
      <c r="T234" s="37" t="str">
        <f>IF(ISBLANK(Q234),"",IF(_xlfn.XLOOKUP(Q234,'pokedex_(Update_04.21)'!$A$2:$A$959,'pokedex_(Update_04.21)'!$J$2:$J$959,"")=0,"",_xlfn.XLOOKUP(Q234,'pokedex_(Update_04.21)'!$A$2:$A$959,'pokedex_(Update_04.21)'!$J$2:$J$959,"")))</f>
        <v/>
      </c>
    </row>
    <row r="235" spans="1:20" x14ac:dyDescent="0.35">
      <c r="A235" s="37"/>
      <c r="B235" s="37"/>
      <c r="C235" s="37" t="str">
        <f>IF(ISBLANK(A235),"",_xlfn.XLOOKUP(A235,'pokedex_(Update_04.21)'!$A$2:$A$959,'pokedex_(Update_04.21)'!$I$2:$I$959,""))</f>
        <v/>
      </c>
      <c r="D235" s="37" t="str">
        <f>IF(ISBLANK(A235),"",IF(_xlfn.XLOOKUP(A235,'pokedex_(Update_04.21)'!$A$2:$A$959,'pokedex_(Update_04.21)'!$J$2:$J$959,"")=0,"",_xlfn.XLOOKUP(A235,'pokedex_(Update_04.21)'!$A$2:$A$959,'pokedex_(Update_04.21)'!$J$2:$J$959,"")))</f>
        <v/>
      </c>
      <c r="Q235" s="37"/>
      <c r="R235" s="37"/>
      <c r="S235" s="37" t="str">
        <f>IF(ISBLANK(Q235),"",_xlfn.XLOOKUP(Q235,'pokedex_(Update_04.21)'!$A$2:$A$959,'pokedex_(Update_04.21)'!$I$2:$I$959,""))</f>
        <v/>
      </c>
      <c r="T235" s="37" t="str">
        <f>IF(ISBLANK(Q235),"",IF(_xlfn.XLOOKUP(Q235,'pokedex_(Update_04.21)'!$A$2:$A$959,'pokedex_(Update_04.21)'!$J$2:$J$959,"")=0,"",_xlfn.XLOOKUP(Q235,'pokedex_(Update_04.21)'!$A$2:$A$959,'pokedex_(Update_04.21)'!$J$2:$J$959,"")))</f>
        <v/>
      </c>
    </row>
    <row r="236" spans="1:20" x14ac:dyDescent="0.35">
      <c r="A236" s="37"/>
      <c r="B236" s="37"/>
      <c r="C236" s="37" t="str">
        <f>IF(ISBLANK(A236),"",_xlfn.XLOOKUP(A236,'pokedex_(Update_04.21)'!$A$2:$A$959,'pokedex_(Update_04.21)'!$I$2:$I$959,""))</f>
        <v/>
      </c>
      <c r="D236" s="37" t="str">
        <f>IF(ISBLANK(A236),"",IF(_xlfn.XLOOKUP(A236,'pokedex_(Update_04.21)'!$A$2:$A$959,'pokedex_(Update_04.21)'!$J$2:$J$959,"")=0,"",_xlfn.XLOOKUP(A236,'pokedex_(Update_04.21)'!$A$2:$A$959,'pokedex_(Update_04.21)'!$J$2:$J$959,"")))</f>
        <v/>
      </c>
      <c r="Q236" s="37"/>
      <c r="R236" s="37"/>
      <c r="S236" s="37" t="str">
        <f>IF(ISBLANK(Q236),"",_xlfn.XLOOKUP(Q236,'pokedex_(Update_04.21)'!$A$2:$A$959,'pokedex_(Update_04.21)'!$I$2:$I$959,""))</f>
        <v/>
      </c>
      <c r="T236" s="37" t="str">
        <f>IF(ISBLANK(Q236),"",IF(_xlfn.XLOOKUP(Q236,'pokedex_(Update_04.21)'!$A$2:$A$959,'pokedex_(Update_04.21)'!$J$2:$J$959,"")=0,"",_xlfn.XLOOKUP(Q236,'pokedex_(Update_04.21)'!$A$2:$A$959,'pokedex_(Update_04.21)'!$J$2:$J$959,"")))</f>
        <v/>
      </c>
    </row>
    <row r="237" spans="1:20" x14ac:dyDescent="0.35">
      <c r="A237" s="37"/>
      <c r="B237" s="37"/>
      <c r="C237" s="37" t="str">
        <f>IF(ISBLANK(A237),"",_xlfn.XLOOKUP(A237,'pokedex_(Update_04.21)'!$A$2:$A$959,'pokedex_(Update_04.21)'!$I$2:$I$959,""))</f>
        <v/>
      </c>
      <c r="D237" s="37" t="str">
        <f>IF(ISBLANK(A237),"",IF(_xlfn.XLOOKUP(A237,'pokedex_(Update_04.21)'!$A$2:$A$959,'pokedex_(Update_04.21)'!$J$2:$J$959,"")=0,"",_xlfn.XLOOKUP(A237,'pokedex_(Update_04.21)'!$A$2:$A$959,'pokedex_(Update_04.21)'!$J$2:$J$959,"")))</f>
        <v/>
      </c>
      <c r="Q237" s="37"/>
      <c r="R237" s="37"/>
      <c r="S237" s="37" t="str">
        <f>IF(ISBLANK(Q237),"",_xlfn.XLOOKUP(Q237,'pokedex_(Update_04.21)'!$A$2:$A$959,'pokedex_(Update_04.21)'!$I$2:$I$959,""))</f>
        <v/>
      </c>
      <c r="T237" s="37" t="str">
        <f>IF(ISBLANK(Q237),"",IF(_xlfn.XLOOKUP(Q237,'pokedex_(Update_04.21)'!$A$2:$A$959,'pokedex_(Update_04.21)'!$J$2:$J$959,"")=0,"",_xlfn.XLOOKUP(Q237,'pokedex_(Update_04.21)'!$A$2:$A$959,'pokedex_(Update_04.21)'!$J$2:$J$959,"")))</f>
        <v/>
      </c>
    </row>
    <row r="238" spans="1:20" x14ac:dyDescent="0.35">
      <c r="A238" s="37"/>
      <c r="B238" s="37"/>
      <c r="C238" s="37" t="str">
        <f>IF(ISBLANK(A238),"",_xlfn.XLOOKUP(A238,'pokedex_(Update_04.21)'!$A$2:$A$959,'pokedex_(Update_04.21)'!$I$2:$I$959,""))</f>
        <v/>
      </c>
      <c r="D238" s="37" t="str">
        <f>IF(ISBLANK(A238),"",IF(_xlfn.XLOOKUP(A238,'pokedex_(Update_04.21)'!$A$2:$A$959,'pokedex_(Update_04.21)'!$J$2:$J$959,"")=0,"",_xlfn.XLOOKUP(A238,'pokedex_(Update_04.21)'!$A$2:$A$959,'pokedex_(Update_04.21)'!$J$2:$J$959,"")))</f>
        <v/>
      </c>
      <c r="Q238" s="37"/>
      <c r="R238" s="37"/>
      <c r="S238" s="37" t="str">
        <f>IF(ISBLANK(Q238),"",_xlfn.XLOOKUP(Q238,'pokedex_(Update_04.21)'!$A$2:$A$959,'pokedex_(Update_04.21)'!$I$2:$I$959,""))</f>
        <v/>
      </c>
      <c r="T238" s="37" t="str">
        <f>IF(ISBLANK(Q238),"",IF(_xlfn.XLOOKUP(Q238,'pokedex_(Update_04.21)'!$A$2:$A$959,'pokedex_(Update_04.21)'!$J$2:$J$959,"")=0,"",_xlfn.XLOOKUP(Q238,'pokedex_(Update_04.21)'!$A$2:$A$959,'pokedex_(Update_04.21)'!$J$2:$J$959,"")))</f>
        <v/>
      </c>
    </row>
    <row r="239" spans="1:20" x14ac:dyDescent="0.35">
      <c r="A239" s="37"/>
      <c r="B239" s="37"/>
      <c r="C239" s="37" t="str">
        <f>IF(ISBLANK(A239),"",_xlfn.XLOOKUP(A239,'pokedex_(Update_04.21)'!$A$2:$A$959,'pokedex_(Update_04.21)'!$I$2:$I$959,""))</f>
        <v/>
      </c>
      <c r="D239" s="37" t="str">
        <f>IF(ISBLANK(A239),"",IF(_xlfn.XLOOKUP(A239,'pokedex_(Update_04.21)'!$A$2:$A$959,'pokedex_(Update_04.21)'!$J$2:$J$959,"")=0,"",_xlfn.XLOOKUP(A239,'pokedex_(Update_04.21)'!$A$2:$A$959,'pokedex_(Update_04.21)'!$J$2:$J$959,"")))</f>
        <v/>
      </c>
      <c r="Q239" s="37"/>
      <c r="R239" s="37"/>
      <c r="S239" s="37" t="str">
        <f>IF(ISBLANK(Q239),"",_xlfn.XLOOKUP(Q239,'pokedex_(Update_04.21)'!$A$2:$A$959,'pokedex_(Update_04.21)'!$I$2:$I$959,""))</f>
        <v/>
      </c>
      <c r="T239" s="37" t="str">
        <f>IF(ISBLANK(Q239),"",IF(_xlfn.XLOOKUP(Q239,'pokedex_(Update_04.21)'!$A$2:$A$959,'pokedex_(Update_04.21)'!$J$2:$J$959,"")=0,"",_xlfn.XLOOKUP(Q239,'pokedex_(Update_04.21)'!$A$2:$A$959,'pokedex_(Update_04.21)'!$J$2:$J$959,"")))</f>
        <v/>
      </c>
    </row>
    <row r="240" spans="1:20" x14ac:dyDescent="0.35">
      <c r="A240" s="37"/>
      <c r="B240" s="37"/>
      <c r="C240" s="37" t="str">
        <f>IF(ISBLANK(A240),"",_xlfn.XLOOKUP(A240,'pokedex_(Update_04.21)'!$A$2:$A$959,'pokedex_(Update_04.21)'!$I$2:$I$959,""))</f>
        <v/>
      </c>
      <c r="D240" s="37" t="str">
        <f>IF(ISBLANK(A240),"",IF(_xlfn.XLOOKUP(A240,'pokedex_(Update_04.21)'!$A$2:$A$959,'pokedex_(Update_04.21)'!$J$2:$J$959,"")=0,"",_xlfn.XLOOKUP(A240,'pokedex_(Update_04.21)'!$A$2:$A$959,'pokedex_(Update_04.21)'!$J$2:$J$959,"")))</f>
        <v/>
      </c>
      <c r="Q240" s="37"/>
      <c r="R240" s="37"/>
      <c r="S240" s="37" t="str">
        <f>IF(ISBLANK(Q240),"",_xlfn.XLOOKUP(Q240,'pokedex_(Update_04.21)'!$A$2:$A$959,'pokedex_(Update_04.21)'!$I$2:$I$959,""))</f>
        <v/>
      </c>
      <c r="T240" s="37" t="str">
        <f>IF(ISBLANK(Q240),"",IF(_xlfn.XLOOKUP(Q240,'pokedex_(Update_04.21)'!$A$2:$A$959,'pokedex_(Update_04.21)'!$J$2:$J$959,"")=0,"",_xlfn.XLOOKUP(Q240,'pokedex_(Update_04.21)'!$A$2:$A$959,'pokedex_(Update_04.21)'!$J$2:$J$959,"")))</f>
        <v/>
      </c>
    </row>
    <row r="241" spans="1:20" x14ac:dyDescent="0.35">
      <c r="A241" s="37"/>
      <c r="B241" s="37"/>
      <c r="C241" s="37" t="str">
        <f>IF(ISBLANK(A241),"",_xlfn.XLOOKUP(A241,'pokedex_(Update_04.21)'!$A$2:$A$959,'pokedex_(Update_04.21)'!$I$2:$I$959,""))</f>
        <v/>
      </c>
      <c r="D241" s="37" t="str">
        <f>IF(ISBLANK(A241),"",IF(_xlfn.XLOOKUP(A241,'pokedex_(Update_04.21)'!$A$2:$A$959,'pokedex_(Update_04.21)'!$J$2:$J$959,"")=0,"",_xlfn.XLOOKUP(A241,'pokedex_(Update_04.21)'!$A$2:$A$959,'pokedex_(Update_04.21)'!$J$2:$J$959,"")))</f>
        <v/>
      </c>
      <c r="Q241" s="37"/>
      <c r="R241" s="37"/>
      <c r="S241" s="37" t="str">
        <f>IF(ISBLANK(Q241),"",_xlfn.XLOOKUP(Q241,'pokedex_(Update_04.21)'!$A$2:$A$959,'pokedex_(Update_04.21)'!$I$2:$I$959,""))</f>
        <v/>
      </c>
      <c r="T241" s="37" t="str">
        <f>IF(ISBLANK(Q241),"",IF(_xlfn.XLOOKUP(Q241,'pokedex_(Update_04.21)'!$A$2:$A$959,'pokedex_(Update_04.21)'!$J$2:$J$959,"")=0,"",_xlfn.XLOOKUP(Q241,'pokedex_(Update_04.21)'!$A$2:$A$959,'pokedex_(Update_04.21)'!$J$2:$J$959,"")))</f>
        <v/>
      </c>
    </row>
    <row r="242" spans="1:20" x14ac:dyDescent="0.35">
      <c r="A242" s="37"/>
      <c r="B242" s="37"/>
      <c r="C242" s="37" t="str">
        <f>IF(ISBLANK(A242),"",_xlfn.XLOOKUP(A242,'pokedex_(Update_04.21)'!$A$2:$A$959,'pokedex_(Update_04.21)'!$I$2:$I$959,""))</f>
        <v/>
      </c>
      <c r="D242" s="37" t="str">
        <f>IF(ISBLANK(A242),"",IF(_xlfn.XLOOKUP(A242,'pokedex_(Update_04.21)'!$A$2:$A$959,'pokedex_(Update_04.21)'!$J$2:$J$959,"")=0,"",_xlfn.XLOOKUP(A242,'pokedex_(Update_04.21)'!$A$2:$A$959,'pokedex_(Update_04.21)'!$J$2:$J$959,"")))</f>
        <v/>
      </c>
      <c r="Q242" s="37"/>
      <c r="R242" s="37"/>
      <c r="S242" s="37" t="str">
        <f>IF(ISBLANK(Q242),"",_xlfn.XLOOKUP(Q242,'pokedex_(Update_04.21)'!$A$2:$A$959,'pokedex_(Update_04.21)'!$I$2:$I$959,""))</f>
        <v/>
      </c>
      <c r="T242" s="37" t="str">
        <f>IF(ISBLANK(Q242),"",IF(_xlfn.XLOOKUP(Q242,'pokedex_(Update_04.21)'!$A$2:$A$959,'pokedex_(Update_04.21)'!$J$2:$J$959,"")=0,"",_xlfn.XLOOKUP(Q242,'pokedex_(Update_04.21)'!$A$2:$A$959,'pokedex_(Update_04.21)'!$J$2:$J$959,"")))</f>
        <v/>
      </c>
    </row>
    <row r="243" spans="1:20" x14ac:dyDescent="0.35">
      <c r="A243" s="37"/>
      <c r="B243" s="37"/>
      <c r="C243" s="37" t="str">
        <f>IF(ISBLANK(A243),"",_xlfn.XLOOKUP(A243,'pokedex_(Update_04.21)'!$A$2:$A$959,'pokedex_(Update_04.21)'!$I$2:$I$959,""))</f>
        <v/>
      </c>
      <c r="D243" s="37" t="str">
        <f>IF(ISBLANK(A243),"",IF(_xlfn.XLOOKUP(A243,'pokedex_(Update_04.21)'!$A$2:$A$959,'pokedex_(Update_04.21)'!$J$2:$J$959,"")=0,"",_xlfn.XLOOKUP(A243,'pokedex_(Update_04.21)'!$A$2:$A$959,'pokedex_(Update_04.21)'!$J$2:$J$959,"")))</f>
        <v/>
      </c>
      <c r="Q243" s="37"/>
      <c r="R243" s="37"/>
      <c r="S243" s="37" t="str">
        <f>IF(ISBLANK(Q243),"",_xlfn.XLOOKUP(Q243,'pokedex_(Update_04.21)'!$A$2:$A$959,'pokedex_(Update_04.21)'!$I$2:$I$959,""))</f>
        <v/>
      </c>
      <c r="T243" s="37" t="str">
        <f>IF(ISBLANK(Q243),"",IF(_xlfn.XLOOKUP(Q243,'pokedex_(Update_04.21)'!$A$2:$A$959,'pokedex_(Update_04.21)'!$J$2:$J$959,"")=0,"",_xlfn.XLOOKUP(Q243,'pokedex_(Update_04.21)'!$A$2:$A$959,'pokedex_(Update_04.21)'!$J$2:$J$959,"")))</f>
        <v/>
      </c>
    </row>
    <row r="244" spans="1:20" x14ac:dyDescent="0.35">
      <c r="A244" s="37"/>
      <c r="B244" s="37"/>
      <c r="C244" s="37" t="str">
        <f>IF(ISBLANK(A244),"",_xlfn.XLOOKUP(A244,'pokedex_(Update_04.21)'!$A$2:$A$959,'pokedex_(Update_04.21)'!$I$2:$I$959,""))</f>
        <v/>
      </c>
      <c r="D244" s="37" t="str">
        <f>IF(ISBLANK(A244),"",IF(_xlfn.XLOOKUP(A244,'pokedex_(Update_04.21)'!$A$2:$A$959,'pokedex_(Update_04.21)'!$J$2:$J$959,"")=0,"",_xlfn.XLOOKUP(A244,'pokedex_(Update_04.21)'!$A$2:$A$959,'pokedex_(Update_04.21)'!$J$2:$J$959,"")))</f>
        <v/>
      </c>
      <c r="Q244" s="37"/>
      <c r="R244" s="37"/>
      <c r="S244" s="37" t="str">
        <f>IF(ISBLANK(Q244),"",_xlfn.XLOOKUP(Q244,'pokedex_(Update_04.21)'!$A$2:$A$959,'pokedex_(Update_04.21)'!$I$2:$I$959,""))</f>
        <v/>
      </c>
      <c r="T244" s="37" t="str">
        <f>IF(ISBLANK(Q244),"",IF(_xlfn.XLOOKUP(Q244,'pokedex_(Update_04.21)'!$A$2:$A$959,'pokedex_(Update_04.21)'!$J$2:$J$959,"")=0,"",_xlfn.XLOOKUP(Q244,'pokedex_(Update_04.21)'!$A$2:$A$959,'pokedex_(Update_04.21)'!$J$2:$J$959,"")))</f>
        <v/>
      </c>
    </row>
    <row r="245" spans="1:20" x14ac:dyDescent="0.35">
      <c r="A245" s="37"/>
      <c r="B245" s="37"/>
      <c r="C245" s="37" t="str">
        <f>IF(ISBLANK(A245),"",_xlfn.XLOOKUP(A245,'pokedex_(Update_04.21)'!$A$2:$A$959,'pokedex_(Update_04.21)'!$I$2:$I$959,""))</f>
        <v/>
      </c>
      <c r="D245" s="37" t="str">
        <f>IF(ISBLANK(A245),"",IF(_xlfn.XLOOKUP(A245,'pokedex_(Update_04.21)'!$A$2:$A$959,'pokedex_(Update_04.21)'!$J$2:$J$959,"")=0,"",_xlfn.XLOOKUP(A245,'pokedex_(Update_04.21)'!$A$2:$A$959,'pokedex_(Update_04.21)'!$J$2:$J$959,"")))</f>
        <v/>
      </c>
      <c r="Q245" s="37"/>
      <c r="R245" s="37"/>
      <c r="S245" s="37" t="str">
        <f>IF(ISBLANK(Q245),"",_xlfn.XLOOKUP(Q245,'pokedex_(Update_04.21)'!$A$2:$A$959,'pokedex_(Update_04.21)'!$I$2:$I$959,""))</f>
        <v/>
      </c>
      <c r="T245" s="37" t="str">
        <f>IF(ISBLANK(Q245),"",IF(_xlfn.XLOOKUP(Q245,'pokedex_(Update_04.21)'!$A$2:$A$959,'pokedex_(Update_04.21)'!$J$2:$J$959,"")=0,"",_xlfn.XLOOKUP(Q245,'pokedex_(Update_04.21)'!$A$2:$A$959,'pokedex_(Update_04.21)'!$J$2:$J$959,"")))</f>
        <v/>
      </c>
    </row>
    <row r="246" spans="1:20" x14ac:dyDescent="0.35">
      <c r="A246" s="37"/>
      <c r="B246" s="37"/>
      <c r="C246" s="37" t="str">
        <f>IF(ISBLANK(A246),"",_xlfn.XLOOKUP(A246,'pokedex_(Update_04.21)'!$A$2:$A$959,'pokedex_(Update_04.21)'!$I$2:$I$959,""))</f>
        <v/>
      </c>
      <c r="D246" s="37" t="str">
        <f>IF(ISBLANK(A246),"",IF(_xlfn.XLOOKUP(A246,'pokedex_(Update_04.21)'!$A$2:$A$959,'pokedex_(Update_04.21)'!$J$2:$J$959,"")=0,"",_xlfn.XLOOKUP(A246,'pokedex_(Update_04.21)'!$A$2:$A$959,'pokedex_(Update_04.21)'!$J$2:$J$959,"")))</f>
        <v/>
      </c>
      <c r="Q246" s="37"/>
      <c r="R246" s="37"/>
      <c r="S246" s="37" t="str">
        <f>IF(ISBLANK(Q246),"",_xlfn.XLOOKUP(Q246,'pokedex_(Update_04.21)'!$A$2:$A$959,'pokedex_(Update_04.21)'!$I$2:$I$959,""))</f>
        <v/>
      </c>
      <c r="T246" s="37" t="str">
        <f>IF(ISBLANK(Q246),"",IF(_xlfn.XLOOKUP(Q246,'pokedex_(Update_04.21)'!$A$2:$A$959,'pokedex_(Update_04.21)'!$J$2:$J$959,"")=0,"",_xlfn.XLOOKUP(Q246,'pokedex_(Update_04.21)'!$A$2:$A$959,'pokedex_(Update_04.21)'!$J$2:$J$959,"")))</f>
        <v/>
      </c>
    </row>
    <row r="247" spans="1:20" x14ac:dyDescent="0.35">
      <c r="A247" s="37"/>
      <c r="B247" s="37"/>
      <c r="C247" s="37" t="str">
        <f>IF(ISBLANK(A247),"",_xlfn.XLOOKUP(A247,'pokedex_(Update_04.21)'!$A$2:$A$959,'pokedex_(Update_04.21)'!$I$2:$I$959,""))</f>
        <v/>
      </c>
      <c r="D247" s="37" t="str">
        <f>IF(ISBLANK(A247),"",IF(_xlfn.XLOOKUP(A247,'pokedex_(Update_04.21)'!$A$2:$A$959,'pokedex_(Update_04.21)'!$J$2:$J$959,"")=0,"",_xlfn.XLOOKUP(A247,'pokedex_(Update_04.21)'!$A$2:$A$959,'pokedex_(Update_04.21)'!$J$2:$J$959,"")))</f>
        <v/>
      </c>
      <c r="Q247" s="37"/>
      <c r="R247" s="37"/>
      <c r="S247" s="37" t="str">
        <f>IF(ISBLANK(Q247),"",_xlfn.XLOOKUP(Q247,'pokedex_(Update_04.21)'!$A$2:$A$959,'pokedex_(Update_04.21)'!$I$2:$I$959,""))</f>
        <v/>
      </c>
      <c r="T247" s="37" t="str">
        <f>IF(ISBLANK(Q247),"",IF(_xlfn.XLOOKUP(Q247,'pokedex_(Update_04.21)'!$A$2:$A$959,'pokedex_(Update_04.21)'!$J$2:$J$959,"")=0,"",_xlfn.XLOOKUP(Q247,'pokedex_(Update_04.21)'!$A$2:$A$959,'pokedex_(Update_04.21)'!$J$2:$J$959,"")))</f>
        <v/>
      </c>
    </row>
    <row r="248" spans="1:20" x14ac:dyDescent="0.35">
      <c r="A248" s="37"/>
      <c r="B248" s="37"/>
      <c r="C248" s="37" t="str">
        <f>IF(ISBLANK(A248),"",_xlfn.XLOOKUP(A248,'pokedex_(Update_04.21)'!$A$2:$A$959,'pokedex_(Update_04.21)'!$I$2:$I$959,""))</f>
        <v/>
      </c>
      <c r="D248" s="37" t="str">
        <f>IF(ISBLANK(A248),"",IF(_xlfn.XLOOKUP(A248,'pokedex_(Update_04.21)'!$A$2:$A$959,'pokedex_(Update_04.21)'!$J$2:$J$959,"")=0,"",_xlfn.XLOOKUP(A248,'pokedex_(Update_04.21)'!$A$2:$A$959,'pokedex_(Update_04.21)'!$J$2:$J$959,"")))</f>
        <v/>
      </c>
      <c r="Q248" s="37"/>
      <c r="R248" s="37"/>
      <c r="S248" s="37" t="str">
        <f>IF(ISBLANK(Q248),"",_xlfn.XLOOKUP(Q248,'pokedex_(Update_04.21)'!$A$2:$A$959,'pokedex_(Update_04.21)'!$I$2:$I$959,""))</f>
        <v/>
      </c>
      <c r="T248" s="37" t="str">
        <f>IF(ISBLANK(Q248),"",IF(_xlfn.XLOOKUP(Q248,'pokedex_(Update_04.21)'!$A$2:$A$959,'pokedex_(Update_04.21)'!$J$2:$J$959,"")=0,"",_xlfn.XLOOKUP(Q248,'pokedex_(Update_04.21)'!$A$2:$A$959,'pokedex_(Update_04.21)'!$J$2:$J$959,"")))</f>
        <v/>
      </c>
    </row>
    <row r="249" spans="1:20" x14ac:dyDescent="0.35">
      <c r="A249" s="37"/>
      <c r="B249" s="37"/>
      <c r="C249" s="37" t="str">
        <f>IF(ISBLANK(A249),"",_xlfn.XLOOKUP(A249,'pokedex_(Update_04.21)'!$A$2:$A$959,'pokedex_(Update_04.21)'!$I$2:$I$959,""))</f>
        <v/>
      </c>
      <c r="D249" s="37" t="str">
        <f>IF(ISBLANK(A249),"",IF(_xlfn.XLOOKUP(A249,'pokedex_(Update_04.21)'!$A$2:$A$959,'pokedex_(Update_04.21)'!$J$2:$J$959,"")=0,"",_xlfn.XLOOKUP(A249,'pokedex_(Update_04.21)'!$A$2:$A$959,'pokedex_(Update_04.21)'!$J$2:$J$959,"")))</f>
        <v/>
      </c>
      <c r="Q249" s="37"/>
      <c r="R249" s="37"/>
      <c r="S249" s="37" t="str">
        <f>IF(ISBLANK(Q249),"",_xlfn.XLOOKUP(Q249,'pokedex_(Update_04.21)'!$A$2:$A$959,'pokedex_(Update_04.21)'!$I$2:$I$959,""))</f>
        <v/>
      </c>
      <c r="T249" s="37" t="str">
        <f>IF(ISBLANK(Q249),"",IF(_xlfn.XLOOKUP(Q249,'pokedex_(Update_04.21)'!$A$2:$A$959,'pokedex_(Update_04.21)'!$J$2:$J$959,"")=0,"",_xlfn.XLOOKUP(Q249,'pokedex_(Update_04.21)'!$A$2:$A$959,'pokedex_(Update_04.21)'!$J$2:$J$959,"")))</f>
        <v/>
      </c>
    </row>
    <row r="250" spans="1:20" x14ac:dyDescent="0.35">
      <c r="A250" s="37"/>
      <c r="B250" s="37"/>
      <c r="C250" s="37" t="str">
        <f>IF(ISBLANK(A250),"",_xlfn.XLOOKUP(A250,'pokedex_(Update_04.21)'!$A$2:$A$959,'pokedex_(Update_04.21)'!$I$2:$I$959,""))</f>
        <v/>
      </c>
      <c r="D250" s="37" t="str">
        <f>IF(ISBLANK(A250),"",IF(_xlfn.XLOOKUP(A250,'pokedex_(Update_04.21)'!$A$2:$A$959,'pokedex_(Update_04.21)'!$J$2:$J$959,"")=0,"",_xlfn.XLOOKUP(A250,'pokedex_(Update_04.21)'!$A$2:$A$959,'pokedex_(Update_04.21)'!$J$2:$J$959,"")))</f>
        <v/>
      </c>
      <c r="Q250" s="37"/>
      <c r="R250" s="37"/>
      <c r="S250" s="37" t="str">
        <f>IF(ISBLANK(Q250),"",_xlfn.XLOOKUP(Q250,'pokedex_(Update_04.21)'!$A$2:$A$959,'pokedex_(Update_04.21)'!$I$2:$I$959,""))</f>
        <v/>
      </c>
      <c r="T250" s="37" t="str">
        <f>IF(ISBLANK(Q250),"",IF(_xlfn.XLOOKUP(Q250,'pokedex_(Update_04.21)'!$A$2:$A$959,'pokedex_(Update_04.21)'!$J$2:$J$959,"")=0,"",_xlfn.XLOOKUP(Q250,'pokedex_(Update_04.21)'!$A$2:$A$959,'pokedex_(Update_04.21)'!$J$2:$J$959,"")))</f>
        <v/>
      </c>
    </row>
    <row r="251" spans="1:20" x14ac:dyDescent="0.35">
      <c r="A251" s="37"/>
      <c r="B251" s="37"/>
      <c r="C251" s="37" t="str">
        <f>IF(ISBLANK(A251),"",_xlfn.XLOOKUP(A251,'pokedex_(Update_04.21)'!$A$2:$A$959,'pokedex_(Update_04.21)'!$I$2:$I$959,""))</f>
        <v/>
      </c>
      <c r="D251" s="37" t="str">
        <f>IF(ISBLANK(A251),"",IF(_xlfn.XLOOKUP(A251,'pokedex_(Update_04.21)'!$A$2:$A$959,'pokedex_(Update_04.21)'!$J$2:$J$959,"")=0,"",_xlfn.XLOOKUP(A251,'pokedex_(Update_04.21)'!$A$2:$A$959,'pokedex_(Update_04.21)'!$J$2:$J$959,"")))</f>
        <v/>
      </c>
      <c r="Q251" s="37"/>
      <c r="R251" s="37"/>
      <c r="S251" s="37" t="str">
        <f>IF(ISBLANK(Q251),"",_xlfn.XLOOKUP(Q251,'pokedex_(Update_04.21)'!$A$2:$A$959,'pokedex_(Update_04.21)'!$I$2:$I$959,""))</f>
        <v/>
      </c>
      <c r="T251" s="37" t="str">
        <f>IF(ISBLANK(Q251),"",IF(_xlfn.XLOOKUP(Q251,'pokedex_(Update_04.21)'!$A$2:$A$959,'pokedex_(Update_04.21)'!$J$2:$J$959,"")=0,"",_xlfn.XLOOKUP(Q251,'pokedex_(Update_04.21)'!$A$2:$A$959,'pokedex_(Update_04.21)'!$J$2:$J$959,"")))</f>
        <v/>
      </c>
    </row>
    <row r="252" spans="1:20" x14ac:dyDescent="0.35">
      <c r="A252" s="37"/>
      <c r="B252" s="37"/>
      <c r="C252" s="37" t="str">
        <f>IF(ISBLANK(A252),"",_xlfn.XLOOKUP(A252,'pokedex_(Update_04.21)'!$A$2:$A$959,'pokedex_(Update_04.21)'!$I$2:$I$959,""))</f>
        <v/>
      </c>
      <c r="D252" s="37" t="str">
        <f>IF(ISBLANK(A252),"",IF(_xlfn.XLOOKUP(A252,'pokedex_(Update_04.21)'!$A$2:$A$959,'pokedex_(Update_04.21)'!$J$2:$J$959,"")=0,"",_xlfn.XLOOKUP(A252,'pokedex_(Update_04.21)'!$A$2:$A$959,'pokedex_(Update_04.21)'!$J$2:$J$959,"")))</f>
        <v/>
      </c>
      <c r="Q252" s="37"/>
      <c r="R252" s="37"/>
      <c r="S252" s="37" t="str">
        <f>IF(ISBLANK(Q252),"",_xlfn.XLOOKUP(Q252,'pokedex_(Update_04.21)'!$A$2:$A$959,'pokedex_(Update_04.21)'!$I$2:$I$959,""))</f>
        <v/>
      </c>
      <c r="T252" s="37" t="str">
        <f>IF(ISBLANK(Q252),"",IF(_xlfn.XLOOKUP(Q252,'pokedex_(Update_04.21)'!$A$2:$A$959,'pokedex_(Update_04.21)'!$J$2:$J$959,"")=0,"",_xlfn.XLOOKUP(Q252,'pokedex_(Update_04.21)'!$A$2:$A$959,'pokedex_(Update_04.21)'!$J$2:$J$959,"")))</f>
        <v/>
      </c>
    </row>
    <row r="253" spans="1:20" x14ac:dyDescent="0.35">
      <c r="A253" s="37"/>
      <c r="B253" s="37"/>
      <c r="C253" s="37" t="str">
        <f>IF(ISBLANK(A253),"",_xlfn.XLOOKUP(A253,'pokedex_(Update_04.21)'!$A$2:$A$959,'pokedex_(Update_04.21)'!$I$2:$I$959,""))</f>
        <v/>
      </c>
      <c r="D253" s="37" t="str">
        <f>IF(ISBLANK(A253),"",IF(_xlfn.XLOOKUP(A253,'pokedex_(Update_04.21)'!$A$2:$A$959,'pokedex_(Update_04.21)'!$J$2:$J$959,"")=0,"",_xlfn.XLOOKUP(A253,'pokedex_(Update_04.21)'!$A$2:$A$959,'pokedex_(Update_04.21)'!$J$2:$J$959,"")))</f>
        <v/>
      </c>
      <c r="Q253" s="37"/>
      <c r="R253" s="37"/>
      <c r="S253" s="37" t="str">
        <f>IF(ISBLANK(Q253),"",_xlfn.XLOOKUP(Q253,'pokedex_(Update_04.21)'!$A$2:$A$959,'pokedex_(Update_04.21)'!$I$2:$I$959,""))</f>
        <v/>
      </c>
      <c r="T253" s="37" t="str">
        <f>IF(ISBLANK(Q253),"",IF(_xlfn.XLOOKUP(Q253,'pokedex_(Update_04.21)'!$A$2:$A$959,'pokedex_(Update_04.21)'!$J$2:$J$959,"")=0,"",_xlfn.XLOOKUP(Q253,'pokedex_(Update_04.21)'!$A$2:$A$959,'pokedex_(Update_04.21)'!$J$2:$J$959,"")))</f>
        <v/>
      </c>
    </row>
    <row r="254" spans="1:20" x14ac:dyDescent="0.35">
      <c r="A254" s="37"/>
      <c r="B254" s="37"/>
      <c r="C254" s="37" t="str">
        <f>IF(ISBLANK(A254),"",_xlfn.XLOOKUP(A254,'pokedex_(Update_04.21)'!$A$2:$A$959,'pokedex_(Update_04.21)'!$I$2:$I$959,""))</f>
        <v/>
      </c>
      <c r="D254" s="37" t="str">
        <f>IF(ISBLANK(A254),"",IF(_xlfn.XLOOKUP(A254,'pokedex_(Update_04.21)'!$A$2:$A$959,'pokedex_(Update_04.21)'!$J$2:$J$959,"")=0,"",_xlfn.XLOOKUP(A254,'pokedex_(Update_04.21)'!$A$2:$A$959,'pokedex_(Update_04.21)'!$J$2:$J$959,"")))</f>
        <v/>
      </c>
      <c r="Q254" s="37"/>
      <c r="R254" s="37"/>
      <c r="S254" s="37" t="str">
        <f>IF(ISBLANK(Q254),"",_xlfn.XLOOKUP(Q254,'pokedex_(Update_04.21)'!$A$2:$A$959,'pokedex_(Update_04.21)'!$I$2:$I$959,""))</f>
        <v/>
      </c>
      <c r="T254" s="37" t="str">
        <f>IF(ISBLANK(Q254),"",IF(_xlfn.XLOOKUP(Q254,'pokedex_(Update_04.21)'!$A$2:$A$959,'pokedex_(Update_04.21)'!$J$2:$J$959,"")=0,"",_xlfn.XLOOKUP(Q254,'pokedex_(Update_04.21)'!$A$2:$A$959,'pokedex_(Update_04.21)'!$J$2:$J$959,"")))</f>
        <v/>
      </c>
    </row>
    <row r="255" spans="1:20" x14ac:dyDescent="0.35">
      <c r="A255" s="37"/>
      <c r="B255" s="37"/>
      <c r="C255" s="37" t="str">
        <f>IF(ISBLANK(A255),"",_xlfn.XLOOKUP(A255,'pokedex_(Update_04.21)'!$A$2:$A$959,'pokedex_(Update_04.21)'!$I$2:$I$959,""))</f>
        <v/>
      </c>
      <c r="D255" s="37" t="str">
        <f>IF(ISBLANK(A255),"",IF(_xlfn.XLOOKUP(A255,'pokedex_(Update_04.21)'!$A$2:$A$959,'pokedex_(Update_04.21)'!$J$2:$J$959,"")=0,"",_xlfn.XLOOKUP(A255,'pokedex_(Update_04.21)'!$A$2:$A$959,'pokedex_(Update_04.21)'!$J$2:$J$959,"")))</f>
        <v/>
      </c>
      <c r="Q255" s="37"/>
      <c r="R255" s="37"/>
      <c r="S255" s="37" t="str">
        <f>IF(ISBLANK(Q255),"",_xlfn.XLOOKUP(Q255,'pokedex_(Update_04.21)'!$A$2:$A$959,'pokedex_(Update_04.21)'!$I$2:$I$959,""))</f>
        <v/>
      </c>
      <c r="T255" s="37" t="str">
        <f>IF(ISBLANK(Q255),"",IF(_xlfn.XLOOKUP(Q255,'pokedex_(Update_04.21)'!$A$2:$A$959,'pokedex_(Update_04.21)'!$J$2:$J$959,"")=0,"",_xlfn.XLOOKUP(Q255,'pokedex_(Update_04.21)'!$A$2:$A$959,'pokedex_(Update_04.21)'!$J$2:$J$959,"")))</f>
        <v/>
      </c>
    </row>
    <row r="256" spans="1:20" x14ac:dyDescent="0.35">
      <c r="A256" s="37"/>
      <c r="B256" s="37"/>
      <c r="C256" s="37" t="str">
        <f>IF(ISBLANK(A256),"",_xlfn.XLOOKUP(A256,'pokedex_(Update_04.21)'!$A$2:$A$959,'pokedex_(Update_04.21)'!$I$2:$I$959,""))</f>
        <v/>
      </c>
      <c r="D256" s="37" t="str">
        <f>IF(ISBLANK(A256),"",IF(_xlfn.XLOOKUP(A256,'pokedex_(Update_04.21)'!$A$2:$A$959,'pokedex_(Update_04.21)'!$J$2:$J$959,"")=0,"",_xlfn.XLOOKUP(A256,'pokedex_(Update_04.21)'!$A$2:$A$959,'pokedex_(Update_04.21)'!$J$2:$J$959,"")))</f>
        <v/>
      </c>
      <c r="Q256" s="37"/>
      <c r="R256" s="37"/>
      <c r="S256" s="37" t="str">
        <f>IF(ISBLANK(Q256),"",_xlfn.XLOOKUP(Q256,'pokedex_(Update_04.21)'!$A$2:$A$959,'pokedex_(Update_04.21)'!$I$2:$I$959,""))</f>
        <v/>
      </c>
      <c r="T256" s="37" t="str">
        <f>IF(ISBLANK(Q256),"",IF(_xlfn.XLOOKUP(Q256,'pokedex_(Update_04.21)'!$A$2:$A$959,'pokedex_(Update_04.21)'!$J$2:$J$959,"")=0,"",_xlfn.XLOOKUP(Q256,'pokedex_(Update_04.21)'!$A$2:$A$959,'pokedex_(Update_04.21)'!$J$2:$J$959,"")))</f>
        <v/>
      </c>
    </row>
    <row r="257" spans="1:20" x14ac:dyDescent="0.35">
      <c r="A257" s="37"/>
      <c r="B257" s="37"/>
      <c r="C257" s="37" t="str">
        <f>IF(ISBLANK(A257),"",_xlfn.XLOOKUP(A257,'pokedex_(Update_04.21)'!$A$2:$A$959,'pokedex_(Update_04.21)'!$I$2:$I$959,""))</f>
        <v/>
      </c>
      <c r="D257" s="37" t="str">
        <f>IF(ISBLANK(A257),"",IF(_xlfn.XLOOKUP(A257,'pokedex_(Update_04.21)'!$A$2:$A$959,'pokedex_(Update_04.21)'!$J$2:$J$959,"")=0,"",_xlfn.XLOOKUP(A257,'pokedex_(Update_04.21)'!$A$2:$A$959,'pokedex_(Update_04.21)'!$J$2:$J$959,"")))</f>
        <v/>
      </c>
      <c r="Q257" s="37"/>
      <c r="R257" s="37"/>
      <c r="S257" s="37" t="str">
        <f>IF(ISBLANK(Q257),"",_xlfn.XLOOKUP(Q257,'pokedex_(Update_04.21)'!$A$2:$A$959,'pokedex_(Update_04.21)'!$I$2:$I$959,""))</f>
        <v/>
      </c>
      <c r="T257" s="37" t="str">
        <f>IF(ISBLANK(Q257),"",IF(_xlfn.XLOOKUP(Q257,'pokedex_(Update_04.21)'!$A$2:$A$959,'pokedex_(Update_04.21)'!$J$2:$J$959,"")=0,"",_xlfn.XLOOKUP(Q257,'pokedex_(Update_04.21)'!$A$2:$A$959,'pokedex_(Update_04.21)'!$J$2:$J$959,"")))</f>
        <v/>
      </c>
    </row>
    <row r="258" spans="1:20" x14ac:dyDescent="0.35">
      <c r="A258" s="37"/>
      <c r="B258" s="37"/>
      <c r="C258" s="37" t="str">
        <f>IF(ISBLANK(A258),"",_xlfn.XLOOKUP(A258,'pokedex_(Update_04.21)'!$A$2:$A$959,'pokedex_(Update_04.21)'!$I$2:$I$959,""))</f>
        <v/>
      </c>
      <c r="D258" s="37" t="str">
        <f>IF(ISBLANK(A258),"",IF(_xlfn.XLOOKUP(A258,'pokedex_(Update_04.21)'!$A$2:$A$959,'pokedex_(Update_04.21)'!$J$2:$J$959,"")=0,"",_xlfn.XLOOKUP(A258,'pokedex_(Update_04.21)'!$A$2:$A$959,'pokedex_(Update_04.21)'!$J$2:$J$959,"")))</f>
        <v/>
      </c>
      <c r="Q258" s="37"/>
      <c r="R258" s="37"/>
      <c r="S258" s="37" t="str">
        <f>IF(ISBLANK(Q258),"",_xlfn.XLOOKUP(Q258,'pokedex_(Update_04.21)'!$A$2:$A$959,'pokedex_(Update_04.21)'!$I$2:$I$959,""))</f>
        <v/>
      </c>
      <c r="T258" s="37" t="str">
        <f>IF(ISBLANK(Q258),"",IF(_xlfn.XLOOKUP(Q258,'pokedex_(Update_04.21)'!$A$2:$A$959,'pokedex_(Update_04.21)'!$J$2:$J$959,"")=0,"",_xlfn.XLOOKUP(Q258,'pokedex_(Update_04.21)'!$A$2:$A$959,'pokedex_(Update_04.21)'!$J$2:$J$959,"")))</f>
        <v/>
      </c>
    </row>
    <row r="259" spans="1:20" x14ac:dyDescent="0.35">
      <c r="A259" s="37"/>
      <c r="B259" s="37"/>
      <c r="C259" s="37" t="str">
        <f>IF(ISBLANK(A259),"",_xlfn.XLOOKUP(A259,'pokedex_(Update_04.21)'!$A$2:$A$959,'pokedex_(Update_04.21)'!$I$2:$I$959,""))</f>
        <v/>
      </c>
      <c r="D259" s="37" t="str">
        <f>IF(ISBLANK(A259),"",IF(_xlfn.XLOOKUP(A259,'pokedex_(Update_04.21)'!$A$2:$A$959,'pokedex_(Update_04.21)'!$J$2:$J$959,"")=0,"",_xlfn.XLOOKUP(A259,'pokedex_(Update_04.21)'!$A$2:$A$959,'pokedex_(Update_04.21)'!$J$2:$J$959,"")))</f>
        <v/>
      </c>
      <c r="Q259" s="37"/>
      <c r="R259" s="37"/>
      <c r="S259" s="37" t="str">
        <f>IF(ISBLANK(Q259),"",_xlfn.XLOOKUP(Q259,'pokedex_(Update_04.21)'!$A$2:$A$959,'pokedex_(Update_04.21)'!$I$2:$I$959,""))</f>
        <v/>
      </c>
      <c r="T259" s="37" t="str">
        <f>IF(ISBLANK(Q259),"",IF(_xlfn.XLOOKUP(Q259,'pokedex_(Update_04.21)'!$A$2:$A$959,'pokedex_(Update_04.21)'!$J$2:$J$959,"")=0,"",_xlfn.XLOOKUP(Q259,'pokedex_(Update_04.21)'!$A$2:$A$959,'pokedex_(Update_04.21)'!$J$2:$J$959,"")))</f>
        <v/>
      </c>
    </row>
    <row r="260" spans="1:20" x14ac:dyDescent="0.35">
      <c r="A260" s="37"/>
      <c r="B260" s="37"/>
      <c r="C260" s="37" t="str">
        <f>IF(ISBLANK(A260),"",_xlfn.XLOOKUP(A260,'pokedex_(Update_04.21)'!$A$2:$A$959,'pokedex_(Update_04.21)'!$I$2:$I$959,""))</f>
        <v/>
      </c>
      <c r="D260" s="37" t="str">
        <f>IF(ISBLANK(A260),"",IF(_xlfn.XLOOKUP(A260,'pokedex_(Update_04.21)'!$A$2:$A$959,'pokedex_(Update_04.21)'!$J$2:$J$959,"")=0,"",_xlfn.XLOOKUP(A260,'pokedex_(Update_04.21)'!$A$2:$A$959,'pokedex_(Update_04.21)'!$J$2:$J$959,"")))</f>
        <v/>
      </c>
      <c r="Q260" s="37"/>
      <c r="R260" s="37"/>
      <c r="S260" s="37" t="str">
        <f>IF(ISBLANK(Q260),"",_xlfn.XLOOKUP(Q260,'pokedex_(Update_04.21)'!$A$2:$A$959,'pokedex_(Update_04.21)'!$I$2:$I$959,""))</f>
        <v/>
      </c>
      <c r="T260" s="37" t="str">
        <f>IF(ISBLANK(Q260),"",IF(_xlfn.XLOOKUP(Q260,'pokedex_(Update_04.21)'!$A$2:$A$959,'pokedex_(Update_04.21)'!$J$2:$J$959,"")=0,"",_xlfn.XLOOKUP(Q260,'pokedex_(Update_04.21)'!$A$2:$A$959,'pokedex_(Update_04.21)'!$J$2:$J$959,"")))</f>
        <v/>
      </c>
    </row>
    <row r="261" spans="1:20" x14ac:dyDescent="0.35">
      <c r="A261" s="37"/>
      <c r="B261" s="37"/>
      <c r="C261" s="37" t="str">
        <f>IF(ISBLANK(A261),"",_xlfn.XLOOKUP(A261,'pokedex_(Update_04.21)'!$A$2:$A$959,'pokedex_(Update_04.21)'!$I$2:$I$959,""))</f>
        <v/>
      </c>
      <c r="D261" s="37" t="str">
        <f>IF(ISBLANK(A261),"",IF(_xlfn.XLOOKUP(A261,'pokedex_(Update_04.21)'!$A$2:$A$959,'pokedex_(Update_04.21)'!$J$2:$J$959,"")=0,"",_xlfn.XLOOKUP(A261,'pokedex_(Update_04.21)'!$A$2:$A$959,'pokedex_(Update_04.21)'!$J$2:$J$959,"")))</f>
        <v/>
      </c>
      <c r="Q261" s="37"/>
      <c r="R261" s="37"/>
      <c r="S261" s="37" t="str">
        <f>IF(ISBLANK(Q261),"",_xlfn.XLOOKUP(Q261,'pokedex_(Update_04.21)'!$A$2:$A$959,'pokedex_(Update_04.21)'!$I$2:$I$959,""))</f>
        <v/>
      </c>
      <c r="T261" s="37" t="str">
        <f>IF(ISBLANK(Q261),"",IF(_xlfn.XLOOKUP(Q261,'pokedex_(Update_04.21)'!$A$2:$A$959,'pokedex_(Update_04.21)'!$J$2:$J$959,"")=0,"",_xlfn.XLOOKUP(Q261,'pokedex_(Update_04.21)'!$A$2:$A$959,'pokedex_(Update_04.21)'!$J$2:$J$959,"")))</f>
        <v/>
      </c>
    </row>
    <row r="262" spans="1:20" x14ac:dyDescent="0.35">
      <c r="A262" s="37"/>
      <c r="B262" s="37"/>
      <c r="C262" s="37" t="str">
        <f>IF(ISBLANK(A262),"",_xlfn.XLOOKUP(A262,'pokedex_(Update_04.21)'!$A$2:$A$959,'pokedex_(Update_04.21)'!$I$2:$I$959,""))</f>
        <v/>
      </c>
      <c r="D262" s="37" t="str">
        <f>IF(ISBLANK(A262),"",IF(_xlfn.XLOOKUP(A262,'pokedex_(Update_04.21)'!$A$2:$A$959,'pokedex_(Update_04.21)'!$J$2:$J$959,"")=0,"",_xlfn.XLOOKUP(A262,'pokedex_(Update_04.21)'!$A$2:$A$959,'pokedex_(Update_04.21)'!$J$2:$J$959,"")))</f>
        <v/>
      </c>
      <c r="Q262" s="37"/>
      <c r="R262" s="37"/>
      <c r="S262" s="37" t="str">
        <f>IF(ISBLANK(Q262),"",_xlfn.XLOOKUP(Q262,'pokedex_(Update_04.21)'!$A$2:$A$959,'pokedex_(Update_04.21)'!$I$2:$I$959,""))</f>
        <v/>
      </c>
      <c r="T262" s="37" t="str">
        <f>IF(ISBLANK(Q262),"",IF(_xlfn.XLOOKUP(Q262,'pokedex_(Update_04.21)'!$A$2:$A$959,'pokedex_(Update_04.21)'!$J$2:$J$959,"")=0,"",_xlfn.XLOOKUP(Q262,'pokedex_(Update_04.21)'!$A$2:$A$959,'pokedex_(Update_04.21)'!$J$2:$J$959,"")))</f>
        <v/>
      </c>
    </row>
    <row r="263" spans="1:20" x14ac:dyDescent="0.35">
      <c r="A263" s="37"/>
      <c r="B263" s="37"/>
      <c r="C263" s="37" t="str">
        <f>IF(ISBLANK(A263),"",_xlfn.XLOOKUP(A263,'pokedex_(Update_04.21)'!$A$2:$A$959,'pokedex_(Update_04.21)'!$I$2:$I$959,""))</f>
        <v/>
      </c>
      <c r="D263" s="37" t="str">
        <f>IF(ISBLANK(A263),"",IF(_xlfn.XLOOKUP(A263,'pokedex_(Update_04.21)'!$A$2:$A$959,'pokedex_(Update_04.21)'!$J$2:$J$959,"")=0,"",_xlfn.XLOOKUP(A263,'pokedex_(Update_04.21)'!$A$2:$A$959,'pokedex_(Update_04.21)'!$J$2:$J$959,"")))</f>
        <v/>
      </c>
      <c r="Q263" s="37"/>
      <c r="R263" s="37"/>
      <c r="S263" s="37" t="str">
        <f>IF(ISBLANK(Q263),"",_xlfn.XLOOKUP(Q263,'pokedex_(Update_04.21)'!$A$2:$A$959,'pokedex_(Update_04.21)'!$I$2:$I$959,""))</f>
        <v/>
      </c>
      <c r="T263" s="37" t="str">
        <f>IF(ISBLANK(Q263),"",IF(_xlfn.XLOOKUP(Q263,'pokedex_(Update_04.21)'!$A$2:$A$959,'pokedex_(Update_04.21)'!$J$2:$J$959,"")=0,"",_xlfn.XLOOKUP(Q263,'pokedex_(Update_04.21)'!$A$2:$A$959,'pokedex_(Update_04.21)'!$J$2:$J$959,"")))</f>
        <v/>
      </c>
    </row>
    <row r="264" spans="1:20" x14ac:dyDescent="0.35">
      <c r="A264" s="37"/>
      <c r="B264" s="37"/>
      <c r="C264" s="37" t="str">
        <f>IF(ISBLANK(A264),"",_xlfn.XLOOKUP(A264,'pokedex_(Update_04.21)'!$A$2:$A$959,'pokedex_(Update_04.21)'!$I$2:$I$959,""))</f>
        <v/>
      </c>
      <c r="D264" s="37" t="str">
        <f>IF(ISBLANK(A264),"",IF(_xlfn.XLOOKUP(A264,'pokedex_(Update_04.21)'!$A$2:$A$959,'pokedex_(Update_04.21)'!$J$2:$J$959,"")=0,"",_xlfn.XLOOKUP(A264,'pokedex_(Update_04.21)'!$A$2:$A$959,'pokedex_(Update_04.21)'!$J$2:$J$959,"")))</f>
        <v/>
      </c>
      <c r="Q264" s="37"/>
      <c r="R264" s="37"/>
      <c r="S264" s="37" t="str">
        <f>IF(ISBLANK(Q264),"",_xlfn.XLOOKUP(Q264,'pokedex_(Update_04.21)'!$A$2:$A$959,'pokedex_(Update_04.21)'!$I$2:$I$959,""))</f>
        <v/>
      </c>
      <c r="T264" s="37" t="str">
        <f>IF(ISBLANK(Q264),"",IF(_xlfn.XLOOKUP(Q264,'pokedex_(Update_04.21)'!$A$2:$A$959,'pokedex_(Update_04.21)'!$J$2:$J$959,"")=0,"",_xlfn.XLOOKUP(Q264,'pokedex_(Update_04.21)'!$A$2:$A$959,'pokedex_(Update_04.21)'!$J$2:$J$959,"")))</f>
        <v/>
      </c>
    </row>
    <row r="265" spans="1:20" x14ac:dyDescent="0.35">
      <c r="A265" s="37"/>
      <c r="B265" s="37"/>
      <c r="C265" s="37" t="str">
        <f>IF(ISBLANK(A265),"",_xlfn.XLOOKUP(A265,'pokedex_(Update_04.21)'!$A$2:$A$959,'pokedex_(Update_04.21)'!$I$2:$I$959,""))</f>
        <v/>
      </c>
      <c r="D265" s="37" t="str">
        <f>IF(ISBLANK(A265),"",IF(_xlfn.XLOOKUP(A265,'pokedex_(Update_04.21)'!$A$2:$A$959,'pokedex_(Update_04.21)'!$J$2:$J$959,"")=0,"",_xlfn.XLOOKUP(A265,'pokedex_(Update_04.21)'!$A$2:$A$959,'pokedex_(Update_04.21)'!$J$2:$J$959,"")))</f>
        <v/>
      </c>
      <c r="Q265" s="37"/>
      <c r="R265" s="37"/>
      <c r="S265" s="37" t="str">
        <f>IF(ISBLANK(Q265),"",_xlfn.XLOOKUP(Q265,'pokedex_(Update_04.21)'!$A$2:$A$959,'pokedex_(Update_04.21)'!$I$2:$I$959,""))</f>
        <v/>
      </c>
      <c r="T265" s="37" t="str">
        <f>IF(ISBLANK(Q265),"",IF(_xlfn.XLOOKUP(Q265,'pokedex_(Update_04.21)'!$A$2:$A$959,'pokedex_(Update_04.21)'!$J$2:$J$959,"")=0,"",_xlfn.XLOOKUP(Q265,'pokedex_(Update_04.21)'!$A$2:$A$959,'pokedex_(Update_04.21)'!$J$2:$J$959,"")))</f>
        <v/>
      </c>
    </row>
    <row r="266" spans="1:20" x14ac:dyDescent="0.35">
      <c r="A266" s="37"/>
      <c r="B266" s="37"/>
      <c r="C266" s="37" t="str">
        <f>IF(ISBLANK(A266),"",_xlfn.XLOOKUP(A266,'pokedex_(Update_04.21)'!$A$2:$A$959,'pokedex_(Update_04.21)'!$I$2:$I$959,""))</f>
        <v/>
      </c>
      <c r="D266" s="37" t="str">
        <f>IF(ISBLANK(A266),"",IF(_xlfn.XLOOKUP(A266,'pokedex_(Update_04.21)'!$A$2:$A$959,'pokedex_(Update_04.21)'!$J$2:$J$959,"")=0,"",_xlfn.XLOOKUP(A266,'pokedex_(Update_04.21)'!$A$2:$A$959,'pokedex_(Update_04.21)'!$J$2:$J$959,"")))</f>
        <v/>
      </c>
      <c r="Q266" s="37"/>
      <c r="R266" s="37"/>
      <c r="S266" s="37" t="str">
        <f>IF(ISBLANK(Q266),"",_xlfn.XLOOKUP(Q266,'pokedex_(Update_04.21)'!$A$2:$A$959,'pokedex_(Update_04.21)'!$I$2:$I$959,""))</f>
        <v/>
      </c>
      <c r="T266" s="37" t="str">
        <f>IF(ISBLANK(Q266),"",IF(_xlfn.XLOOKUP(Q266,'pokedex_(Update_04.21)'!$A$2:$A$959,'pokedex_(Update_04.21)'!$J$2:$J$959,"")=0,"",_xlfn.XLOOKUP(Q266,'pokedex_(Update_04.21)'!$A$2:$A$959,'pokedex_(Update_04.21)'!$J$2:$J$959,"")))</f>
        <v/>
      </c>
    </row>
    <row r="267" spans="1:20" x14ac:dyDescent="0.35">
      <c r="A267" s="37"/>
      <c r="B267" s="37"/>
      <c r="C267" s="37" t="str">
        <f>IF(ISBLANK(A267),"",_xlfn.XLOOKUP(A267,'pokedex_(Update_04.21)'!$A$2:$A$959,'pokedex_(Update_04.21)'!$I$2:$I$959,""))</f>
        <v/>
      </c>
      <c r="D267" s="37" t="str">
        <f>IF(ISBLANK(A267),"",IF(_xlfn.XLOOKUP(A267,'pokedex_(Update_04.21)'!$A$2:$A$959,'pokedex_(Update_04.21)'!$J$2:$J$959,"")=0,"",_xlfn.XLOOKUP(A267,'pokedex_(Update_04.21)'!$A$2:$A$959,'pokedex_(Update_04.21)'!$J$2:$J$959,"")))</f>
        <v/>
      </c>
      <c r="Q267" s="37"/>
      <c r="R267" s="37"/>
      <c r="S267" s="37" t="str">
        <f>IF(ISBLANK(Q267),"",_xlfn.XLOOKUP(Q267,'pokedex_(Update_04.21)'!$A$2:$A$959,'pokedex_(Update_04.21)'!$I$2:$I$959,""))</f>
        <v/>
      </c>
      <c r="T267" s="37" t="str">
        <f>IF(ISBLANK(Q267),"",IF(_xlfn.XLOOKUP(Q267,'pokedex_(Update_04.21)'!$A$2:$A$959,'pokedex_(Update_04.21)'!$J$2:$J$959,"")=0,"",_xlfn.XLOOKUP(Q267,'pokedex_(Update_04.21)'!$A$2:$A$959,'pokedex_(Update_04.21)'!$J$2:$J$959,"")))</f>
        <v/>
      </c>
    </row>
    <row r="268" spans="1:20" x14ac:dyDescent="0.35">
      <c r="A268" s="37"/>
      <c r="B268" s="37"/>
      <c r="C268" s="37" t="str">
        <f>IF(ISBLANK(A268),"",_xlfn.XLOOKUP(A268,'pokedex_(Update_04.21)'!$A$2:$A$959,'pokedex_(Update_04.21)'!$I$2:$I$959,""))</f>
        <v/>
      </c>
      <c r="D268" s="37" t="str">
        <f>IF(ISBLANK(A268),"",IF(_xlfn.XLOOKUP(A268,'pokedex_(Update_04.21)'!$A$2:$A$959,'pokedex_(Update_04.21)'!$J$2:$J$959,"")=0,"",_xlfn.XLOOKUP(A268,'pokedex_(Update_04.21)'!$A$2:$A$959,'pokedex_(Update_04.21)'!$J$2:$J$959,"")))</f>
        <v/>
      </c>
      <c r="Q268" s="37"/>
      <c r="R268" s="37"/>
      <c r="S268" s="37" t="str">
        <f>IF(ISBLANK(Q268),"",_xlfn.XLOOKUP(Q268,'pokedex_(Update_04.21)'!$A$2:$A$959,'pokedex_(Update_04.21)'!$I$2:$I$959,""))</f>
        <v/>
      </c>
      <c r="T268" s="37" t="str">
        <f>IF(ISBLANK(Q268),"",IF(_xlfn.XLOOKUP(Q268,'pokedex_(Update_04.21)'!$A$2:$A$959,'pokedex_(Update_04.21)'!$J$2:$J$959,"")=0,"",_xlfn.XLOOKUP(Q268,'pokedex_(Update_04.21)'!$A$2:$A$959,'pokedex_(Update_04.21)'!$J$2:$J$959,"")))</f>
        <v/>
      </c>
    </row>
    <row r="269" spans="1:20" x14ac:dyDescent="0.35">
      <c r="A269" s="37"/>
      <c r="B269" s="37"/>
      <c r="C269" s="37" t="str">
        <f>IF(ISBLANK(A269),"",_xlfn.XLOOKUP(A269,'pokedex_(Update_04.21)'!$A$2:$A$959,'pokedex_(Update_04.21)'!$I$2:$I$959,""))</f>
        <v/>
      </c>
      <c r="D269" s="37" t="str">
        <f>IF(ISBLANK(A269),"",IF(_xlfn.XLOOKUP(A269,'pokedex_(Update_04.21)'!$A$2:$A$959,'pokedex_(Update_04.21)'!$J$2:$J$959,"")=0,"",_xlfn.XLOOKUP(A269,'pokedex_(Update_04.21)'!$A$2:$A$959,'pokedex_(Update_04.21)'!$J$2:$J$959,"")))</f>
        <v/>
      </c>
      <c r="Q269" s="37"/>
      <c r="R269" s="37"/>
      <c r="S269" s="37" t="str">
        <f>IF(ISBLANK(Q269),"",_xlfn.XLOOKUP(Q269,'pokedex_(Update_04.21)'!$A$2:$A$959,'pokedex_(Update_04.21)'!$I$2:$I$959,""))</f>
        <v/>
      </c>
      <c r="T269" s="37" t="str">
        <f>IF(ISBLANK(Q269),"",IF(_xlfn.XLOOKUP(Q269,'pokedex_(Update_04.21)'!$A$2:$A$959,'pokedex_(Update_04.21)'!$J$2:$J$959,"")=0,"",_xlfn.XLOOKUP(Q269,'pokedex_(Update_04.21)'!$A$2:$A$959,'pokedex_(Update_04.21)'!$J$2:$J$959,"")))</f>
        <v/>
      </c>
    </row>
    <row r="270" spans="1:20" x14ac:dyDescent="0.35">
      <c r="A270" s="37"/>
      <c r="B270" s="37"/>
      <c r="C270" s="37" t="str">
        <f>IF(ISBLANK(A270),"",_xlfn.XLOOKUP(A270,'pokedex_(Update_04.21)'!$A$2:$A$959,'pokedex_(Update_04.21)'!$I$2:$I$959,""))</f>
        <v/>
      </c>
      <c r="D270" s="37" t="str">
        <f>IF(ISBLANK(A270),"",IF(_xlfn.XLOOKUP(A270,'pokedex_(Update_04.21)'!$A$2:$A$959,'pokedex_(Update_04.21)'!$J$2:$J$959,"")=0,"",_xlfn.XLOOKUP(A270,'pokedex_(Update_04.21)'!$A$2:$A$959,'pokedex_(Update_04.21)'!$J$2:$J$959,"")))</f>
        <v/>
      </c>
      <c r="Q270" s="37"/>
      <c r="R270" s="37"/>
      <c r="S270" s="37" t="str">
        <f>IF(ISBLANK(Q270),"",_xlfn.XLOOKUP(Q270,'pokedex_(Update_04.21)'!$A$2:$A$959,'pokedex_(Update_04.21)'!$I$2:$I$959,""))</f>
        <v/>
      </c>
      <c r="T270" s="37" t="str">
        <f>IF(ISBLANK(Q270),"",IF(_xlfn.XLOOKUP(Q270,'pokedex_(Update_04.21)'!$A$2:$A$959,'pokedex_(Update_04.21)'!$J$2:$J$959,"")=0,"",_xlfn.XLOOKUP(Q270,'pokedex_(Update_04.21)'!$A$2:$A$959,'pokedex_(Update_04.21)'!$J$2:$J$959,"")))</f>
        <v/>
      </c>
    </row>
    <row r="271" spans="1:20" x14ac:dyDescent="0.35">
      <c r="A271" s="37"/>
      <c r="B271" s="37"/>
      <c r="C271" s="37" t="str">
        <f>IF(ISBLANK(A271),"",_xlfn.XLOOKUP(A271,'pokedex_(Update_04.21)'!$A$2:$A$959,'pokedex_(Update_04.21)'!$I$2:$I$959,""))</f>
        <v/>
      </c>
      <c r="D271" s="37" t="str">
        <f>IF(ISBLANK(A271),"",IF(_xlfn.XLOOKUP(A271,'pokedex_(Update_04.21)'!$A$2:$A$959,'pokedex_(Update_04.21)'!$J$2:$J$959,"")=0,"",_xlfn.XLOOKUP(A271,'pokedex_(Update_04.21)'!$A$2:$A$959,'pokedex_(Update_04.21)'!$J$2:$J$959,"")))</f>
        <v/>
      </c>
      <c r="Q271" s="37"/>
      <c r="R271" s="37"/>
      <c r="S271" s="37" t="str">
        <f>IF(ISBLANK(Q271),"",_xlfn.XLOOKUP(Q271,'pokedex_(Update_04.21)'!$A$2:$A$959,'pokedex_(Update_04.21)'!$I$2:$I$959,""))</f>
        <v/>
      </c>
      <c r="T271" s="37" t="str">
        <f>IF(ISBLANK(Q271),"",IF(_xlfn.XLOOKUP(Q271,'pokedex_(Update_04.21)'!$A$2:$A$959,'pokedex_(Update_04.21)'!$J$2:$J$959,"")=0,"",_xlfn.XLOOKUP(Q271,'pokedex_(Update_04.21)'!$A$2:$A$959,'pokedex_(Update_04.21)'!$J$2:$J$959,"")))</f>
        <v/>
      </c>
    </row>
    <row r="272" spans="1:20" x14ac:dyDescent="0.35">
      <c r="A272" s="37"/>
      <c r="B272" s="37"/>
      <c r="C272" s="37" t="str">
        <f>IF(ISBLANK(A272),"",_xlfn.XLOOKUP(A272,'pokedex_(Update_04.21)'!$A$2:$A$959,'pokedex_(Update_04.21)'!$I$2:$I$959,""))</f>
        <v/>
      </c>
      <c r="D272" s="37" t="str">
        <f>IF(ISBLANK(A272),"",IF(_xlfn.XLOOKUP(A272,'pokedex_(Update_04.21)'!$A$2:$A$959,'pokedex_(Update_04.21)'!$J$2:$J$959,"")=0,"",_xlfn.XLOOKUP(A272,'pokedex_(Update_04.21)'!$A$2:$A$959,'pokedex_(Update_04.21)'!$J$2:$J$959,"")))</f>
        <v/>
      </c>
      <c r="Q272" s="37"/>
      <c r="R272" s="37"/>
      <c r="S272" s="37" t="str">
        <f>IF(ISBLANK(Q272),"",_xlfn.XLOOKUP(Q272,'pokedex_(Update_04.21)'!$A$2:$A$959,'pokedex_(Update_04.21)'!$I$2:$I$959,""))</f>
        <v/>
      </c>
      <c r="T272" s="37" t="str">
        <f>IF(ISBLANK(Q272),"",IF(_xlfn.XLOOKUP(Q272,'pokedex_(Update_04.21)'!$A$2:$A$959,'pokedex_(Update_04.21)'!$J$2:$J$959,"")=0,"",_xlfn.XLOOKUP(Q272,'pokedex_(Update_04.21)'!$A$2:$A$959,'pokedex_(Update_04.21)'!$J$2:$J$959,"")))</f>
        <v/>
      </c>
    </row>
    <row r="273" spans="1:20" x14ac:dyDescent="0.35">
      <c r="A273" s="37"/>
      <c r="B273" s="37"/>
      <c r="C273" s="37" t="str">
        <f>IF(ISBLANK(A273),"",_xlfn.XLOOKUP(A273,'pokedex_(Update_04.21)'!$A$2:$A$959,'pokedex_(Update_04.21)'!$I$2:$I$959,""))</f>
        <v/>
      </c>
      <c r="D273" s="37" t="str">
        <f>IF(ISBLANK(A273),"",IF(_xlfn.XLOOKUP(A273,'pokedex_(Update_04.21)'!$A$2:$A$959,'pokedex_(Update_04.21)'!$J$2:$J$959,"")=0,"",_xlfn.XLOOKUP(A273,'pokedex_(Update_04.21)'!$A$2:$A$959,'pokedex_(Update_04.21)'!$J$2:$J$959,"")))</f>
        <v/>
      </c>
      <c r="Q273" s="37"/>
      <c r="R273" s="37"/>
      <c r="S273" s="37" t="str">
        <f>IF(ISBLANK(Q273),"",_xlfn.XLOOKUP(Q273,'pokedex_(Update_04.21)'!$A$2:$A$959,'pokedex_(Update_04.21)'!$I$2:$I$959,""))</f>
        <v/>
      </c>
      <c r="T273" s="37" t="str">
        <f>IF(ISBLANK(Q273),"",IF(_xlfn.XLOOKUP(Q273,'pokedex_(Update_04.21)'!$A$2:$A$959,'pokedex_(Update_04.21)'!$J$2:$J$959,"")=0,"",_xlfn.XLOOKUP(Q273,'pokedex_(Update_04.21)'!$A$2:$A$959,'pokedex_(Update_04.21)'!$J$2:$J$959,"")))</f>
        <v/>
      </c>
    </row>
    <row r="274" spans="1:20" x14ac:dyDescent="0.35">
      <c r="A274" s="37"/>
      <c r="B274" s="37"/>
      <c r="C274" s="37" t="str">
        <f>IF(ISBLANK(A274),"",_xlfn.XLOOKUP(A274,'pokedex_(Update_04.21)'!$A$2:$A$959,'pokedex_(Update_04.21)'!$I$2:$I$959,""))</f>
        <v/>
      </c>
      <c r="D274" s="37" t="str">
        <f>IF(ISBLANK(A274),"",IF(_xlfn.XLOOKUP(A274,'pokedex_(Update_04.21)'!$A$2:$A$959,'pokedex_(Update_04.21)'!$J$2:$J$959,"")=0,"",_xlfn.XLOOKUP(A274,'pokedex_(Update_04.21)'!$A$2:$A$959,'pokedex_(Update_04.21)'!$J$2:$J$959,"")))</f>
        <v/>
      </c>
      <c r="Q274" s="37"/>
      <c r="R274" s="37"/>
      <c r="S274" s="37" t="str">
        <f>IF(ISBLANK(Q274),"",_xlfn.XLOOKUP(Q274,'pokedex_(Update_04.21)'!$A$2:$A$959,'pokedex_(Update_04.21)'!$I$2:$I$959,""))</f>
        <v/>
      </c>
      <c r="T274" s="37" t="str">
        <f>IF(ISBLANK(Q274),"",IF(_xlfn.XLOOKUP(Q274,'pokedex_(Update_04.21)'!$A$2:$A$959,'pokedex_(Update_04.21)'!$J$2:$J$959,"")=0,"",_xlfn.XLOOKUP(Q274,'pokedex_(Update_04.21)'!$A$2:$A$959,'pokedex_(Update_04.21)'!$J$2:$J$959,"")))</f>
        <v/>
      </c>
    </row>
    <row r="275" spans="1:20" x14ac:dyDescent="0.35">
      <c r="A275" s="37"/>
      <c r="B275" s="37"/>
      <c r="C275" s="37" t="str">
        <f>IF(ISBLANK(A275),"",_xlfn.XLOOKUP(A275,'pokedex_(Update_04.21)'!$A$2:$A$959,'pokedex_(Update_04.21)'!$I$2:$I$959,""))</f>
        <v/>
      </c>
      <c r="D275" s="37" t="str">
        <f>IF(ISBLANK(A275),"",IF(_xlfn.XLOOKUP(A275,'pokedex_(Update_04.21)'!$A$2:$A$959,'pokedex_(Update_04.21)'!$J$2:$J$959,"")=0,"",_xlfn.XLOOKUP(A275,'pokedex_(Update_04.21)'!$A$2:$A$959,'pokedex_(Update_04.21)'!$J$2:$J$959,"")))</f>
        <v/>
      </c>
      <c r="Q275" s="37"/>
      <c r="R275" s="37"/>
      <c r="S275" s="37" t="str">
        <f>IF(ISBLANK(Q275),"",_xlfn.XLOOKUP(Q275,'pokedex_(Update_04.21)'!$A$2:$A$959,'pokedex_(Update_04.21)'!$I$2:$I$959,""))</f>
        <v/>
      </c>
      <c r="T275" s="37" t="str">
        <f>IF(ISBLANK(Q275),"",IF(_xlfn.XLOOKUP(Q275,'pokedex_(Update_04.21)'!$A$2:$A$959,'pokedex_(Update_04.21)'!$J$2:$J$959,"")=0,"",_xlfn.XLOOKUP(Q275,'pokedex_(Update_04.21)'!$A$2:$A$959,'pokedex_(Update_04.21)'!$J$2:$J$959,"")))</f>
        <v/>
      </c>
    </row>
    <row r="276" spans="1:20" x14ac:dyDescent="0.35">
      <c r="A276" s="37"/>
      <c r="B276" s="37"/>
      <c r="C276" s="37" t="str">
        <f>IF(ISBLANK(A276),"",_xlfn.XLOOKUP(A276,'pokedex_(Update_04.21)'!$A$2:$A$959,'pokedex_(Update_04.21)'!$I$2:$I$959,""))</f>
        <v/>
      </c>
      <c r="D276" s="37" t="str">
        <f>IF(ISBLANK(A276),"",IF(_xlfn.XLOOKUP(A276,'pokedex_(Update_04.21)'!$A$2:$A$959,'pokedex_(Update_04.21)'!$J$2:$J$959,"")=0,"",_xlfn.XLOOKUP(A276,'pokedex_(Update_04.21)'!$A$2:$A$959,'pokedex_(Update_04.21)'!$J$2:$J$959,"")))</f>
        <v/>
      </c>
      <c r="Q276" s="37"/>
      <c r="R276" s="37"/>
      <c r="S276" s="37" t="str">
        <f>IF(ISBLANK(Q276),"",_xlfn.XLOOKUP(Q276,'pokedex_(Update_04.21)'!$A$2:$A$959,'pokedex_(Update_04.21)'!$I$2:$I$959,""))</f>
        <v/>
      </c>
      <c r="T276" s="37" t="str">
        <f>IF(ISBLANK(Q276),"",IF(_xlfn.XLOOKUP(Q276,'pokedex_(Update_04.21)'!$A$2:$A$959,'pokedex_(Update_04.21)'!$J$2:$J$959,"")=0,"",_xlfn.XLOOKUP(Q276,'pokedex_(Update_04.21)'!$A$2:$A$959,'pokedex_(Update_04.21)'!$J$2:$J$959,"")))</f>
        <v/>
      </c>
    </row>
    <row r="277" spans="1:20" x14ac:dyDescent="0.35">
      <c r="A277" s="37"/>
      <c r="B277" s="37"/>
      <c r="C277" s="37" t="str">
        <f>IF(ISBLANK(A277),"",_xlfn.XLOOKUP(A277,'pokedex_(Update_04.21)'!$A$2:$A$959,'pokedex_(Update_04.21)'!$I$2:$I$959,""))</f>
        <v/>
      </c>
      <c r="D277" s="37" t="str">
        <f>IF(ISBLANK(A277),"",IF(_xlfn.XLOOKUP(A277,'pokedex_(Update_04.21)'!$A$2:$A$959,'pokedex_(Update_04.21)'!$J$2:$J$959,"")=0,"",_xlfn.XLOOKUP(A277,'pokedex_(Update_04.21)'!$A$2:$A$959,'pokedex_(Update_04.21)'!$J$2:$J$959,"")))</f>
        <v/>
      </c>
      <c r="Q277" s="37"/>
      <c r="R277" s="37"/>
      <c r="S277" s="37" t="str">
        <f>IF(ISBLANK(Q277),"",_xlfn.XLOOKUP(Q277,'pokedex_(Update_04.21)'!$A$2:$A$959,'pokedex_(Update_04.21)'!$I$2:$I$959,""))</f>
        <v/>
      </c>
      <c r="T277" s="37" t="str">
        <f>IF(ISBLANK(Q277),"",IF(_xlfn.XLOOKUP(Q277,'pokedex_(Update_04.21)'!$A$2:$A$959,'pokedex_(Update_04.21)'!$J$2:$J$959,"")=0,"",_xlfn.XLOOKUP(Q277,'pokedex_(Update_04.21)'!$A$2:$A$959,'pokedex_(Update_04.21)'!$J$2:$J$959,"")))</f>
        <v/>
      </c>
    </row>
    <row r="278" spans="1:20" x14ac:dyDescent="0.35">
      <c r="A278" s="37"/>
      <c r="B278" s="37"/>
      <c r="C278" s="37" t="str">
        <f>IF(ISBLANK(A278),"",_xlfn.XLOOKUP(A278,'pokedex_(Update_04.21)'!$A$2:$A$959,'pokedex_(Update_04.21)'!$I$2:$I$959,""))</f>
        <v/>
      </c>
      <c r="D278" s="37" t="str">
        <f>IF(ISBLANK(A278),"",IF(_xlfn.XLOOKUP(A278,'pokedex_(Update_04.21)'!$A$2:$A$959,'pokedex_(Update_04.21)'!$J$2:$J$959,"")=0,"",_xlfn.XLOOKUP(A278,'pokedex_(Update_04.21)'!$A$2:$A$959,'pokedex_(Update_04.21)'!$J$2:$J$959,"")))</f>
        <v/>
      </c>
      <c r="Q278" s="37"/>
      <c r="R278" s="37"/>
      <c r="S278" s="37" t="str">
        <f>IF(ISBLANK(Q278),"",_xlfn.XLOOKUP(Q278,'pokedex_(Update_04.21)'!$A$2:$A$959,'pokedex_(Update_04.21)'!$I$2:$I$959,""))</f>
        <v/>
      </c>
      <c r="T278" s="37" t="str">
        <f>IF(ISBLANK(Q278),"",IF(_xlfn.XLOOKUP(Q278,'pokedex_(Update_04.21)'!$A$2:$A$959,'pokedex_(Update_04.21)'!$J$2:$J$959,"")=0,"",_xlfn.XLOOKUP(Q278,'pokedex_(Update_04.21)'!$A$2:$A$959,'pokedex_(Update_04.21)'!$J$2:$J$959,"")))</f>
        <v/>
      </c>
    </row>
    <row r="279" spans="1:20" x14ac:dyDescent="0.35">
      <c r="A279" s="37"/>
      <c r="B279" s="37"/>
      <c r="C279" s="37" t="str">
        <f>IF(ISBLANK(A279),"",_xlfn.XLOOKUP(A279,'pokedex_(Update_04.21)'!$A$2:$A$959,'pokedex_(Update_04.21)'!$I$2:$I$959,""))</f>
        <v/>
      </c>
      <c r="D279" s="37" t="str">
        <f>IF(ISBLANK(A279),"",IF(_xlfn.XLOOKUP(A279,'pokedex_(Update_04.21)'!$A$2:$A$959,'pokedex_(Update_04.21)'!$J$2:$J$959,"")=0,"",_xlfn.XLOOKUP(A279,'pokedex_(Update_04.21)'!$A$2:$A$959,'pokedex_(Update_04.21)'!$J$2:$J$959,"")))</f>
        <v/>
      </c>
      <c r="Q279" s="37"/>
      <c r="R279" s="37"/>
      <c r="S279" s="37" t="str">
        <f>IF(ISBLANK(Q279),"",_xlfn.XLOOKUP(Q279,'pokedex_(Update_04.21)'!$A$2:$A$959,'pokedex_(Update_04.21)'!$I$2:$I$959,""))</f>
        <v/>
      </c>
      <c r="T279" s="37" t="str">
        <f>IF(ISBLANK(Q279),"",IF(_xlfn.XLOOKUP(Q279,'pokedex_(Update_04.21)'!$A$2:$A$959,'pokedex_(Update_04.21)'!$J$2:$J$959,"")=0,"",_xlfn.XLOOKUP(Q279,'pokedex_(Update_04.21)'!$A$2:$A$959,'pokedex_(Update_04.21)'!$J$2:$J$959,"")))</f>
        <v/>
      </c>
    </row>
    <row r="280" spans="1:20" x14ac:dyDescent="0.35">
      <c r="A280" s="37"/>
      <c r="B280" s="37"/>
      <c r="C280" s="37" t="str">
        <f>IF(ISBLANK(A280),"",_xlfn.XLOOKUP(A280,'pokedex_(Update_04.21)'!$A$2:$A$959,'pokedex_(Update_04.21)'!$I$2:$I$959,""))</f>
        <v/>
      </c>
      <c r="D280" s="37" t="str">
        <f>IF(ISBLANK(A280),"",IF(_xlfn.XLOOKUP(A280,'pokedex_(Update_04.21)'!$A$2:$A$959,'pokedex_(Update_04.21)'!$J$2:$J$959,"")=0,"",_xlfn.XLOOKUP(A280,'pokedex_(Update_04.21)'!$A$2:$A$959,'pokedex_(Update_04.21)'!$J$2:$J$959,"")))</f>
        <v/>
      </c>
      <c r="Q280" s="37"/>
      <c r="R280" s="37"/>
      <c r="S280" s="37" t="str">
        <f>IF(ISBLANK(Q280),"",_xlfn.XLOOKUP(Q280,'pokedex_(Update_04.21)'!$A$2:$A$959,'pokedex_(Update_04.21)'!$I$2:$I$959,""))</f>
        <v/>
      </c>
      <c r="T280" s="37" t="str">
        <f>IF(ISBLANK(Q280),"",IF(_xlfn.XLOOKUP(Q280,'pokedex_(Update_04.21)'!$A$2:$A$959,'pokedex_(Update_04.21)'!$J$2:$J$959,"")=0,"",_xlfn.XLOOKUP(Q280,'pokedex_(Update_04.21)'!$A$2:$A$959,'pokedex_(Update_04.21)'!$J$2:$J$959,"")))</f>
        <v/>
      </c>
    </row>
    <row r="281" spans="1:20" x14ac:dyDescent="0.35">
      <c r="A281" s="37"/>
      <c r="B281" s="37"/>
      <c r="C281" s="37" t="str">
        <f>IF(ISBLANK(A281),"",_xlfn.XLOOKUP(A281,'pokedex_(Update_04.21)'!$A$2:$A$959,'pokedex_(Update_04.21)'!$I$2:$I$959,""))</f>
        <v/>
      </c>
      <c r="D281" s="37" t="str">
        <f>IF(ISBLANK(A281),"",IF(_xlfn.XLOOKUP(A281,'pokedex_(Update_04.21)'!$A$2:$A$959,'pokedex_(Update_04.21)'!$J$2:$J$959,"")=0,"",_xlfn.XLOOKUP(A281,'pokedex_(Update_04.21)'!$A$2:$A$959,'pokedex_(Update_04.21)'!$J$2:$J$959,"")))</f>
        <v/>
      </c>
      <c r="Q281" s="37"/>
      <c r="R281" s="37"/>
      <c r="S281" s="37" t="str">
        <f>IF(ISBLANK(Q281),"",_xlfn.XLOOKUP(Q281,'pokedex_(Update_04.21)'!$A$2:$A$959,'pokedex_(Update_04.21)'!$I$2:$I$959,""))</f>
        <v/>
      </c>
      <c r="T281" s="37" t="str">
        <f>IF(ISBLANK(Q281),"",IF(_xlfn.XLOOKUP(Q281,'pokedex_(Update_04.21)'!$A$2:$A$959,'pokedex_(Update_04.21)'!$J$2:$J$959,"")=0,"",_xlfn.XLOOKUP(Q281,'pokedex_(Update_04.21)'!$A$2:$A$959,'pokedex_(Update_04.21)'!$J$2:$J$959,"")))</f>
        <v/>
      </c>
    </row>
    <row r="282" spans="1:20" x14ac:dyDescent="0.35">
      <c r="A282" s="37"/>
      <c r="B282" s="37"/>
      <c r="C282" s="37" t="str">
        <f>IF(ISBLANK(A282),"",_xlfn.XLOOKUP(A282,'pokedex_(Update_04.21)'!$A$2:$A$959,'pokedex_(Update_04.21)'!$I$2:$I$959,""))</f>
        <v/>
      </c>
      <c r="D282" s="37" t="str">
        <f>IF(ISBLANK(A282),"",IF(_xlfn.XLOOKUP(A282,'pokedex_(Update_04.21)'!$A$2:$A$959,'pokedex_(Update_04.21)'!$J$2:$J$959,"")=0,"",_xlfn.XLOOKUP(A282,'pokedex_(Update_04.21)'!$A$2:$A$959,'pokedex_(Update_04.21)'!$J$2:$J$959,"")))</f>
        <v/>
      </c>
      <c r="Q282" s="37"/>
      <c r="R282" s="37"/>
      <c r="S282" s="37" t="str">
        <f>IF(ISBLANK(Q282),"",_xlfn.XLOOKUP(Q282,'pokedex_(Update_04.21)'!$A$2:$A$959,'pokedex_(Update_04.21)'!$I$2:$I$959,""))</f>
        <v/>
      </c>
      <c r="T282" s="37" t="str">
        <f>IF(ISBLANK(Q282),"",IF(_xlfn.XLOOKUP(Q282,'pokedex_(Update_04.21)'!$A$2:$A$959,'pokedex_(Update_04.21)'!$J$2:$J$959,"")=0,"",_xlfn.XLOOKUP(Q282,'pokedex_(Update_04.21)'!$A$2:$A$959,'pokedex_(Update_04.21)'!$J$2:$J$959,"")))</f>
        <v/>
      </c>
    </row>
    <row r="283" spans="1:20" x14ac:dyDescent="0.35">
      <c r="A283" s="37"/>
      <c r="B283" s="37"/>
      <c r="C283" s="37" t="str">
        <f>IF(ISBLANK(A283),"",_xlfn.XLOOKUP(A283,'pokedex_(Update_04.21)'!$A$2:$A$959,'pokedex_(Update_04.21)'!$I$2:$I$959,""))</f>
        <v/>
      </c>
      <c r="D283" s="37" t="str">
        <f>IF(ISBLANK(A283),"",IF(_xlfn.XLOOKUP(A283,'pokedex_(Update_04.21)'!$A$2:$A$959,'pokedex_(Update_04.21)'!$J$2:$J$959,"")=0,"",_xlfn.XLOOKUP(A283,'pokedex_(Update_04.21)'!$A$2:$A$959,'pokedex_(Update_04.21)'!$J$2:$J$959,"")))</f>
        <v/>
      </c>
      <c r="Q283" s="37"/>
      <c r="R283" s="37"/>
      <c r="S283" s="37" t="str">
        <f>IF(ISBLANK(Q283),"",_xlfn.XLOOKUP(Q283,'pokedex_(Update_04.21)'!$A$2:$A$959,'pokedex_(Update_04.21)'!$I$2:$I$959,""))</f>
        <v/>
      </c>
      <c r="T283" s="37" t="str">
        <f>IF(ISBLANK(Q283),"",IF(_xlfn.XLOOKUP(Q283,'pokedex_(Update_04.21)'!$A$2:$A$959,'pokedex_(Update_04.21)'!$J$2:$J$959,"")=0,"",_xlfn.XLOOKUP(Q283,'pokedex_(Update_04.21)'!$A$2:$A$959,'pokedex_(Update_04.21)'!$J$2:$J$959,"")))</f>
        <v/>
      </c>
    </row>
    <row r="284" spans="1:20" x14ac:dyDescent="0.35">
      <c r="A284" s="37"/>
      <c r="B284" s="37"/>
      <c r="C284" s="37" t="str">
        <f>IF(ISBLANK(A284),"",_xlfn.XLOOKUP(A284,'pokedex_(Update_04.21)'!$A$2:$A$959,'pokedex_(Update_04.21)'!$I$2:$I$959,""))</f>
        <v/>
      </c>
      <c r="D284" s="37" t="str">
        <f>IF(ISBLANK(A284),"",IF(_xlfn.XLOOKUP(A284,'pokedex_(Update_04.21)'!$A$2:$A$959,'pokedex_(Update_04.21)'!$J$2:$J$959,"")=0,"",_xlfn.XLOOKUP(A284,'pokedex_(Update_04.21)'!$A$2:$A$959,'pokedex_(Update_04.21)'!$J$2:$J$959,"")))</f>
        <v/>
      </c>
      <c r="Q284" s="37"/>
      <c r="R284" s="37"/>
      <c r="S284" s="37" t="str">
        <f>IF(ISBLANK(Q284),"",_xlfn.XLOOKUP(Q284,'pokedex_(Update_04.21)'!$A$2:$A$959,'pokedex_(Update_04.21)'!$I$2:$I$959,""))</f>
        <v/>
      </c>
      <c r="T284" s="37" t="str">
        <f>IF(ISBLANK(Q284),"",IF(_xlfn.XLOOKUP(Q284,'pokedex_(Update_04.21)'!$A$2:$A$959,'pokedex_(Update_04.21)'!$J$2:$J$959,"")=0,"",_xlfn.XLOOKUP(Q284,'pokedex_(Update_04.21)'!$A$2:$A$959,'pokedex_(Update_04.21)'!$J$2:$J$959,"")))</f>
        <v/>
      </c>
    </row>
    <row r="285" spans="1:20" x14ac:dyDescent="0.35">
      <c r="A285" s="37"/>
      <c r="B285" s="37"/>
      <c r="C285" s="37" t="str">
        <f>IF(ISBLANK(A285),"",_xlfn.XLOOKUP(A285,'pokedex_(Update_04.21)'!$A$2:$A$959,'pokedex_(Update_04.21)'!$I$2:$I$959,""))</f>
        <v/>
      </c>
      <c r="D285" s="37" t="str">
        <f>IF(ISBLANK(A285),"",IF(_xlfn.XLOOKUP(A285,'pokedex_(Update_04.21)'!$A$2:$A$959,'pokedex_(Update_04.21)'!$J$2:$J$959,"")=0,"",_xlfn.XLOOKUP(A285,'pokedex_(Update_04.21)'!$A$2:$A$959,'pokedex_(Update_04.21)'!$J$2:$J$959,"")))</f>
        <v/>
      </c>
      <c r="Q285" s="37"/>
      <c r="R285" s="37"/>
      <c r="S285" s="37" t="str">
        <f>IF(ISBLANK(Q285),"",_xlfn.XLOOKUP(Q285,'pokedex_(Update_04.21)'!$A$2:$A$959,'pokedex_(Update_04.21)'!$I$2:$I$959,""))</f>
        <v/>
      </c>
      <c r="T285" s="37" t="str">
        <f>IF(ISBLANK(Q285),"",IF(_xlfn.XLOOKUP(Q285,'pokedex_(Update_04.21)'!$A$2:$A$959,'pokedex_(Update_04.21)'!$J$2:$J$959,"")=0,"",_xlfn.XLOOKUP(Q285,'pokedex_(Update_04.21)'!$A$2:$A$959,'pokedex_(Update_04.21)'!$J$2:$J$959,"")))</f>
        <v/>
      </c>
    </row>
    <row r="286" spans="1:20" x14ac:dyDescent="0.35">
      <c r="A286" s="37"/>
      <c r="B286" s="37"/>
      <c r="C286" s="37" t="str">
        <f>IF(ISBLANK(A286),"",_xlfn.XLOOKUP(A286,'pokedex_(Update_04.21)'!$A$2:$A$959,'pokedex_(Update_04.21)'!$I$2:$I$959,""))</f>
        <v/>
      </c>
      <c r="D286" s="37" t="str">
        <f>IF(ISBLANK(A286),"",IF(_xlfn.XLOOKUP(A286,'pokedex_(Update_04.21)'!$A$2:$A$959,'pokedex_(Update_04.21)'!$J$2:$J$959,"")=0,"",_xlfn.XLOOKUP(A286,'pokedex_(Update_04.21)'!$A$2:$A$959,'pokedex_(Update_04.21)'!$J$2:$J$959,"")))</f>
        <v/>
      </c>
      <c r="Q286" s="37"/>
      <c r="R286" s="37"/>
      <c r="S286" s="37" t="str">
        <f>IF(ISBLANK(Q286),"",_xlfn.XLOOKUP(Q286,'pokedex_(Update_04.21)'!$A$2:$A$959,'pokedex_(Update_04.21)'!$I$2:$I$959,""))</f>
        <v/>
      </c>
      <c r="T286" s="37" t="str">
        <f>IF(ISBLANK(Q286),"",IF(_xlfn.XLOOKUP(Q286,'pokedex_(Update_04.21)'!$A$2:$A$959,'pokedex_(Update_04.21)'!$J$2:$J$959,"")=0,"",_xlfn.XLOOKUP(Q286,'pokedex_(Update_04.21)'!$A$2:$A$959,'pokedex_(Update_04.21)'!$J$2:$J$959,"")))</f>
        <v/>
      </c>
    </row>
    <row r="287" spans="1:20" x14ac:dyDescent="0.35">
      <c r="A287" s="37"/>
      <c r="B287" s="37"/>
      <c r="C287" s="37" t="str">
        <f>IF(ISBLANK(A287),"",_xlfn.XLOOKUP(A287,'pokedex_(Update_04.21)'!$A$2:$A$959,'pokedex_(Update_04.21)'!$I$2:$I$959,""))</f>
        <v/>
      </c>
      <c r="D287" s="37" t="str">
        <f>IF(ISBLANK(A287),"",IF(_xlfn.XLOOKUP(A287,'pokedex_(Update_04.21)'!$A$2:$A$959,'pokedex_(Update_04.21)'!$J$2:$J$959,"")=0,"",_xlfn.XLOOKUP(A287,'pokedex_(Update_04.21)'!$A$2:$A$959,'pokedex_(Update_04.21)'!$J$2:$J$959,"")))</f>
        <v/>
      </c>
      <c r="Q287" s="37"/>
      <c r="R287" s="37"/>
      <c r="S287" s="37" t="str">
        <f>IF(ISBLANK(Q287),"",_xlfn.XLOOKUP(Q287,'pokedex_(Update_04.21)'!$A$2:$A$959,'pokedex_(Update_04.21)'!$I$2:$I$959,""))</f>
        <v/>
      </c>
      <c r="T287" s="37" t="str">
        <f>IF(ISBLANK(Q287),"",IF(_xlfn.XLOOKUP(Q287,'pokedex_(Update_04.21)'!$A$2:$A$959,'pokedex_(Update_04.21)'!$J$2:$J$959,"")=0,"",_xlfn.XLOOKUP(Q287,'pokedex_(Update_04.21)'!$A$2:$A$959,'pokedex_(Update_04.21)'!$J$2:$J$959,"")))</f>
        <v/>
      </c>
    </row>
    <row r="288" spans="1:20" x14ac:dyDescent="0.35">
      <c r="A288" s="37"/>
      <c r="B288" s="37"/>
      <c r="C288" s="37" t="str">
        <f>IF(ISBLANK(A288),"",_xlfn.XLOOKUP(A288,'pokedex_(Update_04.21)'!$A$2:$A$959,'pokedex_(Update_04.21)'!$I$2:$I$959,""))</f>
        <v/>
      </c>
      <c r="D288" s="37" t="str">
        <f>IF(ISBLANK(A288),"",IF(_xlfn.XLOOKUP(A288,'pokedex_(Update_04.21)'!$A$2:$A$959,'pokedex_(Update_04.21)'!$J$2:$J$959,"")=0,"",_xlfn.XLOOKUP(A288,'pokedex_(Update_04.21)'!$A$2:$A$959,'pokedex_(Update_04.21)'!$J$2:$J$959,"")))</f>
        <v/>
      </c>
      <c r="Q288" s="37"/>
      <c r="R288" s="37"/>
      <c r="S288" s="37" t="str">
        <f>IF(ISBLANK(Q288),"",_xlfn.XLOOKUP(Q288,'pokedex_(Update_04.21)'!$A$2:$A$959,'pokedex_(Update_04.21)'!$I$2:$I$959,""))</f>
        <v/>
      </c>
      <c r="T288" s="37" t="str">
        <f>IF(ISBLANK(Q288),"",IF(_xlfn.XLOOKUP(Q288,'pokedex_(Update_04.21)'!$A$2:$A$959,'pokedex_(Update_04.21)'!$J$2:$J$959,"")=0,"",_xlfn.XLOOKUP(Q288,'pokedex_(Update_04.21)'!$A$2:$A$959,'pokedex_(Update_04.21)'!$J$2:$J$959,"")))</f>
        <v/>
      </c>
    </row>
    <row r="289" spans="1:20" x14ac:dyDescent="0.35">
      <c r="A289" s="37"/>
      <c r="B289" s="37"/>
      <c r="C289" s="37" t="str">
        <f>IF(ISBLANK(A289),"",_xlfn.XLOOKUP(A289,'pokedex_(Update_04.21)'!$A$2:$A$959,'pokedex_(Update_04.21)'!$I$2:$I$959,""))</f>
        <v/>
      </c>
      <c r="D289" s="37" t="str">
        <f>IF(ISBLANK(A289),"",IF(_xlfn.XLOOKUP(A289,'pokedex_(Update_04.21)'!$A$2:$A$959,'pokedex_(Update_04.21)'!$J$2:$J$959,"")=0,"",_xlfn.XLOOKUP(A289,'pokedex_(Update_04.21)'!$A$2:$A$959,'pokedex_(Update_04.21)'!$J$2:$J$959,"")))</f>
        <v/>
      </c>
      <c r="Q289" s="37"/>
      <c r="R289" s="37"/>
      <c r="S289" s="37" t="str">
        <f>IF(ISBLANK(Q289),"",_xlfn.XLOOKUP(Q289,'pokedex_(Update_04.21)'!$A$2:$A$959,'pokedex_(Update_04.21)'!$I$2:$I$959,""))</f>
        <v/>
      </c>
      <c r="T289" s="37" t="str">
        <f>IF(ISBLANK(Q289),"",IF(_xlfn.XLOOKUP(Q289,'pokedex_(Update_04.21)'!$A$2:$A$959,'pokedex_(Update_04.21)'!$J$2:$J$959,"")=0,"",_xlfn.XLOOKUP(Q289,'pokedex_(Update_04.21)'!$A$2:$A$959,'pokedex_(Update_04.21)'!$J$2:$J$959,"")))</f>
        <v/>
      </c>
    </row>
    <row r="290" spans="1:20" x14ac:dyDescent="0.35">
      <c r="A290" s="37"/>
      <c r="B290" s="37"/>
      <c r="C290" s="37" t="str">
        <f>IF(ISBLANK(A290),"",_xlfn.XLOOKUP(A290,'pokedex_(Update_04.21)'!$A$2:$A$959,'pokedex_(Update_04.21)'!$I$2:$I$959,""))</f>
        <v/>
      </c>
      <c r="D290" s="37" t="str">
        <f>IF(ISBLANK(A290),"",IF(_xlfn.XLOOKUP(A290,'pokedex_(Update_04.21)'!$A$2:$A$959,'pokedex_(Update_04.21)'!$J$2:$J$959,"")=0,"",_xlfn.XLOOKUP(A290,'pokedex_(Update_04.21)'!$A$2:$A$959,'pokedex_(Update_04.21)'!$J$2:$J$959,"")))</f>
        <v/>
      </c>
      <c r="Q290" s="37"/>
      <c r="R290" s="37"/>
      <c r="S290" s="37" t="str">
        <f>IF(ISBLANK(Q290),"",_xlfn.XLOOKUP(Q290,'pokedex_(Update_04.21)'!$A$2:$A$959,'pokedex_(Update_04.21)'!$I$2:$I$959,""))</f>
        <v/>
      </c>
      <c r="T290" s="37" t="str">
        <f>IF(ISBLANK(Q290),"",IF(_xlfn.XLOOKUP(Q290,'pokedex_(Update_04.21)'!$A$2:$A$959,'pokedex_(Update_04.21)'!$J$2:$J$959,"")=0,"",_xlfn.XLOOKUP(Q290,'pokedex_(Update_04.21)'!$A$2:$A$959,'pokedex_(Update_04.21)'!$J$2:$J$959,"")))</f>
        <v/>
      </c>
    </row>
    <row r="291" spans="1:20" x14ac:dyDescent="0.35">
      <c r="A291" s="37"/>
      <c r="B291" s="37"/>
      <c r="C291" s="37" t="str">
        <f>IF(ISBLANK(A291),"",_xlfn.XLOOKUP(A291,'pokedex_(Update_04.21)'!$A$2:$A$959,'pokedex_(Update_04.21)'!$I$2:$I$959,""))</f>
        <v/>
      </c>
      <c r="D291" s="37" t="str">
        <f>IF(ISBLANK(A291),"",IF(_xlfn.XLOOKUP(A291,'pokedex_(Update_04.21)'!$A$2:$A$959,'pokedex_(Update_04.21)'!$J$2:$J$959,"")=0,"",_xlfn.XLOOKUP(A291,'pokedex_(Update_04.21)'!$A$2:$A$959,'pokedex_(Update_04.21)'!$J$2:$J$959,"")))</f>
        <v/>
      </c>
      <c r="Q291" s="37"/>
      <c r="R291" s="37"/>
      <c r="S291" s="37" t="str">
        <f>IF(ISBLANK(Q291),"",_xlfn.XLOOKUP(Q291,'pokedex_(Update_04.21)'!$A$2:$A$959,'pokedex_(Update_04.21)'!$I$2:$I$959,""))</f>
        <v/>
      </c>
      <c r="T291" s="37" t="str">
        <f>IF(ISBLANK(Q291),"",IF(_xlfn.XLOOKUP(Q291,'pokedex_(Update_04.21)'!$A$2:$A$959,'pokedex_(Update_04.21)'!$J$2:$J$959,"")=0,"",_xlfn.XLOOKUP(Q291,'pokedex_(Update_04.21)'!$A$2:$A$959,'pokedex_(Update_04.21)'!$J$2:$J$959,"")))</f>
        <v/>
      </c>
    </row>
    <row r="292" spans="1:20" x14ac:dyDescent="0.35">
      <c r="A292" s="37"/>
      <c r="B292" s="37"/>
      <c r="C292" s="37" t="str">
        <f>IF(ISBLANK(A292),"",_xlfn.XLOOKUP(A292,'pokedex_(Update_04.21)'!$A$2:$A$959,'pokedex_(Update_04.21)'!$I$2:$I$959,""))</f>
        <v/>
      </c>
      <c r="D292" s="37" t="str">
        <f>IF(ISBLANK(A292),"",IF(_xlfn.XLOOKUP(A292,'pokedex_(Update_04.21)'!$A$2:$A$959,'pokedex_(Update_04.21)'!$J$2:$J$959,"")=0,"",_xlfn.XLOOKUP(A292,'pokedex_(Update_04.21)'!$A$2:$A$959,'pokedex_(Update_04.21)'!$J$2:$J$959,"")))</f>
        <v/>
      </c>
      <c r="Q292" s="37"/>
      <c r="R292" s="37"/>
      <c r="S292" s="37" t="str">
        <f>IF(ISBLANK(Q292),"",_xlfn.XLOOKUP(Q292,'pokedex_(Update_04.21)'!$A$2:$A$959,'pokedex_(Update_04.21)'!$I$2:$I$959,""))</f>
        <v/>
      </c>
      <c r="T292" s="37" t="str">
        <f>IF(ISBLANK(Q292),"",IF(_xlfn.XLOOKUP(Q292,'pokedex_(Update_04.21)'!$A$2:$A$959,'pokedex_(Update_04.21)'!$J$2:$J$959,"")=0,"",_xlfn.XLOOKUP(Q292,'pokedex_(Update_04.21)'!$A$2:$A$959,'pokedex_(Update_04.21)'!$J$2:$J$959,"")))</f>
        <v/>
      </c>
    </row>
    <row r="293" spans="1:20" x14ac:dyDescent="0.35">
      <c r="A293" s="37"/>
      <c r="B293" s="37"/>
      <c r="C293" s="37" t="str">
        <f>IF(ISBLANK(A293),"",_xlfn.XLOOKUP(A293,'pokedex_(Update_04.21)'!$A$2:$A$959,'pokedex_(Update_04.21)'!$I$2:$I$959,""))</f>
        <v/>
      </c>
      <c r="D293" s="37" t="str">
        <f>IF(ISBLANK(A293),"",IF(_xlfn.XLOOKUP(A293,'pokedex_(Update_04.21)'!$A$2:$A$959,'pokedex_(Update_04.21)'!$J$2:$J$959,"")=0,"",_xlfn.XLOOKUP(A293,'pokedex_(Update_04.21)'!$A$2:$A$959,'pokedex_(Update_04.21)'!$J$2:$J$959,"")))</f>
        <v/>
      </c>
      <c r="Q293" s="37"/>
      <c r="R293" s="37"/>
      <c r="S293" s="37" t="str">
        <f>IF(ISBLANK(Q293),"",_xlfn.XLOOKUP(Q293,'pokedex_(Update_04.21)'!$A$2:$A$959,'pokedex_(Update_04.21)'!$I$2:$I$959,""))</f>
        <v/>
      </c>
      <c r="T293" s="37" t="str">
        <f>IF(ISBLANK(Q293),"",IF(_xlfn.XLOOKUP(Q293,'pokedex_(Update_04.21)'!$A$2:$A$959,'pokedex_(Update_04.21)'!$J$2:$J$959,"")=0,"",_xlfn.XLOOKUP(Q293,'pokedex_(Update_04.21)'!$A$2:$A$959,'pokedex_(Update_04.21)'!$J$2:$J$959,"")))</f>
        <v/>
      </c>
    </row>
    <row r="294" spans="1:20" x14ac:dyDescent="0.35">
      <c r="A294" s="37"/>
      <c r="B294" s="37"/>
      <c r="C294" s="37" t="str">
        <f>IF(ISBLANK(A294),"",_xlfn.XLOOKUP(A294,'pokedex_(Update_04.21)'!$A$2:$A$959,'pokedex_(Update_04.21)'!$I$2:$I$959,""))</f>
        <v/>
      </c>
      <c r="D294" s="37" t="str">
        <f>IF(ISBLANK(A294),"",IF(_xlfn.XLOOKUP(A294,'pokedex_(Update_04.21)'!$A$2:$A$959,'pokedex_(Update_04.21)'!$J$2:$J$959,"")=0,"",_xlfn.XLOOKUP(A294,'pokedex_(Update_04.21)'!$A$2:$A$959,'pokedex_(Update_04.21)'!$J$2:$J$959,"")))</f>
        <v/>
      </c>
      <c r="Q294" s="37"/>
      <c r="R294" s="37"/>
      <c r="S294" s="37" t="str">
        <f>IF(ISBLANK(Q294),"",_xlfn.XLOOKUP(Q294,'pokedex_(Update_04.21)'!$A$2:$A$959,'pokedex_(Update_04.21)'!$I$2:$I$959,""))</f>
        <v/>
      </c>
      <c r="T294" s="37" t="str">
        <f>IF(ISBLANK(Q294),"",IF(_xlfn.XLOOKUP(Q294,'pokedex_(Update_04.21)'!$A$2:$A$959,'pokedex_(Update_04.21)'!$J$2:$J$959,"")=0,"",_xlfn.XLOOKUP(Q294,'pokedex_(Update_04.21)'!$A$2:$A$959,'pokedex_(Update_04.21)'!$J$2:$J$959,"")))</f>
        <v/>
      </c>
    </row>
    <row r="295" spans="1:20" x14ac:dyDescent="0.35">
      <c r="A295" s="37"/>
      <c r="B295" s="37"/>
      <c r="C295" s="37" t="str">
        <f>IF(ISBLANK(A295),"",_xlfn.XLOOKUP(A295,'pokedex_(Update_04.21)'!$A$2:$A$959,'pokedex_(Update_04.21)'!$I$2:$I$959,""))</f>
        <v/>
      </c>
      <c r="D295" s="37" t="str">
        <f>IF(ISBLANK(A295),"",IF(_xlfn.XLOOKUP(A295,'pokedex_(Update_04.21)'!$A$2:$A$959,'pokedex_(Update_04.21)'!$J$2:$J$959,"")=0,"",_xlfn.XLOOKUP(A295,'pokedex_(Update_04.21)'!$A$2:$A$959,'pokedex_(Update_04.21)'!$J$2:$J$959,"")))</f>
        <v/>
      </c>
      <c r="Q295" s="37"/>
      <c r="R295" s="37"/>
      <c r="S295" s="37" t="str">
        <f>IF(ISBLANK(Q295),"",_xlfn.XLOOKUP(Q295,'pokedex_(Update_04.21)'!$A$2:$A$959,'pokedex_(Update_04.21)'!$I$2:$I$959,""))</f>
        <v/>
      </c>
      <c r="T295" s="37" t="str">
        <f>IF(ISBLANK(Q295),"",IF(_xlfn.XLOOKUP(Q295,'pokedex_(Update_04.21)'!$A$2:$A$959,'pokedex_(Update_04.21)'!$J$2:$J$959,"")=0,"",_xlfn.XLOOKUP(Q295,'pokedex_(Update_04.21)'!$A$2:$A$959,'pokedex_(Update_04.21)'!$J$2:$J$959,"")))</f>
        <v/>
      </c>
    </row>
    <row r="296" spans="1:20" x14ac:dyDescent="0.35">
      <c r="A296" s="37"/>
      <c r="B296" s="37"/>
      <c r="C296" s="37" t="str">
        <f>IF(ISBLANK(A296),"",_xlfn.XLOOKUP(A296,'pokedex_(Update_04.21)'!$A$2:$A$959,'pokedex_(Update_04.21)'!$I$2:$I$959,""))</f>
        <v/>
      </c>
      <c r="D296" s="37" t="str">
        <f>IF(ISBLANK(A296),"",IF(_xlfn.XLOOKUP(A296,'pokedex_(Update_04.21)'!$A$2:$A$959,'pokedex_(Update_04.21)'!$J$2:$J$959,"")=0,"",_xlfn.XLOOKUP(A296,'pokedex_(Update_04.21)'!$A$2:$A$959,'pokedex_(Update_04.21)'!$J$2:$J$959,"")))</f>
        <v/>
      </c>
      <c r="Q296" s="37"/>
      <c r="R296" s="37"/>
      <c r="S296" s="37" t="str">
        <f>IF(ISBLANK(Q296),"",_xlfn.XLOOKUP(Q296,'pokedex_(Update_04.21)'!$A$2:$A$959,'pokedex_(Update_04.21)'!$I$2:$I$959,""))</f>
        <v/>
      </c>
      <c r="T296" s="37" t="str">
        <f>IF(ISBLANK(Q296),"",IF(_xlfn.XLOOKUP(Q296,'pokedex_(Update_04.21)'!$A$2:$A$959,'pokedex_(Update_04.21)'!$J$2:$J$959,"")=0,"",_xlfn.XLOOKUP(Q296,'pokedex_(Update_04.21)'!$A$2:$A$959,'pokedex_(Update_04.21)'!$J$2:$J$959,"")))</f>
        <v/>
      </c>
    </row>
    <row r="297" spans="1:20" x14ac:dyDescent="0.35">
      <c r="A297" s="37"/>
      <c r="B297" s="37"/>
      <c r="C297" s="37" t="str">
        <f>IF(ISBLANK(A297),"",_xlfn.XLOOKUP(A297,'pokedex_(Update_04.21)'!$A$2:$A$959,'pokedex_(Update_04.21)'!$I$2:$I$959,""))</f>
        <v/>
      </c>
      <c r="D297" s="37" t="str">
        <f>IF(ISBLANK(A297),"",IF(_xlfn.XLOOKUP(A297,'pokedex_(Update_04.21)'!$A$2:$A$959,'pokedex_(Update_04.21)'!$J$2:$J$959,"")=0,"",_xlfn.XLOOKUP(A297,'pokedex_(Update_04.21)'!$A$2:$A$959,'pokedex_(Update_04.21)'!$J$2:$J$959,"")))</f>
        <v/>
      </c>
      <c r="Q297" s="37"/>
      <c r="R297" s="37"/>
      <c r="S297" s="37" t="str">
        <f>IF(ISBLANK(Q297),"",_xlfn.XLOOKUP(Q297,'pokedex_(Update_04.21)'!$A$2:$A$959,'pokedex_(Update_04.21)'!$I$2:$I$959,""))</f>
        <v/>
      </c>
      <c r="T297" s="37" t="str">
        <f>IF(ISBLANK(Q297),"",IF(_xlfn.XLOOKUP(Q297,'pokedex_(Update_04.21)'!$A$2:$A$959,'pokedex_(Update_04.21)'!$J$2:$J$959,"")=0,"",_xlfn.XLOOKUP(Q297,'pokedex_(Update_04.21)'!$A$2:$A$959,'pokedex_(Update_04.21)'!$J$2:$J$959,"")))</f>
        <v/>
      </c>
    </row>
    <row r="298" spans="1:20" x14ac:dyDescent="0.35">
      <c r="A298" s="37"/>
      <c r="B298" s="37"/>
      <c r="C298" s="37" t="str">
        <f>IF(ISBLANK(A298),"",_xlfn.XLOOKUP(A298,'pokedex_(Update_04.21)'!$A$2:$A$959,'pokedex_(Update_04.21)'!$I$2:$I$959,""))</f>
        <v/>
      </c>
      <c r="D298" s="37" t="str">
        <f>IF(ISBLANK(A298),"",IF(_xlfn.XLOOKUP(A298,'pokedex_(Update_04.21)'!$A$2:$A$959,'pokedex_(Update_04.21)'!$J$2:$J$959,"")=0,"",_xlfn.XLOOKUP(A298,'pokedex_(Update_04.21)'!$A$2:$A$959,'pokedex_(Update_04.21)'!$J$2:$J$959,"")))</f>
        <v/>
      </c>
      <c r="Q298" s="37"/>
      <c r="R298" s="37"/>
      <c r="S298" s="37" t="str">
        <f>IF(ISBLANK(Q298),"",_xlfn.XLOOKUP(Q298,'pokedex_(Update_04.21)'!$A$2:$A$959,'pokedex_(Update_04.21)'!$I$2:$I$959,""))</f>
        <v/>
      </c>
      <c r="T298" s="37" t="str">
        <f>IF(ISBLANK(Q298),"",IF(_xlfn.XLOOKUP(Q298,'pokedex_(Update_04.21)'!$A$2:$A$959,'pokedex_(Update_04.21)'!$J$2:$J$959,"")=0,"",_xlfn.XLOOKUP(Q298,'pokedex_(Update_04.21)'!$A$2:$A$959,'pokedex_(Update_04.21)'!$J$2:$J$959,"")))</f>
        <v/>
      </c>
    </row>
    <row r="299" spans="1:20" x14ac:dyDescent="0.35">
      <c r="A299" s="37"/>
      <c r="B299" s="37"/>
      <c r="C299" s="37" t="str">
        <f>IF(ISBLANK(A299),"",_xlfn.XLOOKUP(A299,'pokedex_(Update_04.21)'!$A$2:$A$959,'pokedex_(Update_04.21)'!$I$2:$I$959,""))</f>
        <v/>
      </c>
      <c r="D299" s="37" t="str">
        <f>IF(ISBLANK(A299),"",IF(_xlfn.XLOOKUP(A299,'pokedex_(Update_04.21)'!$A$2:$A$959,'pokedex_(Update_04.21)'!$J$2:$J$959,"")=0,"",_xlfn.XLOOKUP(A299,'pokedex_(Update_04.21)'!$A$2:$A$959,'pokedex_(Update_04.21)'!$J$2:$J$959,"")))</f>
        <v/>
      </c>
      <c r="Q299" s="37"/>
      <c r="R299" s="37"/>
      <c r="S299" s="37" t="str">
        <f>IF(ISBLANK(Q299),"",_xlfn.XLOOKUP(Q299,'pokedex_(Update_04.21)'!$A$2:$A$959,'pokedex_(Update_04.21)'!$I$2:$I$959,""))</f>
        <v/>
      </c>
      <c r="T299" s="37" t="str">
        <f>IF(ISBLANK(Q299),"",IF(_xlfn.XLOOKUP(Q299,'pokedex_(Update_04.21)'!$A$2:$A$959,'pokedex_(Update_04.21)'!$J$2:$J$959,"")=0,"",_xlfn.XLOOKUP(Q299,'pokedex_(Update_04.21)'!$A$2:$A$959,'pokedex_(Update_04.21)'!$J$2:$J$959,"")))</f>
        <v/>
      </c>
    </row>
    <row r="300" spans="1:20" x14ac:dyDescent="0.35">
      <c r="A300" s="37"/>
      <c r="B300" s="37"/>
      <c r="C300" s="37" t="str">
        <f>IF(ISBLANK(A300),"",_xlfn.XLOOKUP(A300,'pokedex_(Update_04.21)'!$A$2:$A$959,'pokedex_(Update_04.21)'!$I$2:$I$959,""))</f>
        <v/>
      </c>
      <c r="D300" s="37" t="str">
        <f>IF(ISBLANK(A300),"",IF(_xlfn.XLOOKUP(A300,'pokedex_(Update_04.21)'!$A$2:$A$959,'pokedex_(Update_04.21)'!$J$2:$J$959,"")=0,"",_xlfn.XLOOKUP(A300,'pokedex_(Update_04.21)'!$A$2:$A$959,'pokedex_(Update_04.21)'!$J$2:$J$959,"")))</f>
        <v/>
      </c>
      <c r="Q300" s="37"/>
      <c r="R300" s="37"/>
      <c r="S300" s="37" t="str">
        <f>IF(ISBLANK(Q300),"",_xlfn.XLOOKUP(Q300,'pokedex_(Update_04.21)'!$A$2:$A$959,'pokedex_(Update_04.21)'!$I$2:$I$959,""))</f>
        <v/>
      </c>
      <c r="T300" s="37" t="str">
        <f>IF(ISBLANK(Q300),"",IF(_xlfn.XLOOKUP(Q300,'pokedex_(Update_04.21)'!$A$2:$A$959,'pokedex_(Update_04.21)'!$J$2:$J$959,"")=0,"",_xlfn.XLOOKUP(Q300,'pokedex_(Update_04.21)'!$A$2:$A$959,'pokedex_(Update_04.21)'!$J$2:$J$959,"")))</f>
        <v/>
      </c>
    </row>
    <row r="301" spans="1:20" x14ac:dyDescent="0.35">
      <c r="A301" s="37"/>
      <c r="B301" s="37"/>
      <c r="C301" s="37" t="str">
        <f>IF(ISBLANK(A301),"",_xlfn.XLOOKUP(A301,'pokedex_(Update_04.21)'!$A$2:$A$959,'pokedex_(Update_04.21)'!$I$2:$I$959,""))</f>
        <v/>
      </c>
      <c r="D301" s="37" t="str">
        <f>IF(ISBLANK(A301),"",IF(_xlfn.XLOOKUP(A301,'pokedex_(Update_04.21)'!$A$2:$A$959,'pokedex_(Update_04.21)'!$J$2:$J$959,"")=0,"",_xlfn.XLOOKUP(A301,'pokedex_(Update_04.21)'!$A$2:$A$959,'pokedex_(Update_04.21)'!$J$2:$J$959,"")))</f>
        <v/>
      </c>
      <c r="Q301" s="37"/>
      <c r="R301" s="37"/>
      <c r="S301" s="37" t="str">
        <f>IF(ISBLANK(Q301),"",_xlfn.XLOOKUP(Q301,'pokedex_(Update_04.21)'!$A$2:$A$959,'pokedex_(Update_04.21)'!$I$2:$I$959,""))</f>
        <v/>
      </c>
      <c r="T301" s="37" t="str">
        <f>IF(ISBLANK(Q301),"",IF(_xlfn.XLOOKUP(Q301,'pokedex_(Update_04.21)'!$A$2:$A$959,'pokedex_(Update_04.21)'!$J$2:$J$959,"")=0,"",_xlfn.XLOOKUP(Q301,'pokedex_(Update_04.21)'!$A$2:$A$959,'pokedex_(Update_04.21)'!$J$2:$J$959,"")))</f>
        <v/>
      </c>
    </row>
    <row r="302" spans="1:20" x14ac:dyDescent="0.35">
      <c r="A302" s="37"/>
      <c r="B302" s="37"/>
      <c r="C302" s="37" t="str">
        <f>IF(ISBLANK(A302),"",_xlfn.XLOOKUP(A302,'pokedex_(Update_04.21)'!$A$2:$A$959,'pokedex_(Update_04.21)'!$I$2:$I$959,""))</f>
        <v/>
      </c>
      <c r="D302" s="37" t="str">
        <f>IF(ISBLANK(A302),"",IF(_xlfn.XLOOKUP(A302,'pokedex_(Update_04.21)'!$A$2:$A$959,'pokedex_(Update_04.21)'!$J$2:$J$959,"")=0,"",_xlfn.XLOOKUP(A302,'pokedex_(Update_04.21)'!$A$2:$A$959,'pokedex_(Update_04.21)'!$J$2:$J$959,"")))</f>
        <v/>
      </c>
      <c r="Q302" s="37"/>
      <c r="R302" s="37"/>
      <c r="S302" s="37" t="str">
        <f>IF(ISBLANK(Q302),"",_xlfn.XLOOKUP(Q302,'pokedex_(Update_04.21)'!$A$2:$A$959,'pokedex_(Update_04.21)'!$I$2:$I$959,""))</f>
        <v/>
      </c>
      <c r="T302" s="37" t="str">
        <f>IF(ISBLANK(Q302),"",IF(_xlfn.XLOOKUP(Q302,'pokedex_(Update_04.21)'!$A$2:$A$959,'pokedex_(Update_04.21)'!$J$2:$J$959,"")=0,"",_xlfn.XLOOKUP(Q302,'pokedex_(Update_04.21)'!$A$2:$A$959,'pokedex_(Update_04.21)'!$J$2:$J$959,"")))</f>
        <v/>
      </c>
    </row>
    <row r="303" spans="1:20" x14ac:dyDescent="0.35">
      <c r="A303" s="37"/>
      <c r="B303" s="37"/>
      <c r="C303" s="37" t="str">
        <f>IF(ISBLANK(A303),"",_xlfn.XLOOKUP(A303,'pokedex_(Update_04.21)'!$A$2:$A$959,'pokedex_(Update_04.21)'!$I$2:$I$959,""))</f>
        <v/>
      </c>
      <c r="D303" s="37" t="str">
        <f>IF(ISBLANK(A303),"",IF(_xlfn.XLOOKUP(A303,'pokedex_(Update_04.21)'!$A$2:$A$959,'pokedex_(Update_04.21)'!$J$2:$J$959,"")=0,"",_xlfn.XLOOKUP(A303,'pokedex_(Update_04.21)'!$A$2:$A$959,'pokedex_(Update_04.21)'!$J$2:$J$959,"")))</f>
        <v/>
      </c>
      <c r="Q303" s="37"/>
      <c r="R303" s="37"/>
      <c r="S303" s="37" t="str">
        <f>IF(ISBLANK(Q303),"",_xlfn.XLOOKUP(Q303,'pokedex_(Update_04.21)'!$A$2:$A$959,'pokedex_(Update_04.21)'!$I$2:$I$959,""))</f>
        <v/>
      </c>
      <c r="T303" s="37" t="str">
        <f>IF(ISBLANK(Q303),"",IF(_xlfn.XLOOKUP(Q303,'pokedex_(Update_04.21)'!$A$2:$A$959,'pokedex_(Update_04.21)'!$J$2:$J$959,"")=0,"",_xlfn.XLOOKUP(Q303,'pokedex_(Update_04.21)'!$A$2:$A$959,'pokedex_(Update_04.21)'!$J$2:$J$959,"")))</f>
        <v/>
      </c>
    </row>
    <row r="304" spans="1:20" x14ac:dyDescent="0.35">
      <c r="A304" s="37"/>
      <c r="B304" s="37"/>
      <c r="C304" s="37" t="str">
        <f>IF(ISBLANK(A304),"",_xlfn.XLOOKUP(A304,'pokedex_(Update_04.21)'!$A$2:$A$959,'pokedex_(Update_04.21)'!$I$2:$I$959,""))</f>
        <v/>
      </c>
      <c r="D304" s="37" t="str">
        <f>IF(ISBLANK(A304),"",IF(_xlfn.XLOOKUP(A304,'pokedex_(Update_04.21)'!$A$2:$A$959,'pokedex_(Update_04.21)'!$J$2:$J$959,"")=0,"",_xlfn.XLOOKUP(A304,'pokedex_(Update_04.21)'!$A$2:$A$959,'pokedex_(Update_04.21)'!$J$2:$J$959,"")))</f>
        <v/>
      </c>
      <c r="Q304" s="37"/>
      <c r="R304" s="37"/>
      <c r="S304" s="37" t="str">
        <f>IF(ISBLANK(Q304),"",_xlfn.XLOOKUP(Q304,'pokedex_(Update_04.21)'!$A$2:$A$959,'pokedex_(Update_04.21)'!$I$2:$I$959,""))</f>
        <v/>
      </c>
      <c r="T304" s="37" t="str">
        <f>IF(ISBLANK(Q304),"",IF(_xlfn.XLOOKUP(Q304,'pokedex_(Update_04.21)'!$A$2:$A$959,'pokedex_(Update_04.21)'!$J$2:$J$959,"")=0,"",_xlfn.XLOOKUP(Q304,'pokedex_(Update_04.21)'!$A$2:$A$959,'pokedex_(Update_04.21)'!$J$2:$J$959,"")))</f>
        <v/>
      </c>
    </row>
    <row r="305" spans="1:20" x14ac:dyDescent="0.35">
      <c r="A305" s="37"/>
      <c r="B305" s="37"/>
      <c r="C305" s="37" t="str">
        <f>IF(ISBLANK(A305),"",_xlfn.XLOOKUP(A305,'pokedex_(Update_04.21)'!$A$2:$A$959,'pokedex_(Update_04.21)'!$I$2:$I$959,""))</f>
        <v/>
      </c>
      <c r="D305" s="37" t="str">
        <f>IF(ISBLANK(A305),"",IF(_xlfn.XLOOKUP(A305,'pokedex_(Update_04.21)'!$A$2:$A$959,'pokedex_(Update_04.21)'!$J$2:$J$959,"")=0,"",_xlfn.XLOOKUP(A305,'pokedex_(Update_04.21)'!$A$2:$A$959,'pokedex_(Update_04.21)'!$J$2:$J$959,"")))</f>
        <v/>
      </c>
      <c r="Q305" s="37"/>
      <c r="R305" s="37"/>
      <c r="S305" s="37" t="str">
        <f>IF(ISBLANK(Q305),"",_xlfn.XLOOKUP(Q305,'pokedex_(Update_04.21)'!$A$2:$A$959,'pokedex_(Update_04.21)'!$I$2:$I$959,""))</f>
        <v/>
      </c>
      <c r="T305" s="37" t="str">
        <f>IF(ISBLANK(Q305),"",IF(_xlfn.XLOOKUP(Q305,'pokedex_(Update_04.21)'!$A$2:$A$959,'pokedex_(Update_04.21)'!$J$2:$J$959,"")=0,"",_xlfn.XLOOKUP(Q305,'pokedex_(Update_04.21)'!$A$2:$A$959,'pokedex_(Update_04.21)'!$J$2:$J$959,"")))</f>
        <v/>
      </c>
    </row>
    <row r="306" spans="1:20" x14ac:dyDescent="0.35">
      <c r="A306" s="37"/>
      <c r="B306" s="37"/>
      <c r="C306" s="37" t="str">
        <f>IF(ISBLANK(A306),"",_xlfn.XLOOKUP(A306,'pokedex_(Update_04.21)'!$A$2:$A$959,'pokedex_(Update_04.21)'!$I$2:$I$959,""))</f>
        <v/>
      </c>
      <c r="D306" s="37" t="str">
        <f>IF(ISBLANK(A306),"",IF(_xlfn.XLOOKUP(A306,'pokedex_(Update_04.21)'!$A$2:$A$959,'pokedex_(Update_04.21)'!$J$2:$J$959,"")=0,"",_xlfn.XLOOKUP(A306,'pokedex_(Update_04.21)'!$A$2:$A$959,'pokedex_(Update_04.21)'!$J$2:$J$959,"")))</f>
        <v/>
      </c>
      <c r="Q306" s="37"/>
      <c r="R306" s="37"/>
      <c r="S306" s="37" t="str">
        <f>IF(ISBLANK(Q306),"",_xlfn.XLOOKUP(Q306,'pokedex_(Update_04.21)'!$A$2:$A$959,'pokedex_(Update_04.21)'!$I$2:$I$959,""))</f>
        <v/>
      </c>
      <c r="T306" s="37" t="str">
        <f>IF(ISBLANK(Q306),"",IF(_xlfn.XLOOKUP(Q306,'pokedex_(Update_04.21)'!$A$2:$A$959,'pokedex_(Update_04.21)'!$J$2:$J$959,"")=0,"",_xlfn.XLOOKUP(Q306,'pokedex_(Update_04.21)'!$A$2:$A$959,'pokedex_(Update_04.21)'!$J$2:$J$959,"")))</f>
        <v/>
      </c>
    </row>
    <row r="307" spans="1:20" x14ac:dyDescent="0.35">
      <c r="A307" s="37"/>
      <c r="B307" s="37"/>
      <c r="C307" s="37" t="str">
        <f>IF(ISBLANK(A307),"",_xlfn.XLOOKUP(A307,'pokedex_(Update_04.21)'!$A$2:$A$959,'pokedex_(Update_04.21)'!$I$2:$I$959,""))</f>
        <v/>
      </c>
      <c r="D307" s="37" t="str">
        <f>IF(ISBLANK(A307),"",IF(_xlfn.XLOOKUP(A307,'pokedex_(Update_04.21)'!$A$2:$A$959,'pokedex_(Update_04.21)'!$J$2:$J$959,"")=0,"",_xlfn.XLOOKUP(A307,'pokedex_(Update_04.21)'!$A$2:$A$959,'pokedex_(Update_04.21)'!$J$2:$J$959,"")))</f>
        <v/>
      </c>
      <c r="Q307" s="37"/>
      <c r="R307" s="37"/>
      <c r="S307" s="37" t="str">
        <f>IF(ISBLANK(Q307),"",_xlfn.XLOOKUP(Q307,'pokedex_(Update_04.21)'!$A$2:$A$959,'pokedex_(Update_04.21)'!$I$2:$I$959,""))</f>
        <v/>
      </c>
      <c r="T307" s="37" t="str">
        <f>IF(ISBLANK(Q307),"",IF(_xlfn.XLOOKUP(Q307,'pokedex_(Update_04.21)'!$A$2:$A$959,'pokedex_(Update_04.21)'!$J$2:$J$959,"")=0,"",_xlfn.XLOOKUP(Q307,'pokedex_(Update_04.21)'!$A$2:$A$959,'pokedex_(Update_04.21)'!$J$2:$J$959,"")))</f>
        <v/>
      </c>
    </row>
    <row r="308" spans="1:20" x14ac:dyDescent="0.35">
      <c r="A308" s="37"/>
      <c r="B308" s="37"/>
      <c r="C308" s="37" t="str">
        <f>IF(ISBLANK(A308),"",_xlfn.XLOOKUP(A308,'pokedex_(Update_04.21)'!$A$2:$A$959,'pokedex_(Update_04.21)'!$I$2:$I$959,""))</f>
        <v/>
      </c>
      <c r="D308" s="37" t="str">
        <f>IF(ISBLANK(A308),"",IF(_xlfn.XLOOKUP(A308,'pokedex_(Update_04.21)'!$A$2:$A$959,'pokedex_(Update_04.21)'!$J$2:$J$959,"")=0,"",_xlfn.XLOOKUP(A308,'pokedex_(Update_04.21)'!$A$2:$A$959,'pokedex_(Update_04.21)'!$J$2:$J$959,"")))</f>
        <v/>
      </c>
      <c r="Q308" s="37"/>
      <c r="R308" s="37"/>
      <c r="S308" s="37" t="str">
        <f>IF(ISBLANK(Q308),"",_xlfn.XLOOKUP(Q308,'pokedex_(Update_04.21)'!$A$2:$A$959,'pokedex_(Update_04.21)'!$I$2:$I$959,""))</f>
        <v/>
      </c>
      <c r="T308" s="37" t="str">
        <f>IF(ISBLANK(Q308),"",IF(_xlfn.XLOOKUP(Q308,'pokedex_(Update_04.21)'!$A$2:$A$959,'pokedex_(Update_04.21)'!$J$2:$J$959,"")=0,"",_xlfn.XLOOKUP(Q308,'pokedex_(Update_04.21)'!$A$2:$A$959,'pokedex_(Update_04.21)'!$J$2:$J$959,"")))</f>
        <v/>
      </c>
    </row>
    <row r="309" spans="1:20" x14ac:dyDescent="0.35">
      <c r="A309" s="37"/>
      <c r="B309" s="37"/>
      <c r="C309" s="37" t="str">
        <f>IF(ISBLANK(A309),"",_xlfn.XLOOKUP(A309,'pokedex_(Update_04.21)'!$A$2:$A$959,'pokedex_(Update_04.21)'!$I$2:$I$959,""))</f>
        <v/>
      </c>
      <c r="D309" s="37" t="str">
        <f>IF(ISBLANK(A309),"",IF(_xlfn.XLOOKUP(A309,'pokedex_(Update_04.21)'!$A$2:$A$959,'pokedex_(Update_04.21)'!$J$2:$J$959,"")=0,"",_xlfn.XLOOKUP(A309,'pokedex_(Update_04.21)'!$A$2:$A$959,'pokedex_(Update_04.21)'!$J$2:$J$959,"")))</f>
        <v/>
      </c>
      <c r="Q309" s="37"/>
      <c r="R309" s="37"/>
      <c r="S309" s="37" t="str">
        <f>IF(ISBLANK(Q309),"",_xlfn.XLOOKUP(Q309,'pokedex_(Update_04.21)'!$A$2:$A$959,'pokedex_(Update_04.21)'!$I$2:$I$959,""))</f>
        <v/>
      </c>
      <c r="T309" s="37" t="str">
        <f>IF(ISBLANK(Q309),"",IF(_xlfn.XLOOKUP(Q309,'pokedex_(Update_04.21)'!$A$2:$A$959,'pokedex_(Update_04.21)'!$J$2:$J$959,"")=0,"",_xlfn.XLOOKUP(Q309,'pokedex_(Update_04.21)'!$A$2:$A$959,'pokedex_(Update_04.21)'!$J$2:$J$959,"")))</f>
        <v/>
      </c>
    </row>
    <row r="310" spans="1:20" x14ac:dyDescent="0.35">
      <c r="A310" s="37"/>
      <c r="B310" s="37"/>
      <c r="C310" s="37" t="str">
        <f>IF(ISBLANK(A310),"",_xlfn.XLOOKUP(A310,'pokedex_(Update_04.21)'!$A$2:$A$959,'pokedex_(Update_04.21)'!$I$2:$I$959,""))</f>
        <v/>
      </c>
      <c r="D310" s="37" t="str">
        <f>IF(ISBLANK(A310),"",IF(_xlfn.XLOOKUP(A310,'pokedex_(Update_04.21)'!$A$2:$A$959,'pokedex_(Update_04.21)'!$J$2:$J$959,"")=0,"",_xlfn.XLOOKUP(A310,'pokedex_(Update_04.21)'!$A$2:$A$959,'pokedex_(Update_04.21)'!$J$2:$J$959,"")))</f>
        <v/>
      </c>
      <c r="Q310" s="37"/>
      <c r="R310" s="37"/>
      <c r="S310" s="37" t="str">
        <f>IF(ISBLANK(Q310),"",_xlfn.XLOOKUP(Q310,'pokedex_(Update_04.21)'!$A$2:$A$959,'pokedex_(Update_04.21)'!$I$2:$I$959,""))</f>
        <v/>
      </c>
      <c r="T310" s="37" t="str">
        <f>IF(ISBLANK(Q310),"",IF(_xlfn.XLOOKUP(Q310,'pokedex_(Update_04.21)'!$A$2:$A$959,'pokedex_(Update_04.21)'!$J$2:$J$959,"")=0,"",_xlfn.XLOOKUP(Q310,'pokedex_(Update_04.21)'!$A$2:$A$959,'pokedex_(Update_04.21)'!$J$2:$J$959,"")))</f>
        <v/>
      </c>
    </row>
    <row r="311" spans="1:20" x14ac:dyDescent="0.35">
      <c r="A311" s="37"/>
      <c r="B311" s="37"/>
      <c r="C311" s="37" t="str">
        <f>IF(ISBLANK(A311),"",_xlfn.XLOOKUP(A311,'pokedex_(Update_04.21)'!$A$2:$A$959,'pokedex_(Update_04.21)'!$I$2:$I$959,""))</f>
        <v/>
      </c>
      <c r="D311" s="37" t="str">
        <f>IF(ISBLANK(A311),"",IF(_xlfn.XLOOKUP(A311,'pokedex_(Update_04.21)'!$A$2:$A$959,'pokedex_(Update_04.21)'!$J$2:$J$959,"")=0,"",_xlfn.XLOOKUP(A311,'pokedex_(Update_04.21)'!$A$2:$A$959,'pokedex_(Update_04.21)'!$J$2:$J$959,"")))</f>
        <v/>
      </c>
      <c r="Q311" s="37"/>
      <c r="R311" s="37"/>
      <c r="S311" s="37" t="str">
        <f>IF(ISBLANK(Q311),"",_xlfn.XLOOKUP(Q311,'pokedex_(Update_04.21)'!$A$2:$A$959,'pokedex_(Update_04.21)'!$I$2:$I$959,""))</f>
        <v/>
      </c>
      <c r="T311" s="37" t="str">
        <f>IF(ISBLANK(Q311),"",IF(_xlfn.XLOOKUP(Q311,'pokedex_(Update_04.21)'!$A$2:$A$959,'pokedex_(Update_04.21)'!$J$2:$J$959,"")=0,"",_xlfn.XLOOKUP(Q311,'pokedex_(Update_04.21)'!$A$2:$A$959,'pokedex_(Update_04.21)'!$J$2:$J$959,"")))</f>
        <v/>
      </c>
    </row>
    <row r="312" spans="1:20" x14ac:dyDescent="0.35">
      <c r="A312" s="37"/>
      <c r="B312" s="37"/>
      <c r="C312" s="37" t="str">
        <f>IF(ISBLANK(A312),"",_xlfn.XLOOKUP(A312,'pokedex_(Update_04.21)'!$A$2:$A$959,'pokedex_(Update_04.21)'!$I$2:$I$959,""))</f>
        <v/>
      </c>
      <c r="D312" s="37" t="str">
        <f>IF(ISBLANK(A312),"",IF(_xlfn.XLOOKUP(A312,'pokedex_(Update_04.21)'!$A$2:$A$959,'pokedex_(Update_04.21)'!$J$2:$J$959,"")=0,"",_xlfn.XLOOKUP(A312,'pokedex_(Update_04.21)'!$A$2:$A$959,'pokedex_(Update_04.21)'!$J$2:$J$959,"")))</f>
        <v/>
      </c>
      <c r="Q312" s="37"/>
      <c r="R312" s="37"/>
      <c r="S312" s="37" t="str">
        <f>IF(ISBLANK(Q312),"",_xlfn.XLOOKUP(Q312,'pokedex_(Update_04.21)'!$A$2:$A$959,'pokedex_(Update_04.21)'!$I$2:$I$959,""))</f>
        <v/>
      </c>
      <c r="T312" s="37" t="str">
        <f>IF(ISBLANK(Q312),"",IF(_xlfn.XLOOKUP(Q312,'pokedex_(Update_04.21)'!$A$2:$A$959,'pokedex_(Update_04.21)'!$J$2:$J$959,"")=0,"",_xlfn.XLOOKUP(Q312,'pokedex_(Update_04.21)'!$A$2:$A$959,'pokedex_(Update_04.21)'!$J$2:$J$959,"")))</f>
        <v/>
      </c>
    </row>
    <row r="313" spans="1:20" x14ac:dyDescent="0.35">
      <c r="A313" s="37"/>
      <c r="B313" s="37"/>
      <c r="C313" s="37" t="str">
        <f>IF(ISBLANK(A313),"",_xlfn.XLOOKUP(A313,'pokedex_(Update_04.21)'!$A$2:$A$959,'pokedex_(Update_04.21)'!$I$2:$I$959,""))</f>
        <v/>
      </c>
      <c r="D313" s="37" t="str">
        <f>IF(ISBLANK(A313),"",IF(_xlfn.XLOOKUP(A313,'pokedex_(Update_04.21)'!$A$2:$A$959,'pokedex_(Update_04.21)'!$J$2:$J$959,"")=0,"",_xlfn.XLOOKUP(A313,'pokedex_(Update_04.21)'!$A$2:$A$959,'pokedex_(Update_04.21)'!$J$2:$J$959,"")))</f>
        <v/>
      </c>
      <c r="Q313" s="37"/>
      <c r="R313" s="37"/>
      <c r="S313" s="37" t="str">
        <f>IF(ISBLANK(Q313),"",_xlfn.XLOOKUP(Q313,'pokedex_(Update_04.21)'!$A$2:$A$959,'pokedex_(Update_04.21)'!$I$2:$I$959,""))</f>
        <v/>
      </c>
      <c r="T313" s="37" t="str">
        <f>IF(ISBLANK(Q313),"",IF(_xlfn.XLOOKUP(Q313,'pokedex_(Update_04.21)'!$A$2:$A$959,'pokedex_(Update_04.21)'!$J$2:$J$959,"")=0,"",_xlfn.XLOOKUP(Q313,'pokedex_(Update_04.21)'!$A$2:$A$959,'pokedex_(Update_04.21)'!$J$2:$J$959,"")))</f>
        <v/>
      </c>
    </row>
    <row r="314" spans="1:20" x14ac:dyDescent="0.35">
      <c r="A314" s="37"/>
      <c r="B314" s="37"/>
      <c r="C314" s="37" t="str">
        <f>IF(ISBLANK(A314),"",_xlfn.XLOOKUP(A314,'pokedex_(Update_04.21)'!$A$2:$A$959,'pokedex_(Update_04.21)'!$I$2:$I$959,""))</f>
        <v/>
      </c>
      <c r="D314" s="37" t="str">
        <f>IF(ISBLANK(A314),"",IF(_xlfn.XLOOKUP(A314,'pokedex_(Update_04.21)'!$A$2:$A$959,'pokedex_(Update_04.21)'!$J$2:$J$959,"")=0,"",_xlfn.XLOOKUP(A314,'pokedex_(Update_04.21)'!$A$2:$A$959,'pokedex_(Update_04.21)'!$J$2:$J$959,"")))</f>
        <v/>
      </c>
      <c r="Q314" s="37"/>
      <c r="R314" s="37"/>
      <c r="S314" s="37" t="str">
        <f>IF(ISBLANK(Q314),"",_xlfn.XLOOKUP(Q314,'pokedex_(Update_04.21)'!$A$2:$A$959,'pokedex_(Update_04.21)'!$I$2:$I$959,""))</f>
        <v/>
      </c>
      <c r="T314" s="37" t="str">
        <f>IF(ISBLANK(Q314),"",IF(_xlfn.XLOOKUP(Q314,'pokedex_(Update_04.21)'!$A$2:$A$959,'pokedex_(Update_04.21)'!$J$2:$J$959,"")=0,"",_xlfn.XLOOKUP(Q314,'pokedex_(Update_04.21)'!$A$2:$A$959,'pokedex_(Update_04.21)'!$J$2:$J$959,"")))</f>
        <v/>
      </c>
    </row>
    <row r="315" spans="1:20" x14ac:dyDescent="0.35">
      <c r="A315" s="37"/>
      <c r="B315" s="37"/>
      <c r="C315" s="37" t="str">
        <f>IF(ISBLANK(A315),"",_xlfn.XLOOKUP(A315,'pokedex_(Update_04.21)'!$A$2:$A$959,'pokedex_(Update_04.21)'!$I$2:$I$959,""))</f>
        <v/>
      </c>
      <c r="D315" s="37" t="str">
        <f>IF(ISBLANK(A315),"",IF(_xlfn.XLOOKUP(A315,'pokedex_(Update_04.21)'!$A$2:$A$959,'pokedex_(Update_04.21)'!$J$2:$J$959,"")=0,"",_xlfn.XLOOKUP(A315,'pokedex_(Update_04.21)'!$A$2:$A$959,'pokedex_(Update_04.21)'!$J$2:$J$959,"")))</f>
        <v/>
      </c>
      <c r="Q315" s="37"/>
      <c r="R315" s="37"/>
      <c r="S315" s="37" t="str">
        <f>IF(ISBLANK(Q315),"",_xlfn.XLOOKUP(Q315,'pokedex_(Update_04.21)'!$A$2:$A$959,'pokedex_(Update_04.21)'!$I$2:$I$959,""))</f>
        <v/>
      </c>
      <c r="T315" s="37" t="str">
        <f>IF(ISBLANK(Q315),"",IF(_xlfn.XLOOKUP(Q315,'pokedex_(Update_04.21)'!$A$2:$A$959,'pokedex_(Update_04.21)'!$J$2:$J$959,"")=0,"",_xlfn.XLOOKUP(Q315,'pokedex_(Update_04.21)'!$A$2:$A$959,'pokedex_(Update_04.21)'!$J$2:$J$959,"")))</f>
        <v/>
      </c>
    </row>
    <row r="316" spans="1:20" x14ac:dyDescent="0.35">
      <c r="A316" s="37"/>
      <c r="B316" s="37"/>
      <c r="C316" s="37" t="str">
        <f>IF(ISBLANK(A316),"",_xlfn.XLOOKUP(A316,'pokedex_(Update_04.21)'!$A$2:$A$959,'pokedex_(Update_04.21)'!$I$2:$I$959,""))</f>
        <v/>
      </c>
      <c r="D316" s="37" t="str">
        <f>IF(ISBLANK(A316),"",IF(_xlfn.XLOOKUP(A316,'pokedex_(Update_04.21)'!$A$2:$A$959,'pokedex_(Update_04.21)'!$J$2:$J$959,"")=0,"",_xlfn.XLOOKUP(A316,'pokedex_(Update_04.21)'!$A$2:$A$959,'pokedex_(Update_04.21)'!$J$2:$J$959,"")))</f>
        <v/>
      </c>
      <c r="Q316" s="37"/>
      <c r="R316" s="37"/>
      <c r="S316" s="37" t="str">
        <f>IF(ISBLANK(Q316),"",_xlfn.XLOOKUP(Q316,'pokedex_(Update_04.21)'!$A$2:$A$959,'pokedex_(Update_04.21)'!$I$2:$I$959,""))</f>
        <v/>
      </c>
      <c r="T316" s="37" t="str">
        <f>IF(ISBLANK(Q316),"",IF(_xlfn.XLOOKUP(Q316,'pokedex_(Update_04.21)'!$A$2:$A$959,'pokedex_(Update_04.21)'!$J$2:$J$959,"")=0,"",_xlfn.XLOOKUP(Q316,'pokedex_(Update_04.21)'!$A$2:$A$959,'pokedex_(Update_04.21)'!$J$2:$J$959,"")))</f>
        <v/>
      </c>
    </row>
    <row r="317" spans="1:20" x14ac:dyDescent="0.35">
      <c r="A317" s="37"/>
      <c r="B317" s="37"/>
      <c r="C317" s="37" t="str">
        <f>IF(ISBLANK(A317),"",_xlfn.XLOOKUP(A317,'pokedex_(Update_04.21)'!$A$2:$A$959,'pokedex_(Update_04.21)'!$I$2:$I$959,""))</f>
        <v/>
      </c>
      <c r="D317" s="37" t="str">
        <f>IF(ISBLANK(A317),"",IF(_xlfn.XLOOKUP(A317,'pokedex_(Update_04.21)'!$A$2:$A$959,'pokedex_(Update_04.21)'!$J$2:$J$959,"")=0,"",_xlfn.XLOOKUP(A317,'pokedex_(Update_04.21)'!$A$2:$A$959,'pokedex_(Update_04.21)'!$J$2:$J$959,"")))</f>
        <v/>
      </c>
      <c r="Q317" s="37"/>
      <c r="R317" s="37"/>
      <c r="S317" s="37" t="str">
        <f>IF(ISBLANK(Q317),"",_xlfn.XLOOKUP(Q317,'pokedex_(Update_04.21)'!$A$2:$A$959,'pokedex_(Update_04.21)'!$I$2:$I$959,""))</f>
        <v/>
      </c>
      <c r="T317" s="37" t="str">
        <f>IF(ISBLANK(Q317),"",IF(_xlfn.XLOOKUP(Q317,'pokedex_(Update_04.21)'!$A$2:$A$959,'pokedex_(Update_04.21)'!$J$2:$J$959,"")=0,"",_xlfn.XLOOKUP(Q317,'pokedex_(Update_04.21)'!$A$2:$A$959,'pokedex_(Update_04.21)'!$J$2:$J$959,"")))</f>
        <v/>
      </c>
    </row>
    <row r="318" spans="1:20" x14ac:dyDescent="0.35">
      <c r="A318" s="37"/>
      <c r="B318" s="37"/>
      <c r="C318" s="37" t="str">
        <f>IF(ISBLANK(A318),"",_xlfn.XLOOKUP(A318,'pokedex_(Update_04.21)'!$A$2:$A$959,'pokedex_(Update_04.21)'!$I$2:$I$959,""))</f>
        <v/>
      </c>
      <c r="D318" s="37" t="str">
        <f>IF(ISBLANK(A318),"",IF(_xlfn.XLOOKUP(A318,'pokedex_(Update_04.21)'!$A$2:$A$959,'pokedex_(Update_04.21)'!$J$2:$J$959,"")=0,"",_xlfn.XLOOKUP(A318,'pokedex_(Update_04.21)'!$A$2:$A$959,'pokedex_(Update_04.21)'!$J$2:$J$959,"")))</f>
        <v/>
      </c>
      <c r="Q318" s="37"/>
      <c r="R318" s="37"/>
      <c r="S318" s="37" t="str">
        <f>IF(ISBLANK(Q318),"",_xlfn.XLOOKUP(Q318,'pokedex_(Update_04.21)'!$A$2:$A$959,'pokedex_(Update_04.21)'!$I$2:$I$959,""))</f>
        <v/>
      </c>
      <c r="T318" s="37" t="str">
        <f>IF(ISBLANK(Q318),"",IF(_xlfn.XLOOKUP(Q318,'pokedex_(Update_04.21)'!$A$2:$A$959,'pokedex_(Update_04.21)'!$J$2:$J$959,"")=0,"",_xlfn.XLOOKUP(Q318,'pokedex_(Update_04.21)'!$A$2:$A$959,'pokedex_(Update_04.21)'!$J$2:$J$959,"")))</f>
        <v/>
      </c>
    </row>
    <row r="319" spans="1:20" x14ac:dyDescent="0.35">
      <c r="A319" s="37"/>
      <c r="B319" s="37"/>
      <c r="C319" s="37" t="str">
        <f>IF(ISBLANK(A319),"",_xlfn.XLOOKUP(A319,'pokedex_(Update_04.21)'!$A$2:$A$959,'pokedex_(Update_04.21)'!$I$2:$I$959,""))</f>
        <v/>
      </c>
      <c r="D319" s="37" t="str">
        <f>IF(ISBLANK(A319),"",IF(_xlfn.XLOOKUP(A319,'pokedex_(Update_04.21)'!$A$2:$A$959,'pokedex_(Update_04.21)'!$J$2:$J$959,"")=0,"",_xlfn.XLOOKUP(A319,'pokedex_(Update_04.21)'!$A$2:$A$959,'pokedex_(Update_04.21)'!$J$2:$J$959,"")))</f>
        <v/>
      </c>
      <c r="Q319" s="37"/>
      <c r="R319" s="37"/>
      <c r="S319" s="37" t="str">
        <f>IF(ISBLANK(Q319),"",_xlfn.XLOOKUP(Q319,'pokedex_(Update_04.21)'!$A$2:$A$959,'pokedex_(Update_04.21)'!$I$2:$I$959,""))</f>
        <v/>
      </c>
      <c r="T319" s="37" t="str">
        <f>IF(ISBLANK(Q319),"",IF(_xlfn.XLOOKUP(Q319,'pokedex_(Update_04.21)'!$A$2:$A$959,'pokedex_(Update_04.21)'!$J$2:$J$959,"")=0,"",_xlfn.XLOOKUP(Q319,'pokedex_(Update_04.21)'!$A$2:$A$959,'pokedex_(Update_04.21)'!$J$2:$J$959,"")))</f>
        <v/>
      </c>
    </row>
    <row r="320" spans="1:20" x14ac:dyDescent="0.35">
      <c r="A320" s="37"/>
      <c r="B320" s="37"/>
      <c r="C320" s="37" t="str">
        <f>IF(ISBLANK(A320),"",_xlfn.XLOOKUP(A320,'pokedex_(Update_04.21)'!$A$2:$A$959,'pokedex_(Update_04.21)'!$I$2:$I$959,""))</f>
        <v/>
      </c>
      <c r="D320" s="37" t="str">
        <f>IF(ISBLANK(A320),"",IF(_xlfn.XLOOKUP(A320,'pokedex_(Update_04.21)'!$A$2:$A$959,'pokedex_(Update_04.21)'!$J$2:$J$959,"")=0,"",_xlfn.XLOOKUP(A320,'pokedex_(Update_04.21)'!$A$2:$A$959,'pokedex_(Update_04.21)'!$J$2:$J$959,"")))</f>
        <v/>
      </c>
      <c r="Q320" s="37"/>
      <c r="R320" s="37"/>
      <c r="S320" s="37" t="str">
        <f>IF(ISBLANK(Q320),"",_xlfn.XLOOKUP(Q320,'pokedex_(Update_04.21)'!$A$2:$A$959,'pokedex_(Update_04.21)'!$I$2:$I$959,""))</f>
        <v/>
      </c>
      <c r="T320" s="37" t="str">
        <f>IF(ISBLANK(Q320),"",IF(_xlfn.XLOOKUP(Q320,'pokedex_(Update_04.21)'!$A$2:$A$959,'pokedex_(Update_04.21)'!$J$2:$J$959,"")=0,"",_xlfn.XLOOKUP(Q320,'pokedex_(Update_04.21)'!$A$2:$A$959,'pokedex_(Update_04.21)'!$J$2:$J$959,"")))</f>
        <v/>
      </c>
    </row>
    <row r="321" spans="1:20" x14ac:dyDescent="0.35">
      <c r="A321" s="37"/>
      <c r="B321" s="37"/>
      <c r="C321" s="37" t="str">
        <f>IF(ISBLANK(A321),"",_xlfn.XLOOKUP(A321,'pokedex_(Update_04.21)'!$A$2:$A$959,'pokedex_(Update_04.21)'!$I$2:$I$959,""))</f>
        <v/>
      </c>
      <c r="D321" s="37" t="str">
        <f>IF(ISBLANK(A321),"",IF(_xlfn.XLOOKUP(A321,'pokedex_(Update_04.21)'!$A$2:$A$959,'pokedex_(Update_04.21)'!$J$2:$J$959,"")=0,"",_xlfn.XLOOKUP(A321,'pokedex_(Update_04.21)'!$A$2:$A$959,'pokedex_(Update_04.21)'!$J$2:$J$959,"")))</f>
        <v/>
      </c>
      <c r="Q321" s="37"/>
      <c r="R321" s="37"/>
      <c r="S321" s="37" t="str">
        <f>IF(ISBLANK(Q321),"",_xlfn.XLOOKUP(Q321,'pokedex_(Update_04.21)'!$A$2:$A$959,'pokedex_(Update_04.21)'!$I$2:$I$959,""))</f>
        <v/>
      </c>
      <c r="T321" s="37" t="str">
        <f>IF(ISBLANK(Q321),"",IF(_xlfn.XLOOKUP(Q321,'pokedex_(Update_04.21)'!$A$2:$A$959,'pokedex_(Update_04.21)'!$J$2:$J$959,"")=0,"",_xlfn.XLOOKUP(Q321,'pokedex_(Update_04.21)'!$A$2:$A$959,'pokedex_(Update_04.21)'!$J$2:$J$959,"")))</f>
        <v/>
      </c>
    </row>
    <row r="322" spans="1:20" x14ac:dyDescent="0.35">
      <c r="A322" s="37"/>
      <c r="B322" s="37"/>
      <c r="C322" s="37" t="str">
        <f>IF(ISBLANK(A322),"",_xlfn.XLOOKUP(A322,'pokedex_(Update_04.21)'!$A$2:$A$959,'pokedex_(Update_04.21)'!$I$2:$I$959,""))</f>
        <v/>
      </c>
      <c r="D322" s="37" t="str">
        <f>IF(ISBLANK(A322),"",IF(_xlfn.XLOOKUP(A322,'pokedex_(Update_04.21)'!$A$2:$A$959,'pokedex_(Update_04.21)'!$J$2:$J$959,"")=0,"",_xlfn.XLOOKUP(A322,'pokedex_(Update_04.21)'!$A$2:$A$959,'pokedex_(Update_04.21)'!$J$2:$J$959,"")))</f>
        <v/>
      </c>
      <c r="Q322" s="37"/>
      <c r="R322" s="37"/>
      <c r="S322" s="37" t="str">
        <f>IF(ISBLANK(Q322),"",_xlfn.XLOOKUP(Q322,'pokedex_(Update_04.21)'!$A$2:$A$959,'pokedex_(Update_04.21)'!$I$2:$I$959,""))</f>
        <v/>
      </c>
      <c r="T322" s="37" t="str">
        <f>IF(ISBLANK(Q322),"",IF(_xlfn.XLOOKUP(Q322,'pokedex_(Update_04.21)'!$A$2:$A$959,'pokedex_(Update_04.21)'!$J$2:$J$959,"")=0,"",_xlfn.XLOOKUP(Q322,'pokedex_(Update_04.21)'!$A$2:$A$959,'pokedex_(Update_04.21)'!$J$2:$J$959,"")))</f>
        <v/>
      </c>
    </row>
    <row r="323" spans="1:20" x14ac:dyDescent="0.35">
      <c r="A323" s="37"/>
      <c r="B323" s="37"/>
      <c r="C323" s="37" t="str">
        <f>IF(ISBLANK(A323),"",_xlfn.XLOOKUP(A323,'pokedex_(Update_04.21)'!$A$2:$A$959,'pokedex_(Update_04.21)'!$I$2:$I$959,""))</f>
        <v/>
      </c>
      <c r="D323" s="37" t="str">
        <f>IF(ISBLANK(A323),"",IF(_xlfn.XLOOKUP(A323,'pokedex_(Update_04.21)'!$A$2:$A$959,'pokedex_(Update_04.21)'!$J$2:$J$959,"")=0,"",_xlfn.XLOOKUP(A323,'pokedex_(Update_04.21)'!$A$2:$A$959,'pokedex_(Update_04.21)'!$J$2:$J$959,"")))</f>
        <v/>
      </c>
      <c r="Q323" s="37"/>
      <c r="R323" s="37"/>
      <c r="S323" s="37" t="str">
        <f>IF(ISBLANK(Q323),"",_xlfn.XLOOKUP(Q323,'pokedex_(Update_04.21)'!$A$2:$A$959,'pokedex_(Update_04.21)'!$I$2:$I$959,""))</f>
        <v/>
      </c>
      <c r="T323" s="37" t="str">
        <f>IF(ISBLANK(Q323),"",IF(_xlfn.XLOOKUP(Q323,'pokedex_(Update_04.21)'!$A$2:$A$959,'pokedex_(Update_04.21)'!$J$2:$J$959,"")=0,"",_xlfn.XLOOKUP(Q323,'pokedex_(Update_04.21)'!$A$2:$A$959,'pokedex_(Update_04.21)'!$J$2:$J$959,"")))</f>
        <v/>
      </c>
    </row>
    <row r="324" spans="1:20" x14ac:dyDescent="0.35">
      <c r="A324" s="37"/>
      <c r="B324" s="37"/>
      <c r="C324" s="37" t="str">
        <f>IF(ISBLANK(A324),"",_xlfn.XLOOKUP(A324,'pokedex_(Update_04.21)'!$A$2:$A$959,'pokedex_(Update_04.21)'!$I$2:$I$959,""))</f>
        <v/>
      </c>
      <c r="D324" s="37" t="str">
        <f>IF(ISBLANK(A324),"",IF(_xlfn.XLOOKUP(A324,'pokedex_(Update_04.21)'!$A$2:$A$959,'pokedex_(Update_04.21)'!$J$2:$J$959,"")=0,"",_xlfn.XLOOKUP(A324,'pokedex_(Update_04.21)'!$A$2:$A$959,'pokedex_(Update_04.21)'!$J$2:$J$959,"")))</f>
        <v/>
      </c>
      <c r="Q324" s="37"/>
      <c r="R324" s="37"/>
      <c r="S324" s="37" t="str">
        <f>IF(ISBLANK(Q324),"",_xlfn.XLOOKUP(Q324,'pokedex_(Update_04.21)'!$A$2:$A$959,'pokedex_(Update_04.21)'!$I$2:$I$959,""))</f>
        <v/>
      </c>
      <c r="T324" s="37" t="str">
        <f>IF(ISBLANK(Q324),"",IF(_xlfn.XLOOKUP(Q324,'pokedex_(Update_04.21)'!$A$2:$A$959,'pokedex_(Update_04.21)'!$J$2:$J$959,"")=0,"",_xlfn.XLOOKUP(Q324,'pokedex_(Update_04.21)'!$A$2:$A$959,'pokedex_(Update_04.21)'!$J$2:$J$959,"")))</f>
        <v/>
      </c>
    </row>
    <row r="325" spans="1:20" x14ac:dyDescent="0.35">
      <c r="A325" s="37"/>
      <c r="B325" s="37"/>
      <c r="C325" s="37" t="str">
        <f>IF(ISBLANK(A325),"",_xlfn.XLOOKUP(A325,'pokedex_(Update_04.21)'!$A$2:$A$959,'pokedex_(Update_04.21)'!$I$2:$I$959,""))</f>
        <v/>
      </c>
      <c r="D325" s="37" t="str">
        <f>IF(ISBLANK(A325),"",IF(_xlfn.XLOOKUP(A325,'pokedex_(Update_04.21)'!$A$2:$A$959,'pokedex_(Update_04.21)'!$J$2:$J$959,"")=0,"",_xlfn.XLOOKUP(A325,'pokedex_(Update_04.21)'!$A$2:$A$959,'pokedex_(Update_04.21)'!$J$2:$J$959,"")))</f>
        <v/>
      </c>
      <c r="Q325" s="37"/>
      <c r="R325" s="37"/>
      <c r="S325" s="37" t="str">
        <f>IF(ISBLANK(Q325),"",_xlfn.XLOOKUP(Q325,'pokedex_(Update_04.21)'!$A$2:$A$959,'pokedex_(Update_04.21)'!$I$2:$I$959,""))</f>
        <v/>
      </c>
      <c r="T325" s="37" t="str">
        <f>IF(ISBLANK(Q325),"",IF(_xlfn.XLOOKUP(Q325,'pokedex_(Update_04.21)'!$A$2:$A$959,'pokedex_(Update_04.21)'!$J$2:$J$959,"")=0,"",_xlfn.XLOOKUP(Q325,'pokedex_(Update_04.21)'!$A$2:$A$959,'pokedex_(Update_04.21)'!$J$2:$J$959,"")))</f>
        <v/>
      </c>
    </row>
    <row r="326" spans="1:20" x14ac:dyDescent="0.35">
      <c r="A326" s="37"/>
      <c r="B326" s="37"/>
      <c r="C326" s="37" t="str">
        <f>IF(ISBLANK(A326),"",_xlfn.XLOOKUP(A326,'pokedex_(Update_04.21)'!$A$2:$A$959,'pokedex_(Update_04.21)'!$I$2:$I$959,""))</f>
        <v/>
      </c>
      <c r="D326" s="37" t="str">
        <f>IF(ISBLANK(A326),"",IF(_xlfn.XLOOKUP(A326,'pokedex_(Update_04.21)'!$A$2:$A$959,'pokedex_(Update_04.21)'!$J$2:$J$959,"")=0,"",_xlfn.XLOOKUP(A326,'pokedex_(Update_04.21)'!$A$2:$A$959,'pokedex_(Update_04.21)'!$J$2:$J$959,"")))</f>
        <v/>
      </c>
      <c r="Q326" s="37"/>
      <c r="R326" s="37"/>
      <c r="S326" s="37" t="str">
        <f>IF(ISBLANK(Q326),"",_xlfn.XLOOKUP(Q326,'pokedex_(Update_04.21)'!$A$2:$A$959,'pokedex_(Update_04.21)'!$I$2:$I$959,""))</f>
        <v/>
      </c>
      <c r="T326" s="37" t="str">
        <f>IF(ISBLANK(Q326),"",IF(_xlfn.XLOOKUP(Q326,'pokedex_(Update_04.21)'!$A$2:$A$959,'pokedex_(Update_04.21)'!$J$2:$J$959,"")=0,"",_xlfn.XLOOKUP(Q326,'pokedex_(Update_04.21)'!$A$2:$A$959,'pokedex_(Update_04.21)'!$J$2:$J$959,"")))</f>
        <v/>
      </c>
    </row>
    <row r="327" spans="1:20" x14ac:dyDescent="0.35">
      <c r="A327" s="37"/>
      <c r="B327" s="37"/>
      <c r="C327" s="37" t="str">
        <f>IF(ISBLANK(A327),"",_xlfn.XLOOKUP(A327,'pokedex_(Update_04.21)'!$A$2:$A$959,'pokedex_(Update_04.21)'!$I$2:$I$959,""))</f>
        <v/>
      </c>
      <c r="D327" s="37" t="str">
        <f>IF(ISBLANK(A327),"",IF(_xlfn.XLOOKUP(A327,'pokedex_(Update_04.21)'!$A$2:$A$959,'pokedex_(Update_04.21)'!$J$2:$J$959,"")=0,"",_xlfn.XLOOKUP(A327,'pokedex_(Update_04.21)'!$A$2:$A$959,'pokedex_(Update_04.21)'!$J$2:$J$959,"")))</f>
        <v/>
      </c>
      <c r="Q327" s="37"/>
      <c r="R327" s="37"/>
      <c r="S327" s="37" t="str">
        <f>IF(ISBLANK(Q327),"",_xlfn.XLOOKUP(Q327,'pokedex_(Update_04.21)'!$A$2:$A$959,'pokedex_(Update_04.21)'!$I$2:$I$959,""))</f>
        <v/>
      </c>
      <c r="T327" s="37" t="str">
        <f>IF(ISBLANK(Q327),"",IF(_xlfn.XLOOKUP(Q327,'pokedex_(Update_04.21)'!$A$2:$A$959,'pokedex_(Update_04.21)'!$J$2:$J$959,"")=0,"",_xlfn.XLOOKUP(Q327,'pokedex_(Update_04.21)'!$A$2:$A$959,'pokedex_(Update_04.21)'!$J$2:$J$959,"")))</f>
        <v/>
      </c>
    </row>
    <row r="328" spans="1:20" x14ac:dyDescent="0.35">
      <c r="A328" s="37"/>
      <c r="B328" s="37"/>
      <c r="C328" s="37" t="str">
        <f>IF(ISBLANK(A328),"",_xlfn.XLOOKUP(A328,'pokedex_(Update_04.21)'!$A$2:$A$959,'pokedex_(Update_04.21)'!$I$2:$I$959,""))</f>
        <v/>
      </c>
      <c r="D328" s="37" t="str">
        <f>IF(ISBLANK(A328),"",IF(_xlfn.XLOOKUP(A328,'pokedex_(Update_04.21)'!$A$2:$A$959,'pokedex_(Update_04.21)'!$J$2:$J$959,"")=0,"",_xlfn.XLOOKUP(A328,'pokedex_(Update_04.21)'!$A$2:$A$959,'pokedex_(Update_04.21)'!$J$2:$J$959,"")))</f>
        <v/>
      </c>
      <c r="Q328" s="37"/>
      <c r="R328" s="37"/>
      <c r="S328" s="37" t="str">
        <f>IF(ISBLANK(Q328),"",_xlfn.XLOOKUP(Q328,'pokedex_(Update_04.21)'!$A$2:$A$959,'pokedex_(Update_04.21)'!$I$2:$I$959,""))</f>
        <v/>
      </c>
      <c r="T328" s="37" t="str">
        <f>IF(ISBLANK(Q328),"",IF(_xlfn.XLOOKUP(Q328,'pokedex_(Update_04.21)'!$A$2:$A$959,'pokedex_(Update_04.21)'!$J$2:$J$959,"")=0,"",_xlfn.XLOOKUP(Q328,'pokedex_(Update_04.21)'!$A$2:$A$959,'pokedex_(Update_04.21)'!$J$2:$J$959,"")))</f>
        <v/>
      </c>
    </row>
    <row r="329" spans="1:20" x14ac:dyDescent="0.35">
      <c r="A329" s="37"/>
      <c r="B329" s="37"/>
      <c r="C329" s="37" t="str">
        <f>IF(ISBLANK(A329),"",_xlfn.XLOOKUP(A329,'pokedex_(Update_04.21)'!$A$2:$A$959,'pokedex_(Update_04.21)'!$I$2:$I$959,""))</f>
        <v/>
      </c>
      <c r="D329" s="37" t="str">
        <f>IF(ISBLANK(A329),"",IF(_xlfn.XLOOKUP(A329,'pokedex_(Update_04.21)'!$A$2:$A$959,'pokedex_(Update_04.21)'!$J$2:$J$959,"")=0,"",_xlfn.XLOOKUP(A329,'pokedex_(Update_04.21)'!$A$2:$A$959,'pokedex_(Update_04.21)'!$J$2:$J$959,"")))</f>
        <v/>
      </c>
      <c r="Q329" s="37"/>
      <c r="R329" s="37"/>
      <c r="S329" s="37" t="str">
        <f>IF(ISBLANK(Q329),"",_xlfn.XLOOKUP(Q329,'pokedex_(Update_04.21)'!$A$2:$A$959,'pokedex_(Update_04.21)'!$I$2:$I$959,""))</f>
        <v/>
      </c>
      <c r="T329" s="37" t="str">
        <f>IF(ISBLANK(Q329),"",IF(_xlfn.XLOOKUP(Q329,'pokedex_(Update_04.21)'!$A$2:$A$959,'pokedex_(Update_04.21)'!$J$2:$J$959,"")=0,"",_xlfn.XLOOKUP(Q329,'pokedex_(Update_04.21)'!$A$2:$A$959,'pokedex_(Update_04.21)'!$J$2:$J$959,"")))</f>
        <v/>
      </c>
    </row>
    <row r="330" spans="1:20" x14ac:dyDescent="0.35">
      <c r="A330" s="37"/>
      <c r="B330" s="37"/>
      <c r="C330" s="37" t="str">
        <f>IF(ISBLANK(A330),"",_xlfn.XLOOKUP(A330,'pokedex_(Update_04.21)'!$A$2:$A$959,'pokedex_(Update_04.21)'!$I$2:$I$959,""))</f>
        <v/>
      </c>
      <c r="D330" s="37" t="str">
        <f>IF(ISBLANK(A330),"",IF(_xlfn.XLOOKUP(A330,'pokedex_(Update_04.21)'!$A$2:$A$959,'pokedex_(Update_04.21)'!$J$2:$J$959,"")=0,"",_xlfn.XLOOKUP(A330,'pokedex_(Update_04.21)'!$A$2:$A$959,'pokedex_(Update_04.21)'!$J$2:$J$959,"")))</f>
        <v/>
      </c>
      <c r="Q330" s="37"/>
      <c r="R330" s="37"/>
      <c r="S330" s="37" t="str">
        <f>IF(ISBLANK(Q330),"",_xlfn.XLOOKUP(Q330,'pokedex_(Update_04.21)'!$A$2:$A$959,'pokedex_(Update_04.21)'!$I$2:$I$959,""))</f>
        <v/>
      </c>
      <c r="T330" s="37" t="str">
        <f>IF(ISBLANK(Q330),"",IF(_xlfn.XLOOKUP(Q330,'pokedex_(Update_04.21)'!$A$2:$A$959,'pokedex_(Update_04.21)'!$J$2:$J$959,"")=0,"",_xlfn.XLOOKUP(Q330,'pokedex_(Update_04.21)'!$A$2:$A$959,'pokedex_(Update_04.21)'!$J$2:$J$959,"")))</f>
        <v/>
      </c>
    </row>
    <row r="331" spans="1:20" x14ac:dyDescent="0.35">
      <c r="A331" s="37"/>
      <c r="B331" s="37"/>
      <c r="C331" s="37" t="str">
        <f>IF(ISBLANK(A331),"",_xlfn.XLOOKUP(A331,'pokedex_(Update_04.21)'!$A$2:$A$959,'pokedex_(Update_04.21)'!$I$2:$I$959,""))</f>
        <v/>
      </c>
      <c r="D331" s="37" t="str">
        <f>IF(ISBLANK(A331),"",IF(_xlfn.XLOOKUP(A331,'pokedex_(Update_04.21)'!$A$2:$A$959,'pokedex_(Update_04.21)'!$J$2:$J$959,"")=0,"",_xlfn.XLOOKUP(A331,'pokedex_(Update_04.21)'!$A$2:$A$959,'pokedex_(Update_04.21)'!$J$2:$J$959,"")))</f>
        <v/>
      </c>
      <c r="Q331" s="37"/>
      <c r="R331" s="37"/>
      <c r="S331" s="37" t="str">
        <f>IF(ISBLANK(Q331),"",_xlfn.XLOOKUP(Q331,'pokedex_(Update_04.21)'!$A$2:$A$959,'pokedex_(Update_04.21)'!$I$2:$I$959,""))</f>
        <v/>
      </c>
      <c r="T331" s="37" t="str">
        <f>IF(ISBLANK(Q331),"",IF(_xlfn.XLOOKUP(Q331,'pokedex_(Update_04.21)'!$A$2:$A$959,'pokedex_(Update_04.21)'!$J$2:$J$959,"")=0,"",_xlfn.XLOOKUP(Q331,'pokedex_(Update_04.21)'!$A$2:$A$959,'pokedex_(Update_04.21)'!$J$2:$J$959,"")))</f>
        <v/>
      </c>
    </row>
    <row r="332" spans="1:20" x14ac:dyDescent="0.35">
      <c r="A332" s="37"/>
      <c r="B332" s="37"/>
      <c r="C332" s="37" t="str">
        <f>IF(ISBLANK(A332),"",_xlfn.XLOOKUP(A332,'pokedex_(Update_04.21)'!$A$2:$A$959,'pokedex_(Update_04.21)'!$I$2:$I$959,""))</f>
        <v/>
      </c>
      <c r="D332" s="37" t="str">
        <f>IF(ISBLANK(A332),"",IF(_xlfn.XLOOKUP(A332,'pokedex_(Update_04.21)'!$A$2:$A$959,'pokedex_(Update_04.21)'!$J$2:$J$959,"")=0,"",_xlfn.XLOOKUP(A332,'pokedex_(Update_04.21)'!$A$2:$A$959,'pokedex_(Update_04.21)'!$J$2:$J$959,"")))</f>
        <v/>
      </c>
      <c r="Q332" s="37"/>
      <c r="R332" s="37"/>
      <c r="S332" s="37" t="str">
        <f>IF(ISBLANK(Q332),"",_xlfn.XLOOKUP(Q332,'pokedex_(Update_04.21)'!$A$2:$A$959,'pokedex_(Update_04.21)'!$I$2:$I$959,""))</f>
        <v/>
      </c>
      <c r="T332" s="37" t="str">
        <f>IF(ISBLANK(Q332),"",IF(_xlfn.XLOOKUP(Q332,'pokedex_(Update_04.21)'!$A$2:$A$959,'pokedex_(Update_04.21)'!$J$2:$J$959,"")=0,"",_xlfn.XLOOKUP(Q332,'pokedex_(Update_04.21)'!$A$2:$A$959,'pokedex_(Update_04.21)'!$J$2:$J$959,"")))</f>
        <v/>
      </c>
    </row>
    <row r="333" spans="1:20" x14ac:dyDescent="0.35">
      <c r="A333" s="37"/>
      <c r="B333" s="37"/>
      <c r="C333" s="37" t="str">
        <f>IF(ISBLANK(A333),"",_xlfn.XLOOKUP(A333,'pokedex_(Update_04.21)'!$A$2:$A$959,'pokedex_(Update_04.21)'!$I$2:$I$959,""))</f>
        <v/>
      </c>
      <c r="D333" s="37" t="str">
        <f>IF(ISBLANK(A333),"",IF(_xlfn.XLOOKUP(A333,'pokedex_(Update_04.21)'!$A$2:$A$959,'pokedex_(Update_04.21)'!$J$2:$J$959,"")=0,"",_xlfn.XLOOKUP(A333,'pokedex_(Update_04.21)'!$A$2:$A$959,'pokedex_(Update_04.21)'!$J$2:$J$959,"")))</f>
        <v/>
      </c>
      <c r="Q333" s="37"/>
      <c r="R333" s="37"/>
      <c r="S333" s="37" t="str">
        <f>IF(ISBLANK(Q333),"",_xlfn.XLOOKUP(Q333,'pokedex_(Update_04.21)'!$A$2:$A$959,'pokedex_(Update_04.21)'!$I$2:$I$959,""))</f>
        <v/>
      </c>
      <c r="T333" s="37" t="str">
        <f>IF(ISBLANK(Q333),"",IF(_xlfn.XLOOKUP(Q333,'pokedex_(Update_04.21)'!$A$2:$A$959,'pokedex_(Update_04.21)'!$J$2:$J$959,"")=0,"",_xlfn.XLOOKUP(Q333,'pokedex_(Update_04.21)'!$A$2:$A$959,'pokedex_(Update_04.21)'!$J$2:$J$959,"")))</f>
        <v/>
      </c>
    </row>
    <row r="334" spans="1:20" x14ac:dyDescent="0.35">
      <c r="A334" s="37"/>
      <c r="B334" s="37"/>
      <c r="C334" s="37" t="str">
        <f>IF(ISBLANK(A334),"",_xlfn.XLOOKUP(A334,'pokedex_(Update_04.21)'!$A$2:$A$959,'pokedex_(Update_04.21)'!$I$2:$I$959,""))</f>
        <v/>
      </c>
      <c r="D334" s="37" t="str">
        <f>IF(ISBLANK(A334),"",IF(_xlfn.XLOOKUP(A334,'pokedex_(Update_04.21)'!$A$2:$A$959,'pokedex_(Update_04.21)'!$J$2:$J$959,"")=0,"",_xlfn.XLOOKUP(A334,'pokedex_(Update_04.21)'!$A$2:$A$959,'pokedex_(Update_04.21)'!$J$2:$J$959,"")))</f>
        <v/>
      </c>
      <c r="Q334" s="37"/>
      <c r="R334" s="37"/>
      <c r="S334" s="37" t="str">
        <f>IF(ISBLANK(Q334),"",_xlfn.XLOOKUP(Q334,'pokedex_(Update_04.21)'!$A$2:$A$959,'pokedex_(Update_04.21)'!$I$2:$I$959,""))</f>
        <v/>
      </c>
      <c r="T334" s="37" t="str">
        <f>IF(ISBLANK(Q334),"",IF(_xlfn.XLOOKUP(Q334,'pokedex_(Update_04.21)'!$A$2:$A$959,'pokedex_(Update_04.21)'!$J$2:$J$959,"")=0,"",_xlfn.XLOOKUP(Q334,'pokedex_(Update_04.21)'!$A$2:$A$959,'pokedex_(Update_04.21)'!$J$2:$J$959,"")))</f>
        <v/>
      </c>
    </row>
    <row r="335" spans="1:20" x14ac:dyDescent="0.35">
      <c r="A335" s="37"/>
      <c r="B335" s="37"/>
      <c r="C335" s="37" t="str">
        <f>IF(ISBLANK(A335),"",_xlfn.XLOOKUP(A335,'pokedex_(Update_04.21)'!$A$2:$A$959,'pokedex_(Update_04.21)'!$I$2:$I$959,""))</f>
        <v/>
      </c>
      <c r="D335" s="37" t="str">
        <f>IF(ISBLANK(A335),"",IF(_xlfn.XLOOKUP(A335,'pokedex_(Update_04.21)'!$A$2:$A$959,'pokedex_(Update_04.21)'!$J$2:$J$959,"")=0,"",_xlfn.XLOOKUP(A335,'pokedex_(Update_04.21)'!$A$2:$A$959,'pokedex_(Update_04.21)'!$J$2:$J$959,"")))</f>
        <v/>
      </c>
      <c r="Q335" s="37"/>
      <c r="R335" s="37"/>
      <c r="S335" s="37" t="str">
        <f>IF(ISBLANK(Q335),"",_xlfn.XLOOKUP(Q335,'pokedex_(Update_04.21)'!$A$2:$A$959,'pokedex_(Update_04.21)'!$I$2:$I$959,""))</f>
        <v/>
      </c>
      <c r="T335" s="37" t="str">
        <f>IF(ISBLANK(Q335),"",IF(_xlfn.XLOOKUP(Q335,'pokedex_(Update_04.21)'!$A$2:$A$959,'pokedex_(Update_04.21)'!$J$2:$J$959,"")=0,"",_xlfn.XLOOKUP(Q335,'pokedex_(Update_04.21)'!$A$2:$A$959,'pokedex_(Update_04.21)'!$J$2:$J$959,"")))</f>
        <v/>
      </c>
    </row>
    <row r="336" spans="1:20" x14ac:dyDescent="0.35">
      <c r="A336" s="37"/>
      <c r="B336" s="37"/>
      <c r="C336" s="37" t="str">
        <f>IF(ISBLANK(A336),"",_xlfn.XLOOKUP(A336,'pokedex_(Update_04.21)'!$A$2:$A$959,'pokedex_(Update_04.21)'!$I$2:$I$959,""))</f>
        <v/>
      </c>
      <c r="D336" s="37" t="str">
        <f>IF(ISBLANK(A336),"",IF(_xlfn.XLOOKUP(A336,'pokedex_(Update_04.21)'!$A$2:$A$959,'pokedex_(Update_04.21)'!$J$2:$J$959,"")=0,"",_xlfn.XLOOKUP(A336,'pokedex_(Update_04.21)'!$A$2:$A$959,'pokedex_(Update_04.21)'!$J$2:$J$959,"")))</f>
        <v/>
      </c>
      <c r="Q336" s="37"/>
      <c r="R336" s="37"/>
      <c r="S336" s="37" t="str">
        <f>IF(ISBLANK(Q336),"",_xlfn.XLOOKUP(Q336,'pokedex_(Update_04.21)'!$A$2:$A$959,'pokedex_(Update_04.21)'!$I$2:$I$959,""))</f>
        <v/>
      </c>
      <c r="T336" s="37" t="str">
        <f>IF(ISBLANK(Q336),"",IF(_xlfn.XLOOKUP(Q336,'pokedex_(Update_04.21)'!$A$2:$A$959,'pokedex_(Update_04.21)'!$J$2:$J$959,"")=0,"",_xlfn.XLOOKUP(Q336,'pokedex_(Update_04.21)'!$A$2:$A$959,'pokedex_(Update_04.21)'!$J$2:$J$959,"")))</f>
        <v/>
      </c>
    </row>
    <row r="337" spans="1:20" x14ac:dyDescent="0.35">
      <c r="A337" s="37"/>
      <c r="B337" s="37"/>
      <c r="C337" s="37" t="str">
        <f>IF(ISBLANK(A337),"",_xlfn.XLOOKUP(A337,'pokedex_(Update_04.21)'!$A$2:$A$959,'pokedex_(Update_04.21)'!$I$2:$I$959,""))</f>
        <v/>
      </c>
      <c r="D337" s="37" t="str">
        <f>IF(ISBLANK(A337),"",IF(_xlfn.XLOOKUP(A337,'pokedex_(Update_04.21)'!$A$2:$A$959,'pokedex_(Update_04.21)'!$J$2:$J$959,"")=0,"",_xlfn.XLOOKUP(A337,'pokedex_(Update_04.21)'!$A$2:$A$959,'pokedex_(Update_04.21)'!$J$2:$J$959,"")))</f>
        <v/>
      </c>
      <c r="Q337" s="37"/>
      <c r="R337" s="37"/>
      <c r="S337" s="37" t="str">
        <f>IF(ISBLANK(Q337),"",_xlfn.XLOOKUP(Q337,'pokedex_(Update_04.21)'!$A$2:$A$959,'pokedex_(Update_04.21)'!$I$2:$I$959,""))</f>
        <v/>
      </c>
      <c r="T337" s="37" t="str">
        <f>IF(ISBLANK(Q337),"",IF(_xlfn.XLOOKUP(Q337,'pokedex_(Update_04.21)'!$A$2:$A$959,'pokedex_(Update_04.21)'!$J$2:$J$959,"")=0,"",_xlfn.XLOOKUP(Q337,'pokedex_(Update_04.21)'!$A$2:$A$959,'pokedex_(Update_04.21)'!$J$2:$J$959,"")))</f>
        <v/>
      </c>
    </row>
    <row r="338" spans="1:20" x14ac:dyDescent="0.35">
      <c r="A338" s="37"/>
      <c r="B338" s="37"/>
      <c r="C338" s="37" t="str">
        <f>IF(ISBLANK(A338),"",_xlfn.XLOOKUP(A338,'pokedex_(Update_04.21)'!$A$2:$A$959,'pokedex_(Update_04.21)'!$I$2:$I$959,""))</f>
        <v/>
      </c>
      <c r="D338" s="37" t="str">
        <f>IF(ISBLANK(A338),"",IF(_xlfn.XLOOKUP(A338,'pokedex_(Update_04.21)'!$A$2:$A$959,'pokedex_(Update_04.21)'!$J$2:$J$959,"")=0,"",_xlfn.XLOOKUP(A338,'pokedex_(Update_04.21)'!$A$2:$A$959,'pokedex_(Update_04.21)'!$J$2:$J$959,"")))</f>
        <v/>
      </c>
      <c r="Q338" s="37"/>
      <c r="R338" s="37"/>
      <c r="S338" s="37" t="str">
        <f>IF(ISBLANK(Q338),"",_xlfn.XLOOKUP(Q338,'pokedex_(Update_04.21)'!$A$2:$A$959,'pokedex_(Update_04.21)'!$I$2:$I$959,""))</f>
        <v/>
      </c>
      <c r="T338" s="37" t="str">
        <f>IF(ISBLANK(Q338),"",IF(_xlfn.XLOOKUP(Q338,'pokedex_(Update_04.21)'!$A$2:$A$959,'pokedex_(Update_04.21)'!$J$2:$J$959,"")=0,"",_xlfn.XLOOKUP(Q338,'pokedex_(Update_04.21)'!$A$2:$A$959,'pokedex_(Update_04.21)'!$J$2:$J$959,"")))</f>
        <v/>
      </c>
    </row>
    <row r="339" spans="1:20" x14ac:dyDescent="0.35">
      <c r="A339" s="37"/>
      <c r="B339" s="37"/>
      <c r="C339" s="37" t="str">
        <f>IF(ISBLANK(A339),"",_xlfn.XLOOKUP(A339,'pokedex_(Update_04.21)'!$A$2:$A$959,'pokedex_(Update_04.21)'!$I$2:$I$959,""))</f>
        <v/>
      </c>
      <c r="D339" s="37" t="str">
        <f>IF(ISBLANK(A339),"",IF(_xlfn.XLOOKUP(A339,'pokedex_(Update_04.21)'!$A$2:$A$959,'pokedex_(Update_04.21)'!$J$2:$J$959,"")=0,"",_xlfn.XLOOKUP(A339,'pokedex_(Update_04.21)'!$A$2:$A$959,'pokedex_(Update_04.21)'!$J$2:$J$959,"")))</f>
        <v/>
      </c>
      <c r="Q339" s="37"/>
      <c r="R339" s="37"/>
      <c r="S339" s="37" t="str">
        <f>IF(ISBLANK(Q339),"",_xlfn.XLOOKUP(Q339,'pokedex_(Update_04.21)'!$A$2:$A$959,'pokedex_(Update_04.21)'!$I$2:$I$959,""))</f>
        <v/>
      </c>
      <c r="T339" s="37" t="str">
        <f>IF(ISBLANK(Q339),"",IF(_xlfn.XLOOKUP(Q339,'pokedex_(Update_04.21)'!$A$2:$A$959,'pokedex_(Update_04.21)'!$J$2:$J$959,"")=0,"",_xlfn.XLOOKUP(Q339,'pokedex_(Update_04.21)'!$A$2:$A$959,'pokedex_(Update_04.21)'!$J$2:$J$959,"")))</f>
        <v/>
      </c>
    </row>
    <row r="340" spans="1:20" x14ac:dyDescent="0.35">
      <c r="A340" s="37"/>
      <c r="B340" s="37"/>
      <c r="C340" s="37" t="str">
        <f>IF(ISBLANK(A340),"",_xlfn.XLOOKUP(A340,'pokedex_(Update_04.21)'!$A$2:$A$959,'pokedex_(Update_04.21)'!$I$2:$I$959,""))</f>
        <v/>
      </c>
      <c r="D340" s="37" t="str">
        <f>IF(ISBLANK(A340),"",IF(_xlfn.XLOOKUP(A340,'pokedex_(Update_04.21)'!$A$2:$A$959,'pokedex_(Update_04.21)'!$J$2:$J$959,"")=0,"",_xlfn.XLOOKUP(A340,'pokedex_(Update_04.21)'!$A$2:$A$959,'pokedex_(Update_04.21)'!$J$2:$J$959,"")))</f>
        <v/>
      </c>
      <c r="Q340" s="37"/>
      <c r="R340" s="37"/>
      <c r="S340" s="37" t="str">
        <f>IF(ISBLANK(Q340),"",_xlfn.XLOOKUP(Q340,'pokedex_(Update_04.21)'!$A$2:$A$959,'pokedex_(Update_04.21)'!$I$2:$I$959,""))</f>
        <v/>
      </c>
      <c r="T340" s="37" t="str">
        <f>IF(ISBLANK(Q340),"",IF(_xlfn.XLOOKUP(Q340,'pokedex_(Update_04.21)'!$A$2:$A$959,'pokedex_(Update_04.21)'!$J$2:$J$959,"")=0,"",_xlfn.XLOOKUP(Q340,'pokedex_(Update_04.21)'!$A$2:$A$959,'pokedex_(Update_04.21)'!$J$2:$J$959,"")))</f>
        <v/>
      </c>
    </row>
    <row r="341" spans="1:20" x14ac:dyDescent="0.35">
      <c r="A341" s="37"/>
      <c r="B341" s="37"/>
      <c r="C341" s="37" t="str">
        <f>IF(ISBLANK(A341),"",_xlfn.XLOOKUP(A341,'pokedex_(Update_04.21)'!$A$2:$A$959,'pokedex_(Update_04.21)'!$I$2:$I$959,""))</f>
        <v/>
      </c>
      <c r="D341" s="37" t="str">
        <f>IF(ISBLANK(A341),"",IF(_xlfn.XLOOKUP(A341,'pokedex_(Update_04.21)'!$A$2:$A$959,'pokedex_(Update_04.21)'!$J$2:$J$959,"")=0,"",_xlfn.XLOOKUP(A341,'pokedex_(Update_04.21)'!$A$2:$A$959,'pokedex_(Update_04.21)'!$J$2:$J$959,"")))</f>
        <v/>
      </c>
      <c r="Q341" s="37"/>
      <c r="R341" s="37"/>
      <c r="S341" s="37" t="str">
        <f>IF(ISBLANK(Q341),"",_xlfn.XLOOKUP(Q341,'pokedex_(Update_04.21)'!$A$2:$A$959,'pokedex_(Update_04.21)'!$I$2:$I$959,""))</f>
        <v/>
      </c>
      <c r="T341" s="37" t="str">
        <f>IF(ISBLANK(Q341),"",IF(_xlfn.XLOOKUP(Q341,'pokedex_(Update_04.21)'!$A$2:$A$959,'pokedex_(Update_04.21)'!$J$2:$J$959,"")=0,"",_xlfn.XLOOKUP(Q341,'pokedex_(Update_04.21)'!$A$2:$A$959,'pokedex_(Update_04.21)'!$J$2:$J$959,"")))</f>
        <v/>
      </c>
    </row>
    <row r="342" spans="1:20" x14ac:dyDescent="0.35">
      <c r="A342" s="37"/>
      <c r="B342" s="37"/>
      <c r="C342" s="37" t="str">
        <f>IF(ISBLANK(A342),"",_xlfn.XLOOKUP(A342,'pokedex_(Update_04.21)'!$A$2:$A$959,'pokedex_(Update_04.21)'!$I$2:$I$959,""))</f>
        <v/>
      </c>
      <c r="D342" s="37" t="str">
        <f>IF(ISBLANK(A342),"",IF(_xlfn.XLOOKUP(A342,'pokedex_(Update_04.21)'!$A$2:$A$959,'pokedex_(Update_04.21)'!$J$2:$J$959,"")=0,"",_xlfn.XLOOKUP(A342,'pokedex_(Update_04.21)'!$A$2:$A$959,'pokedex_(Update_04.21)'!$J$2:$J$959,"")))</f>
        <v/>
      </c>
      <c r="Q342" s="37"/>
      <c r="R342" s="37"/>
      <c r="S342" s="37" t="str">
        <f>IF(ISBLANK(Q342),"",_xlfn.XLOOKUP(Q342,'pokedex_(Update_04.21)'!$A$2:$A$959,'pokedex_(Update_04.21)'!$I$2:$I$959,""))</f>
        <v/>
      </c>
      <c r="T342" s="37" t="str">
        <f>IF(ISBLANK(Q342),"",IF(_xlfn.XLOOKUP(Q342,'pokedex_(Update_04.21)'!$A$2:$A$959,'pokedex_(Update_04.21)'!$J$2:$J$959,"")=0,"",_xlfn.XLOOKUP(Q342,'pokedex_(Update_04.21)'!$A$2:$A$959,'pokedex_(Update_04.21)'!$J$2:$J$959,"")))</f>
        <v/>
      </c>
    </row>
    <row r="343" spans="1:20" x14ac:dyDescent="0.35">
      <c r="A343" s="37"/>
      <c r="B343" s="37"/>
      <c r="C343" s="37" t="str">
        <f>IF(ISBLANK(A343),"",_xlfn.XLOOKUP(A343,'pokedex_(Update_04.21)'!$A$2:$A$959,'pokedex_(Update_04.21)'!$I$2:$I$959,""))</f>
        <v/>
      </c>
      <c r="D343" s="37" t="str">
        <f>IF(ISBLANK(A343),"",IF(_xlfn.XLOOKUP(A343,'pokedex_(Update_04.21)'!$A$2:$A$959,'pokedex_(Update_04.21)'!$J$2:$J$959,"")=0,"",_xlfn.XLOOKUP(A343,'pokedex_(Update_04.21)'!$A$2:$A$959,'pokedex_(Update_04.21)'!$J$2:$J$959,"")))</f>
        <v/>
      </c>
      <c r="Q343" s="37"/>
      <c r="R343" s="37"/>
      <c r="S343" s="37" t="str">
        <f>IF(ISBLANK(Q343),"",_xlfn.XLOOKUP(Q343,'pokedex_(Update_04.21)'!$A$2:$A$959,'pokedex_(Update_04.21)'!$I$2:$I$959,""))</f>
        <v/>
      </c>
      <c r="T343" s="37" t="str">
        <f>IF(ISBLANK(Q343),"",IF(_xlfn.XLOOKUP(Q343,'pokedex_(Update_04.21)'!$A$2:$A$959,'pokedex_(Update_04.21)'!$J$2:$J$959,"")=0,"",_xlfn.XLOOKUP(Q343,'pokedex_(Update_04.21)'!$A$2:$A$959,'pokedex_(Update_04.21)'!$J$2:$J$959,"")))</f>
        <v/>
      </c>
    </row>
    <row r="344" spans="1:20" x14ac:dyDescent="0.35">
      <c r="A344" s="37"/>
      <c r="B344" s="37"/>
      <c r="C344" s="37" t="str">
        <f>IF(ISBLANK(A344),"",_xlfn.XLOOKUP(A344,'pokedex_(Update_04.21)'!$A$2:$A$959,'pokedex_(Update_04.21)'!$I$2:$I$959,""))</f>
        <v/>
      </c>
      <c r="D344" s="37" t="str">
        <f>IF(ISBLANK(A344),"",IF(_xlfn.XLOOKUP(A344,'pokedex_(Update_04.21)'!$A$2:$A$959,'pokedex_(Update_04.21)'!$J$2:$J$959,"")=0,"",_xlfn.XLOOKUP(A344,'pokedex_(Update_04.21)'!$A$2:$A$959,'pokedex_(Update_04.21)'!$J$2:$J$959,"")))</f>
        <v/>
      </c>
      <c r="Q344" s="37"/>
      <c r="R344" s="37"/>
      <c r="S344" s="37" t="str">
        <f>IF(ISBLANK(Q344),"",_xlfn.XLOOKUP(Q344,'pokedex_(Update_04.21)'!$A$2:$A$959,'pokedex_(Update_04.21)'!$I$2:$I$959,""))</f>
        <v/>
      </c>
      <c r="T344" s="37" t="str">
        <f>IF(ISBLANK(Q344),"",IF(_xlfn.XLOOKUP(Q344,'pokedex_(Update_04.21)'!$A$2:$A$959,'pokedex_(Update_04.21)'!$J$2:$J$959,"")=0,"",_xlfn.XLOOKUP(Q344,'pokedex_(Update_04.21)'!$A$2:$A$959,'pokedex_(Update_04.21)'!$J$2:$J$959,"")))</f>
        <v/>
      </c>
    </row>
    <row r="345" spans="1:20" x14ac:dyDescent="0.35">
      <c r="A345" s="37"/>
      <c r="B345" s="37"/>
      <c r="C345" s="37" t="str">
        <f>IF(ISBLANK(A345),"",_xlfn.XLOOKUP(A345,'pokedex_(Update_04.21)'!$A$2:$A$959,'pokedex_(Update_04.21)'!$I$2:$I$959,""))</f>
        <v/>
      </c>
      <c r="D345" s="37" t="str">
        <f>IF(ISBLANK(A345),"",IF(_xlfn.XLOOKUP(A345,'pokedex_(Update_04.21)'!$A$2:$A$959,'pokedex_(Update_04.21)'!$J$2:$J$959,"")=0,"",_xlfn.XLOOKUP(A345,'pokedex_(Update_04.21)'!$A$2:$A$959,'pokedex_(Update_04.21)'!$J$2:$J$959,"")))</f>
        <v/>
      </c>
      <c r="Q345" s="37"/>
      <c r="R345" s="37"/>
      <c r="S345" s="37" t="str">
        <f>IF(ISBLANK(Q345),"",_xlfn.XLOOKUP(Q345,'pokedex_(Update_04.21)'!$A$2:$A$959,'pokedex_(Update_04.21)'!$I$2:$I$959,""))</f>
        <v/>
      </c>
      <c r="T345" s="37" t="str">
        <f>IF(ISBLANK(Q345),"",IF(_xlfn.XLOOKUP(Q345,'pokedex_(Update_04.21)'!$A$2:$A$959,'pokedex_(Update_04.21)'!$J$2:$J$959,"")=0,"",_xlfn.XLOOKUP(Q345,'pokedex_(Update_04.21)'!$A$2:$A$959,'pokedex_(Update_04.21)'!$J$2:$J$959,"")))</f>
        <v/>
      </c>
    </row>
    <row r="346" spans="1:20" x14ac:dyDescent="0.35">
      <c r="A346" s="37"/>
      <c r="B346" s="37"/>
      <c r="C346" s="37" t="str">
        <f>IF(ISBLANK(A346),"",_xlfn.XLOOKUP(A346,'pokedex_(Update_04.21)'!$A$2:$A$959,'pokedex_(Update_04.21)'!$I$2:$I$959,""))</f>
        <v/>
      </c>
      <c r="D346" s="37" t="str">
        <f>IF(ISBLANK(A346),"",IF(_xlfn.XLOOKUP(A346,'pokedex_(Update_04.21)'!$A$2:$A$959,'pokedex_(Update_04.21)'!$J$2:$J$959,"")=0,"",_xlfn.XLOOKUP(A346,'pokedex_(Update_04.21)'!$A$2:$A$959,'pokedex_(Update_04.21)'!$J$2:$J$959,"")))</f>
        <v/>
      </c>
      <c r="Q346" s="37"/>
      <c r="R346" s="37"/>
      <c r="S346" s="37" t="str">
        <f>IF(ISBLANK(Q346),"",_xlfn.XLOOKUP(Q346,'pokedex_(Update_04.21)'!$A$2:$A$959,'pokedex_(Update_04.21)'!$I$2:$I$959,""))</f>
        <v/>
      </c>
      <c r="T346" s="37" t="str">
        <f>IF(ISBLANK(Q346),"",IF(_xlfn.XLOOKUP(Q346,'pokedex_(Update_04.21)'!$A$2:$A$959,'pokedex_(Update_04.21)'!$J$2:$J$959,"")=0,"",_xlfn.XLOOKUP(Q346,'pokedex_(Update_04.21)'!$A$2:$A$959,'pokedex_(Update_04.21)'!$J$2:$J$959,"")))</f>
        <v/>
      </c>
    </row>
    <row r="347" spans="1:20" x14ac:dyDescent="0.35">
      <c r="A347" s="37"/>
      <c r="B347" s="37"/>
      <c r="C347" s="37" t="str">
        <f>IF(ISBLANK(A347),"",_xlfn.XLOOKUP(A347,'pokedex_(Update_04.21)'!$A$2:$A$959,'pokedex_(Update_04.21)'!$I$2:$I$959,""))</f>
        <v/>
      </c>
      <c r="D347" s="37" t="str">
        <f>IF(ISBLANK(A347),"",IF(_xlfn.XLOOKUP(A347,'pokedex_(Update_04.21)'!$A$2:$A$959,'pokedex_(Update_04.21)'!$J$2:$J$959,"")=0,"",_xlfn.XLOOKUP(A347,'pokedex_(Update_04.21)'!$A$2:$A$959,'pokedex_(Update_04.21)'!$J$2:$J$959,"")))</f>
        <v/>
      </c>
      <c r="Q347" s="37"/>
      <c r="R347" s="37"/>
      <c r="S347" s="37" t="str">
        <f>IF(ISBLANK(Q347),"",_xlfn.XLOOKUP(Q347,'pokedex_(Update_04.21)'!$A$2:$A$959,'pokedex_(Update_04.21)'!$I$2:$I$959,""))</f>
        <v/>
      </c>
      <c r="T347" s="37" t="str">
        <f>IF(ISBLANK(Q347),"",IF(_xlfn.XLOOKUP(Q347,'pokedex_(Update_04.21)'!$A$2:$A$959,'pokedex_(Update_04.21)'!$J$2:$J$959,"")=0,"",_xlfn.XLOOKUP(Q347,'pokedex_(Update_04.21)'!$A$2:$A$959,'pokedex_(Update_04.21)'!$J$2:$J$959,"")))</f>
        <v/>
      </c>
    </row>
    <row r="348" spans="1:20" x14ac:dyDescent="0.35">
      <c r="A348" s="37"/>
      <c r="B348" s="37"/>
      <c r="C348" s="37" t="str">
        <f>IF(ISBLANK(A348),"",_xlfn.XLOOKUP(A348,'pokedex_(Update_04.21)'!$A$2:$A$959,'pokedex_(Update_04.21)'!$I$2:$I$959,""))</f>
        <v/>
      </c>
      <c r="D348" s="37" t="str">
        <f>IF(ISBLANK(A348),"",IF(_xlfn.XLOOKUP(A348,'pokedex_(Update_04.21)'!$A$2:$A$959,'pokedex_(Update_04.21)'!$J$2:$J$959,"")=0,"",_xlfn.XLOOKUP(A348,'pokedex_(Update_04.21)'!$A$2:$A$959,'pokedex_(Update_04.21)'!$J$2:$J$959,"")))</f>
        <v/>
      </c>
      <c r="Q348" s="37"/>
      <c r="R348" s="37"/>
      <c r="S348" s="37" t="str">
        <f>IF(ISBLANK(Q348),"",_xlfn.XLOOKUP(Q348,'pokedex_(Update_04.21)'!$A$2:$A$959,'pokedex_(Update_04.21)'!$I$2:$I$959,""))</f>
        <v/>
      </c>
      <c r="T348" s="37" t="str">
        <f>IF(ISBLANK(Q348),"",IF(_xlfn.XLOOKUP(Q348,'pokedex_(Update_04.21)'!$A$2:$A$959,'pokedex_(Update_04.21)'!$J$2:$J$959,"")=0,"",_xlfn.XLOOKUP(Q348,'pokedex_(Update_04.21)'!$A$2:$A$959,'pokedex_(Update_04.21)'!$J$2:$J$959,"")))</f>
        <v/>
      </c>
    </row>
    <row r="349" spans="1:20" x14ac:dyDescent="0.35">
      <c r="A349" s="37"/>
      <c r="B349" s="37"/>
      <c r="C349" s="37" t="str">
        <f>IF(ISBLANK(A349),"",_xlfn.XLOOKUP(A349,'pokedex_(Update_04.21)'!$A$2:$A$959,'pokedex_(Update_04.21)'!$I$2:$I$959,""))</f>
        <v/>
      </c>
      <c r="D349" s="37" t="str">
        <f>IF(ISBLANK(A349),"",IF(_xlfn.XLOOKUP(A349,'pokedex_(Update_04.21)'!$A$2:$A$959,'pokedex_(Update_04.21)'!$J$2:$J$959,"")=0,"",_xlfn.XLOOKUP(A349,'pokedex_(Update_04.21)'!$A$2:$A$959,'pokedex_(Update_04.21)'!$J$2:$J$959,"")))</f>
        <v/>
      </c>
      <c r="Q349" s="37"/>
      <c r="R349" s="37"/>
      <c r="S349" s="37" t="str">
        <f>IF(ISBLANK(Q349),"",_xlfn.XLOOKUP(Q349,'pokedex_(Update_04.21)'!$A$2:$A$959,'pokedex_(Update_04.21)'!$I$2:$I$959,""))</f>
        <v/>
      </c>
      <c r="T349" s="37" t="str">
        <f>IF(ISBLANK(Q349),"",IF(_xlfn.XLOOKUP(Q349,'pokedex_(Update_04.21)'!$A$2:$A$959,'pokedex_(Update_04.21)'!$J$2:$J$959,"")=0,"",_xlfn.XLOOKUP(Q349,'pokedex_(Update_04.21)'!$A$2:$A$959,'pokedex_(Update_04.21)'!$J$2:$J$959,"")))</f>
        <v/>
      </c>
    </row>
    <row r="350" spans="1:20" x14ac:dyDescent="0.35">
      <c r="A350" s="37"/>
      <c r="B350" s="37"/>
      <c r="C350" s="37" t="str">
        <f>IF(ISBLANK(A350),"",_xlfn.XLOOKUP(A350,'pokedex_(Update_04.21)'!$A$2:$A$959,'pokedex_(Update_04.21)'!$I$2:$I$959,""))</f>
        <v/>
      </c>
      <c r="D350" s="37" t="str">
        <f>IF(ISBLANK(A350),"",IF(_xlfn.XLOOKUP(A350,'pokedex_(Update_04.21)'!$A$2:$A$959,'pokedex_(Update_04.21)'!$J$2:$J$959,"")=0,"",_xlfn.XLOOKUP(A350,'pokedex_(Update_04.21)'!$A$2:$A$959,'pokedex_(Update_04.21)'!$J$2:$J$959,"")))</f>
        <v/>
      </c>
      <c r="Q350" s="37"/>
      <c r="R350" s="37"/>
      <c r="S350" s="37" t="str">
        <f>IF(ISBLANK(Q350),"",_xlfn.XLOOKUP(Q350,'pokedex_(Update_04.21)'!$A$2:$A$959,'pokedex_(Update_04.21)'!$I$2:$I$959,""))</f>
        <v/>
      </c>
      <c r="T350" s="37" t="str">
        <f>IF(ISBLANK(Q350),"",IF(_xlfn.XLOOKUP(Q350,'pokedex_(Update_04.21)'!$A$2:$A$959,'pokedex_(Update_04.21)'!$J$2:$J$959,"")=0,"",_xlfn.XLOOKUP(Q350,'pokedex_(Update_04.21)'!$A$2:$A$959,'pokedex_(Update_04.21)'!$J$2:$J$959,"")))</f>
        <v/>
      </c>
    </row>
    <row r="351" spans="1:20" x14ac:dyDescent="0.35">
      <c r="A351" s="37"/>
      <c r="B351" s="37"/>
      <c r="C351" s="37" t="str">
        <f>IF(ISBLANK(A351),"",_xlfn.XLOOKUP(A351,'pokedex_(Update_04.21)'!$A$2:$A$959,'pokedex_(Update_04.21)'!$I$2:$I$959,""))</f>
        <v/>
      </c>
      <c r="D351" s="37" t="str">
        <f>IF(ISBLANK(A351),"",IF(_xlfn.XLOOKUP(A351,'pokedex_(Update_04.21)'!$A$2:$A$959,'pokedex_(Update_04.21)'!$J$2:$J$959,"")=0,"",_xlfn.XLOOKUP(A351,'pokedex_(Update_04.21)'!$A$2:$A$959,'pokedex_(Update_04.21)'!$J$2:$J$959,"")))</f>
        <v/>
      </c>
      <c r="Q351" s="37"/>
      <c r="R351" s="37"/>
      <c r="S351" s="37" t="str">
        <f>IF(ISBLANK(Q351),"",_xlfn.XLOOKUP(Q351,'pokedex_(Update_04.21)'!$A$2:$A$959,'pokedex_(Update_04.21)'!$I$2:$I$959,""))</f>
        <v/>
      </c>
      <c r="T351" s="37" t="str">
        <f>IF(ISBLANK(Q351),"",IF(_xlfn.XLOOKUP(Q351,'pokedex_(Update_04.21)'!$A$2:$A$959,'pokedex_(Update_04.21)'!$J$2:$J$959,"")=0,"",_xlfn.XLOOKUP(Q351,'pokedex_(Update_04.21)'!$A$2:$A$959,'pokedex_(Update_04.21)'!$J$2:$J$959,"")))</f>
        <v/>
      </c>
    </row>
    <row r="352" spans="1:20" x14ac:dyDescent="0.35">
      <c r="A352" s="37"/>
      <c r="B352" s="37"/>
      <c r="C352" s="37" t="str">
        <f>IF(ISBLANK(A352),"",_xlfn.XLOOKUP(A352,'pokedex_(Update_04.21)'!$A$2:$A$959,'pokedex_(Update_04.21)'!$I$2:$I$959,""))</f>
        <v/>
      </c>
      <c r="D352" s="37" t="str">
        <f>IF(ISBLANK(A352),"",IF(_xlfn.XLOOKUP(A352,'pokedex_(Update_04.21)'!$A$2:$A$959,'pokedex_(Update_04.21)'!$J$2:$J$959,"")=0,"",_xlfn.XLOOKUP(A352,'pokedex_(Update_04.21)'!$A$2:$A$959,'pokedex_(Update_04.21)'!$J$2:$J$959,"")))</f>
        <v/>
      </c>
      <c r="Q352" s="37"/>
      <c r="R352" s="37"/>
      <c r="S352" s="37" t="str">
        <f>IF(ISBLANK(Q352),"",_xlfn.XLOOKUP(Q352,'pokedex_(Update_04.21)'!$A$2:$A$959,'pokedex_(Update_04.21)'!$I$2:$I$959,""))</f>
        <v/>
      </c>
      <c r="T352" s="37" t="str">
        <f>IF(ISBLANK(Q352),"",IF(_xlfn.XLOOKUP(Q352,'pokedex_(Update_04.21)'!$A$2:$A$959,'pokedex_(Update_04.21)'!$J$2:$J$959,"")=0,"",_xlfn.XLOOKUP(Q352,'pokedex_(Update_04.21)'!$A$2:$A$959,'pokedex_(Update_04.21)'!$J$2:$J$959,"")))</f>
        <v/>
      </c>
    </row>
    <row r="353" spans="1:20" x14ac:dyDescent="0.35">
      <c r="A353" s="37"/>
      <c r="B353" s="37"/>
      <c r="C353" s="37" t="str">
        <f>IF(ISBLANK(A353),"",_xlfn.XLOOKUP(A353,'pokedex_(Update_04.21)'!$A$2:$A$959,'pokedex_(Update_04.21)'!$I$2:$I$959,""))</f>
        <v/>
      </c>
      <c r="D353" s="37" t="str">
        <f>IF(ISBLANK(A353),"",IF(_xlfn.XLOOKUP(A353,'pokedex_(Update_04.21)'!$A$2:$A$959,'pokedex_(Update_04.21)'!$J$2:$J$959,"")=0,"",_xlfn.XLOOKUP(A353,'pokedex_(Update_04.21)'!$A$2:$A$959,'pokedex_(Update_04.21)'!$J$2:$J$959,"")))</f>
        <v/>
      </c>
      <c r="Q353" s="37"/>
      <c r="R353" s="37"/>
      <c r="S353" s="37" t="str">
        <f>IF(ISBLANK(Q353),"",_xlfn.XLOOKUP(Q353,'pokedex_(Update_04.21)'!$A$2:$A$959,'pokedex_(Update_04.21)'!$I$2:$I$959,""))</f>
        <v/>
      </c>
      <c r="T353" s="37" t="str">
        <f>IF(ISBLANK(Q353),"",IF(_xlfn.XLOOKUP(Q353,'pokedex_(Update_04.21)'!$A$2:$A$959,'pokedex_(Update_04.21)'!$J$2:$J$959,"")=0,"",_xlfn.XLOOKUP(Q353,'pokedex_(Update_04.21)'!$A$2:$A$959,'pokedex_(Update_04.21)'!$J$2:$J$959,"")))</f>
        <v/>
      </c>
    </row>
    <row r="354" spans="1:20" x14ac:dyDescent="0.35">
      <c r="A354" s="37"/>
      <c r="B354" s="37"/>
      <c r="C354" s="37" t="str">
        <f>IF(ISBLANK(A354),"",_xlfn.XLOOKUP(A354,'pokedex_(Update_04.21)'!$A$2:$A$959,'pokedex_(Update_04.21)'!$I$2:$I$959,""))</f>
        <v/>
      </c>
      <c r="D354" s="37" t="str">
        <f>IF(ISBLANK(A354),"",IF(_xlfn.XLOOKUP(A354,'pokedex_(Update_04.21)'!$A$2:$A$959,'pokedex_(Update_04.21)'!$J$2:$J$959,"")=0,"",_xlfn.XLOOKUP(A354,'pokedex_(Update_04.21)'!$A$2:$A$959,'pokedex_(Update_04.21)'!$J$2:$J$959,"")))</f>
        <v/>
      </c>
      <c r="Q354" s="37"/>
      <c r="R354" s="37"/>
      <c r="S354" s="37" t="str">
        <f>IF(ISBLANK(Q354),"",_xlfn.XLOOKUP(Q354,'pokedex_(Update_04.21)'!$A$2:$A$959,'pokedex_(Update_04.21)'!$I$2:$I$959,""))</f>
        <v/>
      </c>
      <c r="T354" s="37" t="str">
        <f>IF(ISBLANK(Q354),"",IF(_xlfn.XLOOKUP(Q354,'pokedex_(Update_04.21)'!$A$2:$A$959,'pokedex_(Update_04.21)'!$J$2:$J$959,"")=0,"",_xlfn.XLOOKUP(Q354,'pokedex_(Update_04.21)'!$A$2:$A$959,'pokedex_(Update_04.21)'!$J$2:$J$959,"")))</f>
        <v/>
      </c>
    </row>
    <row r="355" spans="1:20" x14ac:dyDescent="0.35">
      <c r="A355" s="37"/>
      <c r="B355" s="37"/>
      <c r="C355" s="37" t="str">
        <f>IF(ISBLANK(A355),"",_xlfn.XLOOKUP(A355,'pokedex_(Update_04.21)'!$A$2:$A$959,'pokedex_(Update_04.21)'!$I$2:$I$959,""))</f>
        <v/>
      </c>
      <c r="D355" s="37" t="str">
        <f>IF(ISBLANK(A355),"",IF(_xlfn.XLOOKUP(A355,'pokedex_(Update_04.21)'!$A$2:$A$959,'pokedex_(Update_04.21)'!$J$2:$J$959,"")=0,"",_xlfn.XLOOKUP(A355,'pokedex_(Update_04.21)'!$A$2:$A$959,'pokedex_(Update_04.21)'!$J$2:$J$959,"")))</f>
        <v/>
      </c>
      <c r="Q355" s="37"/>
      <c r="R355" s="37"/>
      <c r="S355" s="37" t="str">
        <f>IF(ISBLANK(Q355),"",_xlfn.XLOOKUP(Q355,'pokedex_(Update_04.21)'!$A$2:$A$959,'pokedex_(Update_04.21)'!$I$2:$I$959,""))</f>
        <v/>
      </c>
      <c r="T355" s="37" t="str">
        <f>IF(ISBLANK(Q355),"",IF(_xlfn.XLOOKUP(Q355,'pokedex_(Update_04.21)'!$A$2:$A$959,'pokedex_(Update_04.21)'!$J$2:$J$959,"")=0,"",_xlfn.XLOOKUP(Q355,'pokedex_(Update_04.21)'!$A$2:$A$959,'pokedex_(Update_04.21)'!$J$2:$J$959,"")))</f>
        <v/>
      </c>
    </row>
    <row r="356" spans="1:20" x14ac:dyDescent="0.35">
      <c r="A356" s="37"/>
      <c r="B356" s="37"/>
      <c r="C356" s="37" t="str">
        <f>IF(ISBLANK(A356),"",_xlfn.XLOOKUP(A356,'pokedex_(Update_04.21)'!$A$2:$A$959,'pokedex_(Update_04.21)'!$I$2:$I$959,""))</f>
        <v/>
      </c>
      <c r="D356" s="37" t="str">
        <f>IF(ISBLANK(A356),"",IF(_xlfn.XLOOKUP(A356,'pokedex_(Update_04.21)'!$A$2:$A$959,'pokedex_(Update_04.21)'!$J$2:$J$959,"")=0,"",_xlfn.XLOOKUP(A356,'pokedex_(Update_04.21)'!$A$2:$A$959,'pokedex_(Update_04.21)'!$J$2:$J$959,"")))</f>
        <v/>
      </c>
      <c r="Q356" s="37"/>
      <c r="R356" s="37"/>
      <c r="S356" s="37" t="str">
        <f>IF(ISBLANK(Q356),"",_xlfn.XLOOKUP(Q356,'pokedex_(Update_04.21)'!$A$2:$A$959,'pokedex_(Update_04.21)'!$I$2:$I$959,""))</f>
        <v/>
      </c>
      <c r="T356" s="37" t="str">
        <f>IF(ISBLANK(Q356),"",IF(_xlfn.XLOOKUP(Q356,'pokedex_(Update_04.21)'!$A$2:$A$959,'pokedex_(Update_04.21)'!$J$2:$J$959,"")=0,"",_xlfn.XLOOKUP(Q356,'pokedex_(Update_04.21)'!$A$2:$A$959,'pokedex_(Update_04.21)'!$J$2:$J$959,"")))</f>
        <v/>
      </c>
    </row>
    <row r="357" spans="1:20" x14ac:dyDescent="0.35">
      <c r="A357" s="37"/>
      <c r="B357" s="37"/>
      <c r="C357" s="37" t="str">
        <f>IF(ISBLANK(A357),"",_xlfn.XLOOKUP(A357,'pokedex_(Update_04.21)'!$A$2:$A$959,'pokedex_(Update_04.21)'!$I$2:$I$959,""))</f>
        <v/>
      </c>
      <c r="D357" s="37" t="str">
        <f>IF(ISBLANK(A357),"",IF(_xlfn.XLOOKUP(A357,'pokedex_(Update_04.21)'!$A$2:$A$959,'pokedex_(Update_04.21)'!$J$2:$J$959,"")=0,"",_xlfn.XLOOKUP(A357,'pokedex_(Update_04.21)'!$A$2:$A$959,'pokedex_(Update_04.21)'!$J$2:$J$959,"")))</f>
        <v/>
      </c>
      <c r="Q357" s="37"/>
      <c r="R357" s="37"/>
      <c r="S357" s="37" t="str">
        <f>IF(ISBLANK(Q357),"",_xlfn.XLOOKUP(Q357,'pokedex_(Update_04.21)'!$A$2:$A$959,'pokedex_(Update_04.21)'!$I$2:$I$959,""))</f>
        <v/>
      </c>
      <c r="T357" s="37" t="str">
        <f>IF(ISBLANK(Q357),"",IF(_xlfn.XLOOKUP(Q357,'pokedex_(Update_04.21)'!$A$2:$A$959,'pokedex_(Update_04.21)'!$J$2:$J$959,"")=0,"",_xlfn.XLOOKUP(Q357,'pokedex_(Update_04.21)'!$A$2:$A$959,'pokedex_(Update_04.21)'!$J$2:$J$959,"")))</f>
        <v/>
      </c>
    </row>
    <row r="358" spans="1:20" x14ac:dyDescent="0.35">
      <c r="A358" s="37"/>
      <c r="B358" s="37"/>
      <c r="C358" s="37" t="str">
        <f>IF(ISBLANK(A358),"",_xlfn.XLOOKUP(A358,'pokedex_(Update_04.21)'!$A$2:$A$959,'pokedex_(Update_04.21)'!$I$2:$I$959,""))</f>
        <v/>
      </c>
      <c r="D358" s="37" t="str">
        <f>IF(ISBLANK(A358),"",IF(_xlfn.XLOOKUP(A358,'pokedex_(Update_04.21)'!$A$2:$A$959,'pokedex_(Update_04.21)'!$J$2:$J$959,"")=0,"",_xlfn.XLOOKUP(A358,'pokedex_(Update_04.21)'!$A$2:$A$959,'pokedex_(Update_04.21)'!$J$2:$J$959,"")))</f>
        <v/>
      </c>
      <c r="Q358" s="37"/>
      <c r="R358" s="37"/>
      <c r="S358" s="37" t="str">
        <f>IF(ISBLANK(Q358),"",_xlfn.XLOOKUP(Q358,'pokedex_(Update_04.21)'!$A$2:$A$959,'pokedex_(Update_04.21)'!$I$2:$I$959,""))</f>
        <v/>
      </c>
      <c r="T358" s="37" t="str">
        <f>IF(ISBLANK(Q358),"",IF(_xlfn.XLOOKUP(Q358,'pokedex_(Update_04.21)'!$A$2:$A$959,'pokedex_(Update_04.21)'!$J$2:$J$959,"")=0,"",_xlfn.XLOOKUP(Q358,'pokedex_(Update_04.21)'!$A$2:$A$959,'pokedex_(Update_04.21)'!$J$2:$J$959,"")))</f>
        <v/>
      </c>
    </row>
    <row r="359" spans="1:20" x14ac:dyDescent="0.35">
      <c r="A359" s="37"/>
      <c r="B359" s="37"/>
      <c r="C359" s="37" t="str">
        <f>IF(ISBLANK(A359),"",_xlfn.XLOOKUP(A359,'pokedex_(Update_04.21)'!$A$2:$A$959,'pokedex_(Update_04.21)'!$I$2:$I$959,""))</f>
        <v/>
      </c>
      <c r="D359" s="37" t="str">
        <f>IF(ISBLANK(A359),"",IF(_xlfn.XLOOKUP(A359,'pokedex_(Update_04.21)'!$A$2:$A$959,'pokedex_(Update_04.21)'!$J$2:$J$959,"")=0,"",_xlfn.XLOOKUP(A359,'pokedex_(Update_04.21)'!$A$2:$A$959,'pokedex_(Update_04.21)'!$J$2:$J$959,"")))</f>
        <v/>
      </c>
      <c r="Q359" s="37"/>
      <c r="R359" s="37"/>
      <c r="S359" s="37" t="str">
        <f>IF(ISBLANK(Q359),"",_xlfn.XLOOKUP(Q359,'pokedex_(Update_04.21)'!$A$2:$A$959,'pokedex_(Update_04.21)'!$I$2:$I$959,""))</f>
        <v/>
      </c>
      <c r="T359" s="37" t="str">
        <f>IF(ISBLANK(Q359),"",IF(_xlfn.XLOOKUP(Q359,'pokedex_(Update_04.21)'!$A$2:$A$959,'pokedex_(Update_04.21)'!$J$2:$J$959,"")=0,"",_xlfn.XLOOKUP(Q359,'pokedex_(Update_04.21)'!$A$2:$A$959,'pokedex_(Update_04.21)'!$J$2:$J$959,"")))</f>
        <v/>
      </c>
    </row>
    <row r="360" spans="1:20" x14ac:dyDescent="0.35">
      <c r="A360" s="37"/>
      <c r="B360" s="37"/>
      <c r="C360" s="37" t="str">
        <f>IF(ISBLANK(A360),"",_xlfn.XLOOKUP(A360,'pokedex_(Update_04.21)'!$A$2:$A$959,'pokedex_(Update_04.21)'!$I$2:$I$959,""))</f>
        <v/>
      </c>
      <c r="D360" s="37" t="str">
        <f>IF(ISBLANK(A360),"",IF(_xlfn.XLOOKUP(A360,'pokedex_(Update_04.21)'!$A$2:$A$959,'pokedex_(Update_04.21)'!$J$2:$J$959,"")=0,"",_xlfn.XLOOKUP(A360,'pokedex_(Update_04.21)'!$A$2:$A$959,'pokedex_(Update_04.21)'!$J$2:$J$959,"")))</f>
        <v/>
      </c>
      <c r="Q360" s="37"/>
      <c r="R360" s="37"/>
      <c r="S360" s="37" t="str">
        <f>IF(ISBLANK(Q360),"",_xlfn.XLOOKUP(Q360,'pokedex_(Update_04.21)'!$A$2:$A$959,'pokedex_(Update_04.21)'!$I$2:$I$959,""))</f>
        <v/>
      </c>
      <c r="T360" s="37" t="str">
        <f>IF(ISBLANK(Q360),"",IF(_xlfn.XLOOKUP(Q360,'pokedex_(Update_04.21)'!$A$2:$A$959,'pokedex_(Update_04.21)'!$J$2:$J$959,"")=0,"",_xlfn.XLOOKUP(Q360,'pokedex_(Update_04.21)'!$A$2:$A$959,'pokedex_(Update_04.21)'!$J$2:$J$959,"")))</f>
        <v/>
      </c>
    </row>
    <row r="361" spans="1:20" x14ac:dyDescent="0.35">
      <c r="A361" s="37"/>
      <c r="B361" s="37"/>
      <c r="C361" s="37" t="str">
        <f>IF(ISBLANK(A361),"",_xlfn.XLOOKUP(A361,'pokedex_(Update_04.21)'!$A$2:$A$959,'pokedex_(Update_04.21)'!$I$2:$I$959,""))</f>
        <v/>
      </c>
      <c r="D361" s="37" t="str">
        <f>IF(ISBLANK(A361),"",IF(_xlfn.XLOOKUP(A361,'pokedex_(Update_04.21)'!$A$2:$A$959,'pokedex_(Update_04.21)'!$J$2:$J$959,"")=0,"",_xlfn.XLOOKUP(A361,'pokedex_(Update_04.21)'!$A$2:$A$959,'pokedex_(Update_04.21)'!$J$2:$J$959,"")))</f>
        <v/>
      </c>
      <c r="Q361" s="37"/>
      <c r="R361" s="37"/>
      <c r="S361" s="37" t="str">
        <f>IF(ISBLANK(Q361),"",_xlfn.XLOOKUP(Q361,'pokedex_(Update_04.21)'!$A$2:$A$959,'pokedex_(Update_04.21)'!$I$2:$I$959,""))</f>
        <v/>
      </c>
      <c r="T361" s="37" t="str">
        <f>IF(ISBLANK(Q361),"",IF(_xlfn.XLOOKUP(Q361,'pokedex_(Update_04.21)'!$A$2:$A$959,'pokedex_(Update_04.21)'!$J$2:$J$959,"")=0,"",_xlfn.XLOOKUP(Q361,'pokedex_(Update_04.21)'!$A$2:$A$959,'pokedex_(Update_04.21)'!$J$2:$J$959,"")))</f>
        <v/>
      </c>
    </row>
    <row r="362" spans="1:20" x14ac:dyDescent="0.35">
      <c r="A362" s="37"/>
      <c r="B362" s="37"/>
      <c r="C362" s="37" t="str">
        <f>IF(ISBLANK(A362),"",_xlfn.XLOOKUP(A362,'pokedex_(Update_04.21)'!$A$2:$A$959,'pokedex_(Update_04.21)'!$I$2:$I$959,""))</f>
        <v/>
      </c>
      <c r="D362" s="37" t="str">
        <f>IF(ISBLANK(A362),"",IF(_xlfn.XLOOKUP(A362,'pokedex_(Update_04.21)'!$A$2:$A$959,'pokedex_(Update_04.21)'!$J$2:$J$959,"")=0,"",_xlfn.XLOOKUP(A362,'pokedex_(Update_04.21)'!$A$2:$A$959,'pokedex_(Update_04.21)'!$J$2:$J$959,"")))</f>
        <v/>
      </c>
      <c r="Q362" s="37"/>
      <c r="R362" s="37"/>
      <c r="S362" s="37" t="str">
        <f>IF(ISBLANK(Q362),"",_xlfn.XLOOKUP(Q362,'pokedex_(Update_04.21)'!$A$2:$A$959,'pokedex_(Update_04.21)'!$I$2:$I$959,""))</f>
        <v/>
      </c>
      <c r="T362" s="37" t="str">
        <f>IF(ISBLANK(Q362),"",IF(_xlfn.XLOOKUP(Q362,'pokedex_(Update_04.21)'!$A$2:$A$959,'pokedex_(Update_04.21)'!$J$2:$J$959,"")=0,"",_xlfn.XLOOKUP(Q362,'pokedex_(Update_04.21)'!$A$2:$A$959,'pokedex_(Update_04.21)'!$J$2:$J$959,"")))</f>
        <v/>
      </c>
    </row>
    <row r="363" spans="1:20" x14ac:dyDescent="0.35">
      <c r="A363" s="37"/>
      <c r="B363" s="37"/>
      <c r="C363" s="37" t="str">
        <f>IF(ISBLANK(A363),"",_xlfn.XLOOKUP(A363,'pokedex_(Update_04.21)'!$A$2:$A$959,'pokedex_(Update_04.21)'!$I$2:$I$959,""))</f>
        <v/>
      </c>
      <c r="D363" s="37" t="str">
        <f>IF(ISBLANK(A363),"",IF(_xlfn.XLOOKUP(A363,'pokedex_(Update_04.21)'!$A$2:$A$959,'pokedex_(Update_04.21)'!$J$2:$J$959,"")=0,"",_xlfn.XLOOKUP(A363,'pokedex_(Update_04.21)'!$A$2:$A$959,'pokedex_(Update_04.21)'!$J$2:$J$959,"")))</f>
        <v/>
      </c>
      <c r="Q363" s="37"/>
      <c r="R363" s="37"/>
      <c r="S363" s="37" t="str">
        <f>IF(ISBLANK(Q363),"",_xlfn.XLOOKUP(Q363,'pokedex_(Update_04.21)'!$A$2:$A$959,'pokedex_(Update_04.21)'!$I$2:$I$959,""))</f>
        <v/>
      </c>
      <c r="T363" s="37" t="str">
        <f>IF(ISBLANK(Q363),"",IF(_xlfn.XLOOKUP(Q363,'pokedex_(Update_04.21)'!$A$2:$A$959,'pokedex_(Update_04.21)'!$J$2:$J$959,"")=0,"",_xlfn.XLOOKUP(Q363,'pokedex_(Update_04.21)'!$A$2:$A$959,'pokedex_(Update_04.21)'!$J$2:$J$959,"")))</f>
        <v/>
      </c>
    </row>
    <row r="364" spans="1:20" x14ac:dyDescent="0.35">
      <c r="A364" s="37"/>
      <c r="B364" s="37"/>
      <c r="C364" s="37" t="str">
        <f>IF(ISBLANK(A364),"",_xlfn.XLOOKUP(A364,'pokedex_(Update_04.21)'!$A$2:$A$959,'pokedex_(Update_04.21)'!$I$2:$I$959,""))</f>
        <v/>
      </c>
      <c r="D364" s="37" t="str">
        <f>IF(ISBLANK(A364),"",IF(_xlfn.XLOOKUP(A364,'pokedex_(Update_04.21)'!$A$2:$A$959,'pokedex_(Update_04.21)'!$J$2:$J$959,"")=0,"",_xlfn.XLOOKUP(A364,'pokedex_(Update_04.21)'!$A$2:$A$959,'pokedex_(Update_04.21)'!$J$2:$J$959,"")))</f>
        <v/>
      </c>
      <c r="Q364" s="37"/>
      <c r="R364" s="37"/>
      <c r="S364" s="37" t="str">
        <f>IF(ISBLANK(Q364),"",_xlfn.XLOOKUP(Q364,'pokedex_(Update_04.21)'!$A$2:$A$959,'pokedex_(Update_04.21)'!$I$2:$I$959,""))</f>
        <v/>
      </c>
      <c r="T364" s="37" t="str">
        <f>IF(ISBLANK(Q364),"",IF(_xlfn.XLOOKUP(Q364,'pokedex_(Update_04.21)'!$A$2:$A$959,'pokedex_(Update_04.21)'!$J$2:$J$959,"")=0,"",_xlfn.XLOOKUP(Q364,'pokedex_(Update_04.21)'!$A$2:$A$959,'pokedex_(Update_04.21)'!$J$2:$J$959,"")))</f>
        <v/>
      </c>
    </row>
    <row r="365" spans="1:20" x14ac:dyDescent="0.35">
      <c r="A365" s="37"/>
      <c r="B365" s="37"/>
      <c r="C365" s="37" t="str">
        <f>IF(ISBLANK(A365),"",_xlfn.XLOOKUP(A365,'pokedex_(Update_04.21)'!$A$2:$A$959,'pokedex_(Update_04.21)'!$I$2:$I$959,""))</f>
        <v/>
      </c>
      <c r="D365" s="37" t="str">
        <f>IF(ISBLANK(A365),"",IF(_xlfn.XLOOKUP(A365,'pokedex_(Update_04.21)'!$A$2:$A$959,'pokedex_(Update_04.21)'!$J$2:$J$959,"")=0,"",_xlfn.XLOOKUP(A365,'pokedex_(Update_04.21)'!$A$2:$A$959,'pokedex_(Update_04.21)'!$J$2:$J$959,"")))</f>
        <v/>
      </c>
      <c r="Q365" s="37"/>
      <c r="R365" s="37"/>
      <c r="S365" s="37" t="str">
        <f>IF(ISBLANK(Q365),"",_xlfn.XLOOKUP(Q365,'pokedex_(Update_04.21)'!$A$2:$A$959,'pokedex_(Update_04.21)'!$I$2:$I$959,""))</f>
        <v/>
      </c>
      <c r="T365" s="37" t="str">
        <f>IF(ISBLANK(Q365),"",IF(_xlfn.XLOOKUP(Q365,'pokedex_(Update_04.21)'!$A$2:$A$959,'pokedex_(Update_04.21)'!$J$2:$J$959,"")=0,"",_xlfn.XLOOKUP(Q365,'pokedex_(Update_04.21)'!$A$2:$A$959,'pokedex_(Update_04.21)'!$J$2:$J$959,"")))</f>
        <v/>
      </c>
    </row>
    <row r="366" spans="1:20" x14ac:dyDescent="0.35">
      <c r="A366" s="37"/>
      <c r="B366" s="37"/>
      <c r="C366" s="37" t="str">
        <f>IF(ISBLANK(A366),"",_xlfn.XLOOKUP(A366,'pokedex_(Update_04.21)'!$A$2:$A$959,'pokedex_(Update_04.21)'!$I$2:$I$959,""))</f>
        <v/>
      </c>
      <c r="D366" s="37" t="str">
        <f>IF(ISBLANK(A366),"",IF(_xlfn.XLOOKUP(A366,'pokedex_(Update_04.21)'!$A$2:$A$959,'pokedex_(Update_04.21)'!$J$2:$J$959,"")=0,"",_xlfn.XLOOKUP(A366,'pokedex_(Update_04.21)'!$A$2:$A$959,'pokedex_(Update_04.21)'!$J$2:$J$959,"")))</f>
        <v/>
      </c>
      <c r="Q366" s="37"/>
      <c r="R366" s="37"/>
      <c r="S366" s="37" t="str">
        <f>IF(ISBLANK(Q366),"",_xlfn.XLOOKUP(Q366,'pokedex_(Update_04.21)'!$A$2:$A$959,'pokedex_(Update_04.21)'!$I$2:$I$959,""))</f>
        <v/>
      </c>
      <c r="T366" s="37" t="str">
        <f>IF(ISBLANK(Q366),"",IF(_xlfn.XLOOKUP(Q366,'pokedex_(Update_04.21)'!$A$2:$A$959,'pokedex_(Update_04.21)'!$J$2:$J$959,"")=0,"",_xlfn.XLOOKUP(Q366,'pokedex_(Update_04.21)'!$A$2:$A$959,'pokedex_(Update_04.21)'!$J$2:$J$959,"")))</f>
        <v/>
      </c>
    </row>
    <row r="367" spans="1:20" x14ac:dyDescent="0.35">
      <c r="A367" s="37"/>
      <c r="B367" s="37"/>
      <c r="C367" s="37" t="str">
        <f>IF(ISBLANK(A367),"",_xlfn.XLOOKUP(A367,'pokedex_(Update_04.21)'!$A$2:$A$959,'pokedex_(Update_04.21)'!$I$2:$I$959,""))</f>
        <v/>
      </c>
      <c r="D367" s="37" t="str">
        <f>IF(ISBLANK(A367),"",IF(_xlfn.XLOOKUP(A367,'pokedex_(Update_04.21)'!$A$2:$A$959,'pokedex_(Update_04.21)'!$J$2:$J$959,"")=0,"",_xlfn.XLOOKUP(A367,'pokedex_(Update_04.21)'!$A$2:$A$959,'pokedex_(Update_04.21)'!$J$2:$J$959,"")))</f>
        <v/>
      </c>
      <c r="Q367" s="37"/>
      <c r="R367" s="37"/>
      <c r="S367" s="37" t="str">
        <f>IF(ISBLANK(Q367),"",_xlfn.XLOOKUP(Q367,'pokedex_(Update_04.21)'!$A$2:$A$959,'pokedex_(Update_04.21)'!$I$2:$I$959,""))</f>
        <v/>
      </c>
      <c r="T367" s="37" t="str">
        <f>IF(ISBLANK(Q367),"",IF(_xlfn.XLOOKUP(Q367,'pokedex_(Update_04.21)'!$A$2:$A$959,'pokedex_(Update_04.21)'!$J$2:$J$959,"")=0,"",_xlfn.XLOOKUP(Q367,'pokedex_(Update_04.21)'!$A$2:$A$959,'pokedex_(Update_04.21)'!$J$2:$J$959,"")))</f>
        <v/>
      </c>
    </row>
    <row r="368" spans="1:20" x14ac:dyDescent="0.35">
      <c r="A368" s="37"/>
      <c r="B368" s="37"/>
      <c r="C368" s="37" t="str">
        <f>IF(ISBLANK(A368),"",_xlfn.XLOOKUP(A368,'pokedex_(Update_04.21)'!$A$2:$A$959,'pokedex_(Update_04.21)'!$I$2:$I$959,""))</f>
        <v/>
      </c>
      <c r="D368" s="37" t="str">
        <f>IF(ISBLANK(A368),"",IF(_xlfn.XLOOKUP(A368,'pokedex_(Update_04.21)'!$A$2:$A$959,'pokedex_(Update_04.21)'!$J$2:$J$959,"")=0,"",_xlfn.XLOOKUP(A368,'pokedex_(Update_04.21)'!$A$2:$A$959,'pokedex_(Update_04.21)'!$J$2:$J$959,"")))</f>
        <v/>
      </c>
      <c r="Q368" s="37"/>
      <c r="R368" s="37"/>
      <c r="S368" s="37" t="str">
        <f>IF(ISBLANK(Q368),"",_xlfn.XLOOKUP(Q368,'pokedex_(Update_04.21)'!$A$2:$A$959,'pokedex_(Update_04.21)'!$I$2:$I$959,""))</f>
        <v/>
      </c>
      <c r="T368" s="37" t="str">
        <f>IF(ISBLANK(Q368),"",IF(_xlfn.XLOOKUP(Q368,'pokedex_(Update_04.21)'!$A$2:$A$959,'pokedex_(Update_04.21)'!$J$2:$J$959,"")=0,"",_xlfn.XLOOKUP(Q368,'pokedex_(Update_04.21)'!$A$2:$A$959,'pokedex_(Update_04.21)'!$J$2:$J$959,"")))</f>
        <v/>
      </c>
    </row>
    <row r="369" spans="1:20" x14ac:dyDescent="0.35">
      <c r="A369" s="37"/>
      <c r="B369" s="37"/>
      <c r="C369" s="37" t="str">
        <f>IF(ISBLANK(A369),"",_xlfn.XLOOKUP(A369,'pokedex_(Update_04.21)'!$A$2:$A$959,'pokedex_(Update_04.21)'!$I$2:$I$959,""))</f>
        <v/>
      </c>
      <c r="D369" s="37" t="str">
        <f>IF(ISBLANK(A369),"",IF(_xlfn.XLOOKUP(A369,'pokedex_(Update_04.21)'!$A$2:$A$959,'pokedex_(Update_04.21)'!$J$2:$J$959,"")=0,"",_xlfn.XLOOKUP(A369,'pokedex_(Update_04.21)'!$A$2:$A$959,'pokedex_(Update_04.21)'!$J$2:$J$959,"")))</f>
        <v/>
      </c>
      <c r="Q369" s="37"/>
      <c r="R369" s="37"/>
      <c r="S369" s="37" t="str">
        <f>IF(ISBLANK(Q369),"",_xlfn.XLOOKUP(Q369,'pokedex_(Update_04.21)'!$A$2:$A$959,'pokedex_(Update_04.21)'!$I$2:$I$959,""))</f>
        <v/>
      </c>
      <c r="T369" s="37" t="str">
        <f>IF(ISBLANK(Q369),"",IF(_xlfn.XLOOKUP(Q369,'pokedex_(Update_04.21)'!$A$2:$A$959,'pokedex_(Update_04.21)'!$J$2:$J$959,"")=0,"",_xlfn.XLOOKUP(Q369,'pokedex_(Update_04.21)'!$A$2:$A$959,'pokedex_(Update_04.21)'!$J$2:$J$959,"")))</f>
        <v/>
      </c>
    </row>
    <row r="370" spans="1:20" x14ac:dyDescent="0.35">
      <c r="A370" s="37"/>
      <c r="B370" s="37"/>
      <c r="C370" s="37" t="str">
        <f>IF(ISBLANK(A370),"",_xlfn.XLOOKUP(A370,'pokedex_(Update_04.21)'!$A$2:$A$959,'pokedex_(Update_04.21)'!$I$2:$I$959,""))</f>
        <v/>
      </c>
      <c r="D370" s="37" t="str">
        <f>IF(ISBLANK(A370),"",IF(_xlfn.XLOOKUP(A370,'pokedex_(Update_04.21)'!$A$2:$A$959,'pokedex_(Update_04.21)'!$J$2:$J$959,"")=0,"",_xlfn.XLOOKUP(A370,'pokedex_(Update_04.21)'!$A$2:$A$959,'pokedex_(Update_04.21)'!$J$2:$J$959,"")))</f>
        <v/>
      </c>
      <c r="Q370" s="37"/>
      <c r="R370" s="37"/>
      <c r="S370" s="37" t="str">
        <f>IF(ISBLANK(Q370),"",_xlfn.XLOOKUP(Q370,'pokedex_(Update_04.21)'!$A$2:$A$959,'pokedex_(Update_04.21)'!$I$2:$I$959,""))</f>
        <v/>
      </c>
      <c r="T370" s="37" t="str">
        <f>IF(ISBLANK(Q370),"",IF(_xlfn.XLOOKUP(Q370,'pokedex_(Update_04.21)'!$A$2:$A$959,'pokedex_(Update_04.21)'!$J$2:$J$959,"")=0,"",_xlfn.XLOOKUP(Q370,'pokedex_(Update_04.21)'!$A$2:$A$959,'pokedex_(Update_04.21)'!$J$2:$J$959,"")))</f>
        <v/>
      </c>
    </row>
    <row r="371" spans="1:20" x14ac:dyDescent="0.35">
      <c r="A371" s="37"/>
      <c r="B371" s="37"/>
      <c r="C371" s="37" t="str">
        <f>IF(ISBLANK(A371),"",_xlfn.XLOOKUP(A371,'pokedex_(Update_04.21)'!$A$2:$A$959,'pokedex_(Update_04.21)'!$I$2:$I$959,""))</f>
        <v/>
      </c>
      <c r="D371" s="37" t="str">
        <f>IF(ISBLANK(A371),"",IF(_xlfn.XLOOKUP(A371,'pokedex_(Update_04.21)'!$A$2:$A$959,'pokedex_(Update_04.21)'!$J$2:$J$959,"")=0,"",_xlfn.XLOOKUP(A371,'pokedex_(Update_04.21)'!$A$2:$A$959,'pokedex_(Update_04.21)'!$J$2:$J$959,"")))</f>
        <v/>
      </c>
      <c r="Q371" s="37"/>
      <c r="R371" s="37"/>
      <c r="S371" s="37" t="str">
        <f>IF(ISBLANK(Q371),"",_xlfn.XLOOKUP(Q371,'pokedex_(Update_04.21)'!$A$2:$A$959,'pokedex_(Update_04.21)'!$I$2:$I$959,""))</f>
        <v/>
      </c>
      <c r="T371" s="37" t="str">
        <f>IF(ISBLANK(Q371),"",IF(_xlfn.XLOOKUP(Q371,'pokedex_(Update_04.21)'!$A$2:$A$959,'pokedex_(Update_04.21)'!$J$2:$J$959,"")=0,"",_xlfn.XLOOKUP(Q371,'pokedex_(Update_04.21)'!$A$2:$A$959,'pokedex_(Update_04.21)'!$J$2:$J$959,"")))</f>
        <v/>
      </c>
    </row>
    <row r="372" spans="1:20" x14ac:dyDescent="0.35">
      <c r="A372" s="37"/>
      <c r="B372" s="37"/>
      <c r="C372" s="37" t="str">
        <f>IF(ISBLANK(A372),"",_xlfn.XLOOKUP(A372,'pokedex_(Update_04.21)'!$A$2:$A$959,'pokedex_(Update_04.21)'!$I$2:$I$959,""))</f>
        <v/>
      </c>
      <c r="D372" s="37" t="str">
        <f>IF(ISBLANK(A372),"",IF(_xlfn.XLOOKUP(A372,'pokedex_(Update_04.21)'!$A$2:$A$959,'pokedex_(Update_04.21)'!$J$2:$J$959,"")=0,"",_xlfn.XLOOKUP(A372,'pokedex_(Update_04.21)'!$A$2:$A$959,'pokedex_(Update_04.21)'!$J$2:$J$959,"")))</f>
        <v/>
      </c>
      <c r="Q372" s="37"/>
      <c r="R372" s="37"/>
      <c r="S372" s="37" t="str">
        <f>IF(ISBLANK(Q372),"",_xlfn.XLOOKUP(Q372,'pokedex_(Update_04.21)'!$A$2:$A$959,'pokedex_(Update_04.21)'!$I$2:$I$959,""))</f>
        <v/>
      </c>
      <c r="T372" s="37" t="str">
        <f>IF(ISBLANK(Q372),"",IF(_xlfn.XLOOKUP(Q372,'pokedex_(Update_04.21)'!$A$2:$A$959,'pokedex_(Update_04.21)'!$J$2:$J$959,"")=0,"",_xlfn.XLOOKUP(Q372,'pokedex_(Update_04.21)'!$A$2:$A$959,'pokedex_(Update_04.21)'!$J$2:$J$959,"")))</f>
        <v/>
      </c>
    </row>
    <row r="373" spans="1:20" x14ac:dyDescent="0.35">
      <c r="A373" s="37"/>
      <c r="B373" s="37"/>
      <c r="C373" s="37" t="str">
        <f>IF(ISBLANK(A373),"",_xlfn.XLOOKUP(A373,'pokedex_(Update_04.21)'!$A$2:$A$959,'pokedex_(Update_04.21)'!$I$2:$I$959,""))</f>
        <v/>
      </c>
      <c r="D373" s="37" t="str">
        <f>IF(ISBLANK(A373),"",IF(_xlfn.XLOOKUP(A373,'pokedex_(Update_04.21)'!$A$2:$A$959,'pokedex_(Update_04.21)'!$J$2:$J$959,"")=0,"",_xlfn.XLOOKUP(A373,'pokedex_(Update_04.21)'!$A$2:$A$959,'pokedex_(Update_04.21)'!$J$2:$J$959,"")))</f>
        <v/>
      </c>
      <c r="Q373" s="37"/>
      <c r="R373" s="37"/>
      <c r="S373" s="37" t="str">
        <f>IF(ISBLANK(Q373),"",_xlfn.XLOOKUP(Q373,'pokedex_(Update_04.21)'!$A$2:$A$959,'pokedex_(Update_04.21)'!$I$2:$I$959,""))</f>
        <v/>
      </c>
      <c r="T373" s="37" t="str">
        <f>IF(ISBLANK(Q373),"",IF(_xlfn.XLOOKUP(Q373,'pokedex_(Update_04.21)'!$A$2:$A$959,'pokedex_(Update_04.21)'!$J$2:$J$959,"")=0,"",_xlfn.XLOOKUP(Q373,'pokedex_(Update_04.21)'!$A$2:$A$959,'pokedex_(Update_04.21)'!$J$2:$J$959,"")))</f>
        <v/>
      </c>
    </row>
    <row r="374" spans="1:20" x14ac:dyDescent="0.35">
      <c r="A374" s="37"/>
      <c r="B374" s="37"/>
      <c r="C374" s="37" t="str">
        <f>IF(ISBLANK(A374),"",_xlfn.XLOOKUP(A374,'pokedex_(Update_04.21)'!$A$2:$A$959,'pokedex_(Update_04.21)'!$I$2:$I$959,""))</f>
        <v/>
      </c>
      <c r="D374" s="37" t="str">
        <f>IF(ISBLANK(A374),"",IF(_xlfn.XLOOKUP(A374,'pokedex_(Update_04.21)'!$A$2:$A$959,'pokedex_(Update_04.21)'!$J$2:$J$959,"")=0,"",_xlfn.XLOOKUP(A374,'pokedex_(Update_04.21)'!$A$2:$A$959,'pokedex_(Update_04.21)'!$J$2:$J$959,"")))</f>
        <v/>
      </c>
      <c r="Q374" s="37"/>
      <c r="R374" s="37"/>
      <c r="S374" s="37" t="str">
        <f>IF(ISBLANK(Q374),"",_xlfn.XLOOKUP(Q374,'pokedex_(Update_04.21)'!$A$2:$A$959,'pokedex_(Update_04.21)'!$I$2:$I$959,""))</f>
        <v/>
      </c>
      <c r="T374" s="37" t="str">
        <f>IF(ISBLANK(Q374),"",IF(_xlfn.XLOOKUP(Q374,'pokedex_(Update_04.21)'!$A$2:$A$959,'pokedex_(Update_04.21)'!$J$2:$J$959,"")=0,"",_xlfn.XLOOKUP(Q374,'pokedex_(Update_04.21)'!$A$2:$A$959,'pokedex_(Update_04.21)'!$J$2:$J$959,"")))</f>
        <v/>
      </c>
    </row>
    <row r="375" spans="1:20" x14ac:dyDescent="0.35">
      <c r="A375" s="37"/>
      <c r="B375" s="37"/>
      <c r="C375" s="37" t="str">
        <f>IF(ISBLANK(A375),"",_xlfn.XLOOKUP(A375,'pokedex_(Update_04.21)'!$A$2:$A$959,'pokedex_(Update_04.21)'!$I$2:$I$959,""))</f>
        <v/>
      </c>
      <c r="D375" s="37" t="str">
        <f>IF(ISBLANK(A375),"",IF(_xlfn.XLOOKUP(A375,'pokedex_(Update_04.21)'!$A$2:$A$959,'pokedex_(Update_04.21)'!$J$2:$J$959,"")=0,"",_xlfn.XLOOKUP(A375,'pokedex_(Update_04.21)'!$A$2:$A$959,'pokedex_(Update_04.21)'!$J$2:$J$959,"")))</f>
        <v/>
      </c>
      <c r="Q375" s="37"/>
      <c r="R375" s="37"/>
      <c r="S375" s="37" t="str">
        <f>IF(ISBLANK(Q375),"",_xlfn.XLOOKUP(Q375,'pokedex_(Update_04.21)'!$A$2:$A$959,'pokedex_(Update_04.21)'!$I$2:$I$959,""))</f>
        <v/>
      </c>
      <c r="T375" s="37" t="str">
        <f>IF(ISBLANK(Q375),"",IF(_xlfn.XLOOKUP(Q375,'pokedex_(Update_04.21)'!$A$2:$A$959,'pokedex_(Update_04.21)'!$J$2:$J$959,"")=0,"",_xlfn.XLOOKUP(Q375,'pokedex_(Update_04.21)'!$A$2:$A$959,'pokedex_(Update_04.21)'!$J$2:$J$959,"")))</f>
        <v/>
      </c>
    </row>
    <row r="376" spans="1:20" x14ac:dyDescent="0.35">
      <c r="A376" s="37"/>
      <c r="B376" s="37"/>
      <c r="C376" s="37" t="str">
        <f>IF(ISBLANK(A376),"",_xlfn.XLOOKUP(A376,'pokedex_(Update_04.21)'!$A$2:$A$959,'pokedex_(Update_04.21)'!$I$2:$I$959,""))</f>
        <v/>
      </c>
      <c r="D376" s="37" t="str">
        <f>IF(ISBLANK(A376),"",IF(_xlfn.XLOOKUP(A376,'pokedex_(Update_04.21)'!$A$2:$A$959,'pokedex_(Update_04.21)'!$J$2:$J$959,"")=0,"",_xlfn.XLOOKUP(A376,'pokedex_(Update_04.21)'!$A$2:$A$959,'pokedex_(Update_04.21)'!$J$2:$J$959,"")))</f>
        <v/>
      </c>
      <c r="Q376" s="37"/>
      <c r="R376" s="37"/>
      <c r="S376" s="37" t="str">
        <f>IF(ISBLANK(Q376),"",_xlfn.XLOOKUP(Q376,'pokedex_(Update_04.21)'!$A$2:$A$959,'pokedex_(Update_04.21)'!$I$2:$I$959,""))</f>
        <v/>
      </c>
      <c r="T376" s="37" t="str">
        <f>IF(ISBLANK(Q376),"",IF(_xlfn.XLOOKUP(Q376,'pokedex_(Update_04.21)'!$A$2:$A$959,'pokedex_(Update_04.21)'!$J$2:$J$959,"")=0,"",_xlfn.XLOOKUP(Q376,'pokedex_(Update_04.21)'!$A$2:$A$959,'pokedex_(Update_04.21)'!$J$2:$J$959,"")))</f>
        <v/>
      </c>
    </row>
    <row r="377" spans="1:20" x14ac:dyDescent="0.35">
      <c r="A377" s="37"/>
      <c r="B377" s="37"/>
      <c r="C377" s="37" t="str">
        <f>IF(ISBLANK(A377),"",_xlfn.XLOOKUP(A377,'pokedex_(Update_04.21)'!$A$2:$A$959,'pokedex_(Update_04.21)'!$I$2:$I$959,""))</f>
        <v/>
      </c>
      <c r="D377" s="37" t="str">
        <f>IF(ISBLANK(A377),"",IF(_xlfn.XLOOKUP(A377,'pokedex_(Update_04.21)'!$A$2:$A$959,'pokedex_(Update_04.21)'!$J$2:$J$959,"")=0,"",_xlfn.XLOOKUP(A377,'pokedex_(Update_04.21)'!$A$2:$A$959,'pokedex_(Update_04.21)'!$J$2:$J$959,"")))</f>
        <v/>
      </c>
      <c r="Q377" s="37"/>
      <c r="R377" s="37"/>
      <c r="S377" s="37" t="str">
        <f>IF(ISBLANK(Q377),"",_xlfn.XLOOKUP(Q377,'pokedex_(Update_04.21)'!$A$2:$A$959,'pokedex_(Update_04.21)'!$I$2:$I$959,""))</f>
        <v/>
      </c>
      <c r="T377" s="37" t="str">
        <f>IF(ISBLANK(Q377),"",IF(_xlfn.XLOOKUP(Q377,'pokedex_(Update_04.21)'!$A$2:$A$959,'pokedex_(Update_04.21)'!$J$2:$J$959,"")=0,"",_xlfn.XLOOKUP(Q377,'pokedex_(Update_04.21)'!$A$2:$A$959,'pokedex_(Update_04.21)'!$J$2:$J$959,"")))</f>
        <v/>
      </c>
    </row>
    <row r="378" spans="1:20" x14ac:dyDescent="0.35">
      <c r="A378" s="37"/>
      <c r="B378" s="37"/>
      <c r="C378" s="37" t="str">
        <f>IF(ISBLANK(A378),"",_xlfn.XLOOKUP(A378,'pokedex_(Update_04.21)'!$A$2:$A$959,'pokedex_(Update_04.21)'!$I$2:$I$959,""))</f>
        <v/>
      </c>
      <c r="D378" s="37" t="str">
        <f>IF(ISBLANK(A378),"",IF(_xlfn.XLOOKUP(A378,'pokedex_(Update_04.21)'!$A$2:$A$959,'pokedex_(Update_04.21)'!$J$2:$J$959,"")=0,"",_xlfn.XLOOKUP(A378,'pokedex_(Update_04.21)'!$A$2:$A$959,'pokedex_(Update_04.21)'!$J$2:$J$959,"")))</f>
        <v/>
      </c>
      <c r="Q378" s="37"/>
      <c r="R378" s="37"/>
      <c r="S378" s="37" t="str">
        <f>IF(ISBLANK(Q378),"",_xlfn.XLOOKUP(Q378,'pokedex_(Update_04.21)'!$A$2:$A$959,'pokedex_(Update_04.21)'!$I$2:$I$959,""))</f>
        <v/>
      </c>
      <c r="T378" s="37" t="str">
        <f>IF(ISBLANK(Q378),"",IF(_xlfn.XLOOKUP(Q378,'pokedex_(Update_04.21)'!$A$2:$A$959,'pokedex_(Update_04.21)'!$J$2:$J$959,"")=0,"",_xlfn.XLOOKUP(Q378,'pokedex_(Update_04.21)'!$A$2:$A$959,'pokedex_(Update_04.21)'!$J$2:$J$959,"")))</f>
        <v/>
      </c>
    </row>
    <row r="379" spans="1:20" x14ac:dyDescent="0.35">
      <c r="A379" s="37"/>
      <c r="B379" s="37"/>
      <c r="C379" s="37" t="str">
        <f>IF(ISBLANK(A379),"",_xlfn.XLOOKUP(A379,'pokedex_(Update_04.21)'!$A$2:$A$959,'pokedex_(Update_04.21)'!$I$2:$I$959,""))</f>
        <v/>
      </c>
      <c r="D379" s="37" t="str">
        <f>IF(ISBLANK(A379),"",IF(_xlfn.XLOOKUP(A379,'pokedex_(Update_04.21)'!$A$2:$A$959,'pokedex_(Update_04.21)'!$J$2:$J$959,"")=0,"",_xlfn.XLOOKUP(A379,'pokedex_(Update_04.21)'!$A$2:$A$959,'pokedex_(Update_04.21)'!$J$2:$J$959,"")))</f>
        <v/>
      </c>
      <c r="Q379" s="37"/>
      <c r="R379" s="37"/>
      <c r="S379" s="37" t="str">
        <f>IF(ISBLANK(Q379),"",_xlfn.XLOOKUP(Q379,'pokedex_(Update_04.21)'!$A$2:$A$959,'pokedex_(Update_04.21)'!$I$2:$I$959,""))</f>
        <v/>
      </c>
      <c r="T379" s="37" t="str">
        <f>IF(ISBLANK(Q379),"",IF(_xlfn.XLOOKUP(Q379,'pokedex_(Update_04.21)'!$A$2:$A$959,'pokedex_(Update_04.21)'!$J$2:$J$959,"")=0,"",_xlfn.XLOOKUP(Q379,'pokedex_(Update_04.21)'!$A$2:$A$959,'pokedex_(Update_04.21)'!$J$2:$J$959,"")))</f>
        <v/>
      </c>
    </row>
    <row r="380" spans="1:20" x14ac:dyDescent="0.35">
      <c r="A380" s="37"/>
      <c r="B380" s="37"/>
      <c r="C380" s="37" t="str">
        <f>IF(ISBLANK(A380),"",_xlfn.XLOOKUP(A380,'pokedex_(Update_04.21)'!$A$2:$A$959,'pokedex_(Update_04.21)'!$I$2:$I$959,""))</f>
        <v/>
      </c>
      <c r="D380" s="37" t="str">
        <f>IF(ISBLANK(A380),"",IF(_xlfn.XLOOKUP(A380,'pokedex_(Update_04.21)'!$A$2:$A$959,'pokedex_(Update_04.21)'!$J$2:$J$959,"")=0,"",_xlfn.XLOOKUP(A380,'pokedex_(Update_04.21)'!$A$2:$A$959,'pokedex_(Update_04.21)'!$J$2:$J$959,"")))</f>
        <v/>
      </c>
      <c r="Q380" s="37"/>
      <c r="R380" s="37"/>
      <c r="S380" s="37" t="str">
        <f>IF(ISBLANK(Q380),"",_xlfn.XLOOKUP(Q380,'pokedex_(Update_04.21)'!$A$2:$A$959,'pokedex_(Update_04.21)'!$I$2:$I$959,""))</f>
        <v/>
      </c>
      <c r="T380" s="37" t="str">
        <f>IF(ISBLANK(Q380),"",IF(_xlfn.XLOOKUP(Q380,'pokedex_(Update_04.21)'!$A$2:$A$959,'pokedex_(Update_04.21)'!$J$2:$J$959,"")=0,"",_xlfn.XLOOKUP(Q380,'pokedex_(Update_04.21)'!$A$2:$A$959,'pokedex_(Update_04.21)'!$J$2:$J$959,"")))</f>
        <v/>
      </c>
    </row>
    <row r="381" spans="1:20" x14ac:dyDescent="0.35">
      <c r="A381" s="37"/>
      <c r="B381" s="37"/>
      <c r="C381" s="37" t="str">
        <f>IF(ISBLANK(A381),"",_xlfn.XLOOKUP(A381,'pokedex_(Update_04.21)'!$A$2:$A$959,'pokedex_(Update_04.21)'!$I$2:$I$959,""))</f>
        <v/>
      </c>
      <c r="D381" s="37" t="str">
        <f>IF(ISBLANK(A381),"",IF(_xlfn.XLOOKUP(A381,'pokedex_(Update_04.21)'!$A$2:$A$959,'pokedex_(Update_04.21)'!$J$2:$J$959,"")=0,"",_xlfn.XLOOKUP(A381,'pokedex_(Update_04.21)'!$A$2:$A$959,'pokedex_(Update_04.21)'!$J$2:$J$959,"")))</f>
        <v/>
      </c>
      <c r="Q381" s="37"/>
      <c r="R381" s="37"/>
      <c r="S381" s="37" t="str">
        <f>IF(ISBLANK(Q381),"",_xlfn.XLOOKUP(Q381,'pokedex_(Update_04.21)'!$A$2:$A$959,'pokedex_(Update_04.21)'!$I$2:$I$959,""))</f>
        <v/>
      </c>
      <c r="T381" s="37" t="str">
        <f>IF(ISBLANK(Q381),"",IF(_xlfn.XLOOKUP(Q381,'pokedex_(Update_04.21)'!$A$2:$A$959,'pokedex_(Update_04.21)'!$J$2:$J$959,"")=0,"",_xlfn.XLOOKUP(Q381,'pokedex_(Update_04.21)'!$A$2:$A$959,'pokedex_(Update_04.21)'!$J$2:$J$959,"")))</f>
        <v/>
      </c>
    </row>
    <row r="382" spans="1:20" x14ac:dyDescent="0.35">
      <c r="A382" s="37"/>
      <c r="B382" s="37"/>
      <c r="C382" s="37" t="str">
        <f>IF(ISBLANK(A382),"",_xlfn.XLOOKUP(A382,'pokedex_(Update_04.21)'!$A$2:$A$959,'pokedex_(Update_04.21)'!$I$2:$I$959,""))</f>
        <v/>
      </c>
      <c r="D382" s="37" t="str">
        <f>IF(ISBLANK(A382),"",IF(_xlfn.XLOOKUP(A382,'pokedex_(Update_04.21)'!$A$2:$A$959,'pokedex_(Update_04.21)'!$J$2:$J$959,"")=0,"",_xlfn.XLOOKUP(A382,'pokedex_(Update_04.21)'!$A$2:$A$959,'pokedex_(Update_04.21)'!$J$2:$J$959,"")))</f>
        <v/>
      </c>
      <c r="Q382" s="37"/>
      <c r="R382" s="37"/>
      <c r="S382" s="37" t="str">
        <f>IF(ISBLANK(Q382),"",_xlfn.XLOOKUP(Q382,'pokedex_(Update_04.21)'!$A$2:$A$959,'pokedex_(Update_04.21)'!$I$2:$I$959,""))</f>
        <v/>
      </c>
      <c r="T382" s="37" t="str">
        <f>IF(ISBLANK(Q382),"",IF(_xlfn.XLOOKUP(Q382,'pokedex_(Update_04.21)'!$A$2:$A$959,'pokedex_(Update_04.21)'!$J$2:$J$959,"")=0,"",_xlfn.XLOOKUP(Q382,'pokedex_(Update_04.21)'!$A$2:$A$959,'pokedex_(Update_04.21)'!$J$2:$J$959,"")))</f>
        <v/>
      </c>
    </row>
    <row r="383" spans="1:20" x14ac:dyDescent="0.35">
      <c r="A383" s="37"/>
      <c r="B383" s="37"/>
      <c r="C383" s="37" t="str">
        <f>IF(ISBLANK(A383),"",_xlfn.XLOOKUP(A383,'pokedex_(Update_04.21)'!$A$2:$A$959,'pokedex_(Update_04.21)'!$I$2:$I$959,""))</f>
        <v/>
      </c>
      <c r="D383" s="37" t="str">
        <f>IF(ISBLANK(A383),"",IF(_xlfn.XLOOKUP(A383,'pokedex_(Update_04.21)'!$A$2:$A$959,'pokedex_(Update_04.21)'!$J$2:$J$959,"")=0,"",_xlfn.XLOOKUP(A383,'pokedex_(Update_04.21)'!$A$2:$A$959,'pokedex_(Update_04.21)'!$J$2:$J$959,"")))</f>
        <v/>
      </c>
      <c r="Q383" s="37"/>
      <c r="R383" s="37"/>
      <c r="S383" s="37" t="str">
        <f>IF(ISBLANK(Q383),"",_xlfn.XLOOKUP(Q383,'pokedex_(Update_04.21)'!$A$2:$A$959,'pokedex_(Update_04.21)'!$I$2:$I$959,""))</f>
        <v/>
      </c>
      <c r="T383" s="37" t="str">
        <f>IF(ISBLANK(Q383),"",IF(_xlfn.XLOOKUP(Q383,'pokedex_(Update_04.21)'!$A$2:$A$959,'pokedex_(Update_04.21)'!$J$2:$J$959,"")=0,"",_xlfn.XLOOKUP(Q383,'pokedex_(Update_04.21)'!$A$2:$A$959,'pokedex_(Update_04.21)'!$J$2:$J$959,"")))</f>
        <v/>
      </c>
    </row>
    <row r="384" spans="1:20" x14ac:dyDescent="0.35">
      <c r="A384" s="37"/>
      <c r="B384" s="37"/>
      <c r="C384" s="37" t="str">
        <f>IF(ISBLANK(A384),"",_xlfn.XLOOKUP(A384,'pokedex_(Update_04.21)'!$A$2:$A$959,'pokedex_(Update_04.21)'!$I$2:$I$959,""))</f>
        <v/>
      </c>
      <c r="D384" s="37" t="str">
        <f>IF(ISBLANK(A384),"",IF(_xlfn.XLOOKUP(A384,'pokedex_(Update_04.21)'!$A$2:$A$959,'pokedex_(Update_04.21)'!$J$2:$J$959,"")=0,"",_xlfn.XLOOKUP(A384,'pokedex_(Update_04.21)'!$A$2:$A$959,'pokedex_(Update_04.21)'!$J$2:$J$959,"")))</f>
        <v/>
      </c>
      <c r="Q384" s="37"/>
      <c r="R384" s="37"/>
      <c r="S384" s="37" t="str">
        <f>IF(ISBLANK(Q384),"",_xlfn.XLOOKUP(Q384,'pokedex_(Update_04.21)'!$A$2:$A$959,'pokedex_(Update_04.21)'!$I$2:$I$959,""))</f>
        <v/>
      </c>
      <c r="T384" s="37" t="str">
        <f>IF(ISBLANK(Q384),"",IF(_xlfn.XLOOKUP(Q384,'pokedex_(Update_04.21)'!$A$2:$A$959,'pokedex_(Update_04.21)'!$J$2:$J$959,"")=0,"",_xlfn.XLOOKUP(Q384,'pokedex_(Update_04.21)'!$A$2:$A$959,'pokedex_(Update_04.21)'!$J$2:$J$959,"")))</f>
        <v/>
      </c>
    </row>
    <row r="385" spans="1:20" x14ac:dyDescent="0.35">
      <c r="A385" s="37"/>
      <c r="B385" s="37"/>
      <c r="C385" s="37" t="str">
        <f>IF(ISBLANK(A385),"",_xlfn.XLOOKUP(A385,'pokedex_(Update_04.21)'!$A$2:$A$959,'pokedex_(Update_04.21)'!$I$2:$I$959,""))</f>
        <v/>
      </c>
      <c r="D385" s="37" t="str">
        <f>IF(ISBLANK(A385),"",IF(_xlfn.XLOOKUP(A385,'pokedex_(Update_04.21)'!$A$2:$A$959,'pokedex_(Update_04.21)'!$J$2:$J$959,"")=0,"",_xlfn.XLOOKUP(A385,'pokedex_(Update_04.21)'!$A$2:$A$959,'pokedex_(Update_04.21)'!$J$2:$J$959,"")))</f>
        <v/>
      </c>
      <c r="Q385" s="37"/>
      <c r="R385" s="37"/>
      <c r="S385" s="37" t="str">
        <f>IF(ISBLANK(Q385),"",_xlfn.XLOOKUP(Q385,'pokedex_(Update_04.21)'!$A$2:$A$959,'pokedex_(Update_04.21)'!$I$2:$I$959,""))</f>
        <v/>
      </c>
      <c r="T385" s="37" t="str">
        <f>IF(ISBLANK(Q385),"",IF(_xlfn.XLOOKUP(Q385,'pokedex_(Update_04.21)'!$A$2:$A$959,'pokedex_(Update_04.21)'!$J$2:$J$959,"")=0,"",_xlfn.XLOOKUP(Q385,'pokedex_(Update_04.21)'!$A$2:$A$959,'pokedex_(Update_04.21)'!$J$2:$J$959,"")))</f>
        <v/>
      </c>
    </row>
    <row r="386" spans="1:20" x14ac:dyDescent="0.35">
      <c r="A386" s="37"/>
      <c r="B386" s="37"/>
      <c r="C386" s="37" t="str">
        <f>IF(ISBLANK(A386),"",_xlfn.XLOOKUP(A386,'pokedex_(Update_04.21)'!$A$2:$A$959,'pokedex_(Update_04.21)'!$I$2:$I$959,""))</f>
        <v/>
      </c>
      <c r="D386" s="37" t="str">
        <f>IF(ISBLANK(A386),"",IF(_xlfn.XLOOKUP(A386,'pokedex_(Update_04.21)'!$A$2:$A$959,'pokedex_(Update_04.21)'!$J$2:$J$959,"")=0,"",_xlfn.XLOOKUP(A386,'pokedex_(Update_04.21)'!$A$2:$A$959,'pokedex_(Update_04.21)'!$J$2:$J$959,"")))</f>
        <v/>
      </c>
      <c r="Q386" s="37"/>
      <c r="R386" s="37"/>
      <c r="S386" s="37" t="str">
        <f>IF(ISBLANK(Q386),"",_xlfn.XLOOKUP(Q386,'pokedex_(Update_04.21)'!$A$2:$A$959,'pokedex_(Update_04.21)'!$I$2:$I$959,""))</f>
        <v/>
      </c>
      <c r="T386" s="37" t="str">
        <f>IF(ISBLANK(Q386),"",IF(_xlfn.XLOOKUP(Q386,'pokedex_(Update_04.21)'!$A$2:$A$959,'pokedex_(Update_04.21)'!$J$2:$J$959,"")=0,"",_xlfn.XLOOKUP(Q386,'pokedex_(Update_04.21)'!$A$2:$A$959,'pokedex_(Update_04.21)'!$J$2:$J$959,"")))</f>
        <v/>
      </c>
    </row>
    <row r="387" spans="1:20" x14ac:dyDescent="0.35">
      <c r="A387" s="37"/>
      <c r="B387" s="37"/>
      <c r="C387" s="37" t="str">
        <f>IF(ISBLANK(A387),"",_xlfn.XLOOKUP(A387,'pokedex_(Update_04.21)'!$A$2:$A$959,'pokedex_(Update_04.21)'!$I$2:$I$959,""))</f>
        <v/>
      </c>
      <c r="D387" s="37" t="str">
        <f>IF(ISBLANK(A387),"",IF(_xlfn.XLOOKUP(A387,'pokedex_(Update_04.21)'!$A$2:$A$959,'pokedex_(Update_04.21)'!$J$2:$J$959,"")=0,"",_xlfn.XLOOKUP(A387,'pokedex_(Update_04.21)'!$A$2:$A$959,'pokedex_(Update_04.21)'!$J$2:$J$959,"")))</f>
        <v/>
      </c>
      <c r="Q387" s="37"/>
      <c r="R387" s="37"/>
      <c r="S387" s="37" t="str">
        <f>IF(ISBLANK(Q387),"",_xlfn.XLOOKUP(Q387,'pokedex_(Update_04.21)'!$A$2:$A$959,'pokedex_(Update_04.21)'!$I$2:$I$959,""))</f>
        <v/>
      </c>
      <c r="T387" s="37" t="str">
        <f>IF(ISBLANK(Q387),"",IF(_xlfn.XLOOKUP(Q387,'pokedex_(Update_04.21)'!$A$2:$A$959,'pokedex_(Update_04.21)'!$J$2:$J$959,"")=0,"",_xlfn.XLOOKUP(Q387,'pokedex_(Update_04.21)'!$A$2:$A$959,'pokedex_(Update_04.21)'!$J$2:$J$959,"")))</f>
        <v/>
      </c>
    </row>
    <row r="388" spans="1:20" x14ac:dyDescent="0.35">
      <c r="A388" s="37"/>
      <c r="B388" s="37"/>
      <c r="C388" s="37" t="str">
        <f>IF(ISBLANK(A388),"",_xlfn.XLOOKUP(A388,'pokedex_(Update_04.21)'!$A$2:$A$959,'pokedex_(Update_04.21)'!$I$2:$I$959,""))</f>
        <v/>
      </c>
      <c r="D388" s="37" t="str">
        <f>IF(ISBLANK(A388),"",IF(_xlfn.XLOOKUP(A388,'pokedex_(Update_04.21)'!$A$2:$A$959,'pokedex_(Update_04.21)'!$J$2:$J$959,"")=0,"",_xlfn.XLOOKUP(A388,'pokedex_(Update_04.21)'!$A$2:$A$959,'pokedex_(Update_04.21)'!$J$2:$J$959,"")))</f>
        <v/>
      </c>
      <c r="Q388" s="37"/>
      <c r="R388" s="37"/>
      <c r="S388" s="37" t="str">
        <f>IF(ISBLANK(Q388),"",_xlfn.XLOOKUP(Q388,'pokedex_(Update_04.21)'!$A$2:$A$959,'pokedex_(Update_04.21)'!$I$2:$I$959,""))</f>
        <v/>
      </c>
      <c r="T388" s="37" t="str">
        <f>IF(ISBLANK(Q388),"",IF(_xlfn.XLOOKUP(Q388,'pokedex_(Update_04.21)'!$A$2:$A$959,'pokedex_(Update_04.21)'!$J$2:$J$959,"")=0,"",_xlfn.XLOOKUP(Q388,'pokedex_(Update_04.21)'!$A$2:$A$959,'pokedex_(Update_04.21)'!$J$2:$J$959,"")))</f>
        <v/>
      </c>
    </row>
    <row r="389" spans="1:20" x14ac:dyDescent="0.35">
      <c r="A389" s="37"/>
      <c r="B389" s="37"/>
      <c r="C389" s="37" t="str">
        <f>IF(ISBLANK(A389),"",_xlfn.XLOOKUP(A389,'pokedex_(Update_04.21)'!$A$2:$A$959,'pokedex_(Update_04.21)'!$I$2:$I$959,""))</f>
        <v/>
      </c>
      <c r="D389" s="37" t="str">
        <f>IF(ISBLANK(A389),"",IF(_xlfn.XLOOKUP(A389,'pokedex_(Update_04.21)'!$A$2:$A$959,'pokedex_(Update_04.21)'!$J$2:$J$959,"")=0,"",_xlfn.XLOOKUP(A389,'pokedex_(Update_04.21)'!$A$2:$A$959,'pokedex_(Update_04.21)'!$J$2:$J$959,"")))</f>
        <v/>
      </c>
      <c r="Q389" s="37"/>
      <c r="R389" s="37"/>
      <c r="S389" s="37" t="str">
        <f>IF(ISBLANK(Q389),"",_xlfn.XLOOKUP(Q389,'pokedex_(Update_04.21)'!$A$2:$A$959,'pokedex_(Update_04.21)'!$I$2:$I$959,""))</f>
        <v/>
      </c>
      <c r="T389" s="37" t="str">
        <f>IF(ISBLANK(Q389),"",IF(_xlfn.XLOOKUP(Q389,'pokedex_(Update_04.21)'!$A$2:$A$959,'pokedex_(Update_04.21)'!$J$2:$J$959,"")=0,"",_xlfn.XLOOKUP(Q389,'pokedex_(Update_04.21)'!$A$2:$A$959,'pokedex_(Update_04.21)'!$J$2:$J$959,"")))</f>
        <v/>
      </c>
    </row>
    <row r="390" spans="1:20" x14ac:dyDescent="0.35">
      <c r="A390" s="37"/>
      <c r="B390" s="37"/>
      <c r="C390" s="37" t="str">
        <f>IF(ISBLANK(A390),"",_xlfn.XLOOKUP(A390,'pokedex_(Update_04.21)'!$A$2:$A$959,'pokedex_(Update_04.21)'!$I$2:$I$959,""))</f>
        <v/>
      </c>
      <c r="D390" s="37" t="str">
        <f>IF(ISBLANK(A390),"",IF(_xlfn.XLOOKUP(A390,'pokedex_(Update_04.21)'!$A$2:$A$959,'pokedex_(Update_04.21)'!$J$2:$J$959,"")=0,"",_xlfn.XLOOKUP(A390,'pokedex_(Update_04.21)'!$A$2:$A$959,'pokedex_(Update_04.21)'!$J$2:$J$959,"")))</f>
        <v/>
      </c>
      <c r="Q390" s="37"/>
      <c r="R390" s="37"/>
      <c r="S390" s="37" t="str">
        <f>IF(ISBLANK(Q390),"",_xlfn.XLOOKUP(Q390,'pokedex_(Update_04.21)'!$A$2:$A$959,'pokedex_(Update_04.21)'!$I$2:$I$959,""))</f>
        <v/>
      </c>
      <c r="T390" s="37" t="str">
        <f>IF(ISBLANK(Q390),"",IF(_xlfn.XLOOKUP(Q390,'pokedex_(Update_04.21)'!$A$2:$A$959,'pokedex_(Update_04.21)'!$J$2:$J$959,"")=0,"",_xlfn.XLOOKUP(Q390,'pokedex_(Update_04.21)'!$A$2:$A$959,'pokedex_(Update_04.21)'!$J$2:$J$959,"")))</f>
        <v/>
      </c>
    </row>
    <row r="391" spans="1:20" x14ac:dyDescent="0.35">
      <c r="A391" s="37"/>
      <c r="B391" s="37"/>
      <c r="C391" s="37" t="str">
        <f>IF(ISBLANK(A391),"",_xlfn.XLOOKUP(A391,'pokedex_(Update_04.21)'!$A$2:$A$959,'pokedex_(Update_04.21)'!$I$2:$I$959,""))</f>
        <v/>
      </c>
      <c r="D391" s="37" t="str">
        <f>IF(ISBLANK(A391),"",IF(_xlfn.XLOOKUP(A391,'pokedex_(Update_04.21)'!$A$2:$A$959,'pokedex_(Update_04.21)'!$J$2:$J$959,"")=0,"",_xlfn.XLOOKUP(A391,'pokedex_(Update_04.21)'!$A$2:$A$959,'pokedex_(Update_04.21)'!$J$2:$J$959,"")))</f>
        <v/>
      </c>
      <c r="Q391" s="37"/>
      <c r="R391" s="37"/>
      <c r="S391" s="37" t="str">
        <f>IF(ISBLANK(Q391),"",_xlfn.XLOOKUP(Q391,'pokedex_(Update_04.21)'!$A$2:$A$959,'pokedex_(Update_04.21)'!$I$2:$I$959,""))</f>
        <v/>
      </c>
      <c r="T391" s="37" t="str">
        <f>IF(ISBLANK(Q391),"",IF(_xlfn.XLOOKUP(Q391,'pokedex_(Update_04.21)'!$A$2:$A$959,'pokedex_(Update_04.21)'!$J$2:$J$959,"")=0,"",_xlfn.XLOOKUP(Q391,'pokedex_(Update_04.21)'!$A$2:$A$959,'pokedex_(Update_04.21)'!$J$2:$J$959,"")))</f>
        <v/>
      </c>
    </row>
    <row r="392" spans="1:20" x14ac:dyDescent="0.35">
      <c r="A392" s="37"/>
      <c r="B392" s="37"/>
      <c r="C392" s="37" t="str">
        <f>IF(ISBLANK(A392),"",_xlfn.XLOOKUP(A392,'pokedex_(Update_04.21)'!$A$2:$A$959,'pokedex_(Update_04.21)'!$I$2:$I$959,""))</f>
        <v/>
      </c>
      <c r="D392" s="37" t="str">
        <f>IF(ISBLANK(A392),"",IF(_xlfn.XLOOKUP(A392,'pokedex_(Update_04.21)'!$A$2:$A$959,'pokedex_(Update_04.21)'!$J$2:$J$959,"")=0,"",_xlfn.XLOOKUP(A392,'pokedex_(Update_04.21)'!$A$2:$A$959,'pokedex_(Update_04.21)'!$J$2:$J$959,"")))</f>
        <v/>
      </c>
      <c r="Q392" s="37"/>
      <c r="R392" s="37"/>
      <c r="S392" s="37" t="str">
        <f>IF(ISBLANK(Q392),"",_xlfn.XLOOKUP(Q392,'pokedex_(Update_04.21)'!$A$2:$A$959,'pokedex_(Update_04.21)'!$I$2:$I$959,""))</f>
        <v/>
      </c>
      <c r="T392" s="37" t="str">
        <f>IF(ISBLANK(Q392),"",IF(_xlfn.XLOOKUP(Q392,'pokedex_(Update_04.21)'!$A$2:$A$959,'pokedex_(Update_04.21)'!$J$2:$J$959,"")=0,"",_xlfn.XLOOKUP(Q392,'pokedex_(Update_04.21)'!$A$2:$A$959,'pokedex_(Update_04.21)'!$J$2:$J$959,"")))</f>
        <v/>
      </c>
    </row>
    <row r="393" spans="1:20" x14ac:dyDescent="0.35">
      <c r="A393" s="37"/>
      <c r="B393" s="37"/>
      <c r="C393" s="37" t="str">
        <f>IF(ISBLANK(A393),"",_xlfn.XLOOKUP(A393,'pokedex_(Update_04.21)'!$A$2:$A$959,'pokedex_(Update_04.21)'!$I$2:$I$959,""))</f>
        <v/>
      </c>
      <c r="D393" s="37" t="str">
        <f>IF(ISBLANK(A393),"",IF(_xlfn.XLOOKUP(A393,'pokedex_(Update_04.21)'!$A$2:$A$959,'pokedex_(Update_04.21)'!$J$2:$J$959,"")=0,"",_xlfn.XLOOKUP(A393,'pokedex_(Update_04.21)'!$A$2:$A$959,'pokedex_(Update_04.21)'!$J$2:$J$959,"")))</f>
        <v/>
      </c>
      <c r="Q393" s="37"/>
      <c r="R393" s="37"/>
      <c r="S393" s="37" t="str">
        <f>IF(ISBLANK(Q393),"",_xlfn.XLOOKUP(Q393,'pokedex_(Update_04.21)'!$A$2:$A$959,'pokedex_(Update_04.21)'!$I$2:$I$959,""))</f>
        <v/>
      </c>
      <c r="T393" s="37" t="str">
        <f>IF(ISBLANK(Q393),"",IF(_xlfn.XLOOKUP(Q393,'pokedex_(Update_04.21)'!$A$2:$A$959,'pokedex_(Update_04.21)'!$J$2:$J$959,"")=0,"",_xlfn.XLOOKUP(Q393,'pokedex_(Update_04.21)'!$A$2:$A$959,'pokedex_(Update_04.21)'!$J$2:$J$959,"")))</f>
        <v/>
      </c>
    </row>
    <row r="394" spans="1:20" x14ac:dyDescent="0.35">
      <c r="A394" s="37"/>
      <c r="B394" s="37"/>
      <c r="C394" s="37" t="str">
        <f>IF(ISBLANK(A394),"",_xlfn.XLOOKUP(A394,'pokedex_(Update_04.21)'!$A$2:$A$959,'pokedex_(Update_04.21)'!$I$2:$I$959,""))</f>
        <v/>
      </c>
      <c r="D394" s="37" t="str">
        <f>IF(ISBLANK(A394),"",IF(_xlfn.XLOOKUP(A394,'pokedex_(Update_04.21)'!$A$2:$A$959,'pokedex_(Update_04.21)'!$J$2:$J$959,"")=0,"",_xlfn.XLOOKUP(A394,'pokedex_(Update_04.21)'!$A$2:$A$959,'pokedex_(Update_04.21)'!$J$2:$J$959,"")))</f>
        <v/>
      </c>
      <c r="Q394" s="37"/>
      <c r="R394" s="37"/>
      <c r="S394" s="37" t="str">
        <f>IF(ISBLANK(Q394),"",_xlfn.XLOOKUP(Q394,'pokedex_(Update_04.21)'!$A$2:$A$959,'pokedex_(Update_04.21)'!$I$2:$I$959,""))</f>
        <v/>
      </c>
      <c r="T394" s="37" t="str">
        <f>IF(ISBLANK(Q394),"",IF(_xlfn.XLOOKUP(Q394,'pokedex_(Update_04.21)'!$A$2:$A$959,'pokedex_(Update_04.21)'!$J$2:$J$959,"")=0,"",_xlfn.XLOOKUP(Q394,'pokedex_(Update_04.21)'!$A$2:$A$959,'pokedex_(Update_04.21)'!$J$2:$J$959,"")))</f>
        <v/>
      </c>
    </row>
    <row r="395" spans="1:20" x14ac:dyDescent="0.35">
      <c r="A395" s="37"/>
      <c r="B395" s="37"/>
      <c r="C395" s="37" t="str">
        <f>IF(ISBLANK(A395),"",_xlfn.XLOOKUP(A395,'pokedex_(Update_04.21)'!$A$2:$A$959,'pokedex_(Update_04.21)'!$I$2:$I$959,""))</f>
        <v/>
      </c>
      <c r="D395" s="37" t="str">
        <f>IF(ISBLANK(A395),"",IF(_xlfn.XLOOKUP(A395,'pokedex_(Update_04.21)'!$A$2:$A$959,'pokedex_(Update_04.21)'!$J$2:$J$959,"")=0,"",_xlfn.XLOOKUP(A395,'pokedex_(Update_04.21)'!$A$2:$A$959,'pokedex_(Update_04.21)'!$J$2:$J$959,"")))</f>
        <v/>
      </c>
      <c r="Q395" s="37"/>
      <c r="R395" s="37"/>
      <c r="S395" s="37" t="str">
        <f>IF(ISBLANK(Q395),"",_xlfn.XLOOKUP(Q395,'pokedex_(Update_04.21)'!$A$2:$A$959,'pokedex_(Update_04.21)'!$I$2:$I$959,""))</f>
        <v/>
      </c>
      <c r="T395" s="37" t="str">
        <f>IF(ISBLANK(Q395),"",IF(_xlfn.XLOOKUP(Q395,'pokedex_(Update_04.21)'!$A$2:$A$959,'pokedex_(Update_04.21)'!$J$2:$J$959,"")=0,"",_xlfn.XLOOKUP(Q395,'pokedex_(Update_04.21)'!$A$2:$A$959,'pokedex_(Update_04.21)'!$J$2:$J$959,"")))</f>
        <v/>
      </c>
    </row>
    <row r="396" spans="1:20" x14ac:dyDescent="0.35">
      <c r="A396" s="37"/>
      <c r="B396" s="37"/>
      <c r="C396" s="37" t="str">
        <f>IF(ISBLANK(A396),"",_xlfn.XLOOKUP(A396,'pokedex_(Update_04.21)'!$A$2:$A$959,'pokedex_(Update_04.21)'!$I$2:$I$959,""))</f>
        <v/>
      </c>
      <c r="D396" s="37" t="str">
        <f>IF(ISBLANK(A396),"",IF(_xlfn.XLOOKUP(A396,'pokedex_(Update_04.21)'!$A$2:$A$959,'pokedex_(Update_04.21)'!$J$2:$J$959,"")=0,"",_xlfn.XLOOKUP(A396,'pokedex_(Update_04.21)'!$A$2:$A$959,'pokedex_(Update_04.21)'!$J$2:$J$959,"")))</f>
        <v/>
      </c>
      <c r="Q396" s="37"/>
      <c r="R396" s="37"/>
      <c r="S396" s="37" t="str">
        <f>IF(ISBLANK(Q396),"",_xlfn.XLOOKUP(Q396,'pokedex_(Update_04.21)'!$A$2:$A$959,'pokedex_(Update_04.21)'!$I$2:$I$959,""))</f>
        <v/>
      </c>
      <c r="T396" s="37" t="str">
        <f>IF(ISBLANK(Q396),"",IF(_xlfn.XLOOKUP(Q396,'pokedex_(Update_04.21)'!$A$2:$A$959,'pokedex_(Update_04.21)'!$J$2:$J$959,"")=0,"",_xlfn.XLOOKUP(Q396,'pokedex_(Update_04.21)'!$A$2:$A$959,'pokedex_(Update_04.21)'!$J$2:$J$959,"")))</f>
        <v/>
      </c>
    </row>
    <row r="397" spans="1:20" x14ac:dyDescent="0.35">
      <c r="A397" s="37"/>
      <c r="B397" s="37"/>
      <c r="C397" s="37" t="str">
        <f>IF(ISBLANK(A397),"",_xlfn.XLOOKUP(A397,'pokedex_(Update_04.21)'!$A$2:$A$959,'pokedex_(Update_04.21)'!$I$2:$I$959,""))</f>
        <v/>
      </c>
      <c r="D397" s="37" t="str">
        <f>IF(ISBLANK(A397),"",IF(_xlfn.XLOOKUP(A397,'pokedex_(Update_04.21)'!$A$2:$A$959,'pokedex_(Update_04.21)'!$J$2:$J$959,"")=0,"",_xlfn.XLOOKUP(A397,'pokedex_(Update_04.21)'!$A$2:$A$959,'pokedex_(Update_04.21)'!$J$2:$J$959,"")))</f>
        <v/>
      </c>
      <c r="Q397" s="37"/>
      <c r="R397" s="37"/>
      <c r="S397" s="37" t="str">
        <f>IF(ISBLANK(Q397),"",_xlfn.XLOOKUP(Q397,'pokedex_(Update_04.21)'!$A$2:$A$959,'pokedex_(Update_04.21)'!$I$2:$I$959,""))</f>
        <v/>
      </c>
      <c r="T397" s="37" t="str">
        <f>IF(ISBLANK(Q397),"",IF(_xlfn.XLOOKUP(Q397,'pokedex_(Update_04.21)'!$A$2:$A$959,'pokedex_(Update_04.21)'!$J$2:$J$959,"")=0,"",_xlfn.XLOOKUP(Q397,'pokedex_(Update_04.21)'!$A$2:$A$959,'pokedex_(Update_04.21)'!$J$2:$J$959,"")))</f>
        <v/>
      </c>
    </row>
    <row r="398" spans="1:20" x14ac:dyDescent="0.35">
      <c r="A398" s="37"/>
      <c r="B398" s="37"/>
      <c r="C398" s="37" t="str">
        <f>IF(ISBLANK(A398),"",_xlfn.XLOOKUP(A398,'pokedex_(Update_04.21)'!$A$2:$A$959,'pokedex_(Update_04.21)'!$I$2:$I$959,""))</f>
        <v/>
      </c>
      <c r="D398" s="37" t="str">
        <f>IF(ISBLANK(A398),"",IF(_xlfn.XLOOKUP(A398,'pokedex_(Update_04.21)'!$A$2:$A$959,'pokedex_(Update_04.21)'!$J$2:$J$959,"")=0,"",_xlfn.XLOOKUP(A398,'pokedex_(Update_04.21)'!$A$2:$A$959,'pokedex_(Update_04.21)'!$J$2:$J$959,"")))</f>
        <v/>
      </c>
      <c r="Q398" s="37"/>
      <c r="R398" s="37"/>
      <c r="S398" s="37" t="str">
        <f>IF(ISBLANK(Q398),"",_xlfn.XLOOKUP(Q398,'pokedex_(Update_04.21)'!$A$2:$A$959,'pokedex_(Update_04.21)'!$I$2:$I$959,""))</f>
        <v/>
      </c>
      <c r="T398" s="37" t="str">
        <f>IF(ISBLANK(Q398),"",IF(_xlfn.XLOOKUP(Q398,'pokedex_(Update_04.21)'!$A$2:$A$959,'pokedex_(Update_04.21)'!$J$2:$J$959,"")=0,"",_xlfn.XLOOKUP(Q398,'pokedex_(Update_04.21)'!$A$2:$A$959,'pokedex_(Update_04.21)'!$J$2:$J$959,"")))</f>
        <v/>
      </c>
    </row>
    <row r="399" spans="1:20" x14ac:dyDescent="0.35">
      <c r="A399" s="37"/>
      <c r="B399" s="37"/>
      <c r="C399" s="37" t="str">
        <f>IF(ISBLANK(A399),"",_xlfn.XLOOKUP(A399,'pokedex_(Update_04.21)'!$A$2:$A$959,'pokedex_(Update_04.21)'!$I$2:$I$959,""))</f>
        <v/>
      </c>
      <c r="D399" s="37" t="str">
        <f>IF(ISBLANK(A399),"",IF(_xlfn.XLOOKUP(A399,'pokedex_(Update_04.21)'!$A$2:$A$959,'pokedex_(Update_04.21)'!$J$2:$J$959,"")=0,"",_xlfn.XLOOKUP(A399,'pokedex_(Update_04.21)'!$A$2:$A$959,'pokedex_(Update_04.21)'!$J$2:$J$959,"")))</f>
        <v/>
      </c>
      <c r="Q399" s="37"/>
      <c r="R399" s="37"/>
      <c r="S399" s="37" t="str">
        <f>IF(ISBLANK(Q399),"",_xlfn.XLOOKUP(Q399,'pokedex_(Update_04.21)'!$A$2:$A$959,'pokedex_(Update_04.21)'!$I$2:$I$959,""))</f>
        <v/>
      </c>
      <c r="T399" s="37" t="str">
        <f>IF(ISBLANK(Q399),"",IF(_xlfn.XLOOKUP(Q399,'pokedex_(Update_04.21)'!$A$2:$A$959,'pokedex_(Update_04.21)'!$J$2:$J$959,"")=0,"",_xlfn.XLOOKUP(Q399,'pokedex_(Update_04.21)'!$A$2:$A$959,'pokedex_(Update_04.21)'!$J$2:$J$959,"")))</f>
        <v/>
      </c>
    </row>
    <row r="400" spans="1:20" x14ac:dyDescent="0.35">
      <c r="A400" s="37"/>
      <c r="B400" s="37"/>
      <c r="C400" s="37" t="str">
        <f>IF(ISBLANK(A400),"",_xlfn.XLOOKUP(A400,'pokedex_(Update_04.21)'!$A$2:$A$959,'pokedex_(Update_04.21)'!$I$2:$I$959,""))</f>
        <v/>
      </c>
      <c r="D400" s="37" t="str">
        <f>IF(ISBLANK(A400),"",IF(_xlfn.XLOOKUP(A400,'pokedex_(Update_04.21)'!$A$2:$A$959,'pokedex_(Update_04.21)'!$J$2:$J$959,"")=0,"",_xlfn.XLOOKUP(A400,'pokedex_(Update_04.21)'!$A$2:$A$959,'pokedex_(Update_04.21)'!$J$2:$J$959,"")))</f>
        <v/>
      </c>
      <c r="Q400" s="37"/>
      <c r="R400" s="37"/>
      <c r="S400" s="37" t="str">
        <f>IF(ISBLANK(Q400),"",_xlfn.XLOOKUP(Q400,'pokedex_(Update_04.21)'!$A$2:$A$959,'pokedex_(Update_04.21)'!$I$2:$I$959,""))</f>
        <v/>
      </c>
      <c r="T400" s="37" t="str">
        <f>IF(ISBLANK(Q400),"",IF(_xlfn.XLOOKUP(Q400,'pokedex_(Update_04.21)'!$A$2:$A$959,'pokedex_(Update_04.21)'!$J$2:$J$959,"")=0,"",_xlfn.XLOOKUP(Q400,'pokedex_(Update_04.21)'!$A$2:$A$959,'pokedex_(Update_04.21)'!$J$2:$J$959,"")))</f>
        <v/>
      </c>
    </row>
    <row r="401" spans="1:20" x14ac:dyDescent="0.35">
      <c r="A401" s="37"/>
      <c r="B401" s="37"/>
      <c r="C401" s="37" t="str">
        <f>IF(ISBLANK(A401),"",_xlfn.XLOOKUP(A401,'pokedex_(Update_04.21)'!$A$2:$A$959,'pokedex_(Update_04.21)'!$I$2:$I$959,""))</f>
        <v/>
      </c>
      <c r="D401" s="37" t="str">
        <f>IF(ISBLANK(A401),"",IF(_xlfn.XLOOKUP(A401,'pokedex_(Update_04.21)'!$A$2:$A$959,'pokedex_(Update_04.21)'!$J$2:$J$959,"")=0,"",_xlfn.XLOOKUP(A401,'pokedex_(Update_04.21)'!$A$2:$A$959,'pokedex_(Update_04.21)'!$J$2:$J$959,"")))</f>
        <v/>
      </c>
      <c r="Q401" s="37"/>
      <c r="R401" s="37"/>
      <c r="S401" s="37" t="str">
        <f>IF(ISBLANK(Q401),"",_xlfn.XLOOKUP(Q401,'pokedex_(Update_04.21)'!$A$2:$A$959,'pokedex_(Update_04.21)'!$I$2:$I$959,""))</f>
        <v/>
      </c>
      <c r="T401" s="37" t="str">
        <f>IF(ISBLANK(Q401),"",IF(_xlfn.XLOOKUP(Q401,'pokedex_(Update_04.21)'!$A$2:$A$959,'pokedex_(Update_04.21)'!$J$2:$J$959,"")=0,"",_xlfn.XLOOKUP(Q401,'pokedex_(Update_04.21)'!$A$2:$A$959,'pokedex_(Update_04.21)'!$J$2:$J$959,"")))</f>
        <v/>
      </c>
    </row>
    <row r="402" spans="1:20" x14ac:dyDescent="0.35">
      <c r="A402" s="37"/>
      <c r="B402" s="37"/>
      <c r="C402" s="37" t="str">
        <f>IF(ISBLANK(A402),"",_xlfn.XLOOKUP(A402,'pokedex_(Update_04.21)'!$A$2:$A$959,'pokedex_(Update_04.21)'!$I$2:$I$959,""))</f>
        <v/>
      </c>
      <c r="D402" s="37" t="str">
        <f>IF(ISBLANK(A402),"",IF(_xlfn.XLOOKUP(A402,'pokedex_(Update_04.21)'!$A$2:$A$959,'pokedex_(Update_04.21)'!$J$2:$J$959,"")=0,"",_xlfn.XLOOKUP(A402,'pokedex_(Update_04.21)'!$A$2:$A$959,'pokedex_(Update_04.21)'!$J$2:$J$959,"")))</f>
        <v/>
      </c>
      <c r="Q402" s="37"/>
      <c r="R402" s="37"/>
      <c r="S402" s="37" t="str">
        <f>IF(ISBLANK(Q402),"",_xlfn.XLOOKUP(Q402,'pokedex_(Update_04.21)'!$A$2:$A$959,'pokedex_(Update_04.21)'!$I$2:$I$959,""))</f>
        <v/>
      </c>
      <c r="T402" s="37" t="str">
        <f>IF(ISBLANK(Q402),"",IF(_xlfn.XLOOKUP(Q402,'pokedex_(Update_04.21)'!$A$2:$A$959,'pokedex_(Update_04.21)'!$J$2:$J$959,"")=0,"",_xlfn.XLOOKUP(Q402,'pokedex_(Update_04.21)'!$A$2:$A$959,'pokedex_(Update_04.21)'!$J$2:$J$959,"")))</f>
        <v/>
      </c>
    </row>
    <row r="403" spans="1:20" x14ac:dyDescent="0.35">
      <c r="A403" s="37"/>
      <c r="B403" s="37"/>
      <c r="C403" s="37" t="str">
        <f>IF(ISBLANK(A403),"",_xlfn.XLOOKUP(A403,'pokedex_(Update_04.21)'!$A$2:$A$959,'pokedex_(Update_04.21)'!$I$2:$I$959,""))</f>
        <v/>
      </c>
      <c r="D403" s="37" t="str">
        <f>IF(ISBLANK(A403),"",IF(_xlfn.XLOOKUP(A403,'pokedex_(Update_04.21)'!$A$2:$A$959,'pokedex_(Update_04.21)'!$J$2:$J$959,"")=0,"",_xlfn.XLOOKUP(A403,'pokedex_(Update_04.21)'!$A$2:$A$959,'pokedex_(Update_04.21)'!$J$2:$J$959,"")))</f>
        <v/>
      </c>
      <c r="Q403" s="37"/>
      <c r="R403" s="37"/>
      <c r="S403" s="37" t="str">
        <f>IF(ISBLANK(Q403),"",_xlfn.XLOOKUP(Q403,'pokedex_(Update_04.21)'!$A$2:$A$959,'pokedex_(Update_04.21)'!$I$2:$I$959,""))</f>
        <v/>
      </c>
      <c r="T403" s="37" t="str">
        <f>IF(ISBLANK(Q403),"",IF(_xlfn.XLOOKUP(Q403,'pokedex_(Update_04.21)'!$A$2:$A$959,'pokedex_(Update_04.21)'!$J$2:$J$959,"")=0,"",_xlfn.XLOOKUP(Q403,'pokedex_(Update_04.21)'!$A$2:$A$959,'pokedex_(Update_04.21)'!$J$2:$J$959,"")))</f>
        <v/>
      </c>
    </row>
    <row r="404" spans="1:20" x14ac:dyDescent="0.35">
      <c r="A404" s="37"/>
      <c r="B404" s="37"/>
      <c r="C404" s="37" t="str">
        <f>IF(ISBLANK(A404),"",_xlfn.XLOOKUP(A404,'pokedex_(Update_04.21)'!$A$2:$A$959,'pokedex_(Update_04.21)'!$I$2:$I$959,""))</f>
        <v/>
      </c>
      <c r="D404" s="37" t="str">
        <f>IF(ISBLANK(A404),"",IF(_xlfn.XLOOKUP(A404,'pokedex_(Update_04.21)'!$A$2:$A$959,'pokedex_(Update_04.21)'!$J$2:$J$959,"")=0,"",_xlfn.XLOOKUP(A404,'pokedex_(Update_04.21)'!$A$2:$A$959,'pokedex_(Update_04.21)'!$J$2:$J$959,"")))</f>
        <v/>
      </c>
      <c r="Q404" s="37"/>
      <c r="R404" s="37"/>
      <c r="S404" s="37" t="str">
        <f>IF(ISBLANK(Q404),"",_xlfn.XLOOKUP(Q404,'pokedex_(Update_04.21)'!$A$2:$A$959,'pokedex_(Update_04.21)'!$I$2:$I$959,""))</f>
        <v/>
      </c>
      <c r="T404" s="37" t="str">
        <f>IF(ISBLANK(Q404),"",IF(_xlfn.XLOOKUP(Q404,'pokedex_(Update_04.21)'!$A$2:$A$959,'pokedex_(Update_04.21)'!$J$2:$J$959,"")=0,"",_xlfn.XLOOKUP(Q404,'pokedex_(Update_04.21)'!$A$2:$A$959,'pokedex_(Update_04.21)'!$J$2:$J$959,"")))</f>
        <v/>
      </c>
    </row>
    <row r="405" spans="1:20" x14ac:dyDescent="0.35">
      <c r="A405" s="37"/>
      <c r="B405" s="37"/>
      <c r="C405" s="37" t="str">
        <f>IF(ISBLANK(A405),"",_xlfn.XLOOKUP(A405,'pokedex_(Update_04.21)'!$A$2:$A$959,'pokedex_(Update_04.21)'!$I$2:$I$959,""))</f>
        <v/>
      </c>
      <c r="D405" s="37" t="str">
        <f>IF(ISBLANK(A405),"",IF(_xlfn.XLOOKUP(A405,'pokedex_(Update_04.21)'!$A$2:$A$959,'pokedex_(Update_04.21)'!$J$2:$J$959,"")=0,"",_xlfn.XLOOKUP(A405,'pokedex_(Update_04.21)'!$A$2:$A$959,'pokedex_(Update_04.21)'!$J$2:$J$959,"")))</f>
        <v/>
      </c>
      <c r="Q405" s="37"/>
      <c r="R405" s="37"/>
      <c r="S405" s="37" t="str">
        <f>IF(ISBLANK(Q405),"",_xlfn.XLOOKUP(Q405,'pokedex_(Update_04.21)'!$A$2:$A$959,'pokedex_(Update_04.21)'!$I$2:$I$959,""))</f>
        <v/>
      </c>
      <c r="T405" s="37" t="str">
        <f>IF(ISBLANK(Q405),"",IF(_xlfn.XLOOKUP(Q405,'pokedex_(Update_04.21)'!$A$2:$A$959,'pokedex_(Update_04.21)'!$J$2:$J$959,"")=0,"",_xlfn.XLOOKUP(Q405,'pokedex_(Update_04.21)'!$A$2:$A$959,'pokedex_(Update_04.21)'!$J$2:$J$959,"")))</f>
        <v/>
      </c>
    </row>
    <row r="406" spans="1:20" x14ac:dyDescent="0.35">
      <c r="A406" s="37"/>
      <c r="B406" s="37"/>
      <c r="C406" s="37" t="str">
        <f>IF(ISBLANK(A406),"",_xlfn.XLOOKUP(A406,'pokedex_(Update_04.21)'!$A$2:$A$959,'pokedex_(Update_04.21)'!$I$2:$I$959,""))</f>
        <v/>
      </c>
      <c r="D406" s="37" t="str">
        <f>IF(ISBLANK(A406),"",IF(_xlfn.XLOOKUP(A406,'pokedex_(Update_04.21)'!$A$2:$A$959,'pokedex_(Update_04.21)'!$J$2:$J$959,"")=0,"",_xlfn.XLOOKUP(A406,'pokedex_(Update_04.21)'!$A$2:$A$959,'pokedex_(Update_04.21)'!$J$2:$J$959,"")))</f>
        <v/>
      </c>
      <c r="Q406" s="37"/>
      <c r="R406" s="37"/>
      <c r="S406" s="37" t="str">
        <f>IF(ISBLANK(Q406),"",_xlfn.XLOOKUP(Q406,'pokedex_(Update_04.21)'!$A$2:$A$959,'pokedex_(Update_04.21)'!$I$2:$I$959,""))</f>
        <v/>
      </c>
      <c r="T406" s="37" t="str">
        <f>IF(ISBLANK(Q406),"",IF(_xlfn.XLOOKUP(Q406,'pokedex_(Update_04.21)'!$A$2:$A$959,'pokedex_(Update_04.21)'!$J$2:$J$959,"")=0,"",_xlfn.XLOOKUP(Q406,'pokedex_(Update_04.21)'!$A$2:$A$959,'pokedex_(Update_04.21)'!$J$2:$J$959,"")))</f>
        <v/>
      </c>
    </row>
    <row r="407" spans="1:20" x14ac:dyDescent="0.35">
      <c r="A407" s="37"/>
      <c r="B407" s="37"/>
      <c r="C407" s="37" t="str">
        <f>IF(ISBLANK(A407),"",_xlfn.XLOOKUP(A407,'pokedex_(Update_04.21)'!$A$2:$A$959,'pokedex_(Update_04.21)'!$I$2:$I$959,""))</f>
        <v/>
      </c>
      <c r="D407" s="37" t="str">
        <f>IF(ISBLANK(A407),"",IF(_xlfn.XLOOKUP(A407,'pokedex_(Update_04.21)'!$A$2:$A$959,'pokedex_(Update_04.21)'!$J$2:$J$959,"")=0,"",_xlfn.XLOOKUP(A407,'pokedex_(Update_04.21)'!$A$2:$A$959,'pokedex_(Update_04.21)'!$J$2:$J$959,"")))</f>
        <v/>
      </c>
      <c r="Q407" s="37"/>
      <c r="R407" s="37"/>
      <c r="S407" s="37" t="str">
        <f>IF(ISBLANK(Q407),"",_xlfn.XLOOKUP(Q407,'pokedex_(Update_04.21)'!$A$2:$A$959,'pokedex_(Update_04.21)'!$I$2:$I$959,""))</f>
        <v/>
      </c>
      <c r="T407" s="37" t="str">
        <f>IF(ISBLANK(Q407),"",IF(_xlfn.XLOOKUP(Q407,'pokedex_(Update_04.21)'!$A$2:$A$959,'pokedex_(Update_04.21)'!$J$2:$J$959,"")=0,"",_xlfn.XLOOKUP(Q407,'pokedex_(Update_04.21)'!$A$2:$A$959,'pokedex_(Update_04.21)'!$J$2:$J$959,"")))</f>
        <v/>
      </c>
    </row>
    <row r="408" spans="1:20" x14ac:dyDescent="0.35">
      <c r="A408" s="37"/>
      <c r="B408" s="37"/>
      <c r="C408" s="37" t="str">
        <f>IF(ISBLANK(A408),"",_xlfn.XLOOKUP(A408,'pokedex_(Update_04.21)'!$A$2:$A$959,'pokedex_(Update_04.21)'!$I$2:$I$959,""))</f>
        <v/>
      </c>
      <c r="D408" s="37" t="str">
        <f>IF(ISBLANK(A408),"",IF(_xlfn.XLOOKUP(A408,'pokedex_(Update_04.21)'!$A$2:$A$959,'pokedex_(Update_04.21)'!$J$2:$J$959,"")=0,"",_xlfn.XLOOKUP(A408,'pokedex_(Update_04.21)'!$A$2:$A$959,'pokedex_(Update_04.21)'!$J$2:$J$959,"")))</f>
        <v/>
      </c>
      <c r="Q408" s="37"/>
      <c r="R408" s="37"/>
      <c r="S408" s="37" t="str">
        <f>IF(ISBLANK(Q408),"",_xlfn.XLOOKUP(Q408,'pokedex_(Update_04.21)'!$A$2:$A$959,'pokedex_(Update_04.21)'!$I$2:$I$959,""))</f>
        <v/>
      </c>
      <c r="T408" s="37" t="str">
        <f>IF(ISBLANK(Q408),"",IF(_xlfn.XLOOKUP(Q408,'pokedex_(Update_04.21)'!$A$2:$A$959,'pokedex_(Update_04.21)'!$J$2:$J$959,"")=0,"",_xlfn.XLOOKUP(Q408,'pokedex_(Update_04.21)'!$A$2:$A$959,'pokedex_(Update_04.21)'!$J$2:$J$959,"")))</f>
        <v/>
      </c>
    </row>
    <row r="409" spans="1:20" x14ac:dyDescent="0.35">
      <c r="A409" s="37"/>
      <c r="B409" s="37"/>
      <c r="C409" s="37" t="str">
        <f>IF(ISBLANK(A409),"",_xlfn.XLOOKUP(A409,'pokedex_(Update_04.21)'!$A$2:$A$959,'pokedex_(Update_04.21)'!$I$2:$I$959,""))</f>
        <v/>
      </c>
      <c r="D409" s="37" t="str">
        <f>IF(ISBLANK(A409),"",IF(_xlfn.XLOOKUP(A409,'pokedex_(Update_04.21)'!$A$2:$A$959,'pokedex_(Update_04.21)'!$J$2:$J$959,"")=0,"",_xlfn.XLOOKUP(A409,'pokedex_(Update_04.21)'!$A$2:$A$959,'pokedex_(Update_04.21)'!$J$2:$J$959,"")))</f>
        <v/>
      </c>
      <c r="Q409" s="37"/>
      <c r="R409" s="37"/>
      <c r="S409" s="37" t="str">
        <f>IF(ISBLANK(Q409),"",_xlfn.XLOOKUP(Q409,'pokedex_(Update_04.21)'!$A$2:$A$959,'pokedex_(Update_04.21)'!$I$2:$I$959,""))</f>
        <v/>
      </c>
      <c r="T409" s="37" t="str">
        <f>IF(ISBLANK(Q409),"",IF(_xlfn.XLOOKUP(Q409,'pokedex_(Update_04.21)'!$A$2:$A$959,'pokedex_(Update_04.21)'!$J$2:$J$959,"")=0,"",_xlfn.XLOOKUP(Q409,'pokedex_(Update_04.21)'!$A$2:$A$959,'pokedex_(Update_04.21)'!$J$2:$J$959,"")))</f>
        <v/>
      </c>
    </row>
    <row r="410" spans="1:20" x14ac:dyDescent="0.35">
      <c r="A410" s="37"/>
      <c r="B410" s="37"/>
      <c r="C410" s="37" t="str">
        <f>IF(ISBLANK(A410),"",_xlfn.XLOOKUP(A410,'pokedex_(Update_04.21)'!$A$2:$A$959,'pokedex_(Update_04.21)'!$I$2:$I$959,""))</f>
        <v/>
      </c>
      <c r="D410" s="37" t="str">
        <f>IF(ISBLANK(A410),"",IF(_xlfn.XLOOKUP(A410,'pokedex_(Update_04.21)'!$A$2:$A$959,'pokedex_(Update_04.21)'!$J$2:$J$959,"")=0,"",_xlfn.XLOOKUP(A410,'pokedex_(Update_04.21)'!$A$2:$A$959,'pokedex_(Update_04.21)'!$J$2:$J$959,"")))</f>
        <v/>
      </c>
      <c r="Q410" s="37"/>
      <c r="R410" s="37"/>
      <c r="S410" s="37" t="str">
        <f>IF(ISBLANK(Q410),"",_xlfn.XLOOKUP(Q410,'pokedex_(Update_04.21)'!$A$2:$A$959,'pokedex_(Update_04.21)'!$I$2:$I$959,""))</f>
        <v/>
      </c>
      <c r="T410" s="37" t="str">
        <f>IF(ISBLANK(Q410),"",IF(_xlfn.XLOOKUP(Q410,'pokedex_(Update_04.21)'!$A$2:$A$959,'pokedex_(Update_04.21)'!$J$2:$J$959,"")=0,"",_xlfn.XLOOKUP(Q410,'pokedex_(Update_04.21)'!$A$2:$A$959,'pokedex_(Update_04.21)'!$J$2:$J$959,"")))</f>
        <v/>
      </c>
    </row>
    <row r="411" spans="1:20" x14ac:dyDescent="0.35">
      <c r="A411" s="37"/>
      <c r="B411" s="37"/>
      <c r="C411" s="37" t="str">
        <f>IF(ISBLANK(A411),"",_xlfn.XLOOKUP(A411,'pokedex_(Update_04.21)'!$A$2:$A$959,'pokedex_(Update_04.21)'!$I$2:$I$959,""))</f>
        <v/>
      </c>
      <c r="D411" s="37" t="str">
        <f>IF(ISBLANK(A411),"",IF(_xlfn.XLOOKUP(A411,'pokedex_(Update_04.21)'!$A$2:$A$959,'pokedex_(Update_04.21)'!$J$2:$J$959,"")=0,"",_xlfn.XLOOKUP(A411,'pokedex_(Update_04.21)'!$A$2:$A$959,'pokedex_(Update_04.21)'!$J$2:$J$959,"")))</f>
        <v/>
      </c>
      <c r="Q411" s="37"/>
      <c r="R411" s="37"/>
      <c r="S411" s="37" t="str">
        <f>IF(ISBLANK(Q411),"",_xlfn.XLOOKUP(Q411,'pokedex_(Update_04.21)'!$A$2:$A$959,'pokedex_(Update_04.21)'!$I$2:$I$959,""))</f>
        <v/>
      </c>
      <c r="T411" s="37" t="str">
        <f>IF(ISBLANK(Q411),"",IF(_xlfn.XLOOKUP(Q411,'pokedex_(Update_04.21)'!$A$2:$A$959,'pokedex_(Update_04.21)'!$J$2:$J$959,"")=0,"",_xlfn.XLOOKUP(Q411,'pokedex_(Update_04.21)'!$A$2:$A$959,'pokedex_(Update_04.21)'!$J$2:$J$959,"")))</f>
        <v/>
      </c>
    </row>
    <row r="412" spans="1:20" x14ac:dyDescent="0.35">
      <c r="A412" s="37"/>
      <c r="B412" s="37"/>
      <c r="C412" s="37" t="str">
        <f>IF(ISBLANK(A412),"",_xlfn.XLOOKUP(A412,'pokedex_(Update_04.21)'!$A$2:$A$959,'pokedex_(Update_04.21)'!$I$2:$I$959,""))</f>
        <v/>
      </c>
      <c r="D412" s="37" t="str">
        <f>IF(ISBLANK(A412),"",IF(_xlfn.XLOOKUP(A412,'pokedex_(Update_04.21)'!$A$2:$A$959,'pokedex_(Update_04.21)'!$J$2:$J$959,"")=0,"",_xlfn.XLOOKUP(A412,'pokedex_(Update_04.21)'!$A$2:$A$959,'pokedex_(Update_04.21)'!$J$2:$J$959,"")))</f>
        <v/>
      </c>
      <c r="Q412" s="37"/>
      <c r="R412" s="37"/>
      <c r="S412" s="37" t="str">
        <f>IF(ISBLANK(Q412),"",_xlfn.XLOOKUP(Q412,'pokedex_(Update_04.21)'!$A$2:$A$959,'pokedex_(Update_04.21)'!$I$2:$I$959,""))</f>
        <v/>
      </c>
      <c r="T412" s="37" t="str">
        <f>IF(ISBLANK(Q412),"",IF(_xlfn.XLOOKUP(Q412,'pokedex_(Update_04.21)'!$A$2:$A$959,'pokedex_(Update_04.21)'!$J$2:$J$959,"")=0,"",_xlfn.XLOOKUP(Q412,'pokedex_(Update_04.21)'!$A$2:$A$959,'pokedex_(Update_04.21)'!$J$2:$J$959,"")))</f>
        <v/>
      </c>
    </row>
    <row r="413" spans="1:20" x14ac:dyDescent="0.35">
      <c r="A413" s="37"/>
      <c r="B413" s="37"/>
      <c r="C413" s="37" t="str">
        <f>IF(ISBLANK(A413),"",_xlfn.XLOOKUP(A413,'pokedex_(Update_04.21)'!$A$2:$A$959,'pokedex_(Update_04.21)'!$I$2:$I$959,""))</f>
        <v/>
      </c>
      <c r="D413" s="37" t="str">
        <f>IF(ISBLANK(A413),"",IF(_xlfn.XLOOKUP(A413,'pokedex_(Update_04.21)'!$A$2:$A$959,'pokedex_(Update_04.21)'!$J$2:$J$959,"")=0,"",_xlfn.XLOOKUP(A413,'pokedex_(Update_04.21)'!$A$2:$A$959,'pokedex_(Update_04.21)'!$J$2:$J$959,"")))</f>
        <v/>
      </c>
      <c r="Q413" s="37"/>
      <c r="R413" s="37"/>
      <c r="S413" s="37" t="str">
        <f>IF(ISBLANK(Q413),"",_xlfn.XLOOKUP(Q413,'pokedex_(Update_04.21)'!$A$2:$A$959,'pokedex_(Update_04.21)'!$I$2:$I$959,""))</f>
        <v/>
      </c>
      <c r="T413" s="37" t="str">
        <f>IF(ISBLANK(Q413),"",IF(_xlfn.XLOOKUP(Q413,'pokedex_(Update_04.21)'!$A$2:$A$959,'pokedex_(Update_04.21)'!$J$2:$J$959,"")=0,"",_xlfn.XLOOKUP(Q413,'pokedex_(Update_04.21)'!$A$2:$A$959,'pokedex_(Update_04.21)'!$J$2:$J$959,"")))</f>
        <v/>
      </c>
    </row>
    <row r="414" spans="1:20" x14ac:dyDescent="0.35">
      <c r="A414" s="37"/>
      <c r="B414" s="37"/>
      <c r="C414" s="37" t="str">
        <f>IF(ISBLANK(A414),"",_xlfn.XLOOKUP(A414,'pokedex_(Update_04.21)'!$A$2:$A$959,'pokedex_(Update_04.21)'!$I$2:$I$959,""))</f>
        <v/>
      </c>
      <c r="D414" s="37" t="str">
        <f>IF(ISBLANK(A414),"",IF(_xlfn.XLOOKUP(A414,'pokedex_(Update_04.21)'!$A$2:$A$959,'pokedex_(Update_04.21)'!$J$2:$J$959,"")=0,"",_xlfn.XLOOKUP(A414,'pokedex_(Update_04.21)'!$A$2:$A$959,'pokedex_(Update_04.21)'!$J$2:$J$959,"")))</f>
        <v/>
      </c>
      <c r="Q414" s="37"/>
      <c r="R414" s="37"/>
      <c r="S414" s="37" t="str">
        <f>IF(ISBLANK(Q414),"",_xlfn.XLOOKUP(Q414,'pokedex_(Update_04.21)'!$A$2:$A$959,'pokedex_(Update_04.21)'!$I$2:$I$959,""))</f>
        <v/>
      </c>
      <c r="T414" s="37" t="str">
        <f>IF(ISBLANK(Q414),"",IF(_xlfn.XLOOKUP(Q414,'pokedex_(Update_04.21)'!$A$2:$A$959,'pokedex_(Update_04.21)'!$J$2:$J$959,"")=0,"",_xlfn.XLOOKUP(Q414,'pokedex_(Update_04.21)'!$A$2:$A$959,'pokedex_(Update_04.21)'!$J$2:$J$959,"")))</f>
        <v/>
      </c>
    </row>
    <row r="415" spans="1:20" x14ac:dyDescent="0.35">
      <c r="A415" s="37"/>
      <c r="B415" s="37"/>
      <c r="C415" s="37" t="str">
        <f>IF(ISBLANK(A415),"",_xlfn.XLOOKUP(A415,'pokedex_(Update_04.21)'!$A$2:$A$959,'pokedex_(Update_04.21)'!$I$2:$I$959,""))</f>
        <v/>
      </c>
      <c r="D415" s="37" t="str">
        <f>IF(ISBLANK(A415),"",IF(_xlfn.XLOOKUP(A415,'pokedex_(Update_04.21)'!$A$2:$A$959,'pokedex_(Update_04.21)'!$J$2:$J$959,"")=0,"",_xlfn.XLOOKUP(A415,'pokedex_(Update_04.21)'!$A$2:$A$959,'pokedex_(Update_04.21)'!$J$2:$J$959,"")))</f>
        <v/>
      </c>
      <c r="Q415" s="37"/>
      <c r="R415" s="37"/>
      <c r="S415" s="37" t="str">
        <f>IF(ISBLANK(Q415),"",_xlfn.XLOOKUP(Q415,'pokedex_(Update_04.21)'!$A$2:$A$959,'pokedex_(Update_04.21)'!$I$2:$I$959,""))</f>
        <v/>
      </c>
      <c r="T415" s="37" t="str">
        <f>IF(ISBLANK(Q415),"",IF(_xlfn.XLOOKUP(Q415,'pokedex_(Update_04.21)'!$A$2:$A$959,'pokedex_(Update_04.21)'!$J$2:$J$959,"")=0,"",_xlfn.XLOOKUP(Q415,'pokedex_(Update_04.21)'!$A$2:$A$959,'pokedex_(Update_04.21)'!$J$2:$J$959,"")))</f>
        <v/>
      </c>
    </row>
    <row r="416" spans="1:20" x14ac:dyDescent="0.35">
      <c r="A416" s="37"/>
      <c r="B416" s="37"/>
      <c r="C416" s="37" t="str">
        <f>IF(ISBLANK(A416),"",_xlfn.XLOOKUP(A416,'pokedex_(Update_04.21)'!$A$2:$A$959,'pokedex_(Update_04.21)'!$I$2:$I$959,""))</f>
        <v/>
      </c>
      <c r="D416" s="37" t="str">
        <f>IF(ISBLANK(A416),"",IF(_xlfn.XLOOKUP(A416,'pokedex_(Update_04.21)'!$A$2:$A$959,'pokedex_(Update_04.21)'!$J$2:$J$959,"")=0,"",_xlfn.XLOOKUP(A416,'pokedex_(Update_04.21)'!$A$2:$A$959,'pokedex_(Update_04.21)'!$J$2:$J$959,"")))</f>
        <v/>
      </c>
      <c r="Q416" s="37"/>
      <c r="R416" s="37"/>
      <c r="S416" s="37" t="str">
        <f>IF(ISBLANK(Q416),"",_xlfn.XLOOKUP(Q416,'pokedex_(Update_04.21)'!$A$2:$A$959,'pokedex_(Update_04.21)'!$I$2:$I$959,""))</f>
        <v/>
      </c>
      <c r="T416" s="37" t="str">
        <f>IF(ISBLANK(Q416),"",IF(_xlfn.XLOOKUP(Q416,'pokedex_(Update_04.21)'!$A$2:$A$959,'pokedex_(Update_04.21)'!$J$2:$J$959,"")=0,"",_xlfn.XLOOKUP(Q416,'pokedex_(Update_04.21)'!$A$2:$A$959,'pokedex_(Update_04.21)'!$J$2:$J$959,"")))</f>
        <v/>
      </c>
    </row>
    <row r="417" spans="1:20" x14ac:dyDescent="0.35">
      <c r="A417" s="37"/>
      <c r="B417" s="37"/>
      <c r="C417" s="37" t="str">
        <f>IF(ISBLANK(A417),"",_xlfn.XLOOKUP(A417,'pokedex_(Update_04.21)'!$A$2:$A$959,'pokedex_(Update_04.21)'!$I$2:$I$959,""))</f>
        <v/>
      </c>
      <c r="D417" s="37" t="str">
        <f>IF(ISBLANK(A417),"",IF(_xlfn.XLOOKUP(A417,'pokedex_(Update_04.21)'!$A$2:$A$959,'pokedex_(Update_04.21)'!$J$2:$J$959,"")=0,"",_xlfn.XLOOKUP(A417,'pokedex_(Update_04.21)'!$A$2:$A$959,'pokedex_(Update_04.21)'!$J$2:$J$959,"")))</f>
        <v/>
      </c>
      <c r="Q417" s="37"/>
      <c r="R417" s="37"/>
      <c r="S417" s="37" t="str">
        <f>IF(ISBLANK(Q417),"",_xlfn.XLOOKUP(Q417,'pokedex_(Update_04.21)'!$A$2:$A$959,'pokedex_(Update_04.21)'!$I$2:$I$959,""))</f>
        <v/>
      </c>
      <c r="T417" s="37" t="str">
        <f>IF(ISBLANK(Q417),"",IF(_xlfn.XLOOKUP(Q417,'pokedex_(Update_04.21)'!$A$2:$A$959,'pokedex_(Update_04.21)'!$J$2:$J$959,"")=0,"",_xlfn.XLOOKUP(Q417,'pokedex_(Update_04.21)'!$A$2:$A$959,'pokedex_(Update_04.21)'!$J$2:$J$959,"")))</f>
        <v/>
      </c>
    </row>
    <row r="418" spans="1:20" x14ac:dyDescent="0.35">
      <c r="A418" s="37"/>
      <c r="B418" s="37"/>
      <c r="C418" s="37" t="str">
        <f>IF(ISBLANK(A418),"",_xlfn.XLOOKUP(A418,'pokedex_(Update_04.21)'!$A$2:$A$959,'pokedex_(Update_04.21)'!$I$2:$I$959,""))</f>
        <v/>
      </c>
      <c r="D418" s="37" t="str">
        <f>IF(ISBLANK(A418),"",IF(_xlfn.XLOOKUP(A418,'pokedex_(Update_04.21)'!$A$2:$A$959,'pokedex_(Update_04.21)'!$J$2:$J$959,"")=0,"",_xlfn.XLOOKUP(A418,'pokedex_(Update_04.21)'!$A$2:$A$959,'pokedex_(Update_04.21)'!$J$2:$J$959,"")))</f>
        <v/>
      </c>
      <c r="Q418" s="37"/>
      <c r="R418" s="37"/>
      <c r="S418" s="37" t="str">
        <f>IF(ISBLANK(Q418),"",_xlfn.XLOOKUP(Q418,'pokedex_(Update_04.21)'!$A$2:$A$959,'pokedex_(Update_04.21)'!$I$2:$I$959,""))</f>
        <v/>
      </c>
      <c r="T418" s="37" t="str">
        <f>IF(ISBLANK(Q418),"",IF(_xlfn.XLOOKUP(Q418,'pokedex_(Update_04.21)'!$A$2:$A$959,'pokedex_(Update_04.21)'!$J$2:$J$959,"")=0,"",_xlfn.XLOOKUP(Q418,'pokedex_(Update_04.21)'!$A$2:$A$959,'pokedex_(Update_04.21)'!$J$2:$J$959,"")))</f>
        <v/>
      </c>
    </row>
    <row r="419" spans="1:20" x14ac:dyDescent="0.35">
      <c r="A419" s="37"/>
      <c r="B419" s="37"/>
      <c r="C419" s="37" t="str">
        <f>IF(ISBLANK(A419),"",_xlfn.XLOOKUP(A419,'pokedex_(Update_04.21)'!$A$2:$A$959,'pokedex_(Update_04.21)'!$I$2:$I$959,""))</f>
        <v/>
      </c>
      <c r="D419" s="37" t="str">
        <f>IF(ISBLANK(A419),"",IF(_xlfn.XLOOKUP(A419,'pokedex_(Update_04.21)'!$A$2:$A$959,'pokedex_(Update_04.21)'!$J$2:$J$959,"")=0,"",_xlfn.XLOOKUP(A419,'pokedex_(Update_04.21)'!$A$2:$A$959,'pokedex_(Update_04.21)'!$J$2:$J$959,"")))</f>
        <v/>
      </c>
      <c r="Q419" s="37"/>
      <c r="R419" s="37"/>
      <c r="S419" s="37" t="str">
        <f>IF(ISBLANK(Q419),"",_xlfn.XLOOKUP(Q419,'pokedex_(Update_04.21)'!$A$2:$A$959,'pokedex_(Update_04.21)'!$I$2:$I$959,""))</f>
        <v/>
      </c>
      <c r="T419" s="37" t="str">
        <f>IF(ISBLANK(Q419),"",IF(_xlfn.XLOOKUP(Q419,'pokedex_(Update_04.21)'!$A$2:$A$959,'pokedex_(Update_04.21)'!$J$2:$J$959,"")=0,"",_xlfn.XLOOKUP(Q419,'pokedex_(Update_04.21)'!$A$2:$A$959,'pokedex_(Update_04.21)'!$J$2:$J$959,"")))</f>
        <v/>
      </c>
    </row>
    <row r="420" spans="1:20" x14ac:dyDescent="0.35">
      <c r="A420" s="37"/>
      <c r="B420" s="37"/>
      <c r="C420" s="37" t="str">
        <f>IF(ISBLANK(A420),"",_xlfn.XLOOKUP(A420,'pokedex_(Update_04.21)'!$A$2:$A$959,'pokedex_(Update_04.21)'!$I$2:$I$959,""))</f>
        <v/>
      </c>
      <c r="D420" s="37" t="str">
        <f>IF(ISBLANK(A420),"",IF(_xlfn.XLOOKUP(A420,'pokedex_(Update_04.21)'!$A$2:$A$959,'pokedex_(Update_04.21)'!$J$2:$J$959,"")=0,"",_xlfn.XLOOKUP(A420,'pokedex_(Update_04.21)'!$A$2:$A$959,'pokedex_(Update_04.21)'!$J$2:$J$959,"")))</f>
        <v/>
      </c>
      <c r="Q420" s="37"/>
      <c r="R420" s="37"/>
      <c r="S420" s="37" t="str">
        <f>IF(ISBLANK(Q420),"",_xlfn.XLOOKUP(Q420,'pokedex_(Update_04.21)'!$A$2:$A$959,'pokedex_(Update_04.21)'!$I$2:$I$959,""))</f>
        <v/>
      </c>
      <c r="T420" s="37" t="str">
        <f>IF(ISBLANK(Q420),"",IF(_xlfn.XLOOKUP(Q420,'pokedex_(Update_04.21)'!$A$2:$A$959,'pokedex_(Update_04.21)'!$J$2:$J$959,"")=0,"",_xlfn.XLOOKUP(Q420,'pokedex_(Update_04.21)'!$A$2:$A$959,'pokedex_(Update_04.21)'!$J$2:$J$959,"")))</f>
        <v/>
      </c>
    </row>
    <row r="421" spans="1:20" x14ac:dyDescent="0.35">
      <c r="A421" s="37"/>
      <c r="B421" s="37"/>
      <c r="C421" s="37" t="str">
        <f>IF(ISBLANK(A421),"",_xlfn.XLOOKUP(A421,'pokedex_(Update_04.21)'!$A$2:$A$959,'pokedex_(Update_04.21)'!$I$2:$I$959,""))</f>
        <v/>
      </c>
      <c r="D421" s="37" t="str">
        <f>IF(ISBLANK(A421),"",IF(_xlfn.XLOOKUP(A421,'pokedex_(Update_04.21)'!$A$2:$A$959,'pokedex_(Update_04.21)'!$J$2:$J$959,"")=0,"",_xlfn.XLOOKUP(A421,'pokedex_(Update_04.21)'!$A$2:$A$959,'pokedex_(Update_04.21)'!$J$2:$J$959,"")))</f>
        <v/>
      </c>
      <c r="Q421" s="37"/>
      <c r="R421" s="37"/>
      <c r="S421" s="37" t="str">
        <f>IF(ISBLANK(Q421),"",_xlfn.XLOOKUP(Q421,'pokedex_(Update_04.21)'!$A$2:$A$959,'pokedex_(Update_04.21)'!$I$2:$I$959,""))</f>
        <v/>
      </c>
      <c r="T421" s="37" t="str">
        <f>IF(ISBLANK(Q421),"",IF(_xlfn.XLOOKUP(Q421,'pokedex_(Update_04.21)'!$A$2:$A$959,'pokedex_(Update_04.21)'!$J$2:$J$959,"")=0,"",_xlfn.XLOOKUP(Q421,'pokedex_(Update_04.21)'!$A$2:$A$959,'pokedex_(Update_04.21)'!$J$2:$J$959,"")))</f>
        <v/>
      </c>
    </row>
    <row r="422" spans="1:20" x14ac:dyDescent="0.35">
      <c r="A422" s="37"/>
      <c r="B422" s="37"/>
      <c r="C422" s="37" t="str">
        <f>IF(ISBLANK(A422),"",_xlfn.XLOOKUP(A422,'pokedex_(Update_04.21)'!$A$2:$A$959,'pokedex_(Update_04.21)'!$I$2:$I$959,""))</f>
        <v/>
      </c>
      <c r="D422" s="37" t="str">
        <f>IF(ISBLANK(A422),"",IF(_xlfn.XLOOKUP(A422,'pokedex_(Update_04.21)'!$A$2:$A$959,'pokedex_(Update_04.21)'!$J$2:$J$959,"")=0,"",_xlfn.XLOOKUP(A422,'pokedex_(Update_04.21)'!$A$2:$A$959,'pokedex_(Update_04.21)'!$J$2:$J$959,"")))</f>
        <v/>
      </c>
      <c r="Q422" s="37"/>
      <c r="R422" s="37"/>
      <c r="S422" s="37" t="str">
        <f>IF(ISBLANK(Q422),"",_xlfn.XLOOKUP(Q422,'pokedex_(Update_04.21)'!$A$2:$A$959,'pokedex_(Update_04.21)'!$I$2:$I$959,""))</f>
        <v/>
      </c>
      <c r="T422" s="37" t="str">
        <f>IF(ISBLANK(Q422),"",IF(_xlfn.XLOOKUP(Q422,'pokedex_(Update_04.21)'!$A$2:$A$959,'pokedex_(Update_04.21)'!$J$2:$J$959,"")=0,"",_xlfn.XLOOKUP(Q422,'pokedex_(Update_04.21)'!$A$2:$A$959,'pokedex_(Update_04.21)'!$J$2:$J$959,"")))</f>
        <v/>
      </c>
    </row>
    <row r="423" spans="1:20" x14ac:dyDescent="0.35">
      <c r="A423" s="37"/>
      <c r="B423" s="37"/>
      <c r="C423" s="37" t="str">
        <f>IF(ISBLANK(A423),"",_xlfn.XLOOKUP(A423,'pokedex_(Update_04.21)'!$A$2:$A$959,'pokedex_(Update_04.21)'!$I$2:$I$959,""))</f>
        <v/>
      </c>
      <c r="D423" s="37" t="str">
        <f>IF(ISBLANK(A423),"",IF(_xlfn.XLOOKUP(A423,'pokedex_(Update_04.21)'!$A$2:$A$959,'pokedex_(Update_04.21)'!$J$2:$J$959,"")=0,"",_xlfn.XLOOKUP(A423,'pokedex_(Update_04.21)'!$A$2:$A$959,'pokedex_(Update_04.21)'!$J$2:$J$959,"")))</f>
        <v/>
      </c>
      <c r="Q423" s="37"/>
      <c r="R423" s="37"/>
      <c r="S423" s="37" t="str">
        <f>IF(ISBLANK(Q423),"",_xlfn.XLOOKUP(Q423,'pokedex_(Update_04.21)'!$A$2:$A$959,'pokedex_(Update_04.21)'!$I$2:$I$959,""))</f>
        <v/>
      </c>
      <c r="T423" s="37" t="str">
        <f>IF(ISBLANK(Q423),"",IF(_xlfn.XLOOKUP(Q423,'pokedex_(Update_04.21)'!$A$2:$A$959,'pokedex_(Update_04.21)'!$J$2:$J$959,"")=0,"",_xlfn.XLOOKUP(Q423,'pokedex_(Update_04.21)'!$A$2:$A$959,'pokedex_(Update_04.21)'!$J$2:$J$959,"")))</f>
        <v/>
      </c>
    </row>
    <row r="424" spans="1:20" x14ac:dyDescent="0.35">
      <c r="A424" s="37"/>
      <c r="B424" s="37"/>
      <c r="C424" s="37" t="str">
        <f>IF(ISBLANK(A424),"",_xlfn.XLOOKUP(A424,'pokedex_(Update_04.21)'!$A$2:$A$959,'pokedex_(Update_04.21)'!$I$2:$I$959,""))</f>
        <v/>
      </c>
      <c r="D424" s="37" t="str">
        <f>IF(ISBLANK(A424),"",IF(_xlfn.XLOOKUP(A424,'pokedex_(Update_04.21)'!$A$2:$A$959,'pokedex_(Update_04.21)'!$J$2:$J$959,"")=0,"",_xlfn.XLOOKUP(A424,'pokedex_(Update_04.21)'!$A$2:$A$959,'pokedex_(Update_04.21)'!$J$2:$J$959,"")))</f>
        <v/>
      </c>
      <c r="Q424" s="37"/>
      <c r="R424" s="37"/>
      <c r="S424" s="37" t="str">
        <f>IF(ISBLANK(Q424),"",_xlfn.XLOOKUP(Q424,'pokedex_(Update_04.21)'!$A$2:$A$959,'pokedex_(Update_04.21)'!$I$2:$I$959,""))</f>
        <v/>
      </c>
      <c r="T424" s="37" t="str">
        <f>IF(ISBLANK(Q424),"",IF(_xlfn.XLOOKUP(Q424,'pokedex_(Update_04.21)'!$A$2:$A$959,'pokedex_(Update_04.21)'!$J$2:$J$959,"")=0,"",_xlfn.XLOOKUP(Q424,'pokedex_(Update_04.21)'!$A$2:$A$959,'pokedex_(Update_04.21)'!$J$2:$J$959,"")))</f>
        <v/>
      </c>
    </row>
    <row r="425" spans="1:20" x14ac:dyDescent="0.35">
      <c r="A425" s="37"/>
      <c r="B425" s="37"/>
      <c r="C425" s="37" t="str">
        <f>IF(ISBLANK(A425),"",_xlfn.XLOOKUP(A425,'pokedex_(Update_04.21)'!$A$2:$A$959,'pokedex_(Update_04.21)'!$I$2:$I$959,""))</f>
        <v/>
      </c>
      <c r="D425" s="37" t="str">
        <f>IF(ISBLANK(A425),"",IF(_xlfn.XLOOKUP(A425,'pokedex_(Update_04.21)'!$A$2:$A$959,'pokedex_(Update_04.21)'!$J$2:$J$959,"")=0,"",_xlfn.XLOOKUP(A425,'pokedex_(Update_04.21)'!$A$2:$A$959,'pokedex_(Update_04.21)'!$J$2:$J$959,"")))</f>
        <v/>
      </c>
      <c r="Q425" s="37"/>
      <c r="R425" s="37"/>
      <c r="S425" s="37" t="str">
        <f>IF(ISBLANK(Q425),"",_xlfn.XLOOKUP(Q425,'pokedex_(Update_04.21)'!$A$2:$A$959,'pokedex_(Update_04.21)'!$I$2:$I$959,""))</f>
        <v/>
      </c>
      <c r="T425" s="37" t="str">
        <f>IF(ISBLANK(Q425),"",IF(_xlfn.XLOOKUP(Q425,'pokedex_(Update_04.21)'!$A$2:$A$959,'pokedex_(Update_04.21)'!$J$2:$J$959,"")=0,"",_xlfn.XLOOKUP(Q425,'pokedex_(Update_04.21)'!$A$2:$A$959,'pokedex_(Update_04.21)'!$J$2:$J$959,"")))</f>
        <v/>
      </c>
    </row>
    <row r="426" spans="1:20" x14ac:dyDescent="0.35">
      <c r="A426" s="37"/>
      <c r="B426" s="37"/>
      <c r="C426" s="37" t="str">
        <f>IF(ISBLANK(A426),"",_xlfn.XLOOKUP(A426,'pokedex_(Update_04.21)'!$A$2:$A$959,'pokedex_(Update_04.21)'!$I$2:$I$959,""))</f>
        <v/>
      </c>
      <c r="D426" s="37" t="str">
        <f>IF(ISBLANK(A426),"",IF(_xlfn.XLOOKUP(A426,'pokedex_(Update_04.21)'!$A$2:$A$959,'pokedex_(Update_04.21)'!$J$2:$J$959,"")=0,"",_xlfn.XLOOKUP(A426,'pokedex_(Update_04.21)'!$A$2:$A$959,'pokedex_(Update_04.21)'!$J$2:$J$959,"")))</f>
        <v/>
      </c>
      <c r="Q426" s="37"/>
      <c r="R426" s="37"/>
      <c r="S426" s="37" t="str">
        <f>IF(ISBLANK(Q426),"",_xlfn.XLOOKUP(Q426,'pokedex_(Update_04.21)'!$A$2:$A$959,'pokedex_(Update_04.21)'!$I$2:$I$959,""))</f>
        <v/>
      </c>
      <c r="T426" s="37" t="str">
        <f>IF(ISBLANK(Q426),"",IF(_xlfn.XLOOKUP(Q426,'pokedex_(Update_04.21)'!$A$2:$A$959,'pokedex_(Update_04.21)'!$J$2:$J$959,"")=0,"",_xlfn.XLOOKUP(Q426,'pokedex_(Update_04.21)'!$A$2:$A$959,'pokedex_(Update_04.21)'!$J$2:$J$959,"")))</f>
        <v/>
      </c>
    </row>
    <row r="427" spans="1:20" x14ac:dyDescent="0.35">
      <c r="A427" s="37"/>
      <c r="B427" s="37"/>
      <c r="C427" s="37" t="str">
        <f>IF(ISBLANK(A427),"",_xlfn.XLOOKUP(A427,'pokedex_(Update_04.21)'!$A$2:$A$959,'pokedex_(Update_04.21)'!$I$2:$I$959,""))</f>
        <v/>
      </c>
      <c r="D427" s="37" t="str">
        <f>IF(ISBLANK(A427),"",IF(_xlfn.XLOOKUP(A427,'pokedex_(Update_04.21)'!$A$2:$A$959,'pokedex_(Update_04.21)'!$J$2:$J$959,"")=0,"",_xlfn.XLOOKUP(A427,'pokedex_(Update_04.21)'!$A$2:$A$959,'pokedex_(Update_04.21)'!$J$2:$J$959,"")))</f>
        <v/>
      </c>
      <c r="Q427" s="37"/>
      <c r="R427" s="37"/>
      <c r="S427" s="37" t="str">
        <f>IF(ISBLANK(Q427),"",_xlfn.XLOOKUP(Q427,'pokedex_(Update_04.21)'!$A$2:$A$959,'pokedex_(Update_04.21)'!$I$2:$I$959,""))</f>
        <v/>
      </c>
      <c r="T427" s="37" t="str">
        <f>IF(ISBLANK(Q427),"",IF(_xlfn.XLOOKUP(Q427,'pokedex_(Update_04.21)'!$A$2:$A$959,'pokedex_(Update_04.21)'!$J$2:$J$959,"")=0,"",_xlfn.XLOOKUP(Q427,'pokedex_(Update_04.21)'!$A$2:$A$959,'pokedex_(Update_04.21)'!$J$2:$J$959,"")))</f>
        <v/>
      </c>
    </row>
    <row r="428" spans="1:20" x14ac:dyDescent="0.35">
      <c r="A428" s="37"/>
      <c r="B428" s="37"/>
      <c r="C428" s="37" t="str">
        <f>IF(ISBLANK(A428),"",_xlfn.XLOOKUP(A428,'pokedex_(Update_04.21)'!$A$2:$A$959,'pokedex_(Update_04.21)'!$I$2:$I$959,""))</f>
        <v/>
      </c>
      <c r="D428" s="37" t="str">
        <f>IF(ISBLANK(A428),"",IF(_xlfn.XLOOKUP(A428,'pokedex_(Update_04.21)'!$A$2:$A$959,'pokedex_(Update_04.21)'!$J$2:$J$959,"")=0,"",_xlfn.XLOOKUP(A428,'pokedex_(Update_04.21)'!$A$2:$A$959,'pokedex_(Update_04.21)'!$J$2:$J$959,"")))</f>
        <v/>
      </c>
      <c r="Q428" s="37"/>
      <c r="R428" s="37"/>
      <c r="S428" s="37" t="str">
        <f>IF(ISBLANK(Q428),"",_xlfn.XLOOKUP(Q428,'pokedex_(Update_04.21)'!$A$2:$A$959,'pokedex_(Update_04.21)'!$I$2:$I$959,""))</f>
        <v/>
      </c>
      <c r="T428" s="37" t="str">
        <f>IF(ISBLANK(Q428),"",IF(_xlfn.XLOOKUP(Q428,'pokedex_(Update_04.21)'!$A$2:$A$959,'pokedex_(Update_04.21)'!$J$2:$J$959,"")=0,"",_xlfn.XLOOKUP(Q428,'pokedex_(Update_04.21)'!$A$2:$A$959,'pokedex_(Update_04.21)'!$J$2:$J$959,"")))</f>
        <v/>
      </c>
    </row>
    <row r="429" spans="1:20" x14ac:dyDescent="0.35">
      <c r="A429" s="37"/>
      <c r="B429" s="37"/>
      <c r="C429" s="37" t="str">
        <f>IF(ISBLANK(A429),"",_xlfn.XLOOKUP(A429,'pokedex_(Update_04.21)'!$A$2:$A$959,'pokedex_(Update_04.21)'!$I$2:$I$959,""))</f>
        <v/>
      </c>
      <c r="D429" s="37" t="str">
        <f>IF(ISBLANK(A429),"",IF(_xlfn.XLOOKUP(A429,'pokedex_(Update_04.21)'!$A$2:$A$959,'pokedex_(Update_04.21)'!$J$2:$J$959,"")=0,"",_xlfn.XLOOKUP(A429,'pokedex_(Update_04.21)'!$A$2:$A$959,'pokedex_(Update_04.21)'!$J$2:$J$959,"")))</f>
        <v/>
      </c>
      <c r="Q429" s="37"/>
      <c r="R429" s="37"/>
      <c r="S429" s="37" t="str">
        <f>IF(ISBLANK(Q429),"",_xlfn.XLOOKUP(Q429,'pokedex_(Update_04.21)'!$A$2:$A$959,'pokedex_(Update_04.21)'!$I$2:$I$959,""))</f>
        <v/>
      </c>
      <c r="T429" s="37" t="str">
        <f>IF(ISBLANK(Q429),"",IF(_xlfn.XLOOKUP(Q429,'pokedex_(Update_04.21)'!$A$2:$A$959,'pokedex_(Update_04.21)'!$J$2:$J$959,"")=0,"",_xlfn.XLOOKUP(Q429,'pokedex_(Update_04.21)'!$A$2:$A$959,'pokedex_(Update_04.21)'!$J$2:$J$959,"")))</f>
        <v/>
      </c>
    </row>
    <row r="430" spans="1:20" x14ac:dyDescent="0.35">
      <c r="A430" s="37"/>
      <c r="B430" s="37"/>
      <c r="C430" s="37" t="str">
        <f>IF(ISBLANK(A430),"",_xlfn.XLOOKUP(A430,'pokedex_(Update_04.21)'!$A$2:$A$959,'pokedex_(Update_04.21)'!$I$2:$I$959,""))</f>
        <v/>
      </c>
      <c r="D430" s="37" t="str">
        <f>IF(ISBLANK(A430),"",IF(_xlfn.XLOOKUP(A430,'pokedex_(Update_04.21)'!$A$2:$A$959,'pokedex_(Update_04.21)'!$J$2:$J$959,"")=0,"",_xlfn.XLOOKUP(A430,'pokedex_(Update_04.21)'!$A$2:$A$959,'pokedex_(Update_04.21)'!$J$2:$J$959,"")))</f>
        <v/>
      </c>
      <c r="Q430" s="37"/>
      <c r="R430" s="37"/>
      <c r="S430" s="37" t="str">
        <f>IF(ISBLANK(Q430),"",_xlfn.XLOOKUP(Q430,'pokedex_(Update_04.21)'!$A$2:$A$959,'pokedex_(Update_04.21)'!$I$2:$I$959,""))</f>
        <v/>
      </c>
      <c r="T430" s="37" t="str">
        <f>IF(ISBLANK(Q430),"",IF(_xlfn.XLOOKUP(Q430,'pokedex_(Update_04.21)'!$A$2:$A$959,'pokedex_(Update_04.21)'!$J$2:$J$959,"")=0,"",_xlfn.XLOOKUP(Q430,'pokedex_(Update_04.21)'!$A$2:$A$959,'pokedex_(Update_04.21)'!$J$2:$J$959,"")))</f>
        <v/>
      </c>
    </row>
    <row r="431" spans="1:20" x14ac:dyDescent="0.35">
      <c r="A431" s="37"/>
      <c r="B431" s="37"/>
      <c r="C431" s="37" t="str">
        <f>IF(ISBLANK(A431),"",_xlfn.XLOOKUP(A431,'pokedex_(Update_04.21)'!$A$2:$A$959,'pokedex_(Update_04.21)'!$I$2:$I$959,""))</f>
        <v/>
      </c>
      <c r="D431" s="37" t="str">
        <f>IF(ISBLANK(A431),"",IF(_xlfn.XLOOKUP(A431,'pokedex_(Update_04.21)'!$A$2:$A$959,'pokedex_(Update_04.21)'!$J$2:$J$959,"")=0,"",_xlfn.XLOOKUP(A431,'pokedex_(Update_04.21)'!$A$2:$A$959,'pokedex_(Update_04.21)'!$J$2:$J$959,"")))</f>
        <v/>
      </c>
      <c r="Q431" s="37"/>
      <c r="R431" s="37"/>
      <c r="S431" s="37" t="str">
        <f>IF(ISBLANK(Q431),"",_xlfn.XLOOKUP(Q431,'pokedex_(Update_04.21)'!$A$2:$A$959,'pokedex_(Update_04.21)'!$I$2:$I$959,""))</f>
        <v/>
      </c>
      <c r="T431" s="37" t="str">
        <f>IF(ISBLANK(Q431),"",IF(_xlfn.XLOOKUP(Q431,'pokedex_(Update_04.21)'!$A$2:$A$959,'pokedex_(Update_04.21)'!$J$2:$J$959,"")=0,"",_xlfn.XLOOKUP(Q431,'pokedex_(Update_04.21)'!$A$2:$A$959,'pokedex_(Update_04.21)'!$J$2:$J$959,"")))</f>
        <v/>
      </c>
    </row>
    <row r="432" spans="1:20" x14ac:dyDescent="0.35">
      <c r="A432" s="37"/>
      <c r="B432" s="37"/>
      <c r="C432" s="37" t="str">
        <f>IF(ISBLANK(A432),"",_xlfn.XLOOKUP(A432,'pokedex_(Update_04.21)'!$A$2:$A$959,'pokedex_(Update_04.21)'!$I$2:$I$959,""))</f>
        <v/>
      </c>
      <c r="D432" s="37" t="str">
        <f>IF(ISBLANK(A432),"",IF(_xlfn.XLOOKUP(A432,'pokedex_(Update_04.21)'!$A$2:$A$959,'pokedex_(Update_04.21)'!$J$2:$J$959,"")=0,"",_xlfn.XLOOKUP(A432,'pokedex_(Update_04.21)'!$A$2:$A$959,'pokedex_(Update_04.21)'!$J$2:$J$959,"")))</f>
        <v/>
      </c>
      <c r="Q432" s="37"/>
      <c r="R432" s="37"/>
      <c r="S432" s="37" t="str">
        <f>IF(ISBLANK(Q432),"",_xlfn.XLOOKUP(Q432,'pokedex_(Update_04.21)'!$A$2:$A$959,'pokedex_(Update_04.21)'!$I$2:$I$959,""))</f>
        <v/>
      </c>
      <c r="T432" s="37" t="str">
        <f>IF(ISBLANK(Q432),"",IF(_xlfn.XLOOKUP(Q432,'pokedex_(Update_04.21)'!$A$2:$A$959,'pokedex_(Update_04.21)'!$J$2:$J$959,"")=0,"",_xlfn.XLOOKUP(Q432,'pokedex_(Update_04.21)'!$A$2:$A$959,'pokedex_(Update_04.21)'!$J$2:$J$959,"")))</f>
        <v/>
      </c>
    </row>
    <row r="433" spans="1:20" x14ac:dyDescent="0.35">
      <c r="A433" s="37"/>
      <c r="B433" s="37"/>
      <c r="C433" s="37" t="str">
        <f>IF(ISBLANK(A433),"",_xlfn.XLOOKUP(A433,'pokedex_(Update_04.21)'!$A$2:$A$959,'pokedex_(Update_04.21)'!$I$2:$I$959,""))</f>
        <v/>
      </c>
      <c r="D433" s="37" t="str">
        <f>IF(ISBLANK(A433),"",IF(_xlfn.XLOOKUP(A433,'pokedex_(Update_04.21)'!$A$2:$A$959,'pokedex_(Update_04.21)'!$J$2:$J$959,"")=0,"",_xlfn.XLOOKUP(A433,'pokedex_(Update_04.21)'!$A$2:$A$959,'pokedex_(Update_04.21)'!$J$2:$J$959,"")))</f>
        <v/>
      </c>
      <c r="Q433" s="37"/>
      <c r="R433" s="37"/>
      <c r="S433" s="37" t="str">
        <f>IF(ISBLANK(Q433),"",_xlfn.XLOOKUP(Q433,'pokedex_(Update_04.21)'!$A$2:$A$959,'pokedex_(Update_04.21)'!$I$2:$I$959,""))</f>
        <v/>
      </c>
      <c r="T433" s="37" t="str">
        <f>IF(ISBLANK(Q433),"",IF(_xlfn.XLOOKUP(Q433,'pokedex_(Update_04.21)'!$A$2:$A$959,'pokedex_(Update_04.21)'!$J$2:$J$959,"")=0,"",_xlfn.XLOOKUP(Q433,'pokedex_(Update_04.21)'!$A$2:$A$959,'pokedex_(Update_04.21)'!$J$2:$J$959,"")))</f>
        <v/>
      </c>
    </row>
    <row r="434" spans="1:20" x14ac:dyDescent="0.35">
      <c r="A434" s="37"/>
      <c r="B434" s="37"/>
      <c r="C434" s="37" t="str">
        <f>IF(ISBLANK(A434),"",_xlfn.XLOOKUP(A434,'pokedex_(Update_04.21)'!$A$2:$A$959,'pokedex_(Update_04.21)'!$I$2:$I$959,""))</f>
        <v/>
      </c>
      <c r="D434" s="37" t="str">
        <f>IF(ISBLANK(A434),"",IF(_xlfn.XLOOKUP(A434,'pokedex_(Update_04.21)'!$A$2:$A$959,'pokedex_(Update_04.21)'!$J$2:$J$959,"")=0,"",_xlfn.XLOOKUP(A434,'pokedex_(Update_04.21)'!$A$2:$A$959,'pokedex_(Update_04.21)'!$J$2:$J$959,"")))</f>
        <v/>
      </c>
      <c r="Q434" s="37"/>
      <c r="R434" s="37"/>
      <c r="S434" s="37" t="str">
        <f>IF(ISBLANK(Q434),"",_xlfn.XLOOKUP(Q434,'pokedex_(Update_04.21)'!$A$2:$A$959,'pokedex_(Update_04.21)'!$I$2:$I$959,""))</f>
        <v/>
      </c>
      <c r="T434" s="37" t="str">
        <f>IF(ISBLANK(Q434),"",IF(_xlfn.XLOOKUP(Q434,'pokedex_(Update_04.21)'!$A$2:$A$959,'pokedex_(Update_04.21)'!$J$2:$J$959,"")=0,"",_xlfn.XLOOKUP(Q434,'pokedex_(Update_04.21)'!$A$2:$A$959,'pokedex_(Update_04.21)'!$J$2:$J$959,"")))</f>
        <v/>
      </c>
    </row>
    <row r="435" spans="1:20" x14ac:dyDescent="0.35">
      <c r="A435" s="37"/>
      <c r="B435" s="37"/>
      <c r="C435" s="37" t="str">
        <f>IF(ISBLANK(A435),"",_xlfn.XLOOKUP(A435,'pokedex_(Update_04.21)'!$A$2:$A$959,'pokedex_(Update_04.21)'!$I$2:$I$959,""))</f>
        <v/>
      </c>
      <c r="D435" s="37" t="str">
        <f>IF(ISBLANK(A435),"",IF(_xlfn.XLOOKUP(A435,'pokedex_(Update_04.21)'!$A$2:$A$959,'pokedex_(Update_04.21)'!$J$2:$J$959,"")=0,"",_xlfn.XLOOKUP(A435,'pokedex_(Update_04.21)'!$A$2:$A$959,'pokedex_(Update_04.21)'!$J$2:$J$959,"")))</f>
        <v/>
      </c>
      <c r="Q435" s="37"/>
      <c r="R435" s="37"/>
      <c r="S435" s="37" t="str">
        <f>IF(ISBLANK(Q435),"",_xlfn.XLOOKUP(Q435,'pokedex_(Update_04.21)'!$A$2:$A$959,'pokedex_(Update_04.21)'!$I$2:$I$959,""))</f>
        <v/>
      </c>
      <c r="T435" s="37" t="str">
        <f>IF(ISBLANK(Q435),"",IF(_xlfn.XLOOKUP(Q435,'pokedex_(Update_04.21)'!$A$2:$A$959,'pokedex_(Update_04.21)'!$J$2:$J$959,"")=0,"",_xlfn.XLOOKUP(Q435,'pokedex_(Update_04.21)'!$A$2:$A$959,'pokedex_(Update_04.21)'!$J$2:$J$959,"")))</f>
        <v/>
      </c>
    </row>
    <row r="436" spans="1:20" x14ac:dyDescent="0.35">
      <c r="A436" s="37"/>
      <c r="B436" s="37"/>
      <c r="C436" s="37" t="str">
        <f>IF(ISBLANK(A436),"",_xlfn.XLOOKUP(A436,'pokedex_(Update_04.21)'!$A$2:$A$959,'pokedex_(Update_04.21)'!$I$2:$I$959,""))</f>
        <v/>
      </c>
      <c r="D436" s="37" t="str">
        <f>IF(ISBLANK(A436),"",IF(_xlfn.XLOOKUP(A436,'pokedex_(Update_04.21)'!$A$2:$A$959,'pokedex_(Update_04.21)'!$J$2:$J$959,"")=0,"",_xlfn.XLOOKUP(A436,'pokedex_(Update_04.21)'!$A$2:$A$959,'pokedex_(Update_04.21)'!$J$2:$J$959,"")))</f>
        <v/>
      </c>
      <c r="Q436" s="37"/>
      <c r="R436" s="37"/>
      <c r="S436" s="37" t="str">
        <f>IF(ISBLANK(Q436),"",_xlfn.XLOOKUP(Q436,'pokedex_(Update_04.21)'!$A$2:$A$959,'pokedex_(Update_04.21)'!$I$2:$I$959,""))</f>
        <v/>
      </c>
      <c r="T436" s="37" t="str">
        <f>IF(ISBLANK(Q436),"",IF(_xlfn.XLOOKUP(Q436,'pokedex_(Update_04.21)'!$A$2:$A$959,'pokedex_(Update_04.21)'!$J$2:$J$959,"")=0,"",_xlfn.XLOOKUP(Q436,'pokedex_(Update_04.21)'!$A$2:$A$959,'pokedex_(Update_04.21)'!$J$2:$J$959,"")))</f>
        <v/>
      </c>
    </row>
    <row r="437" spans="1:20" x14ac:dyDescent="0.35">
      <c r="A437" s="37"/>
      <c r="B437" s="37"/>
      <c r="C437" s="37" t="str">
        <f>IF(ISBLANK(A437),"",_xlfn.XLOOKUP(A437,'pokedex_(Update_04.21)'!$A$2:$A$959,'pokedex_(Update_04.21)'!$I$2:$I$959,""))</f>
        <v/>
      </c>
      <c r="D437" s="37" t="str">
        <f>IF(ISBLANK(A437),"",IF(_xlfn.XLOOKUP(A437,'pokedex_(Update_04.21)'!$A$2:$A$959,'pokedex_(Update_04.21)'!$J$2:$J$959,"")=0,"",_xlfn.XLOOKUP(A437,'pokedex_(Update_04.21)'!$A$2:$A$959,'pokedex_(Update_04.21)'!$J$2:$J$959,"")))</f>
        <v/>
      </c>
      <c r="Q437" s="37"/>
      <c r="R437" s="37"/>
      <c r="S437" s="37" t="str">
        <f>IF(ISBLANK(Q437),"",_xlfn.XLOOKUP(Q437,'pokedex_(Update_04.21)'!$A$2:$A$959,'pokedex_(Update_04.21)'!$I$2:$I$959,""))</f>
        <v/>
      </c>
      <c r="T437" s="37" t="str">
        <f>IF(ISBLANK(Q437),"",IF(_xlfn.XLOOKUP(Q437,'pokedex_(Update_04.21)'!$A$2:$A$959,'pokedex_(Update_04.21)'!$J$2:$J$959,"")=0,"",_xlfn.XLOOKUP(Q437,'pokedex_(Update_04.21)'!$A$2:$A$959,'pokedex_(Update_04.21)'!$J$2:$J$959,"")))</f>
        <v/>
      </c>
    </row>
    <row r="438" spans="1:20" x14ac:dyDescent="0.35">
      <c r="A438" s="37"/>
      <c r="B438" s="37"/>
      <c r="C438" s="37" t="str">
        <f>IF(ISBLANK(A438),"",_xlfn.XLOOKUP(A438,'pokedex_(Update_04.21)'!$A$2:$A$959,'pokedex_(Update_04.21)'!$I$2:$I$959,""))</f>
        <v/>
      </c>
      <c r="D438" s="37" t="str">
        <f>IF(ISBLANK(A438),"",IF(_xlfn.XLOOKUP(A438,'pokedex_(Update_04.21)'!$A$2:$A$959,'pokedex_(Update_04.21)'!$J$2:$J$959,"")=0,"",_xlfn.XLOOKUP(A438,'pokedex_(Update_04.21)'!$A$2:$A$959,'pokedex_(Update_04.21)'!$J$2:$J$959,"")))</f>
        <v/>
      </c>
      <c r="Q438" s="37"/>
      <c r="R438" s="37"/>
      <c r="S438" s="37" t="str">
        <f>IF(ISBLANK(Q438),"",_xlfn.XLOOKUP(Q438,'pokedex_(Update_04.21)'!$A$2:$A$959,'pokedex_(Update_04.21)'!$I$2:$I$959,""))</f>
        <v/>
      </c>
      <c r="T438" s="37" t="str">
        <f>IF(ISBLANK(Q438),"",IF(_xlfn.XLOOKUP(Q438,'pokedex_(Update_04.21)'!$A$2:$A$959,'pokedex_(Update_04.21)'!$J$2:$J$959,"")=0,"",_xlfn.XLOOKUP(Q438,'pokedex_(Update_04.21)'!$A$2:$A$959,'pokedex_(Update_04.21)'!$J$2:$J$959,"")))</f>
        <v/>
      </c>
    </row>
    <row r="439" spans="1:20" x14ac:dyDescent="0.35">
      <c r="A439" s="37"/>
      <c r="B439" s="37"/>
      <c r="C439" s="37" t="str">
        <f>IF(ISBLANK(A439),"",_xlfn.XLOOKUP(A439,'pokedex_(Update_04.21)'!$A$2:$A$959,'pokedex_(Update_04.21)'!$I$2:$I$959,""))</f>
        <v/>
      </c>
      <c r="D439" s="37" t="str">
        <f>IF(ISBLANK(A439),"",IF(_xlfn.XLOOKUP(A439,'pokedex_(Update_04.21)'!$A$2:$A$959,'pokedex_(Update_04.21)'!$J$2:$J$959,"")=0,"",_xlfn.XLOOKUP(A439,'pokedex_(Update_04.21)'!$A$2:$A$959,'pokedex_(Update_04.21)'!$J$2:$J$959,"")))</f>
        <v/>
      </c>
      <c r="Q439" s="37"/>
      <c r="R439" s="37"/>
      <c r="S439" s="37" t="str">
        <f>IF(ISBLANK(Q439),"",_xlfn.XLOOKUP(Q439,'pokedex_(Update_04.21)'!$A$2:$A$959,'pokedex_(Update_04.21)'!$I$2:$I$959,""))</f>
        <v/>
      </c>
      <c r="T439" s="37" t="str">
        <f>IF(ISBLANK(Q439),"",IF(_xlfn.XLOOKUP(Q439,'pokedex_(Update_04.21)'!$A$2:$A$959,'pokedex_(Update_04.21)'!$J$2:$J$959,"")=0,"",_xlfn.XLOOKUP(Q439,'pokedex_(Update_04.21)'!$A$2:$A$959,'pokedex_(Update_04.21)'!$J$2:$J$959,"")))</f>
        <v/>
      </c>
    </row>
    <row r="440" spans="1:20" x14ac:dyDescent="0.35">
      <c r="A440" s="37"/>
      <c r="B440" s="37"/>
      <c r="C440" s="37" t="str">
        <f>IF(ISBLANK(A440),"",_xlfn.XLOOKUP(A440,'pokedex_(Update_04.21)'!$A$2:$A$959,'pokedex_(Update_04.21)'!$I$2:$I$959,""))</f>
        <v/>
      </c>
      <c r="D440" s="37" t="str">
        <f>IF(ISBLANK(A440),"",IF(_xlfn.XLOOKUP(A440,'pokedex_(Update_04.21)'!$A$2:$A$959,'pokedex_(Update_04.21)'!$J$2:$J$959,"")=0,"",_xlfn.XLOOKUP(A440,'pokedex_(Update_04.21)'!$A$2:$A$959,'pokedex_(Update_04.21)'!$J$2:$J$959,"")))</f>
        <v/>
      </c>
      <c r="Q440" s="37"/>
      <c r="R440" s="37"/>
      <c r="S440" s="37" t="str">
        <f>IF(ISBLANK(Q440),"",_xlfn.XLOOKUP(Q440,'pokedex_(Update_04.21)'!$A$2:$A$959,'pokedex_(Update_04.21)'!$I$2:$I$959,""))</f>
        <v/>
      </c>
      <c r="T440" s="37" t="str">
        <f>IF(ISBLANK(Q440),"",IF(_xlfn.XLOOKUP(Q440,'pokedex_(Update_04.21)'!$A$2:$A$959,'pokedex_(Update_04.21)'!$J$2:$J$959,"")=0,"",_xlfn.XLOOKUP(Q440,'pokedex_(Update_04.21)'!$A$2:$A$959,'pokedex_(Update_04.21)'!$J$2:$J$959,"")))</f>
        <v/>
      </c>
    </row>
    <row r="441" spans="1:20" x14ac:dyDescent="0.35">
      <c r="A441" s="37"/>
      <c r="B441" s="37"/>
      <c r="C441" s="37" t="str">
        <f>IF(ISBLANK(A441),"",_xlfn.XLOOKUP(A441,'pokedex_(Update_04.21)'!$A$2:$A$959,'pokedex_(Update_04.21)'!$I$2:$I$959,""))</f>
        <v/>
      </c>
      <c r="D441" s="37" t="str">
        <f>IF(ISBLANK(A441),"",IF(_xlfn.XLOOKUP(A441,'pokedex_(Update_04.21)'!$A$2:$A$959,'pokedex_(Update_04.21)'!$J$2:$J$959,"")=0,"",_xlfn.XLOOKUP(A441,'pokedex_(Update_04.21)'!$A$2:$A$959,'pokedex_(Update_04.21)'!$J$2:$J$959,"")))</f>
        <v/>
      </c>
      <c r="Q441" s="37"/>
      <c r="R441" s="37"/>
      <c r="S441" s="37" t="str">
        <f>IF(ISBLANK(Q441),"",_xlfn.XLOOKUP(Q441,'pokedex_(Update_04.21)'!$A$2:$A$959,'pokedex_(Update_04.21)'!$I$2:$I$959,""))</f>
        <v/>
      </c>
      <c r="T441" s="37" t="str">
        <f>IF(ISBLANK(Q441),"",IF(_xlfn.XLOOKUP(Q441,'pokedex_(Update_04.21)'!$A$2:$A$959,'pokedex_(Update_04.21)'!$J$2:$J$959,"")=0,"",_xlfn.XLOOKUP(Q441,'pokedex_(Update_04.21)'!$A$2:$A$959,'pokedex_(Update_04.21)'!$J$2:$J$959,"")))</f>
        <v/>
      </c>
    </row>
    <row r="442" spans="1:20" x14ac:dyDescent="0.35">
      <c r="A442" s="37"/>
      <c r="B442" s="37"/>
      <c r="C442" s="37" t="str">
        <f>IF(ISBLANK(A442),"",_xlfn.XLOOKUP(A442,'pokedex_(Update_04.21)'!$A$2:$A$959,'pokedex_(Update_04.21)'!$I$2:$I$959,""))</f>
        <v/>
      </c>
      <c r="D442" s="37" t="str">
        <f>IF(ISBLANK(A442),"",IF(_xlfn.XLOOKUP(A442,'pokedex_(Update_04.21)'!$A$2:$A$959,'pokedex_(Update_04.21)'!$J$2:$J$959,"")=0,"",_xlfn.XLOOKUP(A442,'pokedex_(Update_04.21)'!$A$2:$A$959,'pokedex_(Update_04.21)'!$J$2:$J$959,"")))</f>
        <v/>
      </c>
      <c r="Q442" s="37"/>
      <c r="R442" s="37"/>
      <c r="S442" s="37" t="str">
        <f>IF(ISBLANK(Q442),"",_xlfn.XLOOKUP(Q442,'pokedex_(Update_04.21)'!$A$2:$A$959,'pokedex_(Update_04.21)'!$I$2:$I$959,""))</f>
        <v/>
      </c>
      <c r="T442" s="37" t="str">
        <f>IF(ISBLANK(Q442),"",IF(_xlfn.XLOOKUP(Q442,'pokedex_(Update_04.21)'!$A$2:$A$959,'pokedex_(Update_04.21)'!$J$2:$J$959,"")=0,"",_xlfn.XLOOKUP(Q442,'pokedex_(Update_04.21)'!$A$2:$A$959,'pokedex_(Update_04.21)'!$J$2:$J$959,"")))</f>
        <v/>
      </c>
    </row>
    <row r="443" spans="1:20" x14ac:dyDescent="0.35">
      <c r="A443" s="37"/>
      <c r="B443" s="37"/>
      <c r="C443" s="37" t="str">
        <f>IF(ISBLANK(A443),"",_xlfn.XLOOKUP(A443,'pokedex_(Update_04.21)'!$A$2:$A$959,'pokedex_(Update_04.21)'!$I$2:$I$959,""))</f>
        <v/>
      </c>
      <c r="D443" s="37" t="str">
        <f>IF(ISBLANK(A443),"",IF(_xlfn.XLOOKUP(A443,'pokedex_(Update_04.21)'!$A$2:$A$959,'pokedex_(Update_04.21)'!$J$2:$J$959,"")=0,"",_xlfn.XLOOKUP(A443,'pokedex_(Update_04.21)'!$A$2:$A$959,'pokedex_(Update_04.21)'!$J$2:$J$959,"")))</f>
        <v/>
      </c>
      <c r="Q443" s="37"/>
      <c r="R443" s="37"/>
      <c r="S443" s="37" t="str">
        <f>IF(ISBLANK(Q443),"",_xlfn.XLOOKUP(Q443,'pokedex_(Update_04.21)'!$A$2:$A$959,'pokedex_(Update_04.21)'!$I$2:$I$959,""))</f>
        <v/>
      </c>
      <c r="T443" s="37" t="str">
        <f>IF(ISBLANK(Q443),"",IF(_xlfn.XLOOKUP(Q443,'pokedex_(Update_04.21)'!$A$2:$A$959,'pokedex_(Update_04.21)'!$J$2:$J$959,"")=0,"",_xlfn.XLOOKUP(Q443,'pokedex_(Update_04.21)'!$A$2:$A$959,'pokedex_(Update_04.21)'!$J$2:$J$959,"")))</f>
        <v/>
      </c>
    </row>
    <row r="444" spans="1:20" x14ac:dyDescent="0.35">
      <c r="A444" s="37"/>
      <c r="B444" s="37"/>
      <c r="C444" s="37" t="str">
        <f>IF(ISBLANK(A444),"",_xlfn.XLOOKUP(A444,'pokedex_(Update_04.21)'!$A$2:$A$959,'pokedex_(Update_04.21)'!$I$2:$I$959,""))</f>
        <v/>
      </c>
      <c r="D444" s="37" t="str">
        <f>IF(ISBLANK(A444),"",IF(_xlfn.XLOOKUP(A444,'pokedex_(Update_04.21)'!$A$2:$A$959,'pokedex_(Update_04.21)'!$J$2:$J$959,"")=0,"",_xlfn.XLOOKUP(A444,'pokedex_(Update_04.21)'!$A$2:$A$959,'pokedex_(Update_04.21)'!$J$2:$J$959,"")))</f>
        <v/>
      </c>
      <c r="Q444" s="37"/>
      <c r="R444" s="37"/>
      <c r="S444" s="37" t="str">
        <f>IF(ISBLANK(Q444),"",_xlfn.XLOOKUP(Q444,'pokedex_(Update_04.21)'!$A$2:$A$959,'pokedex_(Update_04.21)'!$I$2:$I$959,""))</f>
        <v/>
      </c>
      <c r="T444" s="37" t="str">
        <f>IF(ISBLANK(Q444),"",IF(_xlfn.XLOOKUP(Q444,'pokedex_(Update_04.21)'!$A$2:$A$959,'pokedex_(Update_04.21)'!$J$2:$J$959,"")=0,"",_xlfn.XLOOKUP(Q444,'pokedex_(Update_04.21)'!$A$2:$A$959,'pokedex_(Update_04.21)'!$J$2:$J$959,"")))</f>
        <v/>
      </c>
    </row>
    <row r="445" spans="1:20" x14ac:dyDescent="0.35">
      <c r="A445" s="37"/>
      <c r="B445" s="37"/>
      <c r="C445" s="37" t="str">
        <f>IF(ISBLANK(A445),"",_xlfn.XLOOKUP(A445,'pokedex_(Update_04.21)'!$A$2:$A$959,'pokedex_(Update_04.21)'!$I$2:$I$959,""))</f>
        <v/>
      </c>
      <c r="D445" s="37" t="str">
        <f>IF(ISBLANK(A445),"",IF(_xlfn.XLOOKUP(A445,'pokedex_(Update_04.21)'!$A$2:$A$959,'pokedex_(Update_04.21)'!$J$2:$J$959,"")=0,"",_xlfn.XLOOKUP(A445,'pokedex_(Update_04.21)'!$A$2:$A$959,'pokedex_(Update_04.21)'!$J$2:$J$959,"")))</f>
        <v/>
      </c>
      <c r="Q445" s="37"/>
      <c r="R445" s="37"/>
      <c r="S445" s="37" t="str">
        <f>IF(ISBLANK(Q445),"",_xlfn.XLOOKUP(Q445,'pokedex_(Update_04.21)'!$A$2:$A$959,'pokedex_(Update_04.21)'!$I$2:$I$959,""))</f>
        <v/>
      </c>
      <c r="T445" s="37" t="str">
        <f>IF(ISBLANK(Q445),"",IF(_xlfn.XLOOKUP(Q445,'pokedex_(Update_04.21)'!$A$2:$A$959,'pokedex_(Update_04.21)'!$J$2:$J$959,"")=0,"",_xlfn.XLOOKUP(Q445,'pokedex_(Update_04.21)'!$A$2:$A$959,'pokedex_(Update_04.21)'!$J$2:$J$959,"")))</f>
        <v/>
      </c>
    </row>
    <row r="446" spans="1:20" x14ac:dyDescent="0.35">
      <c r="A446" s="37"/>
      <c r="B446" s="37"/>
      <c r="C446" s="37" t="str">
        <f>IF(ISBLANK(A446),"",_xlfn.XLOOKUP(A446,'pokedex_(Update_04.21)'!$A$2:$A$959,'pokedex_(Update_04.21)'!$I$2:$I$959,""))</f>
        <v/>
      </c>
      <c r="D446" s="37" t="str">
        <f>IF(ISBLANK(A446),"",IF(_xlfn.XLOOKUP(A446,'pokedex_(Update_04.21)'!$A$2:$A$959,'pokedex_(Update_04.21)'!$J$2:$J$959,"")=0,"",_xlfn.XLOOKUP(A446,'pokedex_(Update_04.21)'!$A$2:$A$959,'pokedex_(Update_04.21)'!$J$2:$J$959,"")))</f>
        <v/>
      </c>
      <c r="Q446" s="37"/>
      <c r="R446" s="37"/>
      <c r="S446" s="37" t="str">
        <f>IF(ISBLANK(Q446),"",_xlfn.XLOOKUP(Q446,'pokedex_(Update_04.21)'!$A$2:$A$959,'pokedex_(Update_04.21)'!$I$2:$I$959,""))</f>
        <v/>
      </c>
      <c r="T446" s="37" t="str">
        <f>IF(ISBLANK(Q446),"",IF(_xlfn.XLOOKUP(Q446,'pokedex_(Update_04.21)'!$A$2:$A$959,'pokedex_(Update_04.21)'!$J$2:$J$959,"")=0,"",_xlfn.XLOOKUP(Q446,'pokedex_(Update_04.21)'!$A$2:$A$959,'pokedex_(Update_04.21)'!$J$2:$J$959,"")))</f>
        <v/>
      </c>
    </row>
    <row r="447" spans="1:20" x14ac:dyDescent="0.35">
      <c r="A447" s="37"/>
      <c r="B447" s="37"/>
      <c r="C447" s="37" t="str">
        <f>IF(ISBLANK(A447),"",_xlfn.XLOOKUP(A447,'pokedex_(Update_04.21)'!$A$2:$A$959,'pokedex_(Update_04.21)'!$I$2:$I$959,""))</f>
        <v/>
      </c>
      <c r="D447" s="37" t="str">
        <f>IF(ISBLANK(A447),"",IF(_xlfn.XLOOKUP(A447,'pokedex_(Update_04.21)'!$A$2:$A$959,'pokedex_(Update_04.21)'!$J$2:$J$959,"")=0,"",_xlfn.XLOOKUP(A447,'pokedex_(Update_04.21)'!$A$2:$A$959,'pokedex_(Update_04.21)'!$J$2:$J$959,"")))</f>
        <v/>
      </c>
      <c r="Q447" s="37"/>
      <c r="R447" s="37"/>
      <c r="S447" s="37" t="str">
        <f>IF(ISBLANK(Q447),"",_xlfn.XLOOKUP(Q447,'pokedex_(Update_04.21)'!$A$2:$A$959,'pokedex_(Update_04.21)'!$I$2:$I$959,""))</f>
        <v/>
      </c>
      <c r="T447" s="37" t="str">
        <f>IF(ISBLANK(Q447),"",IF(_xlfn.XLOOKUP(Q447,'pokedex_(Update_04.21)'!$A$2:$A$959,'pokedex_(Update_04.21)'!$J$2:$J$959,"")=0,"",_xlfn.XLOOKUP(Q447,'pokedex_(Update_04.21)'!$A$2:$A$959,'pokedex_(Update_04.21)'!$J$2:$J$959,"")))</f>
        <v/>
      </c>
    </row>
    <row r="448" spans="1:20" x14ac:dyDescent="0.35">
      <c r="A448" s="37"/>
      <c r="B448" s="37"/>
      <c r="C448" s="37" t="str">
        <f>IF(ISBLANK(A448),"",_xlfn.XLOOKUP(A448,'pokedex_(Update_04.21)'!$A$2:$A$959,'pokedex_(Update_04.21)'!$I$2:$I$959,""))</f>
        <v/>
      </c>
      <c r="D448" s="37" t="str">
        <f>IF(ISBLANK(A448),"",IF(_xlfn.XLOOKUP(A448,'pokedex_(Update_04.21)'!$A$2:$A$959,'pokedex_(Update_04.21)'!$J$2:$J$959,"")=0,"",_xlfn.XLOOKUP(A448,'pokedex_(Update_04.21)'!$A$2:$A$959,'pokedex_(Update_04.21)'!$J$2:$J$959,"")))</f>
        <v/>
      </c>
      <c r="Q448" s="37"/>
      <c r="R448" s="37"/>
      <c r="S448" s="37" t="str">
        <f>IF(ISBLANK(Q448),"",_xlfn.XLOOKUP(Q448,'pokedex_(Update_04.21)'!$A$2:$A$959,'pokedex_(Update_04.21)'!$I$2:$I$959,""))</f>
        <v/>
      </c>
      <c r="T448" s="37" t="str">
        <f>IF(ISBLANK(Q448),"",IF(_xlfn.XLOOKUP(Q448,'pokedex_(Update_04.21)'!$A$2:$A$959,'pokedex_(Update_04.21)'!$J$2:$J$959,"")=0,"",_xlfn.XLOOKUP(Q448,'pokedex_(Update_04.21)'!$A$2:$A$959,'pokedex_(Update_04.21)'!$J$2:$J$959,"")))</f>
        <v/>
      </c>
    </row>
    <row r="449" spans="1:20" x14ac:dyDescent="0.35">
      <c r="A449" s="37"/>
      <c r="B449" s="37"/>
      <c r="C449" s="37" t="str">
        <f>IF(ISBLANK(A449),"",_xlfn.XLOOKUP(A449,'pokedex_(Update_04.21)'!$A$2:$A$959,'pokedex_(Update_04.21)'!$I$2:$I$959,""))</f>
        <v/>
      </c>
      <c r="D449" s="37" t="str">
        <f>IF(ISBLANK(A449),"",IF(_xlfn.XLOOKUP(A449,'pokedex_(Update_04.21)'!$A$2:$A$959,'pokedex_(Update_04.21)'!$J$2:$J$959,"")=0,"",_xlfn.XLOOKUP(A449,'pokedex_(Update_04.21)'!$A$2:$A$959,'pokedex_(Update_04.21)'!$J$2:$J$959,"")))</f>
        <v/>
      </c>
      <c r="Q449" s="37"/>
      <c r="R449" s="37"/>
      <c r="S449" s="37" t="str">
        <f>IF(ISBLANK(Q449),"",_xlfn.XLOOKUP(Q449,'pokedex_(Update_04.21)'!$A$2:$A$959,'pokedex_(Update_04.21)'!$I$2:$I$959,""))</f>
        <v/>
      </c>
      <c r="T449" s="37" t="str">
        <f>IF(ISBLANK(Q449),"",IF(_xlfn.XLOOKUP(Q449,'pokedex_(Update_04.21)'!$A$2:$A$959,'pokedex_(Update_04.21)'!$J$2:$J$959,"")=0,"",_xlfn.XLOOKUP(Q449,'pokedex_(Update_04.21)'!$A$2:$A$959,'pokedex_(Update_04.21)'!$J$2:$J$959,"")))</f>
        <v/>
      </c>
    </row>
    <row r="450" spans="1:20" x14ac:dyDescent="0.35">
      <c r="A450" s="37"/>
      <c r="B450" s="37"/>
      <c r="C450" s="37" t="str">
        <f>IF(ISBLANK(A450),"",_xlfn.XLOOKUP(A450,'pokedex_(Update_04.21)'!$A$2:$A$959,'pokedex_(Update_04.21)'!$I$2:$I$959,""))</f>
        <v/>
      </c>
      <c r="D450" s="37" t="str">
        <f>IF(ISBLANK(A450),"",IF(_xlfn.XLOOKUP(A450,'pokedex_(Update_04.21)'!$A$2:$A$959,'pokedex_(Update_04.21)'!$J$2:$J$959,"")=0,"",_xlfn.XLOOKUP(A450,'pokedex_(Update_04.21)'!$A$2:$A$959,'pokedex_(Update_04.21)'!$J$2:$J$959,"")))</f>
        <v/>
      </c>
      <c r="Q450" s="37"/>
      <c r="R450" s="37"/>
      <c r="S450" s="37" t="str">
        <f>IF(ISBLANK(Q450),"",_xlfn.XLOOKUP(Q450,'pokedex_(Update_04.21)'!$A$2:$A$959,'pokedex_(Update_04.21)'!$I$2:$I$959,""))</f>
        <v/>
      </c>
      <c r="T450" s="37" t="str">
        <f>IF(ISBLANK(Q450),"",IF(_xlfn.XLOOKUP(Q450,'pokedex_(Update_04.21)'!$A$2:$A$959,'pokedex_(Update_04.21)'!$J$2:$J$959,"")=0,"",_xlfn.XLOOKUP(Q450,'pokedex_(Update_04.21)'!$A$2:$A$959,'pokedex_(Update_04.21)'!$J$2:$J$959,"")))</f>
        <v/>
      </c>
    </row>
    <row r="451" spans="1:20" x14ac:dyDescent="0.35">
      <c r="A451" s="37"/>
      <c r="B451" s="37"/>
      <c r="C451" s="37" t="str">
        <f>IF(ISBLANK(A451),"",_xlfn.XLOOKUP(A451,'pokedex_(Update_04.21)'!$A$2:$A$959,'pokedex_(Update_04.21)'!$I$2:$I$959,""))</f>
        <v/>
      </c>
      <c r="D451" s="37" t="str">
        <f>IF(ISBLANK(A451),"",IF(_xlfn.XLOOKUP(A451,'pokedex_(Update_04.21)'!$A$2:$A$959,'pokedex_(Update_04.21)'!$J$2:$J$959,"")=0,"",_xlfn.XLOOKUP(A451,'pokedex_(Update_04.21)'!$A$2:$A$959,'pokedex_(Update_04.21)'!$J$2:$J$959,"")))</f>
        <v/>
      </c>
      <c r="Q451" s="37"/>
      <c r="R451" s="37"/>
      <c r="S451" s="37" t="str">
        <f>IF(ISBLANK(Q451),"",_xlfn.XLOOKUP(Q451,'pokedex_(Update_04.21)'!$A$2:$A$959,'pokedex_(Update_04.21)'!$I$2:$I$959,""))</f>
        <v/>
      </c>
      <c r="T451" s="37" t="str">
        <f>IF(ISBLANK(Q451),"",IF(_xlfn.XLOOKUP(Q451,'pokedex_(Update_04.21)'!$A$2:$A$959,'pokedex_(Update_04.21)'!$J$2:$J$959,"")=0,"",_xlfn.XLOOKUP(Q451,'pokedex_(Update_04.21)'!$A$2:$A$959,'pokedex_(Update_04.21)'!$J$2:$J$959,"")))</f>
        <v/>
      </c>
    </row>
    <row r="452" spans="1:20" x14ac:dyDescent="0.35">
      <c r="A452" s="37"/>
      <c r="B452" s="37"/>
      <c r="C452" s="37" t="str">
        <f>IF(ISBLANK(A452),"",_xlfn.XLOOKUP(A452,'pokedex_(Update_04.21)'!$A$2:$A$959,'pokedex_(Update_04.21)'!$I$2:$I$959,""))</f>
        <v/>
      </c>
      <c r="D452" s="37" t="str">
        <f>IF(ISBLANK(A452),"",IF(_xlfn.XLOOKUP(A452,'pokedex_(Update_04.21)'!$A$2:$A$959,'pokedex_(Update_04.21)'!$J$2:$J$959,"")=0,"",_xlfn.XLOOKUP(A452,'pokedex_(Update_04.21)'!$A$2:$A$959,'pokedex_(Update_04.21)'!$J$2:$J$959,"")))</f>
        <v/>
      </c>
      <c r="Q452" s="37"/>
      <c r="R452" s="37"/>
      <c r="S452" s="37" t="str">
        <f>IF(ISBLANK(Q452),"",_xlfn.XLOOKUP(Q452,'pokedex_(Update_04.21)'!$A$2:$A$959,'pokedex_(Update_04.21)'!$I$2:$I$959,""))</f>
        <v/>
      </c>
      <c r="T452" s="37" t="str">
        <f>IF(ISBLANK(Q452),"",IF(_xlfn.XLOOKUP(Q452,'pokedex_(Update_04.21)'!$A$2:$A$959,'pokedex_(Update_04.21)'!$J$2:$J$959,"")=0,"",_xlfn.XLOOKUP(Q452,'pokedex_(Update_04.21)'!$A$2:$A$959,'pokedex_(Update_04.21)'!$J$2:$J$959,"")))</f>
        <v/>
      </c>
    </row>
    <row r="453" spans="1:20" x14ac:dyDescent="0.35">
      <c r="A453" s="37"/>
      <c r="B453" s="37"/>
      <c r="C453" s="37" t="str">
        <f>IF(ISBLANK(A453),"",_xlfn.XLOOKUP(A453,'pokedex_(Update_04.21)'!$A$2:$A$959,'pokedex_(Update_04.21)'!$I$2:$I$959,""))</f>
        <v/>
      </c>
      <c r="D453" s="37" t="str">
        <f>IF(ISBLANK(A453),"",IF(_xlfn.XLOOKUP(A453,'pokedex_(Update_04.21)'!$A$2:$A$959,'pokedex_(Update_04.21)'!$J$2:$J$959,"")=0,"",_xlfn.XLOOKUP(A453,'pokedex_(Update_04.21)'!$A$2:$A$959,'pokedex_(Update_04.21)'!$J$2:$J$959,"")))</f>
        <v/>
      </c>
      <c r="Q453" s="37"/>
      <c r="R453" s="37"/>
      <c r="S453" s="37" t="str">
        <f>IF(ISBLANK(Q453),"",_xlfn.XLOOKUP(Q453,'pokedex_(Update_04.21)'!$A$2:$A$959,'pokedex_(Update_04.21)'!$I$2:$I$959,""))</f>
        <v/>
      </c>
      <c r="T453" s="37" t="str">
        <f>IF(ISBLANK(Q453),"",IF(_xlfn.XLOOKUP(Q453,'pokedex_(Update_04.21)'!$A$2:$A$959,'pokedex_(Update_04.21)'!$J$2:$J$959,"")=0,"",_xlfn.XLOOKUP(Q453,'pokedex_(Update_04.21)'!$A$2:$A$959,'pokedex_(Update_04.21)'!$J$2:$J$959,"")))</f>
        <v/>
      </c>
    </row>
    <row r="454" spans="1:20" x14ac:dyDescent="0.35">
      <c r="A454" s="37"/>
      <c r="B454" s="37"/>
      <c r="C454" s="37" t="str">
        <f>IF(ISBLANK(A454),"",_xlfn.XLOOKUP(A454,'pokedex_(Update_04.21)'!$A$2:$A$959,'pokedex_(Update_04.21)'!$I$2:$I$959,""))</f>
        <v/>
      </c>
      <c r="D454" s="37" t="str">
        <f>IF(ISBLANK(A454),"",IF(_xlfn.XLOOKUP(A454,'pokedex_(Update_04.21)'!$A$2:$A$959,'pokedex_(Update_04.21)'!$J$2:$J$959,"")=0,"",_xlfn.XLOOKUP(A454,'pokedex_(Update_04.21)'!$A$2:$A$959,'pokedex_(Update_04.21)'!$J$2:$J$959,"")))</f>
        <v/>
      </c>
      <c r="Q454" s="37"/>
      <c r="R454" s="37"/>
      <c r="S454" s="37" t="str">
        <f>IF(ISBLANK(Q454),"",_xlfn.XLOOKUP(Q454,'pokedex_(Update_04.21)'!$A$2:$A$959,'pokedex_(Update_04.21)'!$I$2:$I$959,""))</f>
        <v/>
      </c>
      <c r="T454" s="37" t="str">
        <f>IF(ISBLANK(Q454),"",IF(_xlfn.XLOOKUP(Q454,'pokedex_(Update_04.21)'!$A$2:$A$959,'pokedex_(Update_04.21)'!$J$2:$J$959,"")=0,"",_xlfn.XLOOKUP(Q454,'pokedex_(Update_04.21)'!$A$2:$A$959,'pokedex_(Update_04.21)'!$J$2:$J$959,"")))</f>
        <v/>
      </c>
    </row>
    <row r="455" spans="1:20" x14ac:dyDescent="0.35">
      <c r="A455" s="37"/>
      <c r="B455" s="37"/>
      <c r="C455" s="37" t="str">
        <f>IF(ISBLANK(A455),"",_xlfn.XLOOKUP(A455,'pokedex_(Update_04.21)'!$A$2:$A$959,'pokedex_(Update_04.21)'!$I$2:$I$959,""))</f>
        <v/>
      </c>
      <c r="D455" s="37" t="str">
        <f>IF(ISBLANK(A455),"",IF(_xlfn.XLOOKUP(A455,'pokedex_(Update_04.21)'!$A$2:$A$959,'pokedex_(Update_04.21)'!$J$2:$J$959,"")=0,"",_xlfn.XLOOKUP(A455,'pokedex_(Update_04.21)'!$A$2:$A$959,'pokedex_(Update_04.21)'!$J$2:$J$959,"")))</f>
        <v/>
      </c>
      <c r="Q455" s="37"/>
      <c r="R455" s="37"/>
      <c r="S455" s="37" t="str">
        <f>IF(ISBLANK(Q455),"",_xlfn.XLOOKUP(Q455,'pokedex_(Update_04.21)'!$A$2:$A$959,'pokedex_(Update_04.21)'!$I$2:$I$959,""))</f>
        <v/>
      </c>
      <c r="T455" s="37" t="str">
        <f>IF(ISBLANK(Q455),"",IF(_xlfn.XLOOKUP(Q455,'pokedex_(Update_04.21)'!$A$2:$A$959,'pokedex_(Update_04.21)'!$J$2:$J$959,"")=0,"",_xlfn.XLOOKUP(Q455,'pokedex_(Update_04.21)'!$A$2:$A$959,'pokedex_(Update_04.21)'!$J$2:$J$959,"")))</f>
        <v/>
      </c>
    </row>
    <row r="456" spans="1:20" x14ac:dyDescent="0.35">
      <c r="A456" s="37"/>
      <c r="B456" s="37"/>
      <c r="C456" s="37" t="str">
        <f>IF(ISBLANK(A456),"",_xlfn.XLOOKUP(A456,'pokedex_(Update_04.21)'!$A$2:$A$959,'pokedex_(Update_04.21)'!$I$2:$I$959,""))</f>
        <v/>
      </c>
      <c r="D456" s="37" t="str">
        <f>IF(ISBLANK(A456),"",IF(_xlfn.XLOOKUP(A456,'pokedex_(Update_04.21)'!$A$2:$A$959,'pokedex_(Update_04.21)'!$J$2:$J$959,"")=0,"",_xlfn.XLOOKUP(A456,'pokedex_(Update_04.21)'!$A$2:$A$959,'pokedex_(Update_04.21)'!$J$2:$J$959,"")))</f>
        <v/>
      </c>
      <c r="Q456" s="37"/>
      <c r="R456" s="37"/>
      <c r="S456" s="37" t="str">
        <f>IF(ISBLANK(Q456),"",_xlfn.XLOOKUP(Q456,'pokedex_(Update_04.21)'!$A$2:$A$959,'pokedex_(Update_04.21)'!$I$2:$I$959,""))</f>
        <v/>
      </c>
      <c r="T456" s="37" t="str">
        <f>IF(ISBLANK(Q456),"",IF(_xlfn.XLOOKUP(Q456,'pokedex_(Update_04.21)'!$A$2:$A$959,'pokedex_(Update_04.21)'!$J$2:$J$959,"")=0,"",_xlfn.XLOOKUP(Q456,'pokedex_(Update_04.21)'!$A$2:$A$959,'pokedex_(Update_04.21)'!$J$2:$J$959,"")))</f>
        <v/>
      </c>
    </row>
    <row r="457" spans="1:20" x14ac:dyDescent="0.35">
      <c r="A457" s="37"/>
      <c r="B457" s="37"/>
      <c r="C457" s="37" t="str">
        <f>IF(ISBLANK(A457),"",_xlfn.XLOOKUP(A457,'pokedex_(Update_04.21)'!$A$2:$A$959,'pokedex_(Update_04.21)'!$I$2:$I$959,""))</f>
        <v/>
      </c>
      <c r="D457" s="37" t="str">
        <f>IF(ISBLANK(A457),"",IF(_xlfn.XLOOKUP(A457,'pokedex_(Update_04.21)'!$A$2:$A$959,'pokedex_(Update_04.21)'!$J$2:$J$959,"")=0,"",_xlfn.XLOOKUP(A457,'pokedex_(Update_04.21)'!$A$2:$A$959,'pokedex_(Update_04.21)'!$J$2:$J$959,"")))</f>
        <v/>
      </c>
      <c r="Q457" s="37"/>
      <c r="R457" s="37"/>
      <c r="S457" s="37" t="str">
        <f>IF(ISBLANK(Q457),"",_xlfn.XLOOKUP(Q457,'pokedex_(Update_04.21)'!$A$2:$A$959,'pokedex_(Update_04.21)'!$I$2:$I$959,""))</f>
        <v/>
      </c>
      <c r="T457" s="37" t="str">
        <f>IF(ISBLANK(Q457),"",IF(_xlfn.XLOOKUP(Q457,'pokedex_(Update_04.21)'!$A$2:$A$959,'pokedex_(Update_04.21)'!$J$2:$J$959,"")=0,"",_xlfn.XLOOKUP(Q457,'pokedex_(Update_04.21)'!$A$2:$A$959,'pokedex_(Update_04.21)'!$J$2:$J$959,"")))</f>
        <v/>
      </c>
    </row>
    <row r="458" spans="1:20" x14ac:dyDescent="0.35">
      <c r="A458" s="37"/>
      <c r="B458" s="37"/>
      <c r="C458" s="37" t="str">
        <f>IF(ISBLANK(A458),"",_xlfn.XLOOKUP(A458,'pokedex_(Update_04.21)'!$A$2:$A$959,'pokedex_(Update_04.21)'!$I$2:$I$959,""))</f>
        <v/>
      </c>
      <c r="D458" s="37" t="str">
        <f>IF(ISBLANK(A458),"",IF(_xlfn.XLOOKUP(A458,'pokedex_(Update_04.21)'!$A$2:$A$959,'pokedex_(Update_04.21)'!$J$2:$J$959,"")=0,"",_xlfn.XLOOKUP(A458,'pokedex_(Update_04.21)'!$A$2:$A$959,'pokedex_(Update_04.21)'!$J$2:$J$959,"")))</f>
        <v/>
      </c>
      <c r="Q458" s="37"/>
      <c r="R458" s="37"/>
      <c r="S458" s="37" t="str">
        <f>IF(ISBLANK(Q458),"",_xlfn.XLOOKUP(Q458,'pokedex_(Update_04.21)'!$A$2:$A$959,'pokedex_(Update_04.21)'!$I$2:$I$959,""))</f>
        <v/>
      </c>
      <c r="T458" s="37" t="str">
        <f>IF(ISBLANK(Q458),"",IF(_xlfn.XLOOKUP(Q458,'pokedex_(Update_04.21)'!$A$2:$A$959,'pokedex_(Update_04.21)'!$J$2:$J$959,"")=0,"",_xlfn.XLOOKUP(Q458,'pokedex_(Update_04.21)'!$A$2:$A$959,'pokedex_(Update_04.21)'!$J$2:$J$959,"")))</f>
        <v/>
      </c>
    </row>
    <row r="459" spans="1:20" x14ac:dyDescent="0.35">
      <c r="A459" s="37"/>
      <c r="B459" s="37"/>
      <c r="C459" s="37" t="str">
        <f>IF(ISBLANK(A459),"",_xlfn.XLOOKUP(A459,'pokedex_(Update_04.21)'!$A$2:$A$959,'pokedex_(Update_04.21)'!$I$2:$I$959,""))</f>
        <v/>
      </c>
      <c r="D459" s="37" t="str">
        <f>IF(ISBLANK(A459),"",IF(_xlfn.XLOOKUP(A459,'pokedex_(Update_04.21)'!$A$2:$A$959,'pokedex_(Update_04.21)'!$J$2:$J$959,"")=0,"",_xlfn.XLOOKUP(A459,'pokedex_(Update_04.21)'!$A$2:$A$959,'pokedex_(Update_04.21)'!$J$2:$J$959,"")))</f>
        <v/>
      </c>
      <c r="Q459" s="37"/>
      <c r="R459" s="37"/>
      <c r="S459" s="37" t="str">
        <f>IF(ISBLANK(Q459),"",_xlfn.XLOOKUP(Q459,'pokedex_(Update_04.21)'!$A$2:$A$959,'pokedex_(Update_04.21)'!$I$2:$I$959,""))</f>
        <v/>
      </c>
      <c r="T459" s="37" t="str">
        <f>IF(ISBLANK(Q459),"",IF(_xlfn.XLOOKUP(Q459,'pokedex_(Update_04.21)'!$A$2:$A$959,'pokedex_(Update_04.21)'!$J$2:$J$959,"")=0,"",_xlfn.XLOOKUP(Q459,'pokedex_(Update_04.21)'!$A$2:$A$959,'pokedex_(Update_04.21)'!$J$2:$J$959,"")))</f>
        <v/>
      </c>
    </row>
    <row r="460" spans="1:20" x14ac:dyDescent="0.35">
      <c r="A460" s="37"/>
      <c r="B460" s="37"/>
      <c r="C460" s="37" t="str">
        <f>IF(ISBLANK(A460),"",_xlfn.XLOOKUP(A460,'pokedex_(Update_04.21)'!$A$2:$A$959,'pokedex_(Update_04.21)'!$I$2:$I$959,""))</f>
        <v/>
      </c>
      <c r="D460" s="37" t="str">
        <f>IF(ISBLANK(A460),"",IF(_xlfn.XLOOKUP(A460,'pokedex_(Update_04.21)'!$A$2:$A$959,'pokedex_(Update_04.21)'!$J$2:$J$959,"")=0,"",_xlfn.XLOOKUP(A460,'pokedex_(Update_04.21)'!$A$2:$A$959,'pokedex_(Update_04.21)'!$J$2:$J$959,"")))</f>
        <v/>
      </c>
      <c r="Q460" s="37"/>
      <c r="R460" s="37"/>
      <c r="S460" s="37" t="str">
        <f>IF(ISBLANK(Q460),"",_xlfn.XLOOKUP(Q460,'pokedex_(Update_04.21)'!$A$2:$A$959,'pokedex_(Update_04.21)'!$I$2:$I$959,""))</f>
        <v/>
      </c>
      <c r="T460" s="37" t="str">
        <f>IF(ISBLANK(Q460),"",IF(_xlfn.XLOOKUP(Q460,'pokedex_(Update_04.21)'!$A$2:$A$959,'pokedex_(Update_04.21)'!$J$2:$J$959,"")=0,"",_xlfn.XLOOKUP(Q460,'pokedex_(Update_04.21)'!$A$2:$A$959,'pokedex_(Update_04.21)'!$J$2:$J$959,"")))</f>
        <v/>
      </c>
    </row>
    <row r="461" spans="1:20" x14ac:dyDescent="0.35">
      <c r="A461" s="37"/>
      <c r="B461" s="37"/>
      <c r="C461" s="37" t="str">
        <f>IF(ISBLANK(A461),"",_xlfn.XLOOKUP(A461,'pokedex_(Update_04.21)'!$A$2:$A$959,'pokedex_(Update_04.21)'!$I$2:$I$959,""))</f>
        <v/>
      </c>
      <c r="D461" s="37" t="str">
        <f>IF(ISBLANK(A461),"",IF(_xlfn.XLOOKUP(A461,'pokedex_(Update_04.21)'!$A$2:$A$959,'pokedex_(Update_04.21)'!$J$2:$J$959,"")=0,"",_xlfn.XLOOKUP(A461,'pokedex_(Update_04.21)'!$A$2:$A$959,'pokedex_(Update_04.21)'!$J$2:$J$959,"")))</f>
        <v/>
      </c>
      <c r="Q461" s="37"/>
      <c r="R461" s="37"/>
      <c r="S461" s="37" t="str">
        <f>IF(ISBLANK(Q461),"",_xlfn.XLOOKUP(Q461,'pokedex_(Update_04.21)'!$A$2:$A$959,'pokedex_(Update_04.21)'!$I$2:$I$959,""))</f>
        <v/>
      </c>
      <c r="T461" s="37" t="str">
        <f>IF(ISBLANK(Q461),"",IF(_xlfn.XLOOKUP(Q461,'pokedex_(Update_04.21)'!$A$2:$A$959,'pokedex_(Update_04.21)'!$J$2:$J$959,"")=0,"",_xlfn.XLOOKUP(Q461,'pokedex_(Update_04.21)'!$A$2:$A$959,'pokedex_(Update_04.21)'!$J$2:$J$959,"")))</f>
        <v/>
      </c>
    </row>
    <row r="462" spans="1:20" x14ac:dyDescent="0.35">
      <c r="A462" s="37"/>
      <c r="B462" s="37"/>
      <c r="C462" s="37" t="str">
        <f>IF(ISBLANK(A462),"",_xlfn.XLOOKUP(A462,'pokedex_(Update_04.21)'!$A$2:$A$959,'pokedex_(Update_04.21)'!$I$2:$I$959,""))</f>
        <v/>
      </c>
      <c r="D462" s="37" t="str">
        <f>IF(ISBLANK(A462),"",IF(_xlfn.XLOOKUP(A462,'pokedex_(Update_04.21)'!$A$2:$A$959,'pokedex_(Update_04.21)'!$J$2:$J$959,"")=0,"",_xlfn.XLOOKUP(A462,'pokedex_(Update_04.21)'!$A$2:$A$959,'pokedex_(Update_04.21)'!$J$2:$J$959,"")))</f>
        <v/>
      </c>
      <c r="Q462" s="37"/>
      <c r="R462" s="37"/>
      <c r="S462" s="37" t="str">
        <f>IF(ISBLANK(Q462),"",_xlfn.XLOOKUP(Q462,'pokedex_(Update_04.21)'!$A$2:$A$959,'pokedex_(Update_04.21)'!$I$2:$I$959,""))</f>
        <v/>
      </c>
      <c r="T462" s="37" t="str">
        <f>IF(ISBLANK(Q462),"",IF(_xlfn.XLOOKUP(Q462,'pokedex_(Update_04.21)'!$A$2:$A$959,'pokedex_(Update_04.21)'!$J$2:$J$959,"")=0,"",_xlfn.XLOOKUP(Q462,'pokedex_(Update_04.21)'!$A$2:$A$959,'pokedex_(Update_04.21)'!$J$2:$J$959,"")))</f>
        <v/>
      </c>
    </row>
    <row r="463" spans="1:20" x14ac:dyDescent="0.35">
      <c r="A463" s="37"/>
      <c r="B463" s="37"/>
      <c r="C463" s="37" t="str">
        <f>IF(ISBLANK(A463),"",_xlfn.XLOOKUP(A463,'pokedex_(Update_04.21)'!$A$2:$A$959,'pokedex_(Update_04.21)'!$I$2:$I$959,""))</f>
        <v/>
      </c>
      <c r="D463" s="37" t="str">
        <f>IF(ISBLANK(A463),"",IF(_xlfn.XLOOKUP(A463,'pokedex_(Update_04.21)'!$A$2:$A$959,'pokedex_(Update_04.21)'!$J$2:$J$959,"")=0,"",_xlfn.XLOOKUP(A463,'pokedex_(Update_04.21)'!$A$2:$A$959,'pokedex_(Update_04.21)'!$J$2:$J$959,"")))</f>
        <v/>
      </c>
      <c r="Q463" s="37"/>
      <c r="R463" s="37"/>
      <c r="S463" s="37" t="str">
        <f>IF(ISBLANK(Q463),"",_xlfn.XLOOKUP(Q463,'pokedex_(Update_04.21)'!$A$2:$A$959,'pokedex_(Update_04.21)'!$I$2:$I$959,""))</f>
        <v/>
      </c>
      <c r="T463" s="37" t="str">
        <f>IF(ISBLANK(Q463),"",IF(_xlfn.XLOOKUP(Q463,'pokedex_(Update_04.21)'!$A$2:$A$959,'pokedex_(Update_04.21)'!$J$2:$J$959,"")=0,"",_xlfn.XLOOKUP(Q463,'pokedex_(Update_04.21)'!$A$2:$A$959,'pokedex_(Update_04.21)'!$J$2:$J$959,"")))</f>
        <v/>
      </c>
    </row>
    <row r="464" spans="1:20" x14ac:dyDescent="0.35">
      <c r="A464" s="37"/>
      <c r="B464" s="37"/>
      <c r="C464" s="37" t="str">
        <f>IF(ISBLANK(A464),"",_xlfn.XLOOKUP(A464,'pokedex_(Update_04.21)'!$A$2:$A$959,'pokedex_(Update_04.21)'!$I$2:$I$959,""))</f>
        <v/>
      </c>
      <c r="D464" s="37" t="str">
        <f>IF(ISBLANK(A464),"",IF(_xlfn.XLOOKUP(A464,'pokedex_(Update_04.21)'!$A$2:$A$959,'pokedex_(Update_04.21)'!$J$2:$J$959,"")=0,"",_xlfn.XLOOKUP(A464,'pokedex_(Update_04.21)'!$A$2:$A$959,'pokedex_(Update_04.21)'!$J$2:$J$959,"")))</f>
        <v/>
      </c>
      <c r="Q464" s="37"/>
      <c r="R464" s="37"/>
      <c r="S464" s="37" t="str">
        <f>IF(ISBLANK(Q464),"",_xlfn.XLOOKUP(Q464,'pokedex_(Update_04.21)'!$A$2:$A$959,'pokedex_(Update_04.21)'!$I$2:$I$959,""))</f>
        <v/>
      </c>
      <c r="T464" s="37" t="str">
        <f>IF(ISBLANK(Q464),"",IF(_xlfn.XLOOKUP(Q464,'pokedex_(Update_04.21)'!$A$2:$A$959,'pokedex_(Update_04.21)'!$J$2:$J$959,"")=0,"",_xlfn.XLOOKUP(Q464,'pokedex_(Update_04.21)'!$A$2:$A$959,'pokedex_(Update_04.21)'!$J$2:$J$959,"")))</f>
        <v/>
      </c>
    </row>
    <row r="465" spans="1:20" x14ac:dyDescent="0.35">
      <c r="A465" s="37"/>
      <c r="B465" s="37"/>
      <c r="C465" s="37" t="str">
        <f>IF(ISBLANK(A465),"",_xlfn.XLOOKUP(A465,'pokedex_(Update_04.21)'!$A$2:$A$959,'pokedex_(Update_04.21)'!$I$2:$I$959,""))</f>
        <v/>
      </c>
      <c r="D465" s="37" t="str">
        <f>IF(ISBLANK(A465),"",IF(_xlfn.XLOOKUP(A465,'pokedex_(Update_04.21)'!$A$2:$A$959,'pokedex_(Update_04.21)'!$J$2:$J$959,"")=0,"",_xlfn.XLOOKUP(A465,'pokedex_(Update_04.21)'!$A$2:$A$959,'pokedex_(Update_04.21)'!$J$2:$J$959,"")))</f>
        <v/>
      </c>
      <c r="Q465" s="37"/>
      <c r="R465" s="37"/>
      <c r="S465" s="37" t="str">
        <f>IF(ISBLANK(Q465),"",_xlfn.XLOOKUP(Q465,'pokedex_(Update_04.21)'!$A$2:$A$959,'pokedex_(Update_04.21)'!$I$2:$I$959,""))</f>
        <v/>
      </c>
      <c r="T465" s="37" t="str">
        <f>IF(ISBLANK(Q465),"",IF(_xlfn.XLOOKUP(Q465,'pokedex_(Update_04.21)'!$A$2:$A$959,'pokedex_(Update_04.21)'!$J$2:$J$959,"")=0,"",_xlfn.XLOOKUP(Q465,'pokedex_(Update_04.21)'!$A$2:$A$959,'pokedex_(Update_04.21)'!$J$2:$J$959,"")))</f>
        <v/>
      </c>
    </row>
    <row r="466" spans="1:20" x14ac:dyDescent="0.35">
      <c r="A466" s="37"/>
      <c r="B466" s="37"/>
      <c r="C466" s="37" t="str">
        <f>IF(ISBLANK(A466),"",_xlfn.XLOOKUP(A466,'pokedex_(Update_04.21)'!$A$2:$A$959,'pokedex_(Update_04.21)'!$I$2:$I$959,""))</f>
        <v/>
      </c>
      <c r="D466" s="37" t="str">
        <f>IF(ISBLANK(A466),"",IF(_xlfn.XLOOKUP(A466,'pokedex_(Update_04.21)'!$A$2:$A$959,'pokedex_(Update_04.21)'!$J$2:$J$959,"")=0,"",_xlfn.XLOOKUP(A466,'pokedex_(Update_04.21)'!$A$2:$A$959,'pokedex_(Update_04.21)'!$J$2:$J$959,"")))</f>
        <v/>
      </c>
      <c r="Q466" s="37"/>
      <c r="R466" s="37"/>
      <c r="S466" s="37" t="str">
        <f>IF(ISBLANK(Q466),"",_xlfn.XLOOKUP(Q466,'pokedex_(Update_04.21)'!$A$2:$A$959,'pokedex_(Update_04.21)'!$I$2:$I$959,""))</f>
        <v/>
      </c>
      <c r="T466" s="37" t="str">
        <f>IF(ISBLANK(Q466),"",IF(_xlfn.XLOOKUP(Q466,'pokedex_(Update_04.21)'!$A$2:$A$959,'pokedex_(Update_04.21)'!$J$2:$J$959,"")=0,"",_xlfn.XLOOKUP(Q466,'pokedex_(Update_04.21)'!$A$2:$A$959,'pokedex_(Update_04.21)'!$J$2:$J$959,"")))</f>
        <v/>
      </c>
    </row>
    <row r="467" spans="1:20" x14ac:dyDescent="0.35">
      <c r="A467" s="37"/>
      <c r="B467" s="37"/>
      <c r="C467" s="37" t="str">
        <f>IF(ISBLANK(A467),"",_xlfn.XLOOKUP(A467,'pokedex_(Update_04.21)'!$A$2:$A$959,'pokedex_(Update_04.21)'!$I$2:$I$959,""))</f>
        <v/>
      </c>
      <c r="D467" s="37" t="str">
        <f>IF(ISBLANK(A467),"",IF(_xlfn.XLOOKUP(A467,'pokedex_(Update_04.21)'!$A$2:$A$959,'pokedex_(Update_04.21)'!$J$2:$J$959,"")=0,"",_xlfn.XLOOKUP(A467,'pokedex_(Update_04.21)'!$A$2:$A$959,'pokedex_(Update_04.21)'!$J$2:$J$959,"")))</f>
        <v/>
      </c>
      <c r="Q467" s="37"/>
      <c r="R467" s="37"/>
      <c r="S467" s="37" t="str">
        <f>IF(ISBLANK(Q467),"",_xlfn.XLOOKUP(Q467,'pokedex_(Update_04.21)'!$A$2:$A$959,'pokedex_(Update_04.21)'!$I$2:$I$959,""))</f>
        <v/>
      </c>
      <c r="T467" s="37" t="str">
        <f>IF(ISBLANK(Q467),"",IF(_xlfn.XLOOKUP(Q467,'pokedex_(Update_04.21)'!$A$2:$A$959,'pokedex_(Update_04.21)'!$J$2:$J$959,"")=0,"",_xlfn.XLOOKUP(Q467,'pokedex_(Update_04.21)'!$A$2:$A$959,'pokedex_(Update_04.21)'!$J$2:$J$959,"")))</f>
        <v/>
      </c>
    </row>
    <row r="468" spans="1:20" x14ac:dyDescent="0.35">
      <c r="A468" s="37"/>
      <c r="B468" s="37"/>
      <c r="C468" s="37" t="str">
        <f>IF(ISBLANK(A468),"",_xlfn.XLOOKUP(A468,'pokedex_(Update_04.21)'!$A$2:$A$959,'pokedex_(Update_04.21)'!$I$2:$I$959,""))</f>
        <v/>
      </c>
      <c r="D468" s="37" t="str">
        <f>IF(ISBLANK(A468),"",IF(_xlfn.XLOOKUP(A468,'pokedex_(Update_04.21)'!$A$2:$A$959,'pokedex_(Update_04.21)'!$J$2:$J$959,"")=0,"",_xlfn.XLOOKUP(A468,'pokedex_(Update_04.21)'!$A$2:$A$959,'pokedex_(Update_04.21)'!$J$2:$J$959,"")))</f>
        <v/>
      </c>
      <c r="Q468" s="37"/>
      <c r="R468" s="37"/>
      <c r="S468" s="37" t="str">
        <f>IF(ISBLANK(Q468),"",_xlfn.XLOOKUP(Q468,'pokedex_(Update_04.21)'!$A$2:$A$959,'pokedex_(Update_04.21)'!$I$2:$I$959,""))</f>
        <v/>
      </c>
      <c r="T468" s="37" t="str">
        <f>IF(ISBLANK(Q468),"",IF(_xlfn.XLOOKUP(Q468,'pokedex_(Update_04.21)'!$A$2:$A$959,'pokedex_(Update_04.21)'!$J$2:$J$959,"")=0,"",_xlfn.XLOOKUP(Q468,'pokedex_(Update_04.21)'!$A$2:$A$959,'pokedex_(Update_04.21)'!$J$2:$J$959,"")))</f>
        <v/>
      </c>
    </row>
    <row r="469" spans="1:20" x14ac:dyDescent="0.35">
      <c r="A469" s="37"/>
      <c r="B469" s="37"/>
      <c r="C469" s="37" t="str">
        <f>IF(ISBLANK(A469),"",_xlfn.XLOOKUP(A469,'pokedex_(Update_04.21)'!$A$2:$A$959,'pokedex_(Update_04.21)'!$I$2:$I$959,""))</f>
        <v/>
      </c>
      <c r="D469" s="37" t="str">
        <f>IF(ISBLANK(A469),"",IF(_xlfn.XLOOKUP(A469,'pokedex_(Update_04.21)'!$A$2:$A$959,'pokedex_(Update_04.21)'!$J$2:$J$959,"")=0,"",_xlfn.XLOOKUP(A469,'pokedex_(Update_04.21)'!$A$2:$A$959,'pokedex_(Update_04.21)'!$J$2:$J$959,"")))</f>
        <v/>
      </c>
      <c r="Q469" s="37"/>
      <c r="R469" s="37"/>
      <c r="S469" s="37" t="str">
        <f>IF(ISBLANK(Q469),"",_xlfn.XLOOKUP(Q469,'pokedex_(Update_04.21)'!$A$2:$A$959,'pokedex_(Update_04.21)'!$I$2:$I$959,""))</f>
        <v/>
      </c>
      <c r="T469" s="37" t="str">
        <f>IF(ISBLANK(Q469),"",IF(_xlfn.XLOOKUP(Q469,'pokedex_(Update_04.21)'!$A$2:$A$959,'pokedex_(Update_04.21)'!$J$2:$J$959,"")=0,"",_xlfn.XLOOKUP(Q469,'pokedex_(Update_04.21)'!$A$2:$A$959,'pokedex_(Update_04.21)'!$J$2:$J$959,"")))</f>
        <v/>
      </c>
    </row>
    <row r="470" spans="1:20" x14ac:dyDescent="0.35">
      <c r="A470" s="37"/>
      <c r="B470" s="37"/>
      <c r="C470" s="37" t="str">
        <f>IF(ISBLANK(A470),"",_xlfn.XLOOKUP(A470,'pokedex_(Update_04.21)'!$A$2:$A$959,'pokedex_(Update_04.21)'!$I$2:$I$959,""))</f>
        <v/>
      </c>
      <c r="D470" s="37" t="str">
        <f>IF(ISBLANK(A470),"",IF(_xlfn.XLOOKUP(A470,'pokedex_(Update_04.21)'!$A$2:$A$959,'pokedex_(Update_04.21)'!$J$2:$J$959,"")=0,"",_xlfn.XLOOKUP(A470,'pokedex_(Update_04.21)'!$A$2:$A$959,'pokedex_(Update_04.21)'!$J$2:$J$959,"")))</f>
        <v/>
      </c>
      <c r="Q470" s="37"/>
      <c r="R470" s="37"/>
      <c r="S470" s="37" t="str">
        <f>IF(ISBLANK(Q470),"",_xlfn.XLOOKUP(Q470,'pokedex_(Update_04.21)'!$A$2:$A$959,'pokedex_(Update_04.21)'!$I$2:$I$959,""))</f>
        <v/>
      </c>
      <c r="T470" s="37" t="str">
        <f>IF(ISBLANK(Q470),"",IF(_xlfn.XLOOKUP(Q470,'pokedex_(Update_04.21)'!$A$2:$A$959,'pokedex_(Update_04.21)'!$J$2:$J$959,"")=0,"",_xlfn.XLOOKUP(Q470,'pokedex_(Update_04.21)'!$A$2:$A$959,'pokedex_(Update_04.21)'!$J$2:$J$959,"")))</f>
        <v/>
      </c>
    </row>
    <row r="471" spans="1:20" x14ac:dyDescent="0.35">
      <c r="A471" s="37"/>
      <c r="B471" s="37"/>
      <c r="C471" s="37" t="str">
        <f>IF(ISBLANK(A471),"",_xlfn.XLOOKUP(A471,'pokedex_(Update_04.21)'!$A$2:$A$959,'pokedex_(Update_04.21)'!$I$2:$I$959,""))</f>
        <v/>
      </c>
      <c r="D471" s="37" t="str">
        <f>IF(ISBLANK(A471),"",IF(_xlfn.XLOOKUP(A471,'pokedex_(Update_04.21)'!$A$2:$A$959,'pokedex_(Update_04.21)'!$J$2:$J$959,"")=0,"",_xlfn.XLOOKUP(A471,'pokedex_(Update_04.21)'!$A$2:$A$959,'pokedex_(Update_04.21)'!$J$2:$J$959,"")))</f>
        <v/>
      </c>
      <c r="Q471" s="37"/>
      <c r="R471" s="37"/>
      <c r="S471" s="37" t="str">
        <f>IF(ISBLANK(Q471),"",_xlfn.XLOOKUP(Q471,'pokedex_(Update_04.21)'!$A$2:$A$959,'pokedex_(Update_04.21)'!$I$2:$I$959,""))</f>
        <v/>
      </c>
      <c r="T471" s="37" t="str">
        <f>IF(ISBLANK(Q471),"",IF(_xlfn.XLOOKUP(Q471,'pokedex_(Update_04.21)'!$A$2:$A$959,'pokedex_(Update_04.21)'!$J$2:$J$959,"")=0,"",_xlfn.XLOOKUP(Q471,'pokedex_(Update_04.21)'!$A$2:$A$959,'pokedex_(Update_04.21)'!$J$2:$J$959,"")))</f>
        <v/>
      </c>
    </row>
    <row r="472" spans="1:20" x14ac:dyDescent="0.35">
      <c r="A472" s="37"/>
      <c r="B472" s="37"/>
      <c r="C472" s="37" t="str">
        <f>IF(ISBLANK(A472),"",_xlfn.XLOOKUP(A472,'pokedex_(Update_04.21)'!$A$2:$A$959,'pokedex_(Update_04.21)'!$I$2:$I$959,""))</f>
        <v/>
      </c>
      <c r="D472" s="37" t="str">
        <f>IF(ISBLANK(A472),"",IF(_xlfn.XLOOKUP(A472,'pokedex_(Update_04.21)'!$A$2:$A$959,'pokedex_(Update_04.21)'!$J$2:$J$959,"")=0,"",_xlfn.XLOOKUP(A472,'pokedex_(Update_04.21)'!$A$2:$A$959,'pokedex_(Update_04.21)'!$J$2:$J$959,"")))</f>
        <v/>
      </c>
      <c r="Q472" s="37"/>
      <c r="R472" s="37"/>
      <c r="S472" s="37" t="str">
        <f>IF(ISBLANK(Q472),"",_xlfn.XLOOKUP(Q472,'pokedex_(Update_04.21)'!$A$2:$A$959,'pokedex_(Update_04.21)'!$I$2:$I$959,""))</f>
        <v/>
      </c>
      <c r="T472" s="37" t="str">
        <f>IF(ISBLANK(Q472),"",IF(_xlfn.XLOOKUP(Q472,'pokedex_(Update_04.21)'!$A$2:$A$959,'pokedex_(Update_04.21)'!$J$2:$J$959,"")=0,"",_xlfn.XLOOKUP(Q472,'pokedex_(Update_04.21)'!$A$2:$A$959,'pokedex_(Update_04.21)'!$J$2:$J$959,"")))</f>
        <v/>
      </c>
    </row>
    <row r="473" spans="1:20" x14ac:dyDescent="0.35">
      <c r="A473" s="37"/>
      <c r="B473" s="37"/>
      <c r="C473" s="37" t="str">
        <f>IF(ISBLANK(A473),"",_xlfn.XLOOKUP(A473,'pokedex_(Update_04.21)'!$A$2:$A$959,'pokedex_(Update_04.21)'!$I$2:$I$959,""))</f>
        <v/>
      </c>
      <c r="D473" s="37" t="str">
        <f>IF(ISBLANK(A473),"",IF(_xlfn.XLOOKUP(A473,'pokedex_(Update_04.21)'!$A$2:$A$959,'pokedex_(Update_04.21)'!$J$2:$J$959,"")=0,"",_xlfn.XLOOKUP(A473,'pokedex_(Update_04.21)'!$A$2:$A$959,'pokedex_(Update_04.21)'!$J$2:$J$959,"")))</f>
        <v/>
      </c>
      <c r="Q473" s="37"/>
      <c r="R473" s="37"/>
      <c r="S473" s="37" t="str">
        <f>IF(ISBLANK(Q473),"",_xlfn.XLOOKUP(Q473,'pokedex_(Update_04.21)'!$A$2:$A$959,'pokedex_(Update_04.21)'!$I$2:$I$959,""))</f>
        <v/>
      </c>
      <c r="T473" s="37" t="str">
        <f>IF(ISBLANK(Q473),"",IF(_xlfn.XLOOKUP(Q473,'pokedex_(Update_04.21)'!$A$2:$A$959,'pokedex_(Update_04.21)'!$J$2:$J$959,"")=0,"",_xlfn.XLOOKUP(Q473,'pokedex_(Update_04.21)'!$A$2:$A$959,'pokedex_(Update_04.21)'!$J$2:$J$959,"")))</f>
        <v/>
      </c>
    </row>
    <row r="474" spans="1:20" x14ac:dyDescent="0.35">
      <c r="A474" s="37"/>
      <c r="B474" s="37"/>
      <c r="C474" s="37" t="str">
        <f>IF(ISBLANK(A474),"",_xlfn.XLOOKUP(A474,'pokedex_(Update_04.21)'!$A$2:$A$959,'pokedex_(Update_04.21)'!$I$2:$I$959,""))</f>
        <v/>
      </c>
      <c r="D474" s="37" t="str">
        <f>IF(ISBLANK(A474),"",IF(_xlfn.XLOOKUP(A474,'pokedex_(Update_04.21)'!$A$2:$A$959,'pokedex_(Update_04.21)'!$J$2:$J$959,"")=0,"",_xlfn.XLOOKUP(A474,'pokedex_(Update_04.21)'!$A$2:$A$959,'pokedex_(Update_04.21)'!$J$2:$J$959,"")))</f>
        <v/>
      </c>
      <c r="Q474" s="37"/>
      <c r="R474" s="37"/>
      <c r="S474" s="37" t="str">
        <f>IF(ISBLANK(Q474),"",_xlfn.XLOOKUP(Q474,'pokedex_(Update_04.21)'!$A$2:$A$959,'pokedex_(Update_04.21)'!$I$2:$I$959,""))</f>
        <v/>
      </c>
      <c r="T474" s="37" t="str">
        <f>IF(ISBLANK(Q474),"",IF(_xlfn.XLOOKUP(Q474,'pokedex_(Update_04.21)'!$A$2:$A$959,'pokedex_(Update_04.21)'!$J$2:$J$959,"")=0,"",_xlfn.XLOOKUP(Q474,'pokedex_(Update_04.21)'!$A$2:$A$959,'pokedex_(Update_04.21)'!$J$2:$J$959,"")))</f>
        <v/>
      </c>
    </row>
    <row r="475" spans="1:20" x14ac:dyDescent="0.35">
      <c r="A475" s="37"/>
      <c r="B475" s="37"/>
      <c r="C475" s="37" t="str">
        <f>IF(ISBLANK(A475),"",_xlfn.XLOOKUP(A475,'pokedex_(Update_04.21)'!$A$2:$A$959,'pokedex_(Update_04.21)'!$I$2:$I$959,""))</f>
        <v/>
      </c>
      <c r="D475" s="37" t="str">
        <f>IF(ISBLANK(A475),"",IF(_xlfn.XLOOKUP(A475,'pokedex_(Update_04.21)'!$A$2:$A$959,'pokedex_(Update_04.21)'!$J$2:$J$959,"")=0,"",_xlfn.XLOOKUP(A475,'pokedex_(Update_04.21)'!$A$2:$A$959,'pokedex_(Update_04.21)'!$J$2:$J$959,"")))</f>
        <v/>
      </c>
      <c r="Q475" s="37"/>
      <c r="R475" s="37"/>
      <c r="S475" s="37" t="str">
        <f>IF(ISBLANK(Q475),"",_xlfn.XLOOKUP(Q475,'pokedex_(Update_04.21)'!$A$2:$A$959,'pokedex_(Update_04.21)'!$I$2:$I$959,""))</f>
        <v/>
      </c>
      <c r="T475" s="37" t="str">
        <f>IF(ISBLANK(Q475),"",IF(_xlfn.XLOOKUP(Q475,'pokedex_(Update_04.21)'!$A$2:$A$959,'pokedex_(Update_04.21)'!$J$2:$J$959,"")=0,"",_xlfn.XLOOKUP(Q475,'pokedex_(Update_04.21)'!$A$2:$A$959,'pokedex_(Update_04.21)'!$J$2:$J$959,"")))</f>
        <v/>
      </c>
    </row>
    <row r="476" spans="1:20" x14ac:dyDescent="0.35">
      <c r="A476" s="37"/>
      <c r="B476" s="37"/>
      <c r="C476" s="37" t="str">
        <f>IF(ISBLANK(A476),"",_xlfn.XLOOKUP(A476,'pokedex_(Update_04.21)'!$A$2:$A$959,'pokedex_(Update_04.21)'!$I$2:$I$959,""))</f>
        <v/>
      </c>
      <c r="D476" s="37" t="str">
        <f>IF(ISBLANK(A476),"",IF(_xlfn.XLOOKUP(A476,'pokedex_(Update_04.21)'!$A$2:$A$959,'pokedex_(Update_04.21)'!$J$2:$J$959,"")=0,"",_xlfn.XLOOKUP(A476,'pokedex_(Update_04.21)'!$A$2:$A$959,'pokedex_(Update_04.21)'!$J$2:$J$959,"")))</f>
        <v/>
      </c>
      <c r="Q476" s="37"/>
      <c r="R476" s="37"/>
      <c r="S476" s="37" t="str">
        <f>IF(ISBLANK(Q476),"",_xlfn.XLOOKUP(Q476,'pokedex_(Update_04.21)'!$A$2:$A$959,'pokedex_(Update_04.21)'!$I$2:$I$959,""))</f>
        <v/>
      </c>
      <c r="T476" s="37" t="str">
        <f>IF(ISBLANK(Q476),"",IF(_xlfn.XLOOKUP(Q476,'pokedex_(Update_04.21)'!$A$2:$A$959,'pokedex_(Update_04.21)'!$J$2:$J$959,"")=0,"",_xlfn.XLOOKUP(Q476,'pokedex_(Update_04.21)'!$A$2:$A$959,'pokedex_(Update_04.21)'!$J$2:$J$959,"")))</f>
        <v/>
      </c>
    </row>
    <row r="477" spans="1:20" x14ac:dyDescent="0.35">
      <c r="A477" s="37"/>
      <c r="B477" s="37"/>
      <c r="C477" s="37" t="str">
        <f>IF(ISBLANK(A477),"",_xlfn.XLOOKUP(A477,'pokedex_(Update_04.21)'!$A$2:$A$959,'pokedex_(Update_04.21)'!$I$2:$I$959,""))</f>
        <v/>
      </c>
      <c r="D477" s="37" t="str">
        <f>IF(ISBLANK(A477),"",IF(_xlfn.XLOOKUP(A477,'pokedex_(Update_04.21)'!$A$2:$A$959,'pokedex_(Update_04.21)'!$J$2:$J$959,"")=0,"",_xlfn.XLOOKUP(A477,'pokedex_(Update_04.21)'!$A$2:$A$959,'pokedex_(Update_04.21)'!$J$2:$J$959,"")))</f>
        <v/>
      </c>
      <c r="Q477" s="37"/>
      <c r="R477" s="37"/>
      <c r="S477" s="37" t="str">
        <f>IF(ISBLANK(Q477),"",_xlfn.XLOOKUP(Q477,'pokedex_(Update_04.21)'!$A$2:$A$959,'pokedex_(Update_04.21)'!$I$2:$I$959,""))</f>
        <v/>
      </c>
      <c r="T477" s="37" t="str">
        <f>IF(ISBLANK(Q477),"",IF(_xlfn.XLOOKUP(Q477,'pokedex_(Update_04.21)'!$A$2:$A$959,'pokedex_(Update_04.21)'!$J$2:$J$959,"")=0,"",_xlfn.XLOOKUP(Q477,'pokedex_(Update_04.21)'!$A$2:$A$959,'pokedex_(Update_04.21)'!$J$2:$J$959,"")))</f>
        <v/>
      </c>
    </row>
    <row r="478" spans="1:20" x14ac:dyDescent="0.35">
      <c r="A478" s="37"/>
      <c r="B478" s="37"/>
      <c r="C478" s="37" t="str">
        <f>IF(ISBLANK(A478),"",_xlfn.XLOOKUP(A478,'pokedex_(Update_04.21)'!$A$2:$A$959,'pokedex_(Update_04.21)'!$I$2:$I$959,""))</f>
        <v/>
      </c>
      <c r="D478" s="37" t="str">
        <f>IF(ISBLANK(A478),"",IF(_xlfn.XLOOKUP(A478,'pokedex_(Update_04.21)'!$A$2:$A$959,'pokedex_(Update_04.21)'!$J$2:$J$959,"")=0,"",_xlfn.XLOOKUP(A478,'pokedex_(Update_04.21)'!$A$2:$A$959,'pokedex_(Update_04.21)'!$J$2:$J$959,"")))</f>
        <v/>
      </c>
      <c r="Q478" s="37"/>
      <c r="R478" s="37"/>
      <c r="S478" s="37" t="str">
        <f>IF(ISBLANK(Q478),"",_xlfn.XLOOKUP(Q478,'pokedex_(Update_04.21)'!$A$2:$A$959,'pokedex_(Update_04.21)'!$I$2:$I$959,""))</f>
        <v/>
      </c>
      <c r="T478" s="37" t="str">
        <f>IF(ISBLANK(Q478),"",IF(_xlfn.XLOOKUP(Q478,'pokedex_(Update_04.21)'!$A$2:$A$959,'pokedex_(Update_04.21)'!$J$2:$J$959,"")=0,"",_xlfn.XLOOKUP(Q478,'pokedex_(Update_04.21)'!$A$2:$A$959,'pokedex_(Update_04.21)'!$J$2:$J$959,"")))</f>
        <v/>
      </c>
    </row>
    <row r="479" spans="1:20" x14ac:dyDescent="0.35">
      <c r="A479" s="37"/>
      <c r="B479" s="37"/>
      <c r="C479" s="37" t="str">
        <f>IF(ISBLANK(A479),"",_xlfn.XLOOKUP(A479,'pokedex_(Update_04.21)'!$A$2:$A$959,'pokedex_(Update_04.21)'!$I$2:$I$959,""))</f>
        <v/>
      </c>
      <c r="D479" s="37" t="str">
        <f>IF(ISBLANK(A479),"",IF(_xlfn.XLOOKUP(A479,'pokedex_(Update_04.21)'!$A$2:$A$959,'pokedex_(Update_04.21)'!$J$2:$J$959,"")=0,"",_xlfn.XLOOKUP(A479,'pokedex_(Update_04.21)'!$A$2:$A$959,'pokedex_(Update_04.21)'!$J$2:$J$959,"")))</f>
        <v/>
      </c>
      <c r="Q479" s="37"/>
      <c r="R479" s="37"/>
      <c r="S479" s="37" t="str">
        <f>IF(ISBLANK(Q479),"",_xlfn.XLOOKUP(Q479,'pokedex_(Update_04.21)'!$A$2:$A$959,'pokedex_(Update_04.21)'!$I$2:$I$959,""))</f>
        <v/>
      </c>
      <c r="T479" s="37" t="str">
        <f>IF(ISBLANK(Q479),"",IF(_xlfn.XLOOKUP(Q479,'pokedex_(Update_04.21)'!$A$2:$A$959,'pokedex_(Update_04.21)'!$J$2:$J$959,"")=0,"",_xlfn.XLOOKUP(Q479,'pokedex_(Update_04.21)'!$A$2:$A$959,'pokedex_(Update_04.21)'!$J$2:$J$959,"")))</f>
        <v/>
      </c>
    </row>
    <row r="480" spans="1:20" x14ac:dyDescent="0.35">
      <c r="A480" s="37"/>
      <c r="B480" s="37"/>
      <c r="C480" s="37" t="str">
        <f>IF(ISBLANK(A480),"",_xlfn.XLOOKUP(A480,'pokedex_(Update_04.21)'!$A$2:$A$959,'pokedex_(Update_04.21)'!$I$2:$I$959,""))</f>
        <v/>
      </c>
      <c r="D480" s="37" t="str">
        <f>IF(ISBLANK(A480),"",IF(_xlfn.XLOOKUP(A480,'pokedex_(Update_04.21)'!$A$2:$A$959,'pokedex_(Update_04.21)'!$J$2:$J$959,"")=0,"",_xlfn.XLOOKUP(A480,'pokedex_(Update_04.21)'!$A$2:$A$959,'pokedex_(Update_04.21)'!$J$2:$J$959,"")))</f>
        <v/>
      </c>
      <c r="Q480" s="37"/>
      <c r="R480" s="37"/>
      <c r="S480" s="37" t="str">
        <f>IF(ISBLANK(Q480),"",_xlfn.XLOOKUP(Q480,'pokedex_(Update_04.21)'!$A$2:$A$959,'pokedex_(Update_04.21)'!$I$2:$I$959,""))</f>
        <v/>
      </c>
      <c r="T480" s="37" t="str">
        <f>IF(ISBLANK(Q480),"",IF(_xlfn.XLOOKUP(Q480,'pokedex_(Update_04.21)'!$A$2:$A$959,'pokedex_(Update_04.21)'!$J$2:$J$959,"")=0,"",_xlfn.XLOOKUP(Q480,'pokedex_(Update_04.21)'!$A$2:$A$959,'pokedex_(Update_04.21)'!$J$2:$J$959,"")))</f>
        <v/>
      </c>
    </row>
    <row r="481" spans="1:20" x14ac:dyDescent="0.35">
      <c r="A481" s="37"/>
      <c r="B481" s="37"/>
      <c r="C481" s="37" t="str">
        <f>IF(ISBLANK(A481),"",_xlfn.XLOOKUP(A481,'pokedex_(Update_04.21)'!$A$2:$A$959,'pokedex_(Update_04.21)'!$I$2:$I$959,""))</f>
        <v/>
      </c>
      <c r="D481" s="37" t="str">
        <f>IF(ISBLANK(A481),"",IF(_xlfn.XLOOKUP(A481,'pokedex_(Update_04.21)'!$A$2:$A$959,'pokedex_(Update_04.21)'!$J$2:$J$959,"")=0,"",_xlfn.XLOOKUP(A481,'pokedex_(Update_04.21)'!$A$2:$A$959,'pokedex_(Update_04.21)'!$J$2:$J$959,"")))</f>
        <v/>
      </c>
      <c r="Q481" s="37"/>
      <c r="R481" s="37"/>
      <c r="S481" s="37" t="str">
        <f>IF(ISBLANK(Q481),"",_xlfn.XLOOKUP(Q481,'pokedex_(Update_04.21)'!$A$2:$A$959,'pokedex_(Update_04.21)'!$I$2:$I$959,""))</f>
        <v/>
      </c>
      <c r="T481" s="37" t="str">
        <f>IF(ISBLANK(Q481),"",IF(_xlfn.XLOOKUP(Q481,'pokedex_(Update_04.21)'!$A$2:$A$959,'pokedex_(Update_04.21)'!$J$2:$J$959,"")=0,"",_xlfn.XLOOKUP(Q481,'pokedex_(Update_04.21)'!$A$2:$A$959,'pokedex_(Update_04.21)'!$J$2:$J$959,"")))</f>
        <v/>
      </c>
    </row>
    <row r="482" spans="1:20" x14ac:dyDescent="0.35">
      <c r="A482" s="37"/>
      <c r="B482" s="37"/>
      <c r="C482" s="37" t="str">
        <f>IF(ISBLANK(A482),"",_xlfn.XLOOKUP(A482,'pokedex_(Update_04.21)'!$A$2:$A$959,'pokedex_(Update_04.21)'!$I$2:$I$959,""))</f>
        <v/>
      </c>
      <c r="D482" s="37" t="str">
        <f>IF(ISBLANK(A482),"",IF(_xlfn.XLOOKUP(A482,'pokedex_(Update_04.21)'!$A$2:$A$959,'pokedex_(Update_04.21)'!$J$2:$J$959,"")=0,"",_xlfn.XLOOKUP(A482,'pokedex_(Update_04.21)'!$A$2:$A$959,'pokedex_(Update_04.21)'!$J$2:$J$959,"")))</f>
        <v/>
      </c>
      <c r="Q482" s="37"/>
      <c r="R482" s="37"/>
      <c r="S482" s="37" t="str">
        <f>IF(ISBLANK(Q482),"",_xlfn.XLOOKUP(Q482,'pokedex_(Update_04.21)'!$A$2:$A$959,'pokedex_(Update_04.21)'!$I$2:$I$959,""))</f>
        <v/>
      </c>
      <c r="T482" s="37" t="str">
        <f>IF(ISBLANK(Q482),"",IF(_xlfn.XLOOKUP(Q482,'pokedex_(Update_04.21)'!$A$2:$A$959,'pokedex_(Update_04.21)'!$J$2:$J$959,"")=0,"",_xlfn.XLOOKUP(Q482,'pokedex_(Update_04.21)'!$A$2:$A$959,'pokedex_(Update_04.21)'!$J$2:$J$959,"")))</f>
        <v/>
      </c>
    </row>
    <row r="483" spans="1:20" x14ac:dyDescent="0.35">
      <c r="A483" s="37"/>
      <c r="B483" s="37"/>
      <c r="C483" s="37" t="str">
        <f>IF(ISBLANK(A483),"",_xlfn.XLOOKUP(A483,'pokedex_(Update_04.21)'!$A$2:$A$959,'pokedex_(Update_04.21)'!$I$2:$I$959,""))</f>
        <v/>
      </c>
      <c r="D483" s="37" t="str">
        <f>IF(ISBLANK(A483),"",IF(_xlfn.XLOOKUP(A483,'pokedex_(Update_04.21)'!$A$2:$A$959,'pokedex_(Update_04.21)'!$J$2:$J$959,"")=0,"",_xlfn.XLOOKUP(A483,'pokedex_(Update_04.21)'!$A$2:$A$959,'pokedex_(Update_04.21)'!$J$2:$J$959,"")))</f>
        <v/>
      </c>
      <c r="Q483" s="37"/>
      <c r="R483" s="37"/>
      <c r="S483" s="37" t="str">
        <f>IF(ISBLANK(Q483),"",_xlfn.XLOOKUP(Q483,'pokedex_(Update_04.21)'!$A$2:$A$959,'pokedex_(Update_04.21)'!$I$2:$I$959,""))</f>
        <v/>
      </c>
      <c r="T483" s="37" t="str">
        <f>IF(ISBLANK(Q483),"",IF(_xlfn.XLOOKUP(Q483,'pokedex_(Update_04.21)'!$A$2:$A$959,'pokedex_(Update_04.21)'!$J$2:$J$959,"")=0,"",_xlfn.XLOOKUP(Q483,'pokedex_(Update_04.21)'!$A$2:$A$959,'pokedex_(Update_04.21)'!$J$2:$J$959,"")))</f>
        <v/>
      </c>
    </row>
    <row r="484" spans="1:20" x14ac:dyDescent="0.35">
      <c r="A484" s="37"/>
      <c r="B484" s="37"/>
      <c r="C484" s="37" t="str">
        <f>IF(ISBLANK(A484),"",_xlfn.XLOOKUP(A484,'pokedex_(Update_04.21)'!$A$2:$A$959,'pokedex_(Update_04.21)'!$I$2:$I$959,""))</f>
        <v/>
      </c>
      <c r="D484" s="37" t="str">
        <f>IF(ISBLANK(A484),"",IF(_xlfn.XLOOKUP(A484,'pokedex_(Update_04.21)'!$A$2:$A$959,'pokedex_(Update_04.21)'!$J$2:$J$959,"")=0,"",_xlfn.XLOOKUP(A484,'pokedex_(Update_04.21)'!$A$2:$A$959,'pokedex_(Update_04.21)'!$J$2:$J$959,"")))</f>
        <v/>
      </c>
      <c r="Q484" s="37"/>
      <c r="R484" s="37"/>
      <c r="S484" s="37" t="str">
        <f>IF(ISBLANK(Q484),"",_xlfn.XLOOKUP(Q484,'pokedex_(Update_04.21)'!$A$2:$A$959,'pokedex_(Update_04.21)'!$I$2:$I$959,""))</f>
        <v/>
      </c>
      <c r="T484" s="37" t="str">
        <f>IF(ISBLANK(Q484),"",IF(_xlfn.XLOOKUP(Q484,'pokedex_(Update_04.21)'!$A$2:$A$959,'pokedex_(Update_04.21)'!$J$2:$J$959,"")=0,"",_xlfn.XLOOKUP(Q484,'pokedex_(Update_04.21)'!$A$2:$A$959,'pokedex_(Update_04.21)'!$J$2:$J$959,"")))</f>
        <v/>
      </c>
    </row>
    <row r="485" spans="1:20" x14ac:dyDescent="0.35">
      <c r="A485" s="37"/>
      <c r="B485" s="37"/>
      <c r="C485" s="37" t="str">
        <f>IF(ISBLANK(A485),"",_xlfn.XLOOKUP(A485,'pokedex_(Update_04.21)'!$A$2:$A$959,'pokedex_(Update_04.21)'!$I$2:$I$959,""))</f>
        <v/>
      </c>
      <c r="D485" s="37" t="str">
        <f>IF(ISBLANK(A485),"",IF(_xlfn.XLOOKUP(A485,'pokedex_(Update_04.21)'!$A$2:$A$959,'pokedex_(Update_04.21)'!$J$2:$J$959,"")=0,"",_xlfn.XLOOKUP(A485,'pokedex_(Update_04.21)'!$A$2:$A$959,'pokedex_(Update_04.21)'!$J$2:$J$959,"")))</f>
        <v/>
      </c>
      <c r="Q485" s="37"/>
      <c r="R485" s="37"/>
      <c r="S485" s="37" t="str">
        <f>IF(ISBLANK(Q485),"",_xlfn.XLOOKUP(Q485,'pokedex_(Update_04.21)'!$A$2:$A$959,'pokedex_(Update_04.21)'!$I$2:$I$959,""))</f>
        <v/>
      </c>
      <c r="T485" s="37" t="str">
        <f>IF(ISBLANK(Q485),"",IF(_xlfn.XLOOKUP(Q485,'pokedex_(Update_04.21)'!$A$2:$A$959,'pokedex_(Update_04.21)'!$J$2:$J$959,"")=0,"",_xlfn.XLOOKUP(Q485,'pokedex_(Update_04.21)'!$A$2:$A$959,'pokedex_(Update_04.21)'!$J$2:$J$959,"")))</f>
        <v/>
      </c>
    </row>
    <row r="486" spans="1:20" x14ac:dyDescent="0.35">
      <c r="A486" s="37"/>
      <c r="B486" s="37"/>
      <c r="C486" s="37" t="str">
        <f>IF(ISBLANK(A486),"",_xlfn.XLOOKUP(A486,'pokedex_(Update_04.21)'!$A$2:$A$959,'pokedex_(Update_04.21)'!$I$2:$I$959,""))</f>
        <v/>
      </c>
      <c r="D486" s="37" t="str">
        <f>IF(ISBLANK(A486),"",IF(_xlfn.XLOOKUP(A486,'pokedex_(Update_04.21)'!$A$2:$A$959,'pokedex_(Update_04.21)'!$J$2:$J$959,"")=0,"",_xlfn.XLOOKUP(A486,'pokedex_(Update_04.21)'!$A$2:$A$959,'pokedex_(Update_04.21)'!$J$2:$J$959,"")))</f>
        <v/>
      </c>
      <c r="Q486" s="37"/>
      <c r="R486" s="37"/>
      <c r="S486" s="37" t="str">
        <f>IF(ISBLANK(Q486),"",_xlfn.XLOOKUP(Q486,'pokedex_(Update_04.21)'!$A$2:$A$959,'pokedex_(Update_04.21)'!$I$2:$I$959,""))</f>
        <v/>
      </c>
      <c r="T486" s="37" t="str">
        <f>IF(ISBLANK(Q486),"",IF(_xlfn.XLOOKUP(Q486,'pokedex_(Update_04.21)'!$A$2:$A$959,'pokedex_(Update_04.21)'!$J$2:$J$959,"")=0,"",_xlfn.XLOOKUP(Q486,'pokedex_(Update_04.21)'!$A$2:$A$959,'pokedex_(Update_04.21)'!$J$2:$J$959,"")))</f>
        <v/>
      </c>
    </row>
    <row r="487" spans="1:20" x14ac:dyDescent="0.35">
      <c r="A487" s="37"/>
      <c r="B487" s="37"/>
      <c r="C487" s="37" t="str">
        <f>IF(ISBLANK(A487),"",_xlfn.XLOOKUP(A487,'pokedex_(Update_04.21)'!$A$2:$A$959,'pokedex_(Update_04.21)'!$I$2:$I$959,""))</f>
        <v/>
      </c>
      <c r="D487" s="37" t="str">
        <f>IF(ISBLANK(A487),"",IF(_xlfn.XLOOKUP(A487,'pokedex_(Update_04.21)'!$A$2:$A$959,'pokedex_(Update_04.21)'!$J$2:$J$959,"")=0,"",_xlfn.XLOOKUP(A487,'pokedex_(Update_04.21)'!$A$2:$A$959,'pokedex_(Update_04.21)'!$J$2:$J$959,"")))</f>
        <v/>
      </c>
      <c r="Q487" s="37"/>
      <c r="R487" s="37"/>
      <c r="S487" s="37" t="str">
        <f>IF(ISBLANK(Q487),"",_xlfn.XLOOKUP(Q487,'pokedex_(Update_04.21)'!$A$2:$A$959,'pokedex_(Update_04.21)'!$I$2:$I$959,""))</f>
        <v/>
      </c>
      <c r="T487" s="37" t="str">
        <f>IF(ISBLANK(Q487),"",IF(_xlfn.XLOOKUP(Q487,'pokedex_(Update_04.21)'!$A$2:$A$959,'pokedex_(Update_04.21)'!$J$2:$J$959,"")=0,"",_xlfn.XLOOKUP(Q487,'pokedex_(Update_04.21)'!$A$2:$A$959,'pokedex_(Update_04.21)'!$J$2:$J$959,"")))</f>
        <v/>
      </c>
    </row>
    <row r="488" spans="1:20" x14ac:dyDescent="0.35">
      <c r="A488" s="37"/>
      <c r="B488" s="37"/>
      <c r="C488" s="37" t="str">
        <f>IF(ISBLANK(A488),"",_xlfn.XLOOKUP(A488,'pokedex_(Update_04.21)'!$A$2:$A$959,'pokedex_(Update_04.21)'!$I$2:$I$959,""))</f>
        <v/>
      </c>
      <c r="D488" s="37" t="str">
        <f>IF(ISBLANK(A488),"",IF(_xlfn.XLOOKUP(A488,'pokedex_(Update_04.21)'!$A$2:$A$959,'pokedex_(Update_04.21)'!$J$2:$J$959,"")=0,"",_xlfn.XLOOKUP(A488,'pokedex_(Update_04.21)'!$A$2:$A$959,'pokedex_(Update_04.21)'!$J$2:$J$959,"")))</f>
        <v/>
      </c>
      <c r="Q488" s="37"/>
      <c r="R488" s="37"/>
      <c r="S488" s="37" t="str">
        <f>IF(ISBLANK(Q488),"",_xlfn.XLOOKUP(Q488,'pokedex_(Update_04.21)'!$A$2:$A$959,'pokedex_(Update_04.21)'!$I$2:$I$959,""))</f>
        <v/>
      </c>
      <c r="T488" s="37" t="str">
        <f>IF(ISBLANK(Q488),"",IF(_xlfn.XLOOKUP(Q488,'pokedex_(Update_04.21)'!$A$2:$A$959,'pokedex_(Update_04.21)'!$J$2:$J$959,"")=0,"",_xlfn.XLOOKUP(Q488,'pokedex_(Update_04.21)'!$A$2:$A$959,'pokedex_(Update_04.21)'!$J$2:$J$959,"")))</f>
        <v/>
      </c>
    </row>
    <row r="489" spans="1:20" x14ac:dyDescent="0.35">
      <c r="A489" s="37"/>
      <c r="B489" s="37"/>
      <c r="C489" s="37" t="str">
        <f>IF(ISBLANK(A489),"",_xlfn.XLOOKUP(A489,'pokedex_(Update_04.21)'!$A$2:$A$959,'pokedex_(Update_04.21)'!$I$2:$I$959,""))</f>
        <v/>
      </c>
      <c r="D489" s="37" t="str">
        <f>IF(ISBLANK(A489),"",IF(_xlfn.XLOOKUP(A489,'pokedex_(Update_04.21)'!$A$2:$A$959,'pokedex_(Update_04.21)'!$J$2:$J$959,"")=0,"",_xlfn.XLOOKUP(A489,'pokedex_(Update_04.21)'!$A$2:$A$959,'pokedex_(Update_04.21)'!$J$2:$J$959,"")))</f>
        <v/>
      </c>
      <c r="Q489" s="37"/>
      <c r="R489" s="37"/>
      <c r="S489" s="37" t="str">
        <f>IF(ISBLANK(Q489),"",_xlfn.XLOOKUP(Q489,'pokedex_(Update_04.21)'!$A$2:$A$959,'pokedex_(Update_04.21)'!$I$2:$I$959,""))</f>
        <v/>
      </c>
      <c r="T489" s="37" t="str">
        <f>IF(ISBLANK(Q489),"",IF(_xlfn.XLOOKUP(Q489,'pokedex_(Update_04.21)'!$A$2:$A$959,'pokedex_(Update_04.21)'!$J$2:$J$959,"")=0,"",_xlfn.XLOOKUP(Q489,'pokedex_(Update_04.21)'!$A$2:$A$959,'pokedex_(Update_04.21)'!$J$2:$J$959,"")))</f>
        <v/>
      </c>
    </row>
    <row r="490" spans="1:20" x14ac:dyDescent="0.35">
      <c r="A490" s="37"/>
      <c r="B490" s="37"/>
      <c r="C490" s="37" t="str">
        <f>IF(ISBLANK(A490),"",_xlfn.XLOOKUP(A490,'pokedex_(Update_04.21)'!$A$2:$A$959,'pokedex_(Update_04.21)'!$I$2:$I$959,""))</f>
        <v/>
      </c>
      <c r="D490" s="37" t="str">
        <f>IF(ISBLANK(A490),"",IF(_xlfn.XLOOKUP(A490,'pokedex_(Update_04.21)'!$A$2:$A$959,'pokedex_(Update_04.21)'!$J$2:$J$959,"")=0,"",_xlfn.XLOOKUP(A490,'pokedex_(Update_04.21)'!$A$2:$A$959,'pokedex_(Update_04.21)'!$J$2:$J$959,"")))</f>
        <v/>
      </c>
      <c r="Q490" s="37"/>
      <c r="R490" s="37"/>
      <c r="S490" s="37" t="str">
        <f>IF(ISBLANK(Q490),"",_xlfn.XLOOKUP(Q490,'pokedex_(Update_04.21)'!$A$2:$A$959,'pokedex_(Update_04.21)'!$I$2:$I$959,""))</f>
        <v/>
      </c>
      <c r="T490" s="37" t="str">
        <f>IF(ISBLANK(Q490),"",IF(_xlfn.XLOOKUP(Q490,'pokedex_(Update_04.21)'!$A$2:$A$959,'pokedex_(Update_04.21)'!$J$2:$J$959,"")=0,"",_xlfn.XLOOKUP(Q490,'pokedex_(Update_04.21)'!$A$2:$A$959,'pokedex_(Update_04.21)'!$J$2:$J$959,"")))</f>
        <v/>
      </c>
    </row>
    <row r="491" spans="1:20" x14ac:dyDescent="0.35">
      <c r="A491" s="37"/>
      <c r="B491" s="37"/>
      <c r="C491" s="37" t="str">
        <f>IF(ISBLANK(A491),"",_xlfn.XLOOKUP(A491,'pokedex_(Update_04.21)'!$A$2:$A$959,'pokedex_(Update_04.21)'!$I$2:$I$959,""))</f>
        <v/>
      </c>
      <c r="D491" s="37" t="str">
        <f>IF(ISBLANK(A491),"",IF(_xlfn.XLOOKUP(A491,'pokedex_(Update_04.21)'!$A$2:$A$959,'pokedex_(Update_04.21)'!$J$2:$J$959,"")=0,"",_xlfn.XLOOKUP(A491,'pokedex_(Update_04.21)'!$A$2:$A$959,'pokedex_(Update_04.21)'!$J$2:$J$959,"")))</f>
        <v/>
      </c>
      <c r="Q491" s="37"/>
      <c r="R491" s="37"/>
      <c r="S491" s="37" t="str">
        <f>IF(ISBLANK(Q491),"",_xlfn.XLOOKUP(Q491,'pokedex_(Update_04.21)'!$A$2:$A$959,'pokedex_(Update_04.21)'!$I$2:$I$959,""))</f>
        <v/>
      </c>
      <c r="T491" s="37" t="str">
        <f>IF(ISBLANK(Q491),"",IF(_xlfn.XLOOKUP(Q491,'pokedex_(Update_04.21)'!$A$2:$A$959,'pokedex_(Update_04.21)'!$J$2:$J$959,"")=0,"",_xlfn.XLOOKUP(Q491,'pokedex_(Update_04.21)'!$A$2:$A$959,'pokedex_(Update_04.21)'!$J$2:$J$959,"")))</f>
        <v/>
      </c>
    </row>
    <row r="492" spans="1:20" x14ac:dyDescent="0.35">
      <c r="A492" s="37"/>
      <c r="B492" s="37"/>
      <c r="C492" s="37" t="str">
        <f>IF(ISBLANK(A492),"",_xlfn.XLOOKUP(A492,'pokedex_(Update_04.21)'!$A$2:$A$959,'pokedex_(Update_04.21)'!$I$2:$I$959,""))</f>
        <v/>
      </c>
      <c r="D492" s="37" t="str">
        <f>IF(ISBLANK(A492),"",IF(_xlfn.XLOOKUP(A492,'pokedex_(Update_04.21)'!$A$2:$A$959,'pokedex_(Update_04.21)'!$J$2:$J$959,"")=0,"",_xlfn.XLOOKUP(A492,'pokedex_(Update_04.21)'!$A$2:$A$959,'pokedex_(Update_04.21)'!$J$2:$J$959,"")))</f>
        <v/>
      </c>
      <c r="Q492" s="37"/>
      <c r="R492" s="37"/>
      <c r="S492" s="37" t="str">
        <f>IF(ISBLANK(Q492),"",_xlfn.XLOOKUP(Q492,'pokedex_(Update_04.21)'!$A$2:$A$959,'pokedex_(Update_04.21)'!$I$2:$I$959,""))</f>
        <v/>
      </c>
      <c r="T492" s="37" t="str">
        <f>IF(ISBLANK(Q492),"",IF(_xlfn.XLOOKUP(Q492,'pokedex_(Update_04.21)'!$A$2:$A$959,'pokedex_(Update_04.21)'!$J$2:$J$959,"")=0,"",_xlfn.XLOOKUP(Q492,'pokedex_(Update_04.21)'!$A$2:$A$959,'pokedex_(Update_04.21)'!$J$2:$J$959,"")))</f>
        <v/>
      </c>
    </row>
    <row r="493" spans="1:20" x14ac:dyDescent="0.35">
      <c r="A493" s="37"/>
      <c r="B493" s="37"/>
      <c r="C493" s="37" t="str">
        <f>IF(ISBLANK(A493),"",_xlfn.XLOOKUP(A493,'pokedex_(Update_04.21)'!$A$2:$A$959,'pokedex_(Update_04.21)'!$I$2:$I$959,""))</f>
        <v/>
      </c>
      <c r="D493" s="37" t="str">
        <f>IF(ISBLANK(A493),"",IF(_xlfn.XLOOKUP(A493,'pokedex_(Update_04.21)'!$A$2:$A$959,'pokedex_(Update_04.21)'!$J$2:$J$959,"")=0,"",_xlfn.XLOOKUP(A493,'pokedex_(Update_04.21)'!$A$2:$A$959,'pokedex_(Update_04.21)'!$J$2:$J$959,"")))</f>
        <v/>
      </c>
      <c r="Q493" s="37"/>
      <c r="R493" s="37"/>
      <c r="S493" s="37" t="str">
        <f>IF(ISBLANK(Q493),"",_xlfn.XLOOKUP(Q493,'pokedex_(Update_04.21)'!$A$2:$A$959,'pokedex_(Update_04.21)'!$I$2:$I$959,""))</f>
        <v/>
      </c>
      <c r="T493" s="37" t="str">
        <f>IF(ISBLANK(Q493),"",IF(_xlfn.XLOOKUP(Q493,'pokedex_(Update_04.21)'!$A$2:$A$959,'pokedex_(Update_04.21)'!$J$2:$J$959,"")=0,"",_xlfn.XLOOKUP(Q493,'pokedex_(Update_04.21)'!$A$2:$A$959,'pokedex_(Update_04.21)'!$J$2:$J$959,"")))</f>
        <v/>
      </c>
    </row>
    <row r="494" spans="1:20" x14ac:dyDescent="0.35">
      <c r="A494" s="37"/>
      <c r="B494" s="37"/>
      <c r="C494" s="37" t="str">
        <f>IF(ISBLANK(A494),"",_xlfn.XLOOKUP(A494,'pokedex_(Update_04.21)'!$A$2:$A$959,'pokedex_(Update_04.21)'!$I$2:$I$959,""))</f>
        <v/>
      </c>
      <c r="D494" s="37" t="str">
        <f>IF(ISBLANK(A494),"",IF(_xlfn.XLOOKUP(A494,'pokedex_(Update_04.21)'!$A$2:$A$959,'pokedex_(Update_04.21)'!$J$2:$J$959,"")=0,"",_xlfn.XLOOKUP(A494,'pokedex_(Update_04.21)'!$A$2:$A$959,'pokedex_(Update_04.21)'!$J$2:$J$959,"")))</f>
        <v/>
      </c>
      <c r="Q494" s="37"/>
      <c r="R494" s="37"/>
      <c r="S494" s="37" t="str">
        <f>IF(ISBLANK(Q494),"",_xlfn.XLOOKUP(Q494,'pokedex_(Update_04.21)'!$A$2:$A$959,'pokedex_(Update_04.21)'!$I$2:$I$959,""))</f>
        <v/>
      </c>
      <c r="T494" s="37" t="str">
        <f>IF(ISBLANK(Q494),"",IF(_xlfn.XLOOKUP(Q494,'pokedex_(Update_04.21)'!$A$2:$A$959,'pokedex_(Update_04.21)'!$J$2:$J$959,"")=0,"",_xlfn.XLOOKUP(Q494,'pokedex_(Update_04.21)'!$A$2:$A$959,'pokedex_(Update_04.21)'!$J$2:$J$959,"")))</f>
        <v/>
      </c>
    </row>
    <row r="495" spans="1:20" x14ac:dyDescent="0.35">
      <c r="A495" s="37"/>
      <c r="B495" s="37"/>
      <c r="C495" s="37" t="str">
        <f>IF(ISBLANK(A495),"",_xlfn.XLOOKUP(A495,'pokedex_(Update_04.21)'!$A$2:$A$959,'pokedex_(Update_04.21)'!$I$2:$I$959,""))</f>
        <v/>
      </c>
      <c r="D495" s="37" t="str">
        <f>IF(ISBLANK(A495),"",IF(_xlfn.XLOOKUP(A495,'pokedex_(Update_04.21)'!$A$2:$A$959,'pokedex_(Update_04.21)'!$J$2:$J$959,"")=0,"",_xlfn.XLOOKUP(A495,'pokedex_(Update_04.21)'!$A$2:$A$959,'pokedex_(Update_04.21)'!$J$2:$J$959,"")))</f>
        <v/>
      </c>
      <c r="Q495" s="37"/>
      <c r="R495" s="37"/>
      <c r="S495" s="37" t="str">
        <f>IF(ISBLANK(Q495),"",_xlfn.XLOOKUP(Q495,'pokedex_(Update_04.21)'!$A$2:$A$959,'pokedex_(Update_04.21)'!$I$2:$I$959,""))</f>
        <v/>
      </c>
      <c r="T495" s="37" t="str">
        <f>IF(ISBLANK(Q495),"",IF(_xlfn.XLOOKUP(Q495,'pokedex_(Update_04.21)'!$A$2:$A$959,'pokedex_(Update_04.21)'!$J$2:$J$959,"")=0,"",_xlfn.XLOOKUP(Q495,'pokedex_(Update_04.21)'!$A$2:$A$959,'pokedex_(Update_04.21)'!$J$2:$J$959,"")))</f>
        <v/>
      </c>
    </row>
    <row r="496" spans="1:20" x14ac:dyDescent="0.35">
      <c r="A496" s="37"/>
      <c r="B496" s="37"/>
      <c r="C496" s="37" t="str">
        <f>IF(ISBLANK(A496),"",_xlfn.XLOOKUP(A496,'pokedex_(Update_04.21)'!$A$2:$A$959,'pokedex_(Update_04.21)'!$I$2:$I$959,""))</f>
        <v/>
      </c>
      <c r="D496" s="37" t="str">
        <f>IF(ISBLANK(A496),"",IF(_xlfn.XLOOKUP(A496,'pokedex_(Update_04.21)'!$A$2:$A$959,'pokedex_(Update_04.21)'!$J$2:$J$959,"")=0,"",_xlfn.XLOOKUP(A496,'pokedex_(Update_04.21)'!$A$2:$A$959,'pokedex_(Update_04.21)'!$J$2:$J$959,"")))</f>
        <v/>
      </c>
      <c r="Q496" s="37"/>
      <c r="R496" s="37"/>
      <c r="S496" s="37" t="str">
        <f>IF(ISBLANK(Q496),"",_xlfn.XLOOKUP(Q496,'pokedex_(Update_04.21)'!$A$2:$A$959,'pokedex_(Update_04.21)'!$I$2:$I$959,""))</f>
        <v/>
      </c>
      <c r="T496" s="37" t="str">
        <f>IF(ISBLANK(Q496),"",IF(_xlfn.XLOOKUP(Q496,'pokedex_(Update_04.21)'!$A$2:$A$959,'pokedex_(Update_04.21)'!$J$2:$J$959,"")=0,"",_xlfn.XLOOKUP(Q496,'pokedex_(Update_04.21)'!$A$2:$A$959,'pokedex_(Update_04.21)'!$J$2:$J$959,"")))</f>
        <v/>
      </c>
    </row>
    <row r="497" spans="1:20" x14ac:dyDescent="0.35">
      <c r="A497" s="37"/>
      <c r="B497" s="37"/>
      <c r="C497" s="37" t="str">
        <f>IF(ISBLANK(A497),"",_xlfn.XLOOKUP(A497,'pokedex_(Update_04.21)'!$A$2:$A$959,'pokedex_(Update_04.21)'!$I$2:$I$959,""))</f>
        <v/>
      </c>
      <c r="D497" s="37" t="str">
        <f>IF(ISBLANK(A497),"",IF(_xlfn.XLOOKUP(A497,'pokedex_(Update_04.21)'!$A$2:$A$959,'pokedex_(Update_04.21)'!$J$2:$J$959,"")=0,"",_xlfn.XLOOKUP(A497,'pokedex_(Update_04.21)'!$A$2:$A$959,'pokedex_(Update_04.21)'!$J$2:$J$959,"")))</f>
        <v/>
      </c>
      <c r="Q497" s="37"/>
      <c r="R497" s="37"/>
      <c r="S497" s="37" t="str">
        <f>IF(ISBLANK(Q497),"",_xlfn.XLOOKUP(Q497,'pokedex_(Update_04.21)'!$A$2:$A$959,'pokedex_(Update_04.21)'!$I$2:$I$959,""))</f>
        <v/>
      </c>
      <c r="T497" s="37" t="str">
        <f>IF(ISBLANK(Q497),"",IF(_xlfn.XLOOKUP(Q497,'pokedex_(Update_04.21)'!$A$2:$A$959,'pokedex_(Update_04.21)'!$J$2:$J$959,"")=0,"",_xlfn.XLOOKUP(Q497,'pokedex_(Update_04.21)'!$A$2:$A$959,'pokedex_(Update_04.21)'!$J$2:$J$959,"")))</f>
        <v/>
      </c>
    </row>
    <row r="498" spans="1:20" x14ac:dyDescent="0.35">
      <c r="A498" s="37"/>
      <c r="B498" s="37"/>
      <c r="C498" s="37" t="str">
        <f>IF(ISBLANK(A498),"",_xlfn.XLOOKUP(A498,'pokedex_(Update_04.21)'!$A$2:$A$959,'pokedex_(Update_04.21)'!$I$2:$I$959,""))</f>
        <v/>
      </c>
      <c r="D498" s="37" t="str">
        <f>IF(ISBLANK(A498),"",IF(_xlfn.XLOOKUP(A498,'pokedex_(Update_04.21)'!$A$2:$A$959,'pokedex_(Update_04.21)'!$J$2:$J$959,"")=0,"",_xlfn.XLOOKUP(A498,'pokedex_(Update_04.21)'!$A$2:$A$959,'pokedex_(Update_04.21)'!$J$2:$J$959,"")))</f>
        <v/>
      </c>
      <c r="Q498" s="37"/>
      <c r="R498" s="37"/>
      <c r="S498" s="37" t="str">
        <f>IF(ISBLANK(Q498),"",_xlfn.XLOOKUP(Q498,'pokedex_(Update_04.21)'!$A$2:$A$959,'pokedex_(Update_04.21)'!$I$2:$I$959,""))</f>
        <v/>
      </c>
      <c r="T498" s="37" t="str">
        <f>IF(ISBLANK(Q498),"",IF(_xlfn.XLOOKUP(Q498,'pokedex_(Update_04.21)'!$A$2:$A$959,'pokedex_(Update_04.21)'!$J$2:$J$959,"")=0,"",_xlfn.XLOOKUP(Q498,'pokedex_(Update_04.21)'!$A$2:$A$959,'pokedex_(Update_04.21)'!$J$2:$J$959,"")))</f>
        <v/>
      </c>
    </row>
    <row r="499" spans="1:20" x14ac:dyDescent="0.35">
      <c r="A499" s="37"/>
      <c r="B499" s="37"/>
      <c r="C499" s="37" t="str">
        <f>IF(ISBLANK(A499),"",_xlfn.XLOOKUP(A499,'pokedex_(Update_04.21)'!$A$2:$A$959,'pokedex_(Update_04.21)'!$I$2:$I$959,""))</f>
        <v/>
      </c>
      <c r="D499" s="37" t="str">
        <f>IF(ISBLANK(A499),"",IF(_xlfn.XLOOKUP(A499,'pokedex_(Update_04.21)'!$A$2:$A$959,'pokedex_(Update_04.21)'!$J$2:$J$959,"")=0,"",_xlfn.XLOOKUP(A499,'pokedex_(Update_04.21)'!$A$2:$A$959,'pokedex_(Update_04.21)'!$J$2:$J$959,"")))</f>
        <v/>
      </c>
      <c r="Q499" s="37"/>
      <c r="R499" s="37"/>
      <c r="S499" s="37" t="str">
        <f>IF(ISBLANK(Q499),"",_xlfn.XLOOKUP(Q499,'pokedex_(Update_04.21)'!$A$2:$A$959,'pokedex_(Update_04.21)'!$I$2:$I$959,""))</f>
        <v/>
      </c>
      <c r="T499" s="37" t="str">
        <f>IF(ISBLANK(Q499),"",IF(_xlfn.XLOOKUP(Q499,'pokedex_(Update_04.21)'!$A$2:$A$959,'pokedex_(Update_04.21)'!$J$2:$J$959,"")=0,"",_xlfn.XLOOKUP(Q499,'pokedex_(Update_04.21)'!$A$2:$A$959,'pokedex_(Update_04.21)'!$J$2:$J$959,"")))</f>
        <v/>
      </c>
    </row>
    <row r="500" spans="1:20" x14ac:dyDescent="0.35">
      <c r="A500" s="37"/>
      <c r="B500" s="37"/>
      <c r="C500" s="37" t="str">
        <f>IF(ISBLANK(A500),"",_xlfn.XLOOKUP(A500,'pokedex_(Update_04.21)'!$A$2:$A$959,'pokedex_(Update_04.21)'!$I$2:$I$959,""))</f>
        <v/>
      </c>
      <c r="D500" s="37" t="str">
        <f>IF(ISBLANK(A500),"",IF(_xlfn.XLOOKUP(A500,'pokedex_(Update_04.21)'!$A$2:$A$959,'pokedex_(Update_04.21)'!$J$2:$J$959,"")=0,"",_xlfn.XLOOKUP(A500,'pokedex_(Update_04.21)'!$A$2:$A$959,'pokedex_(Update_04.21)'!$J$2:$J$959,"")))</f>
        <v/>
      </c>
      <c r="Q500" s="37"/>
      <c r="R500" s="37"/>
      <c r="S500" s="37" t="str">
        <f>IF(ISBLANK(Q500),"",_xlfn.XLOOKUP(Q500,'pokedex_(Update_04.21)'!$A$2:$A$959,'pokedex_(Update_04.21)'!$I$2:$I$959,""))</f>
        <v/>
      </c>
      <c r="T500" s="37" t="str">
        <f>IF(ISBLANK(Q500),"",IF(_xlfn.XLOOKUP(Q500,'pokedex_(Update_04.21)'!$A$2:$A$959,'pokedex_(Update_04.21)'!$J$2:$J$959,"")=0,"",_xlfn.XLOOKUP(Q500,'pokedex_(Update_04.21)'!$A$2:$A$959,'pokedex_(Update_04.21)'!$J$2:$J$959,"")))</f>
        <v/>
      </c>
    </row>
    <row r="501" spans="1:20" x14ac:dyDescent="0.35">
      <c r="A501" s="37"/>
      <c r="B501" s="37"/>
      <c r="C501" s="37" t="str">
        <f>IF(ISBLANK(A501),"",_xlfn.XLOOKUP(A501,'pokedex_(Update_04.21)'!$A$2:$A$959,'pokedex_(Update_04.21)'!$I$2:$I$959,""))</f>
        <v/>
      </c>
      <c r="D501" s="37" t="str">
        <f>IF(ISBLANK(A501),"",IF(_xlfn.XLOOKUP(A501,'pokedex_(Update_04.21)'!$A$2:$A$959,'pokedex_(Update_04.21)'!$J$2:$J$959,"")=0,"",_xlfn.XLOOKUP(A501,'pokedex_(Update_04.21)'!$A$2:$A$959,'pokedex_(Update_04.21)'!$J$2:$J$959,"")))</f>
        <v/>
      </c>
      <c r="Q501" s="37"/>
      <c r="R501" s="37"/>
      <c r="S501" s="37" t="str">
        <f>IF(ISBLANK(Q501),"",_xlfn.XLOOKUP(Q501,'pokedex_(Update_04.21)'!$A$2:$A$959,'pokedex_(Update_04.21)'!$I$2:$I$959,""))</f>
        <v/>
      </c>
      <c r="T501" s="37" t="str">
        <f>IF(ISBLANK(Q501),"",IF(_xlfn.XLOOKUP(Q501,'pokedex_(Update_04.21)'!$A$2:$A$959,'pokedex_(Update_04.21)'!$J$2:$J$959,"")=0,"",_xlfn.XLOOKUP(Q501,'pokedex_(Update_04.21)'!$A$2:$A$959,'pokedex_(Update_04.21)'!$J$2:$J$959,"")))</f>
        <v/>
      </c>
    </row>
    <row r="502" spans="1:20" x14ac:dyDescent="0.35">
      <c r="A502" s="37"/>
      <c r="B502" s="37"/>
      <c r="C502" s="37" t="str">
        <f>IF(ISBLANK(A502),"",_xlfn.XLOOKUP(A502,'pokedex_(Update_04.21)'!$A$2:$A$959,'pokedex_(Update_04.21)'!$I$2:$I$959,""))</f>
        <v/>
      </c>
      <c r="D502" s="37" t="str">
        <f>IF(ISBLANK(A502),"",IF(_xlfn.XLOOKUP(A502,'pokedex_(Update_04.21)'!$A$2:$A$959,'pokedex_(Update_04.21)'!$J$2:$J$959,"")=0,"",_xlfn.XLOOKUP(A502,'pokedex_(Update_04.21)'!$A$2:$A$959,'pokedex_(Update_04.21)'!$J$2:$J$959,"")))</f>
        <v/>
      </c>
      <c r="Q502" s="37"/>
      <c r="R502" s="37"/>
      <c r="S502" s="37" t="str">
        <f>IF(ISBLANK(Q502),"",_xlfn.XLOOKUP(Q502,'pokedex_(Update_04.21)'!$A$2:$A$959,'pokedex_(Update_04.21)'!$I$2:$I$959,""))</f>
        <v/>
      </c>
      <c r="T502" s="37" t="str">
        <f>IF(ISBLANK(Q502),"",IF(_xlfn.XLOOKUP(Q502,'pokedex_(Update_04.21)'!$A$2:$A$959,'pokedex_(Update_04.21)'!$J$2:$J$959,"")=0,"",_xlfn.XLOOKUP(Q502,'pokedex_(Update_04.21)'!$A$2:$A$959,'pokedex_(Update_04.21)'!$J$2:$J$959,"")))</f>
        <v/>
      </c>
    </row>
    <row r="503" spans="1:20" x14ac:dyDescent="0.35">
      <c r="A503" s="37"/>
      <c r="B503" s="37"/>
      <c r="C503" s="37" t="str">
        <f>IF(ISBLANK(A503),"",_xlfn.XLOOKUP(A503,'pokedex_(Update_04.21)'!$A$2:$A$959,'pokedex_(Update_04.21)'!$I$2:$I$959,""))</f>
        <v/>
      </c>
      <c r="D503" s="37" t="str">
        <f>IF(ISBLANK(A503),"",IF(_xlfn.XLOOKUP(A503,'pokedex_(Update_04.21)'!$A$2:$A$959,'pokedex_(Update_04.21)'!$J$2:$J$959,"")=0,"",_xlfn.XLOOKUP(A503,'pokedex_(Update_04.21)'!$A$2:$A$959,'pokedex_(Update_04.21)'!$J$2:$J$959,"")))</f>
        <v/>
      </c>
      <c r="Q503" s="37"/>
      <c r="R503" s="37"/>
      <c r="S503" s="37" t="str">
        <f>IF(ISBLANK(Q503),"",_xlfn.XLOOKUP(Q503,'pokedex_(Update_04.21)'!$A$2:$A$959,'pokedex_(Update_04.21)'!$I$2:$I$959,""))</f>
        <v/>
      </c>
      <c r="T503" s="37" t="str">
        <f>IF(ISBLANK(Q503),"",IF(_xlfn.XLOOKUP(Q503,'pokedex_(Update_04.21)'!$A$2:$A$959,'pokedex_(Update_04.21)'!$J$2:$J$959,"")=0,"",_xlfn.XLOOKUP(Q503,'pokedex_(Update_04.21)'!$A$2:$A$959,'pokedex_(Update_04.21)'!$J$2:$J$959,"")))</f>
        <v/>
      </c>
    </row>
    <row r="504" spans="1:20" x14ac:dyDescent="0.35">
      <c r="A504" s="37"/>
      <c r="B504" s="37"/>
      <c r="C504" s="37" t="str">
        <f>IF(ISBLANK(A504),"",_xlfn.XLOOKUP(A504,'pokedex_(Update_04.21)'!$A$2:$A$959,'pokedex_(Update_04.21)'!$I$2:$I$959,""))</f>
        <v/>
      </c>
      <c r="D504" s="37" t="str">
        <f>IF(ISBLANK(A504),"",IF(_xlfn.XLOOKUP(A504,'pokedex_(Update_04.21)'!$A$2:$A$959,'pokedex_(Update_04.21)'!$J$2:$J$959,"")=0,"",_xlfn.XLOOKUP(A504,'pokedex_(Update_04.21)'!$A$2:$A$959,'pokedex_(Update_04.21)'!$J$2:$J$959,"")))</f>
        <v/>
      </c>
      <c r="Q504" s="37"/>
      <c r="R504" s="37"/>
      <c r="S504" s="37" t="str">
        <f>IF(ISBLANK(Q504),"",_xlfn.XLOOKUP(Q504,'pokedex_(Update_04.21)'!$A$2:$A$959,'pokedex_(Update_04.21)'!$I$2:$I$959,""))</f>
        <v/>
      </c>
      <c r="T504" s="37" t="str">
        <f>IF(ISBLANK(Q504),"",IF(_xlfn.XLOOKUP(Q504,'pokedex_(Update_04.21)'!$A$2:$A$959,'pokedex_(Update_04.21)'!$J$2:$J$959,"")=0,"",_xlfn.XLOOKUP(Q504,'pokedex_(Update_04.21)'!$A$2:$A$959,'pokedex_(Update_04.21)'!$J$2:$J$959,"")))</f>
        <v/>
      </c>
    </row>
    <row r="505" spans="1:20" x14ac:dyDescent="0.35">
      <c r="A505" s="37"/>
      <c r="B505" s="37"/>
      <c r="C505" s="37" t="str">
        <f>IF(ISBLANK(A505),"",_xlfn.XLOOKUP(A505,'pokedex_(Update_04.21)'!$A$2:$A$959,'pokedex_(Update_04.21)'!$I$2:$I$959,""))</f>
        <v/>
      </c>
      <c r="D505" s="37" t="str">
        <f>IF(ISBLANK(A505),"",IF(_xlfn.XLOOKUP(A505,'pokedex_(Update_04.21)'!$A$2:$A$959,'pokedex_(Update_04.21)'!$J$2:$J$959,"")=0,"",_xlfn.XLOOKUP(A505,'pokedex_(Update_04.21)'!$A$2:$A$959,'pokedex_(Update_04.21)'!$J$2:$J$959,"")))</f>
        <v/>
      </c>
      <c r="Q505" s="37"/>
      <c r="R505" s="37"/>
      <c r="S505" s="37" t="str">
        <f>IF(ISBLANK(Q505),"",_xlfn.XLOOKUP(Q505,'pokedex_(Update_04.21)'!$A$2:$A$959,'pokedex_(Update_04.21)'!$I$2:$I$959,""))</f>
        <v/>
      </c>
      <c r="T505" s="37" t="str">
        <f>IF(ISBLANK(Q505),"",IF(_xlfn.XLOOKUP(Q505,'pokedex_(Update_04.21)'!$A$2:$A$959,'pokedex_(Update_04.21)'!$J$2:$J$959,"")=0,"",_xlfn.XLOOKUP(Q505,'pokedex_(Update_04.21)'!$A$2:$A$959,'pokedex_(Update_04.21)'!$J$2:$J$959,"")))</f>
        <v/>
      </c>
    </row>
    <row r="506" spans="1:20" x14ac:dyDescent="0.35">
      <c r="A506" s="37"/>
      <c r="B506" s="37"/>
      <c r="C506" s="37" t="str">
        <f>IF(ISBLANK(A506),"",_xlfn.XLOOKUP(A506,'pokedex_(Update_04.21)'!$A$2:$A$959,'pokedex_(Update_04.21)'!$I$2:$I$959,""))</f>
        <v/>
      </c>
      <c r="D506" s="37" t="str">
        <f>IF(ISBLANK(A506),"",IF(_xlfn.XLOOKUP(A506,'pokedex_(Update_04.21)'!$A$2:$A$959,'pokedex_(Update_04.21)'!$J$2:$J$959,"")=0,"",_xlfn.XLOOKUP(A506,'pokedex_(Update_04.21)'!$A$2:$A$959,'pokedex_(Update_04.21)'!$J$2:$J$959,"")))</f>
        <v/>
      </c>
      <c r="Q506" s="37"/>
      <c r="R506" s="37"/>
      <c r="S506" s="37" t="str">
        <f>IF(ISBLANK(Q506),"",_xlfn.XLOOKUP(Q506,'pokedex_(Update_04.21)'!$A$2:$A$959,'pokedex_(Update_04.21)'!$I$2:$I$959,""))</f>
        <v/>
      </c>
      <c r="T506" s="37" t="str">
        <f>IF(ISBLANK(Q506),"",IF(_xlfn.XLOOKUP(Q506,'pokedex_(Update_04.21)'!$A$2:$A$959,'pokedex_(Update_04.21)'!$J$2:$J$959,"")=0,"",_xlfn.XLOOKUP(Q506,'pokedex_(Update_04.21)'!$A$2:$A$959,'pokedex_(Update_04.21)'!$J$2:$J$959,"")))</f>
        <v/>
      </c>
    </row>
    <row r="507" spans="1:20" x14ac:dyDescent="0.35">
      <c r="A507" s="37"/>
      <c r="B507" s="37"/>
      <c r="C507" s="37" t="str">
        <f>IF(ISBLANK(A507),"",_xlfn.XLOOKUP(A507,'pokedex_(Update_04.21)'!$A$2:$A$959,'pokedex_(Update_04.21)'!$I$2:$I$959,""))</f>
        <v/>
      </c>
      <c r="D507" s="37" t="str">
        <f>IF(ISBLANK(A507),"",IF(_xlfn.XLOOKUP(A507,'pokedex_(Update_04.21)'!$A$2:$A$959,'pokedex_(Update_04.21)'!$J$2:$J$959,"")=0,"",_xlfn.XLOOKUP(A507,'pokedex_(Update_04.21)'!$A$2:$A$959,'pokedex_(Update_04.21)'!$J$2:$J$959,"")))</f>
        <v/>
      </c>
      <c r="Q507" s="37"/>
      <c r="R507" s="37"/>
      <c r="S507" s="37" t="str">
        <f>IF(ISBLANK(Q507),"",_xlfn.XLOOKUP(Q507,'pokedex_(Update_04.21)'!$A$2:$A$959,'pokedex_(Update_04.21)'!$I$2:$I$959,""))</f>
        <v/>
      </c>
      <c r="T507" s="37" t="str">
        <f>IF(ISBLANK(Q507),"",IF(_xlfn.XLOOKUP(Q507,'pokedex_(Update_04.21)'!$A$2:$A$959,'pokedex_(Update_04.21)'!$J$2:$J$959,"")=0,"",_xlfn.XLOOKUP(Q507,'pokedex_(Update_04.21)'!$A$2:$A$959,'pokedex_(Update_04.21)'!$J$2:$J$959,"")))</f>
        <v/>
      </c>
    </row>
    <row r="508" spans="1:20" x14ac:dyDescent="0.35">
      <c r="A508" s="37"/>
      <c r="B508" s="37"/>
      <c r="C508" s="37" t="str">
        <f>IF(ISBLANK(A508),"",_xlfn.XLOOKUP(A508,'pokedex_(Update_04.21)'!$A$2:$A$959,'pokedex_(Update_04.21)'!$I$2:$I$959,""))</f>
        <v/>
      </c>
      <c r="D508" s="37" t="str">
        <f>IF(ISBLANK(A508),"",IF(_xlfn.XLOOKUP(A508,'pokedex_(Update_04.21)'!$A$2:$A$959,'pokedex_(Update_04.21)'!$J$2:$J$959,"")=0,"",_xlfn.XLOOKUP(A508,'pokedex_(Update_04.21)'!$A$2:$A$959,'pokedex_(Update_04.21)'!$J$2:$J$959,"")))</f>
        <v/>
      </c>
      <c r="Q508" s="37"/>
      <c r="R508" s="37"/>
      <c r="S508" s="37" t="str">
        <f>IF(ISBLANK(Q508),"",_xlfn.XLOOKUP(Q508,'pokedex_(Update_04.21)'!$A$2:$A$959,'pokedex_(Update_04.21)'!$I$2:$I$959,""))</f>
        <v/>
      </c>
      <c r="T508" s="37" t="str">
        <f>IF(ISBLANK(Q508),"",IF(_xlfn.XLOOKUP(Q508,'pokedex_(Update_04.21)'!$A$2:$A$959,'pokedex_(Update_04.21)'!$J$2:$J$959,"")=0,"",_xlfn.XLOOKUP(Q508,'pokedex_(Update_04.21)'!$A$2:$A$959,'pokedex_(Update_04.21)'!$J$2:$J$959,"")))</f>
        <v/>
      </c>
    </row>
    <row r="509" spans="1:20" x14ac:dyDescent="0.35">
      <c r="A509" s="37"/>
      <c r="B509" s="37"/>
      <c r="C509" s="37" t="str">
        <f>IF(ISBLANK(A509),"",_xlfn.XLOOKUP(A509,'pokedex_(Update_04.21)'!$A$2:$A$959,'pokedex_(Update_04.21)'!$I$2:$I$959,""))</f>
        <v/>
      </c>
      <c r="D509" s="37" t="str">
        <f>IF(ISBLANK(A509),"",IF(_xlfn.XLOOKUP(A509,'pokedex_(Update_04.21)'!$A$2:$A$959,'pokedex_(Update_04.21)'!$J$2:$J$959,"")=0,"",_xlfn.XLOOKUP(A509,'pokedex_(Update_04.21)'!$A$2:$A$959,'pokedex_(Update_04.21)'!$J$2:$J$959,"")))</f>
        <v/>
      </c>
      <c r="Q509" s="37"/>
      <c r="R509" s="37"/>
      <c r="S509" s="37" t="str">
        <f>IF(ISBLANK(Q509),"",_xlfn.XLOOKUP(Q509,'pokedex_(Update_04.21)'!$A$2:$A$959,'pokedex_(Update_04.21)'!$I$2:$I$959,""))</f>
        <v/>
      </c>
      <c r="T509" s="37" t="str">
        <f>IF(ISBLANK(Q509),"",IF(_xlfn.XLOOKUP(Q509,'pokedex_(Update_04.21)'!$A$2:$A$959,'pokedex_(Update_04.21)'!$J$2:$J$959,"")=0,"",_xlfn.XLOOKUP(Q509,'pokedex_(Update_04.21)'!$A$2:$A$959,'pokedex_(Update_04.21)'!$J$2:$J$959,"")))</f>
        <v/>
      </c>
    </row>
    <row r="510" spans="1:20" x14ac:dyDescent="0.35">
      <c r="A510" s="37"/>
      <c r="B510" s="37"/>
      <c r="C510" s="37" t="str">
        <f>IF(ISBLANK(A510),"",_xlfn.XLOOKUP(A510,'pokedex_(Update_04.21)'!$A$2:$A$959,'pokedex_(Update_04.21)'!$I$2:$I$959,""))</f>
        <v/>
      </c>
      <c r="D510" s="37" t="str">
        <f>IF(ISBLANK(A510),"",IF(_xlfn.XLOOKUP(A510,'pokedex_(Update_04.21)'!$A$2:$A$959,'pokedex_(Update_04.21)'!$J$2:$J$959,"")=0,"",_xlfn.XLOOKUP(A510,'pokedex_(Update_04.21)'!$A$2:$A$959,'pokedex_(Update_04.21)'!$J$2:$J$959,"")))</f>
        <v/>
      </c>
      <c r="Q510" s="37"/>
      <c r="R510" s="37"/>
      <c r="S510" s="37" t="str">
        <f>IF(ISBLANK(Q510),"",_xlfn.XLOOKUP(Q510,'pokedex_(Update_04.21)'!$A$2:$A$959,'pokedex_(Update_04.21)'!$I$2:$I$959,""))</f>
        <v/>
      </c>
      <c r="T510" s="37" t="str">
        <f>IF(ISBLANK(Q510),"",IF(_xlfn.XLOOKUP(Q510,'pokedex_(Update_04.21)'!$A$2:$A$959,'pokedex_(Update_04.21)'!$J$2:$J$959,"")=0,"",_xlfn.XLOOKUP(Q510,'pokedex_(Update_04.21)'!$A$2:$A$959,'pokedex_(Update_04.21)'!$J$2:$J$959,"")))</f>
        <v/>
      </c>
    </row>
    <row r="511" spans="1:20" x14ac:dyDescent="0.35">
      <c r="A511" s="37"/>
      <c r="B511" s="37"/>
      <c r="C511" s="37" t="str">
        <f>IF(ISBLANK(A511),"",_xlfn.XLOOKUP(A511,'pokedex_(Update_04.21)'!$A$2:$A$959,'pokedex_(Update_04.21)'!$I$2:$I$959,""))</f>
        <v/>
      </c>
      <c r="D511" s="37" t="str">
        <f>IF(ISBLANK(A511),"",IF(_xlfn.XLOOKUP(A511,'pokedex_(Update_04.21)'!$A$2:$A$959,'pokedex_(Update_04.21)'!$J$2:$J$959,"")=0,"",_xlfn.XLOOKUP(A511,'pokedex_(Update_04.21)'!$A$2:$A$959,'pokedex_(Update_04.21)'!$J$2:$J$959,"")))</f>
        <v/>
      </c>
      <c r="Q511" s="37"/>
      <c r="R511" s="37"/>
      <c r="S511" s="37" t="str">
        <f>IF(ISBLANK(Q511),"",_xlfn.XLOOKUP(Q511,'pokedex_(Update_04.21)'!$A$2:$A$959,'pokedex_(Update_04.21)'!$I$2:$I$959,""))</f>
        <v/>
      </c>
      <c r="T511" s="37" t="str">
        <f>IF(ISBLANK(Q511),"",IF(_xlfn.XLOOKUP(Q511,'pokedex_(Update_04.21)'!$A$2:$A$959,'pokedex_(Update_04.21)'!$J$2:$J$959,"")=0,"",_xlfn.XLOOKUP(Q511,'pokedex_(Update_04.21)'!$A$2:$A$959,'pokedex_(Update_04.21)'!$J$2:$J$959,"")))</f>
        <v/>
      </c>
    </row>
    <row r="512" spans="1:20" x14ac:dyDescent="0.35">
      <c r="A512" s="37"/>
      <c r="B512" s="37"/>
      <c r="C512" s="37" t="str">
        <f>IF(ISBLANK(A512),"",_xlfn.XLOOKUP(A512,'pokedex_(Update_04.21)'!$A$2:$A$959,'pokedex_(Update_04.21)'!$I$2:$I$959,""))</f>
        <v/>
      </c>
      <c r="D512" s="37" t="str">
        <f>IF(ISBLANK(A512),"",IF(_xlfn.XLOOKUP(A512,'pokedex_(Update_04.21)'!$A$2:$A$959,'pokedex_(Update_04.21)'!$J$2:$J$959,"")=0,"",_xlfn.XLOOKUP(A512,'pokedex_(Update_04.21)'!$A$2:$A$959,'pokedex_(Update_04.21)'!$J$2:$J$959,"")))</f>
        <v/>
      </c>
      <c r="Q512" s="37"/>
      <c r="R512" s="37"/>
      <c r="S512" s="37" t="str">
        <f>IF(ISBLANK(Q512),"",_xlfn.XLOOKUP(Q512,'pokedex_(Update_04.21)'!$A$2:$A$959,'pokedex_(Update_04.21)'!$I$2:$I$959,""))</f>
        <v/>
      </c>
      <c r="T512" s="37" t="str">
        <f>IF(ISBLANK(Q512),"",IF(_xlfn.XLOOKUP(Q512,'pokedex_(Update_04.21)'!$A$2:$A$959,'pokedex_(Update_04.21)'!$J$2:$J$959,"")=0,"",_xlfn.XLOOKUP(Q512,'pokedex_(Update_04.21)'!$A$2:$A$959,'pokedex_(Update_04.21)'!$J$2:$J$959,"")))</f>
        <v/>
      </c>
    </row>
    <row r="513" spans="1:20" x14ac:dyDescent="0.35">
      <c r="A513" s="37"/>
      <c r="B513" s="37"/>
      <c r="C513" s="37" t="str">
        <f>IF(ISBLANK(A513),"",_xlfn.XLOOKUP(A513,'pokedex_(Update_04.21)'!$A$2:$A$959,'pokedex_(Update_04.21)'!$I$2:$I$959,""))</f>
        <v/>
      </c>
      <c r="D513" s="37" t="str">
        <f>IF(ISBLANK(A513),"",IF(_xlfn.XLOOKUP(A513,'pokedex_(Update_04.21)'!$A$2:$A$959,'pokedex_(Update_04.21)'!$J$2:$J$959,"")=0,"",_xlfn.XLOOKUP(A513,'pokedex_(Update_04.21)'!$A$2:$A$959,'pokedex_(Update_04.21)'!$J$2:$J$959,"")))</f>
        <v/>
      </c>
      <c r="Q513" s="37"/>
      <c r="R513" s="37"/>
      <c r="S513" s="37" t="str">
        <f>IF(ISBLANK(Q513),"",_xlfn.XLOOKUP(Q513,'pokedex_(Update_04.21)'!$A$2:$A$959,'pokedex_(Update_04.21)'!$I$2:$I$959,""))</f>
        <v/>
      </c>
      <c r="T513" s="37" t="str">
        <f>IF(ISBLANK(Q513),"",IF(_xlfn.XLOOKUP(Q513,'pokedex_(Update_04.21)'!$A$2:$A$959,'pokedex_(Update_04.21)'!$J$2:$J$959,"")=0,"",_xlfn.XLOOKUP(Q513,'pokedex_(Update_04.21)'!$A$2:$A$959,'pokedex_(Update_04.21)'!$J$2:$J$959,"")))</f>
        <v/>
      </c>
    </row>
    <row r="514" spans="1:20" x14ac:dyDescent="0.35">
      <c r="A514" s="37"/>
      <c r="B514" s="37"/>
      <c r="C514" s="37" t="str">
        <f>IF(ISBLANK(A514),"",_xlfn.XLOOKUP(A514,'pokedex_(Update_04.21)'!$A$2:$A$959,'pokedex_(Update_04.21)'!$I$2:$I$959,""))</f>
        <v/>
      </c>
      <c r="D514" s="37" t="str">
        <f>IF(ISBLANK(A514),"",IF(_xlfn.XLOOKUP(A514,'pokedex_(Update_04.21)'!$A$2:$A$959,'pokedex_(Update_04.21)'!$J$2:$J$959,"")=0,"",_xlfn.XLOOKUP(A514,'pokedex_(Update_04.21)'!$A$2:$A$959,'pokedex_(Update_04.21)'!$J$2:$J$959,"")))</f>
        <v/>
      </c>
      <c r="Q514" s="37"/>
      <c r="R514" s="37"/>
      <c r="S514" s="37" t="str">
        <f>IF(ISBLANK(Q514),"",_xlfn.XLOOKUP(Q514,'pokedex_(Update_04.21)'!$A$2:$A$959,'pokedex_(Update_04.21)'!$I$2:$I$959,""))</f>
        <v/>
      </c>
      <c r="T514" s="37" t="str">
        <f>IF(ISBLANK(Q514),"",IF(_xlfn.XLOOKUP(Q514,'pokedex_(Update_04.21)'!$A$2:$A$959,'pokedex_(Update_04.21)'!$J$2:$J$959,"")=0,"",_xlfn.XLOOKUP(Q514,'pokedex_(Update_04.21)'!$A$2:$A$959,'pokedex_(Update_04.21)'!$J$2:$J$959,"")))</f>
        <v/>
      </c>
    </row>
    <row r="515" spans="1:20" x14ac:dyDescent="0.35">
      <c r="A515" s="37"/>
      <c r="B515" s="37"/>
      <c r="C515" s="37" t="str">
        <f>IF(ISBLANK(A515),"",_xlfn.XLOOKUP(A515,'pokedex_(Update_04.21)'!$A$2:$A$959,'pokedex_(Update_04.21)'!$I$2:$I$959,""))</f>
        <v/>
      </c>
      <c r="D515" s="37" t="str">
        <f>IF(ISBLANK(A515),"",IF(_xlfn.XLOOKUP(A515,'pokedex_(Update_04.21)'!$A$2:$A$959,'pokedex_(Update_04.21)'!$J$2:$J$959,"")=0,"",_xlfn.XLOOKUP(A515,'pokedex_(Update_04.21)'!$A$2:$A$959,'pokedex_(Update_04.21)'!$J$2:$J$959,"")))</f>
        <v/>
      </c>
      <c r="Q515" s="37"/>
      <c r="R515" s="37"/>
      <c r="S515" s="37" t="str">
        <f>IF(ISBLANK(Q515),"",_xlfn.XLOOKUP(Q515,'pokedex_(Update_04.21)'!$A$2:$A$959,'pokedex_(Update_04.21)'!$I$2:$I$959,""))</f>
        <v/>
      </c>
      <c r="T515" s="37" t="str">
        <f>IF(ISBLANK(Q515),"",IF(_xlfn.XLOOKUP(Q515,'pokedex_(Update_04.21)'!$A$2:$A$959,'pokedex_(Update_04.21)'!$J$2:$J$959,"")=0,"",_xlfn.XLOOKUP(Q515,'pokedex_(Update_04.21)'!$A$2:$A$959,'pokedex_(Update_04.21)'!$J$2:$J$959,"")))</f>
        <v/>
      </c>
    </row>
    <row r="516" spans="1:20" x14ac:dyDescent="0.35">
      <c r="A516" s="37"/>
      <c r="B516" s="37"/>
      <c r="C516" s="37" t="str">
        <f>IF(ISBLANK(A516),"",_xlfn.XLOOKUP(A516,'pokedex_(Update_04.21)'!$A$2:$A$959,'pokedex_(Update_04.21)'!$I$2:$I$959,""))</f>
        <v/>
      </c>
      <c r="D516" s="37" t="str">
        <f>IF(ISBLANK(A516),"",IF(_xlfn.XLOOKUP(A516,'pokedex_(Update_04.21)'!$A$2:$A$959,'pokedex_(Update_04.21)'!$J$2:$J$959,"")=0,"",_xlfn.XLOOKUP(A516,'pokedex_(Update_04.21)'!$A$2:$A$959,'pokedex_(Update_04.21)'!$J$2:$J$959,"")))</f>
        <v/>
      </c>
      <c r="Q516" s="37"/>
      <c r="R516" s="37"/>
      <c r="S516" s="37" t="str">
        <f>IF(ISBLANK(Q516),"",_xlfn.XLOOKUP(Q516,'pokedex_(Update_04.21)'!$A$2:$A$959,'pokedex_(Update_04.21)'!$I$2:$I$959,""))</f>
        <v/>
      </c>
      <c r="T516" s="37" t="str">
        <f>IF(ISBLANK(Q516),"",IF(_xlfn.XLOOKUP(Q516,'pokedex_(Update_04.21)'!$A$2:$A$959,'pokedex_(Update_04.21)'!$J$2:$J$959,"")=0,"",_xlfn.XLOOKUP(Q516,'pokedex_(Update_04.21)'!$A$2:$A$959,'pokedex_(Update_04.21)'!$J$2:$J$959,"")))</f>
        <v/>
      </c>
    </row>
    <row r="517" spans="1:20" x14ac:dyDescent="0.35">
      <c r="A517" s="37"/>
      <c r="B517" s="37"/>
      <c r="C517" s="37" t="str">
        <f>IF(ISBLANK(A517),"",_xlfn.XLOOKUP(A517,'pokedex_(Update_04.21)'!$A$2:$A$959,'pokedex_(Update_04.21)'!$I$2:$I$959,""))</f>
        <v/>
      </c>
      <c r="D517" s="37" t="str">
        <f>IF(ISBLANK(A517),"",IF(_xlfn.XLOOKUP(A517,'pokedex_(Update_04.21)'!$A$2:$A$959,'pokedex_(Update_04.21)'!$J$2:$J$959,"")=0,"",_xlfn.XLOOKUP(A517,'pokedex_(Update_04.21)'!$A$2:$A$959,'pokedex_(Update_04.21)'!$J$2:$J$959,"")))</f>
        <v/>
      </c>
      <c r="Q517" s="37"/>
      <c r="R517" s="37"/>
      <c r="S517" s="37" t="str">
        <f>IF(ISBLANK(Q517),"",_xlfn.XLOOKUP(Q517,'pokedex_(Update_04.21)'!$A$2:$A$959,'pokedex_(Update_04.21)'!$I$2:$I$959,""))</f>
        <v/>
      </c>
      <c r="T517" s="37" t="str">
        <f>IF(ISBLANK(Q517),"",IF(_xlfn.XLOOKUP(Q517,'pokedex_(Update_04.21)'!$A$2:$A$959,'pokedex_(Update_04.21)'!$J$2:$J$959,"")=0,"",_xlfn.XLOOKUP(Q517,'pokedex_(Update_04.21)'!$A$2:$A$959,'pokedex_(Update_04.21)'!$J$2:$J$959,"")))</f>
        <v/>
      </c>
    </row>
    <row r="518" spans="1:20" x14ac:dyDescent="0.35">
      <c r="A518" s="37"/>
      <c r="B518" s="37"/>
      <c r="C518" s="37" t="str">
        <f>IF(ISBLANK(A518),"",_xlfn.XLOOKUP(A518,'pokedex_(Update_04.21)'!$A$2:$A$959,'pokedex_(Update_04.21)'!$I$2:$I$959,""))</f>
        <v/>
      </c>
      <c r="D518" s="37" t="str">
        <f>IF(ISBLANK(A518),"",IF(_xlfn.XLOOKUP(A518,'pokedex_(Update_04.21)'!$A$2:$A$959,'pokedex_(Update_04.21)'!$J$2:$J$959,"")=0,"",_xlfn.XLOOKUP(A518,'pokedex_(Update_04.21)'!$A$2:$A$959,'pokedex_(Update_04.21)'!$J$2:$J$959,"")))</f>
        <v/>
      </c>
      <c r="Q518" s="37"/>
      <c r="R518" s="37"/>
      <c r="S518" s="37" t="str">
        <f>IF(ISBLANK(Q518),"",_xlfn.XLOOKUP(Q518,'pokedex_(Update_04.21)'!$A$2:$A$959,'pokedex_(Update_04.21)'!$I$2:$I$959,""))</f>
        <v/>
      </c>
      <c r="T518" s="37" t="str">
        <f>IF(ISBLANK(Q518),"",IF(_xlfn.XLOOKUP(Q518,'pokedex_(Update_04.21)'!$A$2:$A$959,'pokedex_(Update_04.21)'!$J$2:$J$959,"")=0,"",_xlfn.XLOOKUP(Q518,'pokedex_(Update_04.21)'!$A$2:$A$959,'pokedex_(Update_04.21)'!$J$2:$J$959,"")))</f>
        <v/>
      </c>
    </row>
    <row r="519" spans="1:20" x14ac:dyDescent="0.35">
      <c r="A519" s="37"/>
      <c r="B519" s="37"/>
      <c r="C519" s="37" t="str">
        <f>IF(ISBLANK(A519),"",_xlfn.XLOOKUP(A519,'pokedex_(Update_04.21)'!$A$2:$A$959,'pokedex_(Update_04.21)'!$I$2:$I$959,""))</f>
        <v/>
      </c>
      <c r="D519" s="37" t="str">
        <f>IF(ISBLANK(A519),"",IF(_xlfn.XLOOKUP(A519,'pokedex_(Update_04.21)'!$A$2:$A$959,'pokedex_(Update_04.21)'!$J$2:$J$959,"")=0,"",_xlfn.XLOOKUP(A519,'pokedex_(Update_04.21)'!$A$2:$A$959,'pokedex_(Update_04.21)'!$J$2:$J$959,"")))</f>
        <v/>
      </c>
      <c r="Q519" s="37"/>
      <c r="R519" s="37"/>
      <c r="S519" s="37" t="str">
        <f>IF(ISBLANK(Q519),"",_xlfn.XLOOKUP(Q519,'pokedex_(Update_04.21)'!$A$2:$A$959,'pokedex_(Update_04.21)'!$I$2:$I$959,""))</f>
        <v/>
      </c>
      <c r="T519" s="37" t="str">
        <f>IF(ISBLANK(Q519),"",IF(_xlfn.XLOOKUP(Q519,'pokedex_(Update_04.21)'!$A$2:$A$959,'pokedex_(Update_04.21)'!$J$2:$J$959,"")=0,"",_xlfn.XLOOKUP(Q519,'pokedex_(Update_04.21)'!$A$2:$A$959,'pokedex_(Update_04.21)'!$J$2:$J$959,"")))</f>
        <v/>
      </c>
    </row>
    <row r="520" spans="1:20" x14ac:dyDescent="0.35">
      <c r="A520" s="37"/>
      <c r="B520" s="37"/>
      <c r="C520" s="37" t="str">
        <f>IF(ISBLANK(A520),"",_xlfn.XLOOKUP(A520,'pokedex_(Update_04.21)'!$A$2:$A$959,'pokedex_(Update_04.21)'!$I$2:$I$959,""))</f>
        <v/>
      </c>
      <c r="D520" s="37" t="str">
        <f>IF(ISBLANK(A520),"",IF(_xlfn.XLOOKUP(A520,'pokedex_(Update_04.21)'!$A$2:$A$959,'pokedex_(Update_04.21)'!$J$2:$J$959,"")=0,"",_xlfn.XLOOKUP(A520,'pokedex_(Update_04.21)'!$A$2:$A$959,'pokedex_(Update_04.21)'!$J$2:$J$959,"")))</f>
        <v/>
      </c>
      <c r="Q520" s="37"/>
      <c r="R520" s="37"/>
      <c r="S520" s="37" t="str">
        <f>IF(ISBLANK(Q520),"",_xlfn.XLOOKUP(Q520,'pokedex_(Update_04.21)'!$A$2:$A$959,'pokedex_(Update_04.21)'!$I$2:$I$959,""))</f>
        <v/>
      </c>
      <c r="T520" s="37" t="str">
        <f>IF(ISBLANK(Q520),"",IF(_xlfn.XLOOKUP(Q520,'pokedex_(Update_04.21)'!$A$2:$A$959,'pokedex_(Update_04.21)'!$J$2:$J$959,"")=0,"",_xlfn.XLOOKUP(Q520,'pokedex_(Update_04.21)'!$A$2:$A$959,'pokedex_(Update_04.21)'!$J$2:$J$959,"")))</f>
        <v/>
      </c>
    </row>
    <row r="521" spans="1:20" x14ac:dyDescent="0.35">
      <c r="A521" s="37"/>
      <c r="B521" s="37"/>
      <c r="C521" s="37" t="str">
        <f>IF(ISBLANK(A521),"",_xlfn.XLOOKUP(A521,'pokedex_(Update_04.21)'!$A$2:$A$959,'pokedex_(Update_04.21)'!$I$2:$I$959,""))</f>
        <v/>
      </c>
      <c r="D521" s="37" t="str">
        <f>IF(ISBLANK(A521),"",IF(_xlfn.XLOOKUP(A521,'pokedex_(Update_04.21)'!$A$2:$A$959,'pokedex_(Update_04.21)'!$J$2:$J$959,"")=0,"",_xlfn.XLOOKUP(A521,'pokedex_(Update_04.21)'!$A$2:$A$959,'pokedex_(Update_04.21)'!$J$2:$J$959,"")))</f>
        <v/>
      </c>
      <c r="Q521" s="37"/>
      <c r="R521" s="37"/>
      <c r="S521" s="37" t="str">
        <f>IF(ISBLANK(Q521),"",_xlfn.XLOOKUP(Q521,'pokedex_(Update_04.21)'!$A$2:$A$959,'pokedex_(Update_04.21)'!$I$2:$I$959,""))</f>
        <v/>
      </c>
      <c r="T521" s="37" t="str">
        <f>IF(ISBLANK(Q521),"",IF(_xlfn.XLOOKUP(Q521,'pokedex_(Update_04.21)'!$A$2:$A$959,'pokedex_(Update_04.21)'!$J$2:$J$959,"")=0,"",_xlfn.XLOOKUP(Q521,'pokedex_(Update_04.21)'!$A$2:$A$959,'pokedex_(Update_04.21)'!$J$2:$J$959,"")))</f>
        <v/>
      </c>
    </row>
    <row r="522" spans="1:20" x14ac:dyDescent="0.35">
      <c r="A522" s="37"/>
      <c r="B522" s="37"/>
      <c r="C522" s="37" t="str">
        <f>IF(ISBLANK(A522),"",_xlfn.XLOOKUP(A522,'pokedex_(Update_04.21)'!$A$2:$A$959,'pokedex_(Update_04.21)'!$I$2:$I$959,""))</f>
        <v/>
      </c>
      <c r="D522" s="37" t="str">
        <f>IF(ISBLANK(A522),"",IF(_xlfn.XLOOKUP(A522,'pokedex_(Update_04.21)'!$A$2:$A$959,'pokedex_(Update_04.21)'!$J$2:$J$959,"")=0,"",_xlfn.XLOOKUP(A522,'pokedex_(Update_04.21)'!$A$2:$A$959,'pokedex_(Update_04.21)'!$J$2:$J$959,"")))</f>
        <v/>
      </c>
      <c r="Q522" s="37"/>
      <c r="R522" s="37"/>
      <c r="S522" s="37" t="str">
        <f>IF(ISBLANK(Q522),"",_xlfn.XLOOKUP(Q522,'pokedex_(Update_04.21)'!$A$2:$A$959,'pokedex_(Update_04.21)'!$I$2:$I$959,""))</f>
        <v/>
      </c>
      <c r="T522" s="37" t="str">
        <f>IF(ISBLANK(Q522),"",IF(_xlfn.XLOOKUP(Q522,'pokedex_(Update_04.21)'!$A$2:$A$959,'pokedex_(Update_04.21)'!$J$2:$J$959,"")=0,"",_xlfn.XLOOKUP(Q522,'pokedex_(Update_04.21)'!$A$2:$A$959,'pokedex_(Update_04.21)'!$J$2:$J$959,"")))</f>
        <v/>
      </c>
    </row>
    <row r="523" spans="1:20" x14ac:dyDescent="0.35">
      <c r="A523" s="37"/>
      <c r="B523" s="37"/>
      <c r="C523" s="37" t="str">
        <f>IF(ISBLANK(A523),"",_xlfn.XLOOKUP(A523,'pokedex_(Update_04.21)'!$A$2:$A$959,'pokedex_(Update_04.21)'!$I$2:$I$959,""))</f>
        <v/>
      </c>
      <c r="D523" s="37" t="str">
        <f>IF(ISBLANK(A523),"",IF(_xlfn.XLOOKUP(A523,'pokedex_(Update_04.21)'!$A$2:$A$959,'pokedex_(Update_04.21)'!$J$2:$J$959,"")=0,"",_xlfn.XLOOKUP(A523,'pokedex_(Update_04.21)'!$A$2:$A$959,'pokedex_(Update_04.21)'!$J$2:$J$959,"")))</f>
        <v/>
      </c>
      <c r="Q523" s="37"/>
      <c r="R523" s="37"/>
      <c r="S523" s="37" t="str">
        <f>IF(ISBLANK(Q523),"",_xlfn.XLOOKUP(Q523,'pokedex_(Update_04.21)'!$A$2:$A$959,'pokedex_(Update_04.21)'!$I$2:$I$959,""))</f>
        <v/>
      </c>
      <c r="T523" s="37" t="str">
        <f>IF(ISBLANK(Q523),"",IF(_xlfn.XLOOKUP(Q523,'pokedex_(Update_04.21)'!$A$2:$A$959,'pokedex_(Update_04.21)'!$J$2:$J$959,"")=0,"",_xlfn.XLOOKUP(Q523,'pokedex_(Update_04.21)'!$A$2:$A$959,'pokedex_(Update_04.21)'!$J$2:$J$959,"")))</f>
        <v/>
      </c>
    </row>
    <row r="524" spans="1:20" x14ac:dyDescent="0.35">
      <c r="A524" s="37"/>
      <c r="B524" s="37"/>
      <c r="C524" s="37" t="str">
        <f>IF(ISBLANK(A524),"",_xlfn.XLOOKUP(A524,'pokedex_(Update_04.21)'!$A$2:$A$959,'pokedex_(Update_04.21)'!$I$2:$I$959,""))</f>
        <v/>
      </c>
      <c r="D524" s="37" t="str">
        <f>IF(ISBLANK(A524),"",IF(_xlfn.XLOOKUP(A524,'pokedex_(Update_04.21)'!$A$2:$A$959,'pokedex_(Update_04.21)'!$J$2:$J$959,"")=0,"",_xlfn.XLOOKUP(A524,'pokedex_(Update_04.21)'!$A$2:$A$959,'pokedex_(Update_04.21)'!$J$2:$J$959,"")))</f>
        <v/>
      </c>
      <c r="Q524" s="37"/>
      <c r="R524" s="37"/>
      <c r="S524" s="37" t="str">
        <f>IF(ISBLANK(Q524),"",_xlfn.XLOOKUP(Q524,'pokedex_(Update_04.21)'!$A$2:$A$959,'pokedex_(Update_04.21)'!$I$2:$I$959,""))</f>
        <v/>
      </c>
      <c r="T524" s="37" t="str">
        <f>IF(ISBLANK(Q524),"",IF(_xlfn.XLOOKUP(Q524,'pokedex_(Update_04.21)'!$A$2:$A$959,'pokedex_(Update_04.21)'!$J$2:$J$959,"")=0,"",_xlfn.XLOOKUP(Q524,'pokedex_(Update_04.21)'!$A$2:$A$959,'pokedex_(Update_04.21)'!$J$2:$J$959,"")))</f>
        <v/>
      </c>
    </row>
    <row r="525" spans="1:20" x14ac:dyDescent="0.35">
      <c r="A525" s="37"/>
      <c r="B525" s="37"/>
      <c r="C525" s="37" t="str">
        <f>IF(ISBLANK(A525),"",_xlfn.XLOOKUP(A525,'pokedex_(Update_04.21)'!$A$2:$A$959,'pokedex_(Update_04.21)'!$I$2:$I$959,""))</f>
        <v/>
      </c>
      <c r="D525" s="37" t="str">
        <f>IF(ISBLANK(A525),"",IF(_xlfn.XLOOKUP(A525,'pokedex_(Update_04.21)'!$A$2:$A$959,'pokedex_(Update_04.21)'!$J$2:$J$959,"")=0,"",_xlfn.XLOOKUP(A525,'pokedex_(Update_04.21)'!$A$2:$A$959,'pokedex_(Update_04.21)'!$J$2:$J$959,"")))</f>
        <v/>
      </c>
      <c r="Q525" s="37"/>
      <c r="R525" s="37"/>
      <c r="S525" s="37" t="str">
        <f>IF(ISBLANK(Q525),"",_xlfn.XLOOKUP(Q525,'pokedex_(Update_04.21)'!$A$2:$A$959,'pokedex_(Update_04.21)'!$I$2:$I$959,""))</f>
        <v/>
      </c>
      <c r="T525" s="37" t="str">
        <f>IF(ISBLANK(Q525),"",IF(_xlfn.XLOOKUP(Q525,'pokedex_(Update_04.21)'!$A$2:$A$959,'pokedex_(Update_04.21)'!$J$2:$J$959,"")=0,"",_xlfn.XLOOKUP(Q525,'pokedex_(Update_04.21)'!$A$2:$A$959,'pokedex_(Update_04.21)'!$J$2:$J$959,"")))</f>
        <v/>
      </c>
    </row>
    <row r="526" spans="1:20" x14ac:dyDescent="0.35">
      <c r="A526" s="37"/>
      <c r="B526" s="37"/>
      <c r="C526" s="37" t="str">
        <f>IF(ISBLANK(A526),"",_xlfn.XLOOKUP(A526,'pokedex_(Update_04.21)'!$A$2:$A$959,'pokedex_(Update_04.21)'!$I$2:$I$959,""))</f>
        <v/>
      </c>
      <c r="D526" s="37" t="str">
        <f>IF(ISBLANK(A526),"",IF(_xlfn.XLOOKUP(A526,'pokedex_(Update_04.21)'!$A$2:$A$959,'pokedex_(Update_04.21)'!$J$2:$J$959,"")=0,"",_xlfn.XLOOKUP(A526,'pokedex_(Update_04.21)'!$A$2:$A$959,'pokedex_(Update_04.21)'!$J$2:$J$959,"")))</f>
        <v/>
      </c>
      <c r="Q526" s="37"/>
      <c r="R526" s="37"/>
      <c r="S526" s="37" t="str">
        <f>IF(ISBLANK(Q526),"",_xlfn.XLOOKUP(Q526,'pokedex_(Update_04.21)'!$A$2:$A$959,'pokedex_(Update_04.21)'!$I$2:$I$959,""))</f>
        <v/>
      </c>
      <c r="T526" s="37" t="str">
        <f>IF(ISBLANK(Q526),"",IF(_xlfn.XLOOKUP(Q526,'pokedex_(Update_04.21)'!$A$2:$A$959,'pokedex_(Update_04.21)'!$J$2:$J$959,"")=0,"",_xlfn.XLOOKUP(Q526,'pokedex_(Update_04.21)'!$A$2:$A$959,'pokedex_(Update_04.21)'!$J$2:$J$959,"")))</f>
        <v/>
      </c>
    </row>
    <row r="527" spans="1:20" x14ac:dyDescent="0.35">
      <c r="A527" s="37"/>
      <c r="B527" s="37"/>
      <c r="C527" s="37" t="str">
        <f>IF(ISBLANK(A527),"",_xlfn.XLOOKUP(A527,'pokedex_(Update_04.21)'!$A$2:$A$959,'pokedex_(Update_04.21)'!$I$2:$I$959,""))</f>
        <v/>
      </c>
      <c r="D527" s="37" t="str">
        <f>IF(ISBLANK(A527),"",IF(_xlfn.XLOOKUP(A527,'pokedex_(Update_04.21)'!$A$2:$A$959,'pokedex_(Update_04.21)'!$J$2:$J$959,"")=0,"",_xlfn.XLOOKUP(A527,'pokedex_(Update_04.21)'!$A$2:$A$959,'pokedex_(Update_04.21)'!$J$2:$J$959,"")))</f>
        <v/>
      </c>
      <c r="Q527" s="37"/>
      <c r="R527" s="37"/>
      <c r="S527" s="37" t="str">
        <f>IF(ISBLANK(Q527),"",_xlfn.XLOOKUP(Q527,'pokedex_(Update_04.21)'!$A$2:$A$959,'pokedex_(Update_04.21)'!$I$2:$I$959,""))</f>
        <v/>
      </c>
      <c r="T527" s="37" t="str">
        <f>IF(ISBLANK(Q527),"",IF(_xlfn.XLOOKUP(Q527,'pokedex_(Update_04.21)'!$A$2:$A$959,'pokedex_(Update_04.21)'!$J$2:$J$959,"")=0,"",_xlfn.XLOOKUP(Q527,'pokedex_(Update_04.21)'!$A$2:$A$959,'pokedex_(Update_04.21)'!$J$2:$J$959,"")))</f>
        <v/>
      </c>
    </row>
    <row r="528" spans="1:20" x14ac:dyDescent="0.35">
      <c r="A528" s="37"/>
      <c r="B528" s="37"/>
      <c r="C528" s="37" t="str">
        <f>IF(ISBLANK(A528),"",_xlfn.XLOOKUP(A528,'pokedex_(Update_04.21)'!$A$2:$A$959,'pokedex_(Update_04.21)'!$I$2:$I$959,""))</f>
        <v/>
      </c>
      <c r="D528" s="37" t="str">
        <f>IF(ISBLANK(A528),"",IF(_xlfn.XLOOKUP(A528,'pokedex_(Update_04.21)'!$A$2:$A$959,'pokedex_(Update_04.21)'!$J$2:$J$959,"")=0,"",_xlfn.XLOOKUP(A528,'pokedex_(Update_04.21)'!$A$2:$A$959,'pokedex_(Update_04.21)'!$J$2:$J$959,"")))</f>
        <v/>
      </c>
      <c r="Q528" s="37"/>
      <c r="R528" s="37"/>
      <c r="S528" s="37" t="str">
        <f>IF(ISBLANK(Q528),"",_xlfn.XLOOKUP(Q528,'pokedex_(Update_04.21)'!$A$2:$A$959,'pokedex_(Update_04.21)'!$I$2:$I$959,""))</f>
        <v/>
      </c>
      <c r="T528" s="37" t="str">
        <f>IF(ISBLANK(Q528),"",IF(_xlfn.XLOOKUP(Q528,'pokedex_(Update_04.21)'!$A$2:$A$959,'pokedex_(Update_04.21)'!$J$2:$J$959,"")=0,"",_xlfn.XLOOKUP(Q528,'pokedex_(Update_04.21)'!$A$2:$A$959,'pokedex_(Update_04.21)'!$J$2:$J$959,"")))</f>
        <v/>
      </c>
    </row>
    <row r="529" spans="1:20" x14ac:dyDescent="0.35">
      <c r="A529" s="37"/>
      <c r="B529" s="37"/>
      <c r="C529" s="37" t="str">
        <f>IF(ISBLANK(A529),"",_xlfn.XLOOKUP(A529,'pokedex_(Update_04.21)'!$A$2:$A$959,'pokedex_(Update_04.21)'!$I$2:$I$959,""))</f>
        <v/>
      </c>
      <c r="D529" s="37" t="str">
        <f>IF(ISBLANK(A529),"",IF(_xlfn.XLOOKUP(A529,'pokedex_(Update_04.21)'!$A$2:$A$959,'pokedex_(Update_04.21)'!$J$2:$J$959,"")=0,"",_xlfn.XLOOKUP(A529,'pokedex_(Update_04.21)'!$A$2:$A$959,'pokedex_(Update_04.21)'!$J$2:$J$959,"")))</f>
        <v/>
      </c>
      <c r="Q529" s="37"/>
      <c r="R529" s="37"/>
      <c r="S529" s="37" t="str">
        <f>IF(ISBLANK(Q529),"",_xlfn.XLOOKUP(Q529,'pokedex_(Update_04.21)'!$A$2:$A$959,'pokedex_(Update_04.21)'!$I$2:$I$959,""))</f>
        <v/>
      </c>
      <c r="T529" s="37" t="str">
        <f>IF(ISBLANK(Q529),"",IF(_xlfn.XLOOKUP(Q529,'pokedex_(Update_04.21)'!$A$2:$A$959,'pokedex_(Update_04.21)'!$J$2:$J$959,"")=0,"",_xlfn.XLOOKUP(Q529,'pokedex_(Update_04.21)'!$A$2:$A$959,'pokedex_(Update_04.21)'!$J$2:$J$959,"")))</f>
        <v/>
      </c>
    </row>
    <row r="530" spans="1:20" x14ac:dyDescent="0.35">
      <c r="A530" s="37"/>
      <c r="B530" s="37"/>
      <c r="C530" s="37" t="str">
        <f>IF(ISBLANK(A530),"",_xlfn.XLOOKUP(A530,'pokedex_(Update_04.21)'!$A$2:$A$959,'pokedex_(Update_04.21)'!$I$2:$I$959,""))</f>
        <v/>
      </c>
      <c r="D530" s="37" t="str">
        <f>IF(ISBLANK(A530),"",IF(_xlfn.XLOOKUP(A530,'pokedex_(Update_04.21)'!$A$2:$A$959,'pokedex_(Update_04.21)'!$J$2:$J$959,"")=0,"",_xlfn.XLOOKUP(A530,'pokedex_(Update_04.21)'!$A$2:$A$959,'pokedex_(Update_04.21)'!$J$2:$J$959,"")))</f>
        <v/>
      </c>
      <c r="Q530" s="37"/>
      <c r="R530" s="37"/>
      <c r="S530" s="37" t="str">
        <f>IF(ISBLANK(Q530),"",_xlfn.XLOOKUP(Q530,'pokedex_(Update_04.21)'!$A$2:$A$959,'pokedex_(Update_04.21)'!$I$2:$I$959,""))</f>
        <v/>
      </c>
      <c r="T530" s="37" t="str">
        <f>IF(ISBLANK(Q530),"",IF(_xlfn.XLOOKUP(Q530,'pokedex_(Update_04.21)'!$A$2:$A$959,'pokedex_(Update_04.21)'!$J$2:$J$959,"")=0,"",_xlfn.XLOOKUP(Q530,'pokedex_(Update_04.21)'!$A$2:$A$959,'pokedex_(Update_04.21)'!$J$2:$J$959,"")))</f>
        <v/>
      </c>
    </row>
    <row r="531" spans="1:20" x14ac:dyDescent="0.35">
      <c r="A531" s="37"/>
      <c r="B531" s="37"/>
      <c r="C531" s="37" t="str">
        <f>IF(ISBLANK(A531),"",_xlfn.XLOOKUP(A531,'pokedex_(Update_04.21)'!$A$2:$A$959,'pokedex_(Update_04.21)'!$I$2:$I$959,""))</f>
        <v/>
      </c>
      <c r="D531" s="37" t="str">
        <f>IF(ISBLANK(A531),"",IF(_xlfn.XLOOKUP(A531,'pokedex_(Update_04.21)'!$A$2:$A$959,'pokedex_(Update_04.21)'!$J$2:$J$959,"")=0,"",_xlfn.XLOOKUP(A531,'pokedex_(Update_04.21)'!$A$2:$A$959,'pokedex_(Update_04.21)'!$J$2:$J$959,"")))</f>
        <v/>
      </c>
      <c r="Q531" s="37"/>
      <c r="R531" s="37"/>
      <c r="S531" s="37" t="str">
        <f>IF(ISBLANK(Q531),"",_xlfn.XLOOKUP(Q531,'pokedex_(Update_04.21)'!$A$2:$A$959,'pokedex_(Update_04.21)'!$I$2:$I$959,""))</f>
        <v/>
      </c>
      <c r="T531" s="37" t="str">
        <f>IF(ISBLANK(Q531),"",IF(_xlfn.XLOOKUP(Q531,'pokedex_(Update_04.21)'!$A$2:$A$959,'pokedex_(Update_04.21)'!$J$2:$J$959,"")=0,"",_xlfn.XLOOKUP(Q531,'pokedex_(Update_04.21)'!$A$2:$A$959,'pokedex_(Update_04.21)'!$J$2:$J$959,"")))</f>
        <v/>
      </c>
    </row>
    <row r="532" spans="1:20" x14ac:dyDescent="0.35">
      <c r="A532" s="37"/>
      <c r="B532" s="37"/>
      <c r="C532" s="37" t="str">
        <f>IF(ISBLANK(A532),"",_xlfn.XLOOKUP(A532,'pokedex_(Update_04.21)'!$A$2:$A$959,'pokedex_(Update_04.21)'!$I$2:$I$959,""))</f>
        <v/>
      </c>
      <c r="D532" s="37" t="str">
        <f>IF(ISBLANK(A532),"",IF(_xlfn.XLOOKUP(A532,'pokedex_(Update_04.21)'!$A$2:$A$959,'pokedex_(Update_04.21)'!$J$2:$J$959,"")=0,"",_xlfn.XLOOKUP(A532,'pokedex_(Update_04.21)'!$A$2:$A$959,'pokedex_(Update_04.21)'!$J$2:$J$959,"")))</f>
        <v/>
      </c>
      <c r="Q532" s="37"/>
      <c r="R532" s="37"/>
      <c r="S532" s="37" t="str">
        <f>IF(ISBLANK(Q532),"",_xlfn.XLOOKUP(Q532,'pokedex_(Update_04.21)'!$A$2:$A$959,'pokedex_(Update_04.21)'!$I$2:$I$959,""))</f>
        <v/>
      </c>
      <c r="T532" s="37" t="str">
        <f>IF(ISBLANK(Q532),"",IF(_xlfn.XLOOKUP(Q532,'pokedex_(Update_04.21)'!$A$2:$A$959,'pokedex_(Update_04.21)'!$J$2:$J$959,"")=0,"",_xlfn.XLOOKUP(Q532,'pokedex_(Update_04.21)'!$A$2:$A$959,'pokedex_(Update_04.21)'!$J$2:$J$959,"")))</f>
        <v/>
      </c>
    </row>
    <row r="533" spans="1:20" x14ac:dyDescent="0.35">
      <c r="A533" s="37"/>
      <c r="B533" s="37"/>
      <c r="C533" s="37" t="str">
        <f>IF(ISBLANK(A533),"",_xlfn.XLOOKUP(A533,'pokedex_(Update_04.21)'!$A$2:$A$959,'pokedex_(Update_04.21)'!$I$2:$I$959,""))</f>
        <v/>
      </c>
      <c r="D533" s="37" t="str">
        <f>IF(ISBLANK(A533),"",IF(_xlfn.XLOOKUP(A533,'pokedex_(Update_04.21)'!$A$2:$A$959,'pokedex_(Update_04.21)'!$J$2:$J$959,"")=0,"",_xlfn.XLOOKUP(A533,'pokedex_(Update_04.21)'!$A$2:$A$959,'pokedex_(Update_04.21)'!$J$2:$J$959,"")))</f>
        <v/>
      </c>
      <c r="Q533" s="37"/>
      <c r="R533" s="37"/>
      <c r="S533" s="37" t="str">
        <f>IF(ISBLANK(Q533),"",_xlfn.XLOOKUP(Q533,'pokedex_(Update_04.21)'!$A$2:$A$959,'pokedex_(Update_04.21)'!$I$2:$I$959,""))</f>
        <v/>
      </c>
      <c r="T533" s="37" t="str">
        <f>IF(ISBLANK(Q533),"",IF(_xlfn.XLOOKUP(Q533,'pokedex_(Update_04.21)'!$A$2:$A$959,'pokedex_(Update_04.21)'!$J$2:$J$959,"")=0,"",_xlfn.XLOOKUP(Q533,'pokedex_(Update_04.21)'!$A$2:$A$959,'pokedex_(Update_04.21)'!$J$2:$J$959,"")))</f>
        <v/>
      </c>
    </row>
    <row r="534" spans="1:20" x14ac:dyDescent="0.35">
      <c r="A534" s="37"/>
      <c r="B534" s="37"/>
      <c r="C534" s="37" t="str">
        <f>IF(ISBLANK(A534),"",_xlfn.XLOOKUP(A534,'pokedex_(Update_04.21)'!$A$2:$A$959,'pokedex_(Update_04.21)'!$I$2:$I$959,""))</f>
        <v/>
      </c>
      <c r="D534" s="37" t="str">
        <f>IF(ISBLANK(A534),"",IF(_xlfn.XLOOKUP(A534,'pokedex_(Update_04.21)'!$A$2:$A$959,'pokedex_(Update_04.21)'!$J$2:$J$959,"")=0,"",_xlfn.XLOOKUP(A534,'pokedex_(Update_04.21)'!$A$2:$A$959,'pokedex_(Update_04.21)'!$J$2:$J$959,"")))</f>
        <v/>
      </c>
      <c r="Q534" s="37"/>
      <c r="R534" s="37"/>
      <c r="S534" s="37" t="str">
        <f>IF(ISBLANK(Q534),"",_xlfn.XLOOKUP(Q534,'pokedex_(Update_04.21)'!$A$2:$A$959,'pokedex_(Update_04.21)'!$I$2:$I$959,""))</f>
        <v/>
      </c>
      <c r="T534" s="37" t="str">
        <f>IF(ISBLANK(Q534),"",IF(_xlfn.XLOOKUP(Q534,'pokedex_(Update_04.21)'!$A$2:$A$959,'pokedex_(Update_04.21)'!$J$2:$J$959,"")=0,"",_xlfn.XLOOKUP(Q534,'pokedex_(Update_04.21)'!$A$2:$A$959,'pokedex_(Update_04.21)'!$J$2:$J$959,"")))</f>
        <v/>
      </c>
    </row>
    <row r="535" spans="1:20" x14ac:dyDescent="0.35">
      <c r="A535" s="37"/>
      <c r="B535" s="37"/>
      <c r="C535" s="37" t="str">
        <f>IF(ISBLANK(A535),"",_xlfn.XLOOKUP(A535,'pokedex_(Update_04.21)'!$A$2:$A$959,'pokedex_(Update_04.21)'!$I$2:$I$959,""))</f>
        <v/>
      </c>
      <c r="D535" s="37" t="str">
        <f>IF(ISBLANK(A535),"",IF(_xlfn.XLOOKUP(A535,'pokedex_(Update_04.21)'!$A$2:$A$959,'pokedex_(Update_04.21)'!$J$2:$J$959,"")=0,"",_xlfn.XLOOKUP(A535,'pokedex_(Update_04.21)'!$A$2:$A$959,'pokedex_(Update_04.21)'!$J$2:$J$959,"")))</f>
        <v/>
      </c>
      <c r="Q535" s="37"/>
      <c r="R535" s="37"/>
      <c r="S535" s="37" t="str">
        <f>IF(ISBLANK(Q535),"",_xlfn.XLOOKUP(Q535,'pokedex_(Update_04.21)'!$A$2:$A$959,'pokedex_(Update_04.21)'!$I$2:$I$959,""))</f>
        <v/>
      </c>
      <c r="T535" s="37" t="str">
        <f>IF(ISBLANK(Q535),"",IF(_xlfn.XLOOKUP(Q535,'pokedex_(Update_04.21)'!$A$2:$A$959,'pokedex_(Update_04.21)'!$J$2:$J$959,"")=0,"",_xlfn.XLOOKUP(Q535,'pokedex_(Update_04.21)'!$A$2:$A$959,'pokedex_(Update_04.21)'!$J$2:$J$959,"")))</f>
        <v/>
      </c>
    </row>
    <row r="536" spans="1:20" x14ac:dyDescent="0.35">
      <c r="A536" s="37"/>
      <c r="B536" s="37"/>
      <c r="C536" s="37" t="str">
        <f>IF(ISBLANK(A536),"",_xlfn.XLOOKUP(A536,'pokedex_(Update_04.21)'!$A$2:$A$959,'pokedex_(Update_04.21)'!$I$2:$I$959,""))</f>
        <v/>
      </c>
      <c r="D536" s="37" t="str">
        <f>IF(ISBLANK(A536),"",IF(_xlfn.XLOOKUP(A536,'pokedex_(Update_04.21)'!$A$2:$A$959,'pokedex_(Update_04.21)'!$J$2:$J$959,"")=0,"",_xlfn.XLOOKUP(A536,'pokedex_(Update_04.21)'!$A$2:$A$959,'pokedex_(Update_04.21)'!$J$2:$J$959,"")))</f>
        <v/>
      </c>
      <c r="Q536" s="37"/>
      <c r="R536" s="37"/>
      <c r="S536" s="37" t="str">
        <f>IF(ISBLANK(Q536),"",_xlfn.XLOOKUP(Q536,'pokedex_(Update_04.21)'!$A$2:$A$959,'pokedex_(Update_04.21)'!$I$2:$I$959,""))</f>
        <v/>
      </c>
      <c r="T536" s="37" t="str">
        <f>IF(ISBLANK(Q536),"",IF(_xlfn.XLOOKUP(Q536,'pokedex_(Update_04.21)'!$A$2:$A$959,'pokedex_(Update_04.21)'!$J$2:$J$959,"")=0,"",_xlfn.XLOOKUP(Q536,'pokedex_(Update_04.21)'!$A$2:$A$959,'pokedex_(Update_04.21)'!$J$2:$J$959,"")))</f>
        <v/>
      </c>
    </row>
    <row r="537" spans="1:20" x14ac:dyDescent="0.35">
      <c r="A537" s="37"/>
      <c r="B537" s="37"/>
      <c r="C537" s="37" t="str">
        <f>IF(ISBLANK(A537),"",_xlfn.XLOOKUP(A537,'pokedex_(Update_04.21)'!$A$2:$A$959,'pokedex_(Update_04.21)'!$I$2:$I$959,""))</f>
        <v/>
      </c>
      <c r="D537" s="37" t="str">
        <f>IF(ISBLANK(A537),"",IF(_xlfn.XLOOKUP(A537,'pokedex_(Update_04.21)'!$A$2:$A$959,'pokedex_(Update_04.21)'!$J$2:$J$959,"")=0,"",_xlfn.XLOOKUP(A537,'pokedex_(Update_04.21)'!$A$2:$A$959,'pokedex_(Update_04.21)'!$J$2:$J$959,"")))</f>
        <v/>
      </c>
      <c r="Q537" s="37"/>
      <c r="R537" s="37"/>
      <c r="S537" s="37" t="str">
        <f>IF(ISBLANK(Q537),"",_xlfn.XLOOKUP(Q537,'pokedex_(Update_04.21)'!$A$2:$A$959,'pokedex_(Update_04.21)'!$I$2:$I$959,""))</f>
        <v/>
      </c>
      <c r="T537" s="37" t="str">
        <f>IF(ISBLANK(Q537),"",IF(_xlfn.XLOOKUP(Q537,'pokedex_(Update_04.21)'!$A$2:$A$959,'pokedex_(Update_04.21)'!$J$2:$J$959,"")=0,"",_xlfn.XLOOKUP(Q537,'pokedex_(Update_04.21)'!$A$2:$A$959,'pokedex_(Update_04.21)'!$J$2:$J$959,"")))</f>
        <v/>
      </c>
    </row>
    <row r="538" spans="1:20" x14ac:dyDescent="0.35">
      <c r="A538" s="37"/>
      <c r="B538" s="37"/>
      <c r="C538" s="37" t="str">
        <f>IF(ISBLANK(A538),"",_xlfn.XLOOKUP(A538,'pokedex_(Update_04.21)'!$A$2:$A$959,'pokedex_(Update_04.21)'!$I$2:$I$959,""))</f>
        <v/>
      </c>
      <c r="D538" s="37" t="str">
        <f>IF(ISBLANK(A538),"",IF(_xlfn.XLOOKUP(A538,'pokedex_(Update_04.21)'!$A$2:$A$959,'pokedex_(Update_04.21)'!$J$2:$J$959,"")=0,"",_xlfn.XLOOKUP(A538,'pokedex_(Update_04.21)'!$A$2:$A$959,'pokedex_(Update_04.21)'!$J$2:$J$959,"")))</f>
        <v/>
      </c>
      <c r="Q538" s="37"/>
      <c r="R538" s="37"/>
      <c r="S538" s="37" t="str">
        <f>IF(ISBLANK(Q538),"",_xlfn.XLOOKUP(Q538,'pokedex_(Update_04.21)'!$A$2:$A$959,'pokedex_(Update_04.21)'!$I$2:$I$959,""))</f>
        <v/>
      </c>
      <c r="T538" s="37" t="str">
        <f>IF(ISBLANK(Q538),"",IF(_xlfn.XLOOKUP(Q538,'pokedex_(Update_04.21)'!$A$2:$A$959,'pokedex_(Update_04.21)'!$J$2:$J$959,"")=0,"",_xlfn.XLOOKUP(Q538,'pokedex_(Update_04.21)'!$A$2:$A$959,'pokedex_(Update_04.21)'!$J$2:$J$959,"")))</f>
        <v/>
      </c>
    </row>
    <row r="539" spans="1:20" x14ac:dyDescent="0.35">
      <c r="A539" s="37"/>
      <c r="B539" s="37"/>
      <c r="C539" s="37" t="str">
        <f>IF(ISBLANK(A539),"",_xlfn.XLOOKUP(A539,'pokedex_(Update_04.21)'!$A$2:$A$959,'pokedex_(Update_04.21)'!$I$2:$I$959,""))</f>
        <v/>
      </c>
      <c r="D539" s="37" t="str">
        <f>IF(ISBLANK(A539),"",IF(_xlfn.XLOOKUP(A539,'pokedex_(Update_04.21)'!$A$2:$A$959,'pokedex_(Update_04.21)'!$J$2:$J$959,"")=0,"",_xlfn.XLOOKUP(A539,'pokedex_(Update_04.21)'!$A$2:$A$959,'pokedex_(Update_04.21)'!$J$2:$J$959,"")))</f>
        <v/>
      </c>
      <c r="Q539" s="37"/>
      <c r="R539" s="37"/>
      <c r="S539" s="37" t="str">
        <f>IF(ISBLANK(Q539),"",_xlfn.XLOOKUP(Q539,'pokedex_(Update_04.21)'!$A$2:$A$959,'pokedex_(Update_04.21)'!$I$2:$I$959,""))</f>
        <v/>
      </c>
      <c r="T539" s="37" t="str">
        <f>IF(ISBLANK(Q539),"",IF(_xlfn.XLOOKUP(Q539,'pokedex_(Update_04.21)'!$A$2:$A$959,'pokedex_(Update_04.21)'!$J$2:$J$959,"")=0,"",_xlfn.XLOOKUP(Q539,'pokedex_(Update_04.21)'!$A$2:$A$959,'pokedex_(Update_04.21)'!$J$2:$J$959,"")))</f>
        <v/>
      </c>
    </row>
    <row r="540" spans="1:20" x14ac:dyDescent="0.35">
      <c r="A540" s="37"/>
      <c r="B540" s="37"/>
      <c r="C540" s="37" t="str">
        <f>IF(ISBLANK(A540),"",_xlfn.XLOOKUP(A540,'pokedex_(Update_04.21)'!$A$2:$A$959,'pokedex_(Update_04.21)'!$I$2:$I$959,""))</f>
        <v/>
      </c>
      <c r="D540" s="37" t="str">
        <f>IF(ISBLANK(A540),"",IF(_xlfn.XLOOKUP(A540,'pokedex_(Update_04.21)'!$A$2:$A$959,'pokedex_(Update_04.21)'!$J$2:$J$959,"")=0,"",_xlfn.XLOOKUP(A540,'pokedex_(Update_04.21)'!$A$2:$A$959,'pokedex_(Update_04.21)'!$J$2:$J$959,"")))</f>
        <v/>
      </c>
      <c r="Q540" s="37"/>
      <c r="R540" s="37"/>
      <c r="S540" s="37" t="str">
        <f>IF(ISBLANK(Q540),"",_xlfn.XLOOKUP(Q540,'pokedex_(Update_04.21)'!$A$2:$A$959,'pokedex_(Update_04.21)'!$I$2:$I$959,""))</f>
        <v/>
      </c>
      <c r="T540" s="37" t="str">
        <f>IF(ISBLANK(Q540),"",IF(_xlfn.XLOOKUP(Q540,'pokedex_(Update_04.21)'!$A$2:$A$959,'pokedex_(Update_04.21)'!$J$2:$J$959,"")=0,"",_xlfn.XLOOKUP(Q540,'pokedex_(Update_04.21)'!$A$2:$A$959,'pokedex_(Update_04.21)'!$J$2:$J$959,"")))</f>
        <v/>
      </c>
    </row>
    <row r="541" spans="1:20" x14ac:dyDescent="0.35">
      <c r="A541" s="37"/>
      <c r="B541" s="37"/>
      <c r="C541" s="37" t="str">
        <f>IF(ISBLANK(A541),"",_xlfn.XLOOKUP(A541,'pokedex_(Update_04.21)'!$A$2:$A$959,'pokedex_(Update_04.21)'!$I$2:$I$959,""))</f>
        <v/>
      </c>
      <c r="D541" s="37" t="str">
        <f>IF(ISBLANK(A541),"",IF(_xlfn.XLOOKUP(A541,'pokedex_(Update_04.21)'!$A$2:$A$959,'pokedex_(Update_04.21)'!$J$2:$J$959,"")=0,"",_xlfn.XLOOKUP(A541,'pokedex_(Update_04.21)'!$A$2:$A$959,'pokedex_(Update_04.21)'!$J$2:$J$959,"")))</f>
        <v/>
      </c>
      <c r="Q541" s="37"/>
      <c r="R541" s="37"/>
      <c r="S541" s="37" t="str">
        <f>IF(ISBLANK(Q541),"",_xlfn.XLOOKUP(Q541,'pokedex_(Update_04.21)'!$A$2:$A$959,'pokedex_(Update_04.21)'!$I$2:$I$959,""))</f>
        <v/>
      </c>
      <c r="T541" s="37" t="str">
        <f>IF(ISBLANK(Q541),"",IF(_xlfn.XLOOKUP(Q541,'pokedex_(Update_04.21)'!$A$2:$A$959,'pokedex_(Update_04.21)'!$J$2:$J$959,"")=0,"",_xlfn.XLOOKUP(Q541,'pokedex_(Update_04.21)'!$A$2:$A$959,'pokedex_(Update_04.21)'!$J$2:$J$959,"")))</f>
        <v/>
      </c>
    </row>
    <row r="542" spans="1:20" x14ac:dyDescent="0.35">
      <c r="A542" s="37"/>
      <c r="B542" s="37"/>
      <c r="C542" s="37" t="str">
        <f>IF(ISBLANK(A542),"",_xlfn.XLOOKUP(A542,'pokedex_(Update_04.21)'!$A$2:$A$959,'pokedex_(Update_04.21)'!$I$2:$I$959,""))</f>
        <v/>
      </c>
      <c r="D542" s="37" t="str">
        <f>IF(ISBLANK(A542),"",IF(_xlfn.XLOOKUP(A542,'pokedex_(Update_04.21)'!$A$2:$A$959,'pokedex_(Update_04.21)'!$J$2:$J$959,"")=0,"",_xlfn.XLOOKUP(A542,'pokedex_(Update_04.21)'!$A$2:$A$959,'pokedex_(Update_04.21)'!$J$2:$J$959,"")))</f>
        <v/>
      </c>
      <c r="Q542" s="37"/>
      <c r="R542" s="37"/>
      <c r="S542" s="37" t="str">
        <f>IF(ISBLANK(Q542),"",_xlfn.XLOOKUP(Q542,'pokedex_(Update_04.21)'!$A$2:$A$959,'pokedex_(Update_04.21)'!$I$2:$I$959,""))</f>
        <v/>
      </c>
      <c r="T542" s="37" t="str">
        <f>IF(ISBLANK(Q542),"",IF(_xlfn.XLOOKUP(Q542,'pokedex_(Update_04.21)'!$A$2:$A$959,'pokedex_(Update_04.21)'!$J$2:$J$959,"")=0,"",_xlfn.XLOOKUP(Q542,'pokedex_(Update_04.21)'!$A$2:$A$959,'pokedex_(Update_04.21)'!$J$2:$J$959,"")))</f>
        <v/>
      </c>
    </row>
    <row r="543" spans="1:20" x14ac:dyDescent="0.35">
      <c r="A543" s="37"/>
      <c r="B543" s="37"/>
      <c r="C543" s="37" t="str">
        <f>IF(ISBLANK(A543),"",_xlfn.XLOOKUP(A543,'pokedex_(Update_04.21)'!$A$2:$A$959,'pokedex_(Update_04.21)'!$I$2:$I$959,""))</f>
        <v/>
      </c>
      <c r="D543" s="37" t="str">
        <f>IF(ISBLANK(A543),"",IF(_xlfn.XLOOKUP(A543,'pokedex_(Update_04.21)'!$A$2:$A$959,'pokedex_(Update_04.21)'!$J$2:$J$959,"")=0,"",_xlfn.XLOOKUP(A543,'pokedex_(Update_04.21)'!$A$2:$A$959,'pokedex_(Update_04.21)'!$J$2:$J$959,"")))</f>
        <v/>
      </c>
      <c r="Q543" s="37"/>
      <c r="R543" s="37"/>
      <c r="S543" s="37" t="str">
        <f>IF(ISBLANK(Q543),"",_xlfn.XLOOKUP(Q543,'pokedex_(Update_04.21)'!$A$2:$A$959,'pokedex_(Update_04.21)'!$I$2:$I$959,""))</f>
        <v/>
      </c>
      <c r="T543" s="37" t="str">
        <f>IF(ISBLANK(Q543),"",IF(_xlfn.XLOOKUP(Q543,'pokedex_(Update_04.21)'!$A$2:$A$959,'pokedex_(Update_04.21)'!$J$2:$J$959,"")=0,"",_xlfn.XLOOKUP(Q543,'pokedex_(Update_04.21)'!$A$2:$A$959,'pokedex_(Update_04.21)'!$J$2:$J$959,"")))</f>
        <v/>
      </c>
    </row>
    <row r="544" spans="1:20" x14ac:dyDescent="0.35">
      <c r="A544" s="37"/>
      <c r="B544" s="37"/>
      <c r="C544" s="37" t="str">
        <f>IF(ISBLANK(A544),"",_xlfn.XLOOKUP(A544,'pokedex_(Update_04.21)'!$A$2:$A$959,'pokedex_(Update_04.21)'!$I$2:$I$959,""))</f>
        <v/>
      </c>
      <c r="D544" s="37" t="str">
        <f>IF(ISBLANK(A544),"",IF(_xlfn.XLOOKUP(A544,'pokedex_(Update_04.21)'!$A$2:$A$959,'pokedex_(Update_04.21)'!$J$2:$J$959,"")=0,"",_xlfn.XLOOKUP(A544,'pokedex_(Update_04.21)'!$A$2:$A$959,'pokedex_(Update_04.21)'!$J$2:$J$959,"")))</f>
        <v/>
      </c>
      <c r="Q544" s="37"/>
      <c r="R544" s="37"/>
      <c r="S544" s="37" t="str">
        <f>IF(ISBLANK(Q544),"",_xlfn.XLOOKUP(Q544,'pokedex_(Update_04.21)'!$A$2:$A$959,'pokedex_(Update_04.21)'!$I$2:$I$959,""))</f>
        <v/>
      </c>
      <c r="T544" s="37" t="str">
        <f>IF(ISBLANK(Q544),"",IF(_xlfn.XLOOKUP(Q544,'pokedex_(Update_04.21)'!$A$2:$A$959,'pokedex_(Update_04.21)'!$J$2:$J$959,"")=0,"",_xlfn.XLOOKUP(Q544,'pokedex_(Update_04.21)'!$A$2:$A$959,'pokedex_(Update_04.21)'!$J$2:$J$959,"")))</f>
        <v/>
      </c>
    </row>
    <row r="545" spans="1:20" x14ac:dyDescent="0.35">
      <c r="A545" s="37"/>
      <c r="B545" s="37"/>
      <c r="C545" s="37" t="str">
        <f>IF(ISBLANK(A545),"",_xlfn.XLOOKUP(A545,'pokedex_(Update_04.21)'!$A$2:$A$959,'pokedex_(Update_04.21)'!$I$2:$I$959,""))</f>
        <v/>
      </c>
      <c r="D545" s="37" t="str">
        <f>IF(ISBLANK(A545),"",IF(_xlfn.XLOOKUP(A545,'pokedex_(Update_04.21)'!$A$2:$A$959,'pokedex_(Update_04.21)'!$J$2:$J$959,"")=0,"",_xlfn.XLOOKUP(A545,'pokedex_(Update_04.21)'!$A$2:$A$959,'pokedex_(Update_04.21)'!$J$2:$J$959,"")))</f>
        <v/>
      </c>
      <c r="Q545" s="37"/>
      <c r="R545" s="37"/>
      <c r="S545" s="37" t="str">
        <f>IF(ISBLANK(Q545),"",_xlfn.XLOOKUP(Q545,'pokedex_(Update_04.21)'!$A$2:$A$959,'pokedex_(Update_04.21)'!$I$2:$I$959,""))</f>
        <v/>
      </c>
      <c r="T545" s="37" t="str">
        <f>IF(ISBLANK(Q545),"",IF(_xlfn.XLOOKUP(Q545,'pokedex_(Update_04.21)'!$A$2:$A$959,'pokedex_(Update_04.21)'!$J$2:$J$959,"")=0,"",_xlfn.XLOOKUP(Q545,'pokedex_(Update_04.21)'!$A$2:$A$959,'pokedex_(Update_04.21)'!$J$2:$J$959,"")))</f>
        <v/>
      </c>
    </row>
    <row r="546" spans="1:20" x14ac:dyDescent="0.35">
      <c r="A546" s="37"/>
      <c r="B546" s="37"/>
      <c r="C546" s="37" t="str">
        <f>IF(ISBLANK(A546),"",_xlfn.XLOOKUP(A546,'pokedex_(Update_04.21)'!$A$2:$A$959,'pokedex_(Update_04.21)'!$I$2:$I$959,""))</f>
        <v/>
      </c>
      <c r="D546" s="37" t="str">
        <f>IF(ISBLANK(A546),"",IF(_xlfn.XLOOKUP(A546,'pokedex_(Update_04.21)'!$A$2:$A$959,'pokedex_(Update_04.21)'!$J$2:$J$959,"")=0,"",_xlfn.XLOOKUP(A546,'pokedex_(Update_04.21)'!$A$2:$A$959,'pokedex_(Update_04.21)'!$J$2:$J$959,"")))</f>
        <v/>
      </c>
      <c r="Q546" s="37"/>
      <c r="R546" s="37"/>
      <c r="S546" s="37" t="str">
        <f>IF(ISBLANK(Q546),"",_xlfn.XLOOKUP(Q546,'pokedex_(Update_04.21)'!$A$2:$A$959,'pokedex_(Update_04.21)'!$I$2:$I$959,""))</f>
        <v/>
      </c>
      <c r="T546" s="37" t="str">
        <f>IF(ISBLANK(Q546),"",IF(_xlfn.XLOOKUP(Q546,'pokedex_(Update_04.21)'!$A$2:$A$959,'pokedex_(Update_04.21)'!$J$2:$J$959,"")=0,"",_xlfn.XLOOKUP(Q546,'pokedex_(Update_04.21)'!$A$2:$A$959,'pokedex_(Update_04.21)'!$J$2:$J$959,"")))</f>
        <v/>
      </c>
    </row>
    <row r="547" spans="1:20" x14ac:dyDescent="0.35">
      <c r="A547" s="37"/>
      <c r="B547" s="37"/>
      <c r="C547" s="37" t="str">
        <f>IF(ISBLANK(A547),"",_xlfn.XLOOKUP(A547,'pokedex_(Update_04.21)'!$A$2:$A$959,'pokedex_(Update_04.21)'!$I$2:$I$959,""))</f>
        <v/>
      </c>
      <c r="D547" s="37" t="str">
        <f>IF(ISBLANK(A547),"",IF(_xlfn.XLOOKUP(A547,'pokedex_(Update_04.21)'!$A$2:$A$959,'pokedex_(Update_04.21)'!$J$2:$J$959,"")=0,"",_xlfn.XLOOKUP(A547,'pokedex_(Update_04.21)'!$A$2:$A$959,'pokedex_(Update_04.21)'!$J$2:$J$959,"")))</f>
        <v/>
      </c>
      <c r="Q547" s="37"/>
      <c r="R547" s="37"/>
      <c r="S547" s="37" t="str">
        <f>IF(ISBLANK(Q547),"",_xlfn.XLOOKUP(Q547,'pokedex_(Update_04.21)'!$A$2:$A$959,'pokedex_(Update_04.21)'!$I$2:$I$959,""))</f>
        <v/>
      </c>
      <c r="T547" s="37" t="str">
        <f>IF(ISBLANK(Q547),"",IF(_xlfn.XLOOKUP(Q547,'pokedex_(Update_04.21)'!$A$2:$A$959,'pokedex_(Update_04.21)'!$J$2:$J$959,"")=0,"",_xlfn.XLOOKUP(Q547,'pokedex_(Update_04.21)'!$A$2:$A$959,'pokedex_(Update_04.21)'!$J$2:$J$959,"")))</f>
        <v/>
      </c>
    </row>
    <row r="548" spans="1:20" x14ac:dyDescent="0.35">
      <c r="A548" s="37"/>
      <c r="B548" s="37"/>
      <c r="C548" s="37" t="str">
        <f>IF(ISBLANK(A548),"",_xlfn.XLOOKUP(A548,'pokedex_(Update_04.21)'!$A$2:$A$959,'pokedex_(Update_04.21)'!$I$2:$I$959,""))</f>
        <v/>
      </c>
      <c r="D548" s="37" t="str">
        <f>IF(ISBLANK(A548),"",IF(_xlfn.XLOOKUP(A548,'pokedex_(Update_04.21)'!$A$2:$A$959,'pokedex_(Update_04.21)'!$J$2:$J$959,"")=0,"",_xlfn.XLOOKUP(A548,'pokedex_(Update_04.21)'!$A$2:$A$959,'pokedex_(Update_04.21)'!$J$2:$J$959,"")))</f>
        <v/>
      </c>
      <c r="Q548" s="37"/>
      <c r="R548" s="37"/>
      <c r="S548" s="37" t="str">
        <f>IF(ISBLANK(Q548),"",_xlfn.XLOOKUP(Q548,'pokedex_(Update_04.21)'!$A$2:$A$959,'pokedex_(Update_04.21)'!$I$2:$I$959,""))</f>
        <v/>
      </c>
      <c r="T548" s="37" t="str">
        <f>IF(ISBLANK(Q548),"",IF(_xlfn.XLOOKUP(Q548,'pokedex_(Update_04.21)'!$A$2:$A$959,'pokedex_(Update_04.21)'!$J$2:$J$959,"")=0,"",_xlfn.XLOOKUP(Q548,'pokedex_(Update_04.21)'!$A$2:$A$959,'pokedex_(Update_04.21)'!$J$2:$J$959,"")))</f>
        <v/>
      </c>
    </row>
    <row r="549" spans="1:20" x14ac:dyDescent="0.35">
      <c r="A549" s="37"/>
      <c r="B549" s="37"/>
      <c r="C549" s="37" t="str">
        <f>IF(ISBLANK(A549),"",_xlfn.XLOOKUP(A549,'pokedex_(Update_04.21)'!$A$2:$A$959,'pokedex_(Update_04.21)'!$I$2:$I$959,""))</f>
        <v/>
      </c>
      <c r="D549" s="37" t="str">
        <f>IF(ISBLANK(A549),"",IF(_xlfn.XLOOKUP(A549,'pokedex_(Update_04.21)'!$A$2:$A$959,'pokedex_(Update_04.21)'!$J$2:$J$959,"")=0,"",_xlfn.XLOOKUP(A549,'pokedex_(Update_04.21)'!$A$2:$A$959,'pokedex_(Update_04.21)'!$J$2:$J$959,"")))</f>
        <v/>
      </c>
      <c r="Q549" s="37"/>
      <c r="R549" s="37"/>
      <c r="S549" s="37" t="str">
        <f>IF(ISBLANK(Q549),"",_xlfn.XLOOKUP(Q549,'pokedex_(Update_04.21)'!$A$2:$A$959,'pokedex_(Update_04.21)'!$I$2:$I$959,""))</f>
        <v/>
      </c>
      <c r="T549" s="37" t="str">
        <f>IF(ISBLANK(Q549),"",IF(_xlfn.XLOOKUP(Q549,'pokedex_(Update_04.21)'!$A$2:$A$959,'pokedex_(Update_04.21)'!$J$2:$J$959,"")=0,"",_xlfn.XLOOKUP(Q549,'pokedex_(Update_04.21)'!$A$2:$A$959,'pokedex_(Update_04.21)'!$J$2:$J$959,"")))</f>
        <v/>
      </c>
    </row>
    <row r="550" spans="1:20" x14ac:dyDescent="0.35">
      <c r="A550" s="37"/>
      <c r="B550" s="37"/>
      <c r="C550" s="37" t="str">
        <f>IF(ISBLANK(A550),"",_xlfn.XLOOKUP(A550,'pokedex_(Update_04.21)'!$A$2:$A$959,'pokedex_(Update_04.21)'!$I$2:$I$959,""))</f>
        <v/>
      </c>
      <c r="D550" s="37" t="str">
        <f>IF(ISBLANK(A550),"",IF(_xlfn.XLOOKUP(A550,'pokedex_(Update_04.21)'!$A$2:$A$959,'pokedex_(Update_04.21)'!$J$2:$J$959,"")=0,"",_xlfn.XLOOKUP(A550,'pokedex_(Update_04.21)'!$A$2:$A$959,'pokedex_(Update_04.21)'!$J$2:$J$959,"")))</f>
        <v/>
      </c>
      <c r="Q550" s="37"/>
      <c r="R550" s="37"/>
      <c r="S550" s="37" t="str">
        <f>IF(ISBLANK(Q550),"",_xlfn.XLOOKUP(Q550,'pokedex_(Update_04.21)'!$A$2:$A$959,'pokedex_(Update_04.21)'!$I$2:$I$959,""))</f>
        <v/>
      </c>
      <c r="T550" s="37" t="str">
        <f>IF(ISBLANK(Q550),"",IF(_xlfn.XLOOKUP(Q550,'pokedex_(Update_04.21)'!$A$2:$A$959,'pokedex_(Update_04.21)'!$J$2:$J$959,"")=0,"",_xlfn.XLOOKUP(Q550,'pokedex_(Update_04.21)'!$A$2:$A$959,'pokedex_(Update_04.21)'!$J$2:$J$959,"")))</f>
        <v/>
      </c>
    </row>
    <row r="551" spans="1:20" x14ac:dyDescent="0.35">
      <c r="A551" s="37"/>
      <c r="B551" s="37"/>
      <c r="C551" s="37" t="str">
        <f>IF(ISBLANK(A551),"",_xlfn.XLOOKUP(A551,'pokedex_(Update_04.21)'!$A$2:$A$959,'pokedex_(Update_04.21)'!$I$2:$I$959,""))</f>
        <v/>
      </c>
      <c r="D551" s="37" t="str">
        <f>IF(ISBLANK(A551),"",IF(_xlfn.XLOOKUP(A551,'pokedex_(Update_04.21)'!$A$2:$A$959,'pokedex_(Update_04.21)'!$J$2:$J$959,"")=0,"",_xlfn.XLOOKUP(A551,'pokedex_(Update_04.21)'!$A$2:$A$959,'pokedex_(Update_04.21)'!$J$2:$J$959,"")))</f>
        <v/>
      </c>
      <c r="Q551" s="37"/>
      <c r="R551" s="37"/>
      <c r="S551" s="37" t="str">
        <f>IF(ISBLANK(Q551),"",_xlfn.XLOOKUP(Q551,'pokedex_(Update_04.21)'!$A$2:$A$959,'pokedex_(Update_04.21)'!$I$2:$I$959,""))</f>
        <v/>
      </c>
      <c r="T551" s="37" t="str">
        <f>IF(ISBLANK(Q551),"",IF(_xlfn.XLOOKUP(Q551,'pokedex_(Update_04.21)'!$A$2:$A$959,'pokedex_(Update_04.21)'!$J$2:$J$959,"")=0,"",_xlfn.XLOOKUP(Q551,'pokedex_(Update_04.21)'!$A$2:$A$959,'pokedex_(Update_04.21)'!$J$2:$J$959,"")))</f>
        <v/>
      </c>
    </row>
    <row r="552" spans="1:20" x14ac:dyDescent="0.35">
      <c r="A552" s="37"/>
      <c r="B552" s="37"/>
      <c r="C552" s="37" t="str">
        <f>IF(ISBLANK(A552),"",_xlfn.XLOOKUP(A552,'pokedex_(Update_04.21)'!$A$2:$A$959,'pokedex_(Update_04.21)'!$I$2:$I$959,""))</f>
        <v/>
      </c>
      <c r="D552" s="37" t="str">
        <f>IF(ISBLANK(A552),"",IF(_xlfn.XLOOKUP(A552,'pokedex_(Update_04.21)'!$A$2:$A$959,'pokedex_(Update_04.21)'!$J$2:$J$959,"")=0,"",_xlfn.XLOOKUP(A552,'pokedex_(Update_04.21)'!$A$2:$A$959,'pokedex_(Update_04.21)'!$J$2:$J$959,"")))</f>
        <v/>
      </c>
      <c r="Q552" s="37"/>
      <c r="R552" s="37"/>
      <c r="S552" s="37" t="str">
        <f>IF(ISBLANK(Q552),"",_xlfn.XLOOKUP(Q552,'pokedex_(Update_04.21)'!$A$2:$A$959,'pokedex_(Update_04.21)'!$I$2:$I$959,""))</f>
        <v/>
      </c>
      <c r="T552" s="37" t="str">
        <f>IF(ISBLANK(Q552),"",IF(_xlfn.XLOOKUP(Q552,'pokedex_(Update_04.21)'!$A$2:$A$959,'pokedex_(Update_04.21)'!$J$2:$J$959,"")=0,"",_xlfn.XLOOKUP(Q552,'pokedex_(Update_04.21)'!$A$2:$A$959,'pokedex_(Update_04.21)'!$J$2:$J$959,"")))</f>
        <v/>
      </c>
    </row>
    <row r="553" spans="1:20" x14ac:dyDescent="0.35">
      <c r="A553" s="37"/>
      <c r="B553" s="37"/>
      <c r="C553" s="37" t="str">
        <f>IF(ISBLANK(A553),"",_xlfn.XLOOKUP(A553,'pokedex_(Update_04.21)'!$A$2:$A$959,'pokedex_(Update_04.21)'!$I$2:$I$959,""))</f>
        <v/>
      </c>
      <c r="D553" s="37" t="str">
        <f>IF(ISBLANK(A553),"",IF(_xlfn.XLOOKUP(A553,'pokedex_(Update_04.21)'!$A$2:$A$959,'pokedex_(Update_04.21)'!$J$2:$J$959,"")=0,"",_xlfn.XLOOKUP(A553,'pokedex_(Update_04.21)'!$A$2:$A$959,'pokedex_(Update_04.21)'!$J$2:$J$959,"")))</f>
        <v/>
      </c>
      <c r="Q553" s="37"/>
      <c r="R553" s="37"/>
      <c r="S553" s="37" t="str">
        <f>IF(ISBLANK(Q553),"",_xlfn.XLOOKUP(Q553,'pokedex_(Update_04.21)'!$A$2:$A$959,'pokedex_(Update_04.21)'!$I$2:$I$959,""))</f>
        <v/>
      </c>
      <c r="T553" s="37" t="str">
        <f>IF(ISBLANK(Q553),"",IF(_xlfn.XLOOKUP(Q553,'pokedex_(Update_04.21)'!$A$2:$A$959,'pokedex_(Update_04.21)'!$J$2:$J$959,"")=0,"",_xlfn.XLOOKUP(Q553,'pokedex_(Update_04.21)'!$A$2:$A$959,'pokedex_(Update_04.21)'!$J$2:$J$959,"")))</f>
        <v/>
      </c>
    </row>
    <row r="554" spans="1:20" x14ac:dyDescent="0.35">
      <c r="A554" s="37"/>
      <c r="B554" s="37"/>
      <c r="C554" s="37" t="str">
        <f>IF(ISBLANK(A554),"",_xlfn.XLOOKUP(A554,'pokedex_(Update_04.21)'!$A$2:$A$959,'pokedex_(Update_04.21)'!$I$2:$I$959,""))</f>
        <v/>
      </c>
      <c r="D554" s="37" t="str">
        <f>IF(ISBLANK(A554),"",IF(_xlfn.XLOOKUP(A554,'pokedex_(Update_04.21)'!$A$2:$A$959,'pokedex_(Update_04.21)'!$J$2:$J$959,"")=0,"",_xlfn.XLOOKUP(A554,'pokedex_(Update_04.21)'!$A$2:$A$959,'pokedex_(Update_04.21)'!$J$2:$J$959,"")))</f>
        <v/>
      </c>
      <c r="Q554" s="37"/>
      <c r="R554" s="37"/>
      <c r="S554" s="37" t="str">
        <f>IF(ISBLANK(Q554),"",_xlfn.XLOOKUP(Q554,'pokedex_(Update_04.21)'!$A$2:$A$959,'pokedex_(Update_04.21)'!$I$2:$I$959,""))</f>
        <v/>
      </c>
      <c r="T554" s="37" t="str">
        <f>IF(ISBLANK(Q554),"",IF(_xlfn.XLOOKUP(Q554,'pokedex_(Update_04.21)'!$A$2:$A$959,'pokedex_(Update_04.21)'!$J$2:$J$959,"")=0,"",_xlfn.XLOOKUP(Q554,'pokedex_(Update_04.21)'!$A$2:$A$959,'pokedex_(Update_04.21)'!$J$2:$J$959,"")))</f>
        <v/>
      </c>
    </row>
    <row r="555" spans="1:20" x14ac:dyDescent="0.35">
      <c r="A555" s="37"/>
      <c r="B555" s="37"/>
      <c r="C555" s="37" t="str">
        <f>IF(ISBLANK(A555),"",_xlfn.XLOOKUP(A555,'pokedex_(Update_04.21)'!$A$2:$A$959,'pokedex_(Update_04.21)'!$I$2:$I$959,""))</f>
        <v/>
      </c>
      <c r="D555" s="37" t="str">
        <f>IF(ISBLANK(A555),"",IF(_xlfn.XLOOKUP(A555,'pokedex_(Update_04.21)'!$A$2:$A$959,'pokedex_(Update_04.21)'!$J$2:$J$959,"")=0,"",_xlfn.XLOOKUP(A555,'pokedex_(Update_04.21)'!$A$2:$A$959,'pokedex_(Update_04.21)'!$J$2:$J$959,"")))</f>
        <v/>
      </c>
      <c r="Q555" s="37"/>
      <c r="R555" s="37"/>
      <c r="S555" s="37" t="str">
        <f>IF(ISBLANK(Q555),"",_xlfn.XLOOKUP(Q555,'pokedex_(Update_04.21)'!$A$2:$A$959,'pokedex_(Update_04.21)'!$I$2:$I$959,""))</f>
        <v/>
      </c>
      <c r="T555" s="37" t="str">
        <f>IF(ISBLANK(Q555),"",IF(_xlfn.XLOOKUP(Q555,'pokedex_(Update_04.21)'!$A$2:$A$959,'pokedex_(Update_04.21)'!$J$2:$J$959,"")=0,"",_xlfn.XLOOKUP(Q555,'pokedex_(Update_04.21)'!$A$2:$A$959,'pokedex_(Update_04.21)'!$J$2:$J$959,"")))</f>
        <v/>
      </c>
    </row>
    <row r="556" spans="1:20" x14ac:dyDescent="0.35">
      <c r="A556" s="37"/>
      <c r="B556" s="37"/>
      <c r="C556" s="37" t="str">
        <f>IF(ISBLANK(A556),"",_xlfn.XLOOKUP(A556,'pokedex_(Update_04.21)'!$A$2:$A$959,'pokedex_(Update_04.21)'!$I$2:$I$959,""))</f>
        <v/>
      </c>
      <c r="D556" s="37" t="str">
        <f>IF(ISBLANK(A556),"",IF(_xlfn.XLOOKUP(A556,'pokedex_(Update_04.21)'!$A$2:$A$959,'pokedex_(Update_04.21)'!$J$2:$J$959,"")=0,"",_xlfn.XLOOKUP(A556,'pokedex_(Update_04.21)'!$A$2:$A$959,'pokedex_(Update_04.21)'!$J$2:$J$959,"")))</f>
        <v/>
      </c>
      <c r="Q556" s="37"/>
      <c r="R556" s="37"/>
      <c r="S556" s="37" t="str">
        <f>IF(ISBLANK(Q556),"",_xlfn.XLOOKUP(Q556,'pokedex_(Update_04.21)'!$A$2:$A$959,'pokedex_(Update_04.21)'!$I$2:$I$959,""))</f>
        <v/>
      </c>
      <c r="T556" s="37" t="str">
        <f>IF(ISBLANK(Q556),"",IF(_xlfn.XLOOKUP(Q556,'pokedex_(Update_04.21)'!$A$2:$A$959,'pokedex_(Update_04.21)'!$J$2:$J$959,"")=0,"",_xlfn.XLOOKUP(Q556,'pokedex_(Update_04.21)'!$A$2:$A$959,'pokedex_(Update_04.21)'!$J$2:$J$959,"")))</f>
        <v/>
      </c>
    </row>
    <row r="557" spans="1:20" x14ac:dyDescent="0.35">
      <c r="A557" s="37"/>
      <c r="B557" s="37"/>
      <c r="C557" s="37" t="str">
        <f>IF(ISBLANK(A557),"",_xlfn.XLOOKUP(A557,'pokedex_(Update_04.21)'!$A$2:$A$959,'pokedex_(Update_04.21)'!$I$2:$I$959,""))</f>
        <v/>
      </c>
      <c r="D557" s="37" t="str">
        <f>IF(ISBLANK(A557),"",IF(_xlfn.XLOOKUP(A557,'pokedex_(Update_04.21)'!$A$2:$A$959,'pokedex_(Update_04.21)'!$J$2:$J$959,"")=0,"",_xlfn.XLOOKUP(A557,'pokedex_(Update_04.21)'!$A$2:$A$959,'pokedex_(Update_04.21)'!$J$2:$J$959,"")))</f>
        <v/>
      </c>
      <c r="Q557" s="37"/>
      <c r="R557" s="37"/>
      <c r="S557" s="37" t="str">
        <f>IF(ISBLANK(Q557),"",_xlfn.XLOOKUP(Q557,'pokedex_(Update_04.21)'!$A$2:$A$959,'pokedex_(Update_04.21)'!$I$2:$I$959,""))</f>
        <v/>
      </c>
      <c r="T557" s="37" t="str">
        <f>IF(ISBLANK(Q557),"",IF(_xlfn.XLOOKUP(Q557,'pokedex_(Update_04.21)'!$A$2:$A$959,'pokedex_(Update_04.21)'!$J$2:$J$959,"")=0,"",_xlfn.XLOOKUP(Q557,'pokedex_(Update_04.21)'!$A$2:$A$959,'pokedex_(Update_04.21)'!$J$2:$J$959,"")))</f>
        <v/>
      </c>
    </row>
    <row r="558" spans="1:20" x14ac:dyDescent="0.35">
      <c r="A558" s="37"/>
      <c r="B558" s="37"/>
      <c r="C558" s="37" t="str">
        <f>IF(ISBLANK(A558),"",_xlfn.XLOOKUP(A558,'pokedex_(Update_04.21)'!$A$2:$A$959,'pokedex_(Update_04.21)'!$I$2:$I$959,""))</f>
        <v/>
      </c>
      <c r="D558" s="37" t="str">
        <f>IF(ISBLANK(A558),"",IF(_xlfn.XLOOKUP(A558,'pokedex_(Update_04.21)'!$A$2:$A$959,'pokedex_(Update_04.21)'!$J$2:$J$959,"")=0,"",_xlfn.XLOOKUP(A558,'pokedex_(Update_04.21)'!$A$2:$A$959,'pokedex_(Update_04.21)'!$J$2:$J$959,"")))</f>
        <v/>
      </c>
      <c r="Q558" s="37"/>
      <c r="R558" s="37"/>
      <c r="S558" s="37" t="str">
        <f>IF(ISBLANK(Q558),"",_xlfn.XLOOKUP(Q558,'pokedex_(Update_04.21)'!$A$2:$A$959,'pokedex_(Update_04.21)'!$I$2:$I$959,""))</f>
        <v/>
      </c>
      <c r="T558" s="37" t="str">
        <f>IF(ISBLANK(Q558),"",IF(_xlfn.XLOOKUP(Q558,'pokedex_(Update_04.21)'!$A$2:$A$959,'pokedex_(Update_04.21)'!$J$2:$J$959,"")=0,"",_xlfn.XLOOKUP(Q558,'pokedex_(Update_04.21)'!$A$2:$A$959,'pokedex_(Update_04.21)'!$J$2:$J$959,"")))</f>
        <v/>
      </c>
    </row>
    <row r="559" spans="1:20" x14ac:dyDescent="0.35">
      <c r="A559" s="37"/>
      <c r="B559" s="37"/>
      <c r="C559" s="37" t="str">
        <f>IF(ISBLANK(A559),"",_xlfn.XLOOKUP(A559,'pokedex_(Update_04.21)'!$A$2:$A$959,'pokedex_(Update_04.21)'!$I$2:$I$959,""))</f>
        <v/>
      </c>
      <c r="D559" s="37" t="str">
        <f>IF(ISBLANK(A559),"",IF(_xlfn.XLOOKUP(A559,'pokedex_(Update_04.21)'!$A$2:$A$959,'pokedex_(Update_04.21)'!$J$2:$J$959,"")=0,"",_xlfn.XLOOKUP(A559,'pokedex_(Update_04.21)'!$A$2:$A$959,'pokedex_(Update_04.21)'!$J$2:$J$959,"")))</f>
        <v/>
      </c>
      <c r="Q559" s="37"/>
      <c r="R559" s="37"/>
      <c r="S559" s="37" t="str">
        <f>IF(ISBLANK(Q559),"",_xlfn.XLOOKUP(Q559,'pokedex_(Update_04.21)'!$A$2:$A$959,'pokedex_(Update_04.21)'!$I$2:$I$959,""))</f>
        <v/>
      </c>
      <c r="T559" s="37" t="str">
        <f>IF(ISBLANK(Q559),"",IF(_xlfn.XLOOKUP(Q559,'pokedex_(Update_04.21)'!$A$2:$A$959,'pokedex_(Update_04.21)'!$J$2:$J$959,"")=0,"",_xlfn.XLOOKUP(Q559,'pokedex_(Update_04.21)'!$A$2:$A$959,'pokedex_(Update_04.21)'!$J$2:$J$959,"")))</f>
        <v/>
      </c>
    </row>
    <row r="560" spans="1:20" x14ac:dyDescent="0.35">
      <c r="A560" s="37"/>
      <c r="B560" s="37"/>
      <c r="C560" s="37" t="str">
        <f>IF(ISBLANK(A560),"",_xlfn.XLOOKUP(A560,'pokedex_(Update_04.21)'!$A$2:$A$959,'pokedex_(Update_04.21)'!$I$2:$I$959,""))</f>
        <v/>
      </c>
      <c r="D560" s="37" t="str">
        <f>IF(ISBLANK(A560),"",IF(_xlfn.XLOOKUP(A560,'pokedex_(Update_04.21)'!$A$2:$A$959,'pokedex_(Update_04.21)'!$J$2:$J$959,"")=0,"",_xlfn.XLOOKUP(A560,'pokedex_(Update_04.21)'!$A$2:$A$959,'pokedex_(Update_04.21)'!$J$2:$J$959,"")))</f>
        <v/>
      </c>
      <c r="Q560" s="37"/>
      <c r="R560" s="37"/>
      <c r="S560" s="37" t="str">
        <f>IF(ISBLANK(Q560),"",_xlfn.XLOOKUP(Q560,'pokedex_(Update_04.21)'!$A$2:$A$959,'pokedex_(Update_04.21)'!$I$2:$I$959,""))</f>
        <v/>
      </c>
      <c r="T560" s="37" t="str">
        <f>IF(ISBLANK(Q560),"",IF(_xlfn.XLOOKUP(Q560,'pokedex_(Update_04.21)'!$A$2:$A$959,'pokedex_(Update_04.21)'!$J$2:$J$959,"")=0,"",_xlfn.XLOOKUP(Q560,'pokedex_(Update_04.21)'!$A$2:$A$959,'pokedex_(Update_04.21)'!$J$2:$J$959,"")))</f>
        <v/>
      </c>
    </row>
    <row r="561" spans="1:20" x14ac:dyDescent="0.35">
      <c r="A561" s="37"/>
      <c r="B561" s="37"/>
      <c r="C561" s="37" t="str">
        <f>IF(ISBLANK(A561),"",_xlfn.XLOOKUP(A561,'pokedex_(Update_04.21)'!$A$2:$A$959,'pokedex_(Update_04.21)'!$I$2:$I$959,""))</f>
        <v/>
      </c>
      <c r="D561" s="37" t="str">
        <f>IF(ISBLANK(A561),"",IF(_xlfn.XLOOKUP(A561,'pokedex_(Update_04.21)'!$A$2:$A$959,'pokedex_(Update_04.21)'!$J$2:$J$959,"")=0,"",_xlfn.XLOOKUP(A561,'pokedex_(Update_04.21)'!$A$2:$A$959,'pokedex_(Update_04.21)'!$J$2:$J$959,"")))</f>
        <v/>
      </c>
      <c r="Q561" s="37"/>
      <c r="R561" s="37"/>
      <c r="S561" s="37" t="str">
        <f>IF(ISBLANK(Q561),"",_xlfn.XLOOKUP(Q561,'pokedex_(Update_04.21)'!$A$2:$A$959,'pokedex_(Update_04.21)'!$I$2:$I$959,""))</f>
        <v/>
      </c>
      <c r="T561" s="37" t="str">
        <f>IF(ISBLANK(Q561),"",IF(_xlfn.XLOOKUP(Q561,'pokedex_(Update_04.21)'!$A$2:$A$959,'pokedex_(Update_04.21)'!$J$2:$J$959,"")=0,"",_xlfn.XLOOKUP(Q561,'pokedex_(Update_04.21)'!$A$2:$A$959,'pokedex_(Update_04.21)'!$J$2:$J$959,"")))</f>
        <v/>
      </c>
    </row>
    <row r="562" spans="1:20" x14ac:dyDescent="0.35">
      <c r="A562" s="37"/>
      <c r="B562" s="37"/>
      <c r="C562" s="37" t="str">
        <f>IF(ISBLANK(A562),"",_xlfn.XLOOKUP(A562,'pokedex_(Update_04.21)'!$A$2:$A$959,'pokedex_(Update_04.21)'!$I$2:$I$959,""))</f>
        <v/>
      </c>
      <c r="D562" s="37" t="str">
        <f>IF(ISBLANK(A562),"",IF(_xlfn.XLOOKUP(A562,'pokedex_(Update_04.21)'!$A$2:$A$959,'pokedex_(Update_04.21)'!$J$2:$J$959,"")=0,"",_xlfn.XLOOKUP(A562,'pokedex_(Update_04.21)'!$A$2:$A$959,'pokedex_(Update_04.21)'!$J$2:$J$959,"")))</f>
        <v/>
      </c>
      <c r="Q562" s="37"/>
      <c r="R562" s="37"/>
      <c r="S562" s="37" t="str">
        <f>IF(ISBLANK(Q562),"",_xlfn.XLOOKUP(Q562,'pokedex_(Update_04.21)'!$A$2:$A$959,'pokedex_(Update_04.21)'!$I$2:$I$959,""))</f>
        <v/>
      </c>
      <c r="T562" s="37" t="str">
        <f>IF(ISBLANK(Q562),"",IF(_xlfn.XLOOKUP(Q562,'pokedex_(Update_04.21)'!$A$2:$A$959,'pokedex_(Update_04.21)'!$J$2:$J$959,"")=0,"",_xlfn.XLOOKUP(Q562,'pokedex_(Update_04.21)'!$A$2:$A$959,'pokedex_(Update_04.21)'!$J$2:$J$959,"")))</f>
        <v/>
      </c>
    </row>
    <row r="563" spans="1:20" x14ac:dyDescent="0.35">
      <c r="A563" s="37"/>
      <c r="B563" s="37"/>
      <c r="C563" s="37" t="str">
        <f>IF(ISBLANK(A563),"",_xlfn.XLOOKUP(A563,'pokedex_(Update_04.21)'!$A$2:$A$959,'pokedex_(Update_04.21)'!$I$2:$I$959,""))</f>
        <v/>
      </c>
      <c r="D563" s="37" t="str">
        <f>IF(ISBLANK(A563),"",IF(_xlfn.XLOOKUP(A563,'pokedex_(Update_04.21)'!$A$2:$A$959,'pokedex_(Update_04.21)'!$J$2:$J$959,"")=0,"",_xlfn.XLOOKUP(A563,'pokedex_(Update_04.21)'!$A$2:$A$959,'pokedex_(Update_04.21)'!$J$2:$J$959,"")))</f>
        <v/>
      </c>
      <c r="Q563" s="37"/>
      <c r="R563" s="37"/>
      <c r="S563" s="37" t="str">
        <f>IF(ISBLANK(Q563),"",_xlfn.XLOOKUP(Q563,'pokedex_(Update_04.21)'!$A$2:$A$959,'pokedex_(Update_04.21)'!$I$2:$I$959,""))</f>
        <v/>
      </c>
      <c r="T563" s="37" t="str">
        <f>IF(ISBLANK(Q563),"",IF(_xlfn.XLOOKUP(Q563,'pokedex_(Update_04.21)'!$A$2:$A$959,'pokedex_(Update_04.21)'!$J$2:$J$959,"")=0,"",_xlfn.XLOOKUP(Q563,'pokedex_(Update_04.21)'!$A$2:$A$959,'pokedex_(Update_04.21)'!$J$2:$J$959,"")))</f>
        <v/>
      </c>
    </row>
    <row r="564" spans="1:20" x14ac:dyDescent="0.35">
      <c r="A564" s="37"/>
      <c r="B564" s="37"/>
      <c r="C564" s="37" t="str">
        <f>IF(ISBLANK(A564),"",_xlfn.XLOOKUP(A564,'pokedex_(Update_04.21)'!$A$2:$A$959,'pokedex_(Update_04.21)'!$I$2:$I$959,""))</f>
        <v/>
      </c>
      <c r="D564" s="37" t="str">
        <f>IF(ISBLANK(A564),"",IF(_xlfn.XLOOKUP(A564,'pokedex_(Update_04.21)'!$A$2:$A$959,'pokedex_(Update_04.21)'!$J$2:$J$959,"")=0,"",_xlfn.XLOOKUP(A564,'pokedex_(Update_04.21)'!$A$2:$A$959,'pokedex_(Update_04.21)'!$J$2:$J$959,"")))</f>
        <v/>
      </c>
      <c r="Q564" s="37"/>
      <c r="R564" s="37"/>
      <c r="S564" s="37" t="str">
        <f>IF(ISBLANK(Q564),"",_xlfn.XLOOKUP(Q564,'pokedex_(Update_04.21)'!$A$2:$A$959,'pokedex_(Update_04.21)'!$I$2:$I$959,""))</f>
        <v/>
      </c>
      <c r="T564" s="37" t="str">
        <f>IF(ISBLANK(Q564),"",IF(_xlfn.XLOOKUP(Q564,'pokedex_(Update_04.21)'!$A$2:$A$959,'pokedex_(Update_04.21)'!$J$2:$J$959,"")=0,"",_xlfn.XLOOKUP(Q564,'pokedex_(Update_04.21)'!$A$2:$A$959,'pokedex_(Update_04.21)'!$J$2:$J$959,"")))</f>
        <v/>
      </c>
    </row>
    <row r="565" spans="1:20" x14ac:dyDescent="0.35">
      <c r="A565" s="37"/>
      <c r="B565" s="37"/>
      <c r="C565" s="37" t="str">
        <f>IF(ISBLANK(A565),"",_xlfn.XLOOKUP(A565,'pokedex_(Update_04.21)'!$A$2:$A$959,'pokedex_(Update_04.21)'!$I$2:$I$959,""))</f>
        <v/>
      </c>
      <c r="D565" s="37" t="str">
        <f>IF(ISBLANK(A565),"",IF(_xlfn.XLOOKUP(A565,'pokedex_(Update_04.21)'!$A$2:$A$959,'pokedex_(Update_04.21)'!$J$2:$J$959,"")=0,"",_xlfn.XLOOKUP(A565,'pokedex_(Update_04.21)'!$A$2:$A$959,'pokedex_(Update_04.21)'!$J$2:$J$959,"")))</f>
        <v/>
      </c>
      <c r="Q565" s="37"/>
      <c r="R565" s="37"/>
      <c r="S565" s="37" t="str">
        <f>IF(ISBLANK(Q565),"",_xlfn.XLOOKUP(Q565,'pokedex_(Update_04.21)'!$A$2:$A$959,'pokedex_(Update_04.21)'!$I$2:$I$959,""))</f>
        <v/>
      </c>
      <c r="T565" s="37" t="str">
        <f>IF(ISBLANK(Q565),"",IF(_xlfn.XLOOKUP(Q565,'pokedex_(Update_04.21)'!$A$2:$A$959,'pokedex_(Update_04.21)'!$J$2:$J$959,"")=0,"",_xlfn.XLOOKUP(Q565,'pokedex_(Update_04.21)'!$A$2:$A$959,'pokedex_(Update_04.21)'!$J$2:$J$959,"")))</f>
        <v/>
      </c>
    </row>
    <row r="566" spans="1:20" x14ac:dyDescent="0.35">
      <c r="A566" s="37"/>
      <c r="B566" s="37"/>
      <c r="C566" s="37" t="str">
        <f>IF(ISBLANK(A566),"",_xlfn.XLOOKUP(A566,'pokedex_(Update_04.21)'!$A$2:$A$959,'pokedex_(Update_04.21)'!$I$2:$I$959,""))</f>
        <v/>
      </c>
      <c r="D566" s="37" t="str">
        <f>IF(ISBLANK(A566),"",IF(_xlfn.XLOOKUP(A566,'pokedex_(Update_04.21)'!$A$2:$A$959,'pokedex_(Update_04.21)'!$J$2:$J$959,"")=0,"",_xlfn.XLOOKUP(A566,'pokedex_(Update_04.21)'!$A$2:$A$959,'pokedex_(Update_04.21)'!$J$2:$J$959,"")))</f>
        <v/>
      </c>
      <c r="Q566" s="37"/>
      <c r="R566" s="37"/>
      <c r="S566" s="37" t="str">
        <f>IF(ISBLANK(Q566),"",_xlfn.XLOOKUP(Q566,'pokedex_(Update_04.21)'!$A$2:$A$959,'pokedex_(Update_04.21)'!$I$2:$I$959,""))</f>
        <v/>
      </c>
      <c r="T566" s="37" t="str">
        <f>IF(ISBLANK(Q566),"",IF(_xlfn.XLOOKUP(Q566,'pokedex_(Update_04.21)'!$A$2:$A$959,'pokedex_(Update_04.21)'!$J$2:$J$959,"")=0,"",_xlfn.XLOOKUP(Q566,'pokedex_(Update_04.21)'!$A$2:$A$959,'pokedex_(Update_04.21)'!$J$2:$J$959,"")))</f>
        <v/>
      </c>
    </row>
    <row r="567" spans="1:20" x14ac:dyDescent="0.35">
      <c r="A567" s="37"/>
      <c r="B567" s="37"/>
      <c r="C567" s="37" t="str">
        <f>IF(ISBLANK(A567),"",_xlfn.XLOOKUP(A567,'pokedex_(Update_04.21)'!$A$2:$A$959,'pokedex_(Update_04.21)'!$I$2:$I$959,""))</f>
        <v/>
      </c>
      <c r="D567" s="37" t="str">
        <f>IF(ISBLANK(A567),"",IF(_xlfn.XLOOKUP(A567,'pokedex_(Update_04.21)'!$A$2:$A$959,'pokedex_(Update_04.21)'!$J$2:$J$959,"")=0,"",_xlfn.XLOOKUP(A567,'pokedex_(Update_04.21)'!$A$2:$A$959,'pokedex_(Update_04.21)'!$J$2:$J$959,"")))</f>
        <v/>
      </c>
      <c r="Q567" s="37"/>
      <c r="R567" s="37"/>
      <c r="S567" s="37" t="str">
        <f>IF(ISBLANK(Q567),"",_xlfn.XLOOKUP(Q567,'pokedex_(Update_04.21)'!$A$2:$A$959,'pokedex_(Update_04.21)'!$I$2:$I$959,""))</f>
        <v/>
      </c>
      <c r="T567" s="37" t="str">
        <f>IF(ISBLANK(Q567),"",IF(_xlfn.XLOOKUP(Q567,'pokedex_(Update_04.21)'!$A$2:$A$959,'pokedex_(Update_04.21)'!$J$2:$J$959,"")=0,"",_xlfn.XLOOKUP(Q567,'pokedex_(Update_04.21)'!$A$2:$A$959,'pokedex_(Update_04.21)'!$J$2:$J$959,"")))</f>
        <v/>
      </c>
    </row>
    <row r="568" spans="1:20" x14ac:dyDescent="0.35">
      <c r="A568" s="37"/>
      <c r="B568" s="37"/>
      <c r="C568" s="37" t="str">
        <f>IF(ISBLANK(A568),"",_xlfn.XLOOKUP(A568,'pokedex_(Update_04.21)'!$A$2:$A$959,'pokedex_(Update_04.21)'!$I$2:$I$959,""))</f>
        <v/>
      </c>
      <c r="D568" s="37" t="str">
        <f>IF(ISBLANK(A568),"",IF(_xlfn.XLOOKUP(A568,'pokedex_(Update_04.21)'!$A$2:$A$959,'pokedex_(Update_04.21)'!$J$2:$J$959,"")=0,"",_xlfn.XLOOKUP(A568,'pokedex_(Update_04.21)'!$A$2:$A$959,'pokedex_(Update_04.21)'!$J$2:$J$959,"")))</f>
        <v/>
      </c>
      <c r="Q568" s="37"/>
      <c r="R568" s="37"/>
      <c r="S568" s="37" t="str">
        <f>IF(ISBLANK(Q568),"",_xlfn.XLOOKUP(Q568,'pokedex_(Update_04.21)'!$A$2:$A$959,'pokedex_(Update_04.21)'!$I$2:$I$959,""))</f>
        <v/>
      </c>
      <c r="T568" s="37" t="str">
        <f>IF(ISBLANK(Q568),"",IF(_xlfn.XLOOKUP(Q568,'pokedex_(Update_04.21)'!$A$2:$A$959,'pokedex_(Update_04.21)'!$J$2:$J$959,"")=0,"",_xlfn.XLOOKUP(Q568,'pokedex_(Update_04.21)'!$A$2:$A$959,'pokedex_(Update_04.21)'!$J$2:$J$959,"")))</f>
        <v/>
      </c>
    </row>
    <row r="569" spans="1:20" x14ac:dyDescent="0.35">
      <c r="A569" s="37"/>
      <c r="B569" s="37"/>
      <c r="C569" s="37" t="str">
        <f>IF(ISBLANK(A569),"",_xlfn.XLOOKUP(A569,'pokedex_(Update_04.21)'!$A$2:$A$959,'pokedex_(Update_04.21)'!$I$2:$I$959,""))</f>
        <v/>
      </c>
      <c r="D569" s="37" t="str">
        <f>IF(ISBLANK(A569),"",IF(_xlfn.XLOOKUP(A569,'pokedex_(Update_04.21)'!$A$2:$A$959,'pokedex_(Update_04.21)'!$J$2:$J$959,"")=0,"",_xlfn.XLOOKUP(A569,'pokedex_(Update_04.21)'!$A$2:$A$959,'pokedex_(Update_04.21)'!$J$2:$J$959,"")))</f>
        <v/>
      </c>
      <c r="Q569" s="37"/>
      <c r="R569" s="37"/>
      <c r="S569" s="37" t="str">
        <f>IF(ISBLANK(Q569),"",_xlfn.XLOOKUP(Q569,'pokedex_(Update_04.21)'!$A$2:$A$959,'pokedex_(Update_04.21)'!$I$2:$I$959,""))</f>
        <v/>
      </c>
      <c r="T569" s="37" t="str">
        <f>IF(ISBLANK(Q569),"",IF(_xlfn.XLOOKUP(Q569,'pokedex_(Update_04.21)'!$A$2:$A$959,'pokedex_(Update_04.21)'!$J$2:$J$959,"")=0,"",_xlfn.XLOOKUP(Q569,'pokedex_(Update_04.21)'!$A$2:$A$959,'pokedex_(Update_04.21)'!$J$2:$J$959,"")))</f>
        <v/>
      </c>
    </row>
    <row r="570" spans="1:20" x14ac:dyDescent="0.35">
      <c r="A570" s="37"/>
      <c r="B570" s="37"/>
      <c r="C570" s="37" t="str">
        <f>IF(ISBLANK(A570),"",_xlfn.XLOOKUP(A570,'pokedex_(Update_04.21)'!$A$2:$A$959,'pokedex_(Update_04.21)'!$I$2:$I$959,""))</f>
        <v/>
      </c>
      <c r="D570" s="37" t="str">
        <f>IF(ISBLANK(A570),"",IF(_xlfn.XLOOKUP(A570,'pokedex_(Update_04.21)'!$A$2:$A$959,'pokedex_(Update_04.21)'!$J$2:$J$959,"")=0,"",_xlfn.XLOOKUP(A570,'pokedex_(Update_04.21)'!$A$2:$A$959,'pokedex_(Update_04.21)'!$J$2:$J$959,"")))</f>
        <v/>
      </c>
      <c r="Q570" s="37"/>
      <c r="R570" s="37"/>
      <c r="S570" s="37" t="str">
        <f>IF(ISBLANK(Q570),"",_xlfn.XLOOKUP(Q570,'pokedex_(Update_04.21)'!$A$2:$A$959,'pokedex_(Update_04.21)'!$I$2:$I$959,""))</f>
        <v/>
      </c>
      <c r="T570" s="37" t="str">
        <f>IF(ISBLANK(Q570),"",IF(_xlfn.XLOOKUP(Q570,'pokedex_(Update_04.21)'!$A$2:$A$959,'pokedex_(Update_04.21)'!$J$2:$J$959,"")=0,"",_xlfn.XLOOKUP(Q570,'pokedex_(Update_04.21)'!$A$2:$A$959,'pokedex_(Update_04.21)'!$J$2:$J$959,"")))</f>
        <v/>
      </c>
    </row>
    <row r="571" spans="1:20" x14ac:dyDescent="0.35">
      <c r="A571" s="37"/>
      <c r="B571" s="37"/>
      <c r="C571" s="37" t="str">
        <f>IF(ISBLANK(A571),"",_xlfn.XLOOKUP(A571,'pokedex_(Update_04.21)'!$A$2:$A$959,'pokedex_(Update_04.21)'!$I$2:$I$959,""))</f>
        <v/>
      </c>
      <c r="D571" s="37" t="str">
        <f>IF(ISBLANK(A571),"",IF(_xlfn.XLOOKUP(A571,'pokedex_(Update_04.21)'!$A$2:$A$959,'pokedex_(Update_04.21)'!$J$2:$J$959,"")=0,"",_xlfn.XLOOKUP(A571,'pokedex_(Update_04.21)'!$A$2:$A$959,'pokedex_(Update_04.21)'!$J$2:$J$959,"")))</f>
        <v/>
      </c>
      <c r="Q571" s="37"/>
      <c r="R571" s="37"/>
      <c r="S571" s="37" t="str">
        <f>IF(ISBLANK(Q571),"",_xlfn.XLOOKUP(Q571,'pokedex_(Update_04.21)'!$A$2:$A$959,'pokedex_(Update_04.21)'!$I$2:$I$959,""))</f>
        <v/>
      </c>
      <c r="T571" s="37" t="str">
        <f>IF(ISBLANK(Q571),"",IF(_xlfn.XLOOKUP(Q571,'pokedex_(Update_04.21)'!$A$2:$A$959,'pokedex_(Update_04.21)'!$J$2:$J$959,"")=0,"",_xlfn.XLOOKUP(Q571,'pokedex_(Update_04.21)'!$A$2:$A$959,'pokedex_(Update_04.21)'!$J$2:$J$959,"")))</f>
        <v/>
      </c>
    </row>
    <row r="572" spans="1:20" x14ac:dyDescent="0.35">
      <c r="A572" s="37"/>
      <c r="B572" s="37"/>
      <c r="C572" s="37" t="str">
        <f>IF(ISBLANK(A572),"",_xlfn.XLOOKUP(A572,'pokedex_(Update_04.21)'!$A$2:$A$959,'pokedex_(Update_04.21)'!$I$2:$I$959,""))</f>
        <v/>
      </c>
      <c r="D572" s="37" t="str">
        <f>IF(ISBLANK(A572),"",IF(_xlfn.XLOOKUP(A572,'pokedex_(Update_04.21)'!$A$2:$A$959,'pokedex_(Update_04.21)'!$J$2:$J$959,"")=0,"",_xlfn.XLOOKUP(A572,'pokedex_(Update_04.21)'!$A$2:$A$959,'pokedex_(Update_04.21)'!$J$2:$J$959,"")))</f>
        <v/>
      </c>
      <c r="Q572" s="37"/>
      <c r="R572" s="37"/>
      <c r="S572" s="37" t="str">
        <f>IF(ISBLANK(Q572),"",_xlfn.XLOOKUP(Q572,'pokedex_(Update_04.21)'!$A$2:$A$959,'pokedex_(Update_04.21)'!$I$2:$I$959,""))</f>
        <v/>
      </c>
      <c r="T572" s="37" t="str">
        <f>IF(ISBLANK(Q572),"",IF(_xlfn.XLOOKUP(Q572,'pokedex_(Update_04.21)'!$A$2:$A$959,'pokedex_(Update_04.21)'!$J$2:$J$959,"")=0,"",_xlfn.XLOOKUP(Q572,'pokedex_(Update_04.21)'!$A$2:$A$959,'pokedex_(Update_04.21)'!$J$2:$J$959,"")))</f>
        <v/>
      </c>
    </row>
    <row r="573" spans="1:20" x14ac:dyDescent="0.35">
      <c r="A573" s="37"/>
      <c r="B573" s="37"/>
      <c r="C573" s="37" t="str">
        <f>IF(ISBLANK(A573),"",_xlfn.XLOOKUP(A573,'pokedex_(Update_04.21)'!$A$2:$A$959,'pokedex_(Update_04.21)'!$I$2:$I$959,""))</f>
        <v/>
      </c>
      <c r="D573" s="37" t="str">
        <f>IF(ISBLANK(A573),"",IF(_xlfn.XLOOKUP(A573,'pokedex_(Update_04.21)'!$A$2:$A$959,'pokedex_(Update_04.21)'!$J$2:$J$959,"")=0,"",_xlfn.XLOOKUP(A573,'pokedex_(Update_04.21)'!$A$2:$A$959,'pokedex_(Update_04.21)'!$J$2:$J$959,"")))</f>
        <v/>
      </c>
      <c r="Q573" s="37"/>
      <c r="R573" s="37"/>
      <c r="S573" s="37" t="str">
        <f>IF(ISBLANK(Q573),"",_xlfn.XLOOKUP(Q573,'pokedex_(Update_04.21)'!$A$2:$A$959,'pokedex_(Update_04.21)'!$I$2:$I$959,""))</f>
        <v/>
      </c>
      <c r="T573" s="37" t="str">
        <f>IF(ISBLANK(Q573),"",IF(_xlfn.XLOOKUP(Q573,'pokedex_(Update_04.21)'!$A$2:$A$959,'pokedex_(Update_04.21)'!$J$2:$J$959,"")=0,"",_xlfn.XLOOKUP(Q573,'pokedex_(Update_04.21)'!$A$2:$A$959,'pokedex_(Update_04.21)'!$J$2:$J$959,"")))</f>
        <v/>
      </c>
    </row>
    <row r="574" spans="1:20" x14ac:dyDescent="0.35">
      <c r="A574" s="37"/>
      <c r="B574" s="37"/>
      <c r="C574" s="37" t="str">
        <f>IF(ISBLANK(A574),"",_xlfn.XLOOKUP(A574,'pokedex_(Update_04.21)'!$A$2:$A$959,'pokedex_(Update_04.21)'!$I$2:$I$959,""))</f>
        <v/>
      </c>
      <c r="D574" s="37" t="str">
        <f>IF(ISBLANK(A574),"",IF(_xlfn.XLOOKUP(A574,'pokedex_(Update_04.21)'!$A$2:$A$959,'pokedex_(Update_04.21)'!$J$2:$J$959,"")=0,"",_xlfn.XLOOKUP(A574,'pokedex_(Update_04.21)'!$A$2:$A$959,'pokedex_(Update_04.21)'!$J$2:$J$959,"")))</f>
        <v/>
      </c>
      <c r="Q574" s="37"/>
      <c r="R574" s="37"/>
      <c r="S574" s="37" t="str">
        <f>IF(ISBLANK(Q574),"",_xlfn.XLOOKUP(Q574,'pokedex_(Update_04.21)'!$A$2:$A$959,'pokedex_(Update_04.21)'!$I$2:$I$959,""))</f>
        <v/>
      </c>
      <c r="T574" s="37" t="str">
        <f>IF(ISBLANK(Q574),"",IF(_xlfn.XLOOKUP(Q574,'pokedex_(Update_04.21)'!$A$2:$A$959,'pokedex_(Update_04.21)'!$J$2:$J$959,"")=0,"",_xlfn.XLOOKUP(Q574,'pokedex_(Update_04.21)'!$A$2:$A$959,'pokedex_(Update_04.21)'!$J$2:$J$959,"")))</f>
        <v/>
      </c>
    </row>
    <row r="575" spans="1:20" x14ac:dyDescent="0.35">
      <c r="A575" s="37"/>
      <c r="B575" s="37"/>
      <c r="C575" s="37" t="str">
        <f>IF(ISBLANK(A575),"",_xlfn.XLOOKUP(A575,'pokedex_(Update_04.21)'!$A$2:$A$959,'pokedex_(Update_04.21)'!$I$2:$I$959,""))</f>
        <v/>
      </c>
      <c r="D575" s="37" t="str">
        <f>IF(ISBLANK(A575),"",IF(_xlfn.XLOOKUP(A575,'pokedex_(Update_04.21)'!$A$2:$A$959,'pokedex_(Update_04.21)'!$J$2:$J$959,"")=0,"",_xlfn.XLOOKUP(A575,'pokedex_(Update_04.21)'!$A$2:$A$959,'pokedex_(Update_04.21)'!$J$2:$J$959,"")))</f>
        <v/>
      </c>
      <c r="Q575" s="37"/>
      <c r="R575" s="37"/>
      <c r="S575" s="37" t="str">
        <f>IF(ISBLANK(Q575),"",_xlfn.XLOOKUP(Q575,'pokedex_(Update_04.21)'!$A$2:$A$959,'pokedex_(Update_04.21)'!$I$2:$I$959,""))</f>
        <v/>
      </c>
      <c r="T575" s="37" t="str">
        <f>IF(ISBLANK(Q575),"",IF(_xlfn.XLOOKUP(Q575,'pokedex_(Update_04.21)'!$A$2:$A$959,'pokedex_(Update_04.21)'!$J$2:$J$959,"")=0,"",_xlfn.XLOOKUP(Q575,'pokedex_(Update_04.21)'!$A$2:$A$959,'pokedex_(Update_04.21)'!$J$2:$J$959,"")))</f>
        <v/>
      </c>
    </row>
    <row r="576" spans="1:20" x14ac:dyDescent="0.35">
      <c r="A576" s="37"/>
      <c r="B576" s="37"/>
      <c r="C576" s="37" t="str">
        <f>IF(ISBLANK(A576),"",_xlfn.XLOOKUP(A576,'pokedex_(Update_04.21)'!$A$2:$A$959,'pokedex_(Update_04.21)'!$I$2:$I$959,""))</f>
        <v/>
      </c>
      <c r="D576" s="37" t="str">
        <f>IF(ISBLANK(A576),"",IF(_xlfn.XLOOKUP(A576,'pokedex_(Update_04.21)'!$A$2:$A$959,'pokedex_(Update_04.21)'!$J$2:$J$959,"")=0,"",_xlfn.XLOOKUP(A576,'pokedex_(Update_04.21)'!$A$2:$A$959,'pokedex_(Update_04.21)'!$J$2:$J$959,"")))</f>
        <v/>
      </c>
      <c r="Q576" s="37"/>
      <c r="R576" s="37"/>
      <c r="S576" s="37" t="str">
        <f>IF(ISBLANK(Q576),"",_xlfn.XLOOKUP(Q576,'pokedex_(Update_04.21)'!$A$2:$A$959,'pokedex_(Update_04.21)'!$I$2:$I$959,""))</f>
        <v/>
      </c>
      <c r="T576" s="37" t="str">
        <f>IF(ISBLANK(Q576),"",IF(_xlfn.XLOOKUP(Q576,'pokedex_(Update_04.21)'!$A$2:$A$959,'pokedex_(Update_04.21)'!$J$2:$J$959,"")=0,"",_xlfn.XLOOKUP(Q576,'pokedex_(Update_04.21)'!$A$2:$A$959,'pokedex_(Update_04.21)'!$J$2:$J$959,"")))</f>
        <v/>
      </c>
    </row>
    <row r="577" spans="1:20" x14ac:dyDescent="0.35">
      <c r="A577" s="37"/>
      <c r="B577" s="37"/>
      <c r="C577" s="37" t="str">
        <f>IF(ISBLANK(A577),"",_xlfn.XLOOKUP(A577,'pokedex_(Update_04.21)'!$A$2:$A$959,'pokedex_(Update_04.21)'!$I$2:$I$959,""))</f>
        <v/>
      </c>
      <c r="D577" s="37" t="str">
        <f>IF(ISBLANK(A577),"",IF(_xlfn.XLOOKUP(A577,'pokedex_(Update_04.21)'!$A$2:$A$959,'pokedex_(Update_04.21)'!$J$2:$J$959,"")=0,"",_xlfn.XLOOKUP(A577,'pokedex_(Update_04.21)'!$A$2:$A$959,'pokedex_(Update_04.21)'!$J$2:$J$959,"")))</f>
        <v/>
      </c>
      <c r="Q577" s="37"/>
      <c r="R577" s="37"/>
      <c r="S577" s="37" t="str">
        <f>IF(ISBLANK(Q577),"",_xlfn.XLOOKUP(Q577,'pokedex_(Update_04.21)'!$A$2:$A$959,'pokedex_(Update_04.21)'!$I$2:$I$959,""))</f>
        <v/>
      </c>
      <c r="T577" s="37" t="str">
        <f>IF(ISBLANK(Q577),"",IF(_xlfn.XLOOKUP(Q577,'pokedex_(Update_04.21)'!$A$2:$A$959,'pokedex_(Update_04.21)'!$J$2:$J$959,"")=0,"",_xlfn.XLOOKUP(Q577,'pokedex_(Update_04.21)'!$A$2:$A$959,'pokedex_(Update_04.21)'!$J$2:$J$959,"")))</f>
        <v/>
      </c>
    </row>
    <row r="578" spans="1:20" x14ac:dyDescent="0.35">
      <c r="A578" s="37"/>
      <c r="B578" s="37"/>
      <c r="C578" s="37" t="str">
        <f>IF(ISBLANK(A578),"",_xlfn.XLOOKUP(A578,'pokedex_(Update_04.21)'!$A$2:$A$959,'pokedex_(Update_04.21)'!$I$2:$I$959,""))</f>
        <v/>
      </c>
      <c r="D578" s="37" t="str">
        <f>IF(ISBLANK(A578),"",IF(_xlfn.XLOOKUP(A578,'pokedex_(Update_04.21)'!$A$2:$A$959,'pokedex_(Update_04.21)'!$J$2:$J$959,"")=0,"",_xlfn.XLOOKUP(A578,'pokedex_(Update_04.21)'!$A$2:$A$959,'pokedex_(Update_04.21)'!$J$2:$J$959,"")))</f>
        <v/>
      </c>
      <c r="Q578" s="37"/>
      <c r="R578" s="37"/>
      <c r="S578" s="37" t="str">
        <f>IF(ISBLANK(Q578),"",_xlfn.XLOOKUP(Q578,'pokedex_(Update_04.21)'!$A$2:$A$959,'pokedex_(Update_04.21)'!$I$2:$I$959,""))</f>
        <v/>
      </c>
      <c r="T578" s="37" t="str">
        <f>IF(ISBLANK(Q578),"",IF(_xlfn.XLOOKUP(Q578,'pokedex_(Update_04.21)'!$A$2:$A$959,'pokedex_(Update_04.21)'!$J$2:$J$959,"")=0,"",_xlfn.XLOOKUP(Q578,'pokedex_(Update_04.21)'!$A$2:$A$959,'pokedex_(Update_04.21)'!$J$2:$J$959,"")))</f>
        <v/>
      </c>
    </row>
    <row r="579" spans="1:20" x14ac:dyDescent="0.35">
      <c r="A579" s="37"/>
      <c r="B579" s="37"/>
      <c r="C579" s="37" t="str">
        <f>IF(ISBLANK(A579),"",_xlfn.XLOOKUP(A579,'pokedex_(Update_04.21)'!$A$2:$A$959,'pokedex_(Update_04.21)'!$I$2:$I$959,""))</f>
        <v/>
      </c>
      <c r="D579" s="37" t="str">
        <f>IF(ISBLANK(A579),"",IF(_xlfn.XLOOKUP(A579,'pokedex_(Update_04.21)'!$A$2:$A$959,'pokedex_(Update_04.21)'!$J$2:$J$959,"")=0,"",_xlfn.XLOOKUP(A579,'pokedex_(Update_04.21)'!$A$2:$A$959,'pokedex_(Update_04.21)'!$J$2:$J$959,"")))</f>
        <v/>
      </c>
      <c r="Q579" s="37"/>
      <c r="R579" s="37"/>
      <c r="S579" s="37" t="str">
        <f>IF(ISBLANK(Q579),"",_xlfn.XLOOKUP(Q579,'pokedex_(Update_04.21)'!$A$2:$A$959,'pokedex_(Update_04.21)'!$I$2:$I$959,""))</f>
        <v/>
      </c>
      <c r="T579" s="37" t="str">
        <f>IF(ISBLANK(Q579),"",IF(_xlfn.XLOOKUP(Q579,'pokedex_(Update_04.21)'!$A$2:$A$959,'pokedex_(Update_04.21)'!$J$2:$J$959,"")=0,"",_xlfn.XLOOKUP(Q579,'pokedex_(Update_04.21)'!$A$2:$A$959,'pokedex_(Update_04.21)'!$J$2:$J$959,"")))</f>
        <v/>
      </c>
    </row>
    <row r="580" spans="1:20" x14ac:dyDescent="0.35">
      <c r="A580" s="37"/>
      <c r="B580" s="37"/>
      <c r="C580" s="37" t="str">
        <f>IF(ISBLANK(A580),"",_xlfn.XLOOKUP(A580,'pokedex_(Update_04.21)'!$A$2:$A$959,'pokedex_(Update_04.21)'!$I$2:$I$959,""))</f>
        <v/>
      </c>
      <c r="D580" s="37" t="str">
        <f>IF(ISBLANK(A580),"",IF(_xlfn.XLOOKUP(A580,'pokedex_(Update_04.21)'!$A$2:$A$959,'pokedex_(Update_04.21)'!$J$2:$J$959,"")=0,"",_xlfn.XLOOKUP(A580,'pokedex_(Update_04.21)'!$A$2:$A$959,'pokedex_(Update_04.21)'!$J$2:$J$959,"")))</f>
        <v/>
      </c>
      <c r="Q580" s="37"/>
      <c r="R580" s="37"/>
      <c r="S580" s="37" t="str">
        <f>IF(ISBLANK(Q580),"",_xlfn.XLOOKUP(Q580,'pokedex_(Update_04.21)'!$A$2:$A$959,'pokedex_(Update_04.21)'!$I$2:$I$959,""))</f>
        <v/>
      </c>
      <c r="T580" s="37" t="str">
        <f>IF(ISBLANK(Q580),"",IF(_xlfn.XLOOKUP(Q580,'pokedex_(Update_04.21)'!$A$2:$A$959,'pokedex_(Update_04.21)'!$J$2:$J$959,"")=0,"",_xlfn.XLOOKUP(Q580,'pokedex_(Update_04.21)'!$A$2:$A$959,'pokedex_(Update_04.21)'!$J$2:$J$959,"")))</f>
        <v/>
      </c>
    </row>
    <row r="581" spans="1:20" x14ac:dyDescent="0.35">
      <c r="A581" s="37"/>
      <c r="B581" s="37"/>
      <c r="C581" s="37" t="str">
        <f>IF(ISBLANK(A581),"",_xlfn.XLOOKUP(A581,'pokedex_(Update_04.21)'!$A$2:$A$959,'pokedex_(Update_04.21)'!$I$2:$I$959,""))</f>
        <v/>
      </c>
      <c r="D581" s="37" t="str">
        <f>IF(ISBLANK(A581),"",IF(_xlfn.XLOOKUP(A581,'pokedex_(Update_04.21)'!$A$2:$A$959,'pokedex_(Update_04.21)'!$J$2:$J$959,"")=0,"",_xlfn.XLOOKUP(A581,'pokedex_(Update_04.21)'!$A$2:$A$959,'pokedex_(Update_04.21)'!$J$2:$J$959,"")))</f>
        <v/>
      </c>
      <c r="Q581" s="37"/>
      <c r="R581" s="37"/>
      <c r="S581" s="37" t="str">
        <f>IF(ISBLANK(Q581),"",_xlfn.XLOOKUP(Q581,'pokedex_(Update_04.21)'!$A$2:$A$959,'pokedex_(Update_04.21)'!$I$2:$I$959,""))</f>
        <v/>
      </c>
      <c r="T581" s="37" t="str">
        <f>IF(ISBLANK(Q581),"",IF(_xlfn.XLOOKUP(Q581,'pokedex_(Update_04.21)'!$A$2:$A$959,'pokedex_(Update_04.21)'!$J$2:$J$959,"")=0,"",_xlfn.XLOOKUP(Q581,'pokedex_(Update_04.21)'!$A$2:$A$959,'pokedex_(Update_04.21)'!$J$2:$J$959,"")))</f>
        <v/>
      </c>
    </row>
    <row r="582" spans="1:20" x14ac:dyDescent="0.35">
      <c r="A582" s="37"/>
      <c r="B582" s="37"/>
      <c r="C582" s="37" t="str">
        <f>IF(ISBLANK(A582),"",_xlfn.XLOOKUP(A582,'pokedex_(Update_04.21)'!$A$2:$A$959,'pokedex_(Update_04.21)'!$I$2:$I$959,""))</f>
        <v/>
      </c>
      <c r="D582" s="37" t="str">
        <f>IF(ISBLANK(A582),"",IF(_xlfn.XLOOKUP(A582,'pokedex_(Update_04.21)'!$A$2:$A$959,'pokedex_(Update_04.21)'!$J$2:$J$959,"")=0,"",_xlfn.XLOOKUP(A582,'pokedex_(Update_04.21)'!$A$2:$A$959,'pokedex_(Update_04.21)'!$J$2:$J$959,"")))</f>
        <v/>
      </c>
      <c r="Q582" s="37"/>
      <c r="R582" s="37"/>
      <c r="S582" s="37" t="str">
        <f>IF(ISBLANK(Q582),"",_xlfn.XLOOKUP(Q582,'pokedex_(Update_04.21)'!$A$2:$A$959,'pokedex_(Update_04.21)'!$I$2:$I$959,""))</f>
        <v/>
      </c>
      <c r="T582" s="37" t="str">
        <f>IF(ISBLANK(Q582),"",IF(_xlfn.XLOOKUP(Q582,'pokedex_(Update_04.21)'!$A$2:$A$959,'pokedex_(Update_04.21)'!$J$2:$J$959,"")=0,"",_xlfn.XLOOKUP(Q582,'pokedex_(Update_04.21)'!$A$2:$A$959,'pokedex_(Update_04.21)'!$J$2:$J$959,"")))</f>
        <v/>
      </c>
    </row>
    <row r="583" spans="1:20" x14ac:dyDescent="0.35">
      <c r="A583" s="37"/>
      <c r="B583" s="37"/>
      <c r="C583" s="37" t="str">
        <f>IF(ISBLANK(A583),"",_xlfn.XLOOKUP(A583,'pokedex_(Update_04.21)'!$A$2:$A$959,'pokedex_(Update_04.21)'!$I$2:$I$959,""))</f>
        <v/>
      </c>
      <c r="D583" s="37" t="str">
        <f>IF(ISBLANK(A583),"",IF(_xlfn.XLOOKUP(A583,'pokedex_(Update_04.21)'!$A$2:$A$959,'pokedex_(Update_04.21)'!$J$2:$J$959,"")=0,"",_xlfn.XLOOKUP(A583,'pokedex_(Update_04.21)'!$A$2:$A$959,'pokedex_(Update_04.21)'!$J$2:$J$959,"")))</f>
        <v/>
      </c>
      <c r="Q583" s="37"/>
      <c r="R583" s="37"/>
      <c r="S583" s="37" t="str">
        <f>IF(ISBLANK(Q583),"",_xlfn.XLOOKUP(Q583,'pokedex_(Update_04.21)'!$A$2:$A$959,'pokedex_(Update_04.21)'!$I$2:$I$959,""))</f>
        <v/>
      </c>
      <c r="T583" s="37" t="str">
        <f>IF(ISBLANK(Q583),"",IF(_xlfn.XLOOKUP(Q583,'pokedex_(Update_04.21)'!$A$2:$A$959,'pokedex_(Update_04.21)'!$J$2:$J$959,"")=0,"",_xlfn.XLOOKUP(Q583,'pokedex_(Update_04.21)'!$A$2:$A$959,'pokedex_(Update_04.21)'!$J$2:$J$959,"")))</f>
        <v/>
      </c>
    </row>
    <row r="584" spans="1:20" x14ac:dyDescent="0.35">
      <c r="A584" s="37"/>
      <c r="B584" s="37"/>
      <c r="C584" s="37" t="str">
        <f>IF(ISBLANK(A584),"",_xlfn.XLOOKUP(A584,'pokedex_(Update_04.21)'!$A$2:$A$959,'pokedex_(Update_04.21)'!$I$2:$I$959,""))</f>
        <v/>
      </c>
      <c r="D584" s="37" t="str">
        <f>IF(ISBLANK(A584),"",IF(_xlfn.XLOOKUP(A584,'pokedex_(Update_04.21)'!$A$2:$A$959,'pokedex_(Update_04.21)'!$J$2:$J$959,"")=0,"",_xlfn.XLOOKUP(A584,'pokedex_(Update_04.21)'!$A$2:$A$959,'pokedex_(Update_04.21)'!$J$2:$J$959,"")))</f>
        <v/>
      </c>
      <c r="Q584" s="37"/>
      <c r="R584" s="37"/>
      <c r="S584" s="37" t="str">
        <f>IF(ISBLANK(Q584),"",_xlfn.XLOOKUP(Q584,'pokedex_(Update_04.21)'!$A$2:$A$959,'pokedex_(Update_04.21)'!$I$2:$I$959,""))</f>
        <v/>
      </c>
      <c r="T584" s="37" t="str">
        <f>IF(ISBLANK(Q584),"",IF(_xlfn.XLOOKUP(Q584,'pokedex_(Update_04.21)'!$A$2:$A$959,'pokedex_(Update_04.21)'!$J$2:$J$959,"")=0,"",_xlfn.XLOOKUP(Q584,'pokedex_(Update_04.21)'!$A$2:$A$959,'pokedex_(Update_04.21)'!$J$2:$J$959,"")))</f>
        <v/>
      </c>
    </row>
    <row r="585" spans="1:20" x14ac:dyDescent="0.35">
      <c r="A585" s="37"/>
      <c r="B585" s="37"/>
      <c r="C585" s="37" t="str">
        <f>IF(ISBLANK(A585),"",_xlfn.XLOOKUP(A585,'pokedex_(Update_04.21)'!$A$2:$A$959,'pokedex_(Update_04.21)'!$I$2:$I$959,""))</f>
        <v/>
      </c>
      <c r="D585" s="37" t="str">
        <f>IF(ISBLANK(A585),"",IF(_xlfn.XLOOKUP(A585,'pokedex_(Update_04.21)'!$A$2:$A$959,'pokedex_(Update_04.21)'!$J$2:$J$959,"")=0,"",_xlfn.XLOOKUP(A585,'pokedex_(Update_04.21)'!$A$2:$A$959,'pokedex_(Update_04.21)'!$J$2:$J$959,"")))</f>
        <v/>
      </c>
      <c r="Q585" s="37"/>
      <c r="R585" s="37"/>
      <c r="S585" s="37" t="str">
        <f>IF(ISBLANK(Q585),"",_xlfn.XLOOKUP(Q585,'pokedex_(Update_04.21)'!$A$2:$A$959,'pokedex_(Update_04.21)'!$I$2:$I$959,""))</f>
        <v/>
      </c>
      <c r="T585" s="37" t="str">
        <f>IF(ISBLANK(Q585),"",IF(_xlfn.XLOOKUP(Q585,'pokedex_(Update_04.21)'!$A$2:$A$959,'pokedex_(Update_04.21)'!$J$2:$J$959,"")=0,"",_xlfn.XLOOKUP(Q585,'pokedex_(Update_04.21)'!$A$2:$A$959,'pokedex_(Update_04.21)'!$J$2:$J$959,"")))</f>
        <v/>
      </c>
    </row>
    <row r="586" spans="1:20" x14ac:dyDescent="0.35">
      <c r="A586" s="37"/>
      <c r="B586" s="37"/>
      <c r="C586" s="37" t="str">
        <f>IF(ISBLANK(A586),"",_xlfn.XLOOKUP(A586,'pokedex_(Update_04.21)'!$A$2:$A$959,'pokedex_(Update_04.21)'!$I$2:$I$959,""))</f>
        <v/>
      </c>
      <c r="D586" s="37" t="str">
        <f>IF(ISBLANK(A586),"",IF(_xlfn.XLOOKUP(A586,'pokedex_(Update_04.21)'!$A$2:$A$959,'pokedex_(Update_04.21)'!$J$2:$J$959,"")=0,"",_xlfn.XLOOKUP(A586,'pokedex_(Update_04.21)'!$A$2:$A$959,'pokedex_(Update_04.21)'!$J$2:$J$959,"")))</f>
        <v/>
      </c>
      <c r="Q586" s="37"/>
      <c r="R586" s="37"/>
      <c r="S586" s="37" t="str">
        <f>IF(ISBLANK(Q586),"",_xlfn.XLOOKUP(Q586,'pokedex_(Update_04.21)'!$A$2:$A$959,'pokedex_(Update_04.21)'!$I$2:$I$959,""))</f>
        <v/>
      </c>
      <c r="T586" s="37" t="str">
        <f>IF(ISBLANK(Q586),"",IF(_xlfn.XLOOKUP(Q586,'pokedex_(Update_04.21)'!$A$2:$A$959,'pokedex_(Update_04.21)'!$J$2:$J$959,"")=0,"",_xlfn.XLOOKUP(Q586,'pokedex_(Update_04.21)'!$A$2:$A$959,'pokedex_(Update_04.21)'!$J$2:$J$959,"")))</f>
        <v/>
      </c>
    </row>
    <row r="587" spans="1:20" x14ac:dyDescent="0.35">
      <c r="A587" s="37"/>
      <c r="B587" s="37"/>
      <c r="C587" s="37" t="str">
        <f>IF(ISBLANK(A587),"",_xlfn.XLOOKUP(A587,'pokedex_(Update_04.21)'!$A$2:$A$959,'pokedex_(Update_04.21)'!$I$2:$I$959,""))</f>
        <v/>
      </c>
      <c r="D587" s="37" t="str">
        <f>IF(ISBLANK(A587),"",IF(_xlfn.XLOOKUP(A587,'pokedex_(Update_04.21)'!$A$2:$A$959,'pokedex_(Update_04.21)'!$J$2:$J$959,"")=0,"",_xlfn.XLOOKUP(A587,'pokedex_(Update_04.21)'!$A$2:$A$959,'pokedex_(Update_04.21)'!$J$2:$J$959,"")))</f>
        <v/>
      </c>
      <c r="Q587" s="37"/>
      <c r="R587" s="37"/>
      <c r="S587" s="37" t="str">
        <f>IF(ISBLANK(Q587),"",_xlfn.XLOOKUP(Q587,'pokedex_(Update_04.21)'!$A$2:$A$959,'pokedex_(Update_04.21)'!$I$2:$I$959,""))</f>
        <v/>
      </c>
      <c r="T587" s="37" t="str">
        <f>IF(ISBLANK(Q587),"",IF(_xlfn.XLOOKUP(Q587,'pokedex_(Update_04.21)'!$A$2:$A$959,'pokedex_(Update_04.21)'!$J$2:$J$959,"")=0,"",_xlfn.XLOOKUP(Q587,'pokedex_(Update_04.21)'!$A$2:$A$959,'pokedex_(Update_04.21)'!$J$2:$J$959,"")))</f>
        <v/>
      </c>
    </row>
    <row r="588" spans="1:20" x14ac:dyDescent="0.35">
      <c r="A588" s="37"/>
      <c r="B588" s="37"/>
      <c r="C588" s="37" t="str">
        <f>IF(ISBLANK(A588),"",_xlfn.XLOOKUP(A588,'pokedex_(Update_04.21)'!$A$2:$A$959,'pokedex_(Update_04.21)'!$I$2:$I$959,""))</f>
        <v/>
      </c>
      <c r="D588" s="37" t="str">
        <f>IF(ISBLANK(A588),"",IF(_xlfn.XLOOKUP(A588,'pokedex_(Update_04.21)'!$A$2:$A$959,'pokedex_(Update_04.21)'!$J$2:$J$959,"")=0,"",_xlfn.XLOOKUP(A588,'pokedex_(Update_04.21)'!$A$2:$A$959,'pokedex_(Update_04.21)'!$J$2:$J$959,"")))</f>
        <v/>
      </c>
      <c r="Q588" s="37"/>
      <c r="R588" s="37"/>
      <c r="S588" s="37" t="str">
        <f>IF(ISBLANK(Q588),"",_xlfn.XLOOKUP(Q588,'pokedex_(Update_04.21)'!$A$2:$A$959,'pokedex_(Update_04.21)'!$I$2:$I$959,""))</f>
        <v/>
      </c>
      <c r="T588" s="37" t="str">
        <f>IF(ISBLANK(Q588),"",IF(_xlfn.XLOOKUP(Q588,'pokedex_(Update_04.21)'!$A$2:$A$959,'pokedex_(Update_04.21)'!$J$2:$J$959,"")=0,"",_xlfn.XLOOKUP(Q588,'pokedex_(Update_04.21)'!$A$2:$A$959,'pokedex_(Update_04.21)'!$J$2:$J$959,"")))</f>
        <v/>
      </c>
    </row>
    <row r="589" spans="1:20" x14ac:dyDescent="0.35">
      <c r="A589" s="37"/>
      <c r="B589" s="37"/>
      <c r="C589" s="37" t="str">
        <f>IF(ISBLANK(A589),"",_xlfn.XLOOKUP(A589,'pokedex_(Update_04.21)'!$A$2:$A$959,'pokedex_(Update_04.21)'!$I$2:$I$959,""))</f>
        <v/>
      </c>
      <c r="D589" s="37" t="str">
        <f>IF(ISBLANK(A589),"",IF(_xlfn.XLOOKUP(A589,'pokedex_(Update_04.21)'!$A$2:$A$959,'pokedex_(Update_04.21)'!$J$2:$J$959,"")=0,"",_xlfn.XLOOKUP(A589,'pokedex_(Update_04.21)'!$A$2:$A$959,'pokedex_(Update_04.21)'!$J$2:$J$959,"")))</f>
        <v/>
      </c>
      <c r="Q589" s="37"/>
      <c r="R589" s="37"/>
      <c r="S589" s="37" t="str">
        <f>IF(ISBLANK(Q589),"",_xlfn.XLOOKUP(Q589,'pokedex_(Update_04.21)'!$A$2:$A$959,'pokedex_(Update_04.21)'!$I$2:$I$959,""))</f>
        <v/>
      </c>
      <c r="T589" s="37" t="str">
        <f>IF(ISBLANK(Q589),"",IF(_xlfn.XLOOKUP(Q589,'pokedex_(Update_04.21)'!$A$2:$A$959,'pokedex_(Update_04.21)'!$J$2:$J$959,"")=0,"",_xlfn.XLOOKUP(Q589,'pokedex_(Update_04.21)'!$A$2:$A$959,'pokedex_(Update_04.21)'!$J$2:$J$959,"")))</f>
        <v/>
      </c>
    </row>
    <row r="590" spans="1:20" x14ac:dyDescent="0.35">
      <c r="A590" s="37"/>
      <c r="B590" s="37"/>
      <c r="C590" s="37" t="str">
        <f>IF(ISBLANK(A590),"",_xlfn.XLOOKUP(A590,'pokedex_(Update_04.21)'!$A$2:$A$959,'pokedex_(Update_04.21)'!$I$2:$I$959,""))</f>
        <v/>
      </c>
      <c r="D590" s="37" t="str">
        <f>IF(ISBLANK(A590),"",IF(_xlfn.XLOOKUP(A590,'pokedex_(Update_04.21)'!$A$2:$A$959,'pokedex_(Update_04.21)'!$J$2:$J$959,"")=0,"",_xlfn.XLOOKUP(A590,'pokedex_(Update_04.21)'!$A$2:$A$959,'pokedex_(Update_04.21)'!$J$2:$J$959,"")))</f>
        <v/>
      </c>
      <c r="Q590" s="37"/>
      <c r="R590" s="37"/>
      <c r="S590" s="37" t="str">
        <f>IF(ISBLANK(Q590),"",_xlfn.XLOOKUP(Q590,'pokedex_(Update_04.21)'!$A$2:$A$959,'pokedex_(Update_04.21)'!$I$2:$I$959,""))</f>
        <v/>
      </c>
      <c r="T590" s="37" t="str">
        <f>IF(ISBLANK(Q590),"",IF(_xlfn.XLOOKUP(Q590,'pokedex_(Update_04.21)'!$A$2:$A$959,'pokedex_(Update_04.21)'!$J$2:$J$959,"")=0,"",_xlfn.XLOOKUP(Q590,'pokedex_(Update_04.21)'!$A$2:$A$959,'pokedex_(Update_04.21)'!$J$2:$J$959,"")))</f>
        <v/>
      </c>
    </row>
    <row r="591" spans="1:20" x14ac:dyDescent="0.35">
      <c r="A591" s="37"/>
      <c r="B591" s="37"/>
      <c r="C591" s="37" t="str">
        <f>IF(ISBLANK(A591),"",_xlfn.XLOOKUP(A591,'pokedex_(Update_04.21)'!$A$2:$A$959,'pokedex_(Update_04.21)'!$I$2:$I$959,""))</f>
        <v/>
      </c>
      <c r="D591" s="37" t="str">
        <f>IF(ISBLANK(A591),"",IF(_xlfn.XLOOKUP(A591,'pokedex_(Update_04.21)'!$A$2:$A$959,'pokedex_(Update_04.21)'!$J$2:$J$959,"")=0,"",_xlfn.XLOOKUP(A591,'pokedex_(Update_04.21)'!$A$2:$A$959,'pokedex_(Update_04.21)'!$J$2:$J$959,"")))</f>
        <v/>
      </c>
      <c r="Q591" s="37"/>
      <c r="R591" s="37"/>
      <c r="S591" s="37" t="str">
        <f>IF(ISBLANK(Q591),"",_xlfn.XLOOKUP(Q591,'pokedex_(Update_04.21)'!$A$2:$A$959,'pokedex_(Update_04.21)'!$I$2:$I$959,""))</f>
        <v/>
      </c>
      <c r="T591" s="37" t="str">
        <f>IF(ISBLANK(Q591),"",IF(_xlfn.XLOOKUP(Q591,'pokedex_(Update_04.21)'!$A$2:$A$959,'pokedex_(Update_04.21)'!$J$2:$J$959,"")=0,"",_xlfn.XLOOKUP(Q591,'pokedex_(Update_04.21)'!$A$2:$A$959,'pokedex_(Update_04.21)'!$J$2:$J$959,"")))</f>
        <v/>
      </c>
    </row>
    <row r="592" spans="1:20" x14ac:dyDescent="0.35">
      <c r="A592" s="37"/>
      <c r="B592" s="37"/>
      <c r="C592" s="37" t="str">
        <f>IF(ISBLANK(A592),"",_xlfn.XLOOKUP(A592,'pokedex_(Update_04.21)'!$A$2:$A$959,'pokedex_(Update_04.21)'!$I$2:$I$959,""))</f>
        <v/>
      </c>
      <c r="D592" s="37" t="str">
        <f>IF(ISBLANK(A592),"",IF(_xlfn.XLOOKUP(A592,'pokedex_(Update_04.21)'!$A$2:$A$959,'pokedex_(Update_04.21)'!$J$2:$J$959,"")=0,"",_xlfn.XLOOKUP(A592,'pokedex_(Update_04.21)'!$A$2:$A$959,'pokedex_(Update_04.21)'!$J$2:$J$959,"")))</f>
        <v/>
      </c>
      <c r="Q592" s="37"/>
      <c r="R592" s="37"/>
      <c r="S592" s="37" t="str">
        <f>IF(ISBLANK(Q592),"",_xlfn.XLOOKUP(Q592,'pokedex_(Update_04.21)'!$A$2:$A$959,'pokedex_(Update_04.21)'!$I$2:$I$959,""))</f>
        <v/>
      </c>
      <c r="T592" s="37" t="str">
        <f>IF(ISBLANK(Q592),"",IF(_xlfn.XLOOKUP(Q592,'pokedex_(Update_04.21)'!$A$2:$A$959,'pokedex_(Update_04.21)'!$J$2:$J$959,"")=0,"",_xlfn.XLOOKUP(Q592,'pokedex_(Update_04.21)'!$A$2:$A$959,'pokedex_(Update_04.21)'!$J$2:$J$959,"")))</f>
        <v/>
      </c>
    </row>
    <row r="593" spans="1:20" x14ac:dyDescent="0.35">
      <c r="A593" s="37"/>
      <c r="B593" s="37"/>
      <c r="C593" s="37" t="str">
        <f>IF(ISBLANK(A593),"",_xlfn.XLOOKUP(A593,'pokedex_(Update_04.21)'!$A$2:$A$959,'pokedex_(Update_04.21)'!$I$2:$I$959,""))</f>
        <v/>
      </c>
      <c r="D593" s="37" t="str">
        <f>IF(ISBLANK(A593),"",IF(_xlfn.XLOOKUP(A593,'pokedex_(Update_04.21)'!$A$2:$A$959,'pokedex_(Update_04.21)'!$J$2:$J$959,"")=0,"",_xlfn.XLOOKUP(A593,'pokedex_(Update_04.21)'!$A$2:$A$959,'pokedex_(Update_04.21)'!$J$2:$J$959,"")))</f>
        <v/>
      </c>
      <c r="Q593" s="37"/>
      <c r="R593" s="37"/>
      <c r="S593" s="37" t="str">
        <f>IF(ISBLANK(Q593),"",_xlfn.XLOOKUP(Q593,'pokedex_(Update_04.21)'!$A$2:$A$959,'pokedex_(Update_04.21)'!$I$2:$I$959,""))</f>
        <v/>
      </c>
      <c r="T593" s="37" t="str">
        <f>IF(ISBLANK(Q593),"",IF(_xlfn.XLOOKUP(Q593,'pokedex_(Update_04.21)'!$A$2:$A$959,'pokedex_(Update_04.21)'!$J$2:$J$959,"")=0,"",_xlfn.XLOOKUP(Q593,'pokedex_(Update_04.21)'!$A$2:$A$959,'pokedex_(Update_04.21)'!$J$2:$J$959,"")))</f>
        <v/>
      </c>
    </row>
    <row r="594" spans="1:20" x14ac:dyDescent="0.35">
      <c r="A594" s="37"/>
      <c r="B594" s="37"/>
      <c r="C594" s="37" t="str">
        <f>IF(ISBLANK(A594),"",_xlfn.XLOOKUP(A594,'pokedex_(Update_04.21)'!$A$2:$A$959,'pokedex_(Update_04.21)'!$I$2:$I$959,""))</f>
        <v/>
      </c>
      <c r="D594" s="37" t="str">
        <f>IF(ISBLANK(A594),"",IF(_xlfn.XLOOKUP(A594,'pokedex_(Update_04.21)'!$A$2:$A$959,'pokedex_(Update_04.21)'!$J$2:$J$959,"")=0,"",_xlfn.XLOOKUP(A594,'pokedex_(Update_04.21)'!$A$2:$A$959,'pokedex_(Update_04.21)'!$J$2:$J$959,"")))</f>
        <v/>
      </c>
      <c r="Q594" s="37"/>
      <c r="R594" s="37"/>
      <c r="S594" s="37" t="str">
        <f>IF(ISBLANK(Q594),"",_xlfn.XLOOKUP(Q594,'pokedex_(Update_04.21)'!$A$2:$A$959,'pokedex_(Update_04.21)'!$I$2:$I$959,""))</f>
        <v/>
      </c>
      <c r="T594" s="37" t="str">
        <f>IF(ISBLANK(Q594),"",IF(_xlfn.XLOOKUP(Q594,'pokedex_(Update_04.21)'!$A$2:$A$959,'pokedex_(Update_04.21)'!$J$2:$J$959,"")=0,"",_xlfn.XLOOKUP(Q594,'pokedex_(Update_04.21)'!$A$2:$A$959,'pokedex_(Update_04.21)'!$J$2:$J$959,"")))</f>
        <v/>
      </c>
    </row>
    <row r="595" spans="1:20" x14ac:dyDescent="0.35">
      <c r="A595" s="37"/>
      <c r="B595" s="37"/>
      <c r="C595" s="37" t="str">
        <f>IF(ISBLANK(A595),"",_xlfn.XLOOKUP(A595,'pokedex_(Update_04.21)'!$A$2:$A$959,'pokedex_(Update_04.21)'!$I$2:$I$959,""))</f>
        <v/>
      </c>
      <c r="D595" s="37" t="str">
        <f>IF(ISBLANK(A595),"",IF(_xlfn.XLOOKUP(A595,'pokedex_(Update_04.21)'!$A$2:$A$959,'pokedex_(Update_04.21)'!$J$2:$J$959,"")=0,"",_xlfn.XLOOKUP(A595,'pokedex_(Update_04.21)'!$A$2:$A$959,'pokedex_(Update_04.21)'!$J$2:$J$959,"")))</f>
        <v/>
      </c>
      <c r="Q595" s="37"/>
      <c r="R595" s="37"/>
      <c r="S595" s="37" t="str">
        <f>IF(ISBLANK(Q595),"",_xlfn.XLOOKUP(Q595,'pokedex_(Update_04.21)'!$A$2:$A$959,'pokedex_(Update_04.21)'!$I$2:$I$959,""))</f>
        <v/>
      </c>
      <c r="T595" s="37" t="str">
        <f>IF(ISBLANK(Q595),"",IF(_xlfn.XLOOKUP(Q595,'pokedex_(Update_04.21)'!$A$2:$A$959,'pokedex_(Update_04.21)'!$J$2:$J$959,"")=0,"",_xlfn.XLOOKUP(Q595,'pokedex_(Update_04.21)'!$A$2:$A$959,'pokedex_(Update_04.21)'!$J$2:$J$959,"")))</f>
        <v/>
      </c>
    </row>
    <row r="596" spans="1:20" x14ac:dyDescent="0.35">
      <c r="A596" s="37"/>
      <c r="B596" s="37"/>
      <c r="C596" s="37" t="str">
        <f>IF(ISBLANK(A596),"",_xlfn.XLOOKUP(A596,'pokedex_(Update_04.21)'!$A$2:$A$959,'pokedex_(Update_04.21)'!$I$2:$I$959,""))</f>
        <v/>
      </c>
      <c r="D596" s="37" t="str">
        <f>IF(ISBLANK(A596),"",IF(_xlfn.XLOOKUP(A596,'pokedex_(Update_04.21)'!$A$2:$A$959,'pokedex_(Update_04.21)'!$J$2:$J$959,"")=0,"",_xlfn.XLOOKUP(A596,'pokedex_(Update_04.21)'!$A$2:$A$959,'pokedex_(Update_04.21)'!$J$2:$J$959,"")))</f>
        <v/>
      </c>
      <c r="Q596" s="37"/>
      <c r="R596" s="37"/>
      <c r="S596" s="37" t="str">
        <f>IF(ISBLANK(Q596),"",_xlfn.XLOOKUP(Q596,'pokedex_(Update_04.21)'!$A$2:$A$959,'pokedex_(Update_04.21)'!$I$2:$I$959,""))</f>
        <v/>
      </c>
      <c r="T596" s="37" t="str">
        <f>IF(ISBLANK(Q596),"",IF(_xlfn.XLOOKUP(Q596,'pokedex_(Update_04.21)'!$A$2:$A$959,'pokedex_(Update_04.21)'!$J$2:$J$959,"")=0,"",_xlfn.XLOOKUP(Q596,'pokedex_(Update_04.21)'!$A$2:$A$959,'pokedex_(Update_04.21)'!$J$2:$J$959,"")))</f>
        <v/>
      </c>
    </row>
    <row r="597" spans="1:20" x14ac:dyDescent="0.35">
      <c r="A597" s="37"/>
      <c r="B597" s="37"/>
      <c r="C597" s="37" t="str">
        <f>IF(ISBLANK(A597),"",_xlfn.XLOOKUP(A597,'pokedex_(Update_04.21)'!$A$2:$A$959,'pokedex_(Update_04.21)'!$I$2:$I$959,""))</f>
        <v/>
      </c>
      <c r="D597" s="37" t="str">
        <f>IF(ISBLANK(A597),"",IF(_xlfn.XLOOKUP(A597,'pokedex_(Update_04.21)'!$A$2:$A$959,'pokedex_(Update_04.21)'!$J$2:$J$959,"")=0,"",_xlfn.XLOOKUP(A597,'pokedex_(Update_04.21)'!$A$2:$A$959,'pokedex_(Update_04.21)'!$J$2:$J$959,"")))</f>
        <v/>
      </c>
      <c r="Q597" s="37"/>
      <c r="R597" s="37"/>
      <c r="S597" s="37" t="str">
        <f>IF(ISBLANK(Q597),"",_xlfn.XLOOKUP(Q597,'pokedex_(Update_04.21)'!$A$2:$A$959,'pokedex_(Update_04.21)'!$I$2:$I$959,""))</f>
        <v/>
      </c>
      <c r="T597" s="37" t="str">
        <f>IF(ISBLANK(Q597),"",IF(_xlfn.XLOOKUP(Q597,'pokedex_(Update_04.21)'!$A$2:$A$959,'pokedex_(Update_04.21)'!$J$2:$J$959,"")=0,"",_xlfn.XLOOKUP(Q597,'pokedex_(Update_04.21)'!$A$2:$A$959,'pokedex_(Update_04.21)'!$J$2:$J$959,"")))</f>
        <v/>
      </c>
    </row>
    <row r="598" spans="1:20" x14ac:dyDescent="0.35">
      <c r="A598" s="37"/>
      <c r="B598" s="37"/>
      <c r="C598" s="37" t="str">
        <f>IF(ISBLANK(A598),"",_xlfn.XLOOKUP(A598,'pokedex_(Update_04.21)'!$A$2:$A$959,'pokedex_(Update_04.21)'!$I$2:$I$959,""))</f>
        <v/>
      </c>
      <c r="D598" s="37" t="str">
        <f>IF(ISBLANK(A598),"",IF(_xlfn.XLOOKUP(A598,'pokedex_(Update_04.21)'!$A$2:$A$959,'pokedex_(Update_04.21)'!$J$2:$J$959,"")=0,"",_xlfn.XLOOKUP(A598,'pokedex_(Update_04.21)'!$A$2:$A$959,'pokedex_(Update_04.21)'!$J$2:$J$959,"")))</f>
        <v/>
      </c>
      <c r="Q598" s="37"/>
      <c r="R598" s="37"/>
      <c r="S598" s="37" t="str">
        <f>IF(ISBLANK(Q598),"",_xlfn.XLOOKUP(Q598,'pokedex_(Update_04.21)'!$A$2:$A$959,'pokedex_(Update_04.21)'!$I$2:$I$959,""))</f>
        <v/>
      </c>
      <c r="T598" s="37" t="str">
        <f>IF(ISBLANK(Q598),"",IF(_xlfn.XLOOKUP(Q598,'pokedex_(Update_04.21)'!$A$2:$A$959,'pokedex_(Update_04.21)'!$J$2:$J$959,"")=0,"",_xlfn.XLOOKUP(Q598,'pokedex_(Update_04.21)'!$A$2:$A$959,'pokedex_(Update_04.21)'!$J$2:$J$959,"")))</f>
        <v/>
      </c>
    </row>
    <row r="599" spans="1:20" x14ac:dyDescent="0.35">
      <c r="A599" s="37"/>
      <c r="B599" s="37"/>
      <c r="C599" s="37" t="str">
        <f>IF(ISBLANK(A599),"",_xlfn.XLOOKUP(A599,'pokedex_(Update_04.21)'!$A$2:$A$959,'pokedex_(Update_04.21)'!$I$2:$I$959,""))</f>
        <v/>
      </c>
      <c r="D599" s="37" t="str">
        <f>IF(ISBLANK(A599),"",IF(_xlfn.XLOOKUP(A599,'pokedex_(Update_04.21)'!$A$2:$A$959,'pokedex_(Update_04.21)'!$J$2:$J$959,"")=0,"",_xlfn.XLOOKUP(A599,'pokedex_(Update_04.21)'!$A$2:$A$959,'pokedex_(Update_04.21)'!$J$2:$J$959,"")))</f>
        <v/>
      </c>
      <c r="Q599" s="37"/>
      <c r="R599" s="37"/>
      <c r="S599" s="37" t="str">
        <f>IF(ISBLANK(Q599),"",_xlfn.XLOOKUP(Q599,'pokedex_(Update_04.21)'!$A$2:$A$959,'pokedex_(Update_04.21)'!$I$2:$I$959,""))</f>
        <v/>
      </c>
      <c r="T599" s="37" t="str">
        <f>IF(ISBLANK(Q599),"",IF(_xlfn.XLOOKUP(Q599,'pokedex_(Update_04.21)'!$A$2:$A$959,'pokedex_(Update_04.21)'!$J$2:$J$959,"")=0,"",_xlfn.XLOOKUP(Q599,'pokedex_(Update_04.21)'!$A$2:$A$959,'pokedex_(Update_04.21)'!$J$2:$J$959,"")))</f>
        <v/>
      </c>
    </row>
    <row r="600" spans="1:20" x14ac:dyDescent="0.35">
      <c r="A600" s="37"/>
      <c r="B600" s="37"/>
      <c r="C600" s="37" t="str">
        <f>IF(ISBLANK(A600),"",_xlfn.XLOOKUP(A600,'pokedex_(Update_04.21)'!$A$2:$A$959,'pokedex_(Update_04.21)'!$I$2:$I$959,""))</f>
        <v/>
      </c>
      <c r="D600" s="37" t="str">
        <f>IF(ISBLANK(A600),"",IF(_xlfn.XLOOKUP(A600,'pokedex_(Update_04.21)'!$A$2:$A$959,'pokedex_(Update_04.21)'!$J$2:$J$959,"")=0,"",_xlfn.XLOOKUP(A600,'pokedex_(Update_04.21)'!$A$2:$A$959,'pokedex_(Update_04.21)'!$J$2:$J$959,"")))</f>
        <v/>
      </c>
      <c r="Q600" s="37"/>
      <c r="R600" s="37"/>
      <c r="S600" s="37" t="str">
        <f>IF(ISBLANK(Q600),"",_xlfn.XLOOKUP(Q600,'pokedex_(Update_04.21)'!$A$2:$A$959,'pokedex_(Update_04.21)'!$I$2:$I$959,""))</f>
        <v/>
      </c>
      <c r="T600" s="37" t="str">
        <f>IF(ISBLANK(Q600),"",IF(_xlfn.XLOOKUP(Q600,'pokedex_(Update_04.21)'!$A$2:$A$959,'pokedex_(Update_04.21)'!$J$2:$J$959,"")=0,"",_xlfn.XLOOKUP(Q600,'pokedex_(Update_04.21)'!$A$2:$A$959,'pokedex_(Update_04.21)'!$J$2:$J$959,"")))</f>
        <v/>
      </c>
    </row>
    <row r="601" spans="1:20" x14ac:dyDescent="0.35">
      <c r="A601" s="37"/>
      <c r="B601" s="37"/>
      <c r="C601" s="37" t="str">
        <f>IF(ISBLANK(A601),"",_xlfn.XLOOKUP(A601,'pokedex_(Update_04.21)'!$A$2:$A$959,'pokedex_(Update_04.21)'!$I$2:$I$959,""))</f>
        <v/>
      </c>
      <c r="D601" s="37" t="str">
        <f>IF(ISBLANK(A601),"",IF(_xlfn.XLOOKUP(A601,'pokedex_(Update_04.21)'!$A$2:$A$959,'pokedex_(Update_04.21)'!$J$2:$J$959,"")=0,"",_xlfn.XLOOKUP(A601,'pokedex_(Update_04.21)'!$A$2:$A$959,'pokedex_(Update_04.21)'!$J$2:$J$959,"")))</f>
        <v/>
      </c>
      <c r="Q601" s="37"/>
      <c r="R601" s="37"/>
      <c r="S601" s="37" t="str">
        <f>IF(ISBLANK(Q601),"",_xlfn.XLOOKUP(Q601,'pokedex_(Update_04.21)'!$A$2:$A$959,'pokedex_(Update_04.21)'!$I$2:$I$959,""))</f>
        <v/>
      </c>
      <c r="T601" s="37" t="str">
        <f>IF(ISBLANK(Q601),"",IF(_xlfn.XLOOKUP(Q601,'pokedex_(Update_04.21)'!$A$2:$A$959,'pokedex_(Update_04.21)'!$J$2:$J$959,"")=0,"",_xlfn.XLOOKUP(Q601,'pokedex_(Update_04.21)'!$A$2:$A$959,'pokedex_(Update_04.21)'!$J$2:$J$959,"")))</f>
        <v/>
      </c>
    </row>
    <row r="602" spans="1:20" x14ac:dyDescent="0.35">
      <c r="A602" s="37"/>
      <c r="B602" s="37"/>
      <c r="C602" s="37" t="str">
        <f>IF(ISBLANK(A602),"",_xlfn.XLOOKUP(A602,'pokedex_(Update_04.21)'!$A$2:$A$959,'pokedex_(Update_04.21)'!$I$2:$I$959,""))</f>
        <v/>
      </c>
      <c r="D602" s="37" t="str">
        <f>IF(ISBLANK(A602),"",IF(_xlfn.XLOOKUP(A602,'pokedex_(Update_04.21)'!$A$2:$A$959,'pokedex_(Update_04.21)'!$J$2:$J$959,"")=0,"",_xlfn.XLOOKUP(A602,'pokedex_(Update_04.21)'!$A$2:$A$959,'pokedex_(Update_04.21)'!$J$2:$J$959,"")))</f>
        <v/>
      </c>
      <c r="Q602" s="37"/>
      <c r="R602" s="37"/>
      <c r="S602" s="37" t="str">
        <f>IF(ISBLANK(Q602),"",_xlfn.XLOOKUP(Q602,'pokedex_(Update_04.21)'!$A$2:$A$959,'pokedex_(Update_04.21)'!$I$2:$I$959,""))</f>
        <v/>
      </c>
      <c r="T602" s="37" t="str">
        <f>IF(ISBLANK(Q602),"",IF(_xlfn.XLOOKUP(Q602,'pokedex_(Update_04.21)'!$A$2:$A$959,'pokedex_(Update_04.21)'!$J$2:$J$959,"")=0,"",_xlfn.XLOOKUP(Q602,'pokedex_(Update_04.21)'!$A$2:$A$959,'pokedex_(Update_04.21)'!$J$2:$J$959,"")))</f>
        <v/>
      </c>
    </row>
    <row r="603" spans="1:20" x14ac:dyDescent="0.35">
      <c r="A603" s="37"/>
      <c r="B603" s="37"/>
      <c r="C603" s="37" t="str">
        <f>IF(ISBLANK(A603),"",_xlfn.XLOOKUP(A603,'pokedex_(Update_04.21)'!$A$2:$A$959,'pokedex_(Update_04.21)'!$I$2:$I$959,""))</f>
        <v/>
      </c>
      <c r="D603" s="37" t="str">
        <f>IF(ISBLANK(A603),"",IF(_xlfn.XLOOKUP(A603,'pokedex_(Update_04.21)'!$A$2:$A$959,'pokedex_(Update_04.21)'!$J$2:$J$959,"")=0,"",_xlfn.XLOOKUP(A603,'pokedex_(Update_04.21)'!$A$2:$A$959,'pokedex_(Update_04.21)'!$J$2:$J$959,"")))</f>
        <v/>
      </c>
      <c r="Q603" s="37"/>
      <c r="R603" s="37"/>
      <c r="S603" s="37" t="str">
        <f>IF(ISBLANK(Q603),"",_xlfn.XLOOKUP(Q603,'pokedex_(Update_04.21)'!$A$2:$A$959,'pokedex_(Update_04.21)'!$I$2:$I$959,""))</f>
        <v/>
      </c>
      <c r="T603" s="37" t="str">
        <f>IF(ISBLANK(Q603),"",IF(_xlfn.XLOOKUP(Q603,'pokedex_(Update_04.21)'!$A$2:$A$959,'pokedex_(Update_04.21)'!$J$2:$J$959,"")=0,"",_xlfn.XLOOKUP(Q603,'pokedex_(Update_04.21)'!$A$2:$A$959,'pokedex_(Update_04.21)'!$J$2:$J$959,"")))</f>
        <v/>
      </c>
    </row>
    <row r="604" spans="1:20" x14ac:dyDescent="0.35">
      <c r="A604" s="37"/>
      <c r="B604" s="37"/>
      <c r="C604" s="37" t="str">
        <f>IF(ISBLANK(A604),"",_xlfn.XLOOKUP(A604,'pokedex_(Update_04.21)'!$A$2:$A$959,'pokedex_(Update_04.21)'!$I$2:$I$959,""))</f>
        <v/>
      </c>
      <c r="D604" s="37" t="str">
        <f>IF(ISBLANK(A604),"",IF(_xlfn.XLOOKUP(A604,'pokedex_(Update_04.21)'!$A$2:$A$959,'pokedex_(Update_04.21)'!$J$2:$J$959,"")=0,"",_xlfn.XLOOKUP(A604,'pokedex_(Update_04.21)'!$A$2:$A$959,'pokedex_(Update_04.21)'!$J$2:$J$959,"")))</f>
        <v/>
      </c>
      <c r="Q604" s="37"/>
      <c r="R604" s="37"/>
      <c r="S604" s="37" t="str">
        <f>IF(ISBLANK(Q604),"",_xlfn.XLOOKUP(Q604,'pokedex_(Update_04.21)'!$A$2:$A$959,'pokedex_(Update_04.21)'!$I$2:$I$959,""))</f>
        <v/>
      </c>
      <c r="T604" s="37" t="str">
        <f>IF(ISBLANK(Q604),"",IF(_xlfn.XLOOKUP(Q604,'pokedex_(Update_04.21)'!$A$2:$A$959,'pokedex_(Update_04.21)'!$J$2:$J$959,"")=0,"",_xlfn.XLOOKUP(Q604,'pokedex_(Update_04.21)'!$A$2:$A$959,'pokedex_(Update_04.21)'!$J$2:$J$959,"")))</f>
        <v/>
      </c>
    </row>
    <row r="605" spans="1:20" x14ac:dyDescent="0.35">
      <c r="A605" s="37"/>
      <c r="B605" s="37"/>
      <c r="C605" s="37" t="str">
        <f>IF(ISBLANK(A605),"",_xlfn.XLOOKUP(A605,'pokedex_(Update_04.21)'!$A$2:$A$959,'pokedex_(Update_04.21)'!$I$2:$I$959,""))</f>
        <v/>
      </c>
      <c r="D605" s="37" t="str">
        <f>IF(ISBLANK(A605),"",IF(_xlfn.XLOOKUP(A605,'pokedex_(Update_04.21)'!$A$2:$A$959,'pokedex_(Update_04.21)'!$J$2:$J$959,"")=0,"",_xlfn.XLOOKUP(A605,'pokedex_(Update_04.21)'!$A$2:$A$959,'pokedex_(Update_04.21)'!$J$2:$J$959,"")))</f>
        <v/>
      </c>
      <c r="Q605" s="37"/>
      <c r="R605" s="37"/>
      <c r="S605" s="37" t="str">
        <f>IF(ISBLANK(Q605),"",_xlfn.XLOOKUP(Q605,'pokedex_(Update_04.21)'!$A$2:$A$959,'pokedex_(Update_04.21)'!$I$2:$I$959,""))</f>
        <v/>
      </c>
      <c r="T605" s="37" t="str">
        <f>IF(ISBLANK(Q605),"",IF(_xlfn.XLOOKUP(Q605,'pokedex_(Update_04.21)'!$A$2:$A$959,'pokedex_(Update_04.21)'!$J$2:$J$959,"")=0,"",_xlfn.XLOOKUP(Q605,'pokedex_(Update_04.21)'!$A$2:$A$959,'pokedex_(Update_04.21)'!$J$2:$J$959,"")))</f>
        <v/>
      </c>
    </row>
    <row r="606" spans="1:20" x14ac:dyDescent="0.35">
      <c r="A606" s="37"/>
      <c r="B606" s="37"/>
      <c r="C606" s="37" t="str">
        <f>IF(ISBLANK(A606),"",_xlfn.XLOOKUP(A606,'pokedex_(Update_04.21)'!$A$2:$A$959,'pokedex_(Update_04.21)'!$I$2:$I$959,""))</f>
        <v/>
      </c>
      <c r="D606" s="37" t="str">
        <f>IF(ISBLANK(A606),"",IF(_xlfn.XLOOKUP(A606,'pokedex_(Update_04.21)'!$A$2:$A$959,'pokedex_(Update_04.21)'!$J$2:$J$959,"")=0,"",_xlfn.XLOOKUP(A606,'pokedex_(Update_04.21)'!$A$2:$A$959,'pokedex_(Update_04.21)'!$J$2:$J$959,"")))</f>
        <v/>
      </c>
      <c r="Q606" s="37"/>
      <c r="R606" s="37"/>
      <c r="S606" s="37" t="str">
        <f>IF(ISBLANK(Q606),"",_xlfn.XLOOKUP(Q606,'pokedex_(Update_04.21)'!$A$2:$A$959,'pokedex_(Update_04.21)'!$I$2:$I$959,""))</f>
        <v/>
      </c>
      <c r="T606" s="37" t="str">
        <f>IF(ISBLANK(Q606),"",IF(_xlfn.XLOOKUP(Q606,'pokedex_(Update_04.21)'!$A$2:$A$959,'pokedex_(Update_04.21)'!$J$2:$J$959,"")=0,"",_xlfn.XLOOKUP(Q606,'pokedex_(Update_04.21)'!$A$2:$A$959,'pokedex_(Update_04.21)'!$J$2:$J$959,"")))</f>
        <v/>
      </c>
    </row>
    <row r="607" spans="1:20" x14ac:dyDescent="0.35">
      <c r="A607" s="37"/>
      <c r="B607" s="37"/>
      <c r="C607" s="37" t="str">
        <f>IF(ISBLANK(A607),"",_xlfn.XLOOKUP(A607,'pokedex_(Update_04.21)'!$A$2:$A$959,'pokedex_(Update_04.21)'!$I$2:$I$959,""))</f>
        <v/>
      </c>
      <c r="D607" s="37" t="str">
        <f>IF(ISBLANK(A607),"",IF(_xlfn.XLOOKUP(A607,'pokedex_(Update_04.21)'!$A$2:$A$959,'pokedex_(Update_04.21)'!$J$2:$J$959,"")=0,"",_xlfn.XLOOKUP(A607,'pokedex_(Update_04.21)'!$A$2:$A$959,'pokedex_(Update_04.21)'!$J$2:$J$959,"")))</f>
        <v/>
      </c>
      <c r="Q607" s="37"/>
      <c r="R607" s="37"/>
      <c r="S607" s="37" t="str">
        <f>IF(ISBLANK(Q607),"",_xlfn.XLOOKUP(Q607,'pokedex_(Update_04.21)'!$A$2:$A$959,'pokedex_(Update_04.21)'!$I$2:$I$959,""))</f>
        <v/>
      </c>
      <c r="T607" s="37" t="str">
        <f>IF(ISBLANK(Q607),"",IF(_xlfn.XLOOKUP(Q607,'pokedex_(Update_04.21)'!$A$2:$A$959,'pokedex_(Update_04.21)'!$J$2:$J$959,"")=0,"",_xlfn.XLOOKUP(Q607,'pokedex_(Update_04.21)'!$A$2:$A$959,'pokedex_(Update_04.21)'!$J$2:$J$959,"")))</f>
        <v/>
      </c>
    </row>
    <row r="608" spans="1:20" x14ac:dyDescent="0.35">
      <c r="A608" s="37"/>
      <c r="B608" s="37"/>
      <c r="C608" s="37" t="str">
        <f>IF(ISBLANK(A608),"",_xlfn.XLOOKUP(A608,'pokedex_(Update_04.21)'!$A$2:$A$959,'pokedex_(Update_04.21)'!$I$2:$I$959,""))</f>
        <v/>
      </c>
      <c r="D608" s="37" t="str">
        <f>IF(ISBLANK(A608),"",IF(_xlfn.XLOOKUP(A608,'pokedex_(Update_04.21)'!$A$2:$A$959,'pokedex_(Update_04.21)'!$J$2:$J$959,"")=0,"",_xlfn.XLOOKUP(A608,'pokedex_(Update_04.21)'!$A$2:$A$959,'pokedex_(Update_04.21)'!$J$2:$J$959,"")))</f>
        <v/>
      </c>
      <c r="Q608" s="37"/>
      <c r="R608" s="37"/>
      <c r="S608" s="37" t="str">
        <f>IF(ISBLANK(Q608),"",_xlfn.XLOOKUP(Q608,'pokedex_(Update_04.21)'!$A$2:$A$959,'pokedex_(Update_04.21)'!$I$2:$I$959,""))</f>
        <v/>
      </c>
      <c r="T608" s="37" t="str">
        <f>IF(ISBLANK(Q608),"",IF(_xlfn.XLOOKUP(Q608,'pokedex_(Update_04.21)'!$A$2:$A$959,'pokedex_(Update_04.21)'!$J$2:$J$959,"")=0,"",_xlfn.XLOOKUP(Q608,'pokedex_(Update_04.21)'!$A$2:$A$959,'pokedex_(Update_04.21)'!$J$2:$J$959,"")))</f>
        <v/>
      </c>
    </row>
    <row r="609" spans="1:20" x14ac:dyDescent="0.35">
      <c r="A609" s="37"/>
      <c r="B609" s="37"/>
      <c r="C609" s="37" t="str">
        <f>IF(ISBLANK(A609),"",_xlfn.XLOOKUP(A609,'pokedex_(Update_04.21)'!$A$2:$A$959,'pokedex_(Update_04.21)'!$I$2:$I$959,""))</f>
        <v/>
      </c>
      <c r="D609" s="37" t="str">
        <f>IF(ISBLANK(A609),"",IF(_xlfn.XLOOKUP(A609,'pokedex_(Update_04.21)'!$A$2:$A$959,'pokedex_(Update_04.21)'!$J$2:$J$959,"")=0,"",_xlfn.XLOOKUP(A609,'pokedex_(Update_04.21)'!$A$2:$A$959,'pokedex_(Update_04.21)'!$J$2:$J$959,"")))</f>
        <v/>
      </c>
      <c r="Q609" s="37"/>
      <c r="R609" s="37"/>
      <c r="S609" s="37" t="str">
        <f>IF(ISBLANK(Q609),"",_xlfn.XLOOKUP(Q609,'pokedex_(Update_04.21)'!$A$2:$A$959,'pokedex_(Update_04.21)'!$I$2:$I$959,""))</f>
        <v/>
      </c>
      <c r="T609" s="37" t="str">
        <f>IF(ISBLANK(Q609),"",IF(_xlfn.XLOOKUP(Q609,'pokedex_(Update_04.21)'!$A$2:$A$959,'pokedex_(Update_04.21)'!$J$2:$J$959,"")=0,"",_xlfn.XLOOKUP(Q609,'pokedex_(Update_04.21)'!$A$2:$A$959,'pokedex_(Update_04.21)'!$J$2:$J$959,"")))</f>
        <v/>
      </c>
    </row>
    <row r="610" spans="1:20" x14ac:dyDescent="0.35">
      <c r="A610" s="37"/>
      <c r="B610" s="37"/>
      <c r="C610" s="37" t="str">
        <f>IF(ISBLANK(A610),"",_xlfn.XLOOKUP(A610,'pokedex_(Update_04.21)'!$A$2:$A$959,'pokedex_(Update_04.21)'!$I$2:$I$959,""))</f>
        <v/>
      </c>
      <c r="D610" s="37" t="str">
        <f>IF(ISBLANK(A610),"",IF(_xlfn.XLOOKUP(A610,'pokedex_(Update_04.21)'!$A$2:$A$959,'pokedex_(Update_04.21)'!$J$2:$J$959,"")=0,"",_xlfn.XLOOKUP(A610,'pokedex_(Update_04.21)'!$A$2:$A$959,'pokedex_(Update_04.21)'!$J$2:$J$959,"")))</f>
        <v/>
      </c>
      <c r="Q610" s="37"/>
      <c r="R610" s="37"/>
      <c r="S610" s="37" t="str">
        <f>IF(ISBLANK(Q610),"",_xlfn.XLOOKUP(Q610,'pokedex_(Update_04.21)'!$A$2:$A$959,'pokedex_(Update_04.21)'!$I$2:$I$959,""))</f>
        <v/>
      </c>
      <c r="T610" s="37" t="str">
        <f>IF(ISBLANK(Q610),"",IF(_xlfn.XLOOKUP(Q610,'pokedex_(Update_04.21)'!$A$2:$A$959,'pokedex_(Update_04.21)'!$J$2:$J$959,"")=0,"",_xlfn.XLOOKUP(Q610,'pokedex_(Update_04.21)'!$A$2:$A$959,'pokedex_(Update_04.21)'!$J$2:$J$959,"")))</f>
        <v/>
      </c>
    </row>
    <row r="611" spans="1:20" x14ac:dyDescent="0.35">
      <c r="A611" s="37"/>
      <c r="B611" s="37"/>
      <c r="C611" s="37" t="str">
        <f>IF(ISBLANK(A611),"",_xlfn.XLOOKUP(A611,'pokedex_(Update_04.21)'!$A$2:$A$959,'pokedex_(Update_04.21)'!$I$2:$I$959,""))</f>
        <v/>
      </c>
      <c r="D611" s="37" t="str">
        <f>IF(ISBLANK(A611),"",IF(_xlfn.XLOOKUP(A611,'pokedex_(Update_04.21)'!$A$2:$A$959,'pokedex_(Update_04.21)'!$J$2:$J$959,"")=0,"",_xlfn.XLOOKUP(A611,'pokedex_(Update_04.21)'!$A$2:$A$959,'pokedex_(Update_04.21)'!$J$2:$J$959,"")))</f>
        <v/>
      </c>
      <c r="Q611" s="37"/>
      <c r="R611" s="37"/>
      <c r="S611" s="37" t="str">
        <f>IF(ISBLANK(Q611),"",_xlfn.XLOOKUP(Q611,'pokedex_(Update_04.21)'!$A$2:$A$959,'pokedex_(Update_04.21)'!$I$2:$I$959,""))</f>
        <v/>
      </c>
      <c r="T611" s="37" t="str">
        <f>IF(ISBLANK(Q611),"",IF(_xlfn.XLOOKUP(Q611,'pokedex_(Update_04.21)'!$A$2:$A$959,'pokedex_(Update_04.21)'!$J$2:$J$959,"")=0,"",_xlfn.XLOOKUP(Q611,'pokedex_(Update_04.21)'!$A$2:$A$959,'pokedex_(Update_04.21)'!$J$2:$J$959,"")))</f>
        <v/>
      </c>
    </row>
    <row r="612" spans="1:20" x14ac:dyDescent="0.35">
      <c r="A612" s="37"/>
      <c r="B612" s="37"/>
      <c r="C612" s="37" t="str">
        <f>IF(ISBLANK(A612),"",_xlfn.XLOOKUP(A612,'pokedex_(Update_04.21)'!$A$2:$A$959,'pokedex_(Update_04.21)'!$I$2:$I$959,""))</f>
        <v/>
      </c>
      <c r="D612" s="37" t="str">
        <f>IF(ISBLANK(A612),"",IF(_xlfn.XLOOKUP(A612,'pokedex_(Update_04.21)'!$A$2:$A$959,'pokedex_(Update_04.21)'!$J$2:$J$959,"")=0,"",_xlfn.XLOOKUP(A612,'pokedex_(Update_04.21)'!$A$2:$A$959,'pokedex_(Update_04.21)'!$J$2:$J$959,"")))</f>
        <v/>
      </c>
      <c r="Q612" s="37"/>
      <c r="R612" s="37"/>
      <c r="S612" s="37" t="str">
        <f>IF(ISBLANK(Q612),"",_xlfn.XLOOKUP(Q612,'pokedex_(Update_04.21)'!$A$2:$A$959,'pokedex_(Update_04.21)'!$I$2:$I$959,""))</f>
        <v/>
      </c>
      <c r="T612" s="37" t="str">
        <f>IF(ISBLANK(Q612),"",IF(_xlfn.XLOOKUP(Q612,'pokedex_(Update_04.21)'!$A$2:$A$959,'pokedex_(Update_04.21)'!$J$2:$J$959,"")=0,"",_xlfn.XLOOKUP(Q612,'pokedex_(Update_04.21)'!$A$2:$A$959,'pokedex_(Update_04.21)'!$J$2:$J$959,"")))</f>
        <v/>
      </c>
    </row>
    <row r="613" spans="1:20" x14ac:dyDescent="0.35">
      <c r="A613" s="37"/>
      <c r="B613" s="37"/>
      <c r="C613" s="37" t="str">
        <f>IF(ISBLANK(A613),"",_xlfn.XLOOKUP(A613,'pokedex_(Update_04.21)'!$A$2:$A$959,'pokedex_(Update_04.21)'!$I$2:$I$959,""))</f>
        <v/>
      </c>
      <c r="D613" s="37" t="str">
        <f>IF(ISBLANK(A613),"",IF(_xlfn.XLOOKUP(A613,'pokedex_(Update_04.21)'!$A$2:$A$959,'pokedex_(Update_04.21)'!$J$2:$J$959,"")=0,"",_xlfn.XLOOKUP(A613,'pokedex_(Update_04.21)'!$A$2:$A$959,'pokedex_(Update_04.21)'!$J$2:$J$959,"")))</f>
        <v/>
      </c>
      <c r="Q613" s="37"/>
      <c r="R613" s="37"/>
      <c r="S613" s="37" t="str">
        <f>IF(ISBLANK(Q613),"",_xlfn.XLOOKUP(Q613,'pokedex_(Update_04.21)'!$A$2:$A$959,'pokedex_(Update_04.21)'!$I$2:$I$959,""))</f>
        <v/>
      </c>
      <c r="T613" s="37" t="str">
        <f>IF(ISBLANK(Q613),"",IF(_xlfn.XLOOKUP(Q613,'pokedex_(Update_04.21)'!$A$2:$A$959,'pokedex_(Update_04.21)'!$J$2:$J$959,"")=0,"",_xlfn.XLOOKUP(Q613,'pokedex_(Update_04.21)'!$A$2:$A$959,'pokedex_(Update_04.21)'!$J$2:$J$959,"")))</f>
        <v/>
      </c>
    </row>
    <row r="614" spans="1:20" x14ac:dyDescent="0.35">
      <c r="A614" s="37"/>
      <c r="B614" s="37"/>
      <c r="C614" s="37" t="str">
        <f>IF(ISBLANK(A614),"",_xlfn.XLOOKUP(A614,'pokedex_(Update_04.21)'!$A$2:$A$959,'pokedex_(Update_04.21)'!$I$2:$I$959,""))</f>
        <v/>
      </c>
      <c r="D614" s="37" t="str">
        <f>IF(ISBLANK(A614),"",IF(_xlfn.XLOOKUP(A614,'pokedex_(Update_04.21)'!$A$2:$A$959,'pokedex_(Update_04.21)'!$J$2:$J$959,"")=0,"",_xlfn.XLOOKUP(A614,'pokedex_(Update_04.21)'!$A$2:$A$959,'pokedex_(Update_04.21)'!$J$2:$J$959,"")))</f>
        <v/>
      </c>
      <c r="Q614" s="37"/>
      <c r="R614" s="37"/>
      <c r="S614" s="37" t="str">
        <f>IF(ISBLANK(Q614),"",_xlfn.XLOOKUP(Q614,'pokedex_(Update_04.21)'!$A$2:$A$959,'pokedex_(Update_04.21)'!$I$2:$I$959,""))</f>
        <v/>
      </c>
      <c r="T614" s="37" t="str">
        <f>IF(ISBLANK(Q614),"",IF(_xlfn.XLOOKUP(Q614,'pokedex_(Update_04.21)'!$A$2:$A$959,'pokedex_(Update_04.21)'!$J$2:$J$959,"")=0,"",_xlfn.XLOOKUP(Q614,'pokedex_(Update_04.21)'!$A$2:$A$959,'pokedex_(Update_04.21)'!$J$2:$J$959,"")))</f>
        <v/>
      </c>
    </row>
    <row r="615" spans="1:20" x14ac:dyDescent="0.35">
      <c r="A615" s="37"/>
      <c r="B615" s="37"/>
      <c r="C615" s="37" t="str">
        <f>IF(ISBLANK(A615),"",_xlfn.XLOOKUP(A615,'pokedex_(Update_04.21)'!$A$2:$A$959,'pokedex_(Update_04.21)'!$I$2:$I$959,""))</f>
        <v/>
      </c>
      <c r="D615" s="37" t="str">
        <f>IF(ISBLANK(A615),"",IF(_xlfn.XLOOKUP(A615,'pokedex_(Update_04.21)'!$A$2:$A$959,'pokedex_(Update_04.21)'!$J$2:$J$959,"")=0,"",_xlfn.XLOOKUP(A615,'pokedex_(Update_04.21)'!$A$2:$A$959,'pokedex_(Update_04.21)'!$J$2:$J$959,"")))</f>
        <v/>
      </c>
      <c r="Q615" s="37"/>
      <c r="R615" s="37"/>
      <c r="S615" s="37" t="str">
        <f>IF(ISBLANK(Q615),"",_xlfn.XLOOKUP(Q615,'pokedex_(Update_04.21)'!$A$2:$A$959,'pokedex_(Update_04.21)'!$I$2:$I$959,""))</f>
        <v/>
      </c>
      <c r="T615" s="37" t="str">
        <f>IF(ISBLANK(Q615),"",IF(_xlfn.XLOOKUP(Q615,'pokedex_(Update_04.21)'!$A$2:$A$959,'pokedex_(Update_04.21)'!$J$2:$J$959,"")=0,"",_xlfn.XLOOKUP(Q615,'pokedex_(Update_04.21)'!$A$2:$A$959,'pokedex_(Update_04.21)'!$J$2:$J$959,"")))</f>
        <v/>
      </c>
    </row>
    <row r="616" spans="1:20" x14ac:dyDescent="0.35">
      <c r="A616" s="37"/>
      <c r="B616" s="37"/>
      <c r="C616" s="37" t="str">
        <f>IF(ISBLANK(A616),"",_xlfn.XLOOKUP(A616,'pokedex_(Update_04.21)'!$A$2:$A$959,'pokedex_(Update_04.21)'!$I$2:$I$959,""))</f>
        <v/>
      </c>
      <c r="D616" s="37" t="str">
        <f>IF(ISBLANK(A616),"",IF(_xlfn.XLOOKUP(A616,'pokedex_(Update_04.21)'!$A$2:$A$959,'pokedex_(Update_04.21)'!$J$2:$J$959,"")=0,"",_xlfn.XLOOKUP(A616,'pokedex_(Update_04.21)'!$A$2:$A$959,'pokedex_(Update_04.21)'!$J$2:$J$959,"")))</f>
        <v/>
      </c>
      <c r="Q616" s="37"/>
      <c r="R616" s="37"/>
      <c r="S616" s="37" t="str">
        <f>IF(ISBLANK(Q616),"",_xlfn.XLOOKUP(Q616,'pokedex_(Update_04.21)'!$A$2:$A$959,'pokedex_(Update_04.21)'!$I$2:$I$959,""))</f>
        <v/>
      </c>
      <c r="T616" s="37" t="str">
        <f>IF(ISBLANK(Q616),"",IF(_xlfn.XLOOKUP(Q616,'pokedex_(Update_04.21)'!$A$2:$A$959,'pokedex_(Update_04.21)'!$J$2:$J$959,"")=0,"",_xlfn.XLOOKUP(Q616,'pokedex_(Update_04.21)'!$A$2:$A$959,'pokedex_(Update_04.21)'!$J$2:$J$959,"")))</f>
        <v/>
      </c>
    </row>
    <row r="617" spans="1:20" x14ac:dyDescent="0.35">
      <c r="A617" s="37"/>
      <c r="B617" s="37"/>
      <c r="C617" s="37" t="str">
        <f>IF(ISBLANK(A617),"",_xlfn.XLOOKUP(A617,'pokedex_(Update_04.21)'!$A$2:$A$959,'pokedex_(Update_04.21)'!$I$2:$I$959,""))</f>
        <v/>
      </c>
      <c r="D617" s="37" t="str">
        <f>IF(ISBLANK(A617),"",IF(_xlfn.XLOOKUP(A617,'pokedex_(Update_04.21)'!$A$2:$A$959,'pokedex_(Update_04.21)'!$J$2:$J$959,"")=0,"",_xlfn.XLOOKUP(A617,'pokedex_(Update_04.21)'!$A$2:$A$959,'pokedex_(Update_04.21)'!$J$2:$J$959,"")))</f>
        <v/>
      </c>
      <c r="Q617" s="37"/>
      <c r="R617" s="37"/>
      <c r="S617" s="37" t="str">
        <f>IF(ISBLANK(Q617),"",_xlfn.XLOOKUP(Q617,'pokedex_(Update_04.21)'!$A$2:$A$959,'pokedex_(Update_04.21)'!$I$2:$I$959,""))</f>
        <v/>
      </c>
      <c r="T617" s="37" t="str">
        <f>IF(ISBLANK(Q617),"",IF(_xlfn.XLOOKUP(Q617,'pokedex_(Update_04.21)'!$A$2:$A$959,'pokedex_(Update_04.21)'!$J$2:$J$959,"")=0,"",_xlfn.XLOOKUP(Q617,'pokedex_(Update_04.21)'!$A$2:$A$959,'pokedex_(Update_04.21)'!$J$2:$J$959,"")))</f>
        <v/>
      </c>
    </row>
    <row r="618" spans="1:20" x14ac:dyDescent="0.35">
      <c r="A618" s="37"/>
      <c r="B618" s="37"/>
      <c r="C618" s="37" t="str">
        <f>IF(ISBLANK(A618),"",_xlfn.XLOOKUP(A618,'pokedex_(Update_04.21)'!$A$2:$A$959,'pokedex_(Update_04.21)'!$I$2:$I$959,""))</f>
        <v/>
      </c>
      <c r="D618" s="37" t="str">
        <f>IF(ISBLANK(A618),"",IF(_xlfn.XLOOKUP(A618,'pokedex_(Update_04.21)'!$A$2:$A$959,'pokedex_(Update_04.21)'!$J$2:$J$959,"")=0,"",_xlfn.XLOOKUP(A618,'pokedex_(Update_04.21)'!$A$2:$A$959,'pokedex_(Update_04.21)'!$J$2:$J$959,"")))</f>
        <v/>
      </c>
      <c r="Q618" s="37"/>
      <c r="R618" s="37"/>
      <c r="S618" s="37" t="str">
        <f>IF(ISBLANK(Q618),"",_xlfn.XLOOKUP(Q618,'pokedex_(Update_04.21)'!$A$2:$A$959,'pokedex_(Update_04.21)'!$I$2:$I$959,""))</f>
        <v/>
      </c>
      <c r="T618" s="37" t="str">
        <f>IF(ISBLANK(Q618),"",IF(_xlfn.XLOOKUP(Q618,'pokedex_(Update_04.21)'!$A$2:$A$959,'pokedex_(Update_04.21)'!$J$2:$J$959,"")=0,"",_xlfn.XLOOKUP(Q618,'pokedex_(Update_04.21)'!$A$2:$A$959,'pokedex_(Update_04.21)'!$J$2:$J$959,"")))</f>
        <v/>
      </c>
    </row>
    <row r="619" spans="1:20" x14ac:dyDescent="0.35">
      <c r="A619" s="37"/>
      <c r="B619" s="37"/>
      <c r="C619" s="37" t="str">
        <f>IF(ISBLANK(A619),"",_xlfn.XLOOKUP(A619,'pokedex_(Update_04.21)'!$A$2:$A$959,'pokedex_(Update_04.21)'!$I$2:$I$959,""))</f>
        <v/>
      </c>
      <c r="D619" s="37" t="str">
        <f>IF(ISBLANK(A619),"",IF(_xlfn.XLOOKUP(A619,'pokedex_(Update_04.21)'!$A$2:$A$959,'pokedex_(Update_04.21)'!$J$2:$J$959,"")=0,"",_xlfn.XLOOKUP(A619,'pokedex_(Update_04.21)'!$A$2:$A$959,'pokedex_(Update_04.21)'!$J$2:$J$959,"")))</f>
        <v/>
      </c>
      <c r="Q619" s="37"/>
      <c r="R619" s="37"/>
      <c r="S619" s="37" t="str">
        <f>IF(ISBLANK(Q619),"",_xlfn.XLOOKUP(Q619,'pokedex_(Update_04.21)'!$A$2:$A$959,'pokedex_(Update_04.21)'!$I$2:$I$959,""))</f>
        <v/>
      </c>
      <c r="T619" s="37" t="str">
        <f>IF(ISBLANK(Q619),"",IF(_xlfn.XLOOKUP(Q619,'pokedex_(Update_04.21)'!$A$2:$A$959,'pokedex_(Update_04.21)'!$J$2:$J$959,"")=0,"",_xlfn.XLOOKUP(Q619,'pokedex_(Update_04.21)'!$A$2:$A$959,'pokedex_(Update_04.21)'!$J$2:$J$959,"")))</f>
        <v/>
      </c>
    </row>
    <row r="620" spans="1:20" x14ac:dyDescent="0.35">
      <c r="A620" s="37"/>
      <c r="B620" s="37"/>
      <c r="C620" s="37" t="str">
        <f>IF(ISBLANK(A620),"",_xlfn.XLOOKUP(A620,'pokedex_(Update_04.21)'!$A$2:$A$959,'pokedex_(Update_04.21)'!$I$2:$I$959,""))</f>
        <v/>
      </c>
      <c r="D620" s="37" t="str">
        <f>IF(ISBLANK(A620),"",IF(_xlfn.XLOOKUP(A620,'pokedex_(Update_04.21)'!$A$2:$A$959,'pokedex_(Update_04.21)'!$J$2:$J$959,"")=0,"",_xlfn.XLOOKUP(A620,'pokedex_(Update_04.21)'!$A$2:$A$959,'pokedex_(Update_04.21)'!$J$2:$J$959,"")))</f>
        <v/>
      </c>
      <c r="Q620" s="37"/>
      <c r="R620" s="37"/>
      <c r="S620" s="37" t="str">
        <f>IF(ISBLANK(Q620),"",_xlfn.XLOOKUP(Q620,'pokedex_(Update_04.21)'!$A$2:$A$959,'pokedex_(Update_04.21)'!$I$2:$I$959,""))</f>
        <v/>
      </c>
      <c r="T620" s="37" t="str">
        <f>IF(ISBLANK(Q620),"",IF(_xlfn.XLOOKUP(Q620,'pokedex_(Update_04.21)'!$A$2:$A$959,'pokedex_(Update_04.21)'!$J$2:$J$959,"")=0,"",_xlfn.XLOOKUP(Q620,'pokedex_(Update_04.21)'!$A$2:$A$959,'pokedex_(Update_04.21)'!$J$2:$J$959,"")))</f>
        <v/>
      </c>
    </row>
    <row r="621" spans="1:20" x14ac:dyDescent="0.35">
      <c r="A621" s="37"/>
      <c r="B621" s="37"/>
      <c r="C621" s="37" t="str">
        <f>IF(ISBLANK(A621),"",_xlfn.XLOOKUP(A621,'pokedex_(Update_04.21)'!$A$2:$A$959,'pokedex_(Update_04.21)'!$I$2:$I$959,""))</f>
        <v/>
      </c>
      <c r="D621" s="37" t="str">
        <f>IF(ISBLANK(A621),"",IF(_xlfn.XLOOKUP(A621,'pokedex_(Update_04.21)'!$A$2:$A$959,'pokedex_(Update_04.21)'!$J$2:$J$959,"")=0,"",_xlfn.XLOOKUP(A621,'pokedex_(Update_04.21)'!$A$2:$A$959,'pokedex_(Update_04.21)'!$J$2:$J$959,"")))</f>
        <v/>
      </c>
      <c r="Q621" s="37"/>
      <c r="R621" s="37"/>
      <c r="S621" s="37" t="str">
        <f>IF(ISBLANK(Q621),"",_xlfn.XLOOKUP(Q621,'pokedex_(Update_04.21)'!$A$2:$A$959,'pokedex_(Update_04.21)'!$I$2:$I$959,""))</f>
        <v/>
      </c>
      <c r="T621" s="37" t="str">
        <f>IF(ISBLANK(Q621),"",IF(_xlfn.XLOOKUP(Q621,'pokedex_(Update_04.21)'!$A$2:$A$959,'pokedex_(Update_04.21)'!$J$2:$J$959,"")=0,"",_xlfn.XLOOKUP(Q621,'pokedex_(Update_04.21)'!$A$2:$A$959,'pokedex_(Update_04.21)'!$J$2:$J$959,"")))</f>
        <v/>
      </c>
    </row>
    <row r="622" spans="1:20" x14ac:dyDescent="0.35">
      <c r="A622" s="37"/>
      <c r="B622" s="37"/>
      <c r="C622" s="37" t="str">
        <f>IF(ISBLANK(A622),"",_xlfn.XLOOKUP(A622,'pokedex_(Update_04.21)'!$A$2:$A$959,'pokedex_(Update_04.21)'!$I$2:$I$959,""))</f>
        <v/>
      </c>
      <c r="D622" s="37" t="str">
        <f>IF(ISBLANK(A622),"",IF(_xlfn.XLOOKUP(A622,'pokedex_(Update_04.21)'!$A$2:$A$959,'pokedex_(Update_04.21)'!$J$2:$J$959,"")=0,"",_xlfn.XLOOKUP(A622,'pokedex_(Update_04.21)'!$A$2:$A$959,'pokedex_(Update_04.21)'!$J$2:$J$959,"")))</f>
        <v/>
      </c>
      <c r="Q622" s="37"/>
      <c r="R622" s="37"/>
      <c r="S622" s="37" t="str">
        <f>IF(ISBLANK(Q622),"",_xlfn.XLOOKUP(Q622,'pokedex_(Update_04.21)'!$A$2:$A$959,'pokedex_(Update_04.21)'!$I$2:$I$959,""))</f>
        <v/>
      </c>
      <c r="T622" s="37" t="str">
        <f>IF(ISBLANK(Q622),"",IF(_xlfn.XLOOKUP(Q622,'pokedex_(Update_04.21)'!$A$2:$A$959,'pokedex_(Update_04.21)'!$J$2:$J$959,"")=0,"",_xlfn.XLOOKUP(Q622,'pokedex_(Update_04.21)'!$A$2:$A$959,'pokedex_(Update_04.21)'!$J$2:$J$959,"")))</f>
        <v/>
      </c>
    </row>
    <row r="623" spans="1:20" x14ac:dyDescent="0.35">
      <c r="A623" s="37"/>
      <c r="B623" s="37"/>
      <c r="C623" s="37" t="str">
        <f>IF(ISBLANK(A623),"",_xlfn.XLOOKUP(A623,'pokedex_(Update_04.21)'!$A$2:$A$959,'pokedex_(Update_04.21)'!$I$2:$I$959,""))</f>
        <v/>
      </c>
      <c r="D623" s="37" t="str">
        <f>IF(ISBLANK(A623),"",IF(_xlfn.XLOOKUP(A623,'pokedex_(Update_04.21)'!$A$2:$A$959,'pokedex_(Update_04.21)'!$J$2:$J$959,"")=0,"",_xlfn.XLOOKUP(A623,'pokedex_(Update_04.21)'!$A$2:$A$959,'pokedex_(Update_04.21)'!$J$2:$J$959,"")))</f>
        <v/>
      </c>
      <c r="Q623" s="37"/>
      <c r="R623" s="37"/>
      <c r="S623" s="37" t="str">
        <f>IF(ISBLANK(Q623),"",_xlfn.XLOOKUP(Q623,'pokedex_(Update_04.21)'!$A$2:$A$959,'pokedex_(Update_04.21)'!$I$2:$I$959,""))</f>
        <v/>
      </c>
      <c r="T623" s="37" t="str">
        <f>IF(ISBLANK(Q623),"",IF(_xlfn.XLOOKUP(Q623,'pokedex_(Update_04.21)'!$A$2:$A$959,'pokedex_(Update_04.21)'!$J$2:$J$959,"")=0,"",_xlfn.XLOOKUP(Q623,'pokedex_(Update_04.21)'!$A$2:$A$959,'pokedex_(Update_04.21)'!$J$2:$J$959,"")))</f>
        <v/>
      </c>
    </row>
    <row r="624" spans="1:20" x14ac:dyDescent="0.35">
      <c r="A624" s="37"/>
      <c r="B624" s="37"/>
      <c r="C624" s="37" t="str">
        <f>IF(ISBLANK(A624),"",_xlfn.XLOOKUP(A624,'pokedex_(Update_04.21)'!$A$2:$A$959,'pokedex_(Update_04.21)'!$I$2:$I$959,""))</f>
        <v/>
      </c>
      <c r="D624" s="37" t="str">
        <f>IF(ISBLANK(A624),"",IF(_xlfn.XLOOKUP(A624,'pokedex_(Update_04.21)'!$A$2:$A$959,'pokedex_(Update_04.21)'!$J$2:$J$959,"")=0,"",_xlfn.XLOOKUP(A624,'pokedex_(Update_04.21)'!$A$2:$A$959,'pokedex_(Update_04.21)'!$J$2:$J$959,"")))</f>
        <v/>
      </c>
      <c r="Q624" s="37"/>
      <c r="R624" s="37"/>
      <c r="S624" s="37" t="str">
        <f>IF(ISBLANK(Q624),"",_xlfn.XLOOKUP(Q624,'pokedex_(Update_04.21)'!$A$2:$A$959,'pokedex_(Update_04.21)'!$I$2:$I$959,""))</f>
        <v/>
      </c>
      <c r="T624" s="37" t="str">
        <f>IF(ISBLANK(Q624),"",IF(_xlfn.XLOOKUP(Q624,'pokedex_(Update_04.21)'!$A$2:$A$959,'pokedex_(Update_04.21)'!$J$2:$J$959,"")=0,"",_xlfn.XLOOKUP(Q624,'pokedex_(Update_04.21)'!$A$2:$A$959,'pokedex_(Update_04.21)'!$J$2:$J$959,"")))</f>
        <v/>
      </c>
    </row>
    <row r="625" spans="1:20" x14ac:dyDescent="0.35">
      <c r="A625" s="37"/>
      <c r="B625" s="37"/>
      <c r="C625" s="37" t="str">
        <f>IF(ISBLANK(A625),"",_xlfn.XLOOKUP(A625,'pokedex_(Update_04.21)'!$A$2:$A$959,'pokedex_(Update_04.21)'!$I$2:$I$959,""))</f>
        <v/>
      </c>
      <c r="D625" s="37" t="str">
        <f>IF(ISBLANK(A625),"",IF(_xlfn.XLOOKUP(A625,'pokedex_(Update_04.21)'!$A$2:$A$959,'pokedex_(Update_04.21)'!$J$2:$J$959,"")=0,"",_xlfn.XLOOKUP(A625,'pokedex_(Update_04.21)'!$A$2:$A$959,'pokedex_(Update_04.21)'!$J$2:$J$959,"")))</f>
        <v/>
      </c>
      <c r="Q625" s="37"/>
      <c r="R625" s="37"/>
      <c r="S625" s="37" t="str">
        <f>IF(ISBLANK(Q625),"",_xlfn.XLOOKUP(Q625,'pokedex_(Update_04.21)'!$A$2:$A$959,'pokedex_(Update_04.21)'!$I$2:$I$959,""))</f>
        <v/>
      </c>
      <c r="T625" s="37" t="str">
        <f>IF(ISBLANK(Q625),"",IF(_xlfn.XLOOKUP(Q625,'pokedex_(Update_04.21)'!$A$2:$A$959,'pokedex_(Update_04.21)'!$J$2:$J$959,"")=0,"",_xlfn.XLOOKUP(Q625,'pokedex_(Update_04.21)'!$A$2:$A$959,'pokedex_(Update_04.21)'!$J$2:$J$959,"")))</f>
        <v/>
      </c>
    </row>
    <row r="626" spans="1:20" x14ac:dyDescent="0.35">
      <c r="A626" s="37"/>
      <c r="B626" s="37"/>
      <c r="C626" s="37" t="str">
        <f>IF(ISBLANK(A626),"",_xlfn.XLOOKUP(A626,'pokedex_(Update_04.21)'!$A$2:$A$959,'pokedex_(Update_04.21)'!$I$2:$I$959,""))</f>
        <v/>
      </c>
      <c r="D626" s="37" t="str">
        <f>IF(ISBLANK(A626),"",IF(_xlfn.XLOOKUP(A626,'pokedex_(Update_04.21)'!$A$2:$A$959,'pokedex_(Update_04.21)'!$J$2:$J$959,"")=0,"",_xlfn.XLOOKUP(A626,'pokedex_(Update_04.21)'!$A$2:$A$959,'pokedex_(Update_04.21)'!$J$2:$J$959,"")))</f>
        <v/>
      </c>
      <c r="Q626" s="37"/>
      <c r="R626" s="37"/>
      <c r="S626" s="37" t="str">
        <f>IF(ISBLANK(Q626),"",_xlfn.XLOOKUP(Q626,'pokedex_(Update_04.21)'!$A$2:$A$959,'pokedex_(Update_04.21)'!$I$2:$I$959,""))</f>
        <v/>
      </c>
      <c r="T626" s="37" t="str">
        <f>IF(ISBLANK(Q626),"",IF(_xlfn.XLOOKUP(Q626,'pokedex_(Update_04.21)'!$A$2:$A$959,'pokedex_(Update_04.21)'!$J$2:$J$959,"")=0,"",_xlfn.XLOOKUP(Q626,'pokedex_(Update_04.21)'!$A$2:$A$959,'pokedex_(Update_04.21)'!$J$2:$J$959,"")))</f>
        <v/>
      </c>
    </row>
    <row r="627" spans="1:20" x14ac:dyDescent="0.35">
      <c r="A627" s="37"/>
      <c r="B627" s="37"/>
      <c r="C627" s="37" t="str">
        <f>IF(ISBLANK(A627),"",_xlfn.XLOOKUP(A627,'pokedex_(Update_04.21)'!$A$2:$A$959,'pokedex_(Update_04.21)'!$I$2:$I$959,""))</f>
        <v/>
      </c>
      <c r="D627" s="37" t="str">
        <f>IF(ISBLANK(A627),"",IF(_xlfn.XLOOKUP(A627,'pokedex_(Update_04.21)'!$A$2:$A$959,'pokedex_(Update_04.21)'!$J$2:$J$959,"")=0,"",_xlfn.XLOOKUP(A627,'pokedex_(Update_04.21)'!$A$2:$A$959,'pokedex_(Update_04.21)'!$J$2:$J$959,"")))</f>
        <v/>
      </c>
      <c r="Q627" s="37"/>
      <c r="R627" s="37"/>
      <c r="S627" s="37" t="str">
        <f>IF(ISBLANK(Q627),"",_xlfn.XLOOKUP(Q627,'pokedex_(Update_04.21)'!$A$2:$A$959,'pokedex_(Update_04.21)'!$I$2:$I$959,""))</f>
        <v/>
      </c>
      <c r="T627" s="37" t="str">
        <f>IF(ISBLANK(Q627),"",IF(_xlfn.XLOOKUP(Q627,'pokedex_(Update_04.21)'!$A$2:$A$959,'pokedex_(Update_04.21)'!$J$2:$J$959,"")=0,"",_xlfn.XLOOKUP(Q627,'pokedex_(Update_04.21)'!$A$2:$A$959,'pokedex_(Update_04.21)'!$J$2:$J$959,"")))</f>
        <v/>
      </c>
    </row>
    <row r="628" spans="1:20" x14ac:dyDescent="0.35">
      <c r="A628" s="37"/>
      <c r="B628" s="37"/>
      <c r="C628" s="37" t="str">
        <f>IF(ISBLANK(A628),"",_xlfn.XLOOKUP(A628,'pokedex_(Update_04.21)'!$A$2:$A$959,'pokedex_(Update_04.21)'!$I$2:$I$959,""))</f>
        <v/>
      </c>
      <c r="D628" s="37" t="str">
        <f>IF(ISBLANK(A628),"",IF(_xlfn.XLOOKUP(A628,'pokedex_(Update_04.21)'!$A$2:$A$959,'pokedex_(Update_04.21)'!$J$2:$J$959,"")=0,"",_xlfn.XLOOKUP(A628,'pokedex_(Update_04.21)'!$A$2:$A$959,'pokedex_(Update_04.21)'!$J$2:$J$959,"")))</f>
        <v/>
      </c>
      <c r="Q628" s="37"/>
      <c r="R628" s="37"/>
      <c r="S628" s="37" t="str">
        <f>IF(ISBLANK(Q628),"",_xlfn.XLOOKUP(Q628,'pokedex_(Update_04.21)'!$A$2:$A$959,'pokedex_(Update_04.21)'!$I$2:$I$959,""))</f>
        <v/>
      </c>
      <c r="T628" s="37" t="str">
        <f>IF(ISBLANK(Q628),"",IF(_xlfn.XLOOKUP(Q628,'pokedex_(Update_04.21)'!$A$2:$A$959,'pokedex_(Update_04.21)'!$J$2:$J$959,"")=0,"",_xlfn.XLOOKUP(Q628,'pokedex_(Update_04.21)'!$A$2:$A$959,'pokedex_(Update_04.21)'!$J$2:$J$959,"")))</f>
        <v/>
      </c>
    </row>
    <row r="629" spans="1:20" x14ac:dyDescent="0.35">
      <c r="A629" s="37"/>
      <c r="B629" s="37"/>
      <c r="C629" s="37" t="str">
        <f>IF(ISBLANK(A629),"",_xlfn.XLOOKUP(A629,'pokedex_(Update_04.21)'!$A$2:$A$959,'pokedex_(Update_04.21)'!$I$2:$I$959,""))</f>
        <v/>
      </c>
      <c r="D629" s="37" t="str">
        <f>IF(ISBLANK(A629),"",IF(_xlfn.XLOOKUP(A629,'pokedex_(Update_04.21)'!$A$2:$A$959,'pokedex_(Update_04.21)'!$J$2:$J$959,"")=0,"",_xlfn.XLOOKUP(A629,'pokedex_(Update_04.21)'!$A$2:$A$959,'pokedex_(Update_04.21)'!$J$2:$J$959,"")))</f>
        <v/>
      </c>
      <c r="Q629" s="37"/>
      <c r="R629" s="37"/>
      <c r="S629" s="37" t="str">
        <f>IF(ISBLANK(Q629),"",_xlfn.XLOOKUP(Q629,'pokedex_(Update_04.21)'!$A$2:$A$959,'pokedex_(Update_04.21)'!$I$2:$I$959,""))</f>
        <v/>
      </c>
      <c r="T629" s="37" t="str">
        <f>IF(ISBLANK(Q629),"",IF(_xlfn.XLOOKUP(Q629,'pokedex_(Update_04.21)'!$A$2:$A$959,'pokedex_(Update_04.21)'!$J$2:$J$959,"")=0,"",_xlfn.XLOOKUP(Q629,'pokedex_(Update_04.21)'!$A$2:$A$959,'pokedex_(Update_04.21)'!$J$2:$J$959,"")))</f>
        <v/>
      </c>
    </row>
    <row r="630" spans="1:20" x14ac:dyDescent="0.35">
      <c r="A630" s="37"/>
      <c r="B630" s="37"/>
      <c r="C630" s="37" t="str">
        <f>IF(ISBLANK(A630),"",_xlfn.XLOOKUP(A630,'pokedex_(Update_04.21)'!$A$2:$A$959,'pokedex_(Update_04.21)'!$I$2:$I$959,""))</f>
        <v/>
      </c>
      <c r="D630" s="37" t="str">
        <f>IF(ISBLANK(A630),"",IF(_xlfn.XLOOKUP(A630,'pokedex_(Update_04.21)'!$A$2:$A$959,'pokedex_(Update_04.21)'!$J$2:$J$959,"")=0,"",_xlfn.XLOOKUP(A630,'pokedex_(Update_04.21)'!$A$2:$A$959,'pokedex_(Update_04.21)'!$J$2:$J$959,"")))</f>
        <v/>
      </c>
      <c r="Q630" s="37"/>
      <c r="R630" s="37"/>
      <c r="S630" s="37" t="str">
        <f>IF(ISBLANK(Q630),"",_xlfn.XLOOKUP(Q630,'pokedex_(Update_04.21)'!$A$2:$A$959,'pokedex_(Update_04.21)'!$I$2:$I$959,""))</f>
        <v/>
      </c>
      <c r="T630" s="37" t="str">
        <f>IF(ISBLANK(Q630),"",IF(_xlfn.XLOOKUP(Q630,'pokedex_(Update_04.21)'!$A$2:$A$959,'pokedex_(Update_04.21)'!$J$2:$J$959,"")=0,"",_xlfn.XLOOKUP(Q630,'pokedex_(Update_04.21)'!$A$2:$A$959,'pokedex_(Update_04.21)'!$J$2:$J$959,"")))</f>
        <v/>
      </c>
    </row>
    <row r="631" spans="1:20" x14ac:dyDescent="0.35">
      <c r="A631" s="37"/>
      <c r="B631" s="37"/>
      <c r="C631" s="37" t="str">
        <f>IF(ISBLANK(A631),"",_xlfn.XLOOKUP(A631,'pokedex_(Update_04.21)'!$A$2:$A$959,'pokedex_(Update_04.21)'!$I$2:$I$959,""))</f>
        <v/>
      </c>
      <c r="D631" s="37" t="str">
        <f>IF(ISBLANK(A631),"",IF(_xlfn.XLOOKUP(A631,'pokedex_(Update_04.21)'!$A$2:$A$959,'pokedex_(Update_04.21)'!$J$2:$J$959,"")=0,"",_xlfn.XLOOKUP(A631,'pokedex_(Update_04.21)'!$A$2:$A$959,'pokedex_(Update_04.21)'!$J$2:$J$959,"")))</f>
        <v/>
      </c>
      <c r="Q631" s="37"/>
      <c r="R631" s="37"/>
      <c r="S631" s="37" t="str">
        <f>IF(ISBLANK(Q631),"",_xlfn.XLOOKUP(Q631,'pokedex_(Update_04.21)'!$A$2:$A$959,'pokedex_(Update_04.21)'!$I$2:$I$959,""))</f>
        <v/>
      </c>
      <c r="T631" s="37" t="str">
        <f>IF(ISBLANK(Q631),"",IF(_xlfn.XLOOKUP(Q631,'pokedex_(Update_04.21)'!$A$2:$A$959,'pokedex_(Update_04.21)'!$J$2:$J$959,"")=0,"",_xlfn.XLOOKUP(Q631,'pokedex_(Update_04.21)'!$A$2:$A$959,'pokedex_(Update_04.21)'!$J$2:$J$959,"")))</f>
        <v/>
      </c>
    </row>
    <row r="632" spans="1:20" x14ac:dyDescent="0.35">
      <c r="A632" s="37"/>
      <c r="B632" s="37"/>
      <c r="C632" s="37" t="str">
        <f>IF(ISBLANK(A632),"",_xlfn.XLOOKUP(A632,'pokedex_(Update_04.21)'!$A$2:$A$959,'pokedex_(Update_04.21)'!$I$2:$I$959,""))</f>
        <v/>
      </c>
      <c r="D632" s="37" t="str">
        <f>IF(ISBLANK(A632),"",IF(_xlfn.XLOOKUP(A632,'pokedex_(Update_04.21)'!$A$2:$A$959,'pokedex_(Update_04.21)'!$J$2:$J$959,"")=0,"",_xlfn.XLOOKUP(A632,'pokedex_(Update_04.21)'!$A$2:$A$959,'pokedex_(Update_04.21)'!$J$2:$J$959,"")))</f>
        <v/>
      </c>
      <c r="Q632" s="37"/>
      <c r="R632" s="37"/>
      <c r="S632" s="37" t="str">
        <f>IF(ISBLANK(Q632),"",_xlfn.XLOOKUP(Q632,'pokedex_(Update_04.21)'!$A$2:$A$959,'pokedex_(Update_04.21)'!$I$2:$I$959,""))</f>
        <v/>
      </c>
      <c r="T632" s="37" t="str">
        <f>IF(ISBLANK(Q632),"",IF(_xlfn.XLOOKUP(Q632,'pokedex_(Update_04.21)'!$A$2:$A$959,'pokedex_(Update_04.21)'!$J$2:$J$959,"")=0,"",_xlfn.XLOOKUP(Q632,'pokedex_(Update_04.21)'!$A$2:$A$959,'pokedex_(Update_04.21)'!$J$2:$J$959,"")))</f>
        <v/>
      </c>
    </row>
    <row r="633" spans="1:20" x14ac:dyDescent="0.35">
      <c r="A633" s="37"/>
      <c r="B633" s="37"/>
      <c r="C633" s="37" t="str">
        <f>IF(ISBLANK(A633),"",_xlfn.XLOOKUP(A633,'pokedex_(Update_04.21)'!$A$2:$A$959,'pokedex_(Update_04.21)'!$I$2:$I$959,""))</f>
        <v/>
      </c>
      <c r="D633" s="37" t="str">
        <f>IF(ISBLANK(A633),"",IF(_xlfn.XLOOKUP(A633,'pokedex_(Update_04.21)'!$A$2:$A$959,'pokedex_(Update_04.21)'!$J$2:$J$959,"")=0,"",_xlfn.XLOOKUP(A633,'pokedex_(Update_04.21)'!$A$2:$A$959,'pokedex_(Update_04.21)'!$J$2:$J$959,"")))</f>
        <v/>
      </c>
      <c r="Q633" s="37"/>
      <c r="R633" s="37"/>
      <c r="S633" s="37" t="str">
        <f>IF(ISBLANK(Q633),"",_xlfn.XLOOKUP(Q633,'pokedex_(Update_04.21)'!$A$2:$A$959,'pokedex_(Update_04.21)'!$I$2:$I$959,""))</f>
        <v/>
      </c>
      <c r="T633" s="37" t="str">
        <f>IF(ISBLANK(Q633),"",IF(_xlfn.XLOOKUP(Q633,'pokedex_(Update_04.21)'!$A$2:$A$959,'pokedex_(Update_04.21)'!$J$2:$J$959,"")=0,"",_xlfn.XLOOKUP(Q633,'pokedex_(Update_04.21)'!$A$2:$A$959,'pokedex_(Update_04.21)'!$J$2:$J$959,"")))</f>
        <v/>
      </c>
    </row>
    <row r="634" spans="1:20" x14ac:dyDescent="0.35">
      <c r="A634" s="37"/>
      <c r="B634" s="37"/>
      <c r="C634" s="37" t="str">
        <f>IF(ISBLANK(A634),"",_xlfn.XLOOKUP(A634,'pokedex_(Update_04.21)'!$A$2:$A$959,'pokedex_(Update_04.21)'!$I$2:$I$959,""))</f>
        <v/>
      </c>
      <c r="D634" s="37" t="str">
        <f>IF(ISBLANK(A634),"",IF(_xlfn.XLOOKUP(A634,'pokedex_(Update_04.21)'!$A$2:$A$959,'pokedex_(Update_04.21)'!$J$2:$J$959,"")=0,"",_xlfn.XLOOKUP(A634,'pokedex_(Update_04.21)'!$A$2:$A$959,'pokedex_(Update_04.21)'!$J$2:$J$959,"")))</f>
        <v/>
      </c>
      <c r="Q634" s="37"/>
      <c r="R634" s="37"/>
      <c r="S634" s="37" t="str">
        <f>IF(ISBLANK(Q634),"",_xlfn.XLOOKUP(Q634,'pokedex_(Update_04.21)'!$A$2:$A$959,'pokedex_(Update_04.21)'!$I$2:$I$959,""))</f>
        <v/>
      </c>
      <c r="T634" s="37" t="str">
        <f>IF(ISBLANK(Q634),"",IF(_xlfn.XLOOKUP(Q634,'pokedex_(Update_04.21)'!$A$2:$A$959,'pokedex_(Update_04.21)'!$J$2:$J$959,"")=0,"",_xlfn.XLOOKUP(Q634,'pokedex_(Update_04.21)'!$A$2:$A$959,'pokedex_(Update_04.21)'!$J$2:$J$959,"")))</f>
        <v/>
      </c>
    </row>
    <row r="635" spans="1:20" x14ac:dyDescent="0.35">
      <c r="A635" s="37"/>
      <c r="B635" s="37"/>
      <c r="C635" s="37" t="str">
        <f>IF(ISBLANK(A635),"",_xlfn.XLOOKUP(A635,'pokedex_(Update_04.21)'!$A$2:$A$959,'pokedex_(Update_04.21)'!$I$2:$I$959,""))</f>
        <v/>
      </c>
      <c r="D635" s="37" t="str">
        <f>IF(ISBLANK(A635),"",IF(_xlfn.XLOOKUP(A635,'pokedex_(Update_04.21)'!$A$2:$A$959,'pokedex_(Update_04.21)'!$J$2:$J$959,"")=0,"",_xlfn.XLOOKUP(A635,'pokedex_(Update_04.21)'!$A$2:$A$959,'pokedex_(Update_04.21)'!$J$2:$J$959,"")))</f>
        <v/>
      </c>
      <c r="Q635" s="37"/>
      <c r="R635" s="37"/>
      <c r="S635" s="37" t="str">
        <f>IF(ISBLANK(Q635),"",_xlfn.XLOOKUP(Q635,'pokedex_(Update_04.21)'!$A$2:$A$959,'pokedex_(Update_04.21)'!$I$2:$I$959,""))</f>
        <v/>
      </c>
      <c r="T635" s="37" t="str">
        <f>IF(ISBLANK(Q635),"",IF(_xlfn.XLOOKUP(Q635,'pokedex_(Update_04.21)'!$A$2:$A$959,'pokedex_(Update_04.21)'!$J$2:$J$959,"")=0,"",_xlfn.XLOOKUP(Q635,'pokedex_(Update_04.21)'!$A$2:$A$959,'pokedex_(Update_04.21)'!$J$2:$J$959,"")))</f>
        <v/>
      </c>
    </row>
    <row r="636" spans="1:20" x14ac:dyDescent="0.35">
      <c r="A636" s="37"/>
      <c r="B636" s="37"/>
      <c r="C636" s="37" t="str">
        <f>IF(ISBLANK(A636),"",_xlfn.XLOOKUP(A636,'pokedex_(Update_04.21)'!$A$2:$A$959,'pokedex_(Update_04.21)'!$I$2:$I$959,""))</f>
        <v/>
      </c>
      <c r="D636" s="37" t="str">
        <f>IF(ISBLANK(A636),"",IF(_xlfn.XLOOKUP(A636,'pokedex_(Update_04.21)'!$A$2:$A$959,'pokedex_(Update_04.21)'!$J$2:$J$959,"")=0,"",_xlfn.XLOOKUP(A636,'pokedex_(Update_04.21)'!$A$2:$A$959,'pokedex_(Update_04.21)'!$J$2:$J$959,"")))</f>
        <v/>
      </c>
      <c r="Q636" s="37"/>
      <c r="R636" s="37"/>
      <c r="S636" s="37" t="str">
        <f>IF(ISBLANK(Q636),"",_xlfn.XLOOKUP(Q636,'pokedex_(Update_04.21)'!$A$2:$A$959,'pokedex_(Update_04.21)'!$I$2:$I$959,""))</f>
        <v/>
      </c>
      <c r="T636" s="37" t="str">
        <f>IF(ISBLANK(Q636),"",IF(_xlfn.XLOOKUP(Q636,'pokedex_(Update_04.21)'!$A$2:$A$959,'pokedex_(Update_04.21)'!$J$2:$J$959,"")=0,"",_xlfn.XLOOKUP(Q636,'pokedex_(Update_04.21)'!$A$2:$A$959,'pokedex_(Update_04.21)'!$J$2:$J$959,"")))</f>
        <v/>
      </c>
    </row>
    <row r="637" spans="1:20" x14ac:dyDescent="0.35">
      <c r="A637" s="37"/>
      <c r="B637" s="37"/>
      <c r="C637" s="37" t="str">
        <f>IF(ISBLANK(A637),"",_xlfn.XLOOKUP(A637,'pokedex_(Update_04.21)'!$A$2:$A$959,'pokedex_(Update_04.21)'!$I$2:$I$959,""))</f>
        <v/>
      </c>
      <c r="D637" s="37" t="str">
        <f>IF(ISBLANK(A637),"",IF(_xlfn.XLOOKUP(A637,'pokedex_(Update_04.21)'!$A$2:$A$959,'pokedex_(Update_04.21)'!$J$2:$J$959,"")=0,"",_xlfn.XLOOKUP(A637,'pokedex_(Update_04.21)'!$A$2:$A$959,'pokedex_(Update_04.21)'!$J$2:$J$959,"")))</f>
        <v/>
      </c>
      <c r="Q637" s="37"/>
      <c r="R637" s="37"/>
      <c r="S637" s="37" t="str">
        <f>IF(ISBLANK(Q637),"",_xlfn.XLOOKUP(Q637,'pokedex_(Update_04.21)'!$A$2:$A$959,'pokedex_(Update_04.21)'!$I$2:$I$959,""))</f>
        <v/>
      </c>
      <c r="T637" s="37" t="str">
        <f>IF(ISBLANK(Q637),"",IF(_xlfn.XLOOKUP(Q637,'pokedex_(Update_04.21)'!$A$2:$A$959,'pokedex_(Update_04.21)'!$J$2:$J$959,"")=0,"",_xlfn.XLOOKUP(Q637,'pokedex_(Update_04.21)'!$A$2:$A$959,'pokedex_(Update_04.21)'!$J$2:$J$959,"")))</f>
        <v/>
      </c>
    </row>
    <row r="638" spans="1:20" x14ac:dyDescent="0.35">
      <c r="A638" s="37"/>
      <c r="B638" s="37"/>
      <c r="C638" s="37" t="str">
        <f>IF(ISBLANK(A638),"",_xlfn.XLOOKUP(A638,'pokedex_(Update_04.21)'!$A$2:$A$959,'pokedex_(Update_04.21)'!$I$2:$I$959,""))</f>
        <v/>
      </c>
      <c r="D638" s="37" t="str">
        <f>IF(ISBLANK(A638),"",IF(_xlfn.XLOOKUP(A638,'pokedex_(Update_04.21)'!$A$2:$A$959,'pokedex_(Update_04.21)'!$J$2:$J$959,"")=0,"",_xlfn.XLOOKUP(A638,'pokedex_(Update_04.21)'!$A$2:$A$959,'pokedex_(Update_04.21)'!$J$2:$J$959,"")))</f>
        <v/>
      </c>
      <c r="Q638" s="37"/>
      <c r="R638" s="37"/>
      <c r="S638" s="37" t="str">
        <f>IF(ISBLANK(Q638),"",_xlfn.XLOOKUP(Q638,'pokedex_(Update_04.21)'!$A$2:$A$959,'pokedex_(Update_04.21)'!$I$2:$I$959,""))</f>
        <v/>
      </c>
      <c r="T638" s="37" t="str">
        <f>IF(ISBLANK(Q638),"",IF(_xlfn.XLOOKUP(Q638,'pokedex_(Update_04.21)'!$A$2:$A$959,'pokedex_(Update_04.21)'!$J$2:$J$959,"")=0,"",_xlfn.XLOOKUP(Q638,'pokedex_(Update_04.21)'!$A$2:$A$959,'pokedex_(Update_04.21)'!$J$2:$J$959,"")))</f>
        <v/>
      </c>
    </row>
    <row r="639" spans="1:20" x14ac:dyDescent="0.35">
      <c r="A639" s="37"/>
      <c r="B639" s="37"/>
      <c r="C639" s="37" t="str">
        <f>IF(ISBLANK(A639),"",_xlfn.XLOOKUP(A639,'pokedex_(Update_04.21)'!$A$2:$A$959,'pokedex_(Update_04.21)'!$I$2:$I$959,""))</f>
        <v/>
      </c>
      <c r="D639" s="37" t="str">
        <f>IF(ISBLANK(A639),"",IF(_xlfn.XLOOKUP(A639,'pokedex_(Update_04.21)'!$A$2:$A$959,'pokedex_(Update_04.21)'!$J$2:$J$959,"")=0,"",_xlfn.XLOOKUP(A639,'pokedex_(Update_04.21)'!$A$2:$A$959,'pokedex_(Update_04.21)'!$J$2:$J$959,"")))</f>
        <v/>
      </c>
      <c r="Q639" s="37"/>
      <c r="R639" s="37"/>
      <c r="S639" s="37" t="str">
        <f>IF(ISBLANK(Q639),"",_xlfn.XLOOKUP(Q639,'pokedex_(Update_04.21)'!$A$2:$A$959,'pokedex_(Update_04.21)'!$I$2:$I$959,""))</f>
        <v/>
      </c>
      <c r="T639" s="37" t="str">
        <f>IF(ISBLANK(Q639),"",IF(_xlfn.XLOOKUP(Q639,'pokedex_(Update_04.21)'!$A$2:$A$959,'pokedex_(Update_04.21)'!$J$2:$J$959,"")=0,"",_xlfn.XLOOKUP(Q639,'pokedex_(Update_04.21)'!$A$2:$A$959,'pokedex_(Update_04.21)'!$J$2:$J$959,"")))</f>
        <v/>
      </c>
    </row>
    <row r="640" spans="1:20" x14ac:dyDescent="0.35">
      <c r="A640" s="37"/>
      <c r="B640" s="37"/>
      <c r="C640" s="37" t="str">
        <f>IF(ISBLANK(A640),"",_xlfn.XLOOKUP(A640,'pokedex_(Update_04.21)'!$A$2:$A$959,'pokedex_(Update_04.21)'!$I$2:$I$959,""))</f>
        <v/>
      </c>
      <c r="D640" s="37" t="str">
        <f>IF(ISBLANK(A640),"",IF(_xlfn.XLOOKUP(A640,'pokedex_(Update_04.21)'!$A$2:$A$959,'pokedex_(Update_04.21)'!$J$2:$J$959,"")=0,"",_xlfn.XLOOKUP(A640,'pokedex_(Update_04.21)'!$A$2:$A$959,'pokedex_(Update_04.21)'!$J$2:$J$959,"")))</f>
        <v/>
      </c>
      <c r="Q640" s="37"/>
      <c r="R640" s="37"/>
      <c r="S640" s="37" t="str">
        <f>IF(ISBLANK(Q640),"",_xlfn.XLOOKUP(Q640,'pokedex_(Update_04.21)'!$A$2:$A$959,'pokedex_(Update_04.21)'!$I$2:$I$959,""))</f>
        <v/>
      </c>
      <c r="T640" s="37" t="str">
        <f>IF(ISBLANK(Q640),"",IF(_xlfn.XLOOKUP(Q640,'pokedex_(Update_04.21)'!$A$2:$A$959,'pokedex_(Update_04.21)'!$J$2:$J$959,"")=0,"",_xlfn.XLOOKUP(Q640,'pokedex_(Update_04.21)'!$A$2:$A$959,'pokedex_(Update_04.21)'!$J$2:$J$959,"")))</f>
        <v/>
      </c>
    </row>
    <row r="641" spans="1:20" x14ac:dyDescent="0.35">
      <c r="A641" s="37"/>
      <c r="B641" s="37"/>
      <c r="C641" s="37" t="str">
        <f>IF(ISBLANK(A641),"",_xlfn.XLOOKUP(A641,'pokedex_(Update_04.21)'!$A$2:$A$959,'pokedex_(Update_04.21)'!$I$2:$I$959,""))</f>
        <v/>
      </c>
      <c r="D641" s="37" t="str">
        <f>IF(ISBLANK(A641),"",IF(_xlfn.XLOOKUP(A641,'pokedex_(Update_04.21)'!$A$2:$A$959,'pokedex_(Update_04.21)'!$J$2:$J$959,"")=0,"",_xlfn.XLOOKUP(A641,'pokedex_(Update_04.21)'!$A$2:$A$959,'pokedex_(Update_04.21)'!$J$2:$J$959,"")))</f>
        <v/>
      </c>
      <c r="Q641" s="37"/>
      <c r="R641" s="37"/>
      <c r="S641" s="37" t="str">
        <f>IF(ISBLANK(Q641),"",_xlfn.XLOOKUP(Q641,'pokedex_(Update_04.21)'!$A$2:$A$959,'pokedex_(Update_04.21)'!$I$2:$I$959,""))</f>
        <v/>
      </c>
      <c r="T641" s="37" t="str">
        <f>IF(ISBLANK(Q641),"",IF(_xlfn.XLOOKUP(Q641,'pokedex_(Update_04.21)'!$A$2:$A$959,'pokedex_(Update_04.21)'!$J$2:$J$959,"")=0,"",_xlfn.XLOOKUP(Q641,'pokedex_(Update_04.21)'!$A$2:$A$959,'pokedex_(Update_04.21)'!$J$2:$J$959,"")))</f>
        <v/>
      </c>
    </row>
    <row r="642" spans="1:20" x14ac:dyDescent="0.35">
      <c r="A642" s="37"/>
      <c r="B642" s="37"/>
      <c r="C642" s="37" t="str">
        <f>IF(ISBLANK(A642),"",_xlfn.XLOOKUP(A642,'pokedex_(Update_04.21)'!$A$2:$A$959,'pokedex_(Update_04.21)'!$I$2:$I$959,""))</f>
        <v/>
      </c>
      <c r="D642" s="37" t="str">
        <f>IF(ISBLANK(A642),"",IF(_xlfn.XLOOKUP(A642,'pokedex_(Update_04.21)'!$A$2:$A$959,'pokedex_(Update_04.21)'!$J$2:$J$959,"")=0,"",_xlfn.XLOOKUP(A642,'pokedex_(Update_04.21)'!$A$2:$A$959,'pokedex_(Update_04.21)'!$J$2:$J$959,"")))</f>
        <v/>
      </c>
      <c r="Q642" s="37"/>
      <c r="R642" s="37"/>
      <c r="S642" s="37" t="str">
        <f>IF(ISBLANK(Q642),"",_xlfn.XLOOKUP(Q642,'pokedex_(Update_04.21)'!$A$2:$A$959,'pokedex_(Update_04.21)'!$I$2:$I$959,""))</f>
        <v/>
      </c>
      <c r="T642" s="37" t="str">
        <f>IF(ISBLANK(Q642),"",IF(_xlfn.XLOOKUP(Q642,'pokedex_(Update_04.21)'!$A$2:$A$959,'pokedex_(Update_04.21)'!$J$2:$J$959,"")=0,"",_xlfn.XLOOKUP(Q642,'pokedex_(Update_04.21)'!$A$2:$A$959,'pokedex_(Update_04.21)'!$J$2:$J$959,"")))</f>
        <v/>
      </c>
    </row>
    <row r="643" spans="1:20" x14ac:dyDescent="0.35">
      <c r="A643" s="37"/>
      <c r="B643" s="37"/>
      <c r="C643" s="37" t="str">
        <f>IF(ISBLANK(A643),"",_xlfn.XLOOKUP(A643,'pokedex_(Update_04.21)'!$A$2:$A$959,'pokedex_(Update_04.21)'!$I$2:$I$959,""))</f>
        <v/>
      </c>
      <c r="D643" s="37" t="str">
        <f>IF(ISBLANK(A643),"",IF(_xlfn.XLOOKUP(A643,'pokedex_(Update_04.21)'!$A$2:$A$959,'pokedex_(Update_04.21)'!$J$2:$J$959,"")=0,"",_xlfn.XLOOKUP(A643,'pokedex_(Update_04.21)'!$A$2:$A$959,'pokedex_(Update_04.21)'!$J$2:$J$959,"")))</f>
        <v/>
      </c>
      <c r="Q643" s="37"/>
      <c r="R643" s="37"/>
      <c r="S643" s="37" t="str">
        <f>IF(ISBLANK(Q643),"",_xlfn.XLOOKUP(Q643,'pokedex_(Update_04.21)'!$A$2:$A$959,'pokedex_(Update_04.21)'!$I$2:$I$959,""))</f>
        <v/>
      </c>
      <c r="T643" s="37" t="str">
        <f>IF(ISBLANK(Q643),"",IF(_xlfn.XLOOKUP(Q643,'pokedex_(Update_04.21)'!$A$2:$A$959,'pokedex_(Update_04.21)'!$J$2:$J$959,"")=0,"",_xlfn.XLOOKUP(Q643,'pokedex_(Update_04.21)'!$A$2:$A$959,'pokedex_(Update_04.21)'!$J$2:$J$959,"")))</f>
        <v/>
      </c>
    </row>
    <row r="644" spans="1:20" x14ac:dyDescent="0.35">
      <c r="A644" s="37"/>
      <c r="B644" s="37"/>
      <c r="C644" s="37" t="str">
        <f>IF(ISBLANK(A644),"",_xlfn.XLOOKUP(A644,'pokedex_(Update_04.21)'!$A$2:$A$959,'pokedex_(Update_04.21)'!$I$2:$I$959,""))</f>
        <v/>
      </c>
      <c r="D644" s="37" t="str">
        <f>IF(ISBLANK(A644),"",IF(_xlfn.XLOOKUP(A644,'pokedex_(Update_04.21)'!$A$2:$A$959,'pokedex_(Update_04.21)'!$J$2:$J$959,"")=0,"",_xlfn.XLOOKUP(A644,'pokedex_(Update_04.21)'!$A$2:$A$959,'pokedex_(Update_04.21)'!$J$2:$J$959,"")))</f>
        <v/>
      </c>
      <c r="Q644" s="37"/>
      <c r="R644" s="37"/>
      <c r="S644" s="37" t="str">
        <f>IF(ISBLANK(Q644),"",_xlfn.XLOOKUP(Q644,'pokedex_(Update_04.21)'!$A$2:$A$959,'pokedex_(Update_04.21)'!$I$2:$I$959,""))</f>
        <v/>
      </c>
      <c r="T644" s="37" t="str">
        <f>IF(ISBLANK(Q644),"",IF(_xlfn.XLOOKUP(Q644,'pokedex_(Update_04.21)'!$A$2:$A$959,'pokedex_(Update_04.21)'!$J$2:$J$959,"")=0,"",_xlfn.XLOOKUP(Q644,'pokedex_(Update_04.21)'!$A$2:$A$959,'pokedex_(Update_04.21)'!$J$2:$J$959,"")))</f>
        <v/>
      </c>
    </row>
    <row r="645" spans="1:20" x14ac:dyDescent="0.35">
      <c r="A645" s="37"/>
      <c r="B645" s="37"/>
      <c r="C645" s="37" t="str">
        <f>IF(ISBLANK(A645),"",_xlfn.XLOOKUP(A645,'pokedex_(Update_04.21)'!$A$2:$A$959,'pokedex_(Update_04.21)'!$I$2:$I$959,""))</f>
        <v/>
      </c>
      <c r="D645" s="37" t="str">
        <f>IF(ISBLANK(A645),"",IF(_xlfn.XLOOKUP(A645,'pokedex_(Update_04.21)'!$A$2:$A$959,'pokedex_(Update_04.21)'!$J$2:$J$959,"")=0,"",_xlfn.XLOOKUP(A645,'pokedex_(Update_04.21)'!$A$2:$A$959,'pokedex_(Update_04.21)'!$J$2:$J$959,"")))</f>
        <v/>
      </c>
      <c r="Q645" s="37"/>
      <c r="R645" s="37"/>
      <c r="S645" s="37" t="str">
        <f>IF(ISBLANK(Q645),"",_xlfn.XLOOKUP(Q645,'pokedex_(Update_04.21)'!$A$2:$A$959,'pokedex_(Update_04.21)'!$I$2:$I$959,""))</f>
        <v/>
      </c>
      <c r="T645" s="37" t="str">
        <f>IF(ISBLANK(Q645),"",IF(_xlfn.XLOOKUP(Q645,'pokedex_(Update_04.21)'!$A$2:$A$959,'pokedex_(Update_04.21)'!$J$2:$J$959,"")=0,"",_xlfn.XLOOKUP(Q645,'pokedex_(Update_04.21)'!$A$2:$A$959,'pokedex_(Update_04.21)'!$J$2:$J$959,"")))</f>
        <v/>
      </c>
    </row>
    <row r="646" spans="1:20" x14ac:dyDescent="0.35">
      <c r="A646" s="37"/>
      <c r="B646" s="37"/>
      <c r="C646" s="37" t="str">
        <f>IF(ISBLANK(A646),"",_xlfn.XLOOKUP(A646,'pokedex_(Update_04.21)'!$A$2:$A$959,'pokedex_(Update_04.21)'!$I$2:$I$959,""))</f>
        <v/>
      </c>
      <c r="D646" s="37" t="str">
        <f>IF(ISBLANK(A646),"",IF(_xlfn.XLOOKUP(A646,'pokedex_(Update_04.21)'!$A$2:$A$959,'pokedex_(Update_04.21)'!$J$2:$J$959,"")=0,"",_xlfn.XLOOKUP(A646,'pokedex_(Update_04.21)'!$A$2:$A$959,'pokedex_(Update_04.21)'!$J$2:$J$959,"")))</f>
        <v/>
      </c>
      <c r="Q646" s="37"/>
      <c r="R646" s="37"/>
      <c r="S646" s="37" t="str">
        <f>IF(ISBLANK(Q646),"",_xlfn.XLOOKUP(Q646,'pokedex_(Update_04.21)'!$A$2:$A$959,'pokedex_(Update_04.21)'!$I$2:$I$959,""))</f>
        <v/>
      </c>
      <c r="T646" s="37" t="str">
        <f>IF(ISBLANK(Q646),"",IF(_xlfn.XLOOKUP(Q646,'pokedex_(Update_04.21)'!$A$2:$A$959,'pokedex_(Update_04.21)'!$J$2:$J$959,"")=0,"",_xlfn.XLOOKUP(Q646,'pokedex_(Update_04.21)'!$A$2:$A$959,'pokedex_(Update_04.21)'!$J$2:$J$959,"")))</f>
        <v/>
      </c>
    </row>
    <row r="647" spans="1:20" x14ac:dyDescent="0.35">
      <c r="A647" s="37"/>
      <c r="B647" s="37"/>
      <c r="C647" s="37" t="str">
        <f>IF(ISBLANK(A647),"",_xlfn.XLOOKUP(A647,'pokedex_(Update_04.21)'!$A$2:$A$959,'pokedex_(Update_04.21)'!$I$2:$I$959,""))</f>
        <v/>
      </c>
      <c r="D647" s="37" t="str">
        <f>IF(ISBLANK(A647),"",IF(_xlfn.XLOOKUP(A647,'pokedex_(Update_04.21)'!$A$2:$A$959,'pokedex_(Update_04.21)'!$J$2:$J$959,"")=0,"",_xlfn.XLOOKUP(A647,'pokedex_(Update_04.21)'!$A$2:$A$959,'pokedex_(Update_04.21)'!$J$2:$J$959,"")))</f>
        <v/>
      </c>
      <c r="Q647" s="37"/>
      <c r="R647" s="37"/>
      <c r="S647" s="37" t="str">
        <f>IF(ISBLANK(Q647),"",_xlfn.XLOOKUP(Q647,'pokedex_(Update_04.21)'!$A$2:$A$959,'pokedex_(Update_04.21)'!$I$2:$I$959,""))</f>
        <v/>
      </c>
      <c r="T647" s="37" t="str">
        <f>IF(ISBLANK(Q647),"",IF(_xlfn.XLOOKUP(Q647,'pokedex_(Update_04.21)'!$A$2:$A$959,'pokedex_(Update_04.21)'!$J$2:$J$959,"")=0,"",_xlfn.XLOOKUP(Q647,'pokedex_(Update_04.21)'!$A$2:$A$959,'pokedex_(Update_04.21)'!$J$2:$J$959,"")))</f>
        <v/>
      </c>
    </row>
    <row r="648" spans="1:20" x14ac:dyDescent="0.35">
      <c r="A648" s="37"/>
      <c r="B648" s="37"/>
      <c r="C648" s="37" t="str">
        <f>IF(ISBLANK(A648),"",_xlfn.XLOOKUP(A648,'pokedex_(Update_04.21)'!$A$2:$A$959,'pokedex_(Update_04.21)'!$I$2:$I$959,""))</f>
        <v/>
      </c>
      <c r="D648" s="37" t="str">
        <f>IF(ISBLANK(A648),"",IF(_xlfn.XLOOKUP(A648,'pokedex_(Update_04.21)'!$A$2:$A$959,'pokedex_(Update_04.21)'!$J$2:$J$959,"")=0,"",_xlfn.XLOOKUP(A648,'pokedex_(Update_04.21)'!$A$2:$A$959,'pokedex_(Update_04.21)'!$J$2:$J$959,"")))</f>
        <v/>
      </c>
      <c r="Q648" s="37"/>
      <c r="R648" s="37"/>
      <c r="S648" s="37" t="str">
        <f>IF(ISBLANK(Q648),"",_xlfn.XLOOKUP(Q648,'pokedex_(Update_04.21)'!$A$2:$A$959,'pokedex_(Update_04.21)'!$I$2:$I$959,""))</f>
        <v/>
      </c>
      <c r="T648" s="37" t="str">
        <f>IF(ISBLANK(Q648),"",IF(_xlfn.XLOOKUP(Q648,'pokedex_(Update_04.21)'!$A$2:$A$959,'pokedex_(Update_04.21)'!$J$2:$J$959,"")=0,"",_xlfn.XLOOKUP(Q648,'pokedex_(Update_04.21)'!$A$2:$A$959,'pokedex_(Update_04.21)'!$J$2:$J$959,"")))</f>
        <v/>
      </c>
    </row>
    <row r="649" spans="1:20" x14ac:dyDescent="0.35">
      <c r="A649" s="37"/>
      <c r="B649" s="37"/>
      <c r="C649" s="37" t="str">
        <f>IF(ISBLANK(A649),"",_xlfn.XLOOKUP(A649,'pokedex_(Update_04.21)'!$A$2:$A$959,'pokedex_(Update_04.21)'!$I$2:$I$959,""))</f>
        <v/>
      </c>
      <c r="D649" s="37" t="str">
        <f>IF(ISBLANK(A649),"",IF(_xlfn.XLOOKUP(A649,'pokedex_(Update_04.21)'!$A$2:$A$959,'pokedex_(Update_04.21)'!$J$2:$J$959,"")=0,"",_xlfn.XLOOKUP(A649,'pokedex_(Update_04.21)'!$A$2:$A$959,'pokedex_(Update_04.21)'!$J$2:$J$959,"")))</f>
        <v/>
      </c>
      <c r="Q649" s="37"/>
      <c r="R649" s="37"/>
      <c r="S649" s="37" t="str">
        <f>IF(ISBLANK(Q649),"",_xlfn.XLOOKUP(Q649,'pokedex_(Update_04.21)'!$A$2:$A$959,'pokedex_(Update_04.21)'!$I$2:$I$959,""))</f>
        <v/>
      </c>
      <c r="T649" s="37" t="str">
        <f>IF(ISBLANK(Q649),"",IF(_xlfn.XLOOKUP(Q649,'pokedex_(Update_04.21)'!$A$2:$A$959,'pokedex_(Update_04.21)'!$J$2:$J$959,"")=0,"",_xlfn.XLOOKUP(Q649,'pokedex_(Update_04.21)'!$A$2:$A$959,'pokedex_(Update_04.21)'!$J$2:$J$959,"")))</f>
        <v/>
      </c>
    </row>
    <row r="650" spans="1:20" x14ac:dyDescent="0.35">
      <c r="A650" s="37"/>
      <c r="B650" s="37"/>
      <c r="C650" s="37" t="str">
        <f>IF(ISBLANK(A650),"",_xlfn.XLOOKUP(A650,'pokedex_(Update_04.21)'!$A$2:$A$959,'pokedex_(Update_04.21)'!$I$2:$I$959,""))</f>
        <v/>
      </c>
      <c r="D650" s="37" t="str">
        <f>IF(ISBLANK(A650),"",IF(_xlfn.XLOOKUP(A650,'pokedex_(Update_04.21)'!$A$2:$A$959,'pokedex_(Update_04.21)'!$J$2:$J$959,"")=0,"",_xlfn.XLOOKUP(A650,'pokedex_(Update_04.21)'!$A$2:$A$959,'pokedex_(Update_04.21)'!$J$2:$J$959,"")))</f>
        <v/>
      </c>
      <c r="Q650" s="37"/>
      <c r="R650" s="37"/>
      <c r="S650" s="37" t="str">
        <f>IF(ISBLANK(Q650),"",_xlfn.XLOOKUP(Q650,'pokedex_(Update_04.21)'!$A$2:$A$959,'pokedex_(Update_04.21)'!$I$2:$I$959,""))</f>
        <v/>
      </c>
      <c r="T650" s="37" t="str">
        <f>IF(ISBLANK(Q650),"",IF(_xlfn.XLOOKUP(Q650,'pokedex_(Update_04.21)'!$A$2:$A$959,'pokedex_(Update_04.21)'!$J$2:$J$959,"")=0,"",_xlfn.XLOOKUP(Q650,'pokedex_(Update_04.21)'!$A$2:$A$959,'pokedex_(Update_04.21)'!$J$2:$J$959,"")))</f>
        <v/>
      </c>
    </row>
    <row r="651" spans="1:20" x14ac:dyDescent="0.35">
      <c r="A651" s="37"/>
      <c r="B651" s="37"/>
      <c r="C651" s="37" t="str">
        <f>IF(ISBLANK(A651),"",_xlfn.XLOOKUP(A651,'pokedex_(Update_04.21)'!$A$2:$A$959,'pokedex_(Update_04.21)'!$I$2:$I$959,""))</f>
        <v/>
      </c>
      <c r="D651" s="37" t="str">
        <f>IF(ISBLANK(A651),"",IF(_xlfn.XLOOKUP(A651,'pokedex_(Update_04.21)'!$A$2:$A$959,'pokedex_(Update_04.21)'!$J$2:$J$959,"")=0,"",_xlfn.XLOOKUP(A651,'pokedex_(Update_04.21)'!$A$2:$A$959,'pokedex_(Update_04.21)'!$J$2:$J$959,"")))</f>
        <v/>
      </c>
      <c r="Q651" s="37"/>
      <c r="R651" s="37"/>
      <c r="S651" s="37" t="str">
        <f>IF(ISBLANK(Q651),"",_xlfn.XLOOKUP(Q651,'pokedex_(Update_04.21)'!$A$2:$A$959,'pokedex_(Update_04.21)'!$I$2:$I$959,""))</f>
        <v/>
      </c>
      <c r="T651" s="37" t="str">
        <f>IF(ISBLANK(Q651),"",IF(_xlfn.XLOOKUP(Q651,'pokedex_(Update_04.21)'!$A$2:$A$959,'pokedex_(Update_04.21)'!$J$2:$J$959,"")=0,"",_xlfn.XLOOKUP(Q651,'pokedex_(Update_04.21)'!$A$2:$A$959,'pokedex_(Update_04.21)'!$J$2:$J$959,"")))</f>
        <v/>
      </c>
    </row>
    <row r="652" spans="1:20" x14ac:dyDescent="0.35">
      <c r="A652" s="37"/>
      <c r="B652" s="37"/>
      <c r="C652" s="37" t="str">
        <f>IF(ISBLANK(A652),"",_xlfn.XLOOKUP(A652,'pokedex_(Update_04.21)'!$A$2:$A$959,'pokedex_(Update_04.21)'!$I$2:$I$959,""))</f>
        <v/>
      </c>
      <c r="D652" s="37" t="str">
        <f>IF(ISBLANK(A652),"",IF(_xlfn.XLOOKUP(A652,'pokedex_(Update_04.21)'!$A$2:$A$959,'pokedex_(Update_04.21)'!$J$2:$J$959,"")=0,"",_xlfn.XLOOKUP(A652,'pokedex_(Update_04.21)'!$A$2:$A$959,'pokedex_(Update_04.21)'!$J$2:$J$959,"")))</f>
        <v/>
      </c>
      <c r="Q652" s="37"/>
      <c r="R652" s="37"/>
      <c r="S652" s="37" t="str">
        <f>IF(ISBLANK(Q652),"",_xlfn.XLOOKUP(Q652,'pokedex_(Update_04.21)'!$A$2:$A$959,'pokedex_(Update_04.21)'!$I$2:$I$959,""))</f>
        <v/>
      </c>
      <c r="T652" s="37" t="str">
        <f>IF(ISBLANK(Q652),"",IF(_xlfn.XLOOKUP(Q652,'pokedex_(Update_04.21)'!$A$2:$A$959,'pokedex_(Update_04.21)'!$J$2:$J$959,"")=0,"",_xlfn.XLOOKUP(Q652,'pokedex_(Update_04.21)'!$A$2:$A$959,'pokedex_(Update_04.21)'!$J$2:$J$959,"")))</f>
        <v/>
      </c>
    </row>
    <row r="653" spans="1:20" x14ac:dyDescent="0.35">
      <c r="A653" s="37"/>
      <c r="B653" s="37"/>
      <c r="C653" s="37" t="str">
        <f>IF(ISBLANK(A653),"",_xlfn.XLOOKUP(A653,'pokedex_(Update_04.21)'!$A$2:$A$959,'pokedex_(Update_04.21)'!$I$2:$I$959,""))</f>
        <v/>
      </c>
      <c r="D653" s="37" t="str">
        <f>IF(ISBLANK(A653),"",IF(_xlfn.XLOOKUP(A653,'pokedex_(Update_04.21)'!$A$2:$A$959,'pokedex_(Update_04.21)'!$J$2:$J$959,"")=0,"",_xlfn.XLOOKUP(A653,'pokedex_(Update_04.21)'!$A$2:$A$959,'pokedex_(Update_04.21)'!$J$2:$J$959,"")))</f>
        <v/>
      </c>
      <c r="Q653" s="37"/>
      <c r="R653" s="37"/>
      <c r="S653" s="37" t="str">
        <f>IF(ISBLANK(Q653),"",_xlfn.XLOOKUP(Q653,'pokedex_(Update_04.21)'!$A$2:$A$959,'pokedex_(Update_04.21)'!$I$2:$I$959,""))</f>
        <v/>
      </c>
      <c r="T653" s="37" t="str">
        <f>IF(ISBLANK(Q653),"",IF(_xlfn.XLOOKUP(Q653,'pokedex_(Update_04.21)'!$A$2:$A$959,'pokedex_(Update_04.21)'!$J$2:$J$959,"")=0,"",_xlfn.XLOOKUP(Q653,'pokedex_(Update_04.21)'!$A$2:$A$959,'pokedex_(Update_04.21)'!$J$2:$J$959,"")))</f>
        <v/>
      </c>
    </row>
    <row r="654" spans="1:20" x14ac:dyDescent="0.35">
      <c r="A654" s="37"/>
      <c r="B654" s="37"/>
      <c r="C654" s="37" t="str">
        <f>IF(ISBLANK(A654),"",_xlfn.XLOOKUP(A654,'pokedex_(Update_04.21)'!$A$2:$A$959,'pokedex_(Update_04.21)'!$I$2:$I$959,""))</f>
        <v/>
      </c>
      <c r="D654" s="37" t="str">
        <f>IF(ISBLANK(A654),"",IF(_xlfn.XLOOKUP(A654,'pokedex_(Update_04.21)'!$A$2:$A$959,'pokedex_(Update_04.21)'!$J$2:$J$959,"")=0,"",_xlfn.XLOOKUP(A654,'pokedex_(Update_04.21)'!$A$2:$A$959,'pokedex_(Update_04.21)'!$J$2:$J$959,"")))</f>
        <v/>
      </c>
      <c r="Q654" s="37"/>
      <c r="R654" s="37"/>
      <c r="S654" s="37" t="str">
        <f>IF(ISBLANK(Q654),"",_xlfn.XLOOKUP(Q654,'pokedex_(Update_04.21)'!$A$2:$A$959,'pokedex_(Update_04.21)'!$I$2:$I$959,""))</f>
        <v/>
      </c>
      <c r="T654" s="37" t="str">
        <f>IF(ISBLANK(Q654),"",IF(_xlfn.XLOOKUP(Q654,'pokedex_(Update_04.21)'!$A$2:$A$959,'pokedex_(Update_04.21)'!$J$2:$J$959,"")=0,"",_xlfn.XLOOKUP(Q654,'pokedex_(Update_04.21)'!$A$2:$A$959,'pokedex_(Update_04.21)'!$J$2:$J$959,"")))</f>
        <v/>
      </c>
    </row>
    <row r="655" spans="1:20" x14ac:dyDescent="0.35">
      <c r="A655" s="37"/>
      <c r="B655" s="37"/>
      <c r="C655" s="37" t="str">
        <f>IF(ISBLANK(A655),"",_xlfn.XLOOKUP(A655,'pokedex_(Update_04.21)'!$A$2:$A$959,'pokedex_(Update_04.21)'!$I$2:$I$959,""))</f>
        <v/>
      </c>
      <c r="D655" s="37" t="str">
        <f>IF(ISBLANK(A655),"",IF(_xlfn.XLOOKUP(A655,'pokedex_(Update_04.21)'!$A$2:$A$959,'pokedex_(Update_04.21)'!$J$2:$J$959,"")=0,"",_xlfn.XLOOKUP(A655,'pokedex_(Update_04.21)'!$A$2:$A$959,'pokedex_(Update_04.21)'!$J$2:$J$959,"")))</f>
        <v/>
      </c>
      <c r="Q655" s="37"/>
      <c r="R655" s="37"/>
      <c r="S655" s="37" t="str">
        <f>IF(ISBLANK(Q655),"",_xlfn.XLOOKUP(Q655,'pokedex_(Update_04.21)'!$A$2:$A$959,'pokedex_(Update_04.21)'!$I$2:$I$959,""))</f>
        <v/>
      </c>
      <c r="T655" s="37" t="str">
        <f>IF(ISBLANK(Q655),"",IF(_xlfn.XLOOKUP(Q655,'pokedex_(Update_04.21)'!$A$2:$A$959,'pokedex_(Update_04.21)'!$J$2:$J$959,"")=0,"",_xlfn.XLOOKUP(Q655,'pokedex_(Update_04.21)'!$A$2:$A$959,'pokedex_(Update_04.21)'!$J$2:$J$959,"")))</f>
        <v/>
      </c>
    </row>
    <row r="656" spans="1:20" x14ac:dyDescent="0.35">
      <c r="A656" s="37"/>
      <c r="B656" s="37"/>
      <c r="C656" s="37" t="str">
        <f>IF(ISBLANK(A656),"",_xlfn.XLOOKUP(A656,'pokedex_(Update_04.21)'!$A$2:$A$959,'pokedex_(Update_04.21)'!$I$2:$I$959,""))</f>
        <v/>
      </c>
      <c r="D656" s="37" t="str">
        <f>IF(ISBLANK(A656),"",IF(_xlfn.XLOOKUP(A656,'pokedex_(Update_04.21)'!$A$2:$A$959,'pokedex_(Update_04.21)'!$J$2:$J$959,"")=0,"",_xlfn.XLOOKUP(A656,'pokedex_(Update_04.21)'!$A$2:$A$959,'pokedex_(Update_04.21)'!$J$2:$J$959,"")))</f>
        <v/>
      </c>
      <c r="Q656" s="37"/>
      <c r="R656" s="37"/>
      <c r="S656" s="37" t="str">
        <f>IF(ISBLANK(Q656),"",_xlfn.XLOOKUP(Q656,'pokedex_(Update_04.21)'!$A$2:$A$959,'pokedex_(Update_04.21)'!$I$2:$I$959,""))</f>
        <v/>
      </c>
      <c r="T656" s="37" t="str">
        <f>IF(ISBLANK(Q656),"",IF(_xlfn.XLOOKUP(Q656,'pokedex_(Update_04.21)'!$A$2:$A$959,'pokedex_(Update_04.21)'!$J$2:$J$959,"")=0,"",_xlfn.XLOOKUP(Q656,'pokedex_(Update_04.21)'!$A$2:$A$959,'pokedex_(Update_04.21)'!$J$2:$J$959,"")))</f>
        <v/>
      </c>
    </row>
    <row r="657" spans="1:20" x14ac:dyDescent="0.35">
      <c r="A657" s="37"/>
      <c r="B657" s="37"/>
      <c r="C657" s="37" t="str">
        <f>IF(ISBLANK(A657),"",_xlfn.XLOOKUP(A657,'pokedex_(Update_04.21)'!$A$2:$A$959,'pokedex_(Update_04.21)'!$I$2:$I$959,""))</f>
        <v/>
      </c>
      <c r="D657" s="37" t="str">
        <f>IF(ISBLANK(A657),"",IF(_xlfn.XLOOKUP(A657,'pokedex_(Update_04.21)'!$A$2:$A$959,'pokedex_(Update_04.21)'!$J$2:$J$959,"")=0,"",_xlfn.XLOOKUP(A657,'pokedex_(Update_04.21)'!$A$2:$A$959,'pokedex_(Update_04.21)'!$J$2:$J$959,"")))</f>
        <v/>
      </c>
      <c r="Q657" s="37"/>
      <c r="R657" s="37"/>
      <c r="S657" s="37" t="str">
        <f>IF(ISBLANK(Q657),"",_xlfn.XLOOKUP(Q657,'pokedex_(Update_04.21)'!$A$2:$A$959,'pokedex_(Update_04.21)'!$I$2:$I$959,""))</f>
        <v/>
      </c>
      <c r="T657" s="37" t="str">
        <f>IF(ISBLANK(Q657),"",IF(_xlfn.XLOOKUP(Q657,'pokedex_(Update_04.21)'!$A$2:$A$959,'pokedex_(Update_04.21)'!$J$2:$J$959,"")=0,"",_xlfn.XLOOKUP(Q657,'pokedex_(Update_04.21)'!$A$2:$A$959,'pokedex_(Update_04.21)'!$J$2:$J$959,"")))</f>
        <v/>
      </c>
    </row>
    <row r="658" spans="1:20" x14ac:dyDescent="0.35">
      <c r="A658" s="37"/>
      <c r="B658" s="37"/>
      <c r="C658" s="37" t="str">
        <f>IF(ISBLANK(A658),"",_xlfn.XLOOKUP(A658,'pokedex_(Update_04.21)'!$A$2:$A$959,'pokedex_(Update_04.21)'!$I$2:$I$959,""))</f>
        <v/>
      </c>
      <c r="D658" s="37" t="str">
        <f>IF(ISBLANK(A658),"",IF(_xlfn.XLOOKUP(A658,'pokedex_(Update_04.21)'!$A$2:$A$959,'pokedex_(Update_04.21)'!$J$2:$J$959,"")=0,"",_xlfn.XLOOKUP(A658,'pokedex_(Update_04.21)'!$A$2:$A$959,'pokedex_(Update_04.21)'!$J$2:$J$959,"")))</f>
        <v/>
      </c>
      <c r="Q658" s="37"/>
      <c r="R658" s="37"/>
      <c r="S658" s="37" t="str">
        <f>IF(ISBLANK(Q658),"",_xlfn.XLOOKUP(Q658,'pokedex_(Update_04.21)'!$A$2:$A$959,'pokedex_(Update_04.21)'!$I$2:$I$959,""))</f>
        <v/>
      </c>
      <c r="T658" s="37" t="str">
        <f>IF(ISBLANK(Q658),"",IF(_xlfn.XLOOKUP(Q658,'pokedex_(Update_04.21)'!$A$2:$A$959,'pokedex_(Update_04.21)'!$J$2:$J$959,"")=0,"",_xlfn.XLOOKUP(Q658,'pokedex_(Update_04.21)'!$A$2:$A$959,'pokedex_(Update_04.21)'!$J$2:$J$959,"")))</f>
        <v/>
      </c>
    </row>
    <row r="659" spans="1:20" x14ac:dyDescent="0.35">
      <c r="A659" s="37"/>
      <c r="B659" s="37"/>
      <c r="C659" s="37" t="str">
        <f>IF(ISBLANK(A659),"",_xlfn.XLOOKUP(A659,'pokedex_(Update_04.21)'!$A$2:$A$959,'pokedex_(Update_04.21)'!$I$2:$I$959,""))</f>
        <v/>
      </c>
      <c r="D659" s="37" t="str">
        <f>IF(ISBLANK(A659),"",IF(_xlfn.XLOOKUP(A659,'pokedex_(Update_04.21)'!$A$2:$A$959,'pokedex_(Update_04.21)'!$J$2:$J$959,"")=0,"",_xlfn.XLOOKUP(A659,'pokedex_(Update_04.21)'!$A$2:$A$959,'pokedex_(Update_04.21)'!$J$2:$J$959,"")))</f>
        <v/>
      </c>
      <c r="Q659" s="37"/>
      <c r="R659" s="37"/>
      <c r="S659" s="37" t="str">
        <f>IF(ISBLANK(Q659),"",_xlfn.XLOOKUP(Q659,'pokedex_(Update_04.21)'!$A$2:$A$959,'pokedex_(Update_04.21)'!$I$2:$I$959,""))</f>
        <v/>
      </c>
      <c r="T659" s="37" t="str">
        <f>IF(ISBLANK(Q659),"",IF(_xlfn.XLOOKUP(Q659,'pokedex_(Update_04.21)'!$A$2:$A$959,'pokedex_(Update_04.21)'!$J$2:$J$959,"")=0,"",_xlfn.XLOOKUP(Q659,'pokedex_(Update_04.21)'!$A$2:$A$959,'pokedex_(Update_04.21)'!$J$2:$J$959,"")))</f>
        <v/>
      </c>
    </row>
    <row r="660" spans="1:20" x14ac:dyDescent="0.35">
      <c r="A660" s="37"/>
      <c r="B660" s="37"/>
      <c r="C660" s="37" t="str">
        <f>IF(ISBLANK(A660),"",_xlfn.XLOOKUP(A660,'pokedex_(Update_04.21)'!$A$2:$A$959,'pokedex_(Update_04.21)'!$I$2:$I$959,""))</f>
        <v/>
      </c>
      <c r="D660" s="37" t="str">
        <f>IF(ISBLANK(A660),"",IF(_xlfn.XLOOKUP(A660,'pokedex_(Update_04.21)'!$A$2:$A$959,'pokedex_(Update_04.21)'!$J$2:$J$959,"")=0,"",_xlfn.XLOOKUP(A660,'pokedex_(Update_04.21)'!$A$2:$A$959,'pokedex_(Update_04.21)'!$J$2:$J$959,"")))</f>
        <v/>
      </c>
      <c r="Q660" s="37"/>
      <c r="R660" s="37"/>
      <c r="S660" s="37" t="str">
        <f>IF(ISBLANK(Q660),"",_xlfn.XLOOKUP(Q660,'pokedex_(Update_04.21)'!$A$2:$A$959,'pokedex_(Update_04.21)'!$I$2:$I$959,""))</f>
        <v/>
      </c>
      <c r="T660" s="37" t="str">
        <f>IF(ISBLANK(Q660),"",IF(_xlfn.XLOOKUP(Q660,'pokedex_(Update_04.21)'!$A$2:$A$959,'pokedex_(Update_04.21)'!$J$2:$J$959,"")=0,"",_xlfn.XLOOKUP(Q660,'pokedex_(Update_04.21)'!$A$2:$A$959,'pokedex_(Update_04.21)'!$J$2:$J$959,"")))</f>
        <v/>
      </c>
    </row>
    <row r="661" spans="1:20" x14ac:dyDescent="0.35">
      <c r="A661" s="37"/>
      <c r="B661" s="37"/>
      <c r="C661" s="37" t="str">
        <f>IF(ISBLANK(A661),"",_xlfn.XLOOKUP(A661,'pokedex_(Update_04.21)'!$A$2:$A$959,'pokedex_(Update_04.21)'!$I$2:$I$959,""))</f>
        <v/>
      </c>
      <c r="D661" s="37" t="str">
        <f>IF(ISBLANK(A661),"",IF(_xlfn.XLOOKUP(A661,'pokedex_(Update_04.21)'!$A$2:$A$959,'pokedex_(Update_04.21)'!$J$2:$J$959,"")=0,"",_xlfn.XLOOKUP(A661,'pokedex_(Update_04.21)'!$A$2:$A$959,'pokedex_(Update_04.21)'!$J$2:$J$959,"")))</f>
        <v/>
      </c>
      <c r="Q661" s="37"/>
      <c r="R661" s="37"/>
      <c r="S661" s="37" t="str">
        <f>IF(ISBLANK(Q661),"",_xlfn.XLOOKUP(Q661,'pokedex_(Update_04.21)'!$A$2:$A$959,'pokedex_(Update_04.21)'!$I$2:$I$959,""))</f>
        <v/>
      </c>
      <c r="T661" s="37" t="str">
        <f>IF(ISBLANK(Q661),"",IF(_xlfn.XLOOKUP(Q661,'pokedex_(Update_04.21)'!$A$2:$A$959,'pokedex_(Update_04.21)'!$J$2:$J$959,"")=0,"",_xlfn.XLOOKUP(Q661,'pokedex_(Update_04.21)'!$A$2:$A$959,'pokedex_(Update_04.21)'!$J$2:$J$959,"")))</f>
        <v/>
      </c>
    </row>
    <row r="662" spans="1:20" x14ac:dyDescent="0.35">
      <c r="A662" s="37"/>
      <c r="B662" s="37"/>
      <c r="C662" s="37" t="str">
        <f>IF(ISBLANK(A662),"",_xlfn.XLOOKUP(A662,'pokedex_(Update_04.21)'!$A$2:$A$959,'pokedex_(Update_04.21)'!$I$2:$I$959,""))</f>
        <v/>
      </c>
      <c r="D662" s="37" t="str">
        <f>IF(ISBLANK(A662),"",IF(_xlfn.XLOOKUP(A662,'pokedex_(Update_04.21)'!$A$2:$A$959,'pokedex_(Update_04.21)'!$J$2:$J$959,"")=0,"",_xlfn.XLOOKUP(A662,'pokedex_(Update_04.21)'!$A$2:$A$959,'pokedex_(Update_04.21)'!$J$2:$J$959,"")))</f>
        <v/>
      </c>
      <c r="Q662" s="37"/>
      <c r="R662" s="37"/>
      <c r="S662" s="37" t="str">
        <f>IF(ISBLANK(Q662),"",_xlfn.XLOOKUP(Q662,'pokedex_(Update_04.21)'!$A$2:$A$959,'pokedex_(Update_04.21)'!$I$2:$I$959,""))</f>
        <v/>
      </c>
      <c r="T662" s="37" t="str">
        <f>IF(ISBLANK(Q662),"",IF(_xlfn.XLOOKUP(Q662,'pokedex_(Update_04.21)'!$A$2:$A$959,'pokedex_(Update_04.21)'!$J$2:$J$959,"")=0,"",_xlfn.XLOOKUP(Q662,'pokedex_(Update_04.21)'!$A$2:$A$959,'pokedex_(Update_04.21)'!$J$2:$J$959,"")))</f>
        <v/>
      </c>
    </row>
    <row r="663" spans="1:20" x14ac:dyDescent="0.35">
      <c r="A663" s="37"/>
      <c r="B663" s="37"/>
      <c r="C663" s="37" t="str">
        <f>IF(ISBLANK(A663),"",_xlfn.XLOOKUP(A663,'pokedex_(Update_04.21)'!$A$2:$A$959,'pokedex_(Update_04.21)'!$I$2:$I$959,""))</f>
        <v/>
      </c>
      <c r="D663" s="37" t="str">
        <f>IF(ISBLANK(A663),"",IF(_xlfn.XLOOKUP(A663,'pokedex_(Update_04.21)'!$A$2:$A$959,'pokedex_(Update_04.21)'!$J$2:$J$959,"")=0,"",_xlfn.XLOOKUP(A663,'pokedex_(Update_04.21)'!$A$2:$A$959,'pokedex_(Update_04.21)'!$J$2:$J$959,"")))</f>
        <v/>
      </c>
      <c r="Q663" s="37"/>
      <c r="R663" s="37"/>
      <c r="S663" s="37" t="str">
        <f>IF(ISBLANK(Q663),"",_xlfn.XLOOKUP(Q663,'pokedex_(Update_04.21)'!$A$2:$A$959,'pokedex_(Update_04.21)'!$I$2:$I$959,""))</f>
        <v/>
      </c>
      <c r="T663" s="37" t="str">
        <f>IF(ISBLANK(Q663),"",IF(_xlfn.XLOOKUP(Q663,'pokedex_(Update_04.21)'!$A$2:$A$959,'pokedex_(Update_04.21)'!$J$2:$J$959,"")=0,"",_xlfn.XLOOKUP(Q663,'pokedex_(Update_04.21)'!$A$2:$A$959,'pokedex_(Update_04.21)'!$J$2:$J$959,"")))</f>
        <v/>
      </c>
    </row>
    <row r="664" spans="1:20" x14ac:dyDescent="0.35">
      <c r="A664" s="37"/>
      <c r="B664" s="37"/>
      <c r="C664" s="37" t="str">
        <f>IF(ISBLANK(A664),"",_xlfn.XLOOKUP(A664,'pokedex_(Update_04.21)'!$A$2:$A$959,'pokedex_(Update_04.21)'!$I$2:$I$959,""))</f>
        <v/>
      </c>
      <c r="D664" s="37" t="str">
        <f>IF(ISBLANK(A664),"",IF(_xlfn.XLOOKUP(A664,'pokedex_(Update_04.21)'!$A$2:$A$959,'pokedex_(Update_04.21)'!$J$2:$J$959,"")=0,"",_xlfn.XLOOKUP(A664,'pokedex_(Update_04.21)'!$A$2:$A$959,'pokedex_(Update_04.21)'!$J$2:$J$959,"")))</f>
        <v/>
      </c>
      <c r="Q664" s="37"/>
      <c r="R664" s="37"/>
      <c r="S664" s="37" t="str">
        <f>IF(ISBLANK(Q664),"",_xlfn.XLOOKUP(Q664,'pokedex_(Update_04.21)'!$A$2:$A$959,'pokedex_(Update_04.21)'!$I$2:$I$959,""))</f>
        <v/>
      </c>
      <c r="T664" s="37" t="str">
        <f>IF(ISBLANK(Q664),"",IF(_xlfn.XLOOKUP(Q664,'pokedex_(Update_04.21)'!$A$2:$A$959,'pokedex_(Update_04.21)'!$J$2:$J$959,"")=0,"",_xlfn.XLOOKUP(Q664,'pokedex_(Update_04.21)'!$A$2:$A$959,'pokedex_(Update_04.21)'!$J$2:$J$959,"")))</f>
        <v/>
      </c>
    </row>
    <row r="665" spans="1:20" x14ac:dyDescent="0.35">
      <c r="A665" s="37"/>
      <c r="B665" s="37"/>
      <c r="C665" s="37" t="str">
        <f>IF(ISBLANK(A665),"",_xlfn.XLOOKUP(A665,'pokedex_(Update_04.21)'!$A$2:$A$959,'pokedex_(Update_04.21)'!$I$2:$I$959,""))</f>
        <v/>
      </c>
      <c r="D665" s="37" t="str">
        <f>IF(ISBLANK(A665),"",IF(_xlfn.XLOOKUP(A665,'pokedex_(Update_04.21)'!$A$2:$A$959,'pokedex_(Update_04.21)'!$J$2:$J$959,"")=0,"",_xlfn.XLOOKUP(A665,'pokedex_(Update_04.21)'!$A$2:$A$959,'pokedex_(Update_04.21)'!$J$2:$J$959,"")))</f>
        <v/>
      </c>
      <c r="Q665" s="37"/>
      <c r="R665" s="37"/>
      <c r="S665" s="37" t="str">
        <f>IF(ISBLANK(Q665),"",_xlfn.XLOOKUP(Q665,'pokedex_(Update_04.21)'!$A$2:$A$959,'pokedex_(Update_04.21)'!$I$2:$I$959,""))</f>
        <v/>
      </c>
      <c r="T665" s="37" t="str">
        <f>IF(ISBLANK(Q665),"",IF(_xlfn.XLOOKUP(Q665,'pokedex_(Update_04.21)'!$A$2:$A$959,'pokedex_(Update_04.21)'!$J$2:$J$959,"")=0,"",_xlfn.XLOOKUP(Q665,'pokedex_(Update_04.21)'!$A$2:$A$959,'pokedex_(Update_04.21)'!$J$2:$J$959,"")))</f>
        <v/>
      </c>
    </row>
    <row r="666" spans="1:20" x14ac:dyDescent="0.35">
      <c r="A666" s="37"/>
      <c r="B666" s="37"/>
      <c r="C666" s="37" t="str">
        <f>IF(ISBLANK(A666),"",_xlfn.XLOOKUP(A666,'pokedex_(Update_04.21)'!$A$2:$A$959,'pokedex_(Update_04.21)'!$I$2:$I$959,""))</f>
        <v/>
      </c>
      <c r="D666" s="37" t="str">
        <f>IF(ISBLANK(A666),"",IF(_xlfn.XLOOKUP(A666,'pokedex_(Update_04.21)'!$A$2:$A$959,'pokedex_(Update_04.21)'!$J$2:$J$959,"")=0,"",_xlfn.XLOOKUP(A666,'pokedex_(Update_04.21)'!$A$2:$A$959,'pokedex_(Update_04.21)'!$J$2:$J$959,"")))</f>
        <v/>
      </c>
      <c r="Q666" s="37"/>
      <c r="R666" s="37"/>
      <c r="S666" s="37" t="str">
        <f>IF(ISBLANK(Q666),"",_xlfn.XLOOKUP(Q666,'pokedex_(Update_04.21)'!$A$2:$A$959,'pokedex_(Update_04.21)'!$I$2:$I$959,""))</f>
        <v/>
      </c>
      <c r="T666" s="37" t="str">
        <f>IF(ISBLANK(Q666),"",IF(_xlfn.XLOOKUP(Q666,'pokedex_(Update_04.21)'!$A$2:$A$959,'pokedex_(Update_04.21)'!$J$2:$J$959,"")=0,"",_xlfn.XLOOKUP(Q666,'pokedex_(Update_04.21)'!$A$2:$A$959,'pokedex_(Update_04.21)'!$J$2:$J$959,"")))</f>
        <v/>
      </c>
    </row>
    <row r="667" spans="1:20" x14ac:dyDescent="0.35">
      <c r="A667" s="37"/>
      <c r="B667" s="37"/>
      <c r="C667" s="37" t="str">
        <f>IF(ISBLANK(A667),"",_xlfn.XLOOKUP(A667,'pokedex_(Update_04.21)'!$A$2:$A$959,'pokedex_(Update_04.21)'!$I$2:$I$959,""))</f>
        <v/>
      </c>
      <c r="D667" s="37" t="str">
        <f>IF(ISBLANK(A667),"",IF(_xlfn.XLOOKUP(A667,'pokedex_(Update_04.21)'!$A$2:$A$959,'pokedex_(Update_04.21)'!$J$2:$J$959,"")=0,"",_xlfn.XLOOKUP(A667,'pokedex_(Update_04.21)'!$A$2:$A$959,'pokedex_(Update_04.21)'!$J$2:$J$959,"")))</f>
        <v/>
      </c>
      <c r="Q667" s="37"/>
      <c r="R667" s="37"/>
      <c r="S667" s="37" t="str">
        <f>IF(ISBLANK(Q667),"",_xlfn.XLOOKUP(Q667,'pokedex_(Update_04.21)'!$A$2:$A$959,'pokedex_(Update_04.21)'!$I$2:$I$959,""))</f>
        <v/>
      </c>
      <c r="T667" s="37" t="str">
        <f>IF(ISBLANK(Q667),"",IF(_xlfn.XLOOKUP(Q667,'pokedex_(Update_04.21)'!$A$2:$A$959,'pokedex_(Update_04.21)'!$J$2:$J$959,"")=0,"",_xlfn.XLOOKUP(Q667,'pokedex_(Update_04.21)'!$A$2:$A$959,'pokedex_(Update_04.21)'!$J$2:$J$959,"")))</f>
        <v/>
      </c>
    </row>
    <row r="668" spans="1:20" x14ac:dyDescent="0.35">
      <c r="A668" s="37"/>
      <c r="B668" s="37"/>
      <c r="C668" s="37" t="str">
        <f>IF(ISBLANK(A668),"",_xlfn.XLOOKUP(A668,'pokedex_(Update_04.21)'!$A$2:$A$959,'pokedex_(Update_04.21)'!$I$2:$I$959,""))</f>
        <v/>
      </c>
      <c r="D668" s="37" t="str">
        <f>IF(ISBLANK(A668),"",IF(_xlfn.XLOOKUP(A668,'pokedex_(Update_04.21)'!$A$2:$A$959,'pokedex_(Update_04.21)'!$J$2:$J$959,"")=0,"",_xlfn.XLOOKUP(A668,'pokedex_(Update_04.21)'!$A$2:$A$959,'pokedex_(Update_04.21)'!$J$2:$J$959,"")))</f>
        <v/>
      </c>
      <c r="Q668" s="37"/>
      <c r="R668" s="37"/>
      <c r="S668" s="37" t="str">
        <f>IF(ISBLANK(Q668),"",_xlfn.XLOOKUP(Q668,'pokedex_(Update_04.21)'!$A$2:$A$959,'pokedex_(Update_04.21)'!$I$2:$I$959,""))</f>
        <v/>
      </c>
      <c r="T668" s="37" t="str">
        <f>IF(ISBLANK(Q668),"",IF(_xlfn.XLOOKUP(Q668,'pokedex_(Update_04.21)'!$A$2:$A$959,'pokedex_(Update_04.21)'!$J$2:$J$959,"")=0,"",_xlfn.XLOOKUP(Q668,'pokedex_(Update_04.21)'!$A$2:$A$959,'pokedex_(Update_04.21)'!$J$2:$J$959,"")))</f>
        <v/>
      </c>
    </row>
    <row r="669" spans="1:20" x14ac:dyDescent="0.35">
      <c r="A669" s="37"/>
      <c r="B669" s="37"/>
      <c r="C669" s="37" t="str">
        <f>IF(ISBLANK(A669),"",_xlfn.XLOOKUP(A669,'pokedex_(Update_04.21)'!$A$2:$A$959,'pokedex_(Update_04.21)'!$I$2:$I$959,""))</f>
        <v/>
      </c>
      <c r="D669" s="37" t="str">
        <f>IF(ISBLANK(A669),"",IF(_xlfn.XLOOKUP(A669,'pokedex_(Update_04.21)'!$A$2:$A$959,'pokedex_(Update_04.21)'!$J$2:$J$959,"")=0,"",_xlfn.XLOOKUP(A669,'pokedex_(Update_04.21)'!$A$2:$A$959,'pokedex_(Update_04.21)'!$J$2:$J$959,"")))</f>
        <v/>
      </c>
      <c r="Q669" s="37"/>
      <c r="R669" s="37"/>
      <c r="S669" s="37" t="str">
        <f>IF(ISBLANK(Q669),"",_xlfn.XLOOKUP(Q669,'pokedex_(Update_04.21)'!$A$2:$A$959,'pokedex_(Update_04.21)'!$I$2:$I$959,""))</f>
        <v/>
      </c>
      <c r="T669" s="37" t="str">
        <f>IF(ISBLANK(Q669),"",IF(_xlfn.XLOOKUP(Q669,'pokedex_(Update_04.21)'!$A$2:$A$959,'pokedex_(Update_04.21)'!$J$2:$J$959,"")=0,"",_xlfn.XLOOKUP(Q669,'pokedex_(Update_04.21)'!$A$2:$A$959,'pokedex_(Update_04.21)'!$J$2:$J$959,"")))</f>
        <v/>
      </c>
    </row>
    <row r="670" spans="1:20" x14ac:dyDescent="0.35">
      <c r="A670" s="37"/>
      <c r="B670" s="37"/>
      <c r="C670" s="37" t="str">
        <f>IF(ISBLANK(A670),"",_xlfn.XLOOKUP(A670,'pokedex_(Update_04.21)'!$A$2:$A$959,'pokedex_(Update_04.21)'!$I$2:$I$959,""))</f>
        <v/>
      </c>
      <c r="D670" s="37" t="str">
        <f>IF(ISBLANK(A670),"",IF(_xlfn.XLOOKUP(A670,'pokedex_(Update_04.21)'!$A$2:$A$959,'pokedex_(Update_04.21)'!$J$2:$J$959,"")=0,"",_xlfn.XLOOKUP(A670,'pokedex_(Update_04.21)'!$A$2:$A$959,'pokedex_(Update_04.21)'!$J$2:$J$959,"")))</f>
        <v/>
      </c>
      <c r="Q670" s="37"/>
      <c r="R670" s="37"/>
      <c r="S670" s="37" t="str">
        <f>IF(ISBLANK(Q670),"",_xlfn.XLOOKUP(Q670,'pokedex_(Update_04.21)'!$A$2:$A$959,'pokedex_(Update_04.21)'!$I$2:$I$959,""))</f>
        <v/>
      </c>
      <c r="T670" s="37" t="str">
        <f>IF(ISBLANK(Q670),"",IF(_xlfn.XLOOKUP(Q670,'pokedex_(Update_04.21)'!$A$2:$A$959,'pokedex_(Update_04.21)'!$J$2:$J$959,"")=0,"",_xlfn.XLOOKUP(Q670,'pokedex_(Update_04.21)'!$A$2:$A$959,'pokedex_(Update_04.21)'!$J$2:$J$959,"")))</f>
        <v/>
      </c>
    </row>
    <row r="671" spans="1:20" x14ac:dyDescent="0.35">
      <c r="A671" s="37"/>
      <c r="B671" s="37"/>
      <c r="C671" s="37" t="str">
        <f>IF(ISBLANK(A671),"",_xlfn.XLOOKUP(A671,'pokedex_(Update_04.21)'!$A$2:$A$959,'pokedex_(Update_04.21)'!$I$2:$I$959,""))</f>
        <v/>
      </c>
      <c r="D671" s="37" t="str">
        <f>IF(ISBLANK(A671),"",IF(_xlfn.XLOOKUP(A671,'pokedex_(Update_04.21)'!$A$2:$A$959,'pokedex_(Update_04.21)'!$J$2:$J$959,"")=0,"",_xlfn.XLOOKUP(A671,'pokedex_(Update_04.21)'!$A$2:$A$959,'pokedex_(Update_04.21)'!$J$2:$J$959,"")))</f>
        <v/>
      </c>
      <c r="Q671" s="37"/>
      <c r="R671" s="37"/>
      <c r="S671" s="37" t="str">
        <f>IF(ISBLANK(Q671),"",_xlfn.XLOOKUP(Q671,'pokedex_(Update_04.21)'!$A$2:$A$959,'pokedex_(Update_04.21)'!$I$2:$I$959,""))</f>
        <v/>
      </c>
      <c r="T671" s="37" t="str">
        <f>IF(ISBLANK(Q671),"",IF(_xlfn.XLOOKUP(Q671,'pokedex_(Update_04.21)'!$A$2:$A$959,'pokedex_(Update_04.21)'!$J$2:$J$959,"")=0,"",_xlfn.XLOOKUP(Q671,'pokedex_(Update_04.21)'!$A$2:$A$959,'pokedex_(Update_04.21)'!$J$2:$J$959,"")))</f>
        <v/>
      </c>
    </row>
    <row r="672" spans="1:20" x14ac:dyDescent="0.35">
      <c r="A672" s="37"/>
      <c r="B672" s="37"/>
      <c r="C672" s="37" t="str">
        <f>IF(ISBLANK(A672),"",_xlfn.XLOOKUP(A672,'pokedex_(Update_04.21)'!$A$2:$A$959,'pokedex_(Update_04.21)'!$I$2:$I$959,""))</f>
        <v/>
      </c>
      <c r="D672" s="37" t="str">
        <f>IF(ISBLANK(A672),"",IF(_xlfn.XLOOKUP(A672,'pokedex_(Update_04.21)'!$A$2:$A$959,'pokedex_(Update_04.21)'!$J$2:$J$959,"")=0,"",_xlfn.XLOOKUP(A672,'pokedex_(Update_04.21)'!$A$2:$A$959,'pokedex_(Update_04.21)'!$J$2:$J$959,"")))</f>
        <v/>
      </c>
      <c r="Q672" s="37"/>
      <c r="R672" s="37"/>
      <c r="S672" s="37" t="str">
        <f>IF(ISBLANK(Q672),"",_xlfn.XLOOKUP(Q672,'pokedex_(Update_04.21)'!$A$2:$A$959,'pokedex_(Update_04.21)'!$I$2:$I$959,""))</f>
        <v/>
      </c>
      <c r="T672" s="37" t="str">
        <f>IF(ISBLANK(Q672),"",IF(_xlfn.XLOOKUP(Q672,'pokedex_(Update_04.21)'!$A$2:$A$959,'pokedex_(Update_04.21)'!$J$2:$J$959,"")=0,"",_xlfn.XLOOKUP(Q672,'pokedex_(Update_04.21)'!$A$2:$A$959,'pokedex_(Update_04.21)'!$J$2:$J$959,"")))</f>
        <v/>
      </c>
    </row>
    <row r="673" spans="1:20" x14ac:dyDescent="0.35">
      <c r="A673" s="37"/>
      <c r="B673" s="37"/>
      <c r="C673" s="37" t="str">
        <f>IF(ISBLANK(A673),"",_xlfn.XLOOKUP(A673,'pokedex_(Update_04.21)'!$A$2:$A$959,'pokedex_(Update_04.21)'!$I$2:$I$959,""))</f>
        <v/>
      </c>
      <c r="D673" s="37" t="str">
        <f>IF(ISBLANK(A673),"",IF(_xlfn.XLOOKUP(A673,'pokedex_(Update_04.21)'!$A$2:$A$959,'pokedex_(Update_04.21)'!$J$2:$J$959,"")=0,"",_xlfn.XLOOKUP(A673,'pokedex_(Update_04.21)'!$A$2:$A$959,'pokedex_(Update_04.21)'!$J$2:$J$959,"")))</f>
        <v/>
      </c>
      <c r="Q673" s="37"/>
      <c r="R673" s="37"/>
      <c r="S673" s="37" t="str">
        <f>IF(ISBLANK(Q673),"",_xlfn.XLOOKUP(Q673,'pokedex_(Update_04.21)'!$A$2:$A$959,'pokedex_(Update_04.21)'!$I$2:$I$959,""))</f>
        <v/>
      </c>
      <c r="T673" s="37" t="str">
        <f>IF(ISBLANK(Q673),"",IF(_xlfn.XLOOKUP(Q673,'pokedex_(Update_04.21)'!$A$2:$A$959,'pokedex_(Update_04.21)'!$J$2:$J$959,"")=0,"",_xlfn.XLOOKUP(Q673,'pokedex_(Update_04.21)'!$A$2:$A$959,'pokedex_(Update_04.21)'!$J$2:$J$959,"")))</f>
        <v/>
      </c>
    </row>
    <row r="674" spans="1:20" x14ac:dyDescent="0.35">
      <c r="A674" s="37"/>
      <c r="B674" s="37"/>
      <c r="C674" s="37" t="str">
        <f>IF(ISBLANK(A674),"",_xlfn.XLOOKUP(A674,'pokedex_(Update_04.21)'!$A$2:$A$959,'pokedex_(Update_04.21)'!$I$2:$I$959,""))</f>
        <v/>
      </c>
      <c r="D674" s="37" t="str">
        <f>IF(ISBLANK(A674),"",IF(_xlfn.XLOOKUP(A674,'pokedex_(Update_04.21)'!$A$2:$A$959,'pokedex_(Update_04.21)'!$J$2:$J$959,"")=0,"",_xlfn.XLOOKUP(A674,'pokedex_(Update_04.21)'!$A$2:$A$959,'pokedex_(Update_04.21)'!$J$2:$J$959,"")))</f>
        <v/>
      </c>
      <c r="Q674" s="37"/>
      <c r="R674" s="37"/>
      <c r="S674" s="37" t="str">
        <f>IF(ISBLANK(Q674),"",_xlfn.XLOOKUP(Q674,'pokedex_(Update_04.21)'!$A$2:$A$959,'pokedex_(Update_04.21)'!$I$2:$I$959,""))</f>
        <v/>
      </c>
      <c r="T674" s="37" t="str">
        <f>IF(ISBLANK(Q674),"",IF(_xlfn.XLOOKUP(Q674,'pokedex_(Update_04.21)'!$A$2:$A$959,'pokedex_(Update_04.21)'!$J$2:$J$959,"")=0,"",_xlfn.XLOOKUP(Q674,'pokedex_(Update_04.21)'!$A$2:$A$959,'pokedex_(Update_04.21)'!$J$2:$J$959,"")))</f>
        <v/>
      </c>
    </row>
    <row r="675" spans="1:20" x14ac:dyDescent="0.35">
      <c r="A675" s="37"/>
      <c r="B675" s="37"/>
      <c r="C675" s="37" t="str">
        <f>IF(ISBLANK(A675),"",_xlfn.XLOOKUP(A675,'pokedex_(Update_04.21)'!$A$2:$A$959,'pokedex_(Update_04.21)'!$I$2:$I$959,""))</f>
        <v/>
      </c>
      <c r="D675" s="37" t="str">
        <f>IF(ISBLANK(A675),"",IF(_xlfn.XLOOKUP(A675,'pokedex_(Update_04.21)'!$A$2:$A$959,'pokedex_(Update_04.21)'!$J$2:$J$959,"")=0,"",_xlfn.XLOOKUP(A675,'pokedex_(Update_04.21)'!$A$2:$A$959,'pokedex_(Update_04.21)'!$J$2:$J$959,"")))</f>
        <v/>
      </c>
      <c r="Q675" s="37"/>
      <c r="R675" s="37"/>
      <c r="S675" s="37" t="str">
        <f>IF(ISBLANK(Q675),"",_xlfn.XLOOKUP(Q675,'pokedex_(Update_04.21)'!$A$2:$A$959,'pokedex_(Update_04.21)'!$I$2:$I$959,""))</f>
        <v/>
      </c>
      <c r="T675" s="37" t="str">
        <f>IF(ISBLANK(Q675),"",IF(_xlfn.XLOOKUP(Q675,'pokedex_(Update_04.21)'!$A$2:$A$959,'pokedex_(Update_04.21)'!$J$2:$J$959,"")=0,"",_xlfn.XLOOKUP(Q675,'pokedex_(Update_04.21)'!$A$2:$A$959,'pokedex_(Update_04.21)'!$J$2:$J$959,"")))</f>
        <v/>
      </c>
    </row>
    <row r="676" spans="1:20" x14ac:dyDescent="0.35">
      <c r="A676" s="37"/>
      <c r="B676" s="37"/>
      <c r="C676" s="37" t="str">
        <f>IF(ISBLANK(A676),"",_xlfn.XLOOKUP(A676,'pokedex_(Update_04.21)'!$A$2:$A$959,'pokedex_(Update_04.21)'!$I$2:$I$959,""))</f>
        <v/>
      </c>
      <c r="D676" s="37" t="str">
        <f>IF(ISBLANK(A676),"",IF(_xlfn.XLOOKUP(A676,'pokedex_(Update_04.21)'!$A$2:$A$959,'pokedex_(Update_04.21)'!$J$2:$J$959,"")=0,"",_xlfn.XLOOKUP(A676,'pokedex_(Update_04.21)'!$A$2:$A$959,'pokedex_(Update_04.21)'!$J$2:$J$959,"")))</f>
        <v/>
      </c>
      <c r="Q676" s="37"/>
      <c r="R676" s="37"/>
      <c r="S676" s="37" t="str">
        <f>IF(ISBLANK(Q676),"",_xlfn.XLOOKUP(Q676,'pokedex_(Update_04.21)'!$A$2:$A$959,'pokedex_(Update_04.21)'!$I$2:$I$959,""))</f>
        <v/>
      </c>
      <c r="T676" s="37" t="str">
        <f>IF(ISBLANK(Q676),"",IF(_xlfn.XLOOKUP(Q676,'pokedex_(Update_04.21)'!$A$2:$A$959,'pokedex_(Update_04.21)'!$J$2:$J$959,"")=0,"",_xlfn.XLOOKUP(Q676,'pokedex_(Update_04.21)'!$A$2:$A$959,'pokedex_(Update_04.21)'!$J$2:$J$959,"")))</f>
        <v/>
      </c>
    </row>
    <row r="677" spans="1:20" x14ac:dyDescent="0.35">
      <c r="A677" s="37"/>
      <c r="B677" s="37"/>
      <c r="C677" s="37" t="str">
        <f>IF(ISBLANK(A677),"",_xlfn.XLOOKUP(A677,'pokedex_(Update_04.21)'!$A$2:$A$959,'pokedex_(Update_04.21)'!$I$2:$I$959,""))</f>
        <v/>
      </c>
      <c r="D677" s="37" t="str">
        <f>IF(ISBLANK(A677),"",IF(_xlfn.XLOOKUP(A677,'pokedex_(Update_04.21)'!$A$2:$A$959,'pokedex_(Update_04.21)'!$J$2:$J$959,"")=0,"",_xlfn.XLOOKUP(A677,'pokedex_(Update_04.21)'!$A$2:$A$959,'pokedex_(Update_04.21)'!$J$2:$J$959,"")))</f>
        <v/>
      </c>
      <c r="Q677" s="37"/>
      <c r="R677" s="37"/>
      <c r="S677" s="37" t="str">
        <f>IF(ISBLANK(Q677),"",_xlfn.XLOOKUP(Q677,'pokedex_(Update_04.21)'!$A$2:$A$959,'pokedex_(Update_04.21)'!$I$2:$I$959,""))</f>
        <v/>
      </c>
      <c r="T677" s="37" t="str">
        <f>IF(ISBLANK(Q677),"",IF(_xlfn.XLOOKUP(Q677,'pokedex_(Update_04.21)'!$A$2:$A$959,'pokedex_(Update_04.21)'!$J$2:$J$959,"")=0,"",_xlfn.XLOOKUP(Q677,'pokedex_(Update_04.21)'!$A$2:$A$959,'pokedex_(Update_04.21)'!$J$2:$J$959,"")))</f>
        <v/>
      </c>
    </row>
    <row r="678" spans="1:20" x14ac:dyDescent="0.35">
      <c r="A678" s="37"/>
      <c r="B678" s="37"/>
      <c r="C678" s="37" t="str">
        <f>IF(ISBLANK(A678),"",_xlfn.XLOOKUP(A678,'pokedex_(Update_04.21)'!$A$2:$A$959,'pokedex_(Update_04.21)'!$I$2:$I$959,""))</f>
        <v/>
      </c>
      <c r="D678" s="37" t="str">
        <f>IF(ISBLANK(A678),"",IF(_xlfn.XLOOKUP(A678,'pokedex_(Update_04.21)'!$A$2:$A$959,'pokedex_(Update_04.21)'!$J$2:$J$959,"")=0,"",_xlfn.XLOOKUP(A678,'pokedex_(Update_04.21)'!$A$2:$A$959,'pokedex_(Update_04.21)'!$J$2:$J$959,"")))</f>
        <v/>
      </c>
      <c r="Q678" s="37"/>
      <c r="R678" s="37"/>
      <c r="S678" s="37" t="str">
        <f>IF(ISBLANK(Q678),"",_xlfn.XLOOKUP(Q678,'pokedex_(Update_04.21)'!$A$2:$A$959,'pokedex_(Update_04.21)'!$I$2:$I$959,""))</f>
        <v/>
      </c>
      <c r="T678" s="37" t="str">
        <f>IF(ISBLANK(Q678),"",IF(_xlfn.XLOOKUP(Q678,'pokedex_(Update_04.21)'!$A$2:$A$959,'pokedex_(Update_04.21)'!$J$2:$J$959,"")=0,"",_xlfn.XLOOKUP(Q678,'pokedex_(Update_04.21)'!$A$2:$A$959,'pokedex_(Update_04.21)'!$J$2:$J$959,"")))</f>
        <v/>
      </c>
    </row>
    <row r="679" spans="1:20" x14ac:dyDescent="0.35">
      <c r="A679" s="37"/>
      <c r="B679" s="37"/>
      <c r="C679" s="37" t="str">
        <f>IF(ISBLANK(A679),"",_xlfn.XLOOKUP(A679,'pokedex_(Update_04.21)'!$A$2:$A$959,'pokedex_(Update_04.21)'!$I$2:$I$959,""))</f>
        <v/>
      </c>
      <c r="D679" s="37" t="str">
        <f>IF(ISBLANK(A679),"",IF(_xlfn.XLOOKUP(A679,'pokedex_(Update_04.21)'!$A$2:$A$959,'pokedex_(Update_04.21)'!$J$2:$J$959,"")=0,"",_xlfn.XLOOKUP(A679,'pokedex_(Update_04.21)'!$A$2:$A$959,'pokedex_(Update_04.21)'!$J$2:$J$959,"")))</f>
        <v/>
      </c>
      <c r="Q679" s="37"/>
      <c r="R679" s="37"/>
      <c r="S679" s="37" t="str">
        <f>IF(ISBLANK(Q679),"",_xlfn.XLOOKUP(Q679,'pokedex_(Update_04.21)'!$A$2:$A$959,'pokedex_(Update_04.21)'!$I$2:$I$959,""))</f>
        <v/>
      </c>
      <c r="T679" s="37" t="str">
        <f>IF(ISBLANK(Q679),"",IF(_xlfn.XLOOKUP(Q679,'pokedex_(Update_04.21)'!$A$2:$A$959,'pokedex_(Update_04.21)'!$J$2:$J$959,"")=0,"",_xlfn.XLOOKUP(Q679,'pokedex_(Update_04.21)'!$A$2:$A$959,'pokedex_(Update_04.21)'!$J$2:$J$959,"")))</f>
        <v/>
      </c>
    </row>
    <row r="680" spans="1:20" x14ac:dyDescent="0.35">
      <c r="A680" s="37"/>
      <c r="B680" s="37"/>
      <c r="C680" s="37" t="str">
        <f>IF(ISBLANK(A680),"",_xlfn.XLOOKUP(A680,'pokedex_(Update_04.21)'!$A$2:$A$959,'pokedex_(Update_04.21)'!$I$2:$I$959,""))</f>
        <v/>
      </c>
      <c r="D680" s="37" t="str">
        <f>IF(ISBLANK(A680),"",IF(_xlfn.XLOOKUP(A680,'pokedex_(Update_04.21)'!$A$2:$A$959,'pokedex_(Update_04.21)'!$J$2:$J$959,"")=0,"",_xlfn.XLOOKUP(A680,'pokedex_(Update_04.21)'!$A$2:$A$959,'pokedex_(Update_04.21)'!$J$2:$J$959,"")))</f>
        <v/>
      </c>
      <c r="Q680" s="37"/>
      <c r="R680" s="37"/>
      <c r="S680" s="37" t="str">
        <f>IF(ISBLANK(Q680),"",_xlfn.XLOOKUP(Q680,'pokedex_(Update_04.21)'!$A$2:$A$959,'pokedex_(Update_04.21)'!$I$2:$I$959,""))</f>
        <v/>
      </c>
      <c r="T680" s="37" t="str">
        <f>IF(ISBLANK(Q680),"",IF(_xlfn.XLOOKUP(Q680,'pokedex_(Update_04.21)'!$A$2:$A$959,'pokedex_(Update_04.21)'!$J$2:$J$959,"")=0,"",_xlfn.XLOOKUP(Q680,'pokedex_(Update_04.21)'!$A$2:$A$959,'pokedex_(Update_04.21)'!$J$2:$J$959,"")))</f>
        <v/>
      </c>
    </row>
    <row r="681" spans="1:20" x14ac:dyDescent="0.35">
      <c r="A681" s="37"/>
      <c r="B681" s="37"/>
      <c r="C681" s="37" t="str">
        <f>IF(ISBLANK(A681),"",_xlfn.XLOOKUP(A681,'pokedex_(Update_04.21)'!$A$2:$A$959,'pokedex_(Update_04.21)'!$I$2:$I$959,""))</f>
        <v/>
      </c>
      <c r="D681" s="37" t="str">
        <f>IF(ISBLANK(A681),"",IF(_xlfn.XLOOKUP(A681,'pokedex_(Update_04.21)'!$A$2:$A$959,'pokedex_(Update_04.21)'!$J$2:$J$959,"")=0,"",_xlfn.XLOOKUP(A681,'pokedex_(Update_04.21)'!$A$2:$A$959,'pokedex_(Update_04.21)'!$J$2:$J$959,"")))</f>
        <v/>
      </c>
      <c r="Q681" s="37"/>
      <c r="R681" s="37"/>
      <c r="S681" s="37" t="str">
        <f>IF(ISBLANK(Q681),"",_xlfn.XLOOKUP(Q681,'pokedex_(Update_04.21)'!$A$2:$A$959,'pokedex_(Update_04.21)'!$I$2:$I$959,""))</f>
        <v/>
      </c>
      <c r="T681" s="37" t="str">
        <f>IF(ISBLANK(Q681),"",IF(_xlfn.XLOOKUP(Q681,'pokedex_(Update_04.21)'!$A$2:$A$959,'pokedex_(Update_04.21)'!$J$2:$J$959,"")=0,"",_xlfn.XLOOKUP(Q681,'pokedex_(Update_04.21)'!$A$2:$A$959,'pokedex_(Update_04.21)'!$J$2:$J$959,"")))</f>
        <v/>
      </c>
    </row>
    <row r="682" spans="1:20" x14ac:dyDescent="0.35">
      <c r="A682" s="37"/>
      <c r="B682" s="37"/>
      <c r="C682" s="37" t="str">
        <f>IF(ISBLANK(A682),"",_xlfn.XLOOKUP(A682,'pokedex_(Update_04.21)'!$A$2:$A$959,'pokedex_(Update_04.21)'!$I$2:$I$959,""))</f>
        <v/>
      </c>
      <c r="D682" s="37" t="str">
        <f>IF(ISBLANK(A682),"",IF(_xlfn.XLOOKUP(A682,'pokedex_(Update_04.21)'!$A$2:$A$959,'pokedex_(Update_04.21)'!$J$2:$J$959,"")=0,"",_xlfn.XLOOKUP(A682,'pokedex_(Update_04.21)'!$A$2:$A$959,'pokedex_(Update_04.21)'!$J$2:$J$959,"")))</f>
        <v/>
      </c>
      <c r="Q682" s="37"/>
      <c r="R682" s="37"/>
      <c r="S682" s="37" t="str">
        <f>IF(ISBLANK(Q682),"",_xlfn.XLOOKUP(Q682,'pokedex_(Update_04.21)'!$A$2:$A$959,'pokedex_(Update_04.21)'!$I$2:$I$959,""))</f>
        <v/>
      </c>
      <c r="T682" s="37" t="str">
        <f>IF(ISBLANK(Q682),"",IF(_xlfn.XLOOKUP(Q682,'pokedex_(Update_04.21)'!$A$2:$A$959,'pokedex_(Update_04.21)'!$J$2:$J$959,"")=0,"",_xlfn.XLOOKUP(Q682,'pokedex_(Update_04.21)'!$A$2:$A$959,'pokedex_(Update_04.21)'!$J$2:$J$959,"")))</f>
        <v/>
      </c>
    </row>
    <row r="683" spans="1:20" x14ac:dyDescent="0.35">
      <c r="A683" s="37"/>
      <c r="B683" s="37"/>
      <c r="C683" s="37" t="str">
        <f>IF(ISBLANK(A683),"",_xlfn.XLOOKUP(A683,'pokedex_(Update_04.21)'!$A$2:$A$959,'pokedex_(Update_04.21)'!$I$2:$I$959,""))</f>
        <v/>
      </c>
      <c r="D683" s="37" t="str">
        <f>IF(ISBLANK(A683),"",IF(_xlfn.XLOOKUP(A683,'pokedex_(Update_04.21)'!$A$2:$A$959,'pokedex_(Update_04.21)'!$J$2:$J$959,"")=0,"",_xlfn.XLOOKUP(A683,'pokedex_(Update_04.21)'!$A$2:$A$959,'pokedex_(Update_04.21)'!$J$2:$J$959,"")))</f>
        <v/>
      </c>
      <c r="Q683" s="37"/>
      <c r="R683" s="37"/>
      <c r="S683" s="37" t="str">
        <f>IF(ISBLANK(Q683),"",_xlfn.XLOOKUP(Q683,'pokedex_(Update_04.21)'!$A$2:$A$959,'pokedex_(Update_04.21)'!$I$2:$I$959,""))</f>
        <v/>
      </c>
      <c r="T683" s="37" t="str">
        <f>IF(ISBLANK(Q683),"",IF(_xlfn.XLOOKUP(Q683,'pokedex_(Update_04.21)'!$A$2:$A$959,'pokedex_(Update_04.21)'!$J$2:$J$959,"")=0,"",_xlfn.XLOOKUP(Q683,'pokedex_(Update_04.21)'!$A$2:$A$959,'pokedex_(Update_04.21)'!$J$2:$J$959,"")))</f>
        <v/>
      </c>
    </row>
    <row r="684" spans="1:20" x14ac:dyDescent="0.35">
      <c r="A684" s="37"/>
      <c r="B684" s="37"/>
      <c r="C684" s="37" t="str">
        <f>IF(ISBLANK(A684),"",_xlfn.XLOOKUP(A684,'pokedex_(Update_04.21)'!$A$2:$A$959,'pokedex_(Update_04.21)'!$I$2:$I$959,""))</f>
        <v/>
      </c>
      <c r="D684" s="37" t="str">
        <f>IF(ISBLANK(A684),"",IF(_xlfn.XLOOKUP(A684,'pokedex_(Update_04.21)'!$A$2:$A$959,'pokedex_(Update_04.21)'!$J$2:$J$959,"")=0,"",_xlfn.XLOOKUP(A684,'pokedex_(Update_04.21)'!$A$2:$A$959,'pokedex_(Update_04.21)'!$J$2:$J$959,"")))</f>
        <v/>
      </c>
      <c r="Q684" s="37"/>
      <c r="R684" s="37"/>
      <c r="S684" s="37" t="str">
        <f>IF(ISBLANK(Q684),"",_xlfn.XLOOKUP(Q684,'pokedex_(Update_04.21)'!$A$2:$A$959,'pokedex_(Update_04.21)'!$I$2:$I$959,""))</f>
        <v/>
      </c>
      <c r="T684" s="37" t="str">
        <f>IF(ISBLANK(Q684),"",IF(_xlfn.XLOOKUP(Q684,'pokedex_(Update_04.21)'!$A$2:$A$959,'pokedex_(Update_04.21)'!$J$2:$J$959,"")=0,"",_xlfn.XLOOKUP(Q684,'pokedex_(Update_04.21)'!$A$2:$A$959,'pokedex_(Update_04.21)'!$J$2:$J$959,"")))</f>
        <v/>
      </c>
    </row>
    <row r="685" spans="1:20" x14ac:dyDescent="0.35">
      <c r="A685" s="37"/>
      <c r="B685" s="37"/>
      <c r="C685" s="37" t="str">
        <f>IF(ISBLANK(A685),"",_xlfn.XLOOKUP(A685,'pokedex_(Update_04.21)'!$A$2:$A$959,'pokedex_(Update_04.21)'!$I$2:$I$959,""))</f>
        <v/>
      </c>
      <c r="D685" s="37" t="str">
        <f>IF(ISBLANK(A685),"",IF(_xlfn.XLOOKUP(A685,'pokedex_(Update_04.21)'!$A$2:$A$959,'pokedex_(Update_04.21)'!$J$2:$J$959,"")=0,"",_xlfn.XLOOKUP(A685,'pokedex_(Update_04.21)'!$A$2:$A$959,'pokedex_(Update_04.21)'!$J$2:$J$959,"")))</f>
        <v/>
      </c>
      <c r="Q685" s="37"/>
      <c r="R685" s="37"/>
      <c r="S685" s="37" t="str">
        <f>IF(ISBLANK(Q685),"",_xlfn.XLOOKUP(Q685,'pokedex_(Update_04.21)'!$A$2:$A$959,'pokedex_(Update_04.21)'!$I$2:$I$959,""))</f>
        <v/>
      </c>
      <c r="T685" s="37" t="str">
        <f>IF(ISBLANK(Q685),"",IF(_xlfn.XLOOKUP(Q685,'pokedex_(Update_04.21)'!$A$2:$A$959,'pokedex_(Update_04.21)'!$J$2:$J$959,"")=0,"",_xlfn.XLOOKUP(Q685,'pokedex_(Update_04.21)'!$A$2:$A$959,'pokedex_(Update_04.21)'!$J$2:$J$959,"")))</f>
        <v/>
      </c>
    </row>
    <row r="686" spans="1:20" x14ac:dyDescent="0.35">
      <c r="A686" s="37"/>
      <c r="B686" s="37"/>
      <c r="C686" s="37" t="str">
        <f>IF(ISBLANK(A686),"",_xlfn.XLOOKUP(A686,'pokedex_(Update_04.21)'!$A$2:$A$959,'pokedex_(Update_04.21)'!$I$2:$I$959,""))</f>
        <v/>
      </c>
      <c r="D686" s="37" t="str">
        <f>IF(ISBLANK(A686),"",IF(_xlfn.XLOOKUP(A686,'pokedex_(Update_04.21)'!$A$2:$A$959,'pokedex_(Update_04.21)'!$J$2:$J$959,"")=0,"",_xlfn.XLOOKUP(A686,'pokedex_(Update_04.21)'!$A$2:$A$959,'pokedex_(Update_04.21)'!$J$2:$J$959,"")))</f>
        <v/>
      </c>
      <c r="Q686" s="37"/>
      <c r="R686" s="37"/>
      <c r="S686" s="37" t="str">
        <f>IF(ISBLANK(Q686),"",_xlfn.XLOOKUP(Q686,'pokedex_(Update_04.21)'!$A$2:$A$959,'pokedex_(Update_04.21)'!$I$2:$I$959,""))</f>
        <v/>
      </c>
      <c r="T686" s="37" t="str">
        <f>IF(ISBLANK(Q686),"",IF(_xlfn.XLOOKUP(Q686,'pokedex_(Update_04.21)'!$A$2:$A$959,'pokedex_(Update_04.21)'!$J$2:$J$959,"")=0,"",_xlfn.XLOOKUP(Q686,'pokedex_(Update_04.21)'!$A$2:$A$959,'pokedex_(Update_04.21)'!$J$2:$J$959,"")))</f>
        <v/>
      </c>
    </row>
    <row r="687" spans="1:20" x14ac:dyDescent="0.35">
      <c r="A687" s="37"/>
      <c r="B687" s="37"/>
      <c r="C687" s="37" t="str">
        <f>IF(ISBLANK(A687),"",_xlfn.XLOOKUP(A687,'pokedex_(Update_04.21)'!$A$2:$A$959,'pokedex_(Update_04.21)'!$I$2:$I$959,""))</f>
        <v/>
      </c>
      <c r="D687" s="37" t="str">
        <f>IF(ISBLANK(A687),"",IF(_xlfn.XLOOKUP(A687,'pokedex_(Update_04.21)'!$A$2:$A$959,'pokedex_(Update_04.21)'!$J$2:$J$959,"")=0,"",_xlfn.XLOOKUP(A687,'pokedex_(Update_04.21)'!$A$2:$A$959,'pokedex_(Update_04.21)'!$J$2:$J$959,"")))</f>
        <v/>
      </c>
      <c r="Q687" s="37"/>
      <c r="R687" s="37"/>
      <c r="S687" s="37" t="str">
        <f>IF(ISBLANK(Q687),"",_xlfn.XLOOKUP(Q687,'pokedex_(Update_04.21)'!$A$2:$A$959,'pokedex_(Update_04.21)'!$I$2:$I$959,""))</f>
        <v/>
      </c>
      <c r="T687" s="37" t="str">
        <f>IF(ISBLANK(Q687),"",IF(_xlfn.XLOOKUP(Q687,'pokedex_(Update_04.21)'!$A$2:$A$959,'pokedex_(Update_04.21)'!$J$2:$J$959,"")=0,"",_xlfn.XLOOKUP(Q687,'pokedex_(Update_04.21)'!$A$2:$A$959,'pokedex_(Update_04.21)'!$J$2:$J$959,"")))</f>
        <v/>
      </c>
    </row>
    <row r="688" spans="1:20" x14ac:dyDescent="0.35">
      <c r="A688" s="37"/>
      <c r="B688" s="37"/>
      <c r="C688" s="37" t="str">
        <f>IF(ISBLANK(A688),"",_xlfn.XLOOKUP(A688,'pokedex_(Update_04.21)'!$A$2:$A$959,'pokedex_(Update_04.21)'!$I$2:$I$959,""))</f>
        <v/>
      </c>
      <c r="D688" s="37" t="str">
        <f>IF(ISBLANK(A688),"",IF(_xlfn.XLOOKUP(A688,'pokedex_(Update_04.21)'!$A$2:$A$959,'pokedex_(Update_04.21)'!$J$2:$J$959,"")=0,"",_xlfn.XLOOKUP(A688,'pokedex_(Update_04.21)'!$A$2:$A$959,'pokedex_(Update_04.21)'!$J$2:$J$959,"")))</f>
        <v/>
      </c>
      <c r="Q688" s="37"/>
      <c r="R688" s="37"/>
      <c r="S688" s="37" t="str">
        <f>IF(ISBLANK(Q688),"",_xlfn.XLOOKUP(Q688,'pokedex_(Update_04.21)'!$A$2:$A$959,'pokedex_(Update_04.21)'!$I$2:$I$959,""))</f>
        <v/>
      </c>
      <c r="T688" s="37" t="str">
        <f>IF(ISBLANK(Q688),"",IF(_xlfn.XLOOKUP(Q688,'pokedex_(Update_04.21)'!$A$2:$A$959,'pokedex_(Update_04.21)'!$J$2:$J$959,"")=0,"",_xlfn.XLOOKUP(Q688,'pokedex_(Update_04.21)'!$A$2:$A$959,'pokedex_(Update_04.21)'!$J$2:$J$959,"")))</f>
        <v/>
      </c>
    </row>
    <row r="689" spans="1:20" x14ac:dyDescent="0.35">
      <c r="A689" s="37"/>
      <c r="B689" s="37"/>
      <c r="C689" s="37" t="str">
        <f>IF(ISBLANK(A689),"",_xlfn.XLOOKUP(A689,'pokedex_(Update_04.21)'!$A$2:$A$959,'pokedex_(Update_04.21)'!$I$2:$I$959,""))</f>
        <v/>
      </c>
      <c r="D689" s="37" t="str">
        <f>IF(ISBLANK(A689),"",IF(_xlfn.XLOOKUP(A689,'pokedex_(Update_04.21)'!$A$2:$A$959,'pokedex_(Update_04.21)'!$J$2:$J$959,"")=0,"",_xlfn.XLOOKUP(A689,'pokedex_(Update_04.21)'!$A$2:$A$959,'pokedex_(Update_04.21)'!$J$2:$J$959,"")))</f>
        <v/>
      </c>
      <c r="Q689" s="37"/>
      <c r="R689" s="37"/>
      <c r="S689" s="37" t="str">
        <f>IF(ISBLANK(Q689),"",_xlfn.XLOOKUP(Q689,'pokedex_(Update_04.21)'!$A$2:$A$959,'pokedex_(Update_04.21)'!$I$2:$I$959,""))</f>
        <v/>
      </c>
      <c r="T689" s="37" t="str">
        <f>IF(ISBLANK(Q689),"",IF(_xlfn.XLOOKUP(Q689,'pokedex_(Update_04.21)'!$A$2:$A$959,'pokedex_(Update_04.21)'!$J$2:$J$959,"")=0,"",_xlfn.XLOOKUP(Q689,'pokedex_(Update_04.21)'!$A$2:$A$959,'pokedex_(Update_04.21)'!$J$2:$J$959,"")))</f>
        <v/>
      </c>
    </row>
    <row r="690" spans="1:20" x14ac:dyDescent="0.35">
      <c r="A690" s="37"/>
      <c r="B690" s="37"/>
      <c r="C690" s="37" t="str">
        <f>IF(ISBLANK(A690),"",_xlfn.XLOOKUP(A690,'pokedex_(Update_04.21)'!$A$2:$A$959,'pokedex_(Update_04.21)'!$I$2:$I$959,""))</f>
        <v/>
      </c>
      <c r="D690" s="37" t="str">
        <f>IF(ISBLANK(A690),"",IF(_xlfn.XLOOKUP(A690,'pokedex_(Update_04.21)'!$A$2:$A$959,'pokedex_(Update_04.21)'!$J$2:$J$959,"")=0,"",_xlfn.XLOOKUP(A690,'pokedex_(Update_04.21)'!$A$2:$A$959,'pokedex_(Update_04.21)'!$J$2:$J$959,"")))</f>
        <v/>
      </c>
      <c r="Q690" s="37"/>
      <c r="R690" s="37"/>
      <c r="S690" s="37" t="str">
        <f>IF(ISBLANK(Q690),"",_xlfn.XLOOKUP(Q690,'pokedex_(Update_04.21)'!$A$2:$A$959,'pokedex_(Update_04.21)'!$I$2:$I$959,""))</f>
        <v/>
      </c>
      <c r="T690" s="37" t="str">
        <f>IF(ISBLANK(Q690),"",IF(_xlfn.XLOOKUP(Q690,'pokedex_(Update_04.21)'!$A$2:$A$959,'pokedex_(Update_04.21)'!$J$2:$J$959,"")=0,"",_xlfn.XLOOKUP(Q690,'pokedex_(Update_04.21)'!$A$2:$A$959,'pokedex_(Update_04.21)'!$J$2:$J$959,"")))</f>
        <v/>
      </c>
    </row>
    <row r="691" spans="1:20" x14ac:dyDescent="0.35">
      <c r="A691" s="37"/>
      <c r="B691" s="37"/>
      <c r="C691" s="37" t="str">
        <f>IF(ISBLANK(A691),"",_xlfn.XLOOKUP(A691,'pokedex_(Update_04.21)'!$A$2:$A$959,'pokedex_(Update_04.21)'!$I$2:$I$959,""))</f>
        <v/>
      </c>
      <c r="D691" s="37" t="str">
        <f>IF(ISBLANK(A691),"",IF(_xlfn.XLOOKUP(A691,'pokedex_(Update_04.21)'!$A$2:$A$959,'pokedex_(Update_04.21)'!$J$2:$J$959,"")=0,"",_xlfn.XLOOKUP(A691,'pokedex_(Update_04.21)'!$A$2:$A$959,'pokedex_(Update_04.21)'!$J$2:$J$959,"")))</f>
        <v/>
      </c>
      <c r="Q691" s="37"/>
      <c r="R691" s="37"/>
      <c r="S691" s="37" t="str">
        <f>IF(ISBLANK(Q691),"",_xlfn.XLOOKUP(Q691,'pokedex_(Update_04.21)'!$A$2:$A$959,'pokedex_(Update_04.21)'!$I$2:$I$959,""))</f>
        <v/>
      </c>
      <c r="T691" s="37" t="str">
        <f>IF(ISBLANK(Q691),"",IF(_xlfn.XLOOKUP(Q691,'pokedex_(Update_04.21)'!$A$2:$A$959,'pokedex_(Update_04.21)'!$J$2:$J$959,"")=0,"",_xlfn.XLOOKUP(Q691,'pokedex_(Update_04.21)'!$A$2:$A$959,'pokedex_(Update_04.21)'!$J$2:$J$959,"")))</f>
        <v/>
      </c>
    </row>
    <row r="692" spans="1:20" x14ac:dyDescent="0.35">
      <c r="A692" s="37"/>
      <c r="B692" s="37"/>
      <c r="C692" s="37" t="str">
        <f>IF(ISBLANK(A692),"",_xlfn.XLOOKUP(A692,'pokedex_(Update_04.21)'!$A$2:$A$959,'pokedex_(Update_04.21)'!$I$2:$I$959,""))</f>
        <v/>
      </c>
      <c r="D692" s="37" t="str">
        <f>IF(ISBLANK(A692),"",IF(_xlfn.XLOOKUP(A692,'pokedex_(Update_04.21)'!$A$2:$A$959,'pokedex_(Update_04.21)'!$J$2:$J$959,"")=0,"",_xlfn.XLOOKUP(A692,'pokedex_(Update_04.21)'!$A$2:$A$959,'pokedex_(Update_04.21)'!$J$2:$J$959,"")))</f>
        <v/>
      </c>
      <c r="Q692" s="37"/>
      <c r="R692" s="37"/>
      <c r="S692" s="37" t="str">
        <f>IF(ISBLANK(Q692),"",_xlfn.XLOOKUP(Q692,'pokedex_(Update_04.21)'!$A$2:$A$959,'pokedex_(Update_04.21)'!$I$2:$I$959,""))</f>
        <v/>
      </c>
      <c r="T692" s="37" t="str">
        <f>IF(ISBLANK(Q692),"",IF(_xlfn.XLOOKUP(Q692,'pokedex_(Update_04.21)'!$A$2:$A$959,'pokedex_(Update_04.21)'!$J$2:$J$959,"")=0,"",_xlfn.XLOOKUP(Q692,'pokedex_(Update_04.21)'!$A$2:$A$959,'pokedex_(Update_04.21)'!$J$2:$J$959,"")))</f>
        <v/>
      </c>
    </row>
    <row r="693" spans="1:20" x14ac:dyDescent="0.35">
      <c r="A693" s="37"/>
      <c r="B693" s="37"/>
      <c r="C693" s="37" t="str">
        <f>IF(ISBLANK(A693),"",_xlfn.XLOOKUP(A693,'pokedex_(Update_04.21)'!$A$2:$A$959,'pokedex_(Update_04.21)'!$I$2:$I$959,""))</f>
        <v/>
      </c>
      <c r="D693" s="37" t="str">
        <f>IF(ISBLANK(A693),"",IF(_xlfn.XLOOKUP(A693,'pokedex_(Update_04.21)'!$A$2:$A$959,'pokedex_(Update_04.21)'!$J$2:$J$959,"")=0,"",_xlfn.XLOOKUP(A693,'pokedex_(Update_04.21)'!$A$2:$A$959,'pokedex_(Update_04.21)'!$J$2:$J$959,"")))</f>
        <v/>
      </c>
      <c r="Q693" s="37"/>
      <c r="R693" s="37"/>
      <c r="S693" s="37" t="str">
        <f>IF(ISBLANK(Q693),"",_xlfn.XLOOKUP(Q693,'pokedex_(Update_04.21)'!$A$2:$A$959,'pokedex_(Update_04.21)'!$I$2:$I$959,""))</f>
        <v/>
      </c>
      <c r="T693" s="37" t="str">
        <f>IF(ISBLANK(Q693),"",IF(_xlfn.XLOOKUP(Q693,'pokedex_(Update_04.21)'!$A$2:$A$959,'pokedex_(Update_04.21)'!$J$2:$J$959,"")=0,"",_xlfn.XLOOKUP(Q693,'pokedex_(Update_04.21)'!$A$2:$A$959,'pokedex_(Update_04.21)'!$J$2:$J$959,"")))</f>
        <v/>
      </c>
    </row>
    <row r="694" spans="1:20" x14ac:dyDescent="0.35">
      <c r="A694" s="37"/>
      <c r="B694" s="37"/>
      <c r="C694" s="37" t="str">
        <f>IF(ISBLANK(A694),"",_xlfn.XLOOKUP(A694,'pokedex_(Update_04.21)'!$A$2:$A$959,'pokedex_(Update_04.21)'!$I$2:$I$959,""))</f>
        <v/>
      </c>
      <c r="D694" s="37" t="str">
        <f>IF(ISBLANK(A694),"",IF(_xlfn.XLOOKUP(A694,'pokedex_(Update_04.21)'!$A$2:$A$959,'pokedex_(Update_04.21)'!$J$2:$J$959,"")=0,"",_xlfn.XLOOKUP(A694,'pokedex_(Update_04.21)'!$A$2:$A$959,'pokedex_(Update_04.21)'!$J$2:$J$959,"")))</f>
        <v/>
      </c>
      <c r="Q694" s="37"/>
      <c r="R694" s="37"/>
      <c r="S694" s="37" t="str">
        <f>IF(ISBLANK(Q694),"",_xlfn.XLOOKUP(Q694,'pokedex_(Update_04.21)'!$A$2:$A$959,'pokedex_(Update_04.21)'!$I$2:$I$959,""))</f>
        <v/>
      </c>
      <c r="T694" s="37" t="str">
        <f>IF(ISBLANK(Q694),"",IF(_xlfn.XLOOKUP(Q694,'pokedex_(Update_04.21)'!$A$2:$A$959,'pokedex_(Update_04.21)'!$J$2:$J$959,"")=0,"",_xlfn.XLOOKUP(Q694,'pokedex_(Update_04.21)'!$A$2:$A$959,'pokedex_(Update_04.21)'!$J$2:$J$959,"")))</f>
        <v/>
      </c>
    </row>
    <row r="695" spans="1:20" x14ac:dyDescent="0.35">
      <c r="A695" s="37"/>
      <c r="B695" s="37"/>
      <c r="C695" s="37" t="str">
        <f>IF(ISBLANK(A695),"",_xlfn.XLOOKUP(A695,'pokedex_(Update_04.21)'!$A$2:$A$959,'pokedex_(Update_04.21)'!$I$2:$I$959,""))</f>
        <v/>
      </c>
      <c r="D695" s="37" t="str">
        <f>IF(ISBLANK(A695),"",IF(_xlfn.XLOOKUP(A695,'pokedex_(Update_04.21)'!$A$2:$A$959,'pokedex_(Update_04.21)'!$J$2:$J$959,"")=0,"",_xlfn.XLOOKUP(A695,'pokedex_(Update_04.21)'!$A$2:$A$959,'pokedex_(Update_04.21)'!$J$2:$J$959,"")))</f>
        <v/>
      </c>
      <c r="Q695" s="37"/>
      <c r="R695" s="37"/>
      <c r="S695" s="37" t="str">
        <f>IF(ISBLANK(Q695),"",_xlfn.XLOOKUP(Q695,'pokedex_(Update_04.21)'!$A$2:$A$959,'pokedex_(Update_04.21)'!$I$2:$I$959,""))</f>
        <v/>
      </c>
      <c r="T695" s="37" t="str">
        <f>IF(ISBLANK(Q695),"",IF(_xlfn.XLOOKUP(Q695,'pokedex_(Update_04.21)'!$A$2:$A$959,'pokedex_(Update_04.21)'!$J$2:$J$959,"")=0,"",_xlfn.XLOOKUP(Q695,'pokedex_(Update_04.21)'!$A$2:$A$959,'pokedex_(Update_04.21)'!$J$2:$J$959,"")))</f>
        <v/>
      </c>
    </row>
    <row r="696" spans="1:20" x14ac:dyDescent="0.35">
      <c r="A696" s="37"/>
      <c r="B696" s="37"/>
      <c r="C696" s="37" t="str">
        <f>IF(ISBLANK(A696),"",_xlfn.XLOOKUP(A696,'pokedex_(Update_04.21)'!$A$2:$A$959,'pokedex_(Update_04.21)'!$I$2:$I$959,""))</f>
        <v/>
      </c>
      <c r="D696" s="37" t="str">
        <f>IF(ISBLANK(A696),"",IF(_xlfn.XLOOKUP(A696,'pokedex_(Update_04.21)'!$A$2:$A$959,'pokedex_(Update_04.21)'!$J$2:$J$959,"")=0,"",_xlfn.XLOOKUP(A696,'pokedex_(Update_04.21)'!$A$2:$A$959,'pokedex_(Update_04.21)'!$J$2:$J$959,"")))</f>
        <v/>
      </c>
      <c r="Q696" s="37"/>
      <c r="R696" s="37"/>
      <c r="S696" s="37" t="str">
        <f>IF(ISBLANK(Q696),"",_xlfn.XLOOKUP(Q696,'pokedex_(Update_04.21)'!$A$2:$A$959,'pokedex_(Update_04.21)'!$I$2:$I$959,""))</f>
        <v/>
      </c>
      <c r="T696" s="37" t="str">
        <f>IF(ISBLANK(Q696),"",IF(_xlfn.XLOOKUP(Q696,'pokedex_(Update_04.21)'!$A$2:$A$959,'pokedex_(Update_04.21)'!$J$2:$J$959,"")=0,"",_xlfn.XLOOKUP(Q696,'pokedex_(Update_04.21)'!$A$2:$A$959,'pokedex_(Update_04.21)'!$J$2:$J$959,"")))</f>
        <v/>
      </c>
    </row>
    <row r="697" spans="1:20" x14ac:dyDescent="0.35">
      <c r="A697" s="37"/>
      <c r="B697" s="37"/>
      <c r="C697" s="37" t="str">
        <f>IF(ISBLANK(A697),"",_xlfn.XLOOKUP(A697,'pokedex_(Update_04.21)'!$A$2:$A$959,'pokedex_(Update_04.21)'!$I$2:$I$959,""))</f>
        <v/>
      </c>
      <c r="D697" s="37" t="str">
        <f>IF(ISBLANK(A697),"",IF(_xlfn.XLOOKUP(A697,'pokedex_(Update_04.21)'!$A$2:$A$959,'pokedex_(Update_04.21)'!$J$2:$J$959,"")=0,"",_xlfn.XLOOKUP(A697,'pokedex_(Update_04.21)'!$A$2:$A$959,'pokedex_(Update_04.21)'!$J$2:$J$959,"")))</f>
        <v/>
      </c>
      <c r="Q697" s="37"/>
      <c r="R697" s="37"/>
      <c r="S697" s="37" t="str">
        <f>IF(ISBLANK(Q697),"",_xlfn.XLOOKUP(Q697,'pokedex_(Update_04.21)'!$A$2:$A$959,'pokedex_(Update_04.21)'!$I$2:$I$959,""))</f>
        <v/>
      </c>
      <c r="T697" s="37" t="str">
        <f>IF(ISBLANK(Q697),"",IF(_xlfn.XLOOKUP(Q697,'pokedex_(Update_04.21)'!$A$2:$A$959,'pokedex_(Update_04.21)'!$J$2:$J$959,"")=0,"",_xlfn.XLOOKUP(Q697,'pokedex_(Update_04.21)'!$A$2:$A$959,'pokedex_(Update_04.21)'!$J$2:$J$959,"")))</f>
        <v/>
      </c>
    </row>
    <row r="698" spans="1:20" x14ac:dyDescent="0.35">
      <c r="A698" s="37"/>
      <c r="B698" s="37"/>
      <c r="C698" s="37" t="str">
        <f>IF(ISBLANK(A698),"",_xlfn.XLOOKUP(A698,'pokedex_(Update_04.21)'!$A$2:$A$959,'pokedex_(Update_04.21)'!$I$2:$I$959,""))</f>
        <v/>
      </c>
      <c r="D698" s="37" t="str">
        <f>IF(ISBLANK(A698),"",IF(_xlfn.XLOOKUP(A698,'pokedex_(Update_04.21)'!$A$2:$A$959,'pokedex_(Update_04.21)'!$J$2:$J$959,"")=0,"",_xlfn.XLOOKUP(A698,'pokedex_(Update_04.21)'!$A$2:$A$959,'pokedex_(Update_04.21)'!$J$2:$J$959,"")))</f>
        <v/>
      </c>
      <c r="Q698" s="37"/>
      <c r="R698" s="37"/>
      <c r="S698" s="37" t="str">
        <f>IF(ISBLANK(Q698),"",_xlfn.XLOOKUP(Q698,'pokedex_(Update_04.21)'!$A$2:$A$959,'pokedex_(Update_04.21)'!$I$2:$I$959,""))</f>
        <v/>
      </c>
      <c r="T698" s="37" t="str">
        <f>IF(ISBLANK(Q698),"",IF(_xlfn.XLOOKUP(Q698,'pokedex_(Update_04.21)'!$A$2:$A$959,'pokedex_(Update_04.21)'!$J$2:$J$959,"")=0,"",_xlfn.XLOOKUP(Q698,'pokedex_(Update_04.21)'!$A$2:$A$959,'pokedex_(Update_04.21)'!$J$2:$J$959,"")))</f>
        <v/>
      </c>
    </row>
    <row r="699" spans="1:20" x14ac:dyDescent="0.35">
      <c r="A699" s="37"/>
      <c r="B699" s="37"/>
      <c r="C699" s="37" t="str">
        <f>IF(ISBLANK(A699),"",_xlfn.XLOOKUP(A699,'pokedex_(Update_04.21)'!$A$2:$A$959,'pokedex_(Update_04.21)'!$I$2:$I$959,""))</f>
        <v/>
      </c>
      <c r="D699" s="37" t="str">
        <f>IF(ISBLANK(A699),"",IF(_xlfn.XLOOKUP(A699,'pokedex_(Update_04.21)'!$A$2:$A$959,'pokedex_(Update_04.21)'!$J$2:$J$959,"")=0,"",_xlfn.XLOOKUP(A699,'pokedex_(Update_04.21)'!$A$2:$A$959,'pokedex_(Update_04.21)'!$J$2:$J$959,"")))</f>
        <v/>
      </c>
      <c r="Q699" s="37"/>
      <c r="R699" s="37"/>
      <c r="S699" s="37" t="str">
        <f>IF(ISBLANK(Q699),"",_xlfn.XLOOKUP(Q699,'pokedex_(Update_04.21)'!$A$2:$A$959,'pokedex_(Update_04.21)'!$I$2:$I$959,""))</f>
        <v/>
      </c>
      <c r="T699" s="37" t="str">
        <f>IF(ISBLANK(Q699),"",IF(_xlfn.XLOOKUP(Q699,'pokedex_(Update_04.21)'!$A$2:$A$959,'pokedex_(Update_04.21)'!$J$2:$J$959,"")=0,"",_xlfn.XLOOKUP(Q699,'pokedex_(Update_04.21)'!$A$2:$A$959,'pokedex_(Update_04.21)'!$J$2:$J$959,"")))</f>
        <v/>
      </c>
    </row>
    <row r="700" spans="1:20" x14ac:dyDescent="0.35">
      <c r="A700" s="37"/>
      <c r="B700" s="37"/>
      <c r="C700" s="37" t="str">
        <f>IF(ISBLANK(A700),"",_xlfn.XLOOKUP(A700,'pokedex_(Update_04.21)'!$A$2:$A$959,'pokedex_(Update_04.21)'!$I$2:$I$959,""))</f>
        <v/>
      </c>
      <c r="D700" s="37" t="str">
        <f>IF(ISBLANK(A700),"",IF(_xlfn.XLOOKUP(A700,'pokedex_(Update_04.21)'!$A$2:$A$959,'pokedex_(Update_04.21)'!$J$2:$J$959,"")=0,"",_xlfn.XLOOKUP(A700,'pokedex_(Update_04.21)'!$A$2:$A$959,'pokedex_(Update_04.21)'!$J$2:$J$959,"")))</f>
        <v/>
      </c>
      <c r="Q700" s="37"/>
      <c r="R700" s="37"/>
      <c r="S700" s="37" t="str">
        <f>IF(ISBLANK(Q700),"",_xlfn.XLOOKUP(Q700,'pokedex_(Update_04.21)'!$A$2:$A$959,'pokedex_(Update_04.21)'!$I$2:$I$959,""))</f>
        <v/>
      </c>
      <c r="T700" s="37" t="str">
        <f>IF(ISBLANK(Q700),"",IF(_xlfn.XLOOKUP(Q700,'pokedex_(Update_04.21)'!$A$2:$A$959,'pokedex_(Update_04.21)'!$J$2:$J$959,"")=0,"",_xlfn.XLOOKUP(Q700,'pokedex_(Update_04.21)'!$A$2:$A$959,'pokedex_(Update_04.21)'!$J$2:$J$959,"")))</f>
        <v/>
      </c>
    </row>
    <row r="701" spans="1:20" x14ac:dyDescent="0.35">
      <c r="A701" s="37"/>
      <c r="B701" s="37"/>
      <c r="C701" s="37" t="str">
        <f>IF(ISBLANK(A701),"",_xlfn.XLOOKUP(A701,'pokedex_(Update_04.21)'!$A$2:$A$959,'pokedex_(Update_04.21)'!$I$2:$I$959,""))</f>
        <v/>
      </c>
      <c r="D701" s="37" t="str">
        <f>IF(ISBLANK(A701),"",IF(_xlfn.XLOOKUP(A701,'pokedex_(Update_04.21)'!$A$2:$A$959,'pokedex_(Update_04.21)'!$J$2:$J$959,"")=0,"",_xlfn.XLOOKUP(A701,'pokedex_(Update_04.21)'!$A$2:$A$959,'pokedex_(Update_04.21)'!$J$2:$J$959,"")))</f>
        <v/>
      </c>
      <c r="Q701" s="37"/>
      <c r="R701" s="37"/>
      <c r="S701" s="37" t="str">
        <f>IF(ISBLANK(Q701),"",_xlfn.XLOOKUP(Q701,'pokedex_(Update_04.21)'!$A$2:$A$959,'pokedex_(Update_04.21)'!$I$2:$I$959,""))</f>
        <v/>
      </c>
      <c r="T701" s="37" t="str">
        <f>IF(ISBLANK(Q701),"",IF(_xlfn.XLOOKUP(Q701,'pokedex_(Update_04.21)'!$A$2:$A$959,'pokedex_(Update_04.21)'!$J$2:$J$959,"")=0,"",_xlfn.XLOOKUP(Q701,'pokedex_(Update_04.21)'!$A$2:$A$959,'pokedex_(Update_04.21)'!$J$2:$J$959,"")))</f>
        <v/>
      </c>
    </row>
    <row r="702" spans="1:20" x14ac:dyDescent="0.35">
      <c r="A702" s="37"/>
      <c r="B702" s="37"/>
      <c r="C702" s="37" t="str">
        <f>IF(ISBLANK(A702),"",_xlfn.XLOOKUP(A702,'pokedex_(Update_04.21)'!$A$2:$A$959,'pokedex_(Update_04.21)'!$I$2:$I$959,""))</f>
        <v/>
      </c>
      <c r="D702" s="37" t="str">
        <f>IF(ISBLANK(A702),"",IF(_xlfn.XLOOKUP(A702,'pokedex_(Update_04.21)'!$A$2:$A$959,'pokedex_(Update_04.21)'!$J$2:$J$959,"")=0,"",_xlfn.XLOOKUP(A702,'pokedex_(Update_04.21)'!$A$2:$A$959,'pokedex_(Update_04.21)'!$J$2:$J$959,"")))</f>
        <v/>
      </c>
      <c r="Q702" s="37"/>
      <c r="R702" s="37"/>
      <c r="S702" s="37" t="str">
        <f>IF(ISBLANK(Q702),"",_xlfn.XLOOKUP(Q702,'pokedex_(Update_04.21)'!$A$2:$A$959,'pokedex_(Update_04.21)'!$I$2:$I$959,""))</f>
        <v/>
      </c>
      <c r="T702" s="37" t="str">
        <f>IF(ISBLANK(Q702),"",IF(_xlfn.XLOOKUP(Q702,'pokedex_(Update_04.21)'!$A$2:$A$959,'pokedex_(Update_04.21)'!$J$2:$J$959,"")=0,"",_xlfn.XLOOKUP(Q702,'pokedex_(Update_04.21)'!$A$2:$A$959,'pokedex_(Update_04.21)'!$J$2:$J$959,"")))</f>
        <v/>
      </c>
    </row>
    <row r="703" spans="1:20" x14ac:dyDescent="0.35">
      <c r="A703" s="37"/>
      <c r="B703" s="37"/>
      <c r="C703" s="37" t="str">
        <f>IF(ISBLANK(A703),"",_xlfn.XLOOKUP(A703,'pokedex_(Update_04.21)'!$A$2:$A$959,'pokedex_(Update_04.21)'!$I$2:$I$959,""))</f>
        <v/>
      </c>
      <c r="D703" s="37" t="str">
        <f>IF(ISBLANK(A703),"",IF(_xlfn.XLOOKUP(A703,'pokedex_(Update_04.21)'!$A$2:$A$959,'pokedex_(Update_04.21)'!$J$2:$J$959,"")=0,"",_xlfn.XLOOKUP(A703,'pokedex_(Update_04.21)'!$A$2:$A$959,'pokedex_(Update_04.21)'!$J$2:$J$959,"")))</f>
        <v/>
      </c>
      <c r="Q703" s="37"/>
      <c r="R703" s="37"/>
      <c r="S703" s="37" t="str">
        <f>IF(ISBLANK(Q703),"",_xlfn.XLOOKUP(Q703,'pokedex_(Update_04.21)'!$A$2:$A$959,'pokedex_(Update_04.21)'!$I$2:$I$959,""))</f>
        <v/>
      </c>
      <c r="T703" s="37" t="str">
        <f>IF(ISBLANK(Q703),"",IF(_xlfn.XLOOKUP(Q703,'pokedex_(Update_04.21)'!$A$2:$A$959,'pokedex_(Update_04.21)'!$J$2:$J$959,"")=0,"",_xlfn.XLOOKUP(Q703,'pokedex_(Update_04.21)'!$A$2:$A$959,'pokedex_(Update_04.21)'!$J$2:$J$959,"")))</f>
        <v/>
      </c>
    </row>
    <row r="704" spans="1:20" x14ac:dyDescent="0.35">
      <c r="A704" s="37"/>
      <c r="B704" s="37"/>
      <c r="C704" s="37" t="str">
        <f>IF(ISBLANK(A704),"",_xlfn.XLOOKUP(A704,'pokedex_(Update_04.21)'!$A$2:$A$959,'pokedex_(Update_04.21)'!$I$2:$I$959,""))</f>
        <v/>
      </c>
      <c r="D704" s="37" t="str">
        <f>IF(ISBLANK(A704),"",IF(_xlfn.XLOOKUP(A704,'pokedex_(Update_04.21)'!$A$2:$A$959,'pokedex_(Update_04.21)'!$J$2:$J$959,"")=0,"",_xlfn.XLOOKUP(A704,'pokedex_(Update_04.21)'!$A$2:$A$959,'pokedex_(Update_04.21)'!$J$2:$J$959,"")))</f>
        <v/>
      </c>
      <c r="Q704" s="37"/>
      <c r="R704" s="37"/>
      <c r="S704" s="37" t="str">
        <f>IF(ISBLANK(Q704),"",_xlfn.XLOOKUP(Q704,'pokedex_(Update_04.21)'!$A$2:$A$959,'pokedex_(Update_04.21)'!$I$2:$I$959,""))</f>
        <v/>
      </c>
      <c r="T704" s="37" t="str">
        <f>IF(ISBLANK(Q704),"",IF(_xlfn.XLOOKUP(Q704,'pokedex_(Update_04.21)'!$A$2:$A$959,'pokedex_(Update_04.21)'!$J$2:$J$959,"")=0,"",_xlfn.XLOOKUP(Q704,'pokedex_(Update_04.21)'!$A$2:$A$959,'pokedex_(Update_04.21)'!$J$2:$J$959,"")))</f>
        <v/>
      </c>
    </row>
    <row r="705" spans="1:20" x14ac:dyDescent="0.35">
      <c r="A705" s="37"/>
      <c r="B705" s="37"/>
      <c r="C705" s="37" t="str">
        <f>IF(ISBLANK(A705),"",_xlfn.XLOOKUP(A705,'pokedex_(Update_04.21)'!$A$2:$A$959,'pokedex_(Update_04.21)'!$I$2:$I$959,""))</f>
        <v/>
      </c>
      <c r="D705" s="37" t="str">
        <f>IF(ISBLANK(A705),"",IF(_xlfn.XLOOKUP(A705,'pokedex_(Update_04.21)'!$A$2:$A$959,'pokedex_(Update_04.21)'!$J$2:$J$959,"")=0,"",_xlfn.XLOOKUP(A705,'pokedex_(Update_04.21)'!$A$2:$A$959,'pokedex_(Update_04.21)'!$J$2:$J$959,"")))</f>
        <v/>
      </c>
      <c r="Q705" s="37"/>
      <c r="R705" s="37"/>
      <c r="S705" s="37" t="str">
        <f>IF(ISBLANK(Q705),"",_xlfn.XLOOKUP(Q705,'pokedex_(Update_04.21)'!$A$2:$A$959,'pokedex_(Update_04.21)'!$I$2:$I$959,""))</f>
        <v/>
      </c>
      <c r="T705" s="37" t="str">
        <f>IF(ISBLANK(Q705),"",IF(_xlfn.XLOOKUP(Q705,'pokedex_(Update_04.21)'!$A$2:$A$959,'pokedex_(Update_04.21)'!$J$2:$J$959,"")=0,"",_xlfn.XLOOKUP(Q705,'pokedex_(Update_04.21)'!$A$2:$A$959,'pokedex_(Update_04.21)'!$J$2:$J$959,"")))</f>
        <v/>
      </c>
    </row>
    <row r="706" spans="1:20" x14ac:dyDescent="0.35">
      <c r="A706" s="37"/>
      <c r="B706" s="37"/>
      <c r="C706" s="37" t="str">
        <f>IF(ISBLANK(A706),"",_xlfn.XLOOKUP(A706,'pokedex_(Update_04.21)'!$A$2:$A$959,'pokedex_(Update_04.21)'!$I$2:$I$959,""))</f>
        <v/>
      </c>
      <c r="D706" s="37" t="str">
        <f>IF(ISBLANK(A706),"",IF(_xlfn.XLOOKUP(A706,'pokedex_(Update_04.21)'!$A$2:$A$959,'pokedex_(Update_04.21)'!$J$2:$J$959,"")=0,"",_xlfn.XLOOKUP(A706,'pokedex_(Update_04.21)'!$A$2:$A$959,'pokedex_(Update_04.21)'!$J$2:$J$959,"")))</f>
        <v/>
      </c>
      <c r="Q706" s="37"/>
      <c r="R706" s="37"/>
      <c r="S706" s="37" t="str">
        <f>IF(ISBLANK(Q706),"",_xlfn.XLOOKUP(Q706,'pokedex_(Update_04.21)'!$A$2:$A$959,'pokedex_(Update_04.21)'!$I$2:$I$959,""))</f>
        <v/>
      </c>
      <c r="T706" s="37" t="str">
        <f>IF(ISBLANK(Q706),"",IF(_xlfn.XLOOKUP(Q706,'pokedex_(Update_04.21)'!$A$2:$A$959,'pokedex_(Update_04.21)'!$J$2:$J$959,"")=0,"",_xlfn.XLOOKUP(Q706,'pokedex_(Update_04.21)'!$A$2:$A$959,'pokedex_(Update_04.21)'!$J$2:$J$959,"")))</f>
        <v/>
      </c>
    </row>
    <row r="707" spans="1:20" x14ac:dyDescent="0.35">
      <c r="A707" s="37"/>
      <c r="B707" s="37"/>
      <c r="C707" s="37" t="str">
        <f>IF(ISBLANK(A707),"",_xlfn.XLOOKUP(A707,'pokedex_(Update_04.21)'!$A$2:$A$959,'pokedex_(Update_04.21)'!$I$2:$I$959,""))</f>
        <v/>
      </c>
      <c r="D707" s="37" t="str">
        <f>IF(ISBLANK(A707),"",IF(_xlfn.XLOOKUP(A707,'pokedex_(Update_04.21)'!$A$2:$A$959,'pokedex_(Update_04.21)'!$J$2:$J$959,"")=0,"",_xlfn.XLOOKUP(A707,'pokedex_(Update_04.21)'!$A$2:$A$959,'pokedex_(Update_04.21)'!$J$2:$J$959,"")))</f>
        <v/>
      </c>
      <c r="Q707" s="37"/>
      <c r="R707" s="37"/>
      <c r="S707" s="37" t="str">
        <f>IF(ISBLANK(Q707),"",_xlfn.XLOOKUP(Q707,'pokedex_(Update_04.21)'!$A$2:$A$959,'pokedex_(Update_04.21)'!$I$2:$I$959,""))</f>
        <v/>
      </c>
      <c r="T707" s="37" t="str">
        <f>IF(ISBLANK(Q707),"",IF(_xlfn.XLOOKUP(Q707,'pokedex_(Update_04.21)'!$A$2:$A$959,'pokedex_(Update_04.21)'!$J$2:$J$959,"")=0,"",_xlfn.XLOOKUP(Q707,'pokedex_(Update_04.21)'!$A$2:$A$959,'pokedex_(Update_04.21)'!$J$2:$J$959,"")))</f>
        <v/>
      </c>
    </row>
    <row r="708" spans="1:20" x14ac:dyDescent="0.35">
      <c r="A708" s="37"/>
      <c r="B708" s="37"/>
      <c r="C708" s="37" t="str">
        <f>IF(ISBLANK(A708),"",_xlfn.XLOOKUP(A708,'pokedex_(Update_04.21)'!$A$2:$A$959,'pokedex_(Update_04.21)'!$I$2:$I$959,""))</f>
        <v/>
      </c>
      <c r="D708" s="37" t="str">
        <f>IF(ISBLANK(A708),"",IF(_xlfn.XLOOKUP(A708,'pokedex_(Update_04.21)'!$A$2:$A$959,'pokedex_(Update_04.21)'!$J$2:$J$959,"")=0,"",_xlfn.XLOOKUP(A708,'pokedex_(Update_04.21)'!$A$2:$A$959,'pokedex_(Update_04.21)'!$J$2:$J$959,"")))</f>
        <v/>
      </c>
      <c r="Q708" s="37"/>
      <c r="R708" s="37"/>
      <c r="S708" s="37" t="str">
        <f>IF(ISBLANK(Q708),"",_xlfn.XLOOKUP(Q708,'pokedex_(Update_04.21)'!$A$2:$A$959,'pokedex_(Update_04.21)'!$I$2:$I$959,""))</f>
        <v/>
      </c>
      <c r="T708" s="37" t="str">
        <f>IF(ISBLANK(Q708),"",IF(_xlfn.XLOOKUP(Q708,'pokedex_(Update_04.21)'!$A$2:$A$959,'pokedex_(Update_04.21)'!$J$2:$J$959,"")=0,"",_xlfn.XLOOKUP(Q708,'pokedex_(Update_04.21)'!$A$2:$A$959,'pokedex_(Update_04.21)'!$J$2:$J$959,"")))</f>
        <v/>
      </c>
    </row>
    <row r="709" spans="1:20" x14ac:dyDescent="0.35">
      <c r="A709" s="37"/>
      <c r="B709" s="37"/>
      <c r="C709" s="37" t="str">
        <f>IF(ISBLANK(A709),"",_xlfn.XLOOKUP(A709,'pokedex_(Update_04.21)'!$A$2:$A$959,'pokedex_(Update_04.21)'!$I$2:$I$959,""))</f>
        <v/>
      </c>
      <c r="D709" s="37" t="str">
        <f>IF(ISBLANK(A709),"",IF(_xlfn.XLOOKUP(A709,'pokedex_(Update_04.21)'!$A$2:$A$959,'pokedex_(Update_04.21)'!$J$2:$J$959,"")=0,"",_xlfn.XLOOKUP(A709,'pokedex_(Update_04.21)'!$A$2:$A$959,'pokedex_(Update_04.21)'!$J$2:$J$959,"")))</f>
        <v/>
      </c>
      <c r="Q709" s="37"/>
      <c r="R709" s="37"/>
      <c r="S709" s="37" t="str">
        <f>IF(ISBLANK(Q709),"",_xlfn.XLOOKUP(Q709,'pokedex_(Update_04.21)'!$A$2:$A$959,'pokedex_(Update_04.21)'!$I$2:$I$959,""))</f>
        <v/>
      </c>
      <c r="T709" s="37" t="str">
        <f>IF(ISBLANK(Q709),"",IF(_xlfn.XLOOKUP(Q709,'pokedex_(Update_04.21)'!$A$2:$A$959,'pokedex_(Update_04.21)'!$J$2:$J$959,"")=0,"",_xlfn.XLOOKUP(Q709,'pokedex_(Update_04.21)'!$A$2:$A$959,'pokedex_(Update_04.21)'!$J$2:$J$959,"")))</f>
        <v/>
      </c>
    </row>
    <row r="710" spans="1:20" x14ac:dyDescent="0.35">
      <c r="A710" s="37"/>
      <c r="B710" s="37"/>
      <c r="C710" s="37" t="str">
        <f>IF(ISBLANK(A710),"",_xlfn.XLOOKUP(A710,'pokedex_(Update_04.21)'!$A$2:$A$959,'pokedex_(Update_04.21)'!$I$2:$I$959,""))</f>
        <v/>
      </c>
      <c r="D710" s="37" t="str">
        <f>IF(ISBLANK(A710),"",IF(_xlfn.XLOOKUP(A710,'pokedex_(Update_04.21)'!$A$2:$A$959,'pokedex_(Update_04.21)'!$J$2:$J$959,"")=0,"",_xlfn.XLOOKUP(A710,'pokedex_(Update_04.21)'!$A$2:$A$959,'pokedex_(Update_04.21)'!$J$2:$J$959,"")))</f>
        <v/>
      </c>
      <c r="Q710" s="37"/>
      <c r="R710" s="37"/>
      <c r="S710" s="37" t="str">
        <f>IF(ISBLANK(Q710),"",_xlfn.XLOOKUP(Q710,'pokedex_(Update_04.21)'!$A$2:$A$959,'pokedex_(Update_04.21)'!$I$2:$I$959,""))</f>
        <v/>
      </c>
      <c r="T710" s="37" t="str">
        <f>IF(ISBLANK(Q710),"",IF(_xlfn.XLOOKUP(Q710,'pokedex_(Update_04.21)'!$A$2:$A$959,'pokedex_(Update_04.21)'!$J$2:$J$959,"")=0,"",_xlfn.XLOOKUP(Q710,'pokedex_(Update_04.21)'!$A$2:$A$959,'pokedex_(Update_04.21)'!$J$2:$J$959,"")))</f>
        <v/>
      </c>
    </row>
    <row r="711" spans="1:20" x14ac:dyDescent="0.35">
      <c r="A711" s="37"/>
      <c r="B711" s="37"/>
      <c r="C711" s="37" t="str">
        <f>IF(ISBLANK(A711),"",_xlfn.XLOOKUP(A711,'pokedex_(Update_04.21)'!$A$2:$A$959,'pokedex_(Update_04.21)'!$I$2:$I$959,""))</f>
        <v/>
      </c>
      <c r="D711" s="37" t="str">
        <f>IF(ISBLANK(A711),"",IF(_xlfn.XLOOKUP(A711,'pokedex_(Update_04.21)'!$A$2:$A$959,'pokedex_(Update_04.21)'!$J$2:$J$959,"")=0,"",_xlfn.XLOOKUP(A711,'pokedex_(Update_04.21)'!$A$2:$A$959,'pokedex_(Update_04.21)'!$J$2:$J$959,"")))</f>
        <v/>
      </c>
      <c r="Q711" s="37"/>
      <c r="R711" s="37"/>
      <c r="S711" s="37" t="str">
        <f>IF(ISBLANK(Q711),"",_xlfn.XLOOKUP(Q711,'pokedex_(Update_04.21)'!$A$2:$A$959,'pokedex_(Update_04.21)'!$I$2:$I$959,""))</f>
        <v/>
      </c>
      <c r="T711" s="37" t="str">
        <f>IF(ISBLANK(Q711),"",IF(_xlfn.XLOOKUP(Q711,'pokedex_(Update_04.21)'!$A$2:$A$959,'pokedex_(Update_04.21)'!$J$2:$J$959,"")=0,"",_xlfn.XLOOKUP(Q711,'pokedex_(Update_04.21)'!$A$2:$A$959,'pokedex_(Update_04.21)'!$J$2:$J$959,"")))</f>
        <v/>
      </c>
    </row>
    <row r="712" spans="1:20" x14ac:dyDescent="0.35">
      <c r="A712" s="37"/>
      <c r="B712" s="37"/>
      <c r="C712" s="37" t="str">
        <f>IF(ISBLANK(A712),"",_xlfn.XLOOKUP(A712,'pokedex_(Update_04.21)'!$A$2:$A$959,'pokedex_(Update_04.21)'!$I$2:$I$959,""))</f>
        <v/>
      </c>
      <c r="D712" s="37" t="str">
        <f>IF(ISBLANK(A712),"",IF(_xlfn.XLOOKUP(A712,'pokedex_(Update_04.21)'!$A$2:$A$959,'pokedex_(Update_04.21)'!$J$2:$J$959,"")=0,"",_xlfn.XLOOKUP(A712,'pokedex_(Update_04.21)'!$A$2:$A$959,'pokedex_(Update_04.21)'!$J$2:$J$959,"")))</f>
        <v/>
      </c>
      <c r="Q712" s="37"/>
      <c r="R712" s="37"/>
      <c r="S712" s="37" t="str">
        <f>IF(ISBLANK(Q712),"",_xlfn.XLOOKUP(Q712,'pokedex_(Update_04.21)'!$A$2:$A$959,'pokedex_(Update_04.21)'!$I$2:$I$959,""))</f>
        <v/>
      </c>
      <c r="T712" s="37" t="str">
        <f>IF(ISBLANK(Q712),"",IF(_xlfn.XLOOKUP(Q712,'pokedex_(Update_04.21)'!$A$2:$A$959,'pokedex_(Update_04.21)'!$J$2:$J$959,"")=0,"",_xlfn.XLOOKUP(Q712,'pokedex_(Update_04.21)'!$A$2:$A$959,'pokedex_(Update_04.21)'!$J$2:$J$959,"")))</f>
        <v/>
      </c>
    </row>
    <row r="713" spans="1:20" x14ac:dyDescent="0.35">
      <c r="A713" s="37"/>
      <c r="B713" s="37"/>
      <c r="C713" s="37" t="str">
        <f>IF(ISBLANK(A713),"",_xlfn.XLOOKUP(A713,'pokedex_(Update_04.21)'!$A$2:$A$959,'pokedex_(Update_04.21)'!$I$2:$I$959,""))</f>
        <v/>
      </c>
      <c r="D713" s="37" t="str">
        <f>IF(ISBLANK(A713),"",IF(_xlfn.XLOOKUP(A713,'pokedex_(Update_04.21)'!$A$2:$A$959,'pokedex_(Update_04.21)'!$J$2:$J$959,"")=0,"",_xlfn.XLOOKUP(A713,'pokedex_(Update_04.21)'!$A$2:$A$959,'pokedex_(Update_04.21)'!$J$2:$J$959,"")))</f>
        <v/>
      </c>
      <c r="Q713" s="37"/>
      <c r="R713" s="37"/>
      <c r="S713" s="37" t="str">
        <f>IF(ISBLANK(Q713),"",_xlfn.XLOOKUP(Q713,'pokedex_(Update_04.21)'!$A$2:$A$959,'pokedex_(Update_04.21)'!$I$2:$I$959,""))</f>
        <v/>
      </c>
      <c r="T713" s="37" t="str">
        <f>IF(ISBLANK(Q713),"",IF(_xlfn.XLOOKUP(Q713,'pokedex_(Update_04.21)'!$A$2:$A$959,'pokedex_(Update_04.21)'!$J$2:$J$959,"")=0,"",_xlfn.XLOOKUP(Q713,'pokedex_(Update_04.21)'!$A$2:$A$959,'pokedex_(Update_04.21)'!$J$2:$J$959,"")))</f>
        <v/>
      </c>
    </row>
    <row r="714" spans="1:20" x14ac:dyDescent="0.35">
      <c r="A714" s="37"/>
      <c r="B714" s="37"/>
      <c r="C714" s="37" t="str">
        <f>IF(ISBLANK(A714),"",_xlfn.XLOOKUP(A714,'pokedex_(Update_04.21)'!$A$2:$A$959,'pokedex_(Update_04.21)'!$I$2:$I$959,""))</f>
        <v/>
      </c>
      <c r="D714" s="37" t="str">
        <f>IF(ISBLANK(A714),"",IF(_xlfn.XLOOKUP(A714,'pokedex_(Update_04.21)'!$A$2:$A$959,'pokedex_(Update_04.21)'!$J$2:$J$959,"")=0,"",_xlfn.XLOOKUP(A714,'pokedex_(Update_04.21)'!$A$2:$A$959,'pokedex_(Update_04.21)'!$J$2:$J$959,"")))</f>
        <v/>
      </c>
      <c r="Q714" s="37"/>
      <c r="R714" s="37"/>
      <c r="S714" s="37" t="str">
        <f>IF(ISBLANK(Q714),"",_xlfn.XLOOKUP(Q714,'pokedex_(Update_04.21)'!$A$2:$A$959,'pokedex_(Update_04.21)'!$I$2:$I$959,""))</f>
        <v/>
      </c>
      <c r="T714" s="37" t="str">
        <f>IF(ISBLANK(Q714),"",IF(_xlfn.XLOOKUP(Q714,'pokedex_(Update_04.21)'!$A$2:$A$959,'pokedex_(Update_04.21)'!$J$2:$J$959,"")=0,"",_xlfn.XLOOKUP(Q714,'pokedex_(Update_04.21)'!$A$2:$A$959,'pokedex_(Update_04.21)'!$J$2:$J$959,"")))</f>
        <v/>
      </c>
    </row>
    <row r="715" spans="1:20" x14ac:dyDescent="0.35">
      <c r="A715" s="37"/>
      <c r="B715" s="37"/>
      <c r="C715" s="37" t="str">
        <f>IF(ISBLANK(A715),"",_xlfn.XLOOKUP(A715,'pokedex_(Update_04.21)'!$A$2:$A$959,'pokedex_(Update_04.21)'!$I$2:$I$959,""))</f>
        <v/>
      </c>
      <c r="D715" s="37" t="str">
        <f>IF(ISBLANK(A715),"",IF(_xlfn.XLOOKUP(A715,'pokedex_(Update_04.21)'!$A$2:$A$959,'pokedex_(Update_04.21)'!$J$2:$J$959,"")=0,"",_xlfn.XLOOKUP(A715,'pokedex_(Update_04.21)'!$A$2:$A$959,'pokedex_(Update_04.21)'!$J$2:$J$959,"")))</f>
        <v/>
      </c>
      <c r="Q715" s="37"/>
      <c r="R715" s="37"/>
      <c r="S715" s="37" t="str">
        <f>IF(ISBLANK(Q715),"",_xlfn.XLOOKUP(Q715,'pokedex_(Update_04.21)'!$A$2:$A$959,'pokedex_(Update_04.21)'!$I$2:$I$959,""))</f>
        <v/>
      </c>
      <c r="T715" s="37" t="str">
        <f>IF(ISBLANK(Q715),"",IF(_xlfn.XLOOKUP(Q715,'pokedex_(Update_04.21)'!$A$2:$A$959,'pokedex_(Update_04.21)'!$J$2:$J$959,"")=0,"",_xlfn.XLOOKUP(Q715,'pokedex_(Update_04.21)'!$A$2:$A$959,'pokedex_(Update_04.21)'!$J$2:$J$959,"")))</f>
        <v/>
      </c>
    </row>
    <row r="716" spans="1:20" x14ac:dyDescent="0.35">
      <c r="A716" s="37"/>
      <c r="B716" s="37"/>
      <c r="C716" s="37" t="str">
        <f>IF(ISBLANK(A716),"",_xlfn.XLOOKUP(A716,'pokedex_(Update_04.21)'!$A$2:$A$959,'pokedex_(Update_04.21)'!$I$2:$I$959,""))</f>
        <v/>
      </c>
      <c r="D716" s="37" t="str">
        <f>IF(ISBLANK(A716),"",IF(_xlfn.XLOOKUP(A716,'pokedex_(Update_04.21)'!$A$2:$A$959,'pokedex_(Update_04.21)'!$J$2:$J$959,"")=0,"",_xlfn.XLOOKUP(A716,'pokedex_(Update_04.21)'!$A$2:$A$959,'pokedex_(Update_04.21)'!$J$2:$J$959,"")))</f>
        <v/>
      </c>
      <c r="Q716" s="37"/>
      <c r="R716" s="37"/>
      <c r="S716" s="37" t="str">
        <f>IF(ISBLANK(Q716),"",_xlfn.XLOOKUP(Q716,'pokedex_(Update_04.21)'!$A$2:$A$959,'pokedex_(Update_04.21)'!$I$2:$I$959,""))</f>
        <v/>
      </c>
      <c r="T716" s="37" t="str">
        <f>IF(ISBLANK(Q716),"",IF(_xlfn.XLOOKUP(Q716,'pokedex_(Update_04.21)'!$A$2:$A$959,'pokedex_(Update_04.21)'!$J$2:$J$959,"")=0,"",_xlfn.XLOOKUP(Q716,'pokedex_(Update_04.21)'!$A$2:$A$959,'pokedex_(Update_04.21)'!$J$2:$J$959,"")))</f>
        <v/>
      </c>
    </row>
    <row r="717" spans="1:20" x14ac:dyDescent="0.35">
      <c r="A717" s="37"/>
      <c r="B717" s="37"/>
      <c r="C717" s="37" t="str">
        <f>IF(ISBLANK(A717),"",_xlfn.XLOOKUP(A717,'pokedex_(Update_04.21)'!$A$2:$A$959,'pokedex_(Update_04.21)'!$I$2:$I$959,""))</f>
        <v/>
      </c>
      <c r="D717" s="37" t="str">
        <f>IF(ISBLANK(A717),"",IF(_xlfn.XLOOKUP(A717,'pokedex_(Update_04.21)'!$A$2:$A$959,'pokedex_(Update_04.21)'!$J$2:$J$959,"")=0,"",_xlfn.XLOOKUP(A717,'pokedex_(Update_04.21)'!$A$2:$A$959,'pokedex_(Update_04.21)'!$J$2:$J$959,"")))</f>
        <v/>
      </c>
      <c r="Q717" s="37"/>
      <c r="R717" s="37"/>
      <c r="S717" s="37" t="str">
        <f>IF(ISBLANK(Q717),"",_xlfn.XLOOKUP(Q717,'pokedex_(Update_04.21)'!$A$2:$A$959,'pokedex_(Update_04.21)'!$I$2:$I$959,""))</f>
        <v/>
      </c>
      <c r="T717" s="37" t="str">
        <f>IF(ISBLANK(Q717),"",IF(_xlfn.XLOOKUP(Q717,'pokedex_(Update_04.21)'!$A$2:$A$959,'pokedex_(Update_04.21)'!$J$2:$J$959,"")=0,"",_xlfn.XLOOKUP(Q717,'pokedex_(Update_04.21)'!$A$2:$A$959,'pokedex_(Update_04.21)'!$J$2:$J$959,"")))</f>
        <v/>
      </c>
    </row>
    <row r="718" spans="1:20" x14ac:dyDescent="0.35">
      <c r="A718" s="37"/>
      <c r="B718" s="37"/>
      <c r="C718" s="37" t="str">
        <f>IF(ISBLANK(A718),"",_xlfn.XLOOKUP(A718,'pokedex_(Update_04.21)'!$A$2:$A$959,'pokedex_(Update_04.21)'!$I$2:$I$959,""))</f>
        <v/>
      </c>
      <c r="D718" s="37" t="str">
        <f>IF(ISBLANK(A718),"",IF(_xlfn.XLOOKUP(A718,'pokedex_(Update_04.21)'!$A$2:$A$959,'pokedex_(Update_04.21)'!$J$2:$J$959,"")=0,"",_xlfn.XLOOKUP(A718,'pokedex_(Update_04.21)'!$A$2:$A$959,'pokedex_(Update_04.21)'!$J$2:$J$959,"")))</f>
        <v/>
      </c>
      <c r="Q718" s="37"/>
      <c r="R718" s="37"/>
      <c r="S718" s="37" t="str">
        <f>IF(ISBLANK(Q718),"",_xlfn.XLOOKUP(Q718,'pokedex_(Update_04.21)'!$A$2:$A$959,'pokedex_(Update_04.21)'!$I$2:$I$959,""))</f>
        <v/>
      </c>
      <c r="T718" s="37" t="str">
        <f>IF(ISBLANK(Q718),"",IF(_xlfn.XLOOKUP(Q718,'pokedex_(Update_04.21)'!$A$2:$A$959,'pokedex_(Update_04.21)'!$J$2:$J$959,"")=0,"",_xlfn.XLOOKUP(Q718,'pokedex_(Update_04.21)'!$A$2:$A$959,'pokedex_(Update_04.21)'!$J$2:$J$959,"")))</f>
        <v/>
      </c>
    </row>
    <row r="719" spans="1:20" x14ac:dyDescent="0.35">
      <c r="A719" s="37"/>
      <c r="B719" s="37"/>
      <c r="C719" s="37" t="str">
        <f>IF(ISBLANK(A719),"",_xlfn.XLOOKUP(A719,'pokedex_(Update_04.21)'!$A$2:$A$959,'pokedex_(Update_04.21)'!$I$2:$I$959,""))</f>
        <v/>
      </c>
      <c r="D719" s="37" t="str">
        <f>IF(ISBLANK(A719),"",IF(_xlfn.XLOOKUP(A719,'pokedex_(Update_04.21)'!$A$2:$A$959,'pokedex_(Update_04.21)'!$J$2:$J$959,"")=0,"",_xlfn.XLOOKUP(A719,'pokedex_(Update_04.21)'!$A$2:$A$959,'pokedex_(Update_04.21)'!$J$2:$J$959,"")))</f>
        <v/>
      </c>
      <c r="Q719" s="37"/>
      <c r="R719" s="37"/>
      <c r="S719" s="37" t="str">
        <f>IF(ISBLANK(Q719),"",_xlfn.XLOOKUP(Q719,'pokedex_(Update_04.21)'!$A$2:$A$959,'pokedex_(Update_04.21)'!$I$2:$I$959,""))</f>
        <v/>
      </c>
      <c r="T719" s="37" t="str">
        <f>IF(ISBLANK(Q719),"",IF(_xlfn.XLOOKUP(Q719,'pokedex_(Update_04.21)'!$A$2:$A$959,'pokedex_(Update_04.21)'!$J$2:$J$959,"")=0,"",_xlfn.XLOOKUP(Q719,'pokedex_(Update_04.21)'!$A$2:$A$959,'pokedex_(Update_04.21)'!$J$2:$J$959,"")))</f>
        <v/>
      </c>
    </row>
    <row r="720" spans="1:20" x14ac:dyDescent="0.35">
      <c r="A720" s="37"/>
      <c r="B720" s="37"/>
      <c r="C720" s="37" t="str">
        <f>IF(ISBLANK(A720),"",_xlfn.XLOOKUP(A720,'pokedex_(Update_04.21)'!$A$2:$A$959,'pokedex_(Update_04.21)'!$I$2:$I$959,""))</f>
        <v/>
      </c>
      <c r="D720" s="37" t="str">
        <f>IF(ISBLANK(A720),"",IF(_xlfn.XLOOKUP(A720,'pokedex_(Update_04.21)'!$A$2:$A$959,'pokedex_(Update_04.21)'!$J$2:$J$959,"")=0,"",_xlfn.XLOOKUP(A720,'pokedex_(Update_04.21)'!$A$2:$A$959,'pokedex_(Update_04.21)'!$J$2:$J$959,"")))</f>
        <v/>
      </c>
      <c r="Q720" s="37"/>
      <c r="R720" s="37"/>
      <c r="S720" s="37" t="str">
        <f>IF(ISBLANK(Q720),"",_xlfn.XLOOKUP(Q720,'pokedex_(Update_04.21)'!$A$2:$A$959,'pokedex_(Update_04.21)'!$I$2:$I$959,""))</f>
        <v/>
      </c>
      <c r="T720" s="37" t="str">
        <f>IF(ISBLANK(Q720),"",IF(_xlfn.XLOOKUP(Q720,'pokedex_(Update_04.21)'!$A$2:$A$959,'pokedex_(Update_04.21)'!$J$2:$J$959,"")=0,"",_xlfn.XLOOKUP(Q720,'pokedex_(Update_04.21)'!$A$2:$A$959,'pokedex_(Update_04.21)'!$J$2:$J$959,"")))</f>
        <v/>
      </c>
    </row>
    <row r="721" spans="1:20" x14ac:dyDescent="0.35">
      <c r="A721" s="37"/>
      <c r="B721" s="37"/>
      <c r="C721" s="37" t="str">
        <f>IF(ISBLANK(A721),"",_xlfn.XLOOKUP(A721,'pokedex_(Update_04.21)'!$A$2:$A$959,'pokedex_(Update_04.21)'!$I$2:$I$959,""))</f>
        <v/>
      </c>
      <c r="D721" s="37" t="str">
        <f>IF(ISBLANK(A721),"",IF(_xlfn.XLOOKUP(A721,'pokedex_(Update_04.21)'!$A$2:$A$959,'pokedex_(Update_04.21)'!$J$2:$J$959,"")=0,"",_xlfn.XLOOKUP(A721,'pokedex_(Update_04.21)'!$A$2:$A$959,'pokedex_(Update_04.21)'!$J$2:$J$959,"")))</f>
        <v/>
      </c>
      <c r="Q721" s="37"/>
      <c r="R721" s="37"/>
      <c r="S721" s="37" t="str">
        <f>IF(ISBLANK(Q721),"",_xlfn.XLOOKUP(Q721,'pokedex_(Update_04.21)'!$A$2:$A$959,'pokedex_(Update_04.21)'!$I$2:$I$959,""))</f>
        <v/>
      </c>
      <c r="T721" s="37" t="str">
        <f>IF(ISBLANK(Q721),"",IF(_xlfn.XLOOKUP(Q721,'pokedex_(Update_04.21)'!$A$2:$A$959,'pokedex_(Update_04.21)'!$J$2:$J$959,"")=0,"",_xlfn.XLOOKUP(Q721,'pokedex_(Update_04.21)'!$A$2:$A$959,'pokedex_(Update_04.21)'!$J$2:$J$959,"")))</f>
        <v/>
      </c>
    </row>
    <row r="722" spans="1:20" x14ac:dyDescent="0.35">
      <c r="A722" s="37"/>
      <c r="B722" s="37"/>
      <c r="C722" s="37" t="str">
        <f>IF(ISBLANK(A722),"",_xlfn.XLOOKUP(A722,'pokedex_(Update_04.21)'!$A$2:$A$959,'pokedex_(Update_04.21)'!$I$2:$I$959,""))</f>
        <v/>
      </c>
      <c r="D722" s="37" t="str">
        <f>IF(ISBLANK(A722),"",IF(_xlfn.XLOOKUP(A722,'pokedex_(Update_04.21)'!$A$2:$A$959,'pokedex_(Update_04.21)'!$J$2:$J$959,"")=0,"",_xlfn.XLOOKUP(A722,'pokedex_(Update_04.21)'!$A$2:$A$959,'pokedex_(Update_04.21)'!$J$2:$J$959,"")))</f>
        <v/>
      </c>
      <c r="Q722" s="37"/>
      <c r="R722" s="37"/>
      <c r="S722" s="37" t="str">
        <f>IF(ISBLANK(Q722),"",_xlfn.XLOOKUP(Q722,'pokedex_(Update_04.21)'!$A$2:$A$959,'pokedex_(Update_04.21)'!$I$2:$I$959,""))</f>
        <v/>
      </c>
      <c r="T722" s="37" t="str">
        <f>IF(ISBLANK(Q722),"",IF(_xlfn.XLOOKUP(Q722,'pokedex_(Update_04.21)'!$A$2:$A$959,'pokedex_(Update_04.21)'!$J$2:$J$959,"")=0,"",_xlfn.XLOOKUP(Q722,'pokedex_(Update_04.21)'!$A$2:$A$959,'pokedex_(Update_04.21)'!$J$2:$J$959,"")))</f>
        <v/>
      </c>
    </row>
    <row r="723" spans="1:20" x14ac:dyDescent="0.35">
      <c r="A723" s="37"/>
      <c r="B723" s="37"/>
      <c r="C723" s="37" t="str">
        <f>IF(ISBLANK(A723),"",_xlfn.XLOOKUP(A723,'pokedex_(Update_04.21)'!$A$2:$A$959,'pokedex_(Update_04.21)'!$I$2:$I$959,""))</f>
        <v/>
      </c>
      <c r="D723" s="37" t="str">
        <f>IF(ISBLANK(A723),"",IF(_xlfn.XLOOKUP(A723,'pokedex_(Update_04.21)'!$A$2:$A$959,'pokedex_(Update_04.21)'!$J$2:$J$959,"")=0,"",_xlfn.XLOOKUP(A723,'pokedex_(Update_04.21)'!$A$2:$A$959,'pokedex_(Update_04.21)'!$J$2:$J$959,"")))</f>
        <v/>
      </c>
      <c r="Q723" s="37"/>
      <c r="R723" s="37"/>
      <c r="S723" s="37" t="str">
        <f>IF(ISBLANK(Q723),"",_xlfn.XLOOKUP(Q723,'pokedex_(Update_04.21)'!$A$2:$A$959,'pokedex_(Update_04.21)'!$I$2:$I$959,""))</f>
        <v/>
      </c>
      <c r="T723" s="37" t="str">
        <f>IF(ISBLANK(Q723),"",IF(_xlfn.XLOOKUP(Q723,'pokedex_(Update_04.21)'!$A$2:$A$959,'pokedex_(Update_04.21)'!$J$2:$J$959,"")=0,"",_xlfn.XLOOKUP(Q723,'pokedex_(Update_04.21)'!$A$2:$A$959,'pokedex_(Update_04.21)'!$J$2:$J$959,"")))</f>
        <v/>
      </c>
    </row>
    <row r="724" spans="1:20" x14ac:dyDescent="0.35">
      <c r="A724" s="37"/>
      <c r="B724" s="37"/>
      <c r="C724" s="37" t="str">
        <f>IF(ISBLANK(A724),"",_xlfn.XLOOKUP(A724,'pokedex_(Update_04.21)'!$A$2:$A$959,'pokedex_(Update_04.21)'!$I$2:$I$959,""))</f>
        <v/>
      </c>
      <c r="D724" s="37" t="str">
        <f>IF(ISBLANK(A724),"",IF(_xlfn.XLOOKUP(A724,'pokedex_(Update_04.21)'!$A$2:$A$959,'pokedex_(Update_04.21)'!$J$2:$J$959,"")=0,"",_xlfn.XLOOKUP(A724,'pokedex_(Update_04.21)'!$A$2:$A$959,'pokedex_(Update_04.21)'!$J$2:$J$959,"")))</f>
        <v/>
      </c>
      <c r="Q724" s="37"/>
      <c r="R724" s="37"/>
      <c r="S724" s="37" t="str">
        <f>IF(ISBLANK(Q724),"",_xlfn.XLOOKUP(Q724,'pokedex_(Update_04.21)'!$A$2:$A$959,'pokedex_(Update_04.21)'!$I$2:$I$959,""))</f>
        <v/>
      </c>
      <c r="T724" s="37" t="str">
        <f>IF(ISBLANK(Q724),"",IF(_xlfn.XLOOKUP(Q724,'pokedex_(Update_04.21)'!$A$2:$A$959,'pokedex_(Update_04.21)'!$J$2:$J$959,"")=0,"",_xlfn.XLOOKUP(Q724,'pokedex_(Update_04.21)'!$A$2:$A$959,'pokedex_(Update_04.21)'!$J$2:$J$959,"")))</f>
        <v/>
      </c>
    </row>
    <row r="725" spans="1:20" x14ac:dyDescent="0.35">
      <c r="A725" s="37"/>
      <c r="B725" s="37"/>
      <c r="C725" s="37" t="str">
        <f>IF(ISBLANK(A725),"",_xlfn.XLOOKUP(A725,'pokedex_(Update_04.21)'!$A$2:$A$959,'pokedex_(Update_04.21)'!$I$2:$I$959,""))</f>
        <v/>
      </c>
      <c r="D725" s="37" t="str">
        <f>IF(ISBLANK(A725),"",IF(_xlfn.XLOOKUP(A725,'pokedex_(Update_04.21)'!$A$2:$A$959,'pokedex_(Update_04.21)'!$J$2:$J$959,"")=0,"",_xlfn.XLOOKUP(A725,'pokedex_(Update_04.21)'!$A$2:$A$959,'pokedex_(Update_04.21)'!$J$2:$J$959,"")))</f>
        <v/>
      </c>
      <c r="Q725" s="37"/>
      <c r="R725" s="37"/>
      <c r="S725" s="37" t="str">
        <f>IF(ISBLANK(Q725),"",_xlfn.XLOOKUP(Q725,'pokedex_(Update_04.21)'!$A$2:$A$959,'pokedex_(Update_04.21)'!$I$2:$I$959,""))</f>
        <v/>
      </c>
      <c r="T725" s="37" t="str">
        <f>IF(ISBLANK(Q725),"",IF(_xlfn.XLOOKUP(Q725,'pokedex_(Update_04.21)'!$A$2:$A$959,'pokedex_(Update_04.21)'!$J$2:$J$959,"")=0,"",_xlfn.XLOOKUP(Q725,'pokedex_(Update_04.21)'!$A$2:$A$959,'pokedex_(Update_04.21)'!$J$2:$J$959,"")))</f>
        <v/>
      </c>
    </row>
    <row r="726" spans="1:20" x14ac:dyDescent="0.35">
      <c r="A726" s="37"/>
      <c r="B726" s="37"/>
      <c r="C726" s="37" t="str">
        <f>IF(ISBLANK(A726),"",_xlfn.XLOOKUP(A726,'pokedex_(Update_04.21)'!$A$2:$A$959,'pokedex_(Update_04.21)'!$I$2:$I$959,""))</f>
        <v/>
      </c>
      <c r="D726" s="37" t="str">
        <f>IF(ISBLANK(A726),"",IF(_xlfn.XLOOKUP(A726,'pokedex_(Update_04.21)'!$A$2:$A$959,'pokedex_(Update_04.21)'!$J$2:$J$959,"")=0,"",_xlfn.XLOOKUP(A726,'pokedex_(Update_04.21)'!$A$2:$A$959,'pokedex_(Update_04.21)'!$J$2:$J$959,"")))</f>
        <v/>
      </c>
      <c r="Q726" s="37"/>
      <c r="R726" s="37"/>
      <c r="S726" s="37" t="str">
        <f>IF(ISBLANK(Q726),"",_xlfn.XLOOKUP(Q726,'pokedex_(Update_04.21)'!$A$2:$A$959,'pokedex_(Update_04.21)'!$I$2:$I$959,""))</f>
        <v/>
      </c>
      <c r="T726" s="37" t="str">
        <f>IF(ISBLANK(Q726),"",IF(_xlfn.XLOOKUP(Q726,'pokedex_(Update_04.21)'!$A$2:$A$959,'pokedex_(Update_04.21)'!$J$2:$J$959,"")=0,"",_xlfn.XLOOKUP(Q726,'pokedex_(Update_04.21)'!$A$2:$A$959,'pokedex_(Update_04.21)'!$J$2:$J$959,"")))</f>
        <v/>
      </c>
    </row>
    <row r="727" spans="1:20" x14ac:dyDescent="0.35">
      <c r="A727" s="37"/>
      <c r="B727" s="37"/>
      <c r="C727" s="37" t="str">
        <f>IF(ISBLANK(A727),"",_xlfn.XLOOKUP(A727,'pokedex_(Update_04.21)'!$A$2:$A$959,'pokedex_(Update_04.21)'!$I$2:$I$959,""))</f>
        <v/>
      </c>
      <c r="D727" s="37" t="str">
        <f>IF(ISBLANK(A727),"",IF(_xlfn.XLOOKUP(A727,'pokedex_(Update_04.21)'!$A$2:$A$959,'pokedex_(Update_04.21)'!$J$2:$J$959,"")=0,"",_xlfn.XLOOKUP(A727,'pokedex_(Update_04.21)'!$A$2:$A$959,'pokedex_(Update_04.21)'!$J$2:$J$959,"")))</f>
        <v/>
      </c>
      <c r="Q727" s="37"/>
      <c r="R727" s="37"/>
      <c r="S727" s="37" t="str">
        <f>IF(ISBLANK(Q727),"",_xlfn.XLOOKUP(Q727,'pokedex_(Update_04.21)'!$A$2:$A$959,'pokedex_(Update_04.21)'!$I$2:$I$959,""))</f>
        <v/>
      </c>
      <c r="T727" s="37" t="str">
        <f>IF(ISBLANK(Q727),"",IF(_xlfn.XLOOKUP(Q727,'pokedex_(Update_04.21)'!$A$2:$A$959,'pokedex_(Update_04.21)'!$J$2:$J$959,"")=0,"",_xlfn.XLOOKUP(Q727,'pokedex_(Update_04.21)'!$A$2:$A$959,'pokedex_(Update_04.21)'!$J$2:$J$959,"")))</f>
        <v/>
      </c>
    </row>
    <row r="728" spans="1:20" x14ac:dyDescent="0.35">
      <c r="A728" s="37"/>
      <c r="B728" s="37"/>
      <c r="C728" s="37" t="str">
        <f>IF(ISBLANK(A728),"",_xlfn.XLOOKUP(A728,'pokedex_(Update_04.21)'!$A$2:$A$959,'pokedex_(Update_04.21)'!$I$2:$I$959,""))</f>
        <v/>
      </c>
      <c r="D728" s="37" t="str">
        <f>IF(ISBLANK(A728),"",IF(_xlfn.XLOOKUP(A728,'pokedex_(Update_04.21)'!$A$2:$A$959,'pokedex_(Update_04.21)'!$J$2:$J$959,"")=0,"",_xlfn.XLOOKUP(A728,'pokedex_(Update_04.21)'!$A$2:$A$959,'pokedex_(Update_04.21)'!$J$2:$J$959,"")))</f>
        <v/>
      </c>
      <c r="Q728" s="37"/>
      <c r="R728" s="37"/>
      <c r="S728" s="37" t="str">
        <f>IF(ISBLANK(Q728),"",_xlfn.XLOOKUP(Q728,'pokedex_(Update_04.21)'!$A$2:$A$959,'pokedex_(Update_04.21)'!$I$2:$I$959,""))</f>
        <v/>
      </c>
      <c r="T728" s="37" t="str">
        <f>IF(ISBLANK(Q728),"",IF(_xlfn.XLOOKUP(Q728,'pokedex_(Update_04.21)'!$A$2:$A$959,'pokedex_(Update_04.21)'!$J$2:$J$959,"")=0,"",_xlfn.XLOOKUP(Q728,'pokedex_(Update_04.21)'!$A$2:$A$959,'pokedex_(Update_04.21)'!$J$2:$J$959,"")))</f>
        <v/>
      </c>
    </row>
    <row r="729" spans="1:20" x14ac:dyDescent="0.35">
      <c r="A729" s="37"/>
      <c r="B729" s="37"/>
      <c r="C729" s="37" t="str">
        <f>IF(ISBLANK(A729),"",_xlfn.XLOOKUP(A729,'pokedex_(Update_04.21)'!$A$2:$A$959,'pokedex_(Update_04.21)'!$I$2:$I$959,""))</f>
        <v/>
      </c>
      <c r="D729" s="37" t="str">
        <f>IF(ISBLANK(A729),"",IF(_xlfn.XLOOKUP(A729,'pokedex_(Update_04.21)'!$A$2:$A$959,'pokedex_(Update_04.21)'!$J$2:$J$959,"")=0,"",_xlfn.XLOOKUP(A729,'pokedex_(Update_04.21)'!$A$2:$A$959,'pokedex_(Update_04.21)'!$J$2:$J$959,"")))</f>
        <v/>
      </c>
      <c r="Q729" s="37"/>
      <c r="R729" s="37"/>
      <c r="S729" s="37" t="str">
        <f>IF(ISBLANK(Q729),"",_xlfn.XLOOKUP(Q729,'pokedex_(Update_04.21)'!$A$2:$A$959,'pokedex_(Update_04.21)'!$I$2:$I$959,""))</f>
        <v/>
      </c>
      <c r="T729" s="37" t="str">
        <f>IF(ISBLANK(Q729),"",IF(_xlfn.XLOOKUP(Q729,'pokedex_(Update_04.21)'!$A$2:$A$959,'pokedex_(Update_04.21)'!$J$2:$J$959,"")=0,"",_xlfn.XLOOKUP(Q729,'pokedex_(Update_04.21)'!$A$2:$A$959,'pokedex_(Update_04.21)'!$J$2:$J$959,"")))</f>
        <v/>
      </c>
    </row>
    <row r="730" spans="1:20" x14ac:dyDescent="0.35">
      <c r="A730" s="37"/>
      <c r="B730" s="37"/>
      <c r="C730" s="37" t="str">
        <f>IF(ISBLANK(A730),"",_xlfn.XLOOKUP(A730,'pokedex_(Update_04.21)'!$A$2:$A$959,'pokedex_(Update_04.21)'!$I$2:$I$959,""))</f>
        <v/>
      </c>
      <c r="D730" s="37" t="str">
        <f>IF(ISBLANK(A730),"",IF(_xlfn.XLOOKUP(A730,'pokedex_(Update_04.21)'!$A$2:$A$959,'pokedex_(Update_04.21)'!$J$2:$J$959,"")=0,"",_xlfn.XLOOKUP(A730,'pokedex_(Update_04.21)'!$A$2:$A$959,'pokedex_(Update_04.21)'!$J$2:$J$959,"")))</f>
        <v/>
      </c>
      <c r="Q730" s="37"/>
      <c r="R730" s="37"/>
      <c r="S730" s="37" t="str">
        <f>IF(ISBLANK(Q730),"",_xlfn.XLOOKUP(Q730,'pokedex_(Update_04.21)'!$A$2:$A$959,'pokedex_(Update_04.21)'!$I$2:$I$959,""))</f>
        <v/>
      </c>
      <c r="T730" s="37" t="str">
        <f>IF(ISBLANK(Q730),"",IF(_xlfn.XLOOKUP(Q730,'pokedex_(Update_04.21)'!$A$2:$A$959,'pokedex_(Update_04.21)'!$J$2:$J$959,"")=0,"",_xlfn.XLOOKUP(Q730,'pokedex_(Update_04.21)'!$A$2:$A$959,'pokedex_(Update_04.21)'!$J$2:$J$959,"")))</f>
        <v/>
      </c>
    </row>
    <row r="731" spans="1:20" x14ac:dyDescent="0.35">
      <c r="A731" s="37"/>
      <c r="B731" s="37"/>
      <c r="C731" s="37" t="str">
        <f>IF(ISBLANK(A731),"",_xlfn.XLOOKUP(A731,'pokedex_(Update_04.21)'!$A$2:$A$959,'pokedex_(Update_04.21)'!$I$2:$I$959,""))</f>
        <v/>
      </c>
      <c r="D731" s="37" t="str">
        <f>IF(ISBLANK(A731),"",IF(_xlfn.XLOOKUP(A731,'pokedex_(Update_04.21)'!$A$2:$A$959,'pokedex_(Update_04.21)'!$J$2:$J$959,"")=0,"",_xlfn.XLOOKUP(A731,'pokedex_(Update_04.21)'!$A$2:$A$959,'pokedex_(Update_04.21)'!$J$2:$J$959,"")))</f>
        <v/>
      </c>
      <c r="Q731" s="37"/>
      <c r="R731" s="37"/>
      <c r="S731" s="37" t="str">
        <f>IF(ISBLANK(Q731),"",_xlfn.XLOOKUP(Q731,'pokedex_(Update_04.21)'!$A$2:$A$959,'pokedex_(Update_04.21)'!$I$2:$I$959,""))</f>
        <v/>
      </c>
      <c r="T731" s="37" t="str">
        <f>IF(ISBLANK(Q731),"",IF(_xlfn.XLOOKUP(Q731,'pokedex_(Update_04.21)'!$A$2:$A$959,'pokedex_(Update_04.21)'!$J$2:$J$959,"")=0,"",_xlfn.XLOOKUP(Q731,'pokedex_(Update_04.21)'!$A$2:$A$959,'pokedex_(Update_04.21)'!$J$2:$J$959,"")))</f>
        <v/>
      </c>
    </row>
    <row r="732" spans="1:20" x14ac:dyDescent="0.35">
      <c r="A732" s="37"/>
      <c r="B732" s="37"/>
      <c r="C732" s="37" t="str">
        <f>IF(ISBLANK(A732),"",_xlfn.XLOOKUP(A732,'pokedex_(Update_04.21)'!$A$2:$A$959,'pokedex_(Update_04.21)'!$I$2:$I$959,""))</f>
        <v/>
      </c>
      <c r="D732" s="37" t="str">
        <f>IF(ISBLANK(A732),"",IF(_xlfn.XLOOKUP(A732,'pokedex_(Update_04.21)'!$A$2:$A$959,'pokedex_(Update_04.21)'!$J$2:$J$959,"")=0,"",_xlfn.XLOOKUP(A732,'pokedex_(Update_04.21)'!$A$2:$A$959,'pokedex_(Update_04.21)'!$J$2:$J$959,"")))</f>
        <v/>
      </c>
      <c r="Q732" s="37"/>
      <c r="R732" s="37"/>
      <c r="S732" s="37" t="str">
        <f>IF(ISBLANK(Q732),"",_xlfn.XLOOKUP(Q732,'pokedex_(Update_04.21)'!$A$2:$A$959,'pokedex_(Update_04.21)'!$I$2:$I$959,""))</f>
        <v/>
      </c>
      <c r="T732" s="37" t="str">
        <f>IF(ISBLANK(Q732),"",IF(_xlfn.XLOOKUP(Q732,'pokedex_(Update_04.21)'!$A$2:$A$959,'pokedex_(Update_04.21)'!$J$2:$J$959,"")=0,"",_xlfn.XLOOKUP(Q732,'pokedex_(Update_04.21)'!$A$2:$A$959,'pokedex_(Update_04.21)'!$J$2:$J$959,"")))</f>
        <v/>
      </c>
    </row>
    <row r="733" spans="1:20" x14ac:dyDescent="0.35">
      <c r="A733" s="37"/>
      <c r="B733" s="37"/>
      <c r="C733" s="37" t="str">
        <f>IF(ISBLANK(A733),"",_xlfn.XLOOKUP(A733,'pokedex_(Update_04.21)'!$A$2:$A$959,'pokedex_(Update_04.21)'!$I$2:$I$959,""))</f>
        <v/>
      </c>
      <c r="D733" s="37" t="str">
        <f>IF(ISBLANK(A733),"",IF(_xlfn.XLOOKUP(A733,'pokedex_(Update_04.21)'!$A$2:$A$959,'pokedex_(Update_04.21)'!$J$2:$J$959,"")=0,"",_xlfn.XLOOKUP(A733,'pokedex_(Update_04.21)'!$A$2:$A$959,'pokedex_(Update_04.21)'!$J$2:$J$959,"")))</f>
        <v/>
      </c>
      <c r="Q733" s="37"/>
      <c r="R733" s="37"/>
      <c r="S733" s="37" t="str">
        <f>IF(ISBLANK(Q733),"",_xlfn.XLOOKUP(Q733,'pokedex_(Update_04.21)'!$A$2:$A$959,'pokedex_(Update_04.21)'!$I$2:$I$959,""))</f>
        <v/>
      </c>
      <c r="T733" s="37" t="str">
        <f>IF(ISBLANK(Q733),"",IF(_xlfn.XLOOKUP(Q733,'pokedex_(Update_04.21)'!$A$2:$A$959,'pokedex_(Update_04.21)'!$J$2:$J$959,"")=0,"",_xlfn.XLOOKUP(Q733,'pokedex_(Update_04.21)'!$A$2:$A$959,'pokedex_(Update_04.21)'!$J$2:$J$959,"")))</f>
        <v/>
      </c>
    </row>
    <row r="734" spans="1:20" x14ac:dyDescent="0.35">
      <c r="A734" s="37"/>
      <c r="B734" s="37"/>
      <c r="C734" s="37" t="str">
        <f>IF(ISBLANK(A734),"",_xlfn.XLOOKUP(A734,'pokedex_(Update_04.21)'!$A$2:$A$959,'pokedex_(Update_04.21)'!$I$2:$I$959,""))</f>
        <v/>
      </c>
      <c r="D734" s="37" t="str">
        <f>IF(ISBLANK(A734),"",IF(_xlfn.XLOOKUP(A734,'pokedex_(Update_04.21)'!$A$2:$A$959,'pokedex_(Update_04.21)'!$J$2:$J$959,"")=0,"",_xlfn.XLOOKUP(A734,'pokedex_(Update_04.21)'!$A$2:$A$959,'pokedex_(Update_04.21)'!$J$2:$J$959,"")))</f>
        <v/>
      </c>
      <c r="Q734" s="37"/>
      <c r="R734" s="37"/>
      <c r="S734" s="37" t="str">
        <f>IF(ISBLANK(Q734),"",_xlfn.XLOOKUP(Q734,'pokedex_(Update_04.21)'!$A$2:$A$959,'pokedex_(Update_04.21)'!$I$2:$I$959,""))</f>
        <v/>
      </c>
      <c r="T734" s="37" t="str">
        <f>IF(ISBLANK(Q734),"",IF(_xlfn.XLOOKUP(Q734,'pokedex_(Update_04.21)'!$A$2:$A$959,'pokedex_(Update_04.21)'!$J$2:$J$959,"")=0,"",_xlfn.XLOOKUP(Q734,'pokedex_(Update_04.21)'!$A$2:$A$959,'pokedex_(Update_04.21)'!$J$2:$J$959,"")))</f>
        <v/>
      </c>
    </row>
    <row r="735" spans="1:20" x14ac:dyDescent="0.35">
      <c r="A735" s="37"/>
      <c r="B735" s="37"/>
      <c r="C735" s="37" t="str">
        <f>IF(ISBLANK(A735),"",_xlfn.XLOOKUP(A735,'pokedex_(Update_04.21)'!$A$2:$A$959,'pokedex_(Update_04.21)'!$I$2:$I$959,""))</f>
        <v/>
      </c>
      <c r="D735" s="37" t="str">
        <f>IF(ISBLANK(A735),"",IF(_xlfn.XLOOKUP(A735,'pokedex_(Update_04.21)'!$A$2:$A$959,'pokedex_(Update_04.21)'!$J$2:$J$959,"")=0,"",_xlfn.XLOOKUP(A735,'pokedex_(Update_04.21)'!$A$2:$A$959,'pokedex_(Update_04.21)'!$J$2:$J$959,"")))</f>
        <v/>
      </c>
      <c r="Q735" s="37"/>
      <c r="R735" s="37"/>
      <c r="S735" s="37" t="str">
        <f>IF(ISBLANK(Q735),"",_xlfn.XLOOKUP(Q735,'pokedex_(Update_04.21)'!$A$2:$A$959,'pokedex_(Update_04.21)'!$I$2:$I$959,""))</f>
        <v/>
      </c>
      <c r="T735" s="37" t="str">
        <f>IF(ISBLANK(Q735),"",IF(_xlfn.XLOOKUP(Q735,'pokedex_(Update_04.21)'!$A$2:$A$959,'pokedex_(Update_04.21)'!$J$2:$J$959,"")=0,"",_xlfn.XLOOKUP(Q735,'pokedex_(Update_04.21)'!$A$2:$A$959,'pokedex_(Update_04.21)'!$J$2:$J$959,"")))</f>
        <v/>
      </c>
    </row>
    <row r="736" spans="1:20" x14ac:dyDescent="0.35">
      <c r="A736" s="37"/>
      <c r="B736" s="37"/>
      <c r="C736" s="37" t="str">
        <f>IF(ISBLANK(A736),"",_xlfn.XLOOKUP(A736,'pokedex_(Update_04.21)'!$A$2:$A$959,'pokedex_(Update_04.21)'!$I$2:$I$959,""))</f>
        <v/>
      </c>
      <c r="D736" s="37" t="str">
        <f>IF(ISBLANK(A736),"",IF(_xlfn.XLOOKUP(A736,'pokedex_(Update_04.21)'!$A$2:$A$959,'pokedex_(Update_04.21)'!$J$2:$J$959,"")=0,"",_xlfn.XLOOKUP(A736,'pokedex_(Update_04.21)'!$A$2:$A$959,'pokedex_(Update_04.21)'!$J$2:$J$959,"")))</f>
        <v/>
      </c>
      <c r="Q736" s="37"/>
      <c r="R736" s="37"/>
      <c r="S736" s="37" t="str">
        <f>IF(ISBLANK(Q736),"",_xlfn.XLOOKUP(Q736,'pokedex_(Update_04.21)'!$A$2:$A$959,'pokedex_(Update_04.21)'!$I$2:$I$959,""))</f>
        <v/>
      </c>
      <c r="T736" s="37" t="str">
        <f>IF(ISBLANK(Q736),"",IF(_xlfn.XLOOKUP(Q736,'pokedex_(Update_04.21)'!$A$2:$A$959,'pokedex_(Update_04.21)'!$J$2:$J$959,"")=0,"",_xlfn.XLOOKUP(Q736,'pokedex_(Update_04.21)'!$A$2:$A$959,'pokedex_(Update_04.21)'!$J$2:$J$959,"")))</f>
        <v/>
      </c>
    </row>
    <row r="737" spans="1:20" x14ac:dyDescent="0.35">
      <c r="A737" s="37"/>
      <c r="B737" s="37"/>
      <c r="C737" s="37" t="str">
        <f>IF(ISBLANK(A737),"",_xlfn.XLOOKUP(A737,'pokedex_(Update_04.21)'!$A$2:$A$959,'pokedex_(Update_04.21)'!$I$2:$I$959,""))</f>
        <v/>
      </c>
      <c r="D737" s="37" t="str">
        <f>IF(ISBLANK(A737),"",IF(_xlfn.XLOOKUP(A737,'pokedex_(Update_04.21)'!$A$2:$A$959,'pokedex_(Update_04.21)'!$J$2:$J$959,"")=0,"",_xlfn.XLOOKUP(A737,'pokedex_(Update_04.21)'!$A$2:$A$959,'pokedex_(Update_04.21)'!$J$2:$J$959,"")))</f>
        <v/>
      </c>
      <c r="Q737" s="37"/>
      <c r="R737" s="37"/>
      <c r="S737" s="37" t="str">
        <f>IF(ISBLANK(Q737),"",_xlfn.XLOOKUP(Q737,'pokedex_(Update_04.21)'!$A$2:$A$959,'pokedex_(Update_04.21)'!$I$2:$I$959,""))</f>
        <v/>
      </c>
      <c r="T737" s="37" t="str">
        <f>IF(ISBLANK(Q737),"",IF(_xlfn.XLOOKUP(Q737,'pokedex_(Update_04.21)'!$A$2:$A$959,'pokedex_(Update_04.21)'!$J$2:$J$959,"")=0,"",_xlfn.XLOOKUP(Q737,'pokedex_(Update_04.21)'!$A$2:$A$959,'pokedex_(Update_04.21)'!$J$2:$J$959,"")))</f>
        <v/>
      </c>
    </row>
    <row r="738" spans="1:20" x14ac:dyDescent="0.35">
      <c r="A738" s="37"/>
      <c r="B738" s="37"/>
      <c r="C738" s="37" t="str">
        <f>IF(ISBLANK(A738),"",_xlfn.XLOOKUP(A738,'pokedex_(Update_04.21)'!$A$2:$A$959,'pokedex_(Update_04.21)'!$I$2:$I$959,""))</f>
        <v/>
      </c>
      <c r="D738" s="37" t="str">
        <f>IF(ISBLANK(A738),"",IF(_xlfn.XLOOKUP(A738,'pokedex_(Update_04.21)'!$A$2:$A$959,'pokedex_(Update_04.21)'!$J$2:$J$959,"")=0,"",_xlfn.XLOOKUP(A738,'pokedex_(Update_04.21)'!$A$2:$A$959,'pokedex_(Update_04.21)'!$J$2:$J$959,"")))</f>
        <v/>
      </c>
      <c r="Q738" s="37"/>
      <c r="R738" s="37"/>
      <c r="S738" s="37" t="str">
        <f>IF(ISBLANK(Q738),"",_xlfn.XLOOKUP(Q738,'pokedex_(Update_04.21)'!$A$2:$A$959,'pokedex_(Update_04.21)'!$I$2:$I$959,""))</f>
        <v/>
      </c>
      <c r="T738" s="37" t="str">
        <f>IF(ISBLANK(Q738),"",IF(_xlfn.XLOOKUP(Q738,'pokedex_(Update_04.21)'!$A$2:$A$959,'pokedex_(Update_04.21)'!$J$2:$J$959,"")=0,"",_xlfn.XLOOKUP(Q738,'pokedex_(Update_04.21)'!$A$2:$A$959,'pokedex_(Update_04.21)'!$J$2:$J$959,"")))</f>
        <v/>
      </c>
    </row>
    <row r="739" spans="1:20" x14ac:dyDescent="0.35">
      <c r="A739" s="37"/>
      <c r="B739" s="37"/>
      <c r="C739" s="37" t="str">
        <f>IF(ISBLANK(A739),"",_xlfn.XLOOKUP(A739,'pokedex_(Update_04.21)'!$A$2:$A$959,'pokedex_(Update_04.21)'!$I$2:$I$959,""))</f>
        <v/>
      </c>
      <c r="D739" s="37" t="str">
        <f>IF(ISBLANK(A739),"",IF(_xlfn.XLOOKUP(A739,'pokedex_(Update_04.21)'!$A$2:$A$959,'pokedex_(Update_04.21)'!$J$2:$J$959,"")=0,"",_xlfn.XLOOKUP(A739,'pokedex_(Update_04.21)'!$A$2:$A$959,'pokedex_(Update_04.21)'!$J$2:$J$959,"")))</f>
        <v/>
      </c>
      <c r="Q739" s="37"/>
      <c r="R739" s="37"/>
      <c r="S739" s="37" t="str">
        <f>IF(ISBLANK(Q739),"",_xlfn.XLOOKUP(Q739,'pokedex_(Update_04.21)'!$A$2:$A$959,'pokedex_(Update_04.21)'!$I$2:$I$959,""))</f>
        <v/>
      </c>
      <c r="T739" s="37" t="str">
        <f>IF(ISBLANK(Q739),"",IF(_xlfn.XLOOKUP(Q739,'pokedex_(Update_04.21)'!$A$2:$A$959,'pokedex_(Update_04.21)'!$J$2:$J$959,"")=0,"",_xlfn.XLOOKUP(Q739,'pokedex_(Update_04.21)'!$A$2:$A$959,'pokedex_(Update_04.21)'!$J$2:$J$959,"")))</f>
        <v/>
      </c>
    </row>
    <row r="740" spans="1:20" x14ac:dyDescent="0.35">
      <c r="A740" s="37"/>
      <c r="B740" s="37"/>
      <c r="C740" s="37" t="str">
        <f>IF(ISBLANK(A740),"",_xlfn.XLOOKUP(A740,'pokedex_(Update_04.21)'!$A$2:$A$959,'pokedex_(Update_04.21)'!$I$2:$I$959,""))</f>
        <v/>
      </c>
      <c r="D740" s="37" t="str">
        <f>IF(ISBLANK(A740),"",IF(_xlfn.XLOOKUP(A740,'pokedex_(Update_04.21)'!$A$2:$A$959,'pokedex_(Update_04.21)'!$J$2:$J$959,"")=0,"",_xlfn.XLOOKUP(A740,'pokedex_(Update_04.21)'!$A$2:$A$959,'pokedex_(Update_04.21)'!$J$2:$J$959,"")))</f>
        <v/>
      </c>
      <c r="Q740" s="37"/>
      <c r="R740" s="37"/>
      <c r="S740" s="37" t="str">
        <f>IF(ISBLANK(Q740),"",_xlfn.XLOOKUP(Q740,'pokedex_(Update_04.21)'!$A$2:$A$959,'pokedex_(Update_04.21)'!$I$2:$I$959,""))</f>
        <v/>
      </c>
      <c r="T740" s="37" t="str">
        <f>IF(ISBLANK(Q740),"",IF(_xlfn.XLOOKUP(Q740,'pokedex_(Update_04.21)'!$A$2:$A$959,'pokedex_(Update_04.21)'!$J$2:$J$959,"")=0,"",_xlfn.XLOOKUP(Q740,'pokedex_(Update_04.21)'!$A$2:$A$959,'pokedex_(Update_04.21)'!$J$2:$J$959,"")))</f>
        <v/>
      </c>
    </row>
    <row r="741" spans="1:20" x14ac:dyDescent="0.35">
      <c r="A741" s="37"/>
      <c r="B741" s="37"/>
      <c r="C741" s="37" t="str">
        <f>IF(ISBLANK(A741),"",_xlfn.XLOOKUP(A741,'pokedex_(Update_04.21)'!$A$2:$A$959,'pokedex_(Update_04.21)'!$I$2:$I$959,""))</f>
        <v/>
      </c>
      <c r="D741" s="37" t="str">
        <f>IF(ISBLANK(A741),"",IF(_xlfn.XLOOKUP(A741,'pokedex_(Update_04.21)'!$A$2:$A$959,'pokedex_(Update_04.21)'!$J$2:$J$959,"")=0,"",_xlfn.XLOOKUP(A741,'pokedex_(Update_04.21)'!$A$2:$A$959,'pokedex_(Update_04.21)'!$J$2:$J$959,"")))</f>
        <v/>
      </c>
      <c r="Q741" s="37"/>
      <c r="R741" s="37"/>
      <c r="S741" s="37" t="str">
        <f>IF(ISBLANK(Q741),"",_xlfn.XLOOKUP(Q741,'pokedex_(Update_04.21)'!$A$2:$A$959,'pokedex_(Update_04.21)'!$I$2:$I$959,""))</f>
        <v/>
      </c>
      <c r="T741" s="37" t="str">
        <f>IF(ISBLANK(Q741),"",IF(_xlfn.XLOOKUP(Q741,'pokedex_(Update_04.21)'!$A$2:$A$959,'pokedex_(Update_04.21)'!$J$2:$J$959,"")=0,"",_xlfn.XLOOKUP(Q741,'pokedex_(Update_04.21)'!$A$2:$A$959,'pokedex_(Update_04.21)'!$J$2:$J$959,"")))</f>
        <v/>
      </c>
    </row>
    <row r="742" spans="1:20" x14ac:dyDescent="0.35">
      <c r="A742" s="37"/>
      <c r="B742" s="37"/>
      <c r="C742" s="37" t="str">
        <f>IF(ISBLANK(A742),"",_xlfn.XLOOKUP(A742,'pokedex_(Update_04.21)'!$A$2:$A$959,'pokedex_(Update_04.21)'!$I$2:$I$959,""))</f>
        <v/>
      </c>
      <c r="D742" s="37" t="str">
        <f>IF(ISBLANK(A742),"",IF(_xlfn.XLOOKUP(A742,'pokedex_(Update_04.21)'!$A$2:$A$959,'pokedex_(Update_04.21)'!$J$2:$J$959,"")=0,"",_xlfn.XLOOKUP(A742,'pokedex_(Update_04.21)'!$A$2:$A$959,'pokedex_(Update_04.21)'!$J$2:$J$959,"")))</f>
        <v/>
      </c>
      <c r="Q742" s="37"/>
      <c r="R742" s="37"/>
      <c r="S742" s="37" t="str">
        <f>IF(ISBLANK(Q742),"",_xlfn.XLOOKUP(Q742,'pokedex_(Update_04.21)'!$A$2:$A$959,'pokedex_(Update_04.21)'!$I$2:$I$959,""))</f>
        <v/>
      </c>
      <c r="T742" s="37" t="str">
        <f>IF(ISBLANK(Q742),"",IF(_xlfn.XLOOKUP(Q742,'pokedex_(Update_04.21)'!$A$2:$A$959,'pokedex_(Update_04.21)'!$J$2:$J$959,"")=0,"",_xlfn.XLOOKUP(Q742,'pokedex_(Update_04.21)'!$A$2:$A$959,'pokedex_(Update_04.21)'!$J$2:$J$959,"")))</f>
        <v/>
      </c>
    </row>
    <row r="743" spans="1:20" x14ac:dyDescent="0.35">
      <c r="A743" s="37"/>
      <c r="B743" s="37"/>
      <c r="C743" s="37" t="str">
        <f>IF(ISBLANK(A743),"",_xlfn.XLOOKUP(A743,'pokedex_(Update_04.21)'!$A$2:$A$959,'pokedex_(Update_04.21)'!$I$2:$I$959,""))</f>
        <v/>
      </c>
      <c r="D743" s="37" t="str">
        <f>IF(ISBLANK(A743),"",IF(_xlfn.XLOOKUP(A743,'pokedex_(Update_04.21)'!$A$2:$A$959,'pokedex_(Update_04.21)'!$J$2:$J$959,"")=0,"",_xlfn.XLOOKUP(A743,'pokedex_(Update_04.21)'!$A$2:$A$959,'pokedex_(Update_04.21)'!$J$2:$J$959,"")))</f>
        <v/>
      </c>
      <c r="Q743" s="37"/>
      <c r="R743" s="37"/>
      <c r="S743" s="37" t="str">
        <f>IF(ISBLANK(Q743),"",_xlfn.XLOOKUP(Q743,'pokedex_(Update_04.21)'!$A$2:$A$959,'pokedex_(Update_04.21)'!$I$2:$I$959,""))</f>
        <v/>
      </c>
      <c r="T743" s="37" t="str">
        <f>IF(ISBLANK(Q743),"",IF(_xlfn.XLOOKUP(Q743,'pokedex_(Update_04.21)'!$A$2:$A$959,'pokedex_(Update_04.21)'!$J$2:$J$959,"")=0,"",_xlfn.XLOOKUP(Q743,'pokedex_(Update_04.21)'!$A$2:$A$959,'pokedex_(Update_04.21)'!$J$2:$J$959,"")))</f>
        <v/>
      </c>
    </row>
    <row r="744" spans="1:20" x14ac:dyDescent="0.35">
      <c r="A744" s="37"/>
      <c r="B744" s="37"/>
      <c r="C744" s="37" t="str">
        <f>IF(ISBLANK(A744),"",_xlfn.XLOOKUP(A744,'pokedex_(Update_04.21)'!$A$2:$A$959,'pokedex_(Update_04.21)'!$I$2:$I$959,""))</f>
        <v/>
      </c>
      <c r="D744" s="37" t="str">
        <f>IF(ISBLANK(A744),"",IF(_xlfn.XLOOKUP(A744,'pokedex_(Update_04.21)'!$A$2:$A$959,'pokedex_(Update_04.21)'!$J$2:$J$959,"")=0,"",_xlfn.XLOOKUP(A744,'pokedex_(Update_04.21)'!$A$2:$A$959,'pokedex_(Update_04.21)'!$J$2:$J$959,"")))</f>
        <v/>
      </c>
      <c r="Q744" s="37"/>
      <c r="R744" s="37"/>
      <c r="S744" s="37" t="str">
        <f>IF(ISBLANK(Q744),"",_xlfn.XLOOKUP(Q744,'pokedex_(Update_04.21)'!$A$2:$A$959,'pokedex_(Update_04.21)'!$I$2:$I$959,""))</f>
        <v/>
      </c>
      <c r="T744" s="37" t="str">
        <f>IF(ISBLANK(Q744),"",IF(_xlfn.XLOOKUP(Q744,'pokedex_(Update_04.21)'!$A$2:$A$959,'pokedex_(Update_04.21)'!$J$2:$J$959,"")=0,"",_xlfn.XLOOKUP(Q744,'pokedex_(Update_04.21)'!$A$2:$A$959,'pokedex_(Update_04.21)'!$J$2:$J$959,"")))</f>
        <v/>
      </c>
    </row>
    <row r="745" spans="1:20" x14ac:dyDescent="0.35">
      <c r="A745" s="37"/>
      <c r="B745" s="37"/>
      <c r="C745" s="37" t="str">
        <f>IF(ISBLANK(A745),"",_xlfn.XLOOKUP(A745,'pokedex_(Update_04.21)'!$A$2:$A$959,'pokedex_(Update_04.21)'!$I$2:$I$959,""))</f>
        <v/>
      </c>
      <c r="D745" s="37" t="str">
        <f>IF(ISBLANK(A745),"",IF(_xlfn.XLOOKUP(A745,'pokedex_(Update_04.21)'!$A$2:$A$959,'pokedex_(Update_04.21)'!$J$2:$J$959,"")=0,"",_xlfn.XLOOKUP(A745,'pokedex_(Update_04.21)'!$A$2:$A$959,'pokedex_(Update_04.21)'!$J$2:$J$959,"")))</f>
        <v/>
      </c>
      <c r="Q745" s="37"/>
      <c r="R745" s="37"/>
      <c r="S745" s="37" t="str">
        <f>IF(ISBLANK(Q745),"",_xlfn.XLOOKUP(Q745,'pokedex_(Update_04.21)'!$A$2:$A$959,'pokedex_(Update_04.21)'!$I$2:$I$959,""))</f>
        <v/>
      </c>
      <c r="T745" s="37" t="str">
        <f>IF(ISBLANK(Q745),"",IF(_xlfn.XLOOKUP(Q745,'pokedex_(Update_04.21)'!$A$2:$A$959,'pokedex_(Update_04.21)'!$J$2:$J$959,"")=0,"",_xlfn.XLOOKUP(Q745,'pokedex_(Update_04.21)'!$A$2:$A$959,'pokedex_(Update_04.21)'!$J$2:$J$959,"")))</f>
        <v/>
      </c>
    </row>
    <row r="746" spans="1:20" x14ac:dyDescent="0.35">
      <c r="A746" s="37"/>
      <c r="B746" s="37"/>
      <c r="C746" s="37" t="str">
        <f>IF(ISBLANK(A746),"",_xlfn.XLOOKUP(A746,'pokedex_(Update_04.21)'!$A$2:$A$959,'pokedex_(Update_04.21)'!$I$2:$I$959,""))</f>
        <v/>
      </c>
      <c r="D746" s="37" t="str">
        <f>IF(ISBLANK(A746),"",IF(_xlfn.XLOOKUP(A746,'pokedex_(Update_04.21)'!$A$2:$A$959,'pokedex_(Update_04.21)'!$J$2:$J$959,"")=0,"",_xlfn.XLOOKUP(A746,'pokedex_(Update_04.21)'!$A$2:$A$959,'pokedex_(Update_04.21)'!$J$2:$J$959,"")))</f>
        <v/>
      </c>
      <c r="Q746" s="37"/>
      <c r="R746" s="37"/>
      <c r="S746" s="37" t="str">
        <f>IF(ISBLANK(Q746),"",_xlfn.XLOOKUP(Q746,'pokedex_(Update_04.21)'!$A$2:$A$959,'pokedex_(Update_04.21)'!$I$2:$I$959,""))</f>
        <v/>
      </c>
      <c r="T746" s="37" t="str">
        <f>IF(ISBLANK(Q746),"",IF(_xlfn.XLOOKUP(Q746,'pokedex_(Update_04.21)'!$A$2:$A$959,'pokedex_(Update_04.21)'!$J$2:$J$959,"")=0,"",_xlfn.XLOOKUP(Q746,'pokedex_(Update_04.21)'!$A$2:$A$959,'pokedex_(Update_04.21)'!$J$2:$J$959,"")))</f>
        <v/>
      </c>
    </row>
    <row r="747" spans="1:20" x14ac:dyDescent="0.35">
      <c r="A747" s="37"/>
      <c r="B747" s="37"/>
      <c r="C747" s="37" t="str">
        <f>IF(ISBLANK(A747),"",_xlfn.XLOOKUP(A747,'pokedex_(Update_04.21)'!$A$2:$A$959,'pokedex_(Update_04.21)'!$I$2:$I$959,""))</f>
        <v/>
      </c>
      <c r="D747" s="37" t="str">
        <f>IF(ISBLANK(A747),"",IF(_xlfn.XLOOKUP(A747,'pokedex_(Update_04.21)'!$A$2:$A$959,'pokedex_(Update_04.21)'!$J$2:$J$959,"")=0,"",_xlfn.XLOOKUP(A747,'pokedex_(Update_04.21)'!$A$2:$A$959,'pokedex_(Update_04.21)'!$J$2:$J$959,"")))</f>
        <v/>
      </c>
      <c r="Q747" s="37"/>
      <c r="R747" s="37"/>
      <c r="S747" s="37" t="str">
        <f>IF(ISBLANK(Q747),"",_xlfn.XLOOKUP(Q747,'pokedex_(Update_04.21)'!$A$2:$A$959,'pokedex_(Update_04.21)'!$I$2:$I$959,""))</f>
        <v/>
      </c>
      <c r="T747" s="37" t="str">
        <f>IF(ISBLANK(Q747),"",IF(_xlfn.XLOOKUP(Q747,'pokedex_(Update_04.21)'!$A$2:$A$959,'pokedex_(Update_04.21)'!$J$2:$J$959,"")=0,"",_xlfn.XLOOKUP(Q747,'pokedex_(Update_04.21)'!$A$2:$A$959,'pokedex_(Update_04.21)'!$J$2:$J$959,"")))</f>
        <v/>
      </c>
    </row>
    <row r="748" spans="1:20" x14ac:dyDescent="0.35">
      <c r="A748" s="37"/>
      <c r="B748" s="37"/>
      <c r="C748" s="37" t="str">
        <f>IF(ISBLANK(A748),"",_xlfn.XLOOKUP(A748,'pokedex_(Update_04.21)'!$A$2:$A$959,'pokedex_(Update_04.21)'!$I$2:$I$959,""))</f>
        <v/>
      </c>
      <c r="D748" s="37" t="str">
        <f>IF(ISBLANK(A748),"",IF(_xlfn.XLOOKUP(A748,'pokedex_(Update_04.21)'!$A$2:$A$959,'pokedex_(Update_04.21)'!$J$2:$J$959,"")=0,"",_xlfn.XLOOKUP(A748,'pokedex_(Update_04.21)'!$A$2:$A$959,'pokedex_(Update_04.21)'!$J$2:$J$959,"")))</f>
        <v/>
      </c>
      <c r="Q748" s="37"/>
      <c r="R748" s="37"/>
      <c r="S748" s="37" t="str">
        <f>IF(ISBLANK(Q748),"",_xlfn.XLOOKUP(Q748,'pokedex_(Update_04.21)'!$A$2:$A$959,'pokedex_(Update_04.21)'!$I$2:$I$959,""))</f>
        <v/>
      </c>
      <c r="T748" s="37" t="str">
        <f>IF(ISBLANK(Q748),"",IF(_xlfn.XLOOKUP(Q748,'pokedex_(Update_04.21)'!$A$2:$A$959,'pokedex_(Update_04.21)'!$J$2:$J$959,"")=0,"",_xlfn.XLOOKUP(Q748,'pokedex_(Update_04.21)'!$A$2:$A$959,'pokedex_(Update_04.21)'!$J$2:$J$959,"")))</f>
        <v/>
      </c>
    </row>
    <row r="749" spans="1:20" x14ac:dyDescent="0.35">
      <c r="A749" s="37"/>
      <c r="B749" s="37"/>
      <c r="C749" s="37" t="str">
        <f>IF(ISBLANK(A749),"",_xlfn.XLOOKUP(A749,'pokedex_(Update_04.21)'!$A$2:$A$959,'pokedex_(Update_04.21)'!$I$2:$I$959,""))</f>
        <v/>
      </c>
      <c r="D749" s="37" t="str">
        <f>IF(ISBLANK(A749),"",IF(_xlfn.XLOOKUP(A749,'pokedex_(Update_04.21)'!$A$2:$A$959,'pokedex_(Update_04.21)'!$J$2:$J$959,"")=0,"",_xlfn.XLOOKUP(A749,'pokedex_(Update_04.21)'!$A$2:$A$959,'pokedex_(Update_04.21)'!$J$2:$J$959,"")))</f>
        <v/>
      </c>
      <c r="Q749" s="37"/>
      <c r="R749" s="37"/>
      <c r="S749" s="37" t="str">
        <f>IF(ISBLANK(Q749),"",_xlfn.XLOOKUP(Q749,'pokedex_(Update_04.21)'!$A$2:$A$959,'pokedex_(Update_04.21)'!$I$2:$I$959,""))</f>
        <v/>
      </c>
      <c r="T749" s="37" t="str">
        <f>IF(ISBLANK(Q749),"",IF(_xlfn.XLOOKUP(Q749,'pokedex_(Update_04.21)'!$A$2:$A$959,'pokedex_(Update_04.21)'!$J$2:$J$959,"")=0,"",_xlfn.XLOOKUP(Q749,'pokedex_(Update_04.21)'!$A$2:$A$959,'pokedex_(Update_04.21)'!$J$2:$J$959,"")))</f>
        <v/>
      </c>
    </row>
    <row r="750" spans="1:20" x14ac:dyDescent="0.35">
      <c r="A750" s="37"/>
      <c r="B750" s="37"/>
      <c r="C750" s="37" t="str">
        <f>IF(ISBLANK(A750),"",_xlfn.XLOOKUP(A750,'pokedex_(Update_04.21)'!$A$2:$A$959,'pokedex_(Update_04.21)'!$I$2:$I$959,""))</f>
        <v/>
      </c>
      <c r="D750" s="37" t="str">
        <f>IF(ISBLANK(A750),"",IF(_xlfn.XLOOKUP(A750,'pokedex_(Update_04.21)'!$A$2:$A$959,'pokedex_(Update_04.21)'!$J$2:$J$959,"")=0,"",_xlfn.XLOOKUP(A750,'pokedex_(Update_04.21)'!$A$2:$A$959,'pokedex_(Update_04.21)'!$J$2:$J$959,"")))</f>
        <v/>
      </c>
      <c r="Q750" s="37"/>
      <c r="R750" s="37"/>
      <c r="S750" s="37" t="str">
        <f>IF(ISBLANK(Q750),"",_xlfn.XLOOKUP(Q750,'pokedex_(Update_04.21)'!$A$2:$A$959,'pokedex_(Update_04.21)'!$I$2:$I$959,""))</f>
        <v/>
      </c>
      <c r="T750" s="37" t="str">
        <f>IF(ISBLANK(Q750),"",IF(_xlfn.XLOOKUP(Q750,'pokedex_(Update_04.21)'!$A$2:$A$959,'pokedex_(Update_04.21)'!$J$2:$J$959,"")=0,"",_xlfn.XLOOKUP(Q750,'pokedex_(Update_04.21)'!$A$2:$A$959,'pokedex_(Update_04.21)'!$J$2:$J$959,"")))</f>
        <v/>
      </c>
    </row>
    <row r="751" spans="1:20" x14ac:dyDescent="0.35">
      <c r="A751" s="37"/>
      <c r="B751" s="37"/>
      <c r="C751" s="37" t="str">
        <f>IF(ISBLANK(A751),"",_xlfn.XLOOKUP(A751,'pokedex_(Update_04.21)'!$A$2:$A$959,'pokedex_(Update_04.21)'!$I$2:$I$959,""))</f>
        <v/>
      </c>
      <c r="D751" s="37" t="str">
        <f>IF(ISBLANK(A751),"",IF(_xlfn.XLOOKUP(A751,'pokedex_(Update_04.21)'!$A$2:$A$959,'pokedex_(Update_04.21)'!$J$2:$J$959,"")=0,"",_xlfn.XLOOKUP(A751,'pokedex_(Update_04.21)'!$A$2:$A$959,'pokedex_(Update_04.21)'!$J$2:$J$959,"")))</f>
        <v/>
      </c>
      <c r="Q751" s="37"/>
      <c r="R751" s="37"/>
      <c r="S751" s="37" t="str">
        <f>IF(ISBLANK(Q751),"",_xlfn.XLOOKUP(Q751,'pokedex_(Update_04.21)'!$A$2:$A$959,'pokedex_(Update_04.21)'!$I$2:$I$959,""))</f>
        <v/>
      </c>
      <c r="T751" s="37" t="str">
        <f>IF(ISBLANK(Q751),"",IF(_xlfn.XLOOKUP(Q751,'pokedex_(Update_04.21)'!$A$2:$A$959,'pokedex_(Update_04.21)'!$J$2:$J$959,"")=0,"",_xlfn.XLOOKUP(Q751,'pokedex_(Update_04.21)'!$A$2:$A$959,'pokedex_(Update_04.21)'!$J$2:$J$959,"")))</f>
        <v/>
      </c>
    </row>
    <row r="752" spans="1:20" x14ac:dyDescent="0.35">
      <c r="A752" s="37"/>
      <c r="B752" s="37"/>
      <c r="C752" s="37" t="str">
        <f>IF(ISBLANK(A752),"",_xlfn.XLOOKUP(A752,'pokedex_(Update_04.21)'!$A$2:$A$959,'pokedex_(Update_04.21)'!$I$2:$I$959,""))</f>
        <v/>
      </c>
      <c r="D752" s="37" t="str">
        <f>IF(ISBLANK(A752),"",IF(_xlfn.XLOOKUP(A752,'pokedex_(Update_04.21)'!$A$2:$A$959,'pokedex_(Update_04.21)'!$J$2:$J$959,"")=0,"",_xlfn.XLOOKUP(A752,'pokedex_(Update_04.21)'!$A$2:$A$959,'pokedex_(Update_04.21)'!$J$2:$J$959,"")))</f>
        <v/>
      </c>
      <c r="Q752" s="37"/>
      <c r="R752" s="37"/>
      <c r="S752" s="37" t="str">
        <f>IF(ISBLANK(Q752),"",_xlfn.XLOOKUP(Q752,'pokedex_(Update_04.21)'!$A$2:$A$959,'pokedex_(Update_04.21)'!$I$2:$I$959,""))</f>
        <v/>
      </c>
      <c r="T752" s="37" t="str">
        <f>IF(ISBLANK(Q752),"",IF(_xlfn.XLOOKUP(Q752,'pokedex_(Update_04.21)'!$A$2:$A$959,'pokedex_(Update_04.21)'!$J$2:$J$959,"")=0,"",_xlfn.XLOOKUP(Q752,'pokedex_(Update_04.21)'!$A$2:$A$959,'pokedex_(Update_04.21)'!$J$2:$J$959,"")))</f>
        <v/>
      </c>
    </row>
    <row r="753" spans="1:20" x14ac:dyDescent="0.35">
      <c r="A753" s="37"/>
      <c r="B753" s="37"/>
      <c r="C753" s="37" t="str">
        <f>IF(ISBLANK(A753),"",_xlfn.XLOOKUP(A753,'pokedex_(Update_04.21)'!$A$2:$A$959,'pokedex_(Update_04.21)'!$I$2:$I$959,""))</f>
        <v/>
      </c>
      <c r="D753" s="37" t="str">
        <f>IF(ISBLANK(A753),"",IF(_xlfn.XLOOKUP(A753,'pokedex_(Update_04.21)'!$A$2:$A$959,'pokedex_(Update_04.21)'!$J$2:$J$959,"")=0,"",_xlfn.XLOOKUP(A753,'pokedex_(Update_04.21)'!$A$2:$A$959,'pokedex_(Update_04.21)'!$J$2:$J$959,"")))</f>
        <v/>
      </c>
      <c r="Q753" s="37"/>
      <c r="R753" s="37"/>
      <c r="S753" s="37" t="str">
        <f>IF(ISBLANK(Q753),"",_xlfn.XLOOKUP(Q753,'pokedex_(Update_04.21)'!$A$2:$A$959,'pokedex_(Update_04.21)'!$I$2:$I$959,""))</f>
        <v/>
      </c>
      <c r="T753" s="37" t="str">
        <f>IF(ISBLANK(Q753),"",IF(_xlfn.XLOOKUP(Q753,'pokedex_(Update_04.21)'!$A$2:$A$959,'pokedex_(Update_04.21)'!$J$2:$J$959,"")=0,"",_xlfn.XLOOKUP(Q753,'pokedex_(Update_04.21)'!$A$2:$A$959,'pokedex_(Update_04.21)'!$J$2:$J$959,"")))</f>
        <v/>
      </c>
    </row>
    <row r="754" spans="1:20" x14ac:dyDescent="0.35">
      <c r="A754" s="37"/>
      <c r="B754" s="37"/>
      <c r="C754" s="37" t="str">
        <f>IF(ISBLANK(A754),"",_xlfn.XLOOKUP(A754,'pokedex_(Update_04.21)'!$A$2:$A$959,'pokedex_(Update_04.21)'!$I$2:$I$959,""))</f>
        <v/>
      </c>
      <c r="D754" s="37" t="str">
        <f>IF(ISBLANK(A754),"",IF(_xlfn.XLOOKUP(A754,'pokedex_(Update_04.21)'!$A$2:$A$959,'pokedex_(Update_04.21)'!$J$2:$J$959,"")=0,"",_xlfn.XLOOKUP(A754,'pokedex_(Update_04.21)'!$A$2:$A$959,'pokedex_(Update_04.21)'!$J$2:$J$959,"")))</f>
        <v/>
      </c>
      <c r="Q754" s="37"/>
      <c r="R754" s="37"/>
      <c r="S754" s="37" t="str">
        <f>IF(ISBLANK(Q754),"",_xlfn.XLOOKUP(Q754,'pokedex_(Update_04.21)'!$A$2:$A$959,'pokedex_(Update_04.21)'!$I$2:$I$959,""))</f>
        <v/>
      </c>
      <c r="T754" s="37" t="str">
        <f>IF(ISBLANK(Q754),"",IF(_xlfn.XLOOKUP(Q754,'pokedex_(Update_04.21)'!$A$2:$A$959,'pokedex_(Update_04.21)'!$J$2:$J$959,"")=0,"",_xlfn.XLOOKUP(Q754,'pokedex_(Update_04.21)'!$A$2:$A$959,'pokedex_(Update_04.21)'!$J$2:$J$959,"")))</f>
        <v/>
      </c>
    </row>
    <row r="755" spans="1:20" x14ac:dyDescent="0.35">
      <c r="A755" s="37"/>
      <c r="B755" s="37"/>
      <c r="C755" s="37" t="str">
        <f>IF(ISBLANK(A755),"",_xlfn.XLOOKUP(A755,'pokedex_(Update_04.21)'!$A$2:$A$959,'pokedex_(Update_04.21)'!$I$2:$I$959,""))</f>
        <v/>
      </c>
      <c r="D755" s="37" t="str">
        <f>IF(ISBLANK(A755),"",IF(_xlfn.XLOOKUP(A755,'pokedex_(Update_04.21)'!$A$2:$A$959,'pokedex_(Update_04.21)'!$J$2:$J$959,"")=0,"",_xlfn.XLOOKUP(A755,'pokedex_(Update_04.21)'!$A$2:$A$959,'pokedex_(Update_04.21)'!$J$2:$J$959,"")))</f>
        <v/>
      </c>
      <c r="Q755" s="37"/>
      <c r="R755" s="37"/>
      <c r="S755" s="37" t="str">
        <f>IF(ISBLANK(Q755),"",_xlfn.XLOOKUP(Q755,'pokedex_(Update_04.21)'!$A$2:$A$959,'pokedex_(Update_04.21)'!$I$2:$I$959,""))</f>
        <v/>
      </c>
      <c r="T755" s="37" t="str">
        <f>IF(ISBLANK(Q755),"",IF(_xlfn.XLOOKUP(Q755,'pokedex_(Update_04.21)'!$A$2:$A$959,'pokedex_(Update_04.21)'!$J$2:$J$959,"")=0,"",_xlfn.XLOOKUP(Q755,'pokedex_(Update_04.21)'!$A$2:$A$959,'pokedex_(Update_04.21)'!$J$2:$J$959,"")))</f>
        <v/>
      </c>
    </row>
    <row r="756" spans="1:20" x14ac:dyDescent="0.35">
      <c r="A756" s="37"/>
      <c r="B756" s="37"/>
      <c r="C756" s="37" t="str">
        <f>IF(ISBLANK(A756),"",_xlfn.XLOOKUP(A756,'pokedex_(Update_04.21)'!$A$2:$A$959,'pokedex_(Update_04.21)'!$I$2:$I$959,""))</f>
        <v/>
      </c>
      <c r="D756" s="37" t="str">
        <f>IF(ISBLANK(A756),"",IF(_xlfn.XLOOKUP(A756,'pokedex_(Update_04.21)'!$A$2:$A$959,'pokedex_(Update_04.21)'!$J$2:$J$959,"")=0,"",_xlfn.XLOOKUP(A756,'pokedex_(Update_04.21)'!$A$2:$A$959,'pokedex_(Update_04.21)'!$J$2:$J$959,"")))</f>
        <v/>
      </c>
      <c r="Q756" s="37"/>
      <c r="R756" s="37"/>
      <c r="S756" s="37" t="str">
        <f>IF(ISBLANK(Q756),"",_xlfn.XLOOKUP(Q756,'pokedex_(Update_04.21)'!$A$2:$A$959,'pokedex_(Update_04.21)'!$I$2:$I$959,""))</f>
        <v/>
      </c>
      <c r="T756" s="37" t="str">
        <f>IF(ISBLANK(Q756),"",IF(_xlfn.XLOOKUP(Q756,'pokedex_(Update_04.21)'!$A$2:$A$959,'pokedex_(Update_04.21)'!$J$2:$J$959,"")=0,"",_xlfn.XLOOKUP(Q756,'pokedex_(Update_04.21)'!$A$2:$A$959,'pokedex_(Update_04.21)'!$J$2:$J$959,"")))</f>
        <v/>
      </c>
    </row>
    <row r="757" spans="1:20" x14ac:dyDescent="0.35">
      <c r="A757" s="37"/>
      <c r="B757" s="37"/>
      <c r="C757" s="37" t="str">
        <f>IF(ISBLANK(A757),"",_xlfn.XLOOKUP(A757,'pokedex_(Update_04.21)'!$A$2:$A$959,'pokedex_(Update_04.21)'!$I$2:$I$959,""))</f>
        <v/>
      </c>
      <c r="D757" s="37" t="str">
        <f>IF(ISBLANK(A757),"",IF(_xlfn.XLOOKUP(A757,'pokedex_(Update_04.21)'!$A$2:$A$959,'pokedex_(Update_04.21)'!$J$2:$J$959,"")=0,"",_xlfn.XLOOKUP(A757,'pokedex_(Update_04.21)'!$A$2:$A$959,'pokedex_(Update_04.21)'!$J$2:$J$959,"")))</f>
        <v/>
      </c>
      <c r="Q757" s="37"/>
      <c r="R757" s="37"/>
      <c r="S757" s="37" t="str">
        <f>IF(ISBLANK(Q757),"",_xlfn.XLOOKUP(Q757,'pokedex_(Update_04.21)'!$A$2:$A$959,'pokedex_(Update_04.21)'!$I$2:$I$959,""))</f>
        <v/>
      </c>
      <c r="T757" s="37" t="str">
        <f>IF(ISBLANK(Q757),"",IF(_xlfn.XLOOKUP(Q757,'pokedex_(Update_04.21)'!$A$2:$A$959,'pokedex_(Update_04.21)'!$J$2:$J$959,"")=0,"",_xlfn.XLOOKUP(Q757,'pokedex_(Update_04.21)'!$A$2:$A$959,'pokedex_(Update_04.21)'!$J$2:$J$959,"")))</f>
        <v/>
      </c>
    </row>
    <row r="758" spans="1:20" x14ac:dyDescent="0.35">
      <c r="A758" s="37"/>
      <c r="B758" s="37"/>
      <c r="C758" s="37" t="str">
        <f>IF(ISBLANK(A758),"",_xlfn.XLOOKUP(A758,'pokedex_(Update_04.21)'!$A$2:$A$959,'pokedex_(Update_04.21)'!$I$2:$I$959,""))</f>
        <v/>
      </c>
      <c r="D758" s="37" t="str">
        <f>IF(ISBLANK(A758),"",IF(_xlfn.XLOOKUP(A758,'pokedex_(Update_04.21)'!$A$2:$A$959,'pokedex_(Update_04.21)'!$J$2:$J$959,"")=0,"",_xlfn.XLOOKUP(A758,'pokedex_(Update_04.21)'!$A$2:$A$959,'pokedex_(Update_04.21)'!$J$2:$J$959,"")))</f>
        <v/>
      </c>
      <c r="Q758" s="37"/>
      <c r="R758" s="37"/>
      <c r="S758" s="37" t="str">
        <f>IF(ISBLANK(Q758),"",_xlfn.XLOOKUP(Q758,'pokedex_(Update_04.21)'!$A$2:$A$959,'pokedex_(Update_04.21)'!$I$2:$I$959,""))</f>
        <v/>
      </c>
      <c r="T758" s="37" t="str">
        <f>IF(ISBLANK(Q758),"",IF(_xlfn.XLOOKUP(Q758,'pokedex_(Update_04.21)'!$A$2:$A$959,'pokedex_(Update_04.21)'!$J$2:$J$959,"")=0,"",_xlfn.XLOOKUP(Q758,'pokedex_(Update_04.21)'!$A$2:$A$959,'pokedex_(Update_04.21)'!$J$2:$J$959,"")))</f>
        <v/>
      </c>
    </row>
    <row r="759" spans="1:20" x14ac:dyDescent="0.35">
      <c r="A759" s="37"/>
      <c r="B759" s="37"/>
      <c r="C759" s="37" t="str">
        <f>IF(ISBLANK(A759),"",_xlfn.XLOOKUP(A759,'pokedex_(Update_04.21)'!$A$2:$A$959,'pokedex_(Update_04.21)'!$I$2:$I$959,""))</f>
        <v/>
      </c>
      <c r="D759" s="37" t="str">
        <f>IF(ISBLANK(A759),"",IF(_xlfn.XLOOKUP(A759,'pokedex_(Update_04.21)'!$A$2:$A$959,'pokedex_(Update_04.21)'!$J$2:$J$959,"")=0,"",_xlfn.XLOOKUP(A759,'pokedex_(Update_04.21)'!$A$2:$A$959,'pokedex_(Update_04.21)'!$J$2:$J$959,"")))</f>
        <v/>
      </c>
      <c r="Q759" s="37"/>
      <c r="R759" s="37"/>
      <c r="S759" s="37" t="str">
        <f>IF(ISBLANK(Q759),"",_xlfn.XLOOKUP(Q759,'pokedex_(Update_04.21)'!$A$2:$A$959,'pokedex_(Update_04.21)'!$I$2:$I$959,""))</f>
        <v/>
      </c>
      <c r="T759" s="37" t="str">
        <f>IF(ISBLANK(Q759),"",IF(_xlfn.XLOOKUP(Q759,'pokedex_(Update_04.21)'!$A$2:$A$959,'pokedex_(Update_04.21)'!$J$2:$J$959,"")=0,"",_xlfn.XLOOKUP(Q759,'pokedex_(Update_04.21)'!$A$2:$A$959,'pokedex_(Update_04.21)'!$J$2:$J$959,"")))</f>
        <v/>
      </c>
    </row>
    <row r="760" spans="1:20" x14ac:dyDescent="0.35">
      <c r="A760" s="37"/>
      <c r="B760" s="37"/>
      <c r="C760" s="37" t="str">
        <f>IF(ISBLANK(A760),"",_xlfn.XLOOKUP(A760,'pokedex_(Update_04.21)'!$A$2:$A$959,'pokedex_(Update_04.21)'!$I$2:$I$959,""))</f>
        <v/>
      </c>
      <c r="D760" s="37" t="str">
        <f>IF(ISBLANK(A760),"",IF(_xlfn.XLOOKUP(A760,'pokedex_(Update_04.21)'!$A$2:$A$959,'pokedex_(Update_04.21)'!$J$2:$J$959,"")=0,"",_xlfn.XLOOKUP(A760,'pokedex_(Update_04.21)'!$A$2:$A$959,'pokedex_(Update_04.21)'!$J$2:$J$959,"")))</f>
        <v/>
      </c>
      <c r="Q760" s="37"/>
      <c r="R760" s="37"/>
      <c r="S760" s="37" t="str">
        <f>IF(ISBLANK(Q760),"",_xlfn.XLOOKUP(Q760,'pokedex_(Update_04.21)'!$A$2:$A$959,'pokedex_(Update_04.21)'!$I$2:$I$959,""))</f>
        <v/>
      </c>
      <c r="T760" s="37" t="str">
        <f>IF(ISBLANK(Q760),"",IF(_xlfn.XLOOKUP(Q760,'pokedex_(Update_04.21)'!$A$2:$A$959,'pokedex_(Update_04.21)'!$J$2:$J$959,"")=0,"",_xlfn.XLOOKUP(Q760,'pokedex_(Update_04.21)'!$A$2:$A$959,'pokedex_(Update_04.21)'!$J$2:$J$959,"")))</f>
        <v/>
      </c>
    </row>
    <row r="761" spans="1:20" x14ac:dyDescent="0.35">
      <c r="A761" s="37"/>
      <c r="B761" s="37"/>
      <c r="C761" s="37" t="str">
        <f>IF(ISBLANK(A761),"",_xlfn.XLOOKUP(A761,'pokedex_(Update_04.21)'!$A$2:$A$959,'pokedex_(Update_04.21)'!$I$2:$I$959,""))</f>
        <v/>
      </c>
      <c r="D761" s="37" t="str">
        <f>IF(ISBLANK(A761),"",IF(_xlfn.XLOOKUP(A761,'pokedex_(Update_04.21)'!$A$2:$A$959,'pokedex_(Update_04.21)'!$J$2:$J$959,"")=0,"",_xlfn.XLOOKUP(A761,'pokedex_(Update_04.21)'!$A$2:$A$959,'pokedex_(Update_04.21)'!$J$2:$J$959,"")))</f>
        <v/>
      </c>
      <c r="Q761" s="37"/>
      <c r="R761" s="37"/>
      <c r="S761" s="37" t="str">
        <f>IF(ISBLANK(Q761),"",_xlfn.XLOOKUP(Q761,'pokedex_(Update_04.21)'!$A$2:$A$959,'pokedex_(Update_04.21)'!$I$2:$I$959,""))</f>
        <v/>
      </c>
      <c r="T761" s="37" t="str">
        <f>IF(ISBLANK(Q761),"",IF(_xlfn.XLOOKUP(Q761,'pokedex_(Update_04.21)'!$A$2:$A$959,'pokedex_(Update_04.21)'!$J$2:$J$959,"")=0,"",_xlfn.XLOOKUP(Q761,'pokedex_(Update_04.21)'!$A$2:$A$959,'pokedex_(Update_04.21)'!$J$2:$J$959,"")))</f>
        <v/>
      </c>
    </row>
    <row r="762" spans="1:20" x14ac:dyDescent="0.35">
      <c r="A762" s="37"/>
      <c r="B762" s="37"/>
      <c r="C762" s="37" t="str">
        <f>IF(ISBLANK(A762),"",_xlfn.XLOOKUP(A762,'pokedex_(Update_04.21)'!$A$2:$A$959,'pokedex_(Update_04.21)'!$I$2:$I$959,""))</f>
        <v/>
      </c>
      <c r="D762" s="37" t="str">
        <f>IF(ISBLANK(A762),"",IF(_xlfn.XLOOKUP(A762,'pokedex_(Update_04.21)'!$A$2:$A$959,'pokedex_(Update_04.21)'!$J$2:$J$959,"")=0,"",_xlfn.XLOOKUP(A762,'pokedex_(Update_04.21)'!$A$2:$A$959,'pokedex_(Update_04.21)'!$J$2:$J$959,"")))</f>
        <v/>
      </c>
      <c r="Q762" s="37"/>
      <c r="R762" s="37"/>
      <c r="S762" s="37" t="str">
        <f>IF(ISBLANK(Q762),"",_xlfn.XLOOKUP(Q762,'pokedex_(Update_04.21)'!$A$2:$A$959,'pokedex_(Update_04.21)'!$I$2:$I$959,""))</f>
        <v/>
      </c>
      <c r="T762" s="37" t="str">
        <f>IF(ISBLANK(Q762),"",IF(_xlfn.XLOOKUP(Q762,'pokedex_(Update_04.21)'!$A$2:$A$959,'pokedex_(Update_04.21)'!$J$2:$J$959,"")=0,"",_xlfn.XLOOKUP(Q762,'pokedex_(Update_04.21)'!$A$2:$A$959,'pokedex_(Update_04.21)'!$J$2:$J$959,"")))</f>
        <v/>
      </c>
    </row>
    <row r="763" spans="1:20" x14ac:dyDescent="0.35">
      <c r="A763" s="37"/>
      <c r="B763" s="37"/>
      <c r="C763" s="37" t="str">
        <f>IF(ISBLANK(A763),"",_xlfn.XLOOKUP(A763,'pokedex_(Update_04.21)'!$A$2:$A$959,'pokedex_(Update_04.21)'!$I$2:$I$959,""))</f>
        <v/>
      </c>
      <c r="D763" s="37" t="str">
        <f>IF(ISBLANK(A763),"",IF(_xlfn.XLOOKUP(A763,'pokedex_(Update_04.21)'!$A$2:$A$959,'pokedex_(Update_04.21)'!$J$2:$J$959,"")=0,"",_xlfn.XLOOKUP(A763,'pokedex_(Update_04.21)'!$A$2:$A$959,'pokedex_(Update_04.21)'!$J$2:$J$959,"")))</f>
        <v/>
      </c>
      <c r="Q763" s="37"/>
      <c r="R763" s="37"/>
      <c r="S763" s="37" t="str">
        <f>IF(ISBLANK(Q763),"",_xlfn.XLOOKUP(Q763,'pokedex_(Update_04.21)'!$A$2:$A$959,'pokedex_(Update_04.21)'!$I$2:$I$959,""))</f>
        <v/>
      </c>
      <c r="T763" s="37" t="str">
        <f>IF(ISBLANK(Q763),"",IF(_xlfn.XLOOKUP(Q763,'pokedex_(Update_04.21)'!$A$2:$A$959,'pokedex_(Update_04.21)'!$J$2:$J$959,"")=0,"",_xlfn.XLOOKUP(Q763,'pokedex_(Update_04.21)'!$A$2:$A$959,'pokedex_(Update_04.21)'!$J$2:$J$959,"")))</f>
        <v/>
      </c>
    </row>
    <row r="764" spans="1:20" x14ac:dyDescent="0.35">
      <c r="A764" s="37"/>
      <c r="B764" s="37"/>
      <c r="C764" s="37" t="str">
        <f>IF(ISBLANK(A764),"",_xlfn.XLOOKUP(A764,'pokedex_(Update_04.21)'!$A$2:$A$959,'pokedex_(Update_04.21)'!$I$2:$I$959,""))</f>
        <v/>
      </c>
      <c r="D764" s="37" t="str">
        <f>IF(ISBLANK(A764),"",IF(_xlfn.XLOOKUP(A764,'pokedex_(Update_04.21)'!$A$2:$A$959,'pokedex_(Update_04.21)'!$J$2:$J$959,"")=0,"",_xlfn.XLOOKUP(A764,'pokedex_(Update_04.21)'!$A$2:$A$959,'pokedex_(Update_04.21)'!$J$2:$J$959,"")))</f>
        <v/>
      </c>
      <c r="Q764" s="37"/>
      <c r="R764" s="37"/>
      <c r="S764" s="37" t="str">
        <f>IF(ISBLANK(Q764),"",_xlfn.XLOOKUP(Q764,'pokedex_(Update_04.21)'!$A$2:$A$959,'pokedex_(Update_04.21)'!$I$2:$I$959,""))</f>
        <v/>
      </c>
      <c r="T764" s="37" t="str">
        <f>IF(ISBLANK(Q764),"",IF(_xlfn.XLOOKUP(Q764,'pokedex_(Update_04.21)'!$A$2:$A$959,'pokedex_(Update_04.21)'!$J$2:$J$959,"")=0,"",_xlfn.XLOOKUP(Q764,'pokedex_(Update_04.21)'!$A$2:$A$959,'pokedex_(Update_04.21)'!$J$2:$J$959,"")))</f>
        <v/>
      </c>
    </row>
    <row r="765" spans="1:20" x14ac:dyDescent="0.35">
      <c r="A765" s="37"/>
      <c r="B765" s="37"/>
      <c r="C765" s="37" t="str">
        <f>IF(ISBLANK(A765),"",_xlfn.XLOOKUP(A765,'pokedex_(Update_04.21)'!$A$2:$A$959,'pokedex_(Update_04.21)'!$I$2:$I$959,""))</f>
        <v/>
      </c>
      <c r="D765" s="37" t="str">
        <f>IF(ISBLANK(A765),"",IF(_xlfn.XLOOKUP(A765,'pokedex_(Update_04.21)'!$A$2:$A$959,'pokedex_(Update_04.21)'!$J$2:$J$959,"")=0,"",_xlfn.XLOOKUP(A765,'pokedex_(Update_04.21)'!$A$2:$A$959,'pokedex_(Update_04.21)'!$J$2:$J$959,"")))</f>
        <v/>
      </c>
      <c r="Q765" s="37"/>
      <c r="R765" s="37"/>
      <c r="S765" s="37" t="str">
        <f>IF(ISBLANK(Q765),"",_xlfn.XLOOKUP(Q765,'pokedex_(Update_04.21)'!$A$2:$A$959,'pokedex_(Update_04.21)'!$I$2:$I$959,""))</f>
        <v/>
      </c>
      <c r="T765" s="37" t="str">
        <f>IF(ISBLANK(Q765),"",IF(_xlfn.XLOOKUP(Q765,'pokedex_(Update_04.21)'!$A$2:$A$959,'pokedex_(Update_04.21)'!$J$2:$J$959,"")=0,"",_xlfn.XLOOKUP(Q765,'pokedex_(Update_04.21)'!$A$2:$A$959,'pokedex_(Update_04.21)'!$J$2:$J$959,"")))</f>
        <v/>
      </c>
    </row>
    <row r="766" spans="1:20" x14ac:dyDescent="0.35">
      <c r="A766" s="37"/>
      <c r="B766" s="37"/>
      <c r="C766" s="37" t="str">
        <f>IF(ISBLANK(A766),"",_xlfn.XLOOKUP(A766,'pokedex_(Update_04.21)'!$A$2:$A$959,'pokedex_(Update_04.21)'!$I$2:$I$959,""))</f>
        <v/>
      </c>
      <c r="D766" s="37" t="str">
        <f>IF(ISBLANK(A766),"",IF(_xlfn.XLOOKUP(A766,'pokedex_(Update_04.21)'!$A$2:$A$959,'pokedex_(Update_04.21)'!$J$2:$J$959,"")=0,"",_xlfn.XLOOKUP(A766,'pokedex_(Update_04.21)'!$A$2:$A$959,'pokedex_(Update_04.21)'!$J$2:$J$959,"")))</f>
        <v/>
      </c>
      <c r="Q766" s="37"/>
      <c r="R766" s="37"/>
      <c r="S766" s="37" t="str">
        <f>IF(ISBLANK(Q766),"",_xlfn.XLOOKUP(Q766,'pokedex_(Update_04.21)'!$A$2:$A$959,'pokedex_(Update_04.21)'!$I$2:$I$959,""))</f>
        <v/>
      </c>
      <c r="T766" s="37" t="str">
        <f>IF(ISBLANK(Q766),"",IF(_xlfn.XLOOKUP(Q766,'pokedex_(Update_04.21)'!$A$2:$A$959,'pokedex_(Update_04.21)'!$J$2:$J$959,"")=0,"",_xlfn.XLOOKUP(Q766,'pokedex_(Update_04.21)'!$A$2:$A$959,'pokedex_(Update_04.21)'!$J$2:$J$959,"")))</f>
        <v/>
      </c>
    </row>
    <row r="767" spans="1:20" x14ac:dyDescent="0.35">
      <c r="A767" s="37"/>
      <c r="B767" s="37"/>
      <c r="C767" s="37" t="str">
        <f>IF(ISBLANK(A767),"",_xlfn.XLOOKUP(A767,'pokedex_(Update_04.21)'!$A$2:$A$959,'pokedex_(Update_04.21)'!$I$2:$I$959,""))</f>
        <v/>
      </c>
      <c r="D767" s="37" t="str">
        <f>IF(ISBLANK(A767),"",IF(_xlfn.XLOOKUP(A767,'pokedex_(Update_04.21)'!$A$2:$A$959,'pokedex_(Update_04.21)'!$J$2:$J$959,"")=0,"",_xlfn.XLOOKUP(A767,'pokedex_(Update_04.21)'!$A$2:$A$959,'pokedex_(Update_04.21)'!$J$2:$J$959,"")))</f>
        <v/>
      </c>
      <c r="Q767" s="37"/>
      <c r="R767" s="37"/>
      <c r="S767" s="37" t="str">
        <f>IF(ISBLANK(Q767),"",_xlfn.XLOOKUP(Q767,'pokedex_(Update_04.21)'!$A$2:$A$959,'pokedex_(Update_04.21)'!$I$2:$I$959,""))</f>
        <v/>
      </c>
      <c r="T767" s="37" t="str">
        <f>IF(ISBLANK(Q767),"",IF(_xlfn.XLOOKUP(Q767,'pokedex_(Update_04.21)'!$A$2:$A$959,'pokedex_(Update_04.21)'!$J$2:$J$959,"")=0,"",_xlfn.XLOOKUP(Q767,'pokedex_(Update_04.21)'!$A$2:$A$959,'pokedex_(Update_04.21)'!$J$2:$J$959,"")))</f>
        <v/>
      </c>
    </row>
    <row r="768" spans="1:20" x14ac:dyDescent="0.35">
      <c r="A768" s="37"/>
      <c r="B768" s="37"/>
      <c r="C768" s="37" t="str">
        <f>IF(ISBLANK(A768),"",_xlfn.XLOOKUP(A768,'pokedex_(Update_04.21)'!$A$2:$A$959,'pokedex_(Update_04.21)'!$I$2:$I$959,""))</f>
        <v/>
      </c>
      <c r="D768" s="37" t="str">
        <f>IF(ISBLANK(A768),"",IF(_xlfn.XLOOKUP(A768,'pokedex_(Update_04.21)'!$A$2:$A$959,'pokedex_(Update_04.21)'!$J$2:$J$959,"")=0,"",_xlfn.XLOOKUP(A768,'pokedex_(Update_04.21)'!$A$2:$A$959,'pokedex_(Update_04.21)'!$J$2:$J$959,"")))</f>
        <v/>
      </c>
      <c r="Q768" s="37"/>
      <c r="R768" s="37"/>
      <c r="S768" s="37" t="str">
        <f>IF(ISBLANK(Q768),"",_xlfn.XLOOKUP(Q768,'pokedex_(Update_04.21)'!$A$2:$A$959,'pokedex_(Update_04.21)'!$I$2:$I$959,""))</f>
        <v/>
      </c>
      <c r="T768" s="37" t="str">
        <f>IF(ISBLANK(Q768),"",IF(_xlfn.XLOOKUP(Q768,'pokedex_(Update_04.21)'!$A$2:$A$959,'pokedex_(Update_04.21)'!$J$2:$J$959,"")=0,"",_xlfn.XLOOKUP(Q768,'pokedex_(Update_04.21)'!$A$2:$A$959,'pokedex_(Update_04.21)'!$J$2:$J$959,"")))</f>
        <v/>
      </c>
    </row>
    <row r="769" spans="1:20" x14ac:dyDescent="0.35">
      <c r="A769" s="37"/>
      <c r="B769" s="37"/>
      <c r="C769" s="37" t="str">
        <f>IF(ISBLANK(A769),"",_xlfn.XLOOKUP(A769,'pokedex_(Update_04.21)'!$A$2:$A$959,'pokedex_(Update_04.21)'!$I$2:$I$959,""))</f>
        <v/>
      </c>
      <c r="D769" s="37" t="str">
        <f>IF(ISBLANK(A769),"",IF(_xlfn.XLOOKUP(A769,'pokedex_(Update_04.21)'!$A$2:$A$959,'pokedex_(Update_04.21)'!$J$2:$J$959,"")=0,"",_xlfn.XLOOKUP(A769,'pokedex_(Update_04.21)'!$A$2:$A$959,'pokedex_(Update_04.21)'!$J$2:$J$959,"")))</f>
        <v/>
      </c>
      <c r="Q769" s="37"/>
      <c r="R769" s="37"/>
      <c r="S769" s="37" t="str">
        <f>IF(ISBLANK(Q769),"",_xlfn.XLOOKUP(Q769,'pokedex_(Update_04.21)'!$A$2:$A$959,'pokedex_(Update_04.21)'!$I$2:$I$959,""))</f>
        <v/>
      </c>
      <c r="T769" s="37" t="str">
        <f>IF(ISBLANK(Q769),"",IF(_xlfn.XLOOKUP(Q769,'pokedex_(Update_04.21)'!$A$2:$A$959,'pokedex_(Update_04.21)'!$J$2:$J$959,"")=0,"",_xlfn.XLOOKUP(Q769,'pokedex_(Update_04.21)'!$A$2:$A$959,'pokedex_(Update_04.21)'!$J$2:$J$959,"")))</f>
        <v/>
      </c>
    </row>
    <row r="770" spans="1:20" x14ac:dyDescent="0.35">
      <c r="A770" s="37"/>
      <c r="B770" s="37"/>
      <c r="C770" s="37" t="str">
        <f>IF(ISBLANK(A770),"",_xlfn.XLOOKUP(A770,'pokedex_(Update_04.21)'!$A$2:$A$959,'pokedex_(Update_04.21)'!$I$2:$I$959,""))</f>
        <v/>
      </c>
      <c r="D770" s="37" t="str">
        <f>IF(ISBLANK(A770),"",IF(_xlfn.XLOOKUP(A770,'pokedex_(Update_04.21)'!$A$2:$A$959,'pokedex_(Update_04.21)'!$J$2:$J$959,"")=0,"",_xlfn.XLOOKUP(A770,'pokedex_(Update_04.21)'!$A$2:$A$959,'pokedex_(Update_04.21)'!$J$2:$J$959,"")))</f>
        <v/>
      </c>
      <c r="Q770" s="37"/>
      <c r="R770" s="37"/>
      <c r="S770" s="37" t="str">
        <f>IF(ISBLANK(Q770),"",_xlfn.XLOOKUP(Q770,'pokedex_(Update_04.21)'!$A$2:$A$959,'pokedex_(Update_04.21)'!$I$2:$I$959,""))</f>
        <v/>
      </c>
      <c r="T770" s="37" t="str">
        <f>IF(ISBLANK(Q770),"",IF(_xlfn.XLOOKUP(Q770,'pokedex_(Update_04.21)'!$A$2:$A$959,'pokedex_(Update_04.21)'!$J$2:$J$959,"")=0,"",_xlfn.XLOOKUP(Q770,'pokedex_(Update_04.21)'!$A$2:$A$959,'pokedex_(Update_04.21)'!$J$2:$J$959,"")))</f>
        <v/>
      </c>
    </row>
    <row r="771" spans="1:20" x14ac:dyDescent="0.35">
      <c r="A771" s="37"/>
      <c r="B771" s="37"/>
      <c r="C771" s="37" t="str">
        <f>IF(ISBLANK(A771),"",_xlfn.XLOOKUP(A771,'pokedex_(Update_04.21)'!$A$2:$A$959,'pokedex_(Update_04.21)'!$I$2:$I$959,""))</f>
        <v/>
      </c>
      <c r="D771" s="37" t="str">
        <f>IF(ISBLANK(A771),"",IF(_xlfn.XLOOKUP(A771,'pokedex_(Update_04.21)'!$A$2:$A$959,'pokedex_(Update_04.21)'!$J$2:$J$959,"")=0,"",_xlfn.XLOOKUP(A771,'pokedex_(Update_04.21)'!$A$2:$A$959,'pokedex_(Update_04.21)'!$J$2:$J$959,"")))</f>
        <v/>
      </c>
      <c r="Q771" s="37"/>
      <c r="R771" s="37"/>
      <c r="S771" s="37" t="str">
        <f>IF(ISBLANK(Q771),"",_xlfn.XLOOKUP(Q771,'pokedex_(Update_04.21)'!$A$2:$A$959,'pokedex_(Update_04.21)'!$I$2:$I$959,""))</f>
        <v/>
      </c>
      <c r="T771" s="37" t="str">
        <f>IF(ISBLANK(Q771),"",IF(_xlfn.XLOOKUP(Q771,'pokedex_(Update_04.21)'!$A$2:$A$959,'pokedex_(Update_04.21)'!$J$2:$J$959,"")=0,"",_xlfn.XLOOKUP(Q771,'pokedex_(Update_04.21)'!$A$2:$A$959,'pokedex_(Update_04.21)'!$J$2:$J$959,"")))</f>
        <v/>
      </c>
    </row>
    <row r="772" spans="1:20" x14ac:dyDescent="0.35">
      <c r="A772" s="37"/>
      <c r="B772" s="37"/>
      <c r="C772" s="37" t="str">
        <f>IF(ISBLANK(A772),"",_xlfn.XLOOKUP(A772,'pokedex_(Update_04.21)'!$A$2:$A$959,'pokedex_(Update_04.21)'!$I$2:$I$959,""))</f>
        <v/>
      </c>
      <c r="D772" s="37" t="str">
        <f>IF(ISBLANK(A772),"",IF(_xlfn.XLOOKUP(A772,'pokedex_(Update_04.21)'!$A$2:$A$959,'pokedex_(Update_04.21)'!$J$2:$J$959,"")=0,"",_xlfn.XLOOKUP(A772,'pokedex_(Update_04.21)'!$A$2:$A$959,'pokedex_(Update_04.21)'!$J$2:$J$959,"")))</f>
        <v/>
      </c>
      <c r="Q772" s="37"/>
      <c r="R772" s="37"/>
      <c r="S772" s="37" t="str">
        <f>IF(ISBLANK(Q772),"",_xlfn.XLOOKUP(Q772,'pokedex_(Update_04.21)'!$A$2:$A$959,'pokedex_(Update_04.21)'!$I$2:$I$959,""))</f>
        <v/>
      </c>
      <c r="T772" s="37" t="str">
        <f>IF(ISBLANK(Q772),"",IF(_xlfn.XLOOKUP(Q772,'pokedex_(Update_04.21)'!$A$2:$A$959,'pokedex_(Update_04.21)'!$J$2:$J$959,"")=0,"",_xlfn.XLOOKUP(Q772,'pokedex_(Update_04.21)'!$A$2:$A$959,'pokedex_(Update_04.21)'!$J$2:$J$959,"")))</f>
        <v/>
      </c>
    </row>
    <row r="773" spans="1:20" x14ac:dyDescent="0.35">
      <c r="A773" s="37"/>
      <c r="B773" s="37"/>
      <c r="C773" s="37" t="str">
        <f>IF(ISBLANK(A773),"",_xlfn.XLOOKUP(A773,'pokedex_(Update_04.21)'!$A$2:$A$959,'pokedex_(Update_04.21)'!$I$2:$I$959,""))</f>
        <v/>
      </c>
      <c r="D773" s="37" t="str">
        <f>IF(ISBLANK(A773),"",IF(_xlfn.XLOOKUP(A773,'pokedex_(Update_04.21)'!$A$2:$A$959,'pokedex_(Update_04.21)'!$J$2:$J$959,"")=0,"",_xlfn.XLOOKUP(A773,'pokedex_(Update_04.21)'!$A$2:$A$959,'pokedex_(Update_04.21)'!$J$2:$J$959,"")))</f>
        <v/>
      </c>
      <c r="Q773" s="37"/>
      <c r="R773" s="37"/>
      <c r="S773" s="37" t="str">
        <f>IF(ISBLANK(Q773),"",_xlfn.XLOOKUP(Q773,'pokedex_(Update_04.21)'!$A$2:$A$959,'pokedex_(Update_04.21)'!$I$2:$I$959,""))</f>
        <v/>
      </c>
      <c r="T773" s="37" t="str">
        <f>IF(ISBLANK(Q773),"",IF(_xlfn.XLOOKUP(Q773,'pokedex_(Update_04.21)'!$A$2:$A$959,'pokedex_(Update_04.21)'!$J$2:$J$959,"")=0,"",_xlfn.XLOOKUP(Q773,'pokedex_(Update_04.21)'!$A$2:$A$959,'pokedex_(Update_04.21)'!$J$2:$J$959,"")))</f>
        <v/>
      </c>
    </row>
    <row r="774" spans="1:20" x14ac:dyDescent="0.35">
      <c r="A774" s="37"/>
      <c r="B774" s="37"/>
      <c r="C774" s="37" t="str">
        <f>IF(ISBLANK(A774),"",_xlfn.XLOOKUP(A774,'pokedex_(Update_04.21)'!$A$2:$A$959,'pokedex_(Update_04.21)'!$I$2:$I$959,""))</f>
        <v/>
      </c>
      <c r="D774" s="37" t="str">
        <f>IF(ISBLANK(A774),"",IF(_xlfn.XLOOKUP(A774,'pokedex_(Update_04.21)'!$A$2:$A$959,'pokedex_(Update_04.21)'!$J$2:$J$959,"")=0,"",_xlfn.XLOOKUP(A774,'pokedex_(Update_04.21)'!$A$2:$A$959,'pokedex_(Update_04.21)'!$J$2:$J$959,"")))</f>
        <v/>
      </c>
      <c r="Q774" s="37"/>
      <c r="R774" s="37"/>
      <c r="S774" s="37" t="str">
        <f>IF(ISBLANK(Q774),"",_xlfn.XLOOKUP(Q774,'pokedex_(Update_04.21)'!$A$2:$A$959,'pokedex_(Update_04.21)'!$I$2:$I$959,""))</f>
        <v/>
      </c>
      <c r="T774" s="37" t="str">
        <f>IF(ISBLANK(Q774),"",IF(_xlfn.XLOOKUP(Q774,'pokedex_(Update_04.21)'!$A$2:$A$959,'pokedex_(Update_04.21)'!$J$2:$J$959,"")=0,"",_xlfn.XLOOKUP(Q774,'pokedex_(Update_04.21)'!$A$2:$A$959,'pokedex_(Update_04.21)'!$J$2:$J$959,"")))</f>
        <v/>
      </c>
    </row>
    <row r="775" spans="1:20" x14ac:dyDescent="0.35">
      <c r="A775" s="37"/>
      <c r="B775" s="37"/>
      <c r="C775" s="37" t="str">
        <f>IF(ISBLANK(A775),"",_xlfn.XLOOKUP(A775,'pokedex_(Update_04.21)'!$A$2:$A$959,'pokedex_(Update_04.21)'!$I$2:$I$959,""))</f>
        <v/>
      </c>
      <c r="D775" s="37" t="str">
        <f>IF(ISBLANK(A775),"",IF(_xlfn.XLOOKUP(A775,'pokedex_(Update_04.21)'!$A$2:$A$959,'pokedex_(Update_04.21)'!$J$2:$J$959,"")=0,"",_xlfn.XLOOKUP(A775,'pokedex_(Update_04.21)'!$A$2:$A$959,'pokedex_(Update_04.21)'!$J$2:$J$959,"")))</f>
        <v/>
      </c>
      <c r="Q775" s="37"/>
      <c r="R775" s="37"/>
      <c r="S775" s="37" t="str">
        <f>IF(ISBLANK(Q775),"",_xlfn.XLOOKUP(Q775,'pokedex_(Update_04.21)'!$A$2:$A$959,'pokedex_(Update_04.21)'!$I$2:$I$959,""))</f>
        <v/>
      </c>
      <c r="T775" s="37" t="str">
        <f>IF(ISBLANK(Q775),"",IF(_xlfn.XLOOKUP(Q775,'pokedex_(Update_04.21)'!$A$2:$A$959,'pokedex_(Update_04.21)'!$J$2:$J$959,"")=0,"",_xlfn.XLOOKUP(Q775,'pokedex_(Update_04.21)'!$A$2:$A$959,'pokedex_(Update_04.21)'!$J$2:$J$959,"")))</f>
        <v/>
      </c>
    </row>
    <row r="776" spans="1:20" x14ac:dyDescent="0.35">
      <c r="A776" s="37"/>
      <c r="B776" s="37"/>
      <c r="C776" s="37" t="str">
        <f>IF(ISBLANK(A776),"",_xlfn.XLOOKUP(A776,'pokedex_(Update_04.21)'!$A$2:$A$959,'pokedex_(Update_04.21)'!$I$2:$I$959,""))</f>
        <v/>
      </c>
      <c r="D776" s="37" t="str">
        <f>IF(ISBLANK(A776),"",IF(_xlfn.XLOOKUP(A776,'pokedex_(Update_04.21)'!$A$2:$A$959,'pokedex_(Update_04.21)'!$J$2:$J$959,"")=0,"",_xlfn.XLOOKUP(A776,'pokedex_(Update_04.21)'!$A$2:$A$959,'pokedex_(Update_04.21)'!$J$2:$J$959,"")))</f>
        <v/>
      </c>
      <c r="Q776" s="37"/>
      <c r="R776" s="37"/>
      <c r="S776" s="37" t="str">
        <f>IF(ISBLANK(Q776),"",_xlfn.XLOOKUP(Q776,'pokedex_(Update_04.21)'!$A$2:$A$959,'pokedex_(Update_04.21)'!$I$2:$I$959,""))</f>
        <v/>
      </c>
      <c r="T776" s="37" t="str">
        <f>IF(ISBLANK(Q776),"",IF(_xlfn.XLOOKUP(Q776,'pokedex_(Update_04.21)'!$A$2:$A$959,'pokedex_(Update_04.21)'!$J$2:$J$959,"")=0,"",_xlfn.XLOOKUP(Q776,'pokedex_(Update_04.21)'!$A$2:$A$959,'pokedex_(Update_04.21)'!$J$2:$J$959,"")))</f>
        <v/>
      </c>
    </row>
    <row r="777" spans="1:20" x14ac:dyDescent="0.35">
      <c r="A777" s="37"/>
      <c r="B777" s="37"/>
      <c r="C777" s="37" t="str">
        <f>IF(ISBLANK(A777),"",_xlfn.XLOOKUP(A777,'pokedex_(Update_04.21)'!$A$2:$A$959,'pokedex_(Update_04.21)'!$I$2:$I$959,""))</f>
        <v/>
      </c>
      <c r="D777" s="37" t="str">
        <f>IF(ISBLANK(A777),"",IF(_xlfn.XLOOKUP(A777,'pokedex_(Update_04.21)'!$A$2:$A$959,'pokedex_(Update_04.21)'!$J$2:$J$959,"")=0,"",_xlfn.XLOOKUP(A777,'pokedex_(Update_04.21)'!$A$2:$A$959,'pokedex_(Update_04.21)'!$J$2:$J$959,"")))</f>
        <v/>
      </c>
      <c r="Q777" s="37"/>
      <c r="R777" s="37"/>
      <c r="S777" s="37" t="str">
        <f>IF(ISBLANK(Q777),"",_xlfn.XLOOKUP(Q777,'pokedex_(Update_04.21)'!$A$2:$A$959,'pokedex_(Update_04.21)'!$I$2:$I$959,""))</f>
        <v/>
      </c>
      <c r="T777" s="37" t="str">
        <f>IF(ISBLANK(Q777),"",IF(_xlfn.XLOOKUP(Q777,'pokedex_(Update_04.21)'!$A$2:$A$959,'pokedex_(Update_04.21)'!$J$2:$J$959,"")=0,"",_xlfn.XLOOKUP(Q777,'pokedex_(Update_04.21)'!$A$2:$A$959,'pokedex_(Update_04.21)'!$J$2:$J$959,"")))</f>
        <v/>
      </c>
    </row>
    <row r="778" spans="1:20" x14ac:dyDescent="0.35">
      <c r="A778" s="37"/>
      <c r="B778" s="37"/>
      <c r="C778" s="37" t="str">
        <f>IF(ISBLANK(A778),"",_xlfn.XLOOKUP(A778,'pokedex_(Update_04.21)'!$A$2:$A$959,'pokedex_(Update_04.21)'!$I$2:$I$959,""))</f>
        <v/>
      </c>
      <c r="D778" s="37" t="str">
        <f>IF(ISBLANK(A778),"",IF(_xlfn.XLOOKUP(A778,'pokedex_(Update_04.21)'!$A$2:$A$959,'pokedex_(Update_04.21)'!$J$2:$J$959,"")=0,"",_xlfn.XLOOKUP(A778,'pokedex_(Update_04.21)'!$A$2:$A$959,'pokedex_(Update_04.21)'!$J$2:$J$959,"")))</f>
        <v/>
      </c>
      <c r="Q778" s="37"/>
      <c r="R778" s="37"/>
      <c r="S778" s="37" t="str">
        <f>IF(ISBLANK(Q778),"",_xlfn.XLOOKUP(Q778,'pokedex_(Update_04.21)'!$A$2:$A$959,'pokedex_(Update_04.21)'!$I$2:$I$959,""))</f>
        <v/>
      </c>
      <c r="T778" s="37" t="str">
        <f>IF(ISBLANK(Q778),"",IF(_xlfn.XLOOKUP(Q778,'pokedex_(Update_04.21)'!$A$2:$A$959,'pokedex_(Update_04.21)'!$J$2:$J$959,"")=0,"",_xlfn.XLOOKUP(Q778,'pokedex_(Update_04.21)'!$A$2:$A$959,'pokedex_(Update_04.21)'!$J$2:$J$959,"")))</f>
        <v/>
      </c>
    </row>
    <row r="779" spans="1:20" x14ac:dyDescent="0.35">
      <c r="A779" s="37"/>
      <c r="B779" s="37"/>
      <c r="C779" s="37" t="str">
        <f>IF(ISBLANK(A779),"",_xlfn.XLOOKUP(A779,'pokedex_(Update_04.21)'!$A$2:$A$959,'pokedex_(Update_04.21)'!$I$2:$I$959,""))</f>
        <v/>
      </c>
      <c r="D779" s="37" t="str">
        <f>IF(ISBLANK(A779),"",IF(_xlfn.XLOOKUP(A779,'pokedex_(Update_04.21)'!$A$2:$A$959,'pokedex_(Update_04.21)'!$J$2:$J$959,"")=0,"",_xlfn.XLOOKUP(A779,'pokedex_(Update_04.21)'!$A$2:$A$959,'pokedex_(Update_04.21)'!$J$2:$J$959,"")))</f>
        <v/>
      </c>
      <c r="Q779" s="37"/>
      <c r="R779" s="37"/>
      <c r="S779" s="37" t="str">
        <f>IF(ISBLANK(Q779),"",_xlfn.XLOOKUP(Q779,'pokedex_(Update_04.21)'!$A$2:$A$959,'pokedex_(Update_04.21)'!$I$2:$I$959,""))</f>
        <v/>
      </c>
      <c r="T779" s="37" t="str">
        <f>IF(ISBLANK(Q779),"",IF(_xlfn.XLOOKUP(Q779,'pokedex_(Update_04.21)'!$A$2:$A$959,'pokedex_(Update_04.21)'!$J$2:$J$959,"")=0,"",_xlfn.XLOOKUP(Q779,'pokedex_(Update_04.21)'!$A$2:$A$959,'pokedex_(Update_04.21)'!$J$2:$J$959,"")))</f>
        <v/>
      </c>
    </row>
    <row r="780" spans="1:20" x14ac:dyDescent="0.35">
      <c r="A780" s="37"/>
      <c r="B780" s="37"/>
      <c r="C780" s="37" t="str">
        <f>IF(ISBLANK(A780),"",_xlfn.XLOOKUP(A780,'pokedex_(Update_04.21)'!$A$2:$A$959,'pokedex_(Update_04.21)'!$I$2:$I$959,""))</f>
        <v/>
      </c>
      <c r="D780" s="37" t="str">
        <f>IF(ISBLANK(A780),"",IF(_xlfn.XLOOKUP(A780,'pokedex_(Update_04.21)'!$A$2:$A$959,'pokedex_(Update_04.21)'!$J$2:$J$959,"")=0,"",_xlfn.XLOOKUP(A780,'pokedex_(Update_04.21)'!$A$2:$A$959,'pokedex_(Update_04.21)'!$J$2:$J$959,"")))</f>
        <v/>
      </c>
      <c r="Q780" s="37"/>
      <c r="R780" s="37"/>
      <c r="S780" s="37" t="str">
        <f>IF(ISBLANK(Q780),"",_xlfn.XLOOKUP(Q780,'pokedex_(Update_04.21)'!$A$2:$A$959,'pokedex_(Update_04.21)'!$I$2:$I$959,""))</f>
        <v/>
      </c>
      <c r="T780" s="37" t="str">
        <f>IF(ISBLANK(Q780),"",IF(_xlfn.XLOOKUP(Q780,'pokedex_(Update_04.21)'!$A$2:$A$959,'pokedex_(Update_04.21)'!$J$2:$J$959,"")=0,"",_xlfn.XLOOKUP(Q780,'pokedex_(Update_04.21)'!$A$2:$A$959,'pokedex_(Update_04.21)'!$J$2:$J$959,"")))</f>
        <v/>
      </c>
    </row>
    <row r="781" spans="1:20" x14ac:dyDescent="0.35">
      <c r="A781" s="37"/>
      <c r="B781" s="37"/>
      <c r="C781" s="37" t="str">
        <f>IF(ISBLANK(A781),"",_xlfn.XLOOKUP(A781,'pokedex_(Update_04.21)'!$A$2:$A$959,'pokedex_(Update_04.21)'!$I$2:$I$959,""))</f>
        <v/>
      </c>
      <c r="D781" s="37" t="str">
        <f>IF(ISBLANK(A781),"",IF(_xlfn.XLOOKUP(A781,'pokedex_(Update_04.21)'!$A$2:$A$959,'pokedex_(Update_04.21)'!$J$2:$J$959,"")=0,"",_xlfn.XLOOKUP(A781,'pokedex_(Update_04.21)'!$A$2:$A$959,'pokedex_(Update_04.21)'!$J$2:$J$959,"")))</f>
        <v/>
      </c>
      <c r="Q781" s="37"/>
      <c r="R781" s="37"/>
      <c r="S781" s="37" t="str">
        <f>IF(ISBLANK(Q781),"",_xlfn.XLOOKUP(Q781,'pokedex_(Update_04.21)'!$A$2:$A$959,'pokedex_(Update_04.21)'!$I$2:$I$959,""))</f>
        <v/>
      </c>
      <c r="T781" s="37" t="str">
        <f>IF(ISBLANK(Q781),"",IF(_xlfn.XLOOKUP(Q781,'pokedex_(Update_04.21)'!$A$2:$A$959,'pokedex_(Update_04.21)'!$J$2:$J$959,"")=0,"",_xlfn.XLOOKUP(Q781,'pokedex_(Update_04.21)'!$A$2:$A$959,'pokedex_(Update_04.21)'!$J$2:$J$959,"")))</f>
        <v/>
      </c>
    </row>
    <row r="782" spans="1:20" x14ac:dyDescent="0.35">
      <c r="A782" s="37"/>
      <c r="B782" s="37"/>
      <c r="C782" s="37" t="str">
        <f>IF(ISBLANK(A782),"",_xlfn.XLOOKUP(A782,'pokedex_(Update_04.21)'!$A$2:$A$959,'pokedex_(Update_04.21)'!$I$2:$I$959,""))</f>
        <v/>
      </c>
      <c r="D782" s="37" t="str">
        <f>IF(ISBLANK(A782),"",IF(_xlfn.XLOOKUP(A782,'pokedex_(Update_04.21)'!$A$2:$A$959,'pokedex_(Update_04.21)'!$J$2:$J$959,"")=0,"",_xlfn.XLOOKUP(A782,'pokedex_(Update_04.21)'!$A$2:$A$959,'pokedex_(Update_04.21)'!$J$2:$J$959,"")))</f>
        <v/>
      </c>
      <c r="Q782" s="37"/>
      <c r="R782" s="37"/>
      <c r="S782" s="37" t="str">
        <f>IF(ISBLANK(Q782),"",_xlfn.XLOOKUP(Q782,'pokedex_(Update_04.21)'!$A$2:$A$959,'pokedex_(Update_04.21)'!$I$2:$I$959,""))</f>
        <v/>
      </c>
      <c r="T782" s="37" t="str">
        <f>IF(ISBLANK(Q782),"",IF(_xlfn.XLOOKUP(Q782,'pokedex_(Update_04.21)'!$A$2:$A$959,'pokedex_(Update_04.21)'!$J$2:$J$959,"")=0,"",_xlfn.XLOOKUP(Q782,'pokedex_(Update_04.21)'!$A$2:$A$959,'pokedex_(Update_04.21)'!$J$2:$J$959,"")))</f>
        <v/>
      </c>
    </row>
    <row r="783" spans="1:20" x14ac:dyDescent="0.35">
      <c r="A783" s="37"/>
      <c r="B783" s="37"/>
      <c r="C783" s="37" t="str">
        <f>IF(ISBLANK(A783),"",_xlfn.XLOOKUP(A783,'pokedex_(Update_04.21)'!$A$2:$A$959,'pokedex_(Update_04.21)'!$I$2:$I$959,""))</f>
        <v/>
      </c>
      <c r="D783" s="37" t="str">
        <f>IF(ISBLANK(A783),"",IF(_xlfn.XLOOKUP(A783,'pokedex_(Update_04.21)'!$A$2:$A$959,'pokedex_(Update_04.21)'!$J$2:$J$959,"")=0,"",_xlfn.XLOOKUP(A783,'pokedex_(Update_04.21)'!$A$2:$A$959,'pokedex_(Update_04.21)'!$J$2:$J$959,"")))</f>
        <v/>
      </c>
      <c r="Q783" s="37"/>
      <c r="R783" s="37"/>
      <c r="S783" s="37" t="str">
        <f>IF(ISBLANK(Q783),"",_xlfn.XLOOKUP(Q783,'pokedex_(Update_04.21)'!$A$2:$A$959,'pokedex_(Update_04.21)'!$I$2:$I$959,""))</f>
        <v/>
      </c>
      <c r="T783" s="37" t="str">
        <f>IF(ISBLANK(Q783),"",IF(_xlfn.XLOOKUP(Q783,'pokedex_(Update_04.21)'!$A$2:$A$959,'pokedex_(Update_04.21)'!$J$2:$J$959,"")=0,"",_xlfn.XLOOKUP(Q783,'pokedex_(Update_04.21)'!$A$2:$A$959,'pokedex_(Update_04.21)'!$J$2:$J$959,"")))</f>
        <v/>
      </c>
    </row>
    <row r="784" spans="1:20" x14ac:dyDescent="0.35">
      <c r="A784" s="37"/>
      <c r="B784" s="37"/>
      <c r="C784" s="37" t="str">
        <f>IF(ISBLANK(A784),"",_xlfn.XLOOKUP(A784,'pokedex_(Update_04.21)'!$A$2:$A$959,'pokedex_(Update_04.21)'!$I$2:$I$959,""))</f>
        <v/>
      </c>
      <c r="D784" s="37" t="str">
        <f>IF(ISBLANK(A784),"",IF(_xlfn.XLOOKUP(A784,'pokedex_(Update_04.21)'!$A$2:$A$959,'pokedex_(Update_04.21)'!$J$2:$J$959,"")=0,"",_xlfn.XLOOKUP(A784,'pokedex_(Update_04.21)'!$A$2:$A$959,'pokedex_(Update_04.21)'!$J$2:$J$959,"")))</f>
        <v/>
      </c>
      <c r="Q784" s="37"/>
      <c r="R784" s="37"/>
      <c r="S784" s="37" t="str">
        <f>IF(ISBLANK(Q784),"",_xlfn.XLOOKUP(Q784,'pokedex_(Update_04.21)'!$A$2:$A$959,'pokedex_(Update_04.21)'!$I$2:$I$959,""))</f>
        <v/>
      </c>
      <c r="T784" s="37" t="str">
        <f>IF(ISBLANK(Q784),"",IF(_xlfn.XLOOKUP(Q784,'pokedex_(Update_04.21)'!$A$2:$A$959,'pokedex_(Update_04.21)'!$J$2:$J$959,"")=0,"",_xlfn.XLOOKUP(Q784,'pokedex_(Update_04.21)'!$A$2:$A$959,'pokedex_(Update_04.21)'!$J$2:$J$959,"")))</f>
        <v/>
      </c>
    </row>
    <row r="785" spans="1:20" x14ac:dyDescent="0.35">
      <c r="A785" s="37"/>
      <c r="B785" s="37"/>
      <c r="C785" s="37" t="str">
        <f>IF(ISBLANK(A785),"",_xlfn.XLOOKUP(A785,'pokedex_(Update_04.21)'!$A$2:$A$959,'pokedex_(Update_04.21)'!$I$2:$I$959,""))</f>
        <v/>
      </c>
      <c r="D785" s="37" t="str">
        <f>IF(ISBLANK(A785),"",IF(_xlfn.XLOOKUP(A785,'pokedex_(Update_04.21)'!$A$2:$A$959,'pokedex_(Update_04.21)'!$J$2:$J$959,"")=0,"",_xlfn.XLOOKUP(A785,'pokedex_(Update_04.21)'!$A$2:$A$959,'pokedex_(Update_04.21)'!$J$2:$J$959,"")))</f>
        <v/>
      </c>
      <c r="Q785" s="37"/>
      <c r="R785" s="37"/>
      <c r="S785" s="37" t="str">
        <f>IF(ISBLANK(Q785),"",_xlfn.XLOOKUP(Q785,'pokedex_(Update_04.21)'!$A$2:$A$959,'pokedex_(Update_04.21)'!$I$2:$I$959,""))</f>
        <v/>
      </c>
      <c r="T785" s="37" t="str">
        <f>IF(ISBLANK(Q785),"",IF(_xlfn.XLOOKUP(Q785,'pokedex_(Update_04.21)'!$A$2:$A$959,'pokedex_(Update_04.21)'!$J$2:$J$959,"")=0,"",_xlfn.XLOOKUP(Q785,'pokedex_(Update_04.21)'!$A$2:$A$959,'pokedex_(Update_04.21)'!$J$2:$J$959,"")))</f>
        <v/>
      </c>
    </row>
    <row r="786" spans="1:20" x14ac:dyDescent="0.35">
      <c r="A786" s="37"/>
      <c r="B786" s="37"/>
      <c r="C786" s="37" t="str">
        <f>IF(ISBLANK(A786),"",_xlfn.XLOOKUP(A786,'pokedex_(Update_04.21)'!$A$2:$A$959,'pokedex_(Update_04.21)'!$I$2:$I$959,""))</f>
        <v/>
      </c>
      <c r="D786" s="37" t="str">
        <f>IF(ISBLANK(A786),"",IF(_xlfn.XLOOKUP(A786,'pokedex_(Update_04.21)'!$A$2:$A$959,'pokedex_(Update_04.21)'!$J$2:$J$959,"")=0,"",_xlfn.XLOOKUP(A786,'pokedex_(Update_04.21)'!$A$2:$A$959,'pokedex_(Update_04.21)'!$J$2:$J$959,"")))</f>
        <v/>
      </c>
      <c r="Q786" s="37"/>
      <c r="R786" s="37"/>
      <c r="S786" s="37" t="str">
        <f>IF(ISBLANK(Q786),"",_xlfn.XLOOKUP(Q786,'pokedex_(Update_04.21)'!$A$2:$A$959,'pokedex_(Update_04.21)'!$I$2:$I$959,""))</f>
        <v/>
      </c>
      <c r="T786" s="37" t="str">
        <f>IF(ISBLANK(Q786),"",IF(_xlfn.XLOOKUP(Q786,'pokedex_(Update_04.21)'!$A$2:$A$959,'pokedex_(Update_04.21)'!$J$2:$J$959,"")=0,"",_xlfn.XLOOKUP(Q786,'pokedex_(Update_04.21)'!$A$2:$A$959,'pokedex_(Update_04.21)'!$J$2:$J$959,"")))</f>
        <v/>
      </c>
    </row>
    <row r="787" spans="1:20" x14ac:dyDescent="0.35">
      <c r="A787" s="37"/>
      <c r="B787" s="37"/>
      <c r="C787" s="37" t="str">
        <f>IF(ISBLANK(A787),"",_xlfn.XLOOKUP(A787,'pokedex_(Update_04.21)'!$A$2:$A$959,'pokedex_(Update_04.21)'!$I$2:$I$959,""))</f>
        <v/>
      </c>
      <c r="D787" s="37" t="str">
        <f>IF(ISBLANK(A787),"",IF(_xlfn.XLOOKUP(A787,'pokedex_(Update_04.21)'!$A$2:$A$959,'pokedex_(Update_04.21)'!$J$2:$J$959,"")=0,"",_xlfn.XLOOKUP(A787,'pokedex_(Update_04.21)'!$A$2:$A$959,'pokedex_(Update_04.21)'!$J$2:$J$959,"")))</f>
        <v/>
      </c>
      <c r="Q787" s="37"/>
      <c r="R787" s="37"/>
      <c r="S787" s="37" t="str">
        <f>IF(ISBLANK(Q787),"",_xlfn.XLOOKUP(Q787,'pokedex_(Update_04.21)'!$A$2:$A$959,'pokedex_(Update_04.21)'!$I$2:$I$959,""))</f>
        <v/>
      </c>
      <c r="T787" s="37" t="str">
        <f>IF(ISBLANK(Q787),"",IF(_xlfn.XLOOKUP(Q787,'pokedex_(Update_04.21)'!$A$2:$A$959,'pokedex_(Update_04.21)'!$J$2:$J$959,"")=0,"",_xlfn.XLOOKUP(Q787,'pokedex_(Update_04.21)'!$A$2:$A$959,'pokedex_(Update_04.21)'!$J$2:$J$959,"")))</f>
        <v/>
      </c>
    </row>
    <row r="788" spans="1:20" x14ac:dyDescent="0.35">
      <c r="A788" s="37"/>
      <c r="B788" s="37"/>
      <c r="C788" s="37" t="str">
        <f>IF(ISBLANK(A788),"",_xlfn.XLOOKUP(A788,'pokedex_(Update_04.21)'!$A$2:$A$959,'pokedex_(Update_04.21)'!$I$2:$I$959,""))</f>
        <v/>
      </c>
      <c r="D788" s="37" t="str">
        <f>IF(ISBLANK(A788),"",IF(_xlfn.XLOOKUP(A788,'pokedex_(Update_04.21)'!$A$2:$A$959,'pokedex_(Update_04.21)'!$J$2:$J$959,"")=0,"",_xlfn.XLOOKUP(A788,'pokedex_(Update_04.21)'!$A$2:$A$959,'pokedex_(Update_04.21)'!$J$2:$J$959,"")))</f>
        <v/>
      </c>
      <c r="Q788" s="37"/>
      <c r="R788" s="37"/>
      <c r="S788" s="37" t="str">
        <f>IF(ISBLANK(Q788),"",_xlfn.XLOOKUP(Q788,'pokedex_(Update_04.21)'!$A$2:$A$959,'pokedex_(Update_04.21)'!$I$2:$I$959,""))</f>
        <v/>
      </c>
      <c r="T788" s="37" t="str">
        <f>IF(ISBLANK(Q788),"",IF(_xlfn.XLOOKUP(Q788,'pokedex_(Update_04.21)'!$A$2:$A$959,'pokedex_(Update_04.21)'!$J$2:$J$959,"")=0,"",_xlfn.XLOOKUP(Q788,'pokedex_(Update_04.21)'!$A$2:$A$959,'pokedex_(Update_04.21)'!$J$2:$J$959,"")))</f>
        <v/>
      </c>
    </row>
    <row r="789" spans="1:20" x14ac:dyDescent="0.35">
      <c r="A789" s="37"/>
      <c r="B789" s="37"/>
      <c r="C789" s="37" t="str">
        <f>IF(ISBLANK(A789),"",_xlfn.XLOOKUP(A789,'pokedex_(Update_04.21)'!$A$2:$A$959,'pokedex_(Update_04.21)'!$I$2:$I$959,""))</f>
        <v/>
      </c>
      <c r="D789" s="37" t="str">
        <f>IF(ISBLANK(A789),"",IF(_xlfn.XLOOKUP(A789,'pokedex_(Update_04.21)'!$A$2:$A$959,'pokedex_(Update_04.21)'!$J$2:$J$959,"")=0,"",_xlfn.XLOOKUP(A789,'pokedex_(Update_04.21)'!$A$2:$A$959,'pokedex_(Update_04.21)'!$J$2:$J$959,"")))</f>
        <v/>
      </c>
      <c r="Q789" s="37"/>
      <c r="R789" s="37"/>
      <c r="S789" s="37" t="str">
        <f>IF(ISBLANK(Q789),"",_xlfn.XLOOKUP(Q789,'pokedex_(Update_04.21)'!$A$2:$A$959,'pokedex_(Update_04.21)'!$I$2:$I$959,""))</f>
        <v/>
      </c>
      <c r="T789" s="37" t="str">
        <f>IF(ISBLANK(Q789),"",IF(_xlfn.XLOOKUP(Q789,'pokedex_(Update_04.21)'!$A$2:$A$959,'pokedex_(Update_04.21)'!$J$2:$J$959,"")=0,"",_xlfn.XLOOKUP(Q789,'pokedex_(Update_04.21)'!$A$2:$A$959,'pokedex_(Update_04.21)'!$J$2:$J$959,"")))</f>
        <v/>
      </c>
    </row>
    <row r="790" spans="1:20" x14ac:dyDescent="0.35">
      <c r="A790" s="37"/>
      <c r="B790" s="37"/>
      <c r="C790" s="37" t="str">
        <f>IF(ISBLANK(A790),"",_xlfn.XLOOKUP(A790,'pokedex_(Update_04.21)'!$A$2:$A$959,'pokedex_(Update_04.21)'!$I$2:$I$959,""))</f>
        <v/>
      </c>
      <c r="D790" s="37" t="str">
        <f>IF(ISBLANK(A790),"",IF(_xlfn.XLOOKUP(A790,'pokedex_(Update_04.21)'!$A$2:$A$959,'pokedex_(Update_04.21)'!$J$2:$J$959,"")=0,"",_xlfn.XLOOKUP(A790,'pokedex_(Update_04.21)'!$A$2:$A$959,'pokedex_(Update_04.21)'!$J$2:$J$959,"")))</f>
        <v/>
      </c>
      <c r="Q790" s="37"/>
      <c r="R790" s="37"/>
      <c r="S790" s="37" t="str">
        <f>IF(ISBLANK(Q790),"",_xlfn.XLOOKUP(Q790,'pokedex_(Update_04.21)'!$A$2:$A$959,'pokedex_(Update_04.21)'!$I$2:$I$959,""))</f>
        <v/>
      </c>
      <c r="T790" s="37" t="str">
        <f>IF(ISBLANK(Q790),"",IF(_xlfn.XLOOKUP(Q790,'pokedex_(Update_04.21)'!$A$2:$A$959,'pokedex_(Update_04.21)'!$J$2:$J$959,"")=0,"",_xlfn.XLOOKUP(Q790,'pokedex_(Update_04.21)'!$A$2:$A$959,'pokedex_(Update_04.21)'!$J$2:$J$959,"")))</f>
        <v/>
      </c>
    </row>
    <row r="791" spans="1:20" x14ac:dyDescent="0.35">
      <c r="A791" s="37"/>
      <c r="B791" s="37"/>
      <c r="C791" s="37" t="str">
        <f>IF(ISBLANK(A791),"",_xlfn.XLOOKUP(A791,'pokedex_(Update_04.21)'!$A$2:$A$959,'pokedex_(Update_04.21)'!$I$2:$I$959,""))</f>
        <v/>
      </c>
      <c r="D791" s="37" t="str">
        <f>IF(ISBLANK(A791),"",IF(_xlfn.XLOOKUP(A791,'pokedex_(Update_04.21)'!$A$2:$A$959,'pokedex_(Update_04.21)'!$J$2:$J$959,"")=0,"",_xlfn.XLOOKUP(A791,'pokedex_(Update_04.21)'!$A$2:$A$959,'pokedex_(Update_04.21)'!$J$2:$J$959,"")))</f>
        <v/>
      </c>
      <c r="Q791" s="37"/>
      <c r="R791" s="37"/>
      <c r="S791" s="37" t="str">
        <f>IF(ISBLANK(Q791),"",_xlfn.XLOOKUP(Q791,'pokedex_(Update_04.21)'!$A$2:$A$959,'pokedex_(Update_04.21)'!$I$2:$I$959,""))</f>
        <v/>
      </c>
      <c r="T791" s="37" t="str">
        <f>IF(ISBLANK(Q791),"",IF(_xlfn.XLOOKUP(Q791,'pokedex_(Update_04.21)'!$A$2:$A$959,'pokedex_(Update_04.21)'!$J$2:$J$959,"")=0,"",_xlfn.XLOOKUP(Q791,'pokedex_(Update_04.21)'!$A$2:$A$959,'pokedex_(Update_04.21)'!$J$2:$J$959,"")))</f>
        <v/>
      </c>
    </row>
    <row r="792" spans="1:20" x14ac:dyDescent="0.35">
      <c r="A792" s="37"/>
      <c r="B792" s="37"/>
      <c r="C792" s="37" t="str">
        <f>IF(ISBLANK(A792),"",_xlfn.XLOOKUP(A792,'pokedex_(Update_04.21)'!$A$2:$A$959,'pokedex_(Update_04.21)'!$I$2:$I$959,""))</f>
        <v/>
      </c>
      <c r="D792" s="37" t="str">
        <f>IF(ISBLANK(A792),"",IF(_xlfn.XLOOKUP(A792,'pokedex_(Update_04.21)'!$A$2:$A$959,'pokedex_(Update_04.21)'!$J$2:$J$959,"")=0,"",_xlfn.XLOOKUP(A792,'pokedex_(Update_04.21)'!$A$2:$A$959,'pokedex_(Update_04.21)'!$J$2:$J$959,"")))</f>
        <v/>
      </c>
      <c r="Q792" s="37"/>
      <c r="R792" s="37"/>
      <c r="S792" s="37" t="str">
        <f>IF(ISBLANK(Q792),"",_xlfn.XLOOKUP(Q792,'pokedex_(Update_04.21)'!$A$2:$A$959,'pokedex_(Update_04.21)'!$I$2:$I$959,""))</f>
        <v/>
      </c>
      <c r="T792" s="37" t="str">
        <f>IF(ISBLANK(Q792),"",IF(_xlfn.XLOOKUP(Q792,'pokedex_(Update_04.21)'!$A$2:$A$959,'pokedex_(Update_04.21)'!$J$2:$J$959,"")=0,"",_xlfn.XLOOKUP(Q792,'pokedex_(Update_04.21)'!$A$2:$A$959,'pokedex_(Update_04.21)'!$J$2:$J$959,"")))</f>
        <v/>
      </c>
    </row>
    <row r="793" spans="1:20" x14ac:dyDescent="0.35">
      <c r="A793" s="37"/>
      <c r="B793" s="37"/>
      <c r="C793" s="37" t="str">
        <f>IF(ISBLANK(A793),"",_xlfn.XLOOKUP(A793,'pokedex_(Update_04.21)'!$A$2:$A$959,'pokedex_(Update_04.21)'!$I$2:$I$959,""))</f>
        <v/>
      </c>
      <c r="D793" s="37" t="str">
        <f>IF(ISBLANK(A793),"",IF(_xlfn.XLOOKUP(A793,'pokedex_(Update_04.21)'!$A$2:$A$959,'pokedex_(Update_04.21)'!$J$2:$J$959,"")=0,"",_xlfn.XLOOKUP(A793,'pokedex_(Update_04.21)'!$A$2:$A$959,'pokedex_(Update_04.21)'!$J$2:$J$959,"")))</f>
        <v/>
      </c>
      <c r="Q793" s="37"/>
      <c r="R793" s="37"/>
      <c r="S793" s="37" t="str">
        <f>IF(ISBLANK(Q793),"",_xlfn.XLOOKUP(Q793,'pokedex_(Update_04.21)'!$A$2:$A$959,'pokedex_(Update_04.21)'!$I$2:$I$959,""))</f>
        <v/>
      </c>
      <c r="T793" s="37" t="str">
        <f>IF(ISBLANK(Q793),"",IF(_xlfn.XLOOKUP(Q793,'pokedex_(Update_04.21)'!$A$2:$A$959,'pokedex_(Update_04.21)'!$J$2:$J$959,"")=0,"",_xlfn.XLOOKUP(Q793,'pokedex_(Update_04.21)'!$A$2:$A$959,'pokedex_(Update_04.21)'!$J$2:$J$959,"")))</f>
        <v/>
      </c>
    </row>
    <row r="794" spans="1:20" x14ac:dyDescent="0.35">
      <c r="A794" s="37"/>
      <c r="B794" s="37"/>
      <c r="C794" s="37" t="str">
        <f>IF(ISBLANK(A794),"",_xlfn.XLOOKUP(A794,'pokedex_(Update_04.21)'!$A$2:$A$959,'pokedex_(Update_04.21)'!$I$2:$I$959,""))</f>
        <v/>
      </c>
      <c r="D794" s="37" t="str">
        <f>IF(ISBLANK(A794),"",IF(_xlfn.XLOOKUP(A794,'pokedex_(Update_04.21)'!$A$2:$A$959,'pokedex_(Update_04.21)'!$J$2:$J$959,"")=0,"",_xlfn.XLOOKUP(A794,'pokedex_(Update_04.21)'!$A$2:$A$959,'pokedex_(Update_04.21)'!$J$2:$J$959,"")))</f>
        <v/>
      </c>
      <c r="Q794" s="37"/>
      <c r="R794" s="37"/>
      <c r="S794" s="37" t="str">
        <f>IF(ISBLANK(Q794),"",_xlfn.XLOOKUP(Q794,'pokedex_(Update_04.21)'!$A$2:$A$959,'pokedex_(Update_04.21)'!$I$2:$I$959,""))</f>
        <v/>
      </c>
      <c r="T794" s="37" t="str">
        <f>IF(ISBLANK(Q794),"",IF(_xlfn.XLOOKUP(Q794,'pokedex_(Update_04.21)'!$A$2:$A$959,'pokedex_(Update_04.21)'!$J$2:$J$959,"")=0,"",_xlfn.XLOOKUP(Q794,'pokedex_(Update_04.21)'!$A$2:$A$959,'pokedex_(Update_04.21)'!$J$2:$J$959,"")))</f>
        <v/>
      </c>
    </row>
    <row r="795" spans="1:20" x14ac:dyDescent="0.35">
      <c r="A795" s="37"/>
      <c r="B795" s="37"/>
      <c r="C795" s="37" t="str">
        <f>IF(ISBLANK(A795),"",_xlfn.XLOOKUP(A795,'pokedex_(Update_04.21)'!$A$2:$A$959,'pokedex_(Update_04.21)'!$I$2:$I$959,""))</f>
        <v/>
      </c>
      <c r="D795" s="37" t="str">
        <f>IF(ISBLANK(A795),"",IF(_xlfn.XLOOKUP(A795,'pokedex_(Update_04.21)'!$A$2:$A$959,'pokedex_(Update_04.21)'!$J$2:$J$959,"")=0,"",_xlfn.XLOOKUP(A795,'pokedex_(Update_04.21)'!$A$2:$A$959,'pokedex_(Update_04.21)'!$J$2:$J$959,"")))</f>
        <v/>
      </c>
      <c r="Q795" s="37"/>
      <c r="R795" s="37"/>
      <c r="S795" s="37" t="str">
        <f>IF(ISBLANK(Q795),"",_xlfn.XLOOKUP(Q795,'pokedex_(Update_04.21)'!$A$2:$A$959,'pokedex_(Update_04.21)'!$I$2:$I$959,""))</f>
        <v/>
      </c>
      <c r="T795" s="37" t="str">
        <f>IF(ISBLANK(Q795),"",IF(_xlfn.XLOOKUP(Q795,'pokedex_(Update_04.21)'!$A$2:$A$959,'pokedex_(Update_04.21)'!$J$2:$J$959,"")=0,"",_xlfn.XLOOKUP(Q795,'pokedex_(Update_04.21)'!$A$2:$A$959,'pokedex_(Update_04.21)'!$J$2:$J$959,"")))</f>
        <v/>
      </c>
    </row>
    <row r="796" spans="1:20" x14ac:dyDescent="0.35">
      <c r="A796" s="37"/>
      <c r="B796" s="37"/>
      <c r="C796" s="37" t="str">
        <f>IF(ISBLANK(A796),"",_xlfn.XLOOKUP(A796,'pokedex_(Update_04.21)'!$A$2:$A$959,'pokedex_(Update_04.21)'!$I$2:$I$959,""))</f>
        <v/>
      </c>
      <c r="D796" s="37" t="str">
        <f>IF(ISBLANK(A796),"",IF(_xlfn.XLOOKUP(A796,'pokedex_(Update_04.21)'!$A$2:$A$959,'pokedex_(Update_04.21)'!$J$2:$J$959,"")=0,"",_xlfn.XLOOKUP(A796,'pokedex_(Update_04.21)'!$A$2:$A$959,'pokedex_(Update_04.21)'!$J$2:$J$959,"")))</f>
        <v/>
      </c>
      <c r="Q796" s="37"/>
      <c r="R796" s="37"/>
      <c r="S796" s="37" t="str">
        <f>IF(ISBLANK(Q796),"",_xlfn.XLOOKUP(Q796,'pokedex_(Update_04.21)'!$A$2:$A$959,'pokedex_(Update_04.21)'!$I$2:$I$959,""))</f>
        <v/>
      </c>
      <c r="T796" s="37" t="str">
        <f>IF(ISBLANK(Q796),"",IF(_xlfn.XLOOKUP(Q796,'pokedex_(Update_04.21)'!$A$2:$A$959,'pokedex_(Update_04.21)'!$J$2:$J$959,"")=0,"",_xlfn.XLOOKUP(Q796,'pokedex_(Update_04.21)'!$A$2:$A$959,'pokedex_(Update_04.21)'!$J$2:$J$959,"")))</f>
        <v/>
      </c>
    </row>
    <row r="797" spans="1:20" x14ac:dyDescent="0.35">
      <c r="A797" s="37"/>
      <c r="B797" s="37"/>
      <c r="C797" s="37" t="str">
        <f>IF(ISBLANK(A797),"",_xlfn.XLOOKUP(A797,'pokedex_(Update_04.21)'!$A$2:$A$959,'pokedex_(Update_04.21)'!$I$2:$I$959,""))</f>
        <v/>
      </c>
      <c r="D797" s="37" t="str">
        <f>IF(ISBLANK(A797),"",IF(_xlfn.XLOOKUP(A797,'pokedex_(Update_04.21)'!$A$2:$A$959,'pokedex_(Update_04.21)'!$J$2:$J$959,"")=0,"",_xlfn.XLOOKUP(A797,'pokedex_(Update_04.21)'!$A$2:$A$959,'pokedex_(Update_04.21)'!$J$2:$J$959,"")))</f>
        <v/>
      </c>
      <c r="Q797" s="37"/>
      <c r="R797" s="37"/>
      <c r="S797" s="37" t="str">
        <f>IF(ISBLANK(Q797),"",_xlfn.XLOOKUP(Q797,'pokedex_(Update_04.21)'!$A$2:$A$959,'pokedex_(Update_04.21)'!$I$2:$I$959,""))</f>
        <v/>
      </c>
      <c r="T797" s="37" t="str">
        <f>IF(ISBLANK(Q797),"",IF(_xlfn.XLOOKUP(Q797,'pokedex_(Update_04.21)'!$A$2:$A$959,'pokedex_(Update_04.21)'!$J$2:$J$959,"")=0,"",_xlfn.XLOOKUP(Q797,'pokedex_(Update_04.21)'!$A$2:$A$959,'pokedex_(Update_04.21)'!$J$2:$J$959,"")))</f>
        <v/>
      </c>
    </row>
    <row r="798" spans="1:20" x14ac:dyDescent="0.35">
      <c r="A798" s="37"/>
      <c r="B798" s="37"/>
      <c r="C798" s="37" t="str">
        <f>IF(ISBLANK(A798),"",_xlfn.XLOOKUP(A798,'pokedex_(Update_04.21)'!$A$2:$A$959,'pokedex_(Update_04.21)'!$I$2:$I$959,""))</f>
        <v/>
      </c>
      <c r="D798" s="37" t="str">
        <f>IF(ISBLANK(A798),"",IF(_xlfn.XLOOKUP(A798,'pokedex_(Update_04.21)'!$A$2:$A$959,'pokedex_(Update_04.21)'!$J$2:$J$959,"")=0,"",_xlfn.XLOOKUP(A798,'pokedex_(Update_04.21)'!$A$2:$A$959,'pokedex_(Update_04.21)'!$J$2:$J$959,"")))</f>
        <v/>
      </c>
      <c r="Q798" s="37"/>
      <c r="R798" s="37"/>
      <c r="S798" s="37" t="str">
        <f>IF(ISBLANK(Q798),"",_xlfn.XLOOKUP(Q798,'pokedex_(Update_04.21)'!$A$2:$A$959,'pokedex_(Update_04.21)'!$I$2:$I$959,""))</f>
        <v/>
      </c>
      <c r="T798" s="37" t="str">
        <f>IF(ISBLANK(Q798),"",IF(_xlfn.XLOOKUP(Q798,'pokedex_(Update_04.21)'!$A$2:$A$959,'pokedex_(Update_04.21)'!$J$2:$J$959,"")=0,"",_xlfn.XLOOKUP(Q798,'pokedex_(Update_04.21)'!$A$2:$A$959,'pokedex_(Update_04.21)'!$J$2:$J$959,"")))</f>
        <v/>
      </c>
    </row>
    <row r="799" spans="1:20" x14ac:dyDescent="0.35">
      <c r="A799" s="37"/>
      <c r="B799" s="37"/>
      <c r="C799" s="37" t="str">
        <f>IF(ISBLANK(A799),"",_xlfn.XLOOKUP(A799,'pokedex_(Update_04.21)'!$A$2:$A$959,'pokedex_(Update_04.21)'!$I$2:$I$959,""))</f>
        <v/>
      </c>
      <c r="D799" s="37" t="str">
        <f>IF(ISBLANK(A799),"",IF(_xlfn.XLOOKUP(A799,'pokedex_(Update_04.21)'!$A$2:$A$959,'pokedex_(Update_04.21)'!$J$2:$J$959,"")=0,"",_xlfn.XLOOKUP(A799,'pokedex_(Update_04.21)'!$A$2:$A$959,'pokedex_(Update_04.21)'!$J$2:$J$959,"")))</f>
        <v/>
      </c>
      <c r="Q799" s="37"/>
      <c r="R799" s="37"/>
      <c r="S799" s="37" t="str">
        <f>IF(ISBLANK(Q799),"",_xlfn.XLOOKUP(Q799,'pokedex_(Update_04.21)'!$A$2:$A$959,'pokedex_(Update_04.21)'!$I$2:$I$959,""))</f>
        <v/>
      </c>
      <c r="T799" s="37" t="str">
        <f>IF(ISBLANK(Q799),"",IF(_xlfn.XLOOKUP(Q799,'pokedex_(Update_04.21)'!$A$2:$A$959,'pokedex_(Update_04.21)'!$J$2:$J$959,"")=0,"",_xlfn.XLOOKUP(Q799,'pokedex_(Update_04.21)'!$A$2:$A$959,'pokedex_(Update_04.21)'!$J$2:$J$959,"")))</f>
        <v/>
      </c>
    </row>
    <row r="800" spans="1:20" x14ac:dyDescent="0.35">
      <c r="A800" s="37"/>
      <c r="B800" s="37"/>
      <c r="C800" s="37" t="str">
        <f>IF(ISBLANK(A800),"",_xlfn.XLOOKUP(A800,'pokedex_(Update_04.21)'!$A$2:$A$959,'pokedex_(Update_04.21)'!$I$2:$I$959,""))</f>
        <v/>
      </c>
      <c r="D800" s="37" t="str">
        <f>IF(ISBLANK(A800),"",IF(_xlfn.XLOOKUP(A800,'pokedex_(Update_04.21)'!$A$2:$A$959,'pokedex_(Update_04.21)'!$J$2:$J$959,"")=0,"",_xlfn.XLOOKUP(A800,'pokedex_(Update_04.21)'!$A$2:$A$959,'pokedex_(Update_04.21)'!$J$2:$J$959,"")))</f>
        <v/>
      </c>
      <c r="Q800" s="37"/>
      <c r="R800" s="37"/>
      <c r="S800" s="37" t="str">
        <f>IF(ISBLANK(Q800),"",_xlfn.XLOOKUP(Q800,'pokedex_(Update_04.21)'!$A$2:$A$959,'pokedex_(Update_04.21)'!$I$2:$I$959,""))</f>
        <v/>
      </c>
      <c r="T800" s="37" t="str">
        <f>IF(ISBLANK(Q800),"",IF(_xlfn.XLOOKUP(Q800,'pokedex_(Update_04.21)'!$A$2:$A$959,'pokedex_(Update_04.21)'!$J$2:$J$959,"")=0,"",_xlfn.XLOOKUP(Q800,'pokedex_(Update_04.21)'!$A$2:$A$959,'pokedex_(Update_04.21)'!$J$2:$J$959,"")))</f>
        <v/>
      </c>
    </row>
    <row r="801" spans="1:20" x14ac:dyDescent="0.35">
      <c r="A801" s="37"/>
      <c r="B801" s="37"/>
      <c r="C801" s="37" t="str">
        <f>IF(ISBLANK(A801),"",_xlfn.XLOOKUP(A801,'pokedex_(Update_04.21)'!$A$2:$A$959,'pokedex_(Update_04.21)'!$I$2:$I$959,""))</f>
        <v/>
      </c>
      <c r="D801" s="37" t="str">
        <f>IF(ISBLANK(A801),"",IF(_xlfn.XLOOKUP(A801,'pokedex_(Update_04.21)'!$A$2:$A$959,'pokedex_(Update_04.21)'!$J$2:$J$959,"")=0,"",_xlfn.XLOOKUP(A801,'pokedex_(Update_04.21)'!$A$2:$A$959,'pokedex_(Update_04.21)'!$J$2:$J$959,"")))</f>
        <v/>
      </c>
      <c r="Q801" s="37"/>
      <c r="R801" s="37"/>
      <c r="S801" s="37" t="str">
        <f>IF(ISBLANK(Q801),"",_xlfn.XLOOKUP(Q801,'pokedex_(Update_04.21)'!$A$2:$A$959,'pokedex_(Update_04.21)'!$I$2:$I$959,""))</f>
        <v/>
      </c>
      <c r="T801" s="37" t="str">
        <f>IF(ISBLANK(Q801),"",IF(_xlfn.XLOOKUP(Q801,'pokedex_(Update_04.21)'!$A$2:$A$959,'pokedex_(Update_04.21)'!$J$2:$J$959,"")=0,"",_xlfn.XLOOKUP(Q801,'pokedex_(Update_04.21)'!$A$2:$A$959,'pokedex_(Update_04.21)'!$J$2:$J$959,"")))</f>
        <v/>
      </c>
    </row>
    <row r="802" spans="1:20" x14ac:dyDescent="0.35">
      <c r="A802" s="37"/>
      <c r="B802" s="37"/>
      <c r="C802" s="37" t="str">
        <f>IF(ISBLANK(A802),"",_xlfn.XLOOKUP(A802,'pokedex_(Update_04.21)'!$A$2:$A$959,'pokedex_(Update_04.21)'!$I$2:$I$959,""))</f>
        <v/>
      </c>
      <c r="D802" s="37" t="str">
        <f>IF(ISBLANK(A802),"",IF(_xlfn.XLOOKUP(A802,'pokedex_(Update_04.21)'!$A$2:$A$959,'pokedex_(Update_04.21)'!$J$2:$J$959,"")=0,"",_xlfn.XLOOKUP(A802,'pokedex_(Update_04.21)'!$A$2:$A$959,'pokedex_(Update_04.21)'!$J$2:$J$959,"")))</f>
        <v/>
      </c>
      <c r="Q802" s="37"/>
      <c r="R802" s="37"/>
      <c r="S802" s="37" t="str">
        <f>IF(ISBLANK(Q802),"",_xlfn.XLOOKUP(Q802,'pokedex_(Update_04.21)'!$A$2:$A$959,'pokedex_(Update_04.21)'!$I$2:$I$959,""))</f>
        <v/>
      </c>
      <c r="T802" s="37" t="str">
        <f>IF(ISBLANK(Q802),"",IF(_xlfn.XLOOKUP(Q802,'pokedex_(Update_04.21)'!$A$2:$A$959,'pokedex_(Update_04.21)'!$J$2:$J$959,"")=0,"",_xlfn.XLOOKUP(Q802,'pokedex_(Update_04.21)'!$A$2:$A$959,'pokedex_(Update_04.21)'!$J$2:$J$959,"")))</f>
        <v/>
      </c>
    </row>
    <row r="803" spans="1:20" x14ac:dyDescent="0.35">
      <c r="A803" s="37"/>
      <c r="B803" s="37"/>
      <c r="C803" s="37" t="str">
        <f>IF(ISBLANK(A803),"",_xlfn.XLOOKUP(A803,'pokedex_(Update_04.21)'!$A$2:$A$959,'pokedex_(Update_04.21)'!$I$2:$I$959,""))</f>
        <v/>
      </c>
      <c r="D803" s="37" t="str">
        <f>IF(ISBLANK(A803),"",IF(_xlfn.XLOOKUP(A803,'pokedex_(Update_04.21)'!$A$2:$A$959,'pokedex_(Update_04.21)'!$J$2:$J$959,"")=0,"",_xlfn.XLOOKUP(A803,'pokedex_(Update_04.21)'!$A$2:$A$959,'pokedex_(Update_04.21)'!$J$2:$J$959,"")))</f>
        <v/>
      </c>
      <c r="Q803" s="37"/>
      <c r="R803" s="37"/>
      <c r="S803" s="37" t="str">
        <f>IF(ISBLANK(Q803),"",_xlfn.XLOOKUP(Q803,'pokedex_(Update_04.21)'!$A$2:$A$959,'pokedex_(Update_04.21)'!$I$2:$I$959,""))</f>
        <v/>
      </c>
      <c r="T803" s="37" t="str">
        <f>IF(ISBLANK(Q803),"",IF(_xlfn.XLOOKUP(Q803,'pokedex_(Update_04.21)'!$A$2:$A$959,'pokedex_(Update_04.21)'!$J$2:$J$959,"")=0,"",_xlfn.XLOOKUP(Q803,'pokedex_(Update_04.21)'!$A$2:$A$959,'pokedex_(Update_04.21)'!$J$2:$J$959,"")))</f>
        <v/>
      </c>
    </row>
    <row r="804" spans="1:20" x14ac:dyDescent="0.35">
      <c r="A804" s="37"/>
      <c r="B804" s="37"/>
      <c r="C804" s="37" t="str">
        <f>IF(ISBLANK(A804),"",_xlfn.XLOOKUP(A804,'pokedex_(Update_04.21)'!$A$2:$A$959,'pokedex_(Update_04.21)'!$I$2:$I$959,""))</f>
        <v/>
      </c>
      <c r="D804" s="37" t="str">
        <f>IF(ISBLANK(A804),"",IF(_xlfn.XLOOKUP(A804,'pokedex_(Update_04.21)'!$A$2:$A$959,'pokedex_(Update_04.21)'!$J$2:$J$959,"")=0,"",_xlfn.XLOOKUP(A804,'pokedex_(Update_04.21)'!$A$2:$A$959,'pokedex_(Update_04.21)'!$J$2:$J$959,"")))</f>
        <v/>
      </c>
      <c r="Q804" s="37"/>
      <c r="R804" s="37"/>
      <c r="S804" s="37" t="str">
        <f>IF(ISBLANK(Q804),"",_xlfn.XLOOKUP(Q804,'pokedex_(Update_04.21)'!$A$2:$A$959,'pokedex_(Update_04.21)'!$I$2:$I$959,""))</f>
        <v/>
      </c>
      <c r="T804" s="37" t="str">
        <f>IF(ISBLANK(Q804),"",IF(_xlfn.XLOOKUP(Q804,'pokedex_(Update_04.21)'!$A$2:$A$959,'pokedex_(Update_04.21)'!$J$2:$J$959,"")=0,"",_xlfn.XLOOKUP(Q804,'pokedex_(Update_04.21)'!$A$2:$A$959,'pokedex_(Update_04.21)'!$J$2:$J$959,"")))</f>
        <v/>
      </c>
    </row>
    <row r="805" spans="1:20" x14ac:dyDescent="0.35">
      <c r="A805" s="37"/>
      <c r="B805" s="37"/>
      <c r="C805" s="37" t="str">
        <f>IF(ISBLANK(A805),"",_xlfn.XLOOKUP(A805,'pokedex_(Update_04.21)'!$A$2:$A$959,'pokedex_(Update_04.21)'!$I$2:$I$959,""))</f>
        <v/>
      </c>
      <c r="D805" s="37" t="str">
        <f>IF(ISBLANK(A805),"",IF(_xlfn.XLOOKUP(A805,'pokedex_(Update_04.21)'!$A$2:$A$959,'pokedex_(Update_04.21)'!$J$2:$J$959,"")=0,"",_xlfn.XLOOKUP(A805,'pokedex_(Update_04.21)'!$A$2:$A$959,'pokedex_(Update_04.21)'!$J$2:$J$959,"")))</f>
        <v/>
      </c>
      <c r="Q805" s="37"/>
      <c r="R805" s="37"/>
      <c r="S805" s="37" t="str">
        <f>IF(ISBLANK(Q805),"",_xlfn.XLOOKUP(Q805,'pokedex_(Update_04.21)'!$A$2:$A$959,'pokedex_(Update_04.21)'!$I$2:$I$959,""))</f>
        <v/>
      </c>
      <c r="T805" s="37" t="str">
        <f>IF(ISBLANK(Q805),"",IF(_xlfn.XLOOKUP(Q805,'pokedex_(Update_04.21)'!$A$2:$A$959,'pokedex_(Update_04.21)'!$J$2:$J$959,"")=0,"",_xlfn.XLOOKUP(Q805,'pokedex_(Update_04.21)'!$A$2:$A$959,'pokedex_(Update_04.21)'!$J$2:$J$959,"")))</f>
        <v/>
      </c>
    </row>
    <row r="806" spans="1:20" x14ac:dyDescent="0.35">
      <c r="A806" s="37"/>
      <c r="B806" s="37"/>
      <c r="C806" s="37" t="str">
        <f>IF(ISBLANK(A806),"",_xlfn.XLOOKUP(A806,'pokedex_(Update_04.21)'!$A$2:$A$959,'pokedex_(Update_04.21)'!$I$2:$I$959,""))</f>
        <v/>
      </c>
      <c r="D806" s="37" t="str">
        <f>IF(ISBLANK(A806),"",IF(_xlfn.XLOOKUP(A806,'pokedex_(Update_04.21)'!$A$2:$A$959,'pokedex_(Update_04.21)'!$J$2:$J$959,"")=0,"",_xlfn.XLOOKUP(A806,'pokedex_(Update_04.21)'!$A$2:$A$959,'pokedex_(Update_04.21)'!$J$2:$J$959,"")))</f>
        <v/>
      </c>
      <c r="Q806" s="37"/>
      <c r="R806" s="37"/>
      <c r="S806" s="37" t="str">
        <f>IF(ISBLANK(Q806),"",_xlfn.XLOOKUP(Q806,'pokedex_(Update_04.21)'!$A$2:$A$959,'pokedex_(Update_04.21)'!$I$2:$I$959,""))</f>
        <v/>
      </c>
      <c r="T806" s="37" t="str">
        <f>IF(ISBLANK(Q806),"",IF(_xlfn.XLOOKUP(Q806,'pokedex_(Update_04.21)'!$A$2:$A$959,'pokedex_(Update_04.21)'!$J$2:$J$959,"")=0,"",_xlfn.XLOOKUP(Q806,'pokedex_(Update_04.21)'!$A$2:$A$959,'pokedex_(Update_04.21)'!$J$2:$J$959,"")))</f>
        <v/>
      </c>
    </row>
    <row r="807" spans="1:20" x14ac:dyDescent="0.35">
      <c r="A807" s="37"/>
      <c r="B807" s="37"/>
      <c r="C807" s="37" t="str">
        <f>IF(ISBLANK(A807),"",_xlfn.XLOOKUP(A807,'pokedex_(Update_04.21)'!$A$2:$A$959,'pokedex_(Update_04.21)'!$I$2:$I$959,""))</f>
        <v/>
      </c>
      <c r="D807" s="37" t="str">
        <f>IF(ISBLANK(A807),"",IF(_xlfn.XLOOKUP(A807,'pokedex_(Update_04.21)'!$A$2:$A$959,'pokedex_(Update_04.21)'!$J$2:$J$959,"")=0,"",_xlfn.XLOOKUP(A807,'pokedex_(Update_04.21)'!$A$2:$A$959,'pokedex_(Update_04.21)'!$J$2:$J$959,"")))</f>
        <v/>
      </c>
      <c r="Q807" s="37"/>
      <c r="R807" s="37"/>
      <c r="S807" s="37" t="str">
        <f>IF(ISBLANK(Q807),"",_xlfn.XLOOKUP(Q807,'pokedex_(Update_04.21)'!$A$2:$A$959,'pokedex_(Update_04.21)'!$I$2:$I$959,""))</f>
        <v/>
      </c>
      <c r="T807" s="37" t="str">
        <f>IF(ISBLANK(Q807),"",IF(_xlfn.XLOOKUP(Q807,'pokedex_(Update_04.21)'!$A$2:$A$959,'pokedex_(Update_04.21)'!$J$2:$J$959,"")=0,"",_xlfn.XLOOKUP(Q807,'pokedex_(Update_04.21)'!$A$2:$A$959,'pokedex_(Update_04.21)'!$J$2:$J$959,"")))</f>
        <v/>
      </c>
    </row>
    <row r="808" spans="1:20" x14ac:dyDescent="0.35">
      <c r="A808" s="37"/>
      <c r="B808" s="37"/>
      <c r="C808" s="37" t="str">
        <f>IF(ISBLANK(A808),"",_xlfn.XLOOKUP(A808,'pokedex_(Update_04.21)'!$A$2:$A$959,'pokedex_(Update_04.21)'!$I$2:$I$959,""))</f>
        <v/>
      </c>
      <c r="D808" s="37" t="str">
        <f>IF(ISBLANK(A808),"",IF(_xlfn.XLOOKUP(A808,'pokedex_(Update_04.21)'!$A$2:$A$959,'pokedex_(Update_04.21)'!$J$2:$J$959,"")=0,"",_xlfn.XLOOKUP(A808,'pokedex_(Update_04.21)'!$A$2:$A$959,'pokedex_(Update_04.21)'!$J$2:$J$959,"")))</f>
        <v/>
      </c>
      <c r="Q808" s="37"/>
      <c r="R808" s="37"/>
      <c r="S808" s="37" t="str">
        <f>IF(ISBLANK(Q808),"",_xlfn.XLOOKUP(Q808,'pokedex_(Update_04.21)'!$A$2:$A$959,'pokedex_(Update_04.21)'!$I$2:$I$959,""))</f>
        <v/>
      </c>
      <c r="T808" s="37" t="str">
        <f>IF(ISBLANK(Q808),"",IF(_xlfn.XLOOKUP(Q808,'pokedex_(Update_04.21)'!$A$2:$A$959,'pokedex_(Update_04.21)'!$J$2:$J$959,"")=0,"",_xlfn.XLOOKUP(Q808,'pokedex_(Update_04.21)'!$A$2:$A$959,'pokedex_(Update_04.21)'!$J$2:$J$959,"")))</f>
        <v/>
      </c>
    </row>
    <row r="809" spans="1:20" x14ac:dyDescent="0.35">
      <c r="A809" s="37"/>
      <c r="B809" s="37"/>
      <c r="C809" s="37" t="str">
        <f>IF(ISBLANK(A809),"",_xlfn.XLOOKUP(A809,'pokedex_(Update_04.21)'!$A$2:$A$959,'pokedex_(Update_04.21)'!$I$2:$I$959,""))</f>
        <v/>
      </c>
      <c r="D809" s="37" t="str">
        <f>IF(ISBLANK(A809),"",IF(_xlfn.XLOOKUP(A809,'pokedex_(Update_04.21)'!$A$2:$A$959,'pokedex_(Update_04.21)'!$J$2:$J$959,"")=0,"",_xlfn.XLOOKUP(A809,'pokedex_(Update_04.21)'!$A$2:$A$959,'pokedex_(Update_04.21)'!$J$2:$J$959,"")))</f>
        <v/>
      </c>
      <c r="Q809" s="37"/>
      <c r="R809" s="37"/>
      <c r="S809" s="37" t="str">
        <f>IF(ISBLANK(Q809),"",_xlfn.XLOOKUP(Q809,'pokedex_(Update_04.21)'!$A$2:$A$959,'pokedex_(Update_04.21)'!$I$2:$I$959,""))</f>
        <v/>
      </c>
      <c r="T809" s="37" t="str">
        <f>IF(ISBLANK(Q809),"",IF(_xlfn.XLOOKUP(Q809,'pokedex_(Update_04.21)'!$A$2:$A$959,'pokedex_(Update_04.21)'!$J$2:$J$959,"")=0,"",_xlfn.XLOOKUP(Q809,'pokedex_(Update_04.21)'!$A$2:$A$959,'pokedex_(Update_04.21)'!$J$2:$J$959,"")))</f>
        <v/>
      </c>
    </row>
    <row r="810" spans="1:20" x14ac:dyDescent="0.35">
      <c r="A810" s="37"/>
      <c r="B810" s="37"/>
      <c r="C810" s="37" t="str">
        <f>IF(ISBLANK(A810),"",_xlfn.XLOOKUP(A810,'pokedex_(Update_04.21)'!$A$2:$A$959,'pokedex_(Update_04.21)'!$I$2:$I$959,""))</f>
        <v/>
      </c>
      <c r="D810" s="37" t="str">
        <f>IF(ISBLANK(A810),"",IF(_xlfn.XLOOKUP(A810,'pokedex_(Update_04.21)'!$A$2:$A$959,'pokedex_(Update_04.21)'!$J$2:$J$959,"")=0,"",_xlfn.XLOOKUP(A810,'pokedex_(Update_04.21)'!$A$2:$A$959,'pokedex_(Update_04.21)'!$J$2:$J$959,"")))</f>
        <v/>
      </c>
      <c r="Q810" s="37"/>
      <c r="R810" s="37"/>
      <c r="S810" s="37" t="str">
        <f>IF(ISBLANK(Q810),"",_xlfn.XLOOKUP(Q810,'pokedex_(Update_04.21)'!$A$2:$A$959,'pokedex_(Update_04.21)'!$I$2:$I$959,""))</f>
        <v/>
      </c>
      <c r="T810" s="37" t="str">
        <f>IF(ISBLANK(Q810),"",IF(_xlfn.XLOOKUP(Q810,'pokedex_(Update_04.21)'!$A$2:$A$959,'pokedex_(Update_04.21)'!$J$2:$J$959,"")=0,"",_xlfn.XLOOKUP(Q810,'pokedex_(Update_04.21)'!$A$2:$A$959,'pokedex_(Update_04.21)'!$J$2:$J$959,"")))</f>
        <v/>
      </c>
    </row>
    <row r="811" spans="1:20" x14ac:dyDescent="0.35">
      <c r="A811" s="37"/>
      <c r="B811" s="37"/>
      <c r="C811" s="37" t="str">
        <f>IF(ISBLANK(A811),"",_xlfn.XLOOKUP(A811,'pokedex_(Update_04.21)'!$A$2:$A$959,'pokedex_(Update_04.21)'!$I$2:$I$959,""))</f>
        <v/>
      </c>
      <c r="D811" s="37" t="str">
        <f>IF(ISBLANK(A811),"",IF(_xlfn.XLOOKUP(A811,'pokedex_(Update_04.21)'!$A$2:$A$959,'pokedex_(Update_04.21)'!$J$2:$J$959,"")=0,"",_xlfn.XLOOKUP(A811,'pokedex_(Update_04.21)'!$A$2:$A$959,'pokedex_(Update_04.21)'!$J$2:$J$959,"")))</f>
        <v/>
      </c>
      <c r="Q811" s="37"/>
      <c r="R811" s="37"/>
      <c r="S811" s="37" t="str">
        <f>IF(ISBLANK(Q811),"",_xlfn.XLOOKUP(Q811,'pokedex_(Update_04.21)'!$A$2:$A$959,'pokedex_(Update_04.21)'!$I$2:$I$959,""))</f>
        <v/>
      </c>
      <c r="T811" s="37" t="str">
        <f>IF(ISBLANK(Q811),"",IF(_xlfn.XLOOKUP(Q811,'pokedex_(Update_04.21)'!$A$2:$A$959,'pokedex_(Update_04.21)'!$J$2:$J$959,"")=0,"",_xlfn.XLOOKUP(Q811,'pokedex_(Update_04.21)'!$A$2:$A$959,'pokedex_(Update_04.21)'!$J$2:$J$959,"")))</f>
        <v/>
      </c>
    </row>
    <row r="812" spans="1:20" x14ac:dyDescent="0.35">
      <c r="A812" s="37"/>
      <c r="B812" s="37"/>
      <c r="C812" s="37" t="str">
        <f>IF(ISBLANK(A812),"",_xlfn.XLOOKUP(A812,'pokedex_(Update_04.21)'!$A$2:$A$959,'pokedex_(Update_04.21)'!$I$2:$I$959,""))</f>
        <v/>
      </c>
      <c r="D812" s="37" t="str">
        <f>IF(ISBLANK(A812),"",IF(_xlfn.XLOOKUP(A812,'pokedex_(Update_04.21)'!$A$2:$A$959,'pokedex_(Update_04.21)'!$J$2:$J$959,"")=0,"",_xlfn.XLOOKUP(A812,'pokedex_(Update_04.21)'!$A$2:$A$959,'pokedex_(Update_04.21)'!$J$2:$J$959,"")))</f>
        <v/>
      </c>
      <c r="Q812" s="37"/>
      <c r="R812" s="37"/>
      <c r="S812" s="37" t="str">
        <f>IF(ISBLANK(Q812),"",_xlfn.XLOOKUP(Q812,'pokedex_(Update_04.21)'!$A$2:$A$959,'pokedex_(Update_04.21)'!$I$2:$I$959,""))</f>
        <v/>
      </c>
      <c r="T812" s="37" t="str">
        <f>IF(ISBLANK(Q812),"",IF(_xlfn.XLOOKUP(Q812,'pokedex_(Update_04.21)'!$A$2:$A$959,'pokedex_(Update_04.21)'!$J$2:$J$959,"")=0,"",_xlfn.XLOOKUP(Q812,'pokedex_(Update_04.21)'!$A$2:$A$959,'pokedex_(Update_04.21)'!$J$2:$J$959,"")))</f>
        <v/>
      </c>
    </row>
    <row r="813" spans="1:20" x14ac:dyDescent="0.35">
      <c r="A813" s="37"/>
      <c r="B813" s="37"/>
      <c r="C813" s="37" t="str">
        <f>IF(ISBLANK(A813),"",_xlfn.XLOOKUP(A813,'pokedex_(Update_04.21)'!$A$2:$A$959,'pokedex_(Update_04.21)'!$I$2:$I$959,""))</f>
        <v/>
      </c>
      <c r="D813" s="37" t="str">
        <f>IF(ISBLANK(A813),"",IF(_xlfn.XLOOKUP(A813,'pokedex_(Update_04.21)'!$A$2:$A$959,'pokedex_(Update_04.21)'!$J$2:$J$959,"")=0,"",_xlfn.XLOOKUP(A813,'pokedex_(Update_04.21)'!$A$2:$A$959,'pokedex_(Update_04.21)'!$J$2:$J$959,"")))</f>
        <v/>
      </c>
      <c r="Q813" s="37"/>
      <c r="R813" s="37"/>
      <c r="S813" s="37" t="str">
        <f>IF(ISBLANK(Q813),"",_xlfn.XLOOKUP(Q813,'pokedex_(Update_04.21)'!$A$2:$A$959,'pokedex_(Update_04.21)'!$I$2:$I$959,""))</f>
        <v/>
      </c>
      <c r="T813" s="37" t="str">
        <f>IF(ISBLANK(Q813),"",IF(_xlfn.XLOOKUP(Q813,'pokedex_(Update_04.21)'!$A$2:$A$959,'pokedex_(Update_04.21)'!$J$2:$J$959,"")=0,"",_xlfn.XLOOKUP(Q813,'pokedex_(Update_04.21)'!$A$2:$A$959,'pokedex_(Update_04.21)'!$J$2:$J$959,"")))</f>
        <v/>
      </c>
    </row>
    <row r="814" spans="1:20" x14ac:dyDescent="0.35">
      <c r="A814" s="37"/>
      <c r="B814" s="37"/>
      <c r="C814" s="37" t="str">
        <f>IF(ISBLANK(A814),"",_xlfn.XLOOKUP(A814,'pokedex_(Update_04.21)'!$A$2:$A$959,'pokedex_(Update_04.21)'!$I$2:$I$959,""))</f>
        <v/>
      </c>
      <c r="D814" s="37" t="str">
        <f>IF(ISBLANK(A814),"",IF(_xlfn.XLOOKUP(A814,'pokedex_(Update_04.21)'!$A$2:$A$959,'pokedex_(Update_04.21)'!$J$2:$J$959,"")=0,"",_xlfn.XLOOKUP(A814,'pokedex_(Update_04.21)'!$A$2:$A$959,'pokedex_(Update_04.21)'!$J$2:$J$959,"")))</f>
        <v/>
      </c>
      <c r="Q814" s="37"/>
      <c r="R814" s="37"/>
      <c r="S814" s="37" t="str">
        <f>IF(ISBLANK(Q814),"",_xlfn.XLOOKUP(Q814,'pokedex_(Update_04.21)'!$A$2:$A$959,'pokedex_(Update_04.21)'!$I$2:$I$959,""))</f>
        <v/>
      </c>
      <c r="T814" s="37" t="str">
        <f>IF(ISBLANK(Q814),"",IF(_xlfn.XLOOKUP(Q814,'pokedex_(Update_04.21)'!$A$2:$A$959,'pokedex_(Update_04.21)'!$J$2:$J$959,"")=0,"",_xlfn.XLOOKUP(Q814,'pokedex_(Update_04.21)'!$A$2:$A$959,'pokedex_(Update_04.21)'!$J$2:$J$959,"")))</f>
        <v/>
      </c>
    </row>
    <row r="815" spans="1:20" x14ac:dyDescent="0.35">
      <c r="A815" s="37"/>
      <c r="B815" s="37"/>
      <c r="C815" s="37" t="str">
        <f>IF(ISBLANK(A815),"",_xlfn.XLOOKUP(A815,'pokedex_(Update_04.21)'!$A$2:$A$959,'pokedex_(Update_04.21)'!$I$2:$I$959,""))</f>
        <v/>
      </c>
      <c r="D815" s="37" t="str">
        <f>IF(ISBLANK(A815),"",IF(_xlfn.XLOOKUP(A815,'pokedex_(Update_04.21)'!$A$2:$A$959,'pokedex_(Update_04.21)'!$J$2:$J$959,"")=0,"",_xlfn.XLOOKUP(A815,'pokedex_(Update_04.21)'!$A$2:$A$959,'pokedex_(Update_04.21)'!$J$2:$J$959,"")))</f>
        <v/>
      </c>
      <c r="Q815" s="37"/>
      <c r="R815" s="37"/>
      <c r="S815" s="37" t="str">
        <f>IF(ISBLANK(Q815),"",_xlfn.XLOOKUP(Q815,'pokedex_(Update_04.21)'!$A$2:$A$959,'pokedex_(Update_04.21)'!$I$2:$I$959,""))</f>
        <v/>
      </c>
      <c r="T815" s="37" t="str">
        <f>IF(ISBLANK(Q815),"",IF(_xlfn.XLOOKUP(Q815,'pokedex_(Update_04.21)'!$A$2:$A$959,'pokedex_(Update_04.21)'!$J$2:$J$959,"")=0,"",_xlfn.XLOOKUP(Q815,'pokedex_(Update_04.21)'!$A$2:$A$959,'pokedex_(Update_04.21)'!$J$2:$J$959,"")))</f>
        <v/>
      </c>
    </row>
    <row r="816" spans="1:20" x14ac:dyDescent="0.35">
      <c r="A816" s="37"/>
      <c r="B816" s="37"/>
      <c r="C816" s="37" t="str">
        <f>IF(ISBLANK(A816),"",_xlfn.XLOOKUP(A816,'pokedex_(Update_04.21)'!$A$2:$A$959,'pokedex_(Update_04.21)'!$I$2:$I$959,""))</f>
        <v/>
      </c>
      <c r="D816" s="37" t="str">
        <f>IF(ISBLANK(A816),"",IF(_xlfn.XLOOKUP(A816,'pokedex_(Update_04.21)'!$A$2:$A$959,'pokedex_(Update_04.21)'!$J$2:$J$959,"")=0,"",_xlfn.XLOOKUP(A816,'pokedex_(Update_04.21)'!$A$2:$A$959,'pokedex_(Update_04.21)'!$J$2:$J$959,"")))</f>
        <v/>
      </c>
      <c r="Q816" s="37"/>
      <c r="R816" s="37"/>
      <c r="S816" s="37" t="str">
        <f>IF(ISBLANK(Q816),"",_xlfn.XLOOKUP(Q816,'pokedex_(Update_04.21)'!$A$2:$A$959,'pokedex_(Update_04.21)'!$I$2:$I$959,""))</f>
        <v/>
      </c>
      <c r="T816" s="37" t="str">
        <f>IF(ISBLANK(Q816),"",IF(_xlfn.XLOOKUP(Q816,'pokedex_(Update_04.21)'!$A$2:$A$959,'pokedex_(Update_04.21)'!$J$2:$J$959,"")=0,"",_xlfn.XLOOKUP(Q816,'pokedex_(Update_04.21)'!$A$2:$A$959,'pokedex_(Update_04.21)'!$J$2:$J$959,"")))</f>
        <v/>
      </c>
    </row>
    <row r="817" spans="1:20" x14ac:dyDescent="0.35">
      <c r="A817" s="37"/>
      <c r="B817" s="37"/>
      <c r="C817" s="37" t="str">
        <f>IF(ISBLANK(A817),"",_xlfn.XLOOKUP(A817,'pokedex_(Update_04.21)'!$A$2:$A$959,'pokedex_(Update_04.21)'!$I$2:$I$959,""))</f>
        <v/>
      </c>
      <c r="D817" s="37" t="str">
        <f>IF(ISBLANK(A817),"",IF(_xlfn.XLOOKUP(A817,'pokedex_(Update_04.21)'!$A$2:$A$959,'pokedex_(Update_04.21)'!$J$2:$J$959,"")=0,"",_xlfn.XLOOKUP(A817,'pokedex_(Update_04.21)'!$A$2:$A$959,'pokedex_(Update_04.21)'!$J$2:$J$959,"")))</f>
        <v/>
      </c>
      <c r="Q817" s="37"/>
      <c r="R817" s="37"/>
      <c r="S817" s="37" t="str">
        <f>IF(ISBLANK(Q817),"",_xlfn.XLOOKUP(Q817,'pokedex_(Update_04.21)'!$A$2:$A$959,'pokedex_(Update_04.21)'!$I$2:$I$959,""))</f>
        <v/>
      </c>
      <c r="T817" s="37" t="str">
        <f>IF(ISBLANK(Q817),"",IF(_xlfn.XLOOKUP(Q817,'pokedex_(Update_04.21)'!$A$2:$A$959,'pokedex_(Update_04.21)'!$J$2:$J$959,"")=0,"",_xlfn.XLOOKUP(Q817,'pokedex_(Update_04.21)'!$A$2:$A$959,'pokedex_(Update_04.21)'!$J$2:$J$959,"")))</f>
        <v/>
      </c>
    </row>
    <row r="818" spans="1:20" x14ac:dyDescent="0.35">
      <c r="A818" s="37"/>
      <c r="B818" s="37"/>
      <c r="C818" s="37" t="str">
        <f>IF(ISBLANK(A818),"",_xlfn.XLOOKUP(A818,'pokedex_(Update_04.21)'!$A$2:$A$959,'pokedex_(Update_04.21)'!$I$2:$I$959,""))</f>
        <v/>
      </c>
      <c r="D818" s="37" t="str">
        <f>IF(ISBLANK(A818),"",IF(_xlfn.XLOOKUP(A818,'pokedex_(Update_04.21)'!$A$2:$A$959,'pokedex_(Update_04.21)'!$J$2:$J$959,"")=0,"",_xlfn.XLOOKUP(A818,'pokedex_(Update_04.21)'!$A$2:$A$959,'pokedex_(Update_04.21)'!$J$2:$J$959,"")))</f>
        <v/>
      </c>
      <c r="Q818" s="37"/>
      <c r="R818" s="37"/>
      <c r="S818" s="37" t="str">
        <f>IF(ISBLANK(Q818),"",_xlfn.XLOOKUP(Q818,'pokedex_(Update_04.21)'!$A$2:$A$959,'pokedex_(Update_04.21)'!$I$2:$I$959,""))</f>
        <v/>
      </c>
      <c r="T818" s="37" t="str">
        <f>IF(ISBLANK(Q818),"",IF(_xlfn.XLOOKUP(Q818,'pokedex_(Update_04.21)'!$A$2:$A$959,'pokedex_(Update_04.21)'!$J$2:$J$959,"")=0,"",_xlfn.XLOOKUP(Q818,'pokedex_(Update_04.21)'!$A$2:$A$959,'pokedex_(Update_04.21)'!$J$2:$J$959,"")))</f>
        <v/>
      </c>
    </row>
    <row r="819" spans="1:20" x14ac:dyDescent="0.35">
      <c r="A819" s="37"/>
      <c r="B819" s="37"/>
      <c r="C819" s="37" t="str">
        <f>IF(ISBLANK(A819),"",_xlfn.XLOOKUP(A819,'pokedex_(Update_04.21)'!$A$2:$A$959,'pokedex_(Update_04.21)'!$I$2:$I$959,""))</f>
        <v/>
      </c>
      <c r="D819" s="37" t="str">
        <f>IF(ISBLANK(A819),"",IF(_xlfn.XLOOKUP(A819,'pokedex_(Update_04.21)'!$A$2:$A$959,'pokedex_(Update_04.21)'!$J$2:$J$959,"")=0,"",_xlfn.XLOOKUP(A819,'pokedex_(Update_04.21)'!$A$2:$A$959,'pokedex_(Update_04.21)'!$J$2:$J$959,"")))</f>
        <v/>
      </c>
      <c r="Q819" s="37"/>
      <c r="R819" s="37"/>
      <c r="S819" s="37" t="str">
        <f>IF(ISBLANK(Q819),"",_xlfn.XLOOKUP(Q819,'pokedex_(Update_04.21)'!$A$2:$A$959,'pokedex_(Update_04.21)'!$I$2:$I$959,""))</f>
        <v/>
      </c>
      <c r="T819" s="37" t="str">
        <f>IF(ISBLANK(Q819),"",IF(_xlfn.XLOOKUP(Q819,'pokedex_(Update_04.21)'!$A$2:$A$959,'pokedex_(Update_04.21)'!$J$2:$J$959,"")=0,"",_xlfn.XLOOKUP(Q819,'pokedex_(Update_04.21)'!$A$2:$A$959,'pokedex_(Update_04.21)'!$J$2:$J$959,"")))</f>
        <v/>
      </c>
    </row>
    <row r="820" spans="1:20" x14ac:dyDescent="0.35">
      <c r="A820" s="37"/>
      <c r="B820" s="37"/>
      <c r="C820" s="37" t="str">
        <f>IF(ISBLANK(A820),"",_xlfn.XLOOKUP(A820,'pokedex_(Update_04.21)'!$A$2:$A$959,'pokedex_(Update_04.21)'!$I$2:$I$959,""))</f>
        <v/>
      </c>
      <c r="D820" s="37" t="str">
        <f>IF(ISBLANK(A820),"",IF(_xlfn.XLOOKUP(A820,'pokedex_(Update_04.21)'!$A$2:$A$959,'pokedex_(Update_04.21)'!$J$2:$J$959,"")=0,"",_xlfn.XLOOKUP(A820,'pokedex_(Update_04.21)'!$A$2:$A$959,'pokedex_(Update_04.21)'!$J$2:$J$959,"")))</f>
        <v/>
      </c>
      <c r="Q820" s="37"/>
      <c r="R820" s="37"/>
      <c r="S820" s="37" t="str">
        <f>IF(ISBLANK(Q820),"",_xlfn.XLOOKUP(Q820,'pokedex_(Update_04.21)'!$A$2:$A$959,'pokedex_(Update_04.21)'!$I$2:$I$959,""))</f>
        <v/>
      </c>
      <c r="T820" s="37" t="str">
        <f>IF(ISBLANK(Q820),"",IF(_xlfn.XLOOKUP(Q820,'pokedex_(Update_04.21)'!$A$2:$A$959,'pokedex_(Update_04.21)'!$J$2:$J$959,"")=0,"",_xlfn.XLOOKUP(Q820,'pokedex_(Update_04.21)'!$A$2:$A$959,'pokedex_(Update_04.21)'!$J$2:$J$959,"")))</f>
        <v/>
      </c>
    </row>
    <row r="821" spans="1:20" x14ac:dyDescent="0.35">
      <c r="A821" s="37"/>
      <c r="B821" s="37"/>
      <c r="C821" s="37" t="str">
        <f>IF(ISBLANK(A821),"",_xlfn.XLOOKUP(A821,'pokedex_(Update_04.21)'!$A$2:$A$959,'pokedex_(Update_04.21)'!$I$2:$I$959,""))</f>
        <v/>
      </c>
      <c r="D821" s="37" t="str">
        <f>IF(ISBLANK(A821),"",IF(_xlfn.XLOOKUP(A821,'pokedex_(Update_04.21)'!$A$2:$A$959,'pokedex_(Update_04.21)'!$J$2:$J$959,"")=0,"",_xlfn.XLOOKUP(A821,'pokedex_(Update_04.21)'!$A$2:$A$959,'pokedex_(Update_04.21)'!$J$2:$J$959,"")))</f>
        <v/>
      </c>
      <c r="Q821" s="37"/>
      <c r="R821" s="37"/>
      <c r="S821" s="37" t="str">
        <f>IF(ISBLANK(Q821),"",_xlfn.XLOOKUP(Q821,'pokedex_(Update_04.21)'!$A$2:$A$959,'pokedex_(Update_04.21)'!$I$2:$I$959,""))</f>
        <v/>
      </c>
      <c r="T821" s="37" t="str">
        <f>IF(ISBLANK(Q821),"",IF(_xlfn.XLOOKUP(Q821,'pokedex_(Update_04.21)'!$A$2:$A$959,'pokedex_(Update_04.21)'!$J$2:$J$959,"")=0,"",_xlfn.XLOOKUP(Q821,'pokedex_(Update_04.21)'!$A$2:$A$959,'pokedex_(Update_04.21)'!$J$2:$J$959,"")))</f>
        <v/>
      </c>
    </row>
    <row r="822" spans="1:20" x14ac:dyDescent="0.35">
      <c r="A822" s="37"/>
      <c r="B822" s="37"/>
      <c r="C822" s="37" t="str">
        <f>IF(ISBLANK(A822),"",_xlfn.XLOOKUP(A822,'pokedex_(Update_04.21)'!$A$2:$A$959,'pokedex_(Update_04.21)'!$I$2:$I$959,""))</f>
        <v/>
      </c>
      <c r="D822" s="37" t="str">
        <f>IF(ISBLANK(A822),"",IF(_xlfn.XLOOKUP(A822,'pokedex_(Update_04.21)'!$A$2:$A$959,'pokedex_(Update_04.21)'!$J$2:$J$959,"")=0,"",_xlfn.XLOOKUP(A822,'pokedex_(Update_04.21)'!$A$2:$A$959,'pokedex_(Update_04.21)'!$J$2:$J$959,"")))</f>
        <v/>
      </c>
      <c r="Q822" s="37"/>
      <c r="R822" s="37"/>
      <c r="S822" s="37" t="str">
        <f>IF(ISBLANK(Q822),"",_xlfn.XLOOKUP(Q822,'pokedex_(Update_04.21)'!$A$2:$A$959,'pokedex_(Update_04.21)'!$I$2:$I$959,""))</f>
        <v/>
      </c>
      <c r="T822" s="37" t="str">
        <f>IF(ISBLANK(Q822),"",IF(_xlfn.XLOOKUP(Q822,'pokedex_(Update_04.21)'!$A$2:$A$959,'pokedex_(Update_04.21)'!$J$2:$J$959,"")=0,"",_xlfn.XLOOKUP(Q822,'pokedex_(Update_04.21)'!$A$2:$A$959,'pokedex_(Update_04.21)'!$J$2:$J$959,"")))</f>
        <v/>
      </c>
    </row>
    <row r="823" spans="1:20" x14ac:dyDescent="0.35">
      <c r="A823" s="37"/>
      <c r="B823" s="37"/>
      <c r="C823" s="37" t="str">
        <f>IF(ISBLANK(A823),"",_xlfn.XLOOKUP(A823,'pokedex_(Update_04.21)'!$A$2:$A$959,'pokedex_(Update_04.21)'!$I$2:$I$959,""))</f>
        <v/>
      </c>
      <c r="D823" s="37" t="str">
        <f>IF(ISBLANK(A823),"",IF(_xlfn.XLOOKUP(A823,'pokedex_(Update_04.21)'!$A$2:$A$959,'pokedex_(Update_04.21)'!$J$2:$J$959,"")=0,"",_xlfn.XLOOKUP(A823,'pokedex_(Update_04.21)'!$A$2:$A$959,'pokedex_(Update_04.21)'!$J$2:$J$959,"")))</f>
        <v/>
      </c>
      <c r="Q823" s="37"/>
      <c r="R823" s="37"/>
      <c r="S823" s="37" t="str">
        <f>IF(ISBLANK(Q823),"",_xlfn.XLOOKUP(Q823,'pokedex_(Update_04.21)'!$A$2:$A$959,'pokedex_(Update_04.21)'!$I$2:$I$959,""))</f>
        <v/>
      </c>
      <c r="T823" s="37" t="str">
        <f>IF(ISBLANK(Q823),"",IF(_xlfn.XLOOKUP(Q823,'pokedex_(Update_04.21)'!$A$2:$A$959,'pokedex_(Update_04.21)'!$J$2:$J$959,"")=0,"",_xlfn.XLOOKUP(Q823,'pokedex_(Update_04.21)'!$A$2:$A$959,'pokedex_(Update_04.21)'!$J$2:$J$959,"")))</f>
        <v/>
      </c>
    </row>
    <row r="824" spans="1:20" x14ac:dyDescent="0.35">
      <c r="A824" s="37"/>
      <c r="B824" s="37"/>
      <c r="C824" s="37" t="str">
        <f>IF(ISBLANK(A824),"",_xlfn.XLOOKUP(A824,'pokedex_(Update_04.21)'!$A$2:$A$959,'pokedex_(Update_04.21)'!$I$2:$I$959,""))</f>
        <v/>
      </c>
      <c r="D824" s="37" t="str">
        <f>IF(ISBLANK(A824),"",IF(_xlfn.XLOOKUP(A824,'pokedex_(Update_04.21)'!$A$2:$A$959,'pokedex_(Update_04.21)'!$J$2:$J$959,"")=0,"",_xlfn.XLOOKUP(A824,'pokedex_(Update_04.21)'!$A$2:$A$959,'pokedex_(Update_04.21)'!$J$2:$J$959,"")))</f>
        <v/>
      </c>
      <c r="Q824" s="37"/>
      <c r="R824" s="37"/>
      <c r="S824" s="37" t="str">
        <f>IF(ISBLANK(Q824),"",_xlfn.XLOOKUP(Q824,'pokedex_(Update_04.21)'!$A$2:$A$959,'pokedex_(Update_04.21)'!$I$2:$I$959,""))</f>
        <v/>
      </c>
      <c r="T824" s="37" t="str">
        <f>IF(ISBLANK(Q824),"",IF(_xlfn.XLOOKUP(Q824,'pokedex_(Update_04.21)'!$A$2:$A$959,'pokedex_(Update_04.21)'!$J$2:$J$959,"")=0,"",_xlfn.XLOOKUP(Q824,'pokedex_(Update_04.21)'!$A$2:$A$959,'pokedex_(Update_04.21)'!$J$2:$J$959,"")))</f>
        <v/>
      </c>
    </row>
    <row r="825" spans="1:20" x14ac:dyDescent="0.35">
      <c r="A825" s="37"/>
      <c r="B825" s="37"/>
      <c r="C825" s="37" t="str">
        <f>IF(ISBLANK(A825),"",_xlfn.XLOOKUP(A825,'pokedex_(Update_04.21)'!$A$2:$A$959,'pokedex_(Update_04.21)'!$I$2:$I$959,""))</f>
        <v/>
      </c>
      <c r="D825" s="37" t="str">
        <f>IF(ISBLANK(A825),"",IF(_xlfn.XLOOKUP(A825,'pokedex_(Update_04.21)'!$A$2:$A$959,'pokedex_(Update_04.21)'!$J$2:$J$959,"")=0,"",_xlfn.XLOOKUP(A825,'pokedex_(Update_04.21)'!$A$2:$A$959,'pokedex_(Update_04.21)'!$J$2:$J$959,"")))</f>
        <v/>
      </c>
      <c r="Q825" s="37"/>
      <c r="R825" s="37"/>
      <c r="S825" s="37" t="str">
        <f>IF(ISBLANK(Q825),"",_xlfn.XLOOKUP(Q825,'pokedex_(Update_04.21)'!$A$2:$A$959,'pokedex_(Update_04.21)'!$I$2:$I$959,""))</f>
        <v/>
      </c>
      <c r="T825" s="37" t="str">
        <f>IF(ISBLANK(Q825),"",IF(_xlfn.XLOOKUP(Q825,'pokedex_(Update_04.21)'!$A$2:$A$959,'pokedex_(Update_04.21)'!$J$2:$J$959,"")=0,"",_xlfn.XLOOKUP(Q825,'pokedex_(Update_04.21)'!$A$2:$A$959,'pokedex_(Update_04.21)'!$J$2:$J$959,"")))</f>
        <v/>
      </c>
    </row>
    <row r="826" spans="1:20" x14ac:dyDescent="0.35">
      <c r="A826" s="37"/>
      <c r="B826" s="37"/>
      <c r="C826" s="37" t="str">
        <f>IF(ISBLANK(A826),"",_xlfn.XLOOKUP(A826,'pokedex_(Update_04.21)'!$A$2:$A$959,'pokedex_(Update_04.21)'!$I$2:$I$959,""))</f>
        <v/>
      </c>
      <c r="D826" s="37" t="str">
        <f>IF(ISBLANK(A826),"",IF(_xlfn.XLOOKUP(A826,'pokedex_(Update_04.21)'!$A$2:$A$959,'pokedex_(Update_04.21)'!$J$2:$J$959,"")=0,"",_xlfn.XLOOKUP(A826,'pokedex_(Update_04.21)'!$A$2:$A$959,'pokedex_(Update_04.21)'!$J$2:$J$959,"")))</f>
        <v/>
      </c>
      <c r="Q826" s="37"/>
      <c r="R826" s="37"/>
      <c r="S826" s="37" t="str">
        <f>IF(ISBLANK(Q826),"",_xlfn.XLOOKUP(Q826,'pokedex_(Update_04.21)'!$A$2:$A$959,'pokedex_(Update_04.21)'!$I$2:$I$959,""))</f>
        <v/>
      </c>
      <c r="T826" s="37" t="str">
        <f>IF(ISBLANK(Q826),"",IF(_xlfn.XLOOKUP(Q826,'pokedex_(Update_04.21)'!$A$2:$A$959,'pokedex_(Update_04.21)'!$J$2:$J$959,"")=0,"",_xlfn.XLOOKUP(Q826,'pokedex_(Update_04.21)'!$A$2:$A$959,'pokedex_(Update_04.21)'!$J$2:$J$959,"")))</f>
        <v/>
      </c>
    </row>
    <row r="827" spans="1:20" x14ac:dyDescent="0.35">
      <c r="A827" s="37"/>
      <c r="B827" s="37"/>
      <c r="C827" s="37" t="str">
        <f>IF(ISBLANK(A827),"",_xlfn.XLOOKUP(A827,'pokedex_(Update_04.21)'!$A$2:$A$959,'pokedex_(Update_04.21)'!$I$2:$I$959,""))</f>
        <v/>
      </c>
      <c r="D827" s="37" t="str">
        <f>IF(ISBLANK(A827),"",IF(_xlfn.XLOOKUP(A827,'pokedex_(Update_04.21)'!$A$2:$A$959,'pokedex_(Update_04.21)'!$J$2:$J$959,"")=0,"",_xlfn.XLOOKUP(A827,'pokedex_(Update_04.21)'!$A$2:$A$959,'pokedex_(Update_04.21)'!$J$2:$J$959,"")))</f>
        <v/>
      </c>
      <c r="Q827" s="37"/>
      <c r="R827" s="37"/>
      <c r="S827" s="37" t="str">
        <f>IF(ISBLANK(Q827),"",_xlfn.XLOOKUP(Q827,'pokedex_(Update_04.21)'!$A$2:$A$959,'pokedex_(Update_04.21)'!$I$2:$I$959,""))</f>
        <v/>
      </c>
      <c r="T827" s="37" t="str">
        <f>IF(ISBLANK(Q827),"",IF(_xlfn.XLOOKUP(Q827,'pokedex_(Update_04.21)'!$A$2:$A$959,'pokedex_(Update_04.21)'!$J$2:$J$959,"")=0,"",_xlfn.XLOOKUP(Q827,'pokedex_(Update_04.21)'!$A$2:$A$959,'pokedex_(Update_04.21)'!$J$2:$J$959,"")))</f>
        <v/>
      </c>
    </row>
    <row r="828" spans="1:20" x14ac:dyDescent="0.35">
      <c r="A828" s="37"/>
      <c r="B828" s="37"/>
      <c r="C828" s="37" t="str">
        <f>IF(ISBLANK(A828),"",_xlfn.XLOOKUP(A828,'pokedex_(Update_04.21)'!$A$2:$A$959,'pokedex_(Update_04.21)'!$I$2:$I$959,""))</f>
        <v/>
      </c>
      <c r="D828" s="37" t="str">
        <f>IF(ISBLANK(A828),"",IF(_xlfn.XLOOKUP(A828,'pokedex_(Update_04.21)'!$A$2:$A$959,'pokedex_(Update_04.21)'!$J$2:$J$959,"")=0,"",_xlfn.XLOOKUP(A828,'pokedex_(Update_04.21)'!$A$2:$A$959,'pokedex_(Update_04.21)'!$J$2:$J$959,"")))</f>
        <v/>
      </c>
      <c r="Q828" s="37"/>
      <c r="R828" s="37"/>
      <c r="S828" s="37" t="str">
        <f>IF(ISBLANK(Q828),"",_xlfn.XLOOKUP(Q828,'pokedex_(Update_04.21)'!$A$2:$A$959,'pokedex_(Update_04.21)'!$I$2:$I$959,""))</f>
        <v/>
      </c>
      <c r="T828" s="37" t="str">
        <f>IF(ISBLANK(Q828),"",IF(_xlfn.XLOOKUP(Q828,'pokedex_(Update_04.21)'!$A$2:$A$959,'pokedex_(Update_04.21)'!$J$2:$J$959,"")=0,"",_xlfn.XLOOKUP(Q828,'pokedex_(Update_04.21)'!$A$2:$A$959,'pokedex_(Update_04.21)'!$J$2:$J$959,"")))</f>
        <v/>
      </c>
    </row>
    <row r="829" spans="1:20" x14ac:dyDescent="0.35">
      <c r="A829" s="37"/>
      <c r="B829" s="37"/>
      <c r="C829" s="37" t="str">
        <f>IF(ISBLANK(A829),"",_xlfn.XLOOKUP(A829,'pokedex_(Update_04.21)'!$A$2:$A$959,'pokedex_(Update_04.21)'!$I$2:$I$959,""))</f>
        <v/>
      </c>
      <c r="D829" s="37" t="str">
        <f>IF(ISBLANK(A829),"",IF(_xlfn.XLOOKUP(A829,'pokedex_(Update_04.21)'!$A$2:$A$959,'pokedex_(Update_04.21)'!$J$2:$J$959,"")=0,"",_xlfn.XLOOKUP(A829,'pokedex_(Update_04.21)'!$A$2:$A$959,'pokedex_(Update_04.21)'!$J$2:$J$959,"")))</f>
        <v/>
      </c>
      <c r="Q829" s="37"/>
      <c r="R829" s="37"/>
      <c r="S829" s="37" t="str">
        <f>IF(ISBLANK(Q829),"",_xlfn.XLOOKUP(Q829,'pokedex_(Update_04.21)'!$A$2:$A$959,'pokedex_(Update_04.21)'!$I$2:$I$959,""))</f>
        <v/>
      </c>
      <c r="T829" s="37" t="str">
        <f>IF(ISBLANK(Q829),"",IF(_xlfn.XLOOKUP(Q829,'pokedex_(Update_04.21)'!$A$2:$A$959,'pokedex_(Update_04.21)'!$J$2:$J$959,"")=0,"",_xlfn.XLOOKUP(Q829,'pokedex_(Update_04.21)'!$A$2:$A$959,'pokedex_(Update_04.21)'!$J$2:$J$959,"")))</f>
        <v/>
      </c>
    </row>
    <row r="830" spans="1:20" x14ac:dyDescent="0.35">
      <c r="A830" s="37"/>
      <c r="B830" s="37"/>
      <c r="C830" s="37" t="str">
        <f>IF(ISBLANK(A830),"",_xlfn.XLOOKUP(A830,'pokedex_(Update_04.21)'!$A$2:$A$959,'pokedex_(Update_04.21)'!$I$2:$I$959,""))</f>
        <v/>
      </c>
      <c r="D830" s="37" t="str">
        <f>IF(ISBLANK(A830),"",IF(_xlfn.XLOOKUP(A830,'pokedex_(Update_04.21)'!$A$2:$A$959,'pokedex_(Update_04.21)'!$J$2:$J$959,"")=0,"",_xlfn.XLOOKUP(A830,'pokedex_(Update_04.21)'!$A$2:$A$959,'pokedex_(Update_04.21)'!$J$2:$J$959,"")))</f>
        <v/>
      </c>
      <c r="Q830" s="37"/>
      <c r="R830" s="37"/>
      <c r="S830" s="37" t="str">
        <f>IF(ISBLANK(Q830),"",_xlfn.XLOOKUP(Q830,'pokedex_(Update_04.21)'!$A$2:$A$959,'pokedex_(Update_04.21)'!$I$2:$I$959,""))</f>
        <v/>
      </c>
      <c r="T830" s="37" t="str">
        <f>IF(ISBLANK(Q830),"",IF(_xlfn.XLOOKUP(Q830,'pokedex_(Update_04.21)'!$A$2:$A$959,'pokedex_(Update_04.21)'!$J$2:$J$959,"")=0,"",_xlfn.XLOOKUP(Q830,'pokedex_(Update_04.21)'!$A$2:$A$959,'pokedex_(Update_04.21)'!$J$2:$J$959,"")))</f>
        <v/>
      </c>
    </row>
    <row r="831" spans="1:20" x14ac:dyDescent="0.35">
      <c r="A831" s="37"/>
      <c r="B831" s="37"/>
      <c r="C831" s="37" t="str">
        <f>IF(ISBLANK(A831),"",_xlfn.XLOOKUP(A831,'pokedex_(Update_04.21)'!$A$2:$A$959,'pokedex_(Update_04.21)'!$I$2:$I$959,""))</f>
        <v/>
      </c>
      <c r="D831" s="37" t="str">
        <f>IF(ISBLANK(A831),"",IF(_xlfn.XLOOKUP(A831,'pokedex_(Update_04.21)'!$A$2:$A$959,'pokedex_(Update_04.21)'!$J$2:$J$959,"")=0,"",_xlfn.XLOOKUP(A831,'pokedex_(Update_04.21)'!$A$2:$A$959,'pokedex_(Update_04.21)'!$J$2:$J$959,"")))</f>
        <v/>
      </c>
      <c r="Q831" s="37"/>
      <c r="R831" s="37"/>
      <c r="S831" s="37" t="str">
        <f>IF(ISBLANK(Q831),"",_xlfn.XLOOKUP(Q831,'pokedex_(Update_04.21)'!$A$2:$A$959,'pokedex_(Update_04.21)'!$I$2:$I$959,""))</f>
        <v/>
      </c>
      <c r="T831" s="37" t="str">
        <f>IF(ISBLANK(Q831),"",IF(_xlfn.XLOOKUP(Q831,'pokedex_(Update_04.21)'!$A$2:$A$959,'pokedex_(Update_04.21)'!$J$2:$J$959,"")=0,"",_xlfn.XLOOKUP(Q831,'pokedex_(Update_04.21)'!$A$2:$A$959,'pokedex_(Update_04.21)'!$J$2:$J$959,"")))</f>
        <v/>
      </c>
    </row>
    <row r="832" spans="1:20" x14ac:dyDescent="0.35">
      <c r="A832" s="37"/>
      <c r="B832" s="37"/>
      <c r="C832" s="37" t="str">
        <f>IF(ISBLANK(A832),"",_xlfn.XLOOKUP(A832,'pokedex_(Update_04.21)'!$A$2:$A$959,'pokedex_(Update_04.21)'!$I$2:$I$959,""))</f>
        <v/>
      </c>
      <c r="D832" s="37" t="str">
        <f>IF(ISBLANK(A832),"",IF(_xlfn.XLOOKUP(A832,'pokedex_(Update_04.21)'!$A$2:$A$959,'pokedex_(Update_04.21)'!$J$2:$J$959,"")=0,"",_xlfn.XLOOKUP(A832,'pokedex_(Update_04.21)'!$A$2:$A$959,'pokedex_(Update_04.21)'!$J$2:$J$959,"")))</f>
        <v/>
      </c>
      <c r="Q832" s="37"/>
      <c r="R832" s="37"/>
      <c r="S832" s="37" t="str">
        <f>IF(ISBLANK(Q832),"",_xlfn.XLOOKUP(Q832,'pokedex_(Update_04.21)'!$A$2:$A$959,'pokedex_(Update_04.21)'!$I$2:$I$959,""))</f>
        <v/>
      </c>
      <c r="T832" s="37" t="str">
        <f>IF(ISBLANK(Q832),"",IF(_xlfn.XLOOKUP(Q832,'pokedex_(Update_04.21)'!$A$2:$A$959,'pokedex_(Update_04.21)'!$J$2:$J$959,"")=0,"",_xlfn.XLOOKUP(Q832,'pokedex_(Update_04.21)'!$A$2:$A$959,'pokedex_(Update_04.21)'!$J$2:$J$959,"")))</f>
        <v/>
      </c>
    </row>
    <row r="833" spans="1:20" x14ac:dyDescent="0.35">
      <c r="A833" s="37"/>
      <c r="B833" s="37"/>
      <c r="C833" s="37" t="str">
        <f>IF(ISBLANK(A833),"",_xlfn.XLOOKUP(A833,'pokedex_(Update_04.21)'!$A$2:$A$959,'pokedex_(Update_04.21)'!$I$2:$I$959,""))</f>
        <v/>
      </c>
      <c r="D833" s="37" t="str">
        <f>IF(ISBLANK(A833),"",IF(_xlfn.XLOOKUP(A833,'pokedex_(Update_04.21)'!$A$2:$A$959,'pokedex_(Update_04.21)'!$J$2:$J$959,"")=0,"",_xlfn.XLOOKUP(A833,'pokedex_(Update_04.21)'!$A$2:$A$959,'pokedex_(Update_04.21)'!$J$2:$J$959,"")))</f>
        <v/>
      </c>
      <c r="Q833" s="37"/>
      <c r="R833" s="37"/>
      <c r="S833" s="37" t="str">
        <f>IF(ISBLANK(Q833),"",_xlfn.XLOOKUP(Q833,'pokedex_(Update_04.21)'!$A$2:$A$959,'pokedex_(Update_04.21)'!$I$2:$I$959,""))</f>
        <v/>
      </c>
      <c r="T833" s="37" t="str">
        <f>IF(ISBLANK(Q833),"",IF(_xlfn.XLOOKUP(Q833,'pokedex_(Update_04.21)'!$A$2:$A$959,'pokedex_(Update_04.21)'!$J$2:$J$959,"")=0,"",_xlfn.XLOOKUP(Q833,'pokedex_(Update_04.21)'!$A$2:$A$959,'pokedex_(Update_04.21)'!$J$2:$J$959,"")))</f>
        <v/>
      </c>
    </row>
    <row r="834" spans="1:20" x14ac:dyDescent="0.35">
      <c r="A834" s="37"/>
      <c r="B834" s="37"/>
      <c r="C834" s="37" t="str">
        <f>IF(ISBLANK(A834),"",_xlfn.XLOOKUP(A834,'pokedex_(Update_04.21)'!$A$2:$A$959,'pokedex_(Update_04.21)'!$I$2:$I$959,""))</f>
        <v/>
      </c>
      <c r="D834" s="37" t="str">
        <f>IF(ISBLANK(A834),"",IF(_xlfn.XLOOKUP(A834,'pokedex_(Update_04.21)'!$A$2:$A$959,'pokedex_(Update_04.21)'!$J$2:$J$959,"")=0,"",_xlfn.XLOOKUP(A834,'pokedex_(Update_04.21)'!$A$2:$A$959,'pokedex_(Update_04.21)'!$J$2:$J$959,"")))</f>
        <v/>
      </c>
      <c r="Q834" s="37"/>
      <c r="R834" s="37"/>
      <c r="S834" s="37" t="str">
        <f>IF(ISBLANK(Q834),"",_xlfn.XLOOKUP(Q834,'pokedex_(Update_04.21)'!$A$2:$A$959,'pokedex_(Update_04.21)'!$I$2:$I$959,""))</f>
        <v/>
      </c>
      <c r="T834" s="37" t="str">
        <f>IF(ISBLANK(Q834),"",IF(_xlfn.XLOOKUP(Q834,'pokedex_(Update_04.21)'!$A$2:$A$959,'pokedex_(Update_04.21)'!$J$2:$J$959,"")=0,"",_xlfn.XLOOKUP(Q834,'pokedex_(Update_04.21)'!$A$2:$A$959,'pokedex_(Update_04.21)'!$J$2:$J$959,"")))</f>
        <v/>
      </c>
    </row>
    <row r="835" spans="1:20" x14ac:dyDescent="0.35">
      <c r="A835" s="37"/>
      <c r="B835" s="37"/>
      <c r="C835" s="37" t="str">
        <f>IF(ISBLANK(A835),"",_xlfn.XLOOKUP(A835,'pokedex_(Update_04.21)'!$A$2:$A$959,'pokedex_(Update_04.21)'!$I$2:$I$959,""))</f>
        <v/>
      </c>
      <c r="D835" s="37" t="str">
        <f>IF(ISBLANK(A835),"",IF(_xlfn.XLOOKUP(A835,'pokedex_(Update_04.21)'!$A$2:$A$959,'pokedex_(Update_04.21)'!$J$2:$J$959,"")=0,"",_xlfn.XLOOKUP(A835,'pokedex_(Update_04.21)'!$A$2:$A$959,'pokedex_(Update_04.21)'!$J$2:$J$959,"")))</f>
        <v/>
      </c>
      <c r="Q835" s="37"/>
      <c r="R835" s="37"/>
      <c r="S835" s="37" t="str">
        <f>IF(ISBLANK(Q835),"",_xlfn.XLOOKUP(Q835,'pokedex_(Update_04.21)'!$A$2:$A$959,'pokedex_(Update_04.21)'!$I$2:$I$959,""))</f>
        <v/>
      </c>
      <c r="T835" s="37" t="str">
        <f>IF(ISBLANK(Q835),"",IF(_xlfn.XLOOKUP(Q835,'pokedex_(Update_04.21)'!$A$2:$A$959,'pokedex_(Update_04.21)'!$J$2:$J$959,"")=0,"",_xlfn.XLOOKUP(Q835,'pokedex_(Update_04.21)'!$A$2:$A$959,'pokedex_(Update_04.21)'!$J$2:$J$959,"")))</f>
        <v/>
      </c>
    </row>
    <row r="836" spans="1:20" x14ac:dyDescent="0.35">
      <c r="A836" s="37"/>
      <c r="B836" s="37"/>
      <c r="C836" s="37" t="str">
        <f>IF(ISBLANK(A836),"",_xlfn.XLOOKUP(A836,'pokedex_(Update_04.21)'!$A$2:$A$959,'pokedex_(Update_04.21)'!$I$2:$I$959,""))</f>
        <v/>
      </c>
      <c r="D836" s="37" t="str">
        <f>IF(ISBLANK(A836),"",IF(_xlfn.XLOOKUP(A836,'pokedex_(Update_04.21)'!$A$2:$A$959,'pokedex_(Update_04.21)'!$J$2:$J$959,"")=0,"",_xlfn.XLOOKUP(A836,'pokedex_(Update_04.21)'!$A$2:$A$959,'pokedex_(Update_04.21)'!$J$2:$J$959,"")))</f>
        <v/>
      </c>
      <c r="Q836" s="37"/>
      <c r="R836" s="37"/>
      <c r="S836" s="37" t="str">
        <f>IF(ISBLANK(Q836),"",_xlfn.XLOOKUP(Q836,'pokedex_(Update_04.21)'!$A$2:$A$959,'pokedex_(Update_04.21)'!$I$2:$I$959,""))</f>
        <v/>
      </c>
      <c r="T836" s="37" t="str">
        <f>IF(ISBLANK(Q836),"",IF(_xlfn.XLOOKUP(Q836,'pokedex_(Update_04.21)'!$A$2:$A$959,'pokedex_(Update_04.21)'!$J$2:$J$959,"")=0,"",_xlfn.XLOOKUP(Q836,'pokedex_(Update_04.21)'!$A$2:$A$959,'pokedex_(Update_04.21)'!$J$2:$J$959,"")))</f>
        <v/>
      </c>
    </row>
    <row r="837" spans="1:20" x14ac:dyDescent="0.35">
      <c r="A837" s="37"/>
      <c r="B837" s="37"/>
      <c r="C837" s="37" t="str">
        <f>IF(ISBLANK(A837),"",_xlfn.XLOOKUP(A837,'pokedex_(Update_04.21)'!$A$2:$A$959,'pokedex_(Update_04.21)'!$I$2:$I$959,""))</f>
        <v/>
      </c>
      <c r="D837" s="37" t="str">
        <f>IF(ISBLANK(A837),"",IF(_xlfn.XLOOKUP(A837,'pokedex_(Update_04.21)'!$A$2:$A$959,'pokedex_(Update_04.21)'!$J$2:$J$959,"")=0,"",_xlfn.XLOOKUP(A837,'pokedex_(Update_04.21)'!$A$2:$A$959,'pokedex_(Update_04.21)'!$J$2:$J$959,"")))</f>
        <v/>
      </c>
      <c r="Q837" s="37"/>
      <c r="R837" s="37"/>
      <c r="S837" s="37" t="str">
        <f>IF(ISBLANK(Q837),"",_xlfn.XLOOKUP(Q837,'pokedex_(Update_04.21)'!$A$2:$A$959,'pokedex_(Update_04.21)'!$I$2:$I$959,""))</f>
        <v/>
      </c>
      <c r="T837" s="37" t="str">
        <f>IF(ISBLANK(Q837),"",IF(_xlfn.XLOOKUP(Q837,'pokedex_(Update_04.21)'!$A$2:$A$959,'pokedex_(Update_04.21)'!$J$2:$J$959,"")=0,"",_xlfn.XLOOKUP(Q837,'pokedex_(Update_04.21)'!$A$2:$A$959,'pokedex_(Update_04.21)'!$J$2:$J$959,"")))</f>
        <v/>
      </c>
    </row>
    <row r="838" spans="1:20" x14ac:dyDescent="0.35">
      <c r="A838" s="37"/>
      <c r="B838" s="37"/>
      <c r="C838" s="37" t="str">
        <f>IF(ISBLANK(A838),"",_xlfn.XLOOKUP(A838,'pokedex_(Update_04.21)'!$A$2:$A$959,'pokedex_(Update_04.21)'!$I$2:$I$959,""))</f>
        <v/>
      </c>
      <c r="D838" s="37" t="str">
        <f>IF(ISBLANK(A838),"",IF(_xlfn.XLOOKUP(A838,'pokedex_(Update_04.21)'!$A$2:$A$959,'pokedex_(Update_04.21)'!$J$2:$J$959,"")=0,"",_xlfn.XLOOKUP(A838,'pokedex_(Update_04.21)'!$A$2:$A$959,'pokedex_(Update_04.21)'!$J$2:$J$959,"")))</f>
        <v/>
      </c>
      <c r="Q838" s="37"/>
      <c r="R838" s="37"/>
      <c r="S838" s="37" t="str">
        <f>IF(ISBLANK(Q838),"",_xlfn.XLOOKUP(Q838,'pokedex_(Update_04.21)'!$A$2:$A$959,'pokedex_(Update_04.21)'!$I$2:$I$959,""))</f>
        <v/>
      </c>
      <c r="T838" s="37" t="str">
        <f>IF(ISBLANK(Q838),"",IF(_xlfn.XLOOKUP(Q838,'pokedex_(Update_04.21)'!$A$2:$A$959,'pokedex_(Update_04.21)'!$J$2:$J$959,"")=0,"",_xlfn.XLOOKUP(Q838,'pokedex_(Update_04.21)'!$A$2:$A$959,'pokedex_(Update_04.21)'!$J$2:$J$959,"")))</f>
        <v/>
      </c>
    </row>
    <row r="839" spans="1:20" x14ac:dyDescent="0.35">
      <c r="A839" s="37"/>
      <c r="B839" s="37"/>
      <c r="C839" s="37" t="str">
        <f>IF(ISBLANK(A839),"",_xlfn.XLOOKUP(A839,'pokedex_(Update_04.21)'!$A$2:$A$959,'pokedex_(Update_04.21)'!$I$2:$I$959,""))</f>
        <v/>
      </c>
      <c r="D839" s="37" t="str">
        <f>IF(ISBLANK(A839),"",IF(_xlfn.XLOOKUP(A839,'pokedex_(Update_04.21)'!$A$2:$A$959,'pokedex_(Update_04.21)'!$J$2:$J$959,"")=0,"",_xlfn.XLOOKUP(A839,'pokedex_(Update_04.21)'!$A$2:$A$959,'pokedex_(Update_04.21)'!$J$2:$J$959,"")))</f>
        <v/>
      </c>
      <c r="Q839" s="37"/>
      <c r="R839" s="37"/>
      <c r="S839" s="37" t="str">
        <f>IF(ISBLANK(Q839),"",_xlfn.XLOOKUP(Q839,'pokedex_(Update_04.21)'!$A$2:$A$959,'pokedex_(Update_04.21)'!$I$2:$I$959,""))</f>
        <v/>
      </c>
      <c r="T839" s="37" t="str">
        <f>IF(ISBLANK(Q839),"",IF(_xlfn.XLOOKUP(Q839,'pokedex_(Update_04.21)'!$A$2:$A$959,'pokedex_(Update_04.21)'!$J$2:$J$959,"")=0,"",_xlfn.XLOOKUP(Q839,'pokedex_(Update_04.21)'!$A$2:$A$959,'pokedex_(Update_04.21)'!$J$2:$J$959,"")))</f>
        <v/>
      </c>
    </row>
    <row r="840" spans="1:20" x14ac:dyDescent="0.35">
      <c r="A840" s="37"/>
      <c r="B840" s="37"/>
      <c r="C840" s="37" t="str">
        <f>IF(ISBLANK(A840),"",_xlfn.XLOOKUP(A840,'pokedex_(Update_04.21)'!$A$2:$A$959,'pokedex_(Update_04.21)'!$I$2:$I$959,""))</f>
        <v/>
      </c>
      <c r="D840" s="37" t="str">
        <f>IF(ISBLANK(A840),"",IF(_xlfn.XLOOKUP(A840,'pokedex_(Update_04.21)'!$A$2:$A$959,'pokedex_(Update_04.21)'!$J$2:$J$959,"")=0,"",_xlfn.XLOOKUP(A840,'pokedex_(Update_04.21)'!$A$2:$A$959,'pokedex_(Update_04.21)'!$J$2:$J$959,"")))</f>
        <v/>
      </c>
      <c r="Q840" s="37"/>
      <c r="R840" s="37"/>
      <c r="S840" s="37" t="str">
        <f>IF(ISBLANK(Q840),"",_xlfn.XLOOKUP(Q840,'pokedex_(Update_04.21)'!$A$2:$A$959,'pokedex_(Update_04.21)'!$I$2:$I$959,""))</f>
        <v/>
      </c>
      <c r="T840" s="37" t="str">
        <f>IF(ISBLANK(Q840),"",IF(_xlfn.XLOOKUP(Q840,'pokedex_(Update_04.21)'!$A$2:$A$959,'pokedex_(Update_04.21)'!$J$2:$J$959,"")=0,"",_xlfn.XLOOKUP(Q840,'pokedex_(Update_04.21)'!$A$2:$A$959,'pokedex_(Update_04.21)'!$J$2:$J$959,"")))</f>
        <v/>
      </c>
    </row>
    <row r="841" spans="1:20" x14ac:dyDescent="0.35">
      <c r="A841" s="37"/>
      <c r="B841" s="37"/>
      <c r="C841" s="37" t="str">
        <f>IF(ISBLANK(A841),"",_xlfn.XLOOKUP(A841,'pokedex_(Update_04.21)'!$A$2:$A$959,'pokedex_(Update_04.21)'!$I$2:$I$959,""))</f>
        <v/>
      </c>
      <c r="D841" s="37" t="str">
        <f>IF(ISBLANK(A841),"",IF(_xlfn.XLOOKUP(A841,'pokedex_(Update_04.21)'!$A$2:$A$959,'pokedex_(Update_04.21)'!$J$2:$J$959,"")=0,"",_xlfn.XLOOKUP(A841,'pokedex_(Update_04.21)'!$A$2:$A$959,'pokedex_(Update_04.21)'!$J$2:$J$959,"")))</f>
        <v/>
      </c>
      <c r="Q841" s="37"/>
      <c r="R841" s="37"/>
      <c r="S841" s="37" t="str">
        <f>IF(ISBLANK(Q841),"",_xlfn.XLOOKUP(Q841,'pokedex_(Update_04.21)'!$A$2:$A$959,'pokedex_(Update_04.21)'!$I$2:$I$959,""))</f>
        <v/>
      </c>
      <c r="T841" s="37" t="str">
        <f>IF(ISBLANK(Q841),"",IF(_xlfn.XLOOKUP(Q841,'pokedex_(Update_04.21)'!$A$2:$A$959,'pokedex_(Update_04.21)'!$J$2:$J$959,"")=0,"",_xlfn.XLOOKUP(Q841,'pokedex_(Update_04.21)'!$A$2:$A$959,'pokedex_(Update_04.21)'!$J$2:$J$959,"")))</f>
        <v/>
      </c>
    </row>
    <row r="842" spans="1:20" x14ac:dyDescent="0.35">
      <c r="A842" s="37"/>
      <c r="B842" s="37"/>
      <c r="C842" s="37" t="str">
        <f>IF(ISBLANK(A842),"",_xlfn.XLOOKUP(A842,'pokedex_(Update_04.21)'!$A$2:$A$959,'pokedex_(Update_04.21)'!$I$2:$I$959,""))</f>
        <v/>
      </c>
      <c r="D842" s="37" t="str">
        <f>IF(ISBLANK(A842),"",IF(_xlfn.XLOOKUP(A842,'pokedex_(Update_04.21)'!$A$2:$A$959,'pokedex_(Update_04.21)'!$J$2:$J$959,"")=0,"",_xlfn.XLOOKUP(A842,'pokedex_(Update_04.21)'!$A$2:$A$959,'pokedex_(Update_04.21)'!$J$2:$J$959,"")))</f>
        <v/>
      </c>
      <c r="Q842" s="37"/>
      <c r="R842" s="37"/>
      <c r="S842" s="37" t="str">
        <f>IF(ISBLANK(Q842),"",_xlfn.XLOOKUP(Q842,'pokedex_(Update_04.21)'!$A$2:$A$959,'pokedex_(Update_04.21)'!$I$2:$I$959,""))</f>
        <v/>
      </c>
      <c r="T842" s="37" t="str">
        <f>IF(ISBLANK(Q842),"",IF(_xlfn.XLOOKUP(Q842,'pokedex_(Update_04.21)'!$A$2:$A$959,'pokedex_(Update_04.21)'!$J$2:$J$959,"")=0,"",_xlfn.XLOOKUP(Q842,'pokedex_(Update_04.21)'!$A$2:$A$959,'pokedex_(Update_04.21)'!$J$2:$J$959,"")))</f>
        <v/>
      </c>
    </row>
    <row r="843" spans="1:20" x14ac:dyDescent="0.35">
      <c r="A843" s="37"/>
      <c r="B843" s="37"/>
      <c r="C843" s="37" t="str">
        <f>IF(ISBLANK(A843),"",_xlfn.XLOOKUP(A843,'pokedex_(Update_04.21)'!$A$2:$A$959,'pokedex_(Update_04.21)'!$I$2:$I$959,""))</f>
        <v/>
      </c>
      <c r="D843" s="37" t="str">
        <f>IF(ISBLANK(A843),"",IF(_xlfn.XLOOKUP(A843,'pokedex_(Update_04.21)'!$A$2:$A$959,'pokedex_(Update_04.21)'!$J$2:$J$959,"")=0,"",_xlfn.XLOOKUP(A843,'pokedex_(Update_04.21)'!$A$2:$A$959,'pokedex_(Update_04.21)'!$J$2:$J$959,"")))</f>
        <v/>
      </c>
      <c r="Q843" s="37"/>
      <c r="R843" s="37"/>
      <c r="S843" s="37" t="str">
        <f>IF(ISBLANK(Q843),"",_xlfn.XLOOKUP(Q843,'pokedex_(Update_04.21)'!$A$2:$A$959,'pokedex_(Update_04.21)'!$I$2:$I$959,""))</f>
        <v/>
      </c>
      <c r="T843" s="37" t="str">
        <f>IF(ISBLANK(Q843),"",IF(_xlfn.XLOOKUP(Q843,'pokedex_(Update_04.21)'!$A$2:$A$959,'pokedex_(Update_04.21)'!$J$2:$J$959,"")=0,"",_xlfn.XLOOKUP(Q843,'pokedex_(Update_04.21)'!$A$2:$A$959,'pokedex_(Update_04.21)'!$J$2:$J$959,"")))</f>
        <v/>
      </c>
    </row>
    <row r="844" spans="1:20" x14ac:dyDescent="0.35">
      <c r="A844" s="37"/>
      <c r="B844" s="37"/>
      <c r="C844" s="37" t="str">
        <f>IF(ISBLANK(A844),"",_xlfn.XLOOKUP(A844,'pokedex_(Update_04.21)'!$A$2:$A$959,'pokedex_(Update_04.21)'!$I$2:$I$959,""))</f>
        <v/>
      </c>
      <c r="D844" s="37" t="str">
        <f>IF(ISBLANK(A844),"",IF(_xlfn.XLOOKUP(A844,'pokedex_(Update_04.21)'!$A$2:$A$959,'pokedex_(Update_04.21)'!$J$2:$J$959,"")=0,"",_xlfn.XLOOKUP(A844,'pokedex_(Update_04.21)'!$A$2:$A$959,'pokedex_(Update_04.21)'!$J$2:$J$959,"")))</f>
        <v/>
      </c>
      <c r="Q844" s="37"/>
      <c r="R844" s="37"/>
      <c r="S844" s="37" t="str">
        <f>IF(ISBLANK(Q844),"",_xlfn.XLOOKUP(Q844,'pokedex_(Update_04.21)'!$A$2:$A$959,'pokedex_(Update_04.21)'!$I$2:$I$959,""))</f>
        <v/>
      </c>
      <c r="T844" s="37" t="str">
        <f>IF(ISBLANK(Q844),"",IF(_xlfn.XLOOKUP(Q844,'pokedex_(Update_04.21)'!$A$2:$A$959,'pokedex_(Update_04.21)'!$J$2:$J$959,"")=0,"",_xlfn.XLOOKUP(Q844,'pokedex_(Update_04.21)'!$A$2:$A$959,'pokedex_(Update_04.21)'!$J$2:$J$959,"")))</f>
        <v/>
      </c>
    </row>
    <row r="845" spans="1:20" x14ac:dyDescent="0.35">
      <c r="A845" s="37"/>
      <c r="B845" s="37"/>
      <c r="C845" s="37" t="str">
        <f>IF(ISBLANK(A845),"",_xlfn.XLOOKUP(A845,'pokedex_(Update_04.21)'!$A$2:$A$959,'pokedex_(Update_04.21)'!$I$2:$I$959,""))</f>
        <v/>
      </c>
      <c r="D845" s="37" t="str">
        <f>IF(ISBLANK(A845),"",IF(_xlfn.XLOOKUP(A845,'pokedex_(Update_04.21)'!$A$2:$A$959,'pokedex_(Update_04.21)'!$J$2:$J$959,"")=0,"",_xlfn.XLOOKUP(A845,'pokedex_(Update_04.21)'!$A$2:$A$959,'pokedex_(Update_04.21)'!$J$2:$J$959,"")))</f>
        <v/>
      </c>
      <c r="Q845" s="37"/>
      <c r="R845" s="37"/>
      <c r="S845" s="37" t="str">
        <f>IF(ISBLANK(Q845),"",_xlfn.XLOOKUP(Q845,'pokedex_(Update_04.21)'!$A$2:$A$959,'pokedex_(Update_04.21)'!$I$2:$I$959,""))</f>
        <v/>
      </c>
      <c r="T845" s="37" t="str">
        <f>IF(ISBLANK(Q845),"",IF(_xlfn.XLOOKUP(Q845,'pokedex_(Update_04.21)'!$A$2:$A$959,'pokedex_(Update_04.21)'!$J$2:$J$959,"")=0,"",_xlfn.XLOOKUP(Q845,'pokedex_(Update_04.21)'!$A$2:$A$959,'pokedex_(Update_04.21)'!$J$2:$J$959,"")))</f>
        <v/>
      </c>
    </row>
    <row r="846" spans="1:20" x14ac:dyDescent="0.35">
      <c r="A846" s="37"/>
      <c r="B846" s="37"/>
      <c r="C846" s="37" t="str">
        <f>IF(ISBLANK(A846),"",_xlfn.XLOOKUP(A846,'pokedex_(Update_04.21)'!$A$2:$A$959,'pokedex_(Update_04.21)'!$I$2:$I$959,""))</f>
        <v/>
      </c>
      <c r="D846" s="37" t="str">
        <f>IF(ISBLANK(A846),"",IF(_xlfn.XLOOKUP(A846,'pokedex_(Update_04.21)'!$A$2:$A$959,'pokedex_(Update_04.21)'!$J$2:$J$959,"")=0,"",_xlfn.XLOOKUP(A846,'pokedex_(Update_04.21)'!$A$2:$A$959,'pokedex_(Update_04.21)'!$J$2:$J$959,"")))</f>
        <v/>
      </c>
      <c r="Q846" s="37"/>
      <c r="R846" s="37"/>
      <c r="S846" s="37" t="str">
        <f>IF(ISBLANK(Q846),"",_xlfn.XLOOKUP(Q846,'pokedex_(Update_04.21)'!$A$2:$A$959,'pokedex_(Update_04.21)'!$I$2:$I$959,""))</f>
        <v/>
      </c>
      <c r="T846" s="37" t="str">
        <f>IF(ISBLANK(Q846),"",IF(_xlfn.XLOOKUP(Q846,'pokedex_(Update_04.21)'!$A$2:$A$959,'pokedex_(Update_04.21)'!$J$2:$J$959,"")=0,"",_xlfn.XLOOKUP(Q846,'pokedex_(Update_04.21)'!$A$2:$A$959,'pokedex_(Update_04.21)'!$J$2:$J$959,"")))</f>
        <v/>
      </c>
    </row>
    <row r="847" spans="1:20" x14ac:dyDescent="0.35">
      <c r="A847" s="37"/>
      <c r="B847" s="37"/>
      <c r="C847" s="37" t="str">
        <f>IF(ISBLANK(A847),"",_xlfn.XLOOKUP(A847,'pokedex_(Update_04.21)'!$A$2:$A$959,'pokedex_(Update_04.21)'!$I$2:$I$959,""))</f>
        <v/>
      </c>
      <c r="D847" s="37" t="str">
        <f>IF(ISBLANK(A847),"",IF(_xlfn.XLOOKUP(A847,'pokedex_(Update_04.21)'!$A$2:$A$959,'pokedex_(Update_04.21)'!$J$2:$J$959,"")=0,"",_xlfn.XLOOKUP(A847,'pokedex_(Update_04.21)'!$A$2:$A$959,'pokedex_(Update_04.21)'!$J$2:$J$959,"")))</f>
        <v/>
      </c>
      <c r="Q847" s="37"/>
      <c r="R847" s="37"/>
      <c r="S847" s="37" t="str">
        <f>IF(ISBLANK(Q847),"",_xlfn.XLOOKUP(Q847,'pokedex_(Update_04.21)'!$A$2:$A$959,'pokedex_(Update_04.21)'!$I$2:$I$959,""))</f>
        <v/>
      </c>
      <c r="T847" s="37" t="str">
        <f>IF(ISBLANK(Q847),"",IF(_xlfn.XLOOKUP(Q847,'pokedex_(Update_04.21)'!$A$2:$A$959,'pokedex_(Update_04.21)'!$J$2:$J$959,"")=0,"",_xlfn.XLOOKUP(Q847,'pokedex_(Update_04.21)'!$A$2:$A$959,'pokedex_(Update_04.21)'!$J$2:$J$959,"")))</f>
        <v/>
      </c>
    </row>
    <row r="848" spans="1:20" x14ac:dyDescent="0.35">
      <c r="A848" s="37"/>
      <c r="B848" s="37"/>
      <c r="C848" s="37" t="str">
        <f>IF(ISBLANK(A848),"",_xlfn.XLOOKUP(A848,'pokedex_(Update_04.21)'!$A$2:$A$959,'pokedex_(Update_04.21)'!$I$2:$I$959,""))</f>
        <v/>
      </c>
      <c r="D848" s="37" t="str">
        <f>IF(ISBLANK(A848),"",IF(_xlfn.XLOOKUP(A848,'pokedex_(Update_04.21)'!$A$2:$A$959,'pokedex_(Update_04.21)'!$J$2:$J$959,"")=0,"",_xlfn.XLOOKUP(A848,'pokedex_(Update_04.21)'!$A$2:$A$959,'pokedex_(Update_04.21)'!$J$2:$J$959,"")))</f>
        <v/>
      </c>
      <c r="Q848" s="37"/>
      <c r="R848" s="37"/>
      <c r="S848" s="37" t="str">
        <f>IF(ISBLANK(Q848),"",_xlfn.XLOOKUP(Q848,'pokedex_(Update_04.21)'!$A$2:$A$959,'pokedex_(Update_04.21)'!$I$2:$I$959,""))</f>
        <v/>
      </c>
      <c r="T848" s="37" t="str">
        <f>IF(ISBLANK(Q848),"",IF(_xlfn.XLOOKUP(Q848,'pokedex_(Update_04.21)'!$A$2:$A$959,'pokedex_(Update_04.21)'!$J$2:$J$959,"")=0,"",_xlfn.XLOOKUP(Q848,'pokedex_(Update_04.21)'!$A$2:$A$959,'pokedex_(Update_04.21)'!$J$2:$J$959,"")))</f>
        <v/>
      </c>
    </row>
    <row r="849" spans="1:20" x14ac:dyDescent="0.35">
      <c r="A849" s="37"/>
      <c r="B849" s="37"/>
      <c r="C849" s="37" t="str">
        <f>IF(ISBLANK(A849),"",_xlfn.XLOOKUP(A849,'pokedex_(Update_04.21)'!$A$2:$A$959,'pokedex_(Update_04.21)'!$I$2:$I$959,""))</f>
        <v/>
      </c>
      <c r="D849" s="37" t="str">
        <f>IF(ISBLANK(A849),"",IF(_xlfn.XLOOKUP(A849,'pokedex_(Update_04.21)'!$A$2:$A$959,'pokedex_(Update_04.21)'!$J$2:$J$959,"")=0,"",_xlfn.XLOOKUP(A849,'pokedex_(Update_04.21)'!$A$2:$A$959,'pokedex_(Update_04.21)'!$J$2:$J$959,"")))</f>
        <v/>
      </c>
      <c r="Q849" s="37"/>
      <c r="R849" s="37"/>
      <c r="S849" s="37" t="str">
        <f>IF(ISBLANK(Q849),"",_xlfn.XLOOKUP(Q849,'pokedex_(Update_04.21)'!$A$2:$A$959,'pokedex_(Update_04.21)'!$I$2:$I$959,""))</f>
        <v/>
      </c>
      <c r="T849" s="37" t="str">
        <f>IF(ISBLANK(Q849),"",IF(_xlfn.XLOOKUP(Q849,'pokedex_(Update_04.21)'!$A$2:$A$959,'pokedex_(Update_04.21)'!$J$2:$J$959,"")=0,"",_xlfn.XLOOKUP(Q849,'pokedex_(Update_04.21)'!$A$2:$A$959,'pokedex_(Update_04.21)'!$J$2:$J$959,"")))</f>
        <v/>
      </c>
    </row>
    <row r="850" spans="1:20" x14ac:dyDescent="0.35">
      <c r="A850" s="37"/>
      <c r="B850" s="37"/>
      <c r="C850" s="37" t="str">
        <f>IF(ISBLANK(A850),"",_xlfn.XLOOKUP(A850,'pokedex_(Update_04.21)'!$A$2:$A$959,'pokedex_(Update_04.21)'!$I$2:$I$959,""))</f>
        <v/>
      </c>
      <c r="D850" s="37" t="str">
        <f>IF(ISBLANK(A850),"",IF(_xlfn.XLOOKUP(A850,'pokedex_(Update_04.21)'!$A$2:$A$959,'pokedex_(Update_04.21)'!$J$2:$J$959,"")=0,"",_xlfn.XLOOKUP(A850,'pokedex_(Update_04.21)'!$A$2:$A$959,'pokedex_(Update_04.21)'!$J$2:$J$959,"")))</f>
        <v/>
      </c>
      <c r="Q850" s="37"/>
      <c r="R850" s="37"/>
      <c r="S850" s="37" t="str">
        <f>IF(ISBLANK(Q850),"",_xlfn.XLOOKUP(Q850,'pokedex_(Update_04.21)'!$A$2:$A$959,'pokedex_(Update_04.21)'!$I$2:$I$959,""))</f>
        <v/>
      </c>
      <c r="T850" s="37" t="str">
        <f>IF(ISBLANK(Q850),"",IF(_xlfn.XLOOKUP(Q850,'pokedex_(Update_04.21)'!$A$2:$A$959,'pokedex_(Update_04.21)'!$J$2:$J$959,"")=0,"",_xlfn.XLOOKUP(Q850,'pokedex_(Update_04.21)'!$A$2:$A$959,'pokedex_(Update_04.21)'!$J$2:$J$959,"")))</f>
        <v/>
      </c>
    </row>
    <row r="851" spans="1:20" x14ac:dyDescent="0.35">
      <c r="A851" s="37"/>
      <c r="B851" s="37"/>
      <c r="C851" s="37" t="str">
        <f>IF(ISBLANK(A851),"",_xlfn.XLOOKUP(A851,'pokedex_(Update_04.21)'!$A$2:$A$959,'pokedex_(Update_04.21)'!$I$2:$I$959,""))</f>
        <v/>
      </c>
      <c r="D851" s="37" t="str">
        <f>IF(ISBLANK(A851),"",IF(_xlfn.XLOOKUP(A851,'pokedex_(Update_04.21)'!$A$2:$A$959,'pokedex_(Update_04.21)'!$J$2:$J$959,"")=0,"",_xlfn.XLOOKUP(A851,'pokedex_(Update_04.21)'!$A$2:$A$959,'pokedex_(Update_04.21)'!$J$2:$J$959,"")))</f>
        <v/>
      </c>
      <c r="Q851" s="37"/>
      <c r="R851" s="37"/>
      <c r="S851" s="37" t="str">
        <f>IF(ISBLANK(Q851),"",_xlfn.XLOOKUP(Q851,'pokedex_(Update_04.21)'!$A$2:$A$959,'pokedex_(Update_04.21)'!$I$2:$I$959,""))</f>
        <v/>
      </c>
      <c r="T851" s="37" t="str">
        <f>IF(ISBLANK(Q851),"",IF(_xlfn.XLOOKUP(Q851,'pokedex_(Update_04.21)'!$A$2:$A$959,'pokedex_(Update_04.21)'!$J$2:$J$959,"")=0,"",_xlfn.XLOOKUP(Q851,'pokedex_(Update_04.21)'!$A$2:$A$959,'pokedex_(Update_04.21)'!$J$2:$J$959,"")))</f>
        <v/>
      </c>
    </row>
    <row r="852" spans="1:20" x14ac:dyDescent="0.35">
      <c r="A852" s="37"/>
      <c r="B852" s="37"/>
      <c r="C852" s="37" t="str">
        <f>IF(ISBLANK(A852),"",_xlfn.XLOOKUP(A852,'pokedex_(Update_04.21)'!$A$2:$A$959,'pokedex_(Update_04.21)'!$I$2:$I$959,""))</f>
        <v/>
      </c>
      <c r="D852" s="37" t="str">
        <f>IF(ISBLANK(A852),"",IF(_xlfn.XLOOKUP(A852,'pokedex_(Update_04.21)'!$A$2:$A$959,'pokedex_(Update_04.21)'!$J$2:$J$959,"")=0,"",_xlfn.XLOOKUP(A852,'pokedex_(Update_04.21)'!$A$2:$A$959,'pokedex_(Update_04.21)'!$J$2:$J$959,"")))</f>
        <v/>
      </c>
      <c r="Q852" s="37"/>
      <c r="R852" s="37"/>
      <c r="S852" s="37" t="str">
        <f>IF(ISBLANK(Q852),"",_xlfn.XLOOKUP(Q852,'pokedex_(Update_04.21)'!$A$2:$A$959,'pokedex_(Update_04.21)'!$I$2:$I$959,""))</f>
        <v/>
      </c>
      <c r="T852" s="37" t="str">
        <f>IF(ISBLANK(Q852),"",IF(_xlfn.XLOOKUP(Q852,'pokedex_(Update_04.21)'!$A$2:$A$959,'pokedex_(Update_04.21)'!$J$2:$J$959,"")=0,"",_xlfn.XLOOKUP(Q852,'pokedex_(Update_04.21)'!$A$2:$A$959,'pokedex_(Update_04.21)'!$J$2:$J$959,"")))</f>
        <v/>
      </c>
    </row>
    <row r="853" spans="1:20" x14ac:dyDescent="0.35">
      <c r="A853" s="37"/>
      <c r="B853" s="37"/>
      <c r="C853" s="37" t="str">
        <f>IF(ISBLANK(A853),"",_xlfn.XLOOKUP(A853,'pokedex_(Update_04.21)'!$A$2:$A$959,'pokedex_(Update_04.21)'!$I$2:$I$959,""))</f>
        <v/>
      </c>
      <c r="D853" s="37" t="str">
        <f>IF(ISBLANK(A853),"",IF(_xlfn.XLOOKUP(A853,'pokedex_(Update_04.21)'!$A$2:$A$959,'pokedex_(Update_04.21)'!$J$2:$J$959,"")=0,"",_xlfn.XLOOKUP(A853,'pokedex_(Update_04.21)'!$A$2:$A$959,'pokedex_(Update_04.21)'!$J$2:$J$959,"")))</f>
        <v/>
      </c>
      <c r="Q853" s="37"/>
      <c r="R853" s="37"/>
      <c r="S853" s="37" t="str">
        <f>IF(ISBLANK(Q853),"",_xlfn.XLOOKUP(Q853,'pokedex_(Update_04.21)'!$A$2:$A$959,'pokedex_(Update_04.21)'!$I$2:$I$959,""))</f>
        <v/>
      </c>
      <c r="T853" s="37" t="str">
        <f>IF(ISBLANK(Q853),"",IF(_xlfn.XLOOKUP(Q853,'pokedex_(Update_04.21)'!$A$2:$A$959,'pokedex_(Update_04.21)'!$J$2:$J$959,"")=0,"",_xlfn.XLOOKUP(Q853,'pokedex_(Update_04.21)'!$A$2:$A$959,'pokedex_(Update_04.21)'!$J$2:$J$959,"")))</f>
        <v/>
      </c>
    </row>
    <row r="854" spans="1:20" x14ac:dyDescent="0.35">
      <c r="A854" s="37"/>
      <c r="B854" s="37"/>
      <c r="C854" s="37" t="str">
        <f>IF(ISBLANK(A854),"",_xlfn.XLOOKUP(A854,'pokedex_(Update_04.21)'!$A$2:$A$959,'pokedex_(Update_04.21)'!$I$2:$I$959,""))</f>
        <v/>
      </c>
      <c r="D854" s="37" t="str">
        <f>IF(ISBLANK(A854),"",IF(_xlfn.XLOOKUP(A854,'pokedex_(Update_04.21)'!$A$2:$A$959,'pokedex_(Update_04.21)'!$J$2:$J$959,"")=0,"",_xlfn.XLOOKUP(A854,'pokedex_(Update_04.21)'!$A$2:$A$959,'pokedex_(Update_04.21)'!$J$2:$J$959,"")))</f>
        <v/>
      </c>
      <c r="Q854" s="37"/>
      <c r="R854" s="37"/>
      <c r="S854" s="37" t="str">
        <f>IF(ISBLANK(Q854),"",_xlfn.XLOOKUP(Q854,'pokedex_(Update_04.21)'!$A$2:$A$959,'pokedex_(Update_04.21)'!$I$2:$I$959,""))</f>
        <v/>
      </c>
      <c r="T854" s="37" t="str">
        <f>IF(ISBLANK(Q854),"",IF(_xlfn.XLOOKUP(Q854,'pokedex_(Update_04.21)'!$A$2:$A$959,'pokedex_(Update_04.21)'!$J$2:$J$959,"")=0,"",_xlfn.XLOOKUP(Q854,'pokedex_(Update_04.21)'!$A$2:$A$959,'pokedex_(Update_04.21)'!$J$2:$J$959,"")))</f>
        <v/>
      </c>
    </row>
    <row r="855" spans="1:20" x14ac:dyDescent="0.35">
      <c r="A855" s="37"/>
      <c r="B855" s="37"/>
      <c r="C855" s="37" t="str">
        <f>IF(ISBLANK(A855),"",_xlfn.XLOOKUP(A855,'pokedex_(Update_04.21)'!$A$2:$A$959,'pokedex_(Update_04.21)'!$I$2:$I$959,""))</f>
        <v/>
      </c>
      <c r="D855" s="37" t="str">
        <f>IF(ISBLANK(A855),"",IF(_xlfn.XLOOKUP(A855,'pokedex_(Update_04.21)'!$A$2:$A$959,'pokedex_(Update_04.21)'!$J$2:$J$959,"")=0,"",_xlfn.XLOOKUP(A855,'pokedex_(Update_04.21)'!$A$2:$A$959,'pokedex_(Update_04.21)'!$J$2:$J$959,"")))</f>
        <v/>
      </c>
      <c r="Q855" s="37"/>
      <c r="R855" s="37"/>
      <c r="S855" s="37" t="str">
        <f>IF(ISBLANK(Q855),"",_xlfn.XLOOKUP(Q855,'pokedex_(Update_04.21)'!$A$2:$A$959,'pokedex_(Update_04.21)'!$I$2:$I$959,""))</f>
        <v/>
      </c>
      <c r="T855" s="37" t="str">
        <f>IF(ISBLANK(Q855),"",IF(_xlfn.XLOOKUP(Q855,'pokedex_(Update_04.21)'!$A$2:$A$959,'pokedex_(Update_04.21)'!$J$2:$J$959,"")=0,"",_xlfn.XLOOKUP(Q855,'pokedex_(Update_04.21)'!$A$2:$A$959,'pokedex_(Update_04.21)'!$J$2:$J$959,"")))</f>
        <v/>
      </c>
    </row>
    <row r="856" spans="1:20" x14ac:dyDescent="0.35">
      <c r="A856" s="37"/>
      <c r="B856" s="37"/>
      <c r="C856" s="37" t="str">
        <f>IF(ISBLANK(A856),"",_xlfn.XLOOKUP(A856,'pokedex_(Update_04.21)'!$A$2:$A$959,'pokedex_(Update_04.21)'!$I$2:$I$959,""))</f>
        <v/>
      </c>
      <c r="D856" s="37" t="str">
        <f>IF(ISBLANK(A856),"",IF(_xlfn.XLOOKUP(A856,'pokedex_(Update_04.21)'!$A$2:$A$959,'pokedex_(Update_04.21)'!$J$2:$J$959,"")=0,"",_xlfn.XLOOKUP(A856,'pokedex_(Update_04.21)'!$A$2:$A$959,'pokedex_(Update_04.21)'!$J$2:$J$959,"")))</f>
        <v/>
      </c>
      <c r="Q856" s="37"/>
      <c r="R856" s="37"/>
      <c r="S856" s="37" t="str">
        <f>IF(ISBLANK(Q856),"",_xlfn.XLOOKUP(Q856,'pokedex_(Update_04.21)'!$A$2:$A$959,'pokedex_(Update_04.21)'!$I$2:$I$959,""))</f>
        <v/>
      </c>
      <c r="T856" s="37" t="str">
        <f>IF(ISBLANK(Q856),"",IF(_xlfn.XLOOKUP(Q856,'pokedex_(Update_04.21)'!$A$2:$A$959,'pokedex_(Update_04.21)'!$J$2:$J$959,"")=0,"",_xlfn.XLOOKUP(Q856,'pokedex_(Update_04.21)'!$A$2:$A$959,'pokedex_(Update_04.21)'!$J$2:$J$959,"")))</f>
        <v/>
      </c>
    </row>
    <row r="857" spans="1:20" x14ac:dyDescent="0.35">
      <c r="A857" s="37"/>
      <c r="B857" s="37"/>
      <c r="C857" s="37" t="str">
        <f>IF(ISBLANK(A857),"",_xlfn.XLOOKUP(A857,'pokedex_(Update_04.21)'!$A$2:$A$959,'pokedex_(Update_04.21)'!$I$2:$I$959,""))</f>
        <v/>
      </c>
      <c r="D857" s="37" t="str">
        <f>IF(ISBLANK(A857),"",IF(_xlfn.XLOOKUP(A857,'pokedex_(Update_04.21)'!$A$2:$A$959,'pokedex_(Update_04.21)'!$J$2:$J$959,"")=0,"",_xlfn.XLOOKUP(A857,'pokedex_(Update_04.21)'!$A$2:$A$959,'pokedex_(Update_04.21)'!$J$2:$J$959,"")))</f>
        <v/>
      </c>
      <c r="Q857" s="37"/>
      <c r="R857" s="37"/>
      <c r="S857" s="37" t="str">
        <f>IF(ISBLANK(Q857),"",_xlfn.XLOOKUP(Q857,'pokedex_(Update_04.21)'!$A$2:$A$959,'pokedex_(Update_04.21)'!$I$2:$I$959,""))</f>
        <v/>
      </c>
      <c r="T857" s="37" t="str">
        <f>IF(ISBLANK(Q857),"",IF(_xlfn.XLOOKUP(Q857,'pokedex_(Update_04.21)'!$A$2:$A$959,'pokedex_(Update_04.21)'!$J$2:$J$959,"")=0,"",_xlfn.XLOOKUP(Q857,'pokedex_(Update_04.21)'!$A$2:$A$959,'pokedex_(Update_04.21)'!$J$2:$J$959,"")))</f>
        <v/>
      </c>
    </row>
    <row r="858" spans="1:20" x14ac:dyDescent="0.35">
      <c r="A858" s="37"/>
      <c r="B858" s="37"/>
      <c r="C858" s="37" t="str">
        <f>IF(ISBLANK(A858),"",_xlfn.XLOOKUP(A858,'pokedex_(Update_04.21)'!$A$2:$A$959,'pokedex_(Update_04.21)'!$I$2:$I$959,""))</f>
        <v/>
      </c>
      <c r="D858" s="37" t="str">
        <f>IF(ISBLANK(A858),"",IF(_xlfn.XLOOKUP(A858,'pokedex_(Update_04.21)'!$A$2:$A$959,'pokedex_(Update_04.21)'!$J$2:$J$959,"")=0,"",_xlfn.XLOOKUP(A858,'pokedex_(Update_04.21)'!$A$2:$A$959,'pokedex_(Update_04.21)'!$J$2:$J$959,"")))</f>
        <v/>
      </c>
      <c r="Q858" s="37"/>
      <c r="R858" s="37"/>
      <c r="S858" s="37" t="str">
        <f>IF(ISBLANK(Q858),"",_xlfn.XLOOKUP(Q858,'pokedex_(Update_04.21)'!$A$2:$A$959,'pokedex_(Update_04.21)'!$I$2:$I$959,""))</f>
        <v/>
      </c>
      <c r="T858" s="37" t="str">
        <f>IF(ISBLANK(Q858),"",IF(_xlfn.XLOOKUP(Q858,'pokedex_(Update_04.21)'!$A$2:$A$959,'pokedex_(Update_04.21)'!$J$2:$J$959,"")=0,"",_xlfn.XLOOKUP(Q858,'pokedex_(Update_04.21)'!$A$2:$A$959,'pokedex_(Update_04.21)'!$J$2:$J$959,"")))</f>
        <v/>
      </c>
    </row>
    <row r="859" spans="1:20" x14ac:dyDescent="0.35">
      <c r="A859" s="37"/>
      <c r="B859" s="37"/>
      <c r="C859" s="37" t="str">
        <f>IF(ISBLANK(A859),"",_xlfn.XLOOKUP(A859,'pokedex_(Update_04.21)'!$A$2:$A$959,'pokedex_(Update_04.21)'!$I$2:$I$959,""))</f>
        <v/>
      </c>
      <c r="D859" s="37" t="str">
        <f>IF(ISBLANK(A859),"",IF(_xlfn.XLOOKUP(A859,'pokedex_(Update_04.21)'!$A$2:$A$959,'pokedex_(Update_04.21)'!$J$2:$J$959,"")=0,"",_xlfn.XLOOKUP(A859,'pokedex_(Update_04.21)'!$A$2:$A$959,'pokedex_(Update_04.21)'!$J$2:$J$959,"")))</f>
        <v/>
      </c>
      <c r="Q859" s="37"/>
      <c r="R859" s="37"/>
      <c r="S859" s="37" t="str">
        <f>IF(ISBLANK(Q859),"",_xlfn.XLOOKUP(Q859,'pokedex_(Update_04.21)'!$A$2:$A$959,'pokedex_(Update_04.21)'!$I$2:$I$959,""))</f>
        <v/>
      </c>
      <c r="T859" s="37" t="str">
        <f>IF(ISBLANK(Q859),"",IF(_xlfn.XLOOKUP(Q859,'pokedex_(Update_04.21)'!$A$2:$A$959,'pokedex_(Update_04.21)'!$J$2:$J$959,"")=0,"",_xlfn.XLOOKUP(Q859,'pokedex_(Update_04.21)'!$A$2:$A$959,'pokedex_(Update_04.21)'!$J$2:$J$959,"")))</f>
        <v/>
      </c>
    </row>
    <row r="860" spans="1:20" x14ac:dyDescent="0.35">
      <c r="A860" s="37"/>
      <c r="B860" s="37"/>
      <c r="C860" s="37" t="str">
        <f>IF(ISBLANK(A860),"",_xlfn.XLOOKUP(A860,'pokedex_(Update_04.21)'!$A$2:$A$959,'pokedex_(Update_04.21)'!$I$2:$I$959,""))</f>
        <v/>
      </c>
      <c r="D860" s="37" t="str">
        <f>IF(ISBLANK(A860),"",IF(_xlfn.XLOOKUP(A860,'pokedex_(Update_04.21)'!$A$2:$A$959,'pokedex_(Update_04.21)'!$J$2:$J$959,"")=0,"",_xlfn.XLOOKUP(A860,'pokedex_(Update_04.21)'!$A$2:$A$959,'pokedex_(Update_04.21)'!$J$2:$J$959,"")))</f>
        <v/>
      </c>
      <c r="Q860" s="37"/>
      <c r="R860" s="37"/>
      <c r="S860" s="37" t="str">
        <f>IF(ISBLANK(Q860),"",_xlfn.XLOOKUP(Q860,'pokedex_(Update_04.21)'!$A$2:$A$959,'pokedex_(Update_04.21)'!$I$2:$I$959,""))</f>
        <v/>
      </c>
      <c r="T860" s="37" t="str">
        <f>IF(ISBLANK(Q860),"",IF(_xlfn.XLOOKUP(Q860,'pokedex_(Update_04.21)'!$A$2:$A$959,'pokedex_(Update_04.21)'!$J$2:$J$959,"")=0,"",_xlfn.XLOOKUP(Q860,'pokedex_(Update_04.21)'!$A$2:$A$959,'pokedex_(Update_04.21)'!$J$2:$J$959,"")))</f>
        <v/>
      </c>
    </row>
    <row r="861" spans="1:20" x14ac:dyDescent="0.35">
      <c r="A861" s="37"/>
      <c r="B861" s="37"/>
      <c r="C861" s="37" t="str">
        <f>IF(ISBLANK(A861),"",_xlfn.XLOOKUP(A861,'pokedex_(Update_04.21)'!$A$2:$A$959,'pokedex_(Update_04.21)'!$I$2:$I$959,""))</f>
        <v/>
      </c>
      <c r="D861" s="37" t="str">
        <f>IF(ISBLANK(A861),"",IF(_xlfn.XLOOKUP(A861,'pokedex_(Update_04.21)'!$A$2:$A$959,'pokedex_(Update_04.21)'!$J$2:$J$959,"")=0,"",_xlfn.XLOOKUP(A861,'pokedex_(Update_04.21)'!$A$2:$A$959,'pokedex_(Update_04.21)'!$J$2:$J$959,"")))</f>
        <v/>
      </c>
      <c r="Q861" s="37"/>
      <c r="R861" s="37"/>
      <c r="S861" s="37" t="str">
        <f>IF(ISBLANK(Q861),"",_xlfn.XLOOKUP(Q861,'pokedex_(Update_04.21)'!$A$2:$A$959,'pokedex_(Update_04.21)'!$I$2:$I$959,""))</f>
        <v/>
      </c>
      <c r="T861" s="37" t="str">
        <f>IF(ISBLANK(Q861),"",IF(_xlfn.XLOOKUP(Q861,'pokedex_(Update_04.21)'!$A$2:$A$959,'pokedex_(Update_04.21)'!$J$2:$J$959,"")=0,"",_xlfn.XLOOKUP(Q861,'pokedex_(Update_04.21)'!$A$2:$A$959,'pokedex_(Update_04.21)'!$J$2:$J$959,"")))</f>
        <v/>
      </c>
    </row>
    <row r="862" spans="1:20" x14ac:dyDescent="0.35">
      <c r="A862" s="37"/>
      <c r="B862" s="37"/>
      <c r="C862" s="37" t="str">
        <f>IF(ISBLANK(A862),"",_xlfn.XLOOKUP(A862,'pokedex_(Update_04.21)'!$A$2:$A$959,'pokedex_(Update_04.21)'!$I$2:$I$959,""))</f>
        <v/>
      </c>
      <c r="D862" s="37" t="str">
        <f>IF(ISBLANK(A862),"",IF(_xlfn.XLOOKUP(A862,'pokedex_(Update_04.21)'!$A$2:$A$959,'pokedex_(Update_04.21)'!$J$2:$J$959,"")=0,"",_xlfn.XLOOKUP(A862,'pokedex_(Update_04.21)'!$A$2:$A$959,'pokedex_(Update_04.21)'!$J$2:$J$959,"")))</f>
        <v/>
      </c>
      <c r="Q862" s="37"/>
      <c r="R862" s="37"/>
      <c r="S862" s="37" t="str">
        <f>IF(ISBLANK(Q862),"",_xlfn.XLOOKUP(Q862,'pokedex_(Update_04.21)'!$A$2:$A$959,'pokedex_(Update_04.21)'!$I$2:$I$959,""))</f>
        <v/>
      </c>
      <c r="T862" s="37" t="str">
        <f>IF(ISBLANK(Q862),"",IF(_xlfn.XLOOKUP(Q862,'pokedex_(Update_04.21)'!$A$2:$A$959,'pokedex_(Update_04.21)'!$J$2:$J$959,"")=0,"",_xlfn.XLOOKUP(Q862,'pokedex_(Update_04.21)'!$A$2:$A$959,'pokedex_(Update_04.21)'!$J$2:$J$959,"")))</f>
        <v/>
      </c>
    </row>
    <row r="863" spans="1:20" x14ac:dyDescent="0.35">
      <c r="A863" s="37"/>
      <c r="B863" s="37"/>
      <c r="C863" s="37" t="str">
        <f>IF(ISBLANK(A863),"",_xlfn.XLOOKUP(A863,'pokedex_(Update_04.21)'!$A$2:$A$959,'pokedex_(Update_04.21)'!$I$2:$I$959,""))</f>
        <v/>
      </c>
      <c r="D863" s="37" t="str">
        <f>IF(ISBLANK(A863),"",IF(_xlfn.XLOOKUP(A863,'pokedex_(Update_04.21)'!$A$2:$A$959,'pokedex_(Update_04.21)'!$J$2:$J$959,"")=0,"",_xlfn.XLOOKUP(A863,'pokedex_(Update_04.21)'!$A$2:$A$959,'pokedex_(Update_04.21)'!$J$2:$J$959,"")))</f>
        <v/>
      </c>
      <c r="Q863" s="37"/>
      <c r="R863" s="37"/>
      <c r="S863" s="37" t="str">
        <f>IF(ISBLANK(Q863),"",_xlfn.XLOOKUP(Q863,'pokedex_(Update_04.21)'!$A$2:$A$959,'pokedex_(Update_04.21)'!$I$2:$I$959,""))</f>
        <v/>
      </c>
      <c r="T863" s="37" t="str">
        <f>IF(ISBLANK(Q863),"",IF(_xlfn.XLOOKUP(Q863,'pokedex_(Update_04.21)'!$A$2:$A$959,'pokedex_(Update_04.21)'!$J$2:$J$959,"")=0,"",_xlfn.XLOOKUP(Q863,'pokedex_(Update_04.21)'!$A$2:$A$959,'pokedex_(Update_04.21)'!$J$2:$J$959,"")))</f>
        <v/>
      </c>
    </row>
    <row r="864" spans="1:20" x14ac:dyDescent="0.35">
      <c r="A864" s="37"/>
      <c r="B864" s="37"/>
      <c r="C864" s="37" t="str">
        <f>IF(ISBLANK(A864),"",_xlfn.XLOOKUP(A864,'pokedex_(Update_04.21)'!$A$2:$A$959,'pokedex_(Update_04.21)'!$I$2:$I$959,""))</f>
        <v/>
      </c>
      <c r="D864" s="37" t="str">
        <f>IF(ISBLANK(A864),"",IF(_xlfn.XLOOKUP(A864,'pokedex_(Update_04.21)'!$A$2:$A$959,'pokedex_(Update_04.21)'!$J$2:$J$959,"")=0,"",_xlfn.XLOOKUP(A864,'pokedex_(Update_04.21)'!$A$2:$A$959,'pokedex_(Update_04.21)'!$J$2:$J$959,"")))</f>
        <v/>
      </c>
      <c r="Q864" s="37"/>
      <c r="R864" s="37"/>
      <c r="S864" s="37" t="str">
        <f>IF(ISBLANK(Q864),"",_xlfn.XLOOKUP(Q864,'pokedex_(Update_04.21)'!$A$2:$A$959,'pokedex_(Update_04.21)'!$I$2:$I$959,""))</f>
        <v/>
      </c>
      <c r="T864" s="37" t="str">
        <f>IF(ISBLANK(Q864),"",IF(_xlfn.XLOOKUP(Q864,'pokedex_(Update_04.21)'!$A$2:$A$959,'pokedex_(Update_04.21)'!$J$2:$J$959,"")=0,"",_xlfn.XLOOKUP(Q864,'pokedex_(Update_04.21)'!$A$2:$A$959,'pokedex_(Update_04.21)'!$J$2:$J$959,"")))</f>
        <v/>
      </c>
    </row>
    <row r="865" spans="1:20" x14ac:dyDescent="0.35">
      <c r="A865" s="37"/>
      <c r="B865" s="37"/>
      <c r="C865" s="37" t="str">
        <f>IF(ISBLANK(A865),"",_xlfn.XLOOKUP(A865,'pokedex_(Update_04.21)'!$A$2:$A$959,'pokedex_(Update_04.21)'!$I$2:$I$959,""))</f>
        <v/>
      </c>
      <c r="D865" s="37" t="str">
        <f>IF(ISBLANK(A865),"",IF(_xlfn.XLOOKUP(A865,'pokedex_(Update_04.21)'!$A$2:$A$959,'pokedex_(Update_04.21)'!$J$2:$J$959,"")=0,"",_xlfn.XLOOKUP(A865,'pokedex_(Update_04.21)'!$A$2:$A$959,'pokedex_(Update_04.21)'!$J$2:$J$959,"")))</f>
        <v/>
      </c>
      <c r="Q865" s="37"/>
      <c r="R865" s="37"/>
      <c r="S865" s="37" t="str">
        <f>IF(ISBLANK(Q865),"",_xlfn.XLOOKUP(Q865,'pokedex_(Update_04.21)'!$A$2:$A$959,'pokedex_(Update_04.21)'!$I$2:$I$959,""))</f>
        <v/>
      </c>
      <c r="T865" s="37" t="str">
        <f>IF(ISBLANK(Q865),"",IF(_xlfn.XLOOKUP(Q865,'pokedex_(Update_04.21)'!$A$2:$A$959,'pokedex_(Update_04.21)'!$J$2:$J$959,"")=0,"",_xlfn.XLOOKUP(Q865,'pokedex_(Update_04.21)'!$A$2:$A$959,'pokedex_(Update_04.21)'!$J$2:$J$959,"")))</f>
        <v/>
      </c>
    </row>
    <row r="866" spans="1:20" x14ac:dyDescent="0.35">
      <c r="A866" s="37"/>
      <c r="B866" s="37"/>
      <c r="C866" s="37" t="str">
        <f>IF(ISBLANK(A866),"",_xlfn.XLOOKUP(A866,'pokedex_(Update_04.21)'!$A$2:$A$959,'pokedex_(Update_04.21)'!$I$2:$I$959,""))</f>
        <v/>
      </c>
      <c r="D866" s="37" t="str">
        <f>IF(ISBLANK(A866),"",IF(_xlfn.XLOOKUP(A866,'pokedex_(Update_04.21)'!$A$2:$A$959,'pokedex_(Update_04.21)'!$J$2:$J$959,"")=0,"",_xlfn.XLOOKUP(A866,'pokedex_(Update_04.21)'!$A$2:$A$959,'pokedex_(Update_04.21)'!$J$2:$J$959,"")))</f>
        <v/>
      </c>
      <c r="Q866" s="37"/>
      <c r="R866" s="37"/>
      <c r="S866" s="37" t="str">
        <f>IF(ISBLANK(Q866),"",_xlfn.XLOOKUP(Q866,'pokedex_(Update_04.21)'!$A$2:$A$959,'pokedex_(Update_04.21)'!$I$2:$I$959,""))</f>
        <v/>
      </c>
      <c r="T866" s="37" t="str">
        <f>IF(ISBLANK(Q866),"",IF(_xlfn.XLOOKUP(Q866,'pokedex_(Update_04.21)'!$A$2:$A$959,'pokedex_(Update_04.21)'!$J$2:$J$959,"")=0,"",_xlfn.XLOOKUP(Q866,'pokedex_(Update_04.21)'!$A$2:$A$959,'pokedex_(Update_04.21)'!$J$2:$J$959,"")))</f>
        <v/>
      </c>
    </row>
    <row r="867" spans="1:20" x14ac:dyDescent="0.35">
      <c r="A867" s="37"/>
      <c r="B867" s="37"/>
      <c r="C867" s="37" t="str">
        <f>IF(ISBLANK(A867),"",_xlfn.XLOOKUP(A867,'pokedex_(Update_04.21)'!$A$2:$A$959,'pokedex_(Update_04.21)'!$I$2:$I$959,""))</f>
        <v/>
      </c>
      <c r="D867" s="37" t="str">
        <f>IF(ISBLANK(A867),"",IF(_xlfn.XLOOKUP(A867,'pokedex_(Update_04.21)'!$A$2:$A$959,'pokedex_(Update_04.21)'!$J$2:$J$959,"")=0,"",_xlfn.XLOOKUP(A867,'pokedex_(Update_04.21)'!$A$2:$A$959,'pokedex_(Update_04.21)'!$J$2:$J$959,"")))</f>
        <v/>
      </c>
      <c r="Q867" s="37"/>
      <c r="R867" s="37"/>
      <c r="S867" s="37" t="str">
        <f>IF(ISBLANK(Q867),"",_xlfn.XLOOKUP(Q867,'pokedex_(Update_04.21)'!$A$2:$A$959,'pokedex_(Update_04.21)'!$I$2:$I$959,""))</f>
        <v/>
      </c>
      <c r="T867" s="37" t="str">
        <f>IF(ISBLANK(Q867),"",IF(_xlfn.XLOOKUP(Q867,'pokedex_(Update_04.21)'!$A$2:$A$959,'pokedex_(Update_04.21)'!$J$2:$J$959,"")=0,"",_xlfn.XLOOKUP(Q867,'pokedex_(Update_04.21)'!$A$2:$A$959,'pokedex_(Update_04.21)'!$J$2:$J$959,"")))</f>
        <v/>
      </c>
    </row>
    <row r="868" spans="1:20" x14ac:dyDescent="0.35">
      <c r="A868" s="37"/>
      <c r="B868" s="37"/>
      <c r="C868" s="37" t="str">
        <f>IF(ISBLANK(A868),"",_xlfn.XLOOKUP(A868,'pokedex_(Update_04.21)'!$A$2:$A$959,'pokedex_(Update_04.21)'!$I$2:$I$959,""))</f>
        <v/>
      </c>
      <c r="D868" s="37" t="str">
        <f>IF(ISBLANK(A868),"",IF(_xlfn.XLOOKUP(A868,'pokedex_(Update_04.21)'!$A$2:$A$959,'pokedex_(Update_04.21)'!$J$2:$J$959,"")=0,"",_xlfn.XLOOKUP(A868,'pokedex_(Update_04.21)'!$A$2:$A$959,'pokedex_(Update_04.21)'!$J$2:$J$959,"")))</f>
        <v/>
      </c>
      <c r="Q868" s="37"/>
      <c r="R868" s="37"/>
      <c r="S868" s="37" t="str">
        <f>IF(ISBLANK(Q868),"",_xlfn.XLOOKUP(Q868,'pokedex_(Update_04.21)'!$A$2:$A$959,'pokedex_(Update_04.21)'!$I$2:$I$959,""))</f>
        <v/>
      </c>
      <c r="T868" s="37" t="str">
        <f>IF(ISBLANK(Q868),"",IF(_xlfn.XLOOKUP(Q868,'pokedex_(Update_04.21)'!$A$2:$A$959,'pokedex_(Update_04.21)'!$J$2:$J$959,"")=0,"",_xlfn.XLOOKUP(Q868,'pokedex_(Update_04.21)'!$A$2:$A$959,'pokedex_(Update_04.21)'!$J$2:$J$959,"")))</f>
        <v/>
      </c>
    </row>
    <row r="869" spans="1:20" x14ac:dyDescent="0.35">
      <c r="A869" s="37"/>
      <c r="B869" s="37"/>
      <c r="C869" s="37" t="str">
        <f>IF(ISBLANK(A869),"",_xlfn.XLOOKUP(A869,'pokedex_(Update_04.21)'!$A$2:$A$959,'pokedex_(Update_04.21)'!$I$2:$I$959,""))</f>
        <v/>
      </c>
      <c r="D869" s="37" t="str">
        <f>IF(ISBLANK(A869),"",IF(_xlfn.XLOOKUP(A869,'pokedex_(Update_04.21)'!$A$2:$A$959,'pokedex_(Update_04.21)'!$J$2:$J$959,"")=0,"",_xlfn.XLOOKUP(A869,'pokedex_(Update_04.21)'!$A$2:$A$959,'pokedex_(Update_04.21)'!$J$2:$J$959,"")))</f>
        <v/>
      </c>
      <c r="Q869" s="37"/>
      <c r="R869" s="37"/>
      <c r="S869" s="37" t="str">
        <f>IF(ISBLANK(Q869),"",_xlfn.XLOOKUP(Q869,'pokedex_(Update_04.21)'!$A$2:$A$959,'pokedex_(Update_04.21)'!$I$2:$I$959,""))</f>
        <v/>
      </c>
      <c r="T869" s="37" t="str">
        <f>IF(ISBLANK(Q869),"",IF(_xlfn.XLOOKUP(Q869,'pokedex_(Update_04.21)'!$A$2:$A$959,'pokedex_(Update_04.21)'!$J$2:$J$959,"")=0,"",_xlfn.XLOOKUP(Q869,'pokedex_(Update_04.21)'!$A$2:$A$959,'pokedex_(Update_04.21)'!$J$2:$J$959,"")))</f>
        <v/>
      </c>
    </row>
    <row r="870" spans="1:20" x14ac:dyDescent="0.35">
      <c r="A870" s="37"/>
      <c r="B870" s="37"/>
      <c r="C870" s="37" t="str">
        <f>IF(ISBLANK(A870),"",_xlfn.XLOOKUP(A870,'pokedex_(Update_04.21)'!$A$2:$A$959,'pokedex_(Update_04.21)'!$I$2:$I$959,""))</f>
        <v/>
      </c>
      <c r="D870" s="37" t="str">
        <f>IF(ISBLANK(A870),"",IF(_xlfn.XLOOKUP(A870,'pokedex_(Update_04.21)'!$A$2:$A$959,'pokedex_(Update_04.21)'!$J$2:$J$959,"")=0,"",_xlfn.XLOOKUP(A870,'pokedex_(Update_04.21)'!$A$2:$A$959,'pokedex_(Update_04.21)'!$J$2:$J$959,"")))</f>
        <v/>
      </c>
      <c r="Q870" s="37"/>
      <c r="R870" s="37"/>
      <c r="S870" s="37" t="str">
        <f>IF(ISBLANK(Q870),"",_xlfn.XLOOKUP(Q870,'pokedex_(Update_04.21)'!$A$2:$A$959,'pokedex_(Update_04.21)'!$I$2:$I$959,""))</f>
        <v/>
      </c>
      <c r="T870" s="37" t="str">
        <f>IF(ISBLANK(Q870),"",IF(_xlfn.XLOOKUP(Q870,'pokedex_(Update_04.21)'!$A$2:$A$959,'pokedex_(Update_04.21)'!$J$2:$J$959,"")=0,"",_xlfn.XLOOKUP(Q870,'pokedex_(Update_04.21)'!$A$2:$A$959,'pokedex_(Update_04.21)'!$J$2:$J$959,"")))</f>
        <v/>
      </c>
    </row>
    <row r="871" spans="1:20" x14ac:dyDescent="0.35">
      <c r="A871" s="37"/>
      <c r="B871" s="37"/>
      <c r="C871" s="37" t="str">
        <f>IF(ISBLANK(A871),"",_xlfn.XLOOKUP(A871,'pokedex_(Update_04.21)'!$A$2:$A$959,'pokedex_(Update_04.21)'!$I$2:$I$959,""))</f>
        <v/>
      </c>
      <c r="D871" s="37" t="str">
        <f>IF(ISBLANK(A871),"",IF(_xlfn.XLOOKUP(A871,'pokedex_(Update_04.21)'!$A$2:$A$959,'pokedex_(Update_04.21)'!$J$2:$J$959,"")=0,"",_xlfn.XLOOKUP(A871,'pokedex_(Update_04.21)'!$A$2:$A$959,'pokedex_(Update_04.21)'!$J$2:$J$959,"")))</f>
        <v/>
      </c>
      <c r="Q871" s="37"/>
      <c r="R871" s="37"/>
      <c r="S871" s="37" t="str">
        <f>IF(ISBLANK(Q871),"",_xlfn.XLOOKUP(Q871,'pokedex_(Update_04.21)'!$A$2:$A$959,'pokedex_(Update_04.21)'!$I$2:$I$959,""))</f>
        <v/>
      </c>
      <c r="T871" s="37" t="str">
        <f>IF(ISBLANK(Q871),"",IF(_xlfn.XLOOKUP(Q871,'pokedex_(Update_04.21)'!$A$2:$A$959,'pokedex_(Update_04.21)'!$J$2:$J$959,"")=0,"",_xlfn.XLOOKUP(Q871,'pokedex_(Update_04.21)'!$A$2:$A$959,'pokedex_(Update_04.21)'!$J$2:$J$959,"")))</f>
        <v/>
      </c>
    </row>
    <row r="872" spans="1:20" x14ac:dyDescent="0.35">
      <c r="A872" s="37"/>
      <c r="B872" s="37"/>
      <c r="C872" s="37" t="str">
        <f>IF(ISBLANK(A872),"",_xlfn.XLOOKUP(A872,'pokedex_(Update_04.21)'!$A$2:$A$959,'pokedex_(Update_04.21)'!$I$2:$I$959,""))</f>
        <v/>
      </c>
      <c r="D872" s="37" t="str">
        <f>IF(ISBLANK(A872),"",IF(_xlfn.XLOOKUP(A872,'pokedex_(Update_04.21)'!$A$2:$A$959,'pokedex_(Update_04.21)'!$J$2:$J$959,"")=0,"",_xlfn.XLOOKUP(A872,'pokedex_(Update_04.21)'!$A$2:$A$959,'pokedex_(Update_04.21)'!$J$2:$J$959,"")))</f>
        <v/>
      </c>
      <c r="Q872" s="37"/>
      <c r="R872" s="37"/>
      <c r="S872" s="37" t="str">
        <f>IF(ISBLANK(Q872),"",_xlfn.XLOOKUP(Q872,'pokedex_(Update_04.21)'!$A$2:$A$959,'pokedex_(Update_04.21)'!$I$2:$I$959,""))</f>
        <v/>
      </c>
      <c r="T872" s="37" t="str">
        <f>IF(ISBLANK(Q872),"",IF(_xlfn.XLOOKUP(Q872,'pokedex_(Update_04.21)'!$A$2:$A$959,'pokedex_(Update_04.21)'!$J$2:$J$959,"")=0,"",_xlfn.XLOOKUP(Q872,'pokedex_(Update_04.21)'!$A$2:$A$959,'pokedex_(Update_04.21)'!$J$2:$J$959,"")))</f>
        <v/>
      </c>
    </row>
    <row r="873" spans="1:20" x14ac:dyDescent="0.35">
      <c r="A873" s="37"/>
      <c r="B873" s="37"/>
      <c r="C873" s="37" t="str">
        <f>IF(ISBLANK(A873),"",_xlfn.XLOOKUP(A873,'pokedex_(Update_04.21)'!$A$2:$A$959,'pokedex_(Update_04.21)'!$I$2:$I$959,""))</f>
        <v/>
      </c>
      <c r="D873" s="37" t="str">
        <f>IF(ISBLANK(A873),"",IF(_xlfn.XLOOKUP(A873,'pokedex_(Update_04.21)'!$A$2:$A$959,'pokedex_(Update_04.21)'!$J$2:$J$959,"")=0,"",_xlfn.XLOOKUP(A873,'pokedex_(Update_04.21)'!$A$2:$A$959,'pokedex_(Update_04.21)'!$J$2:$J$959,"")))</f>
        <v/>
      </c>
      <c r="Q873" s="37"/>
      <c r="R873" s="37"/>
      <c r="S873" s="37" t="str">
        <f>IF(ISBLANK(Q873),"",_xlfn.XLOOKUP(Q873,'pokedex_(Update_04.21)'!$A$2:$A$959,'pokedex_(Update_04.21)'!$I$2:$I$959,""))</f>
        <v/>
      </c>
      <c r="T873" s="37" t="str">
        <f>IF(ISBLANK(Q873),"",IF(_xlfn.XLOOKUP(Q873,'pokedex_(Update_04.21)'!$A$2:$A$959,'pokedex_(Update_04.21)'!$J$2:$J$959,"")=0,"",_xlfn.XLOOKUP(Q873,'pokedex_(Update_04.21)'!$A$2:$A$959,'pokedex_(Update_04.21)'!$J$2:$J$959,"")))</f>
        <v/>
      </c>
    </row>
    <row r="874" spans="1:20" x14ac:dyDescent="0.35">
      <c r="A874" s="37"/>
      <c r="B874" s="37"/>
      <c r="C874" s="37" t="str">
        <f>IF(ISBLANK(A874),"",_xlfn.XLOOKUP(A874,'pokedex_(Update_04.21)'!$A$2:$A$959,'pokedex_(Update_04.21)'!$I$2:$I$959,""))</f>
        <v/>
      </c>
      <c r="D874" s="37" t="str">
        <f>IF(ISBLANK(A874),"",IF(_xlfn.XLOOKUP(A874,'pokedex_(Update_04.21)'!$A$2:$A$959,'pokedex_(Update_04.21)'!$J$2:$J$959,"")=0,"",_xlfn.XLOOKUP(A874,'pokedex_(Update_04.21)'!$A$2:$A$959,'pokedex_(Update_04.21)'!$J$2:$J$959,"")))</f>
        <v/>
      </c>
      <c r="Q874" s="37"/>
      <c r="R874" s="37"/>
      <c r="S874" s="37" t="str">
        <f>IF(ISBLANK(Q874),"",_xlfn.XLOOKUP(Q874,'pokedex_(Update_04.21)'!$A$2:$A$959,'pokedex_(Update_04.21)'!$I$2:$I$959,""))</f>
        <v/>
      </c>
      <c r="T874" s="37" t="str">
        <f>IF(ISBLANK(Q874),"",IF(_xlfn.XLOOKUP(Q874,'pokedex_(Update_04.21)'!$A$2:$A$959,'pokedex_(Update_04.21)'!$J$2:$J$959,"")=0,"",_xlfn.XLOOKUP(Q874,'pokedex_(Update_04.21)'!$A$2:$A$959,'pokedex_(Update_04.21)'!$J$2:$J$959,"")))</f>
        <v/>
      </c>
    </row>
    <row r="875" spans="1:20" x14ac:dyDescent="0.35">
      <c r="A875" s="37"/>
      <c r="B875" s="37"/>
      <c r="C875" s="37" t="str">
        <f>IF(ISBLANK(A875),"",_xlfn.XLOOKUP(A875,'pokedex_(Update_04.21)'!$A$2:$A$959,'pokedex_(Update_04.21)'!$I$2:$I$959,""))</f>
        <v/>
      </c>
      <c r="D875" s="37" t="str">
        <f>IF(ISBLANK(A875),"",IF(_xlfn.XLOOKUP(A875,'pokedex_(Update_04.21)'!$A$2:$A$959,'pokedex_(Update_04.21)'!$J$2:$J$959,"")=0,"",_xlfn.XLOOKUP(A875,'pokedex_(Update_04.21)'!$A$2:$A$959,'pokedex_(Update_04.21)'!$J$2:$J$959,"")))</f>
        <v/>
      </c>
      <c r="Q875" s="37"/>
      <c r="R875" s="37"/>
      <c r="S875" s="37" t="str">
        <f>IF(ISBLANK(Q875),"",_xlfn.XLOOKUP(Q875,'pokedex_(Update_04.21)'!$A$2:$A$959,'pokedex_(Update_04.21)'!$I$2:$I$959,""))</f>
        <v/>
      </c>
      <c r="T875" s="37" t="str">
        <f>IF(ISBLANK(Q875),"",IF(_xlfn.XLOOKUP(Q875,'pokedex_(Update_04.21)'!$A$2:$A$959,'pokedex_(Update_04.21)'!$J$2:$J$959,"")=0,"",_xlfn.XLOOKUP(Q875,'pokedex_(Update_04.21)'!$A$2:$A$959,'pokedex_(Update_04.21)'!$J$2:$J$959,"")))</f>
        <v/>
      </c>
    </row>
    <row r="876" spans="1:20" x14ac:dyDescent="0.35">
      <c r="A876" s="37"/>
      <c r="B876" s="37"/>
      <c r="C876" s="37" t="str">
        <f>IF(ISBLANK(A876),"",_xlfn.XLOOKUP(A876,'pokedex_(Update_04.21)'!$A$2:$A$959,'pokedex_(Update_04.21)'!$I$2:$I$959,""))</f>
        <v/>
      </c>
      <c r="D876" s="37" t="str">
        <f>IF(ISBLANK(A876),"",IF(_xlfn.XLOOKUP(A876,'pokedex_(Update_04.21)'!$A$2:$A$959,'pokedex_(Update_04.21)'!$J$2:$J$959,"")=0,"",_xlfn.XLOOKUP(A876,'pokedex_(Update_04.21)'!$A$2:$A$959,'pokedex_(Update_04.21)'!$J$2:$J$959,"")))</f>
        <v/>
      </c>
      <c r="Q876" s="37"/>
      <c r="R876" s="37"/>
      <c r="S876" s="37" t="str">
        <f>IF(ISBLANK(Q876),"",_xlfn.XLOOKUP(Q876,'pokedex_(Update_04.21)'!$A$2:$A$959,'pokedex_(Update_04.21)'!$I$2:$I$959,""))</f>
        <v/>
      </c>
      <c r="T876" s="37" t="str">
        <f>IF(ISBLANK(Q876),"",IF(_xlfn.XLOOKUP(Q876,'pokedex_(Update_04.21)'!$A$2:$A$959,'pokedex_(Update_04.21)'!$J$2:$J$959,"")=0,"",_xlfn.XLOOKUP(Q876,'pokedex_(Update_04.21)'!$A$2:$A$959,'pokedex_(Update_04.21)'!$J$2:$J$959,"")))</f>
        <v/>
      </c>
    </row>
    <row r="877" spans="1:20" x14ac:dyDescent="0.35">
      <c r="A877" s="37"/>
      <c r="B877" s="37"/>
      <c r="C877" s="37" t="str">
        <f>IF(ISBLANK(A877),"",_xlfn.XLOOKUP(A877,'pokedex_(Update_04.21)'!$A$2:$A$959,'pokedex_(Update_04.21)'!$I$2:$I$959,""))</f>
        <v/>
      </c>
      <c r="D877" s="37" t="str">
        <f>IF(ISBLANK(A877),"",IF(_xlfn.XLOOKUP(A877,'pokedex_(Update_04.21)'!$A$2:$A$959,'pokedex_(Update_04.21)'!$J$2:$J$959,"")=0,"",_xlfn.XLOOKUP(A877,'pokedex_(Update_04.21)'!$A$2:$A$959,'pokedex_(Update_04.21)'!$J$2:$J$959,"")))</f>
        <v/>
      </c>
      <c r="Q877" s="37"/>
      <c r="R877" s="37"/>
      <c r="S877" s="37" t="str">
        <f>IF(ISBLANK(Q877),"",_xlfn.XLOOKUP(Q877,'pokedex_(Update_04.21)'!$A$2:$A$959,'pokedex_(Update_04.21)'!$I$2:$I$959,""))</f>
        <v/>
      </c>
      <c r="T877" s="37" t="str">
        <f>IF(ISBLANK(Q877),"",IF(_xlfn.XLOOKUP(Q877,'pokedex_(Update_04.21)'!$A$2:$A$959,'pokedex_(Update_04.21)'!$J$2:$J$959,"")=0,"",_xlfn.XLOOKUP(Q877,'pokedex_(Update_04.21)'!$A$2:$A$959,'pokedex_(Update_04.21)'!$J$2:$J$959,"")))</f>
        <v/>
      </c>
    </row>
    <row r="878" spans="1:20" x14ac:dyDescent="0.35">
      <c r="A878" s="37"/>
      <c r="B878" s="37"/>
      <c r="C878" s="37" t="str">
        <f>IF(ISBLANK(A878),"",_xlfn.XLOOKUP(A878,'pokedex_(Update_04.21)'!$A$2:$A$959,'pokedex_(Update_04.21)'!$I$2:$I$959,""))</f>
        <v/>
      </c>
      <c r="D878" s="37" t="str">
        <f>IF(ISBLANK(A878),"",IF(_xlfn.XLOOKUP(A878,'pokedex_(Update_04.21)'!$A$2:$A$959,'pokedex_(Update_04.21)'!$J$2:$J$959,"")=0,"",_xlfn.XLOOKUP(A878,'pokedex_(Update_04.21)'!$A$2:$A$959,'pokedex_(Update_04.21)'!$J$2:$J$959,"")))</f>
        <v/>
      </c>
      <c r="Q878" s="37"/>
      <c r="R878" s="37"/>
      <c r="S878" s="37" t="str">
        <f>IF(ISBLANK(Q878),"",_xlfn.XLOOKUP(Q878,'pokedex_(Update_04.21)'!$A$2:$A$959,'pokedex_(Update_04.21)'!$I$2:$I$959,""))</f>
        <v/>
      </c>
      <c r="T878" s="37" t="str">
        <f>IF(ISBLANK(Q878),"",IF(_xlfn.XLOOKUP(Q878,'pokedex_(Update_04.21)'!$A$2:$A$959,'pokedex_(Update_04.21)'!$J$2:$J$959,"")=0,"",_xlfn.XLOOKUP(Q878,'pokedex_(Update_04.21)'!$A$2:$A$959,'pokedex_(Update_04.21)'!$J$2:$J$959,"")))</f>
        <v/>
      </c>
    </row>
    <row r="879" spans="1:20" x14ac:dyDescent="0.35">
      <c r="A879" s="37"/>
      <c r="B879" s="37"/>
      <c r="C879" s="37" t="str">
        <f>IF(ISBLANK(A879),"",_xlfn.XLOOKUP(A879,'pokedex_(Update_04.21)'!$A$2:$A$959,'pokedex_(Update_04.21)'!$I$2:$I$959,""))</f>
        <v/>
      </c>
      <c r="D879" s="37" t="str">
        <f>IF(ISBLANK(A879),"",IF(_xlfn.XLOOKUP(A879,'pokedex_(Update_04.21)'!$A$2:$A$959,'pokedex_(Update_04.21)'!$J$2:$J$959,"")=0,"",_xlfn.XLOOKUP(A879,'pokedex_(Update_04.21)'!$A$2:$A$959,'pokedex_(Update_04.21)'!$J$2:$J$959,"")))</f>
        <v/>
      </c>
      <c r="Q879" s="37"/>
      <c r="R879" s="37"/>
      <c r="S879" s="37" t="str">
        <f>IF(ISBLANK(Q879),"",_xlfn.XLOOKUP(Q879,'pokedex_(Update_04.21)'!$A$2:$A$959,'pokedex_(Update_04.21)'!$I$2:$I$959,""))</f>
        <v/>
      </c>
      <c r="T879" s="37" t="str">
        <f>IF(ISBLANK(Q879),"",IF(_xlfn.XLOOKUP(Q879,'pokedex_(Update_04.21)'!$A$2:$A$959,'pokedex_(Update_04.21)'!$J$2:$J$959,"")=0,"",_xlfn.XLOOKUP(Q879,'pokedex_(Update_04.21)'!$A$2:$A$959,'pokedex_(Update_04.21)'!$J$2:$J$959,"")))</f>
        <v/>
      </c>
    </row>
    <row r="880" spans="1:20" x14ac:dyDescent="0.35">
      <c r="A880" s="37"/>
      <c r="B880" s="37"/>
      <c r="C880" s="37" t="str">
        <f>IF(ISBLANK(A880),"",_xlfn.XLOOKUP(A880,'pokedex_(Update_04.21)'!$A$2:$A$959,'pokedex_(Update_04.21)'!$I$2:$I$959,""))</f>
        <v/>
      </c>
      <c r="D880" s="37" t="str">
        <f>IF(ISBLANK(A880),"",IF(_xlfn.XLOOKUP(A880,'pokedex_(Update_04.21)'!$A$2:$A$959,'pokedex_(Update_04.21)'!$J$2:$J$959,"")=0,"",_xlfn.XLOOKUP(A880,'pokedex_(Update_04.21)'!$A$2:$A$959,'pokedex_(Update_04.21)'!$J$2:$J$959,"")))</f>
        <v/>
      </c>
      <c r="Q880" s="37"/>
      <c r="R880" s="37"/>
      <c r="S880" s="37" t="str">
        <f>IF(ISBLANK(Q880),"",_xlfn.XLOOKUP(Q880,'pokedex_(Update_04.21)'!$A$2:$A$959,'pokedex_(Update_04.21)'!$I$2:$I$959,""))</f>
        <v/>
      </c>
      <c r="T880" s="37" t="str">
        <f>IF(ISBLANK(Q880),"",IF(_xlfn.XLOOKUP(Q880,'pokedex_(Update_04.21)'!$A$2:$A$959,'pokedex_(Update_04.21)'!$J$2:$J$959,"")=0,"",_xlfn.XLOOKUP(Q880,'pokedex_(Update_04.21)'!$A$2:$A$959,'pokedex_(Update_04.21)'!$J$2:$J$959,"")))</f>
        <v/>
      </c>
    </row>
    <row r="881" spans="1:20" x14ac:dyDescent="0.35">
      <c r="A881" s="37"/>
      <c r="B881" s="37"/>
      <c r="C881" s="37" t="str">
        <f>IF(ISBLANK(A881),"",_xlfn.XLOOKUP(A881,'pokedex_(Update_04.21)'!$A$2:$A$959,'pokedex_(Update_04.21)'!$I$2:$I$959,""))</f>
        <v/>
      </c>
      <c r="D881" s="37" t="str">
        <f>IF(ISBLANK(A881),"",IF(_xlfn.XLOOKUP(A881,'pokedex_(Update_04.21)'!$A$2:$A$959,'pokedex_(Update_04.21)'!$J$2:$J$959,"")=0,"",_xlfn.XLOOKUP(A881,'pokedex_(Update_04.21)'!$A$2:$A$959,'pokedex_(Update_04.21)'!$J$2:$J$959,"")))</f>
        <v/>
      </c>
      <c r="Q881" s="37"/>
      <c r="R881" s="37"/>
      <c r="S881" s="37" t="str">
        <f>IF(ISBLANK(Q881),"",_xlfn.XLOOKUP(Q881,'pokedex_(Update_04.21)'!$A$2:$A$959,'pokedex_(Update_04.21)'!$I$2:$I$959,""))</f>
        <v/>
      </c>
      <c r="T881" s="37" t="str">
        <f>IF(ISBLANK(Q881),"",IF(_xlfn.XLOOKUP(Q881,'pokedex_(Update_04.21)'!$A$2:$A$959,'pokedex_(Update_04.21)'!$J$2:$J$959,"")=0,"",_xlfn.XLOOKUP(Q881,'pokedex_(Update_04.21)'!$A$2:$A$959,'pokedex_(Update_04.21)'!$J$2:$J$959,"")))</f>
        <v/>
      </c>
    </row>
    <row r="882" spans="1:20" x14ac:dyDescent="0.35">
      <c r="A882" s="37"/>
      <c r="B882" s="37"/>
      <c r="C882" s="37" t="str">
        <f>IF(ISBLANK(A882),"",_xlfn.XLOOKUP(A882,'pokedex_(Update_04.21)'!$A$2:$A$959,'pokedex_(Update_04.21)'!$I$2:$I$959,""))</f>
        <v/>
      </c>
      <c r="D882" s="37" t="str">
        <f>IF(ISBLANK(A882),"",IF(_xlfn.XLOOKUP(A882,'pokedex_(Update_04.21)'!$A$2:$A$959,'pokedex_(Update_04.21)'!$J$2:$J$959,"")=0,"",_xlfn.XLOOKUP(A882,'pokedex_(Update_04.21)'!$A$2:$A$959,'pokedex_(Update_04.21)'!$J$2:$J$959,"")))</f>
        <v/>
      </c>
      <c r="Q882" s="37"/>
      <c r="R882" s="37"/>
      <c r="S882" s="37" t="str">
        <f>IF(ISBLANK(Q882),"",_xlfn.XLOOKUP(Q882,'pokedex_(Update_04.21)'!$A$2:$A$959,'pokedex_(Update_04.21)'!$I$2:$I$959,""))</f>
        <v/>
      </c>
      <c r="T882" s="37" t="str">
        <f>IF(ISBLANK(Q882),"",IF(_xlfn.XLOOKUP(Q882,'pokedex_(Update_04.21)'!$A$2:$A$959,'pokedex_(Update_04.21)'!$J$2:$J$959,"")=0,"",_xlfn.XLOOKUP(Q882,'pokedex_(Update_04.21)'!$A$2:$A$959,'pokedex_(Update_04.21)'!$J$2:$J$959,"")))</f>
        <v/>
      </c>
    </row>
    <row r="883" spans="1:20" x14ac:dyDescent="0.35">
      <c r="A883" s="37"/>
      <c r="B883" s="37"/>
      <c r="C883" s="37" t="str">
        <f>IF(ISBLANK(A883),"",_xlfn.XLOOKUP(A883,'pokedex_(Update_04.21)'!$A$2:$A$959,'pokedex_(Update_04.21)'!$I$2:$I$959,""))</f>
        <v/>
      </c>
      <c r="D883" s="37" t="str">
        <f>IF(ISBLANK(A883),"",IF(_xlfn.XLOOKUP(A883,'pokedex_(Update_04.21)'!$A$2:$A$959,'pokedex_(Update_04.21)'!$J$2:$J$959,"")=0,"",_xlfn.XLOOKUP(A883,'pokedex_(Update_04.21)'!$A$2:$A$959,'pokedex_(Update_04.21)'!$J$2:$J$959,"")))</f>
        <v/>
      </c>
      <c r="Q883" s="37"/>
      <c r="R883" s="37"/>
      <c r="S883" s="37" t="str">
        <f>IF(ISBLANK(Q883),"",_xlfn.XLOOKUP(Q883,'pokedex_(Update_04.21)'!$A$2:$A$959,'pokedex_(Update_04.21)'!$I$2:$I$959,""))</f>
        <v/>
      </c>
      <c r="T883" s="37" t="str">
        <f>IF(ISBLANK(Q883),"",IF(_xlfn.XLOOKUP(Q883,'pokedex_(Update_04.21)'!$A$2:$A$959,'pokedex_(Update_04.21)'!$J$2:$J$959,"")=0,"",_xlfn.XLOOKUP(Q883,'pokedex_(Update_04.21)'!$A$2:$A$959,'pokedex_(Update_04.21)'!$J$2:$J$959,"")))</f>
        <v/>
      </c>
    </row>
    <row r="884" spans="1:20" x14ac:dyDescent="0.35">
      <c r="A884" s="37"/>
      <c r="B884" s="37"/>
      <c r="C884" s="37" t="str">
        <f>IF(ISBLANK(A884),"",_xlfn.XLOOKUP(A884,'pokedex_(Update_04.21)'!$A$2:$A$959,'pokedex_(Update_04.21)'!$I$2:$I$959,""))</f>
        <v/>
      </c>
      <c r="D884" s="37" t="str">
        <f>IF(ISBLANK(A884),"",IF(_xlfn.XLOOKUP(A884,'pokedex_(Update_04.21)'!$A$2:$A$959,'pokedex_(Update_04.21)'!$J$2:$J$959,"")=0,"",_xlfn.XLOOKUP(A884,'pokedex_(Update_04.21)'!$A$2:$A$959,'pokedex_(Update_04.21)'!$J$2:$J$959,"")))</f>
        <v/>
      </c>
      <c r="Q884" s="37"/>
      <c r="R884" s="37"/>
      <c r="S884" s="37" t="str">
        <f>IF(ISBLANK(Q884),"",_xlfn.XLOOKUP(Q884,'pokedex_(Update_04.21)'!$A$2:$A$959,'pokedex_(Update_04.21)'!$I$2:$I$959,""))</f>
        <v/>
      </c>
      <c r="T884" s="37" t="str">
        <f>IF(ISBLANK(Q884),"",IF(_xlfn.XLOOKUP(Q884,'pokedex_(Update_04.21)'!$A$2:$A$959,'pokedex_(Update_04.21)'!$J$2:$J$959,"")=0,"",_xlfn.XLOOKUP(Q884,'pokedex_(Update_04.21)'!$A$2:$A$959,'pokedex_(Update_04.21)'!$J$2:$J$959,"")))</f>
        <v/>
      </c>
    </row>
    <row r="885" spans="1:20" x14ac:dyDescent="0.35">
      <c r="A885" s="37"/>
      <c r="B885" s="37"/>
      <c r="C885" s="37" t="str">
        <f>IF(ISBLANK(A885),"",_xlfn.XLOOKUP(A885,'pokedex_(Update_04.21)'!$A$2:$A$959,'pokedex_(Update_04.21)'!$I$2:$I$959,""))</f>
        <v/>
      </c>
      <c r="D885" s="37" t="str">
        <f>IF(ISBLANK(A885),"",IF(_xlfn.XLOOKUP(A885,'pokedex_(Update_04.21)'!$A$2:$A$959,'pokedex_(Update_04.21)'!$J$2:$J$959,"")=0,"",_xlfn.XLOOKUP(A885,'pokedex_(Update_04.21)'!$A$2:$A$959,'pokedex_(Update_04.21)'!$J$2:$J$959,"")))</f>
        <v/>
      </c>
      <c r="Q885" s="37"/>
      <c r="R885" s="37"/>
      <c r="S885" s="37" t="str">
        <f>IF(ISBLANK(Q885),"",_xlfn.XLOOKUP(Q885,'pokedex_(Update_04.21)'!$A$2:$A$959,'pokedex_(Update_04.21)'!$I$2:$I$959,""))</f>
        <v/>
      </c>
      <c r="T885" s="37" t="str">
        <f>IF(ISBLANK(Q885),"",IF(_xlfn.XLOOKUP(Q885,'pokedex_(Update_04.21)'!$A$2:$A$959,'pokedex_(Update_04.21)'!$J$2:$J$959,"")=0,"",_xlfn.XLOOKUP(Q885,'pokedex_(Update_04.21)'!$A$2:$A$959,'pokedex_(Update_04.21)'!$J$2:$J$959,"")))</f>
        <v/>
      </c>
    </row>
    <row r="886" spans="1:20" x14ac:dyDescent="0.35">
      <c r="A886" s="37"/>
      <c r="B886" s="37"/>
      <c r="C886" s="37" t="str">
        <f>IF(ISBLANK(A886),"",_xlfn.XLOOKUP(A886,'pokedex_(Update_04.21)'!$A$2:$A$959,'pokedex_(Update_04.21)'!$I$2:$I$959,""))</f>
        <v/>
      </c>
      <c r="D886" s="37" t="str">
        <f>IF(ISBLANK(A886),"",IF(_xlfn.XLOOKUP(A886,'pokedex_(Update_04.21)'!$A$2:$A$959,'pokedex_(Update_04.21)'!$J$2:$J$959,"")=0,"",_xlfn.XLOOKUP(A886,'pokedex_(Update_04.21)'!$A$2:$A$959,'pokedex_(Update_04.21)'!$J$2:$J$959,"")))</f>
        <v/>
      </c>
      <c r="Q886" s="37"/>
      <c r="R886" s="37"/>
      <c r="S886" s="37" t="str">
        <f>IF(ISBLANK(Q886),"",_xlfn.XLOOKUP(Q886,'pokedex_(Update_04.21)'!$A$2:$A$959,'pokedex_(Update_04.21)'!$I$2:$I$959,""))</f>
        <v/>
      </c>
      <c r="T886" s="37" t="str">
        <f>IF(ISBLANK(Q886),"",IF(_xlfn.XLOOKUP(Q886,'pokedex_(Update_04.21)'!$A$2:$A$959,'pokedex_(Update_04.21)'!$J$2:$J$959,"")=0,"",_xlfn.XLOOKUP(Q886,'pokedex_(Update_04.21)'!$A$2:$A$959,'pokedex_(Update_04.21)'!$J$2:$J$959,"")))</f>
        <v/>
      </c>
    </row>
    <row r="887" spans="1:20" x14ac:dyDescent="0.35">
      <c r="A887" s="37"/>
      <c r="B887" s="37"/>
      <c r="C887" s="37" t="str">
        <f>IF(ISBLANK(A887),"",_xlfn.XLOOKUP(A887,'pokedex_(Update_04.21)'!$A$2:$A$959,'pokedex_(Update_04.21)'!$I$2:$I$959,""))</f>
        <v/>
      </c>
      <c r="D887" s="37" t="str">
        <f>IF(ISBLANK(A887),"",IF(_xlfn.XLOOKUP(A887,'pokedex_(Update_04.21)'!$A$2:$A$959,'pokedex_(Update_04.21)'!$J$2:$J$959,"")=0,"",_xlfn.XLOOKUP(A887,'pokedex_(Update_04.21)'!$A$2:$A$959,'pokedex_(Update_04.21)'!$J$2:$J$959,"")))</f>
        <v/>
      </c>
      <c r="Q887" s="37"/>
      <c r="R887" s="37"/>
      <c r="S887" s="37" t="str">
        <f>IF(ISBLANK(Q887),"",_xlfn.XLOOKUP(Q887,'pokedex_(Update_04.21)'!$A$2:$A$959,'pokedex_(Update_04.21)'!$I$2:$I$959,""))</f>
        <v/>
      </c>
      <c r="T887" s="37" t="str">
        <f>IF(ISBLANK(Q887),"",IF(_xlfn.XLOOKUP(Q887,'pokedex_(Update_04.21)'!$A$2:$A$959,'pokedex_(Update_04.21)'!$J$2:$J$959,"")=0,"",_xlfn.XLOOKUP(Q887,'pokedex_(Update_04.21)'!$A$2:$A$959,'pokedex_(Update_04.21)'!$J$2:$J$959,"")))</f>
        <v/>
      </c>
    </row>
    <row r="888" spans="1:20" x14ac:dyDescent="0.35">
      <c r="A888" s="37"/>
      <c r="B888" s="37"/>
      <c r="C888" s="37" t="str">
        <f>IF(ISBLANK(A888),"",_xlfn.XLOOKUP(A888,'pokedex_(Update_04.21)'!$A$2:$A$959,'pokedex_(Update_04.21)'!$I$2:$I$959,""))</f>
        <v/>
      </c>
      <c r="D888" s="37" t="str">
        <f>IF(ISBLANK(A888),"",IF(_xlfn.XLOOKUP(A888,'pokedex_(Update_04.21)'!$A$2:$A$959,'pokedex_(Update_04.21)'!$J$2:$J$959,"")=0,"",_xlfn.XLOOKUP(A888,'pokedex_(Update_04.21)'!$A$2:$A$959,'pokedex_(Update_04.21)'!$J$2:$J$959,"")))</f>
        <v/>
      </c>
      <c r="Q888" s="37"/>
      <c r="R888" s="37"/>
      <c r="S888" s="37" t="str">
        <f>IF(ISBLANK(Q888),"",_xlfn.XLOOKUP(Q888,'pokedex_(Update_04.21)'!$A$2:$A$959,'pokedex_(Update_04.21)'!$I$2:$I$959,""))</f>
        <v/>
      </c>
      <c r="T888" s="37" t="str">
        <f>IF(ISBLANK(Q888),"",IF(_xlfn.XLOOKUP(Q888,'pokedex_(Update_04.21)'!$A$2:$A$959,'pokedex_(Update_04.21)'!$J$2:$J$959,"")=0,"",_xlfn.XLOOKUP(Q888,'pokedex_(Update_04.21)'!$A$2:$A$959,'pokedex_(Update_04.21)'!$J$2:$J$959,"")))</f>
        <v/>
      </c>
    </row>
    <row r="889" spans="1:20" x14ac:dyDescent="0.35">
      <c r="A889" s="37"/>
      <c r="B889" s="37"/>
      <c r="C889" s="37" t="str">
        <f>IF(ISBLANK(A889),"",_xlfn.XLOOKUP(A889,'pokedex_(Update_04.21)'!$A$2:$A$959,'pokedex_(Update_04.21)'!$I$2:$I$959,""))</f>
        <v/>
      </c>
      <c r="D889" s="37" t="str">
        <f>IF(ISBLANK(A889),"",IF(_xlfn.XLOOKUP(A889,'pokedex_(Update_04.21)'!$A$2:$A$959,'pokedex_(Update_04.21)'!$J$2:$J$959,"")=0,"",_xlfn.XLOOKUP(A889,'pokedex_(Update_04.21)'!$A$2:$A$959,'pokedex_(Update_04.21)'!$J$2:$J$959,"")))</f>
        <v/>
      </c>
      <c r="Q889" s="37"/>
      <c r="R889" s="37"/>
      <c r="S889" s="37" t="str">
        <f>IF(ISBLANK(Q889),"",_xlfn.XLOOKUP(Q889,'pokedex_(Update_04.21)'!$A$2:$A$959,'pokedex_(Update_04.21)'!$I$2:$I$959,""))</f>
        <v/>
      </c>
      <c r="T889" s="37" t="str">
        <f>IF(ISBLANK(Q889),"",IF(_xlfn.XLOOKUP(Q889,'pokedex_(Update_04.21)'!$A$2:$A$959,'pokedex_(Update_04.21)'!$J$2:$J$959,"")=0,"",_xlfn.XLOOKUP(Q889,'pokedex_(Update_04.21)'!$A$2:$A$959,'pokedex_(Update_04.21)'!$J$2:$J$959,"")))</f>
        <v/>
      </c>
    </row>
    <row r="890" spans="1:20" x14ac:dyDescent="0.35">
      <c r="A890" s="37"/>
      <c r="B890" s="37"/>
      <c r="C890" s="37" t="str">
        <f>IF(ISBLANK(A890),"",_xlfn.XLOOKUP(A890,'pokedex_(Update_04.21)'!$A$2:$A$959,'pokedex_(Update_04.21)'!$I$2:$I$959,""))</f>
        <v/>
      </c>
      <c r="D890" s="37" t="str">
        <f>IF(ISBLANK(A890),"",IF(_xlfn.XLOOKUP(A890,'pokedex_(Update_04.21)'!$A$2:$A$959,'pokedex_(Update_04.21)'!$J$2:$J$959,"")=0,"",_xlfn.XLOOKUP(A890,'pokedex_(Update_04.21)'!$A$2:$A$959,'pokedex_(Update_04.21)'!$J$2:$J$959,"")))</f>
        <v/>
      </c>
      <c r="Q890" s="37"/>
      <c r="R890" s="37"/>
      <c r="S890" s="37" t="str">
        <f>IF(ISBLANK(Q890),"",_xlfn.XLOOKUP(Q890,'pokedex_(Update_04.21)'!$A$2:$A$959,'pokedex_(Update_04.21)'!$I$2:$I$959,""))</f>
        <v/>
      </c>
      <c r="T890" s="37" t="str">
        <f>IF(ISBLANK(Q890),"",IF(_xlfn.XLOOKUP(Q890,'pokedex_(Update_04.21)'!$A$2:$A$959,'pokedex_(Update_04.21)'!$J$2:$J$959,"")=0,"",_xlfn.XLOOKUP(Q890,'pokedex_(Update_04.21)'!$A$2:$A$959,'pokedex_(Update_04.21)'!$J$2:$J$959,"")))</f>
        <v/>
      </c>
    </row>
    <row r="891" spans="1:20" x14ac:dyDescent="0.35">
      <c r="A891" s="37"/>
      <c r="B891" s="37"/>
      <c r="C891" s="37" t="str">
        <f>IF(ISBLANK(A891),"",_xlfn.XLOOKUP(A891,'pokedex_(Update_04.21)'!$A$2:$A$959,'pokedex_(Update_04.21)'!$I$2:$I$959,""))</f>
        <v/>
      </c>
      <c r="D891" s="37" t="str">
        <f>IF(ISBLANK(A891),"",IF(_xlfn.XLOOKUP(A891,'pokedex_(Update_04.21)'!$A$2:$A$959,'pokedex_(Update_04.21)'!$J$2:$J$959,"")=0,"",_xlfn.XLOOKUP(A891,'pokedex_(Update_04.21)'!$A$2:$A$959,'pokedex_(Update_04.21)'!$J$2:$J$959,"")))</f>
        <v/>
      </c>
      <c r="Q891" s="37"/>
      <c r="R891" s="37"/>
      <c r="S891" s="37" t="str">
        <f>IF(ISBLANK(Q891),"",_xlfn.XLOOKUP(Q891,'pokedex_(Update_04.21)'!$A$2:$A$959,'pokedex_(Update_04.21)'!$I$2:$I$959,""))</f>
        <v/>
      </c>
      <c r="T891" s="37" t="str">
        <f>IF(ISBLANK(Q891),"",IF(_xlfn.XLOOKUP(Q891,'pokedex_(Update_04.21)'!$A$2:$A$959,'pokedex_(Update_04.21)'!$J$2:$J$959,"")=0,"",_xlfn.XLOOKUP(Q891,'pokedex_(Update_04.21)'!$A$2:$A$959,'pokedex_(Update_04.21)'!$J$2:$J$959,"")))</f>
        <v/>
      </c>
    </row>
    <row r="892" spans="1:20" x14ac:dyDescent="0.35">
      <c r="A892" s="37"/>
      <c r="B892" s="37"/>
      <c r="C892" s="37" t="str">
        <f>IF(ISBLANK(A892),"",_xlfn.XLOOKUP(A892,'pokedex_(Update_04.21)'!$A$2:$A$959,'pokedex_(Update_04.21)'!$I$2:$I$959,""))</f>
        <v/>
      </c>
      <c r="D892" s="37" t="str">
        <f>IF(ISBLANK(A892),"",IF(_xlfn.XLOOKUP(A892,'pokedex_(Update_04.21)'!$A$2:$A$959,'pokedex_(Update_04.21)'!$J$2:$J$959,"")=0,"",_xlfn.XLOOKUP(A892,'pokedex_(Update_04.21)'!$A$2:$A$959,'pokedex_(Update_04.21)'!$J$2:$J$959,"")))</f>
        <v/>
      </c>
      <c r="Q892" s="37"/>
      <c r="R892" s="37"/>
      <c r="S892" s="37" t="str">
        <f>IF(ISBLANK(Q892),"",_xlfn.XLOOKUP(Q892,'pokedex_(Update_04.21)'!$A$2:$A$959,'pokedex_(Update_04.21)'!$I$2:$I$959,""))</f>
        <v/>
      </c>
      <c r="T892" s="37" t="str">
        <f>IF(ISBLANK(Q892),"",IF(_xlfn.XLOOKUP(Q892,'pokedex_(Update_04.21)'!$A$2:$A$959,'pokedex_(Update_04.21)'!$J$2:$J$959,"")=0,"",_xlfn.XLOOKUP(Q892,'pokedex_(Update_04.21)'!$A$2:$A$959,'pokedex_(Update_04.21)'!$J$2:$J$959,"")))</f>
        <v/>
      </c>
    </row>
    <row r="893" spans="1:20" x14ac:dyDescent="0.35">
      <c r="A893" s="37"/>
      <c r="B893" s="37"/>
      <c r="C893" s="37" t="str">
        <f>IF(ISBLANK(A893),"",_xlfn.XLOOKUP(A893,'pokedex_(Update_04.21)'!$A$2:$A$959,'pokedex_(Update_04.21)'!$I$2:$I$959,""))</f>
        <v/>
      </c>
      <c r="D893" s="37" t="str">
        <f>IF(ISBLANK(A893),"",IF(_xlfn.XLOOKUP(A893,'pokedex_(Update_04.21)'!$A$2:$A$959,'pokedex_(Update_04.21)'!$J$2:$J$959,"")=0,"",_xlfn.XLOOKUP(A893,'pokedex_(Update_04.21)'!$A$2:$A$959,'pokedex_(Update_04.21)'!$J$2:$J$959,"")))</f>
        <v/>
      </c>
      <c r="Q893" s="37"/>
      <c r="R893" s="37"/>
      <c r="S893" s="37" t="str">
        <f>IF(ISBLANK(Q893),"",_xlfn.XLOOKUP(Q893,'pokedex_(Update_04.21)'!$A$2:$A$959,'pokedex_(Update_04.21)'!$I$2:$I$959,""))</f>
        <v/>
      </c>
      <c r="T893" s="37" t="str">
        <f>IF(ISBLANK(Q893),"",IF(_xlfn.XLOOKUP(Q893,'pokedex_(Update_04.21)'!$A$2:$A$959,'pokedex_(Update_04.21)'!$J$2:$J$959,"")=0,"",_xlfn.XLOOKUP(Q893,'pokedex_(Update_04.21)'!$A$2:$A$959,'pokedex_(Update_04.21)'!$J$2:$J$959,"")))</f>
        <v/>
      </c>
    </row>
    <row r="894" spans="1:20" x14ac:dyDescent="0.35">
      <c r="A894" s="37"/>
      <c r="B894" s="37"/>
      <c r="C894" s="37" t="str">
        <f>IF(ISBLANK(A894),"",_xlfn.XLOOKUP(A894,'pokedex_(Update_04.21)'!$A$2:$A$959,'pokedex_(Update_04.21)'!$I$2:$I$959,""))</f>
        <v/>
      </c>
      <c r="D894" s="37" t="str">
        <f>IF(ISBLANK(A894),"",IF(_xlfn.XLOOKUP(A894,'pokedex_(Update_04.21)'!$A$2:$A$959,'pokedex_(Update_04.21)'!$J$2:$J$959,"")=0,"",_xlfn.XLOOKUP(A894,'pokedex_(Update_04.21)'!$A$2:$A$959,'pokedex_(Update_04.21)'!$J$2:$J$959,"")))</f>
        <v/>
      </c>
      <c r="Q894" s="37"/>
      <c r="R894" s="37"/>
      <c r="S894" s="37" t="str">
        <f>IF(ISBLANK(Q894),"",_xlfn.XLOOKUP(Q894,'pokedex_(Update_04.21)'!$A$2:$A$959,'pokedex_(Update_04.21)'!$I$2:$I$959,""))</f>
        <v/>
      </c>
      <c r="T894" s="37" t="str">
        <f>IF(ISBLANK(Q894),"",IF(_xlfn.XLOOKUP(Q894,'pokedex_(Update_04.21)'!$A$2:$A$959,'pokedex_(Update_04.21)'!$J$2:$J$959,"")=0,"",_xlfn.XLOOKUP(Q894,'pokedex_(Update_04.21)'!$A$2:$A$959,'pokedex_(Update_04.21)'!$J$2:$J$959,"")))</f>
        <v/>
      </c>
    </row>
    <row r="895" spans="1:20" x14ac:dyDescent="0.35">
      <c r="A895" s="37"/>
      <c r="B895" s="37"/>
      <c r="C895" s="37" t="str">
        <f>IF(ISBLANK(A895),"",_xlfn.XLOOKUP(A895,'pokedex_(Update_04.21)'!$A$2:$A$959,'pokedex_(Update_04.21)'!$I$2:$I$959,""))</f>
        <v/>
      </c>
      <c r="D895" s="37" t="str">
        <f>IF(ISBLANK(A895),"",IF(_xlfn.XLOOKUP(A895,'pokedex_(Update_04.21)'!$A$2:$A$959,'pokedex_(Update_04.21)'!$J$2:$J$959,"")=0,"",_xlfn.XLOOKUP(A895,'pokedex_(Update_04.21)'!$A$2:$A$959,'pokedex_(Update_04.21)'!$J$2:$J$959,"")))</f>
        <v/>
      </c>
      <c r="Q895" s="37"/>
      <c r="R895" s="37"/>
      <c r="S895" s="37" t="str">
        <f>IF(ISBLANK(Q895),"",_xlfn.XLOOKUP(Q895,'pokedex_(Update_04.21)'!$A$2:$A$959,'pokedex_(Update_04.21)'!$I$2:$I$959,""))</f>
        <v/>
      </c>
      <c r="T895" s="37" t="str">
        <f>IF(ISBLANK(Q895),"",IF(_xlfn.XLOOKUP(Q895,'pokedex_(Update_04.21)'!$A$2:$A$959,'pokedex_(Update_04.21)'!$J$2:$J$959,"")=0,"",_xlfn.XLOOKUP(Q895,'pokedex_(Update_04.21)'!$A$2:$A$959,'pokedex_(Update_04.21)'!$J$2:$J$959,"")))</f>
        <v/>
      </c>
    </row>
    <row r="896" spans="1:20" x14ac:dyDescent="0.35">
      <c r="A896" s="37"/>
      <c r="B896" s="37"/>
      <c r="C896" s="37" t="str">
        <f>IF(ISBLANK(A896),"",_xlfn.XLOOKUP(A896,'pokedex_(Update_04.21)'!$A$2:$A$959,'pokedex_(Update_04.21)'!$I$2:$I$959,""))</f>
        <v/>
      </c>
      <c r="D896" s="37" t="str">
        <f>IF(ISBLANK(A896),"",IF(_xlfn.XLOOKUP(A896,'pokedex_(Update_04.21)'!$A$2:$A$959,'pokedex_(Update_04.21)'!$J$2:$J$959,"")=0,"",_xlfn.XLOOKUP(A896,'pokedex_(Update_04.21)'!$A$2:$A$959,'pokedex_(Update_04.21)'!$J$2:$J$959,"")))</f>
        <v/>
      </c>
      <c r="Q896" s="37"/>
      <c r="R896" s="37"/>
      <c r="S896" s="37" t="str">
        <f>IF(ISBLANK(Q896),"",_xlfn.XLOOKUP(Q896,'pokedex_(Update_04.21)'!$A$2:$A$959,'pokedex_(Update_04.21)'!$I$2:$I$959,""))</f>
        <v/>
      </c>
      <c r="T896" s="37" t="str">
        <f>IF(ISBLANK(Q896),"",IF(_xlfn.XLOOKUP(Q896,'pokedex_(Update_04.21)'!$A$2:$A$959,'pokedex_(Update_04.21)'!$J$2:$J$959,"")=0,"",_xlfn.XLOOKUP(Q896,'pokedex_(Update_04.21)'!$A$2:$A$959,'pokedex_(Update_04.21)'!$J$2:$J$959,"")))</f>
        <v/>
      </c>
    </row>
    <row r="897" spans="1:20" x14ac:dyDescent="0.35">
      <c r="A897" s="37"/>
      <c r="B897" s="37"/>
      <c r="C897" s="37" t="str">
        <f>IF(ISBLANK(A897),"",_xlfn.XLOOKUP(A897,'pokedex_(Update_04.21)'!$A$2:$A$959,'pokedex_(Update_04.21)'!$I$2:$I$959,""))</f>
        <v/>
      </c>
      <c r="D897" s="37" t="str">
        <f>IF(ISBLANK(A897),"",IF(_xlfn.XLOOKUP(A897,'pokedex_(Update_04.21)'!$A$2:$A$959,'pokedex_(Update_04.21)'!$J$2:$J$959,"")=0,"",_xlfn.XLOOKUP(A897,'pokedex_(Update_04.21)'!$A$2:$A$959,'pokedex_(Update_04.21)'!$J$2:$J$959,"")))</f>
        <v/>
      </c>
      <c r="Q897" s="37"/>
      <c r="R897" s="37"/>
      <c r="S897" s="37" t="str">
        <f>IF(ISBLANK(Q897),"",_xlfn.XLOOKUP(Q897,'pokedex_(Update_04.21)'!$A$2:$A$959,'pokedex_(Update_04.21)'!$I$2:$I$959,""))</f>
        <v/>
      </c>
      <c r="T897" s="37" t="str">
        <f>IF(ISBLANK(Q897),"",IF(_xlfn.XLOOKUP(Q897,'pokedex_(Update_04.21)'!$A$2:$A$959,'pokedex_(Update_04.21)'!$J$2:$J$959,"")=0,"",_xlfn.XLOOKUP(Q897,'pokedex_(Update_04.21)'!$A$2:$A$959,'pokedex_(Update_04.21)'!$J$2:$J$959,"")))</f>
        <v/>
      </c>
    </row>
    <row r="898" spans="1:20" x14ac:dyDescent="0.35">
      <c r="A898" s="37"/>
      <c r="B898" s="37"/>
      <c r="C898" s="37" t="str">
        <f>IF(ISBLANK(A898),"",_xlfn.XLOOKUP(A898,'pokedex_(Update_04.21)'!$A$2:$A$959,'pokedex_(Update_04.21)'!$I$2:$I$959,""))</f>
        <v/>
      </c>
      <c r="D898" s="37" t="str">
        <f>IF(ISBLANK(A898),"",IF(_xlfn.XLOOKUP(A898,'pokedex_(Update_04.21)'!$A$2:$A$959,'pokedex_(Update_04.21)'!$J$2:$J$959,"")=0,"",_xlfn.XLOOKUP(A898,'pokedex_(Update_04.21)'!$A$2:$A$959,'pokedex_(Update_04.21)'!$J$2:$J$959,"")))</f>
        <v/>
      </c>
      <c r="Q898" s="37"/>
      <c r="R898" s="37"/>
      <c r="S898" s="37" t="str">
        <f>IF(ISBLANK(Q898),"",_xlfn.XLOOKUP(Q898,'pokedex_(Update_04.21)'!$A$2:$A$959,'pokedex_(Update_04.21)'!$I$2:$I$959,""))</f>
        <v/>
      </c>
      <c r="T898" s="37" t="str">
        <f>IF(ISBLANK(Q898),"",IF(_xlfn.XLOOKUP(Q898,'pokedex_(Update_04.21)'!$A$2:$A$959,'pokedex_(Update_04.21)'!$J$2:$J$959,"")=0,"",_xlfn.XLOOKUP(Q898,'pokedex_(Update_04.21)'!$A$2:$A$959,'pokedex_(Update_04.21)'!$J$2:$J$959,"")))</f>
        <v/>
      </c>
    </row>
    <row r="899" spans="1:20" x14ac:dyDescent="0.35">
      <c r="A899" s="37"/>
      <c r="B899" s="37"/>
      <c r="C899" s="37" t="str">
        <f>IF(ISBLANK(A899),"",_xlfn.XLOOKUP(A899,'pokedex_(Update_04.21)'!$A$2:$A$959,'pokedex_(Update_04.21)'!$I$2:$I$959,""))</f>
        <v/>
      </c>
      <c r="D899" s="37" t="str">
        <f>IF(ISBLANK(A899),"",IF(_xlfn.XLOOKUP(A899,'pokedex_(Update_04.21)'!$A$2:$A$959,'pokedex_(Update_04.21)'!$J$2:$J$959,"")=0,"",_xlfn.XLOOKUP(A899,'pokedex_(Update_04.21)'!$A$2:$A$959,'pokedex_(Update_04.21)'!$J$2:$J$959,"")))</f>
        <v/>
      </c>
      <c r="Q899" s="37"/>
      <c r="R899" s="37"/>
      <c r="S899" s="37" t="str">
        <f>IF(ISBLANK(Q899),"",_xlfn.XLOOKUP(Q899,'pokedex_(Update_04.21)'!$A$2:$A$959,'pokedex_(Update_04.21)'!$I$2:$I$959,""))</f>
        <v/>
      </c>
      <c r="T899" s="37" t="str">
        <f>IF(ISBLANK(Q899),"",IF(_xlfn.XLOOKUP(Q899,'pokedex_(Update_04.21)'!$A$2:$A$959,'pokedex_(Update_04.21)'!$J$2:$J$959,"")=0,"",_xlfn.XLOOKUP(Q899,'pokedex_(Update_04.21)'!$A$2:$A$959,'pokedex_(Update_04.21)'!$J$2:$J$959,"")))</f>
        <v/>
      </c>
    </row>
    <row r="900" spans="1:20" x14ac:dyDescent="0.35">
      <c r="A900" s="37"/>
      <c r="B900" s="37"/>
      <c r="C900" s="37" t="str">
        <f>IF(ISBLANK(A900),"",_xlfn.XLOOKUP(A900,'pokedex_(Update_04.21)'!$A$2:$A$959,'pokedex_(Update_04.21)'!$I$2:$I$959,""))</f>
        <v/>
      </c>
      <c r="D900" s="37" t="str">
        <f>IF(ISBLANK(A900),"",IF(_xlfn.XLOOKUP(A900,'pokedex_(Update_04.21)'!$A$2:$A$959,'pokedex_(Update_04.21)'!$J$2:$J$959,"")=0,"",_xlfn.XLOOKUP(A900,'pokedex_(Update_04.21)'!$A$2:$A$959,'pokedex_(Update_04.21)'!$J$2:$J$959,"")))</f>
        <v/>
      </c>
      <c r="Q900" s="37"/>
      <c r="R900" s="37"/>
      <c r="S900" s="37" t="str">
        <f>IF(ISBLANK(Q900),"",_xlfn.XLOOKUP(Q900,'pokedex_(Update_04.21)'!$A$2:$A$959,'pokedex_(Update_04.21)'!$I$2:$I$959,""))</f>
        <v/>
      </c>
      <c r="T900" s="37" t="str">
        <f>IF(ISBLANK(Q900),"",IF(_xlfn.XLOOKUP(Q900,'pokedex_(Update_04.21)'!$A$2:$A$959,'pokedex_(Update_04.21)'!$J$2:$J$959,"")=0,"",_xlfn.XLOOKUP(Q900,'pokedex_(Update_04.21)'!$A$2:$A$959,'pokedex_(Update_04.21)'!$J$2:$J$959,"")))</f>
        <v/>
      </c>
    </row>
    <row r="901" spans="1:20" x14ac:dyDescent="0.35">
      <c r="A901" s="37"/>
      <c r="B901" s="37"/>
      <c r="C901" s="37" t="str">
        <f>IF(ISBLANK(A901),"",_xlfn.XLOOKUP(A901,'pokedex_(Update_04.21)'!$A$2:$A$959,'pokedex_(Update_04.21)'!$I$2:$I$959,""))</f>
        <v/>
      </c>
      <c r="D901" s="37" t="str">
        <f>IF(ISBLANK(A901),"",IF(_xlfn.XLOOKUP(A901,'pokedex_(Update_04.21)'!$A$2:$A$959,'pokedex_(Update_04.21)'!$J$2:$J$959,"")=0,"",_xlfn.XLOOKUP(A901,'pokedex_(Update_04.21)'!$A$2:$A$959,'pokedex_(Update_04.21)'!$J$2:$J$959,"")))</f>
        <v/>
      </c>
      <c r="Q901" s="37"/>
      <c r="R901" s="37"/>
      <c r="S901" s="37" t="str">
        <f>IF(ISBLANK(Q901),"",_xlfn.XLOOKUP(Q901,'pokedex_(Update_04.21)'!$A$2:$A$959,'pokedex_(Update_04.21)'!$I$2:$I$959,""))</f>
        <v/>
      </c>
      <c r="T901" s="37" t="str">
        <f>IF(ISBLANK(Q901),"",IF(_xlfn.XLOOKUP(Q901,'pokedex_(Update_04.21)'!$A$2:$A$959,'pokedex_(Update_04.21)'!$J$2:$J$959,"")=0,"",_xlfn.XLOOKUP(Q901,'pokedex_(Update_04.21)'!$A$2:$A$959,'pokedex_(Update_04.21)'!$J$2:$J$959,"")))</f>
        <v/>
      </c>
    </row>
    <row r="902" spans="1:20" x14ac:dyDescent="0.35">
      <c r="A902" s="37"/>
      <c r="B902" s="37"/>
      <c r="C902" s="37" t="str">
        <f>IF(ISBLANK(A902),"",_xlfn.XLOOKUP(A902,'pokedex_(Update_04.21)'!$A$2:$A$959,'pokedex_(Update_04.21)'!$I$2:$I$959,""))</f>
        <v/>
      </c>
      <c r="D902" s="37" t="str">
        <f>IF(ISBLANK(A902),"",IF(_xlfn.XLOOKUP(A902,'pokedex_(Update_04.21)'!$A$2:$A$959,'pokedex_(Update_04.21)'!$J$2:$J$959,"")=0,"",_xlfn.XLOOKUP(A902,'pokedex_(Update_04.21)'!$A$2:$A$959,'pokedex_(Update_04.21)'!$J$2:$J$959,"")))</f>
        <v/>
      </c>
      <c r="Q902" s="37"/>
      <c r="R902" s="37"/>
      <c r="S902" s="37" t="str">
        <f>IF(ISBLANK(Q902),"",_xlfn.XLOOKUP(Q902,'pokedex_(Update_04.21)'!$A$2:$A$959,'pokedex_(Update_04.21)'!$I$2:$I$959,""))</f>
        <v/>
      </c>
      <c r="T902" s="37" t="str">
        <f>IF(ISBLANK(Q902),"",IF(_xlfn.XLOOKUP(Q902,'pokedex_(Update_04.21)'!$A$2:$A$959,'pokedex_(Update_04.21)'!$J$2:$J$959,"")=0,"",_xlfn.XLOOKUP(Q902,'pokedex_(Update_04.21)'!$A$2:$A$959,'pokedex_(Update_04.21)'!$J$2:$J$959,"")))</f>
        <v/>
      </c>
    </row>
    <row r="903" spans="1:20" x14ac:dyDescent="0.35">
      <c r="A903" s="37"/>
      <c r="B903" s="37"/>
      <c r="C903" s="37" t="str">
        <f>IF(ISBLANK(A903),"",_xlfn.XLOOKUP(A903,'pokedex_(Update_04.21)'!$A$2:$A$959,'pokedex_(Update_04.21)'!$I$2:$I$959,""))</f>
        <v/>
      </c>
      <c r="D903" s="37" t="str">
        <f>IF(ISBLANK(A903),"",IF(_xlfn.XLOOKUP(A903,'pokedex_(Update_04.21)'!$A$2:$A$959,'pokedex_(Update_04.21)'!$J$2:$J$959,"")=0,"",_xlfn.XLOOKUP(A903,'pokedex_(Update_04.21)'!$A$2:$A$959,'pokedex_(Update_04.21)'!$J$2:$J$959,"")))</f>
        <v/>
      </c>
      <c r="Q903" s="37"/>
      <c r="R903" s="37"/>
      <c r="S903" s="37" t="str">
        <f>IF(ISBLANK(Q903),"",_xlfn.XLOOKUP(Q903,'pokedex_(Update_04.21)'!$A$2:$A$959,'pokedex_(Update_04.21)'!$I$2:$I$959,""))</f>
        <v/>
      </c>
      <c r="T903" s="37" t="str">
        <f>IF(ISBLANK(Q903),"",IF(_xlfn.XLOOKUP(Q903,'pokedex_(Update_04.21)'!$A$2:$A$959,'pokedex_(Update_04.21)'!$J$2:$J$959,"")=0,"",_xlfn.XLOOKUP(Q903,'pokedex_(Update_04.21)'!$A$2:$A$959,'pokedex_(Update_04.21)'!$J$2:$J$959,"")))</f>
        <v/>
      </c>
    </row>
    <row r="904" spans="1:20" x14ac:dyDescent="0.35">
      <c r="A904" s="37"/>
      <c r="B904" s="37"/>
      <c r="C904" s="37" t="str">
        <f>IF(ISBLANK(A904),"",_xlfn.XLOOKUP(A904,'pokedex_(Update_04.21)'!$A$2:$A$959,'pokedex_(Update_04.21)'!$I$2:$I$959,""))</f>
        <v/>
      </c>
      <c r="D904" s="37" t="str">
        <f>IF(ISBLANK(A904),"",IF(_xlfn.XLOOKUP(A904,'pokedex_(Update_04.21)'!$A$2:$A$959,'pokedex_(Update_04.21)'!$J$2:$J$959,"")=0,"",_xlfn.XLOOKUP(A904,'pokedex_(Update_04.21)'!$A$2:$A$959,'pokedex_(Update_04.21)'!$J$2:$J$959,"")))</f>
        <v/>
      </c>
      <c r="Q904" s="37"/>
      <c r="R904" s="37"/>
      <c r="S904" s="37" t="str">
        <f>IF(ISBLANK(Q904),"",_xlfn.XLOOKUP(Q904,'pokedex_(Update_04.21)'!$A$2:$A$959,'pokedex_(Update_04.21)'!$I$2:$I$959,""))</f>
        <v/>
      </c>
      <c r="T904" s="37" t="str">
        <f>IF(ISBLANK(Q904),"",IF(_xlfn.XLOOKUP(Q904,'pokedex_(Update_04.21)'!$A$2:$A$959,'pokedex_(Update_04.21)'!$J$2:$J$959,"")=0,"",_xlfn.XLOOKUP(Q904,'pokedex_(Update_04.21)'!$A$2:$A$959,'pokedex_(Update_04.21)'!$J$2:$J$959,"")))</f>
        <v/>
      </c>
    </row>
    <row r="905" spans="1:20" x14ac:dyDescent="0.35">
      <c r="A905" s="37"/>
      <c r="B905" s="37"/>
      <c r="C905" s="37" t="str">
        <f>IF(ISBLANK(A905),"",_xlfn.XLOOKUP(A905,'pokedex_(Update_04.21)'!$A$2:$A$959,'pokedex_(Update_04.21)'!$I$2:$I$959,""))</f>
        <v/>
      </c>
      <c r="D905" s="37" t="str">
        <f>IF(ISBLANK(A905),"",IF(_xlfn.XLOOKUP(A905,'pokedex_(Update_04.21)'!$A$2:$A$959,'pokedex_(Update_04.21)'!$J$2:$J$959,"")=0,"",_xlfn.XLOOKUP(A905,'pokedex_(Update_04.21)'!$A$2:$A$959,'pokedex_(Update_04.21)'!$J$2:$J$959,"")))</f>
        <v/>
      </c>
      <c r="Q905" s="37"/>
      <c r="R905" s="37"/>
      <c r="S905" s="37" t="str">
        <f>IF(ISBLANK(Q905),"",_xlfn.XLOOKUP(Q905,'pokedex_(Update_04.21)'!$A$2:$A$959,'pokedex_(Update_04.21)'!$I$2:$I$959,""))</f>
        <v/>
      </c>
      <c r="T905" s="37" t="str">
        <f>IF(ISBLANK(Q905),"",IF(_xlfn.XLOOKUP(Q905,'pokedex_(Update_04.21)'!$A$2:$A$959,'pokedex_(Update_04.21)'!$J$2:$J$959,"")=0,"",_xlfn.XLOOKUP(Q905,'pokedex_(Update_04.21)'!$A$2:$A$959,'pokedex_(Update_04.21)'!$J$2:$J$959,"")))</f>
        <v/>
      </c>
    </row>
    <row r="906" spans="1:20" x14ac:dyDescent="0.35">
      <c r="A906" s="37"/>
      <c r="B906" s="37"/>
      <c r="C906" s="37" t="str">
        <f>IF(ISBLANK(A906),"",_xlfn.XLOOKUP(A906,'pokedex_(Update_04.21)'!$A$2:$A$959,'pokedex_(Update_04.21)'!$I$2:$I$959,""))</f>
        <v/>
      </c>
      <c r="D906" s="37" t="str">
        <f>IF(ISBLANK(A906),"",IF(_xlfn.XLOOKUP(A906,'pokedex_(Update_04.21)'!$A$2:$A$959,'pokedex_(Update_04.21)'!$J$2:$J$959,"")=0,"",_xlfn.XLOOKUP(A906,'pokedex_(Update_04.21)'!$A$2:$A$959,'pokedex_(Update_04.21)'!$J$2:$J$959,"")))</f>
        <v/>
      </c>
      <c r="Q906" s="37"/>
      <c r="R906" s="37"/>
      <c r="S906" s="37" t="str">
        <f>IF(ISBLANK(Q906),"",_xlfn.XLOOKUP(Q906,'pokedex_(Update_04.21)'!$A$2:$A$959,'pokedex_(Update_04.21)'!$I$2:$I$959,""))</f>
        <v/>
      </c>
      <c r="T906" s="37" t="str">
        <f>IF(ISBLANK(Q906),"",IF(_xlfn.XLOOKUP(Q906,'pokedex_(Update_04.21)'!$A$2:$A$959,'pokedex_(Update_04.21)'!$J$2:$J$959,"")=0,"",_xlfn.XLOOKUP(Q906,'pokedex_(Update_04.21)'!$A$2:$A$959,'pokedex_(Update_04.21)'!$J$2:$J$959,"")))</f>
        <v/>
      </c>
    </row>
    <row r="907" spans="1:20" x14ac:dyDescent="0.35">
      <c r="A907" s="37"/>
      <c r="B907" s="37"/>
      <c r="C907" s="37" t="str">
        <f>IF(ISBLANK(A907),"",_xlfn.XLOOKUP(A907,'pokedex_(Update_04.21)'!$A$2:$A$959,'pokedex_(Update_04.21)'!$I$2:$I$959,""))</f>
        <v/>
      </c>
      <c r="D907" s="37" t="str">
        <f>IF(ISBLANK(A907),"",IF(_xlfn.XLOOKUP(A907,'pokedex_(Update_04.21)'!$A$2:$A$959,'pokedex_(Update_04.21)'!$J$2:$J$959,"")=0,"",_xlfn.XLOOKUP(A907,'pokedex_(Update_04.21)'!$A$2:$A$959,'pokedex_(Update_04.21)'!$J$2:$J$959,"")))</f>
        <v/>
      </c>
      <c r="Q907" s="37"/>
      <c r="R907" s="37"/>
      <c r="S907" s="37" t="str">
        <f>IF(ISBLANK(Q907),"",_xlfn.XLOOKUP(Q907,'pokedex_(Update_04.21)'!$A$2:$A$959,'pokedex_(Update_04.21)'!$I$2:$I$959,""))</f>
        <v/>
      </c>
      <c r="T907" s="37" t="str">
        <f>IF(ISBLANK(Q907),"",IF(_xlfn.XLOOKUP(Q907,'pokedex_(Update_04.21)'!$A$2:$A$959,'pokedex_(Update_04.21)'!$J$2:$J$959,"")=0,"",_xlfn.XLOOKUP(Q907,'pokedex_(Update_04.21)'!$A$2:$A$959,'pokedex_(Update_04.21)'!$J$2:$J$959,"")))</f>
        <v/>
      </c>
    </row>
    <row r="908" spans="1:20" x14ac:dyDescent="0.35">
      <c r="A908" s="37"/>
      <c r="B908" s="37"/>
      <c r="C908" s="37" t="str">
        <f>IF(ISBLANK(A908),"",_xlfn.XLOOKUP(A908,'pokedex_(Update_04.21)'!$A$2:$A$959,'pokedex_(Update_04.21)'!$I$2:$I$959,""))</f>
        <v/>
      </c>
      <c r="D908" s="37" t="str">
        <f>IF(ISBLANK(A908),"",IF(_xlfn.XLOOKUP(A908,'pokedex_(Update_04.21)'!$A$2:$A$959,'pokedex_(Update_04.21)'!$J$2:$J$959,"")=0,"",_xlfn.XLOOKUP(A908,'pokedex_(Update_04.21)'!$A$2:$A$959,'pokedex_(Update_04.21)'!$J$2:$J$959,"")))</f>
        <v/>
      </c>
      <c r="Q908" s="37"/>
      <c r="R908" s="37"/>
      <c r="S908" s="37" t="str">
        <f>IF(ISBLANK(Q908),"",_xlfn.XLOOKUP(Q908,'pokedex_(Update_04.21)'!$A$2:$A$959,'pokedex_(Update_04.21)'!$I$2:$I$959,""))</f>
        <v/>
      </c>
      <c r="T908" s="37" t="str">
        <f>IF(ISBLANK(Q908),"",IF(_xlfn.XLOOKUP(Q908,'pokedex_(Update_04.21)'!$A$2:$A$959,'pokedex_(Update_04.21)'!$J$2:$J$959,"")=0,"",_xlfn.XLOOKUP(Q908,'pokedex_(Update_04.21)'!$A$2:$A$959,'pokedex_(Update_04.21)'!$J$2:$J$959,"")))</f>
        <v/>
      </c>
    </row>
    <row r="909" spans="1:20" x14ac:dyDescent="0.35">
      <c r="A909" s="37"/>
      <c r="B909" s="37"/>
      <c r="C909" s="37" t="str">
        <f>IF(ISBLANK(A909),"",_xlfn.XLOOKUP(A909,'pokedex_(Update_04.21)'!$A$2:$A$959,'pokedex_(Update_04.21)'!$I$2:$I$959,""))</f>
        <v/>
      </c>
      <c r="D909" s="37" t="str">
        <f>IF(ISBLANK(A909),"",IF(_xlfn.XLOOKUP(A909,'pokedex_(Update_04.21)'!$A$2:$A$959,'pokedex_(Update_04.21)'!$J$2:$J$959,"")=0,"",_xlfn.XLOOKUP(A909,'pokedex_(Update_04.21)'!$A$2:$A$959,'pokedex_(Update_04.21)'!$J$2:$J$959,"")))</f>
        <v/>
      </c>
      <c r="Q909" s="37"/>
      <c r="R909" s="37"/>
      <c r="S909" s="37" t="str">
        <f>IF(ISBLANK(Q909),"",_xlfn.XLOOKUP(Q909,'pokedex_(Update_04.21)'!$A$2:$A$959,'pokedex_(Update_04.21)'!$I$2:$I$959,""))</f>
        <v/>
      </c>
      <c r="T909" s="37" t="str">
        <f>IF(ISBLANK(Q909),"",IF(_xlfn.XLOOKUP(Q909,'pokedex_(Update_04.21)'!$A$2:$A$959,'pokedex_(Update_04.21)'!$J$2:$J$959,"")=0,"",_xlfn.XLOOKUP(Q909,'pokedex_(Update_04.21)'!$A$2:$A$959,'pokedex_(Update_04.21)'!$J$2:$J$959,"")))</f>
        <v/>
      </c>
    </row>
    <row r="910" spans="1:20" x14ac:dyDescent="0.35">
      <c r="A910" s="37"/>
      <c r="B910" s="37"/>
      <c r="C910" s="37" t="str">
        <f>IF(ISBLANK(A910),"",_xlfn.XLOOKUP(A910,'pokedex_(Update_04.21)'!$A$2:$A$959,'pokedex_(Update_04.21)'!$I$2:$I$959,""))</f>
        <v/>
      </c>
      <c r="D910" s="37" t="str">
        <f>IF(ISBLANK(A910),"",IF(_xlfn.XLOOKUP(A910,'pokedex_(Update_04.21)'!$A$2:$A$959,'pokedex_(Update_04.21)'!$J$2:$J$959,"")=0,"",_xlfn.XLOOKUP(A910,'pokedex_(Update_04.21)'!$A$2:$A$959,'pokedex_(Update_04.21)'!$J$2:$J$959,"")))</f>
        <v/>
      </c>
      <c r="Q910" s="37"/>
      <c r="R910" s="37"/>
      <c r="S910" s="37" t="str">
        <f>IF(ISBLANK(Q910),"",_xlfn.XLOOKUP(Q910,'pokedex_(Update_04.21)'!$A$2:$A$959,'pokedex_(Update_04.21)'!$I$2:$I$959,""))</f>
        <v/>
      </c>
      <c r="T910" s="37" t="str">
        <f>IF(ISBLANK(Q910),"",IF(_xlfn.XLOOKUP(Q910,'pokedex_(Update_04.21)'!$A$2:$A$959,'pokedex_(Update_04.21)'!$J$2:$J$959,"")=0,"",_xlfn.XLOOKUP(Q910,'pokedex_(Update_04.21)'!$A$2:$A$959,'pokedex_(Update_04.21)'!$J$2:$J$959,"")))</f>
        <v/>
      </c>
    </row>
    <row r="911" spans="1:20" x14ac:dyDescent="0.35">
      <c r="A911" s="37"/>
      <c r="B911" s="37"/>
      <c r="C911" s="37" t="str">
        <f>IF(ISBLANK(A911),"",_xlfn.XLOOKUP(A911,'pokedex_(Update_04.21)'!$A$2:$A$959,'pokedex_(Update_04.21)'!$I$2:$I$959,""))</f>
        <v/>
      </c>
      <c r="D911" s="37" t="str">
        <f>IF(ISBLANK(A911),"",IF(_xlfn.XLOOKUP(A911,'pokedex_(Update_04.21)'!$A$2:$A$959,'pokedex_(Update_04.21)'!$J$2:$J$959,"")=0,"",_xlfn.XLOOKUP(A911,'pokedex_(Update_04.21)'!$A$2:$A$959,'pokedex_(Update_04.21)'!$J$2:$J$959,"")))</f>
        <v/>
      </c>
      <c r="Q911" s="37"/>
      <c r="R911" s="37"/>
      <c r="S911" s="37" t="str">
        <f>IF(ISBLANK(Q911),"",_xlfn.XLOOKUP(Q911,'pokedex_(Update_04.21)'!$A$2:$A$959,'pokedex_(Update_04.21)'!$I$2:$I$959,""))</f>
        <v/>
      </c>
      <c r="T911" s="37" t="str">
        <f>IF(ISBLANK(Q911),"",IF(_xlfn.XLOOKUP(Q911,'pokedex_(Update_04.21)'!$A$2:$A$959,'pokedex_(Update_04.21)'!$J$2:$J$959,"")=0,"",_xlfn.XLOOKUP(Q911,'pokedex_(Update_04.21)'!$A$2:$A$959,'pokedex_(Update_04.21)'!$J$2:$J$959,"")))</f>
        <v/>
      </c>
    </row>
    <row r="912" spans="1:20" x14ac:dyDescent="0.35">
      <c r="A912" s="37"/>
      <c r="B912" s="37"/>
      <c r="C912" s="37" t="str">
        <f>IF(ISBLANK(A912),"",_xlfn.XLOOKUP(A912,'pokedex_(Update_04.21)'!$A$2:$A$959,'pokedex_(Update_04.21)'!$I$2:$I$959,""))</f>
        <v/>
      </c>
      <c r="D912" s="37" t="str">
        <f>IF(ISBLANK(A912),"",IF(_xlfn.XLOOKUP(A912,'pokedex_(Update_04.21)'!$A$2:$A$959,'pokedex_(Update_04.21)'!$J$2:$J$959,"")=0,"",_xlfn.XLOOKUP(A912,'pokedex_(Update_04.21)'!$A$2:$A$959,'pokedex_(Update_04.21)'!$J$2:$J$959,"")))</f>
        <v/>
      </c>
      <c r="Q912" s="37"/>
      <c r="R912" s="37"/>
      <c r="S912" s="37" t="str">
        <f>IF(ISBLANK(Q912),"",_xlfn.XLOOKUP(Q912,'pokedex_(Update_04.21)'!$A$2:$A$959,'pokedex_(Update_04.21)'!$I$2:$I$959,""))</f>
        <v/>
      </c>
      <c r="T912" s="37" t="str">
        <f>IF(ISBLANK(Q912),"",IF(_xlfn.XLOOKUP(Q912,'pokedex_(Update_04.21)'!$A$2:$A$959,'pokedex_(Update_04.21)'!$J$2:$J$959,"")=0,"",_xlfn.XLOOKUP(Q912,'pokedex_(Update_04.21)'!$A$2:$A$959,'pokedex_(Update_04.21)'!$J$2:$J$959,"")))</f>
        <v/>
      </c>
    </row>
    <row r="913" spans="1:20" x14ac:dyDescent="0.35">
      <c r="A913" s="37"/>
      <c r="B913" s="37"/>
      <c r="C913" s="37" t="str">
        <f>IF(ISBLANK(A913),"",_xlfn.XLOOKUP(A913,'pokedex_(Update_04.21)'!$A$2:$A$959,'pokedex_(Update_04.21)'!$I$2:$I$959,""))</f>
        <v/>
      </c>
      <c r="D913" s="37" t="str">
        <f>IF(ISBLANK(A913),"",IF(_xlfn.XLOOKUP(A913,'pokedex_(Update_04.21)'!$A$2:$A$959,'pokedex_(Update_04.21)'!$J$2:$J$959,"")=0,"",_xlfn.XLOOKUP(A913,'pokedex_(Update_04.21)'!$A$2:$A$959,'pokedex_(Update_04.21)'!$J$2:$J$959,"")))</f>
        <v/>
      </c>
      <c r="Q913" s="37"/>
      <c r="R913" s="37"/>
      <c r="S913" s="37" t="str">
        <f>IF(ISBLANK(Q913),"",_xlfn.XLOOKUP(Q913,'pokedex_(Update_04.21)'!$A$2:$A$959,'pokedex_(Update_04.21)'!$I$2:$I$959,""))</f>
        <v/>
      </c>
      <c r="T913" s="37" t="str">
        <f>IF(ISBLANK(Q913),"",IF(_xlfn.XLOOKUP(Q913,'pokedex_(Update_04.21)'!$A$2:$A$959,'pokedex_(Update_04.21)'!$J$2:$J$959,"")=0,"",_xlfn.XLOOKUP(Q913,'pokedex_(Update_04.21)'!$A$2:$A$959,'pokedex_(Update_04.21)'!$J$2:$J$959,"")))</f>
        <v/>
      </c>
    </row>
    <row r="914" spans="1:20" x14ac:dyDescent="0.35">
      <c r="A914" s="37"/>
      <c r="B914" s="37"/>
      <c r="C914" s="37" t="str">
        <f>IF(ISBLANK(A914),"",_xlfn.XLOOKUP(A914,'pokedex_(Update_04.21)'!$A$2:$A$959,'pokedex_(Update_04.21)'!$I$2:$I$959,""))</f>
        <v/>
      </c>
      <c r="D914" s="37" t="str">
        <f>IF(ISBLANK(A914),"",IF(_xlfn.XLOOKUP(A914,'pokedex_(Update_04.21)'!$A$2:$A$959,'pokedex_(Update_04.21)'!$J$2:$J$959,"")=0,"",_xlfn.XLOOKUP(A914,'pokedex_(Update_04.21)'!$A$2:$A$959,'pokedex_(Update_04.21)'!$J$2:$J$959,"")))</f>
        <v/>
      </c>
      <c r="Q914" s="37"/>
      <c r="R914" s="37"/>
      <c r="S914" s="37" t="str">
        <f>IF(ISBLANK(Q914),"",_xlfn.XLOOKUP(Q914,'pokedex_(Update_04.21)'!$A$2:$A$959,'pokedex_(Update_04.21)'!$I$2:$I$959,""))</f>
        <v/>
      </c>
      <c r="T914" s="37" t="str">
        <f>IF(ISBLANK(Q914),"",IF(_xlfn.XLOOKUP(Q914,'pokedex_(Update_04.21)'!$A$2:$A$959,'pokedex_(Update_04.21)'!$J$2:$J$959,"")=0,"",_xlfn.XLOOKUP(Q914,'pokedex_(Update_04.21)'!$A$2:$A$959,'pokedex_(Update_04.21)'!$J$2:$J$959,"")))</f>
        <v/>
      </c>
    </row>
    <row r="915" spans="1:20" x14ac:dyDescent="0.35">
      <c r="A915" s="37"/>
      <c r="B915" s="37"/>
      <c r="C915" s="37" t="str">
        <f>IF(ISBLANK(A915),"",_xlfn.XLOOKUP(A915,'pokedex_(Update_04.21)'!$A$2:$A$959,'pokedex_(Update_04.21)'!$I$2:$I$959,""))</f>
        <v/>
      </c>
      <c r="D915" s="37" t="str">
        <f>IF(ISBLANK(A915),"",IF(_xlfn.XLOOKUP(A915,'pokedex_(Update_04.21)'!$A$2:$A$959,'pokedex_(Update_04.21)'!$J$2:$J$959,"")=0,"",_xlfn.XLOOKUP(A915,'pokedex_(Update_04.21)'!$A$2:$A$959,'pokedex_(Update_04.21)'!$J$2:$J$959,"")))</f>
        <v/>
      </c>
      <c r="Q915" s="37"/>
      <c r="R915" s="37"/>
      <c r="S915" s="37" t="str">
        <f>IF(ISBLANK(Q915),"",_xlfn.XLOOKUP(Q915,'pokedex_(Update_04.21)'!$A$2:$A$959,'pokedex_(Update_04.21)'!$I$2:$I$959,""))</f>
        <v/>
      </c>
      <c r="T915" s="37" t="str">
        <f>IF(ISBLANK(Q915),"",IF(_xlfn.XLOOKUP(Q915,'pokedex_(Update_04.21)'!$A$2:$A$959,'pokedex_(Update_04.21)'!$J$2:$J$959,"")=0,"",_xlfn.XLOOKUP(Q915,'pokedex_(Update_04.21)'!$A$2:$A$959,'pokedex_(Update_04.21)'!$J$2:$J$959,"")))</f>
        <v/>
      </c>
    </row>
    <row r="916" spans="1:20" x14ac:dyDescent="0.35">
      <c r="A916" s="37"/>
      <c r="B916" s="37"/>
      <c r="C916" s="37" t="str">
        <f>IF(ISBLANK(A916),"",_xlfn.XLOOKUP(A916,'pokedex_(Update_04.21)'!$A$2:$A$959,'pokedex_(Update_04.21)'!$I$2:$I$959,""))</f>
        <v/>
      </c>
      <c r="D916" s="37" t="str">
        <f>IF(ISBLANK(A916),"",IF(_xlfn.XLOOKUP(A916,'pokedex_(Update_04.21)'!$A$2:$A$959,'pokedex_(Update_04.21)'!$J$2:$J$959,"")=0,"",_xlfn.XLOOKUP(A916,'pokedex_(Update_04.21)'!$A$2:$A$959,'pokedex_(Update_04.21)'!$J$2:$J$959,"")))</f>
        <v/>
      </c>
      <c r="Q916" s="37"/>
      <c r="R916" s="37"/>
      <c r="S916" s="37" t="str">
        <f>IF(ISBLANK(Q916),"",_xlfn.XLOOKUP(Q916,'pokedex_(Update_04.21)'!$A$2:$A$959,'pokedex_(Update_04.21)'!$I$2:$I$959,""))</f>
        <v/>
      </c>
      <c r="T916" s="37" t="str">
        <f>IF(ISBLANK(Q916),"",IF(_xlfn.XLOOKUP(Q916,'pokedex_(Update_04.21)'!$A$2:$A$959,'pokedex_(Update_04.21)'!$J$2:$J$959,"")=0,"",_xlfn.XLOOKUP(Q916,'pokedex_(Update_04.21)'!$A$2:$A$959,'pokedex_(Update_04.21)'!$J$2:$J$959,"")))</f>
        <v/>
      </c>
    </row>
    <row r="917" spans="1:20" x14ac:dyDescent="0.35">
      <c r="A917" s="37"/>
      <c r="B917" s="37"/>
      <c r="C917" s="37" t="str">
        <f>IF(ISBLANK(A917),"",_xlfn.XLOOKUP(A917,'pokedex_(Update_04.21)'!$A$2:$A$959,'pokedex_(Update_04.21)'!$I$2:$I$959,""))</f>
        <v/>
      </c>
      <c r="D917" s="37" t="str">
        <f>IF(ISBLANK(A917),"",IF(_xlfn.XLOOKUP(A917,'pokedex_(Update_04.21)'!$A$2:$A$959,'pokedex_(Update_04.21)'!$J$2:$J$959,"")=0,"",_xlfn.XLOOKUP(A917,'pokedex_(Update_04.21)'!$A$2:$A$959,'pokedex_(Update_04.21)'!$J$2:$J$959,"")))</f>
        <v/>
      </c>
      <c r="Q917" s="37"/>
      <c r="R917" s="37"/>
      <c r="S917" s="37" t="str">
        <f>IF(ISBLANK(Q917),"",_xlfn.XLOOKUP(Q917,'pokedex_(Update_04.21)'!$A$2:$A$959,'pokedex_(Update_04.21)'!$I$2:$I$959,""))</f>
        <v/>
      </c>
      <c r="T917" s="37" t="str">
        <f>IF(ISBLANK(Q917),"",IF(_xlfn.XLOOKUP(Q917,'pokedex_(Update_04.21)'!$A$2:$A$959,'pokedex_(Update_04.21)'!$J$2:$J$959,"")=0,"",_xlfn.XLOOKUP(Q917,'pokedex_(Update_04.21)'!$A$2:$A$959,'pokedex_(Update_04.21)'!$J$2:$J$959,"")))</f>
        <v/>
      </c>
    </row>
    <row r="918" spans="1:20" x14ac:dyDescent="0.35">
      <c r="A918" s="37"/>
      <c r="B918" s="37"/>
      <c r="C918" s="37" t="str">
        <f>IF(ISBLANK(A918),"",_xlfn.XLOOKUP(A918,'pokedex_(Update_04.21)'!$A$2:$A$959,'pokedex_(Update_04.21)'!$I$2:$I$959,""))</f>
        <v/>
      </c>
      <c r="D918" s="37" t="str">
        <f>IF(ISBLANK(A918),"",IF(_xlfn.XLOOKUP(A918,'pokedex_(Update_04.21)'!$A$2:$A$959,'pokedex_(Update_04.21)'!$J$2:$J$959,"")=0,"",_xlfn.XLOOKUP(A918,'pokedex_(Update_04.21)'!$A$2:$A$959,'pokedex_(Update_04.21)'!$J$2:$J$959,"")))</f>
        <v/>
      </c>
      <c r="Q918" s="37"/>
      <c r="R918" s="37"/>
      <c r="S918" s="37" t="str">
        <f>IF(ISBLANK(Q918),"",_xlfn.XLOOKUP(Q918,'pokedex_(Update_04.21)'!$A$2:$A$959,'pokedex_(Update_04.21)'!$I$2:$I$959,""))</f>
        <v/>
      </c>
      <c r="T918" s="37" t="str">
        <f>IF(ISBLANK(Q918),"",IF(_xlfn.XLOOKUP(Q918,'pokedex_(Update_04.21)'!$A$2:$A$959,'pokedex_(Update_04.21)'!$J$2:$J$959,"")=0,"",_xlfn.XLOOKUP(Q918,'pokedex_(Update_04.21)'!$A$2:$A$959,'pokedex_(Update_04.21)'!$J$2:$J$959,"")))</f>
        <v/>
      </c>
    </row>
    <row r="919" spans="1:20" x14ac:dyDescent="0.35">
      <c r="A919" s="37"/>
      <c r="B919" s="37"/>
      <c r="C919" s="37" t="str">
        <f>IF(ISBLANK(A919),"",_xlfn.XLOOKUP(A919,'pokedex_(Update_04.21)'!$A$2:$A$959,'pokedex_(Update_04.21)'!$I$2:$I$959,""))</f>
        <v/>
      </c>
      <c r="D919" s="37" t="str">
        <f>IF(ISBLANK(A919),"",IF(_xlfn.XLOOKUP(A919,'pokedex_(Update_04.21)'!$A$2:$A$959,'pokedex_(Update_04.21)'!$J$2:$J$959,"")=0,"",_xlfn.XLOOKUP(A919,'pokedex_(Update_04.21)'!$A$2:$A$959,'pokedex_(Update_04.21)'!$J$2:$J$959,"")))</f>
        <v/>
      </c>
      <c r="Q919" s="37"/>
      <c r="R919" s="37"/>
      <c r="S919" s="37" t="str">
        <f>IF(ISBLANK(Q919),"",_xlfn.XLOOKUP(Q919,'pokedex_(Update_04.21)'!$A$2:$A$959,'pokedex_(Update_04.21)'!$I$2:$I$959,""))</f>
        <v/>
      </c>
      <c r="T919" s="37" t="str">
        <f>IF(ISBLANK(Q919),"",IF(_xlfn.XLOOKUP(Q919,'pokedex_(Update_04.21)'!$A$2:$A$959,'pokedex_(Update_04.21)'!$J$2:$J$959,"")=0,"",_xlfn.XLOOKUP(Q919,'pokedex_(Update_04.21)'!$A$2:$A$959,'pokedex_(Update_04.21)'!$J$2:$J$959,"")))</f>
        <v/>
      </c>
    </row>
    <row r="920" spans="1:20" x14ac:dyDescent="0.35">
      <c r="A920" s="37"/>
      <c r="B920" s="37"/>
      <c r="C920" s="37" t="str">
        <f>IF(ISBLANK(A920),"",_xlfn.XLOOKUP(A920,'pokedex_(Update_04.21)'!$A$2:$A$959,'pokedex_(Update_04.21)'!$I$2:$I$959,""))</f>
        <v/>
      </c>
      <c r="D920" s="37" t="str">
        <f>IF(ISBLANK(A920),"",IF(_xlfn.XLOOKUP(A920,'pokedex_(Update_04.21)'!$A$2:$A$959,'pokedex_(Update_04.21)'!$J$2:$J$959,"")=0,"",_xlfn.XLOOKUP(A920,'pokedex_(Update_04.21)'!$A$2:$A$959,'pokedex_(Update_04.21)'!$J$2:$J$959,"")))</f>
        <v/>
      </c>
      <c r="Q920" s="37"/>
      <c r="R920" s="37"/>
      <c r="S920" s="37" t="str">
        <f>IF(ISBLANK(Q920),"",_xlfn.XLOOKUP(Q920,'pokedex_(Update_04.21)'!$A$2:$A$959,'pokedex_(Update_04.21)'!$I$2:$I$959,""))</f>
        <v/>
      </c>
      <c r="T920" s="37" t="str">
        <f>IF(ISBLANK(Q920),"",IF(_xlfn.XLOOKUP(Q920,'pokedex_(Update_04.21)'!$A$2:$A$959,'pokedex_(Update_04.21)'!$J$2:$J$959,"")=0,"",_xlfn.XLOOKUP(Q920,'pokedex_(Update_04.21)'!$A$2:$A$959,'pokedex_(Update_04.21)'!$J$2:$J$959,"")))</f>
        <v/>
      </c>
    </row>
    <row r="921" spans="1:20" x14ac:dyDescent="0.35">
      <c r="A921" s="37"/>
      <c r="B921" s="37"/>
      <c r="C921" s="37" t="str">
        <f>IF(ISBLANK(A921),"",_xlfn.XLOOKUP(A921,'pokedex_(Update_04.21)'!$A$2:$A$959,'pokedex_(Update_04.21)'!$I$2:$I$959,""))</f>
        <v/>
      </c>
      <c r="D921" s="37" t="str">
        <f>IF(ISBLANK(A921),"",IF(_xlfn.XLOOKUP(A921,'pokedex_(Update_04.21)'!$A$2:$A$959,'pokedex_(Update_04.21)'!$J$2:$J$959,"")=0,"",_xlfn.XLOOKUP(A921,'pokedex_(Update_04.21)'!$A$2:$A$959,'pokedex_(Update_04.21)'!$J$2:$J$959,"")))</f>
        <v/>
      </c>
      <c r="Q921" s="37"/>
      <c r="R921" s="37"/>
      <c r="S921" s="37" t="str">
        <f>IF(ISBLANK(Q921),"",_xlfn.XLOOKUP(Q921,'pokedex_(Update_04.21)'!$A$2:$A$959,'pokedex_(Update_04.21)'!$I$2:$I$959,""))</f>
        <v/>
      </c>
      <c r="T921" s="37" t="str">
        <f>IF(ISBLANK(Q921),"",IF(_xlfn.XLOOKUP(Q921,'pokedex_(Update_04.21)'!$A$2:$A$959,'pokedex_(Update_04.21)'!$J$2:$J$959,"")=0,"",_xlfn.XLOOKUP(Q921,'pokedex_(Update_04.21)'!$A$2:$A$959,'pokedex_(Update_04.21)'!$J$2:$J$959,"")))</f>
        <v/>
      </c>
    </row>
    <row r="922" spans="1:20" x14ac:dyDescent="0.35">
      <c r="A922" s="37"/>
      <c r="B922" s="37"/>
      <c r="C922" s="37" t="str">
        <f>IF(ISBLANK(A922),"",_xlfn.XLOOKUP(A922,'pokedex_(Update_04.21)'!$A$2:$A$959,'pokedex_(Update_04.21)'!$I$2:$I$959,""))</f>
        <v/>
      </c>
      <c r="D922" s="37" t="str">
        <f>IF(ISBLANK(A922),"",IF(_xlfn.XLOOKUP(A922,'pokedex_(Update_04.21)'!$A$2:$A$959,'pokedex_(Update_04.21)'!$J$2:$J$959,"")=0,"",_xlfn.XLOOKUP(A922,'pokedex_(Update_04.21)'!$A$2:$A$959,'pokedex_(Update_04.21)'!$J$2:$J$959,"")))</f>
        <v/>
      </c>
      <c r="Q922" s="37"/>
      <c r="R922" s="37"/>
      <c r="S922" s="37" t="str">
        <f>IF(ISBLANK(Q922),"",_xlfn.XLOOKUP(Q922,'pokedex_(Update_04.21)'!$A$2:$A$959,'pokedex_(Update_04.21)'!$I$2:$I$959,""))</f>
        <v/>
      </c>
      <c r="T922" s="37" t="str">
        <f>IF(ISBLANK(Q922),"",IF(_xlfn.XLOOKUP(Q922,'pokedex_(Update_04.21)'!$A$2:$A$959,'pokedex_(Update_04.21)'!$J$2:$J$959,"")=0,"",_xlfn.XLOOKUP(Q922,'pokedex_(Update_04.21)'!$A$2:$A$959,'pokedex_(Update_04.21)'!$J$2:$J$959,"")))</f>
        <v/>
      </c>
    </row>
    <row r="923" spans="1:20" x14ac:dyDescent="0.35">
      <c r="A923" s="37"/>
      <c r="B923" s="37"/>
      <c r="C923" s="37" t="str">
        <f>IF(ISBLANK(A923),"",_xlfn.XLOOKUP(A923,'pokedex_(Update_04.21)'!$A$2:$A$959,'pokedex_(Update_04.21)'!$I$2:$I$959,""))</f>
        <v/>
      </c>
      <c r="D923" s="37" t="str">
        <f>IF(ISBLANK(A923),"",IF(_xlfn.XLOOKUP(A923,'pokedex_(Update_04.21)'!$A$2:$A$959,'pokedex_(Update_04.21)'!$J$2:$J$959,"")=0,"",_xlfn.XLOOKUP(A923,'pokedex_(Update_04.21)'!$A$2:$A$959,'pokedex_(Update_04.21)'!$J$2:$J$959,"")))</f>
        <v/>
      </c>
      <c r="Q923" s="37"/>
      <c r="R923" s="37"/>
      <c r="S923" s="37" t="str">
        <f>IF(ISBLANK(Q923),"",_xlfn.XLOOKUP(Q923,'pokedex_(Update_04.21)'!$A$2:$A$959,'pokedex_(Update_04.21)'!$I$2:$I$959,""))</f>
        <v/>
      </c>
      <c r="T923" s="37" t="str">
        <f>IF(ISBLANK(Q923),"",IF(_xlfn.XLOOKUP(Q923,'pokedex_(Update_04.21)'!$A$2:$A$959,'pokedex_(Update_04.21)'!$J$2:$J$959,"")=0,"",_xlfn.XLOOKUP(Q923,'pokedex_(Update_04.21)'!$A$2:$A$959,'pokedex_(Update_04.21)'!$J$2:$J$959,"")))</f>
        <v/>
      </c>
    </row>
    <row r="924" spans="1:20" x14ac:dyDescent="0.35">
      <c r="A924" s="37"/>
      <c r="B924" s="37"/>
      <c r="C924" s="37" t="str">
        <f>IF(ISBLANK(A924),"",_xlfn.XLOOKUP(A924,'pokedex_(Update_04.21)'!$A$2:$A$959,'pokedex_(Update_04.21)'!$I$2:$I$959,""))</f>
        <v/>
      </c>
      <c r="D924" s="37" t="str">
        <f>IF(ISBLANK(A924),"",IF(_xlfn.XLOOKUP(A924,'pokedex_(Update_04.21)'!$A$2:$A$959,'pokedex_(Update_04.21)'!$J$2:$J$959,"")=0,"",_xlfn.XLOOKUP(A924,'pokedex_(Update_04.21)'!$A$2:$A$959,'pokedex_(Update_04.21)'!$J$2:$J$959,"")))</f>
        <v/>
      </c>
      <c r="Q924" s="37"/>
      <c r="R924" s="37"/>
      <c r="S924" s="37" t="str">
        <f>IF(ISBLANK(Q924),"",_xlfn.XLOOKUP(Q924,'pokedex_(Update_04.21)'!$A$2:$A$959,'pokedex_(Update_04.21)'!$I$2:$I$959,""))</f>
        <v/>
      </c>
      <c r="T924" s="37" t="str">
        <f>IF(ISBLANK(Q924),"",IF(_xlfn.XLOOKUP(Q924,'pokedex_(Update_04.21)'!$A$2:$A$959,'pokedex_(Update_04.21)'!$J$2:$J$959,"")=0,"",_xlfn.XLOOKUP(Q924,'pokedex_(Update_04.21)'!$A$2:$A$959,'pokedex_(Update_04.21)'!$J$2:$J$959,"")))</f>
        <v/>
      </c>
    </row>
    <row r="925" spans="1:20" x14ac:dyDescent="0.35">
      <c r="A925" s="37"/>
      <c r="B925" s="37"/>
      <c r="C925" s="37" t="str">
        <f>IF(ISBLANK(A925),"",_xlfn.XLOOKUP(A925,'pokedex_(Update_04.21)'!$A$2:$A$959,'pokedex_(Update_04.21)'!$I$2:$I$959,""))</f>
        <v/>
      </c>
      <c r="D925" s="37" t="str">
        <f>IF(ISBLANK(A925),"",IF(_xlfn.XLOOKUP(A925,'pokedex_(Update_04.21)'!$A$2:$A$959,'pokedex_(Update_04.21)'!$J$2:$J$959,"")=0,"",_xlfn.XLOOKUP(A925,'pokedex_(Update_04.21)'!$A$2:$A$959,'pokedex_(Update_04.21)'!$J$2:$J$959,"")))</f>
        <v/>
      </c>
      <c r="Q925" s="37"/>
      <c r="R925" s="37"/>
      <c r="S925" s="37" t="str">
        <f>IF(ISBLANK(Q925),"",_xlfn.XLOOKUP(Q925,'pokedex_(Update_04.21)'!$A$2:$A$959,'pokedex_(Update_04.21)'!$I$2:$I$959,""))</f>
        <v/>
      </c>
      <c r="T925" s="37" t="str">
        <f>IF(ISBLANK(Q925),"",IF(_xlfn.XLOOKUP(Q925,'pokedex_(Update_04.21)'!$A$2:$A$959,'pokedex_(Update_04.21)'!$J$2:$J$959,"")=0,"",_xlfn.XLOOKUP(Q925,'pokedex_(Update_04.21)'!$A$2:$A$959,'pokedex_(Update_04.21)'!$J$2:$J$959,"")))</f>
        <v/>
      </c>
    </row>
    <row r="926" spans="1:20" x14ac:dyDescent="0.35">
      <c r="A926" s="37"/>
      <c r="B926" s="37"/>
      <c r="C926" s="37" t="str">
        <f>IF(ISBLANK(A926),"",_xlfn.XLOOKUP(A926,'pokedex_(Update_04.21)'!$A$2:$A$959,'pokedex_(Update_04.21)'!$I$2:$I$959,""))</f>
        <v/>
      </c>
      <c r="D926" s="37" t="str">
        <f>IF(ISBLANK(A926),"",IF(_xlfn.XLOOKUP(A926,'pokedex_(Update_04.21)'!$A$2:$A$959,'pokedex_(Update_04.21)'!$J$2:$J$959,"")=0,"",_xlfn.XLOOKUP(A926,'pokedex_(Update_04.21)'!$A$2:$A$959,'pokedex_(Update_04.21)'!$J$2:$J$959,"")))</f>
        <v/>
      </c>
      <c r="Q926" s="37"/>
      <c r="R926" s="37"/>
      <c r="S926" s="37" t="str">
        <f>IF(ISBLANK(Q926),"",_xlfn.XLOOKUP(Q926,'pokedex_(Update_04.21)'!$A$2:$A$959,'pokedex_(Update_04.21)'!$I$2:$I$959,""))</f>
        <v/>
      </c>
      <c r="T926" s="37" t="str">
        <f>IF(ISBLANK(Q926),"",IF(_xlfn.XLOOKUP(Q926,'pokedex_(Update_04.21)'!$A$2:$A$959,'pokedex_(Update_04.21)'!$J$2:$J$959,"")=0,"",_xlfn.XLOOKUP(Q926,'pokedex_(Update_04.21)'!$A$2:$A$959,'pokedex_(Update_04.21)'!$J$2:$J$959,"")))</f>
        <v/>
      </c>
    </row>
    <row r="927" spans="1:20" x14ac:dyDescent="0.35">
      <c r="A927" s="37"/>
      <c r="B927" s="37"/>
      <c r="C927" s="37" t="str">
        <f>IF(ISBLANK(A927),"",_xlfn.XLOOKUP(A927,'pokedex_(Update_04.21)'!$A$2:$A$959,'pokedex_(Update_04.21)'!$I$2:$I$959,""))</f>
        <v/>
      </c>
      <c r="D927" s="37" t="str">
        <f>IF(ISBLANK(A927),"",IF(_xlfn.XLOOKUP(A927,'pokedex_(Update_04.21)'!$A$2:$A$959,'pokedex_(Update_04.21)'!$J$2:$J$959,"")=0,"",_xlfn.XLOOKUP(A927,'pokedex_(Update_04.21)'!$A$2:$A$959,'pokedex_(Update_04.21)'!$J$2:$J$959,"")))</f>
        <v/>
      </c>
      <c r="Q927" s="37"/>
      <c r="R927" s="37"/>
      <c r="S927" s="37" t="str">
        <f>IF(ISBLANK(Q927),"",_xlfn.XLOOKUP(Q927,'pokedex_(Update_04.21)'!$A$2:$A$959,'pokedex_(Update_04.21)'!$I$2:$I$959,""))</f>
        <v/>
      </c>
      <c r="T927" s="37" t="str">
        <f>IF(ISBLANK(Q927),"",IF(_xlfn.XLOOKUP(Q927,'pokedex_(Update_04.21)'!$A$2:$A$959,'pokedex_(Update_04.21)'!$J$2:$J$959,"")=0,"",_xlfn.XLOOKUP(Q927,'pokedex_(Update_04.21)'!$A$2:$A$959,'pokedex_(Update_04.21)'!$J$2:$J$959,"")))</f>
        <v/>
      </c>
    </row>
    <row r="928" spans="1:20" x14ac:dyDescent="0.35">
      <c r="A928" s="37"/>
      <c r="B928" s="37"/>
      <c r="C928" s="37" t="str">
        <f>IF(ISBLANK(A928),"",_xlfn.XLOOKUP(A928,'pokedex_(Update_04.21)'!$A$2:$A$959,'pokedex_(Update_04.21)'!$I$2:$I$959,""))</f>
        <v/>
      </c>
      <c r="D928" s="37" t="str">
        <f>IF(ISBLANK(A928),"",IF(_xlfn.XLOOKUP(A928,'pokedex_(Update_04.21)'!$A$2:$A$959,'pokedex_(Update_04.21)'!$J$2:$J$959,"")=0,"",_xlfn.XLOOKUP(A928,'pokedex_(Update_04.21)'!$A$2:$A$959,'pokedex_(Update_04.21)'!$J$2:$J$959,"")))</f>
        <v/>
      </c>
      <c r="Q928" s="37"/>
      <c r="R928" s="37"/>
      <c r="S928" s="37" t="str">
        <f>IF(ISBLANK(Q928),"",_xlfn.XLOOKUP(Q928,'pokedex_(Update_04.21)'!$A$2:$A$959,'pokedex_(Update_04.21)'!$I$2:$I$959,""))</f>
        <v/>
      </c>
      <c r="T928" s="37" t="str">
        <f>IF(ISBLANK(Q928),"",IF(_xlfn.XLOOKUP(Q928,'pokedex_(Update_04.21)'!$A$2:$A$959,'pokedex_(Update_04.21)'!$J$2:$J$959,"")=0,"",_xlfn.XLOOKUP(Q928,'pokedex_(Update_04.21)'!$A$2:$A$959,'pokedex_(Update_04.21)'!$J$2:$J$959,"")))</f>
        <v/>
      </c>
    </row>
    <row r="929" spans="1:20" x14ac:dyDescent="0.35">
      <c r="A929" s="37"/>
      <c r="B929" s="37"/>
      <c r="C929" s="37" t="str">
        <f>IF(ISBLANK(A929),"",_xlfn.XLOOKUP(A929,'pokedex_(Update_04.21)'!$A$2:$A$959,'pokedex_(Update_04.21)'!$I$2:$I$959,""))</f>
        <v/>
      </c>
      <c r="D929" s="37" t="str">
        <f>IF(ISBLANK(A929),"",IF(_xlfn.XLOOKUP(A929,'pokedex_(Update_04.21)'!$A$2:$A$959,'pokedex_(Update_04.21)'!$J$2:$J$959,"")=0,"",_xlfn.XLOOKUP(A929,'pokedex_(Update_04.21)'!$A$2:$A$959,'pokedex_(Update_04.21)'!$J$2:$J$959,"")))</f>
        <v/>
      </c>
      <c r="Q929" s="37"/>
      <c r="R929" s="37"/>
      <c r="S929" s="37" t="str">
        <f>IF(ISBLANK(Q929),"",_xlfn.XLOOKUP(Q929,'pokedex_(Update_04.21)'!$A$2:$A$959,'pokedex_(Update_04.21)'!$I$2:$I$959,""))</f>
        <v/>
      </c>
      <c r="T929" s="37" t="str">
        <f>IF(ISBLANK(Q929),"",IF(_xlfn.XLOOKUP(Q929,'pokedex_(Update_04.21)'!$A$2:$A$959,'pokedex_(Update_04.21)'!$J$2:$J$959,"")=0,"",_xlfn.XLOOKUP(Q929,'pokedex_(Update_04.21)'!$A$2:$A$959,'pokedex_(Update_04.21)'!$J$2:$J$959,"")))</f>
        <v/>
      </c>
    </row>
    <row r="930" spans="1:20" x14ac:dyDescent="0.35">
      <c r="A930" s="37"/>
      <c r="B930" s="37"/>
      <c r="C930" s="37" t="str">
        <f>IF(ISBLANK(A930),"",_xlfn.XLOOKUP(A930,'pokedex_(Update_04.21)'!$A$2:$A$959,'pokedex_(Update_04.21)'!$I$2:$I$959,""))</f>
        <v/>
      </c>
      <c r="D930" s="37" t="str">
        <f>IF(ISBLANK(A930),"",IF(_xlfn.XLOOKUP(A930,'pokedex_(Update_04.21)'!$A$2:$A$959,'pokedex_(Update_04.21)'!$J$2:$J$959,"")=0,"",_xlfn.XLOOKUP(A930,'pokedex_(Update_04.21)'!$A$2:$A$959,'pokedex_(Update_04.21)'!$J$2:$J$959,"")))</f>
        <v/>
      </c>
      <c r="Q930" s="37"/>
      <c r="R930" s="37"/>
      <c r="S930" s="37" t="str">
        <f>IF(ISBLANK(Q930),"",_xlfn.XLOOKUP(Q930,'pokedex_(Update_04.21)'!$A$2:$A$959,'pokedex_(Update_04.21)'!$I$2:$I$959,""))</f>
        <v/>
      </c>
      <c r="T930" s="37" t="str">
        <f>IF(ISBLANK(Q930),"",IF(_xlfn.XLOOKUP(Q930,'pokedex_(Update_04.21)'!$A$2:$A$959,'pokedex_(Update_04.21)'!$J$2:$J$959,"")=0,"",_xlfn.XLOOKUP(Q930,'pokedex_(Update_04.21)'!$A$2:$A$959,'pokedex_(Update_04.21)'!$J$2:$J$959,"")))</f>
        <v/>
      </c>
    </row>
    <row r="931" spans="1:20" x14ac:dyDescent="0.35">
      <c r="A931" s="37"/>
      <c r="B931" s="37"/>
      <c r="C931" s="37" t="str">
        <f>IF(ISBLANK(A931),"",_xlfn.XLOOKUP(A931,'pokedex_(Update_04.21)'!$A$2:$A$959,'pokedex_(Update_04.21)'!$I$2:$I$959,""))</f>
        <v/>
      </c>
      <c r="D931" s="37" t="str">
        <f>IF(ISBLANK(A931),"",IF(_xlfn.XLOOKUP(A931,'pokedex_(Update_04.21)'!$A$2:$A$959,'pokedex_(Update_04.21)'!$J$2:$J$959,"")=0,"",_xlfn.XLOOKUP(A931,'pokedex_(Update_04.21)'!$A$2:$A$959,'pokedex_(Update_04.21)'!$J$2:$J$959,"")))</f>
        <v/>
      </c>
      <c r="Q931" s="37"/>
      <c r="R931" s="37"/>
      <c r="S931" s="37" t="str">
        <f>IF(ISBLANK(Q931),"",_xlfn.XLOOKUP(Q931,'pokedex_(Update_04.21)'!$A$2:$A$959,'pokedex_(Update_04.21)'!$I$2:$I$959,""))</f>
        <v/>
      </c>
      <c r="T931" s="37" t="str">
        <f>IF(ISBLANK(Q931),"",IF(_xlfn.XLOOKUP(Q931,'pokedex_(Update_04.21)'!$A$2:$A$959,'pokedex_(Update_04.21)'!$J$2:$J$959,"")=0,"",_xlfn.XLOOKUP(Q931,'pokedex_(Update_04.21)'!$A$2:$A$959,'pokedex_(Update_04.21)'!$J$2:$J$959,"")))</f>
        <v/>
      </c>
    </row>
    <row r="932" spans="1:20" x14ac:dyDescent="0.35">
      <c r="A932" s="37"/>
      <c r="B932" s="37"/>
      <c r="C932" s="37" t="str">
        <f>IF(ISBLANK(A932),"",_xlfn.XLOOKUP(A932,'pokedex_(Update_04.21)'!$A$2:$A$959,'pokedex_(Update_04.21)'!$I$2:$I$959,""))</f>
        <v/>
      </c>
      <c r="D932" s="37" t="str">
        <f>IF(ISBLANK(A932),"",IF(_xlfn.XLOOKUP(A932,'pokedex_(Update_04.21)'!$A$2:$A$959,'pokedex_(Update_04.21)'!$J$2:$J$959,"")=0,"",_xlfn.XLOOKUP(A932,'pokedex_(Update_04.21)'!$A$2:$A$959,'pokedex_(Update_04.21)'!$J$2:$J$959,"")))</f>
        <v/>
      </c>
      <c r="Q932" s="37"/>
      <c r="R932" s="37"/>
      <c r="S932" s="37" t="str">
        <f>IF(ISBLANK(Q932),"",_xlfn.XLOOKUP(Q932,'pokedex_(Update_04.21)'!$A$2:$A$959,'pokedex_(Update_04.21)'!$I$2:$I$959,""))</f>
        <v/>
      </c>
      <c r="T932" s="37" t="str">
        <f>IF(ISBLANK(Q932),"",IF(_xlfn.XLOOKUP(Q932,'pokedex_(Update_04.21)'!$A$2:$A$959,'pokedex_(Update_04.21)'!$J$2:$J$959,"")=0,"",_xlfn.XLOOKUP(Q932,'pokedex_(Update_04.21)'!$A$2:$A$959,'pokedex_(Update_04.21)'!$J$2:$J$959,"")))</f>
        <v/>
      </c>
    </row>
    <row r="933" spans="1:20" x14ac:dyDescent="0.35">
      <c r="A933" s="37"/>
      <c r="B933" s="37"/>
      <c r="C933" s="37" t="str">
        <f>IF(ISBLANK(A933),"",_xlfn.XLOOKUP(A933,'pokedex_(Update_04.21)'!$A$2:$A$959,'pokedex_(Update_04.21)'!$I$2:$I$959,""))</f>
        <v/>
      </c>
      <c r="D933" s="37" t="str">
        <f>IF(ISBLANK(A933),"",IF(_xlfn.XLOOKUP(A933,'pokedex_(Update_04.21)'!$A$2:$A$959,'pokedex_(Update_04.21)'!$J$2:$J$959,"")=0,"",_xlfn.XLOOKUP(A933,'pokedex_(Update_04.21)'!$A$2:$A$959,'pokedex_(Update_04.21)'!$J$2:$J$959,"")))</f>
        <v/>
      </c>
      <c r="Q933" s="37"/>
      <c r="R933" s="37"/>
      <c r="S933" s="37" t="str">
        <f>IF(ISBLANK(Q933),"",_xlfn.XLOOKUP(Q933,'pokedex_(Update_04.21)'!$A$2:$A$959,'pokedex_(Update_04.21)'!$I$2:$I$959,""))</f>
        <v/>
      </c>
      <c r="T933" s="37" t="str">
        <f>IF(ISBLANK(Q933),"",IF(_xlfn.XLOOKUP(Q933,'pokedex_(Update_04.21)'!$A$2:$A$959,'pokedex_(Update_04.21)'!$J$2:$J$959,"")=0,"",_xlfn.XLOOKUP(Q933,'pokedex_(Update_04.21)'!$A$2:$A$959,'pokedex_(Update_04.21)'!$J$2:$J$959,"")))</f>
        <v/>
      </c>
    </row>
    <row r="934" spans="1:20" x14ac:dyDescent="0.35">
      <c r="A934" s="37"/>
      <c r="B934" s="37"/>
      <c r="C934" s="37" t="str">
        <f>IF(ISBLANK(A934),"",_xlfn.XLOOKUP(A934,'pokedex_(Update_04.21)'!$A$2:$A$959,'pokedex_(Update_04.21)'!$I$2:$I$959,""))</f>
        <v/>
      </c>
      <c r="D934" s="37" t="str">
        <f>IF(ISBLANK(A934),"",IF(_xlfn.XLOOKUP(A934,'pokedex_(Update_04.21)'!$A$2:$A$959,'pokedex_(Update_04.21)'!$J$2:$J$959,"")=0,"",_xlfn.XLOOKUP(A934,'pokedex_(Update_04.21)'!$A$2:$A$959,'pokedex_(Update_04.21)'!$J$2:$J$959,"")))</f>
        <v/>
      </c>
      <c r="Q934" s="37"/>
      <c r="R934" s="37"/>
      <c r="S934" s="37" t="str">
        <f>IF(ISBLANK(Q934),"",_xlfn.XLOOKUP(Q934,'pokedex_(Update_04.21)'!$A$2:$A$959,'pokedex_(Update_04.21)'!$I$2:$I$959,""))</f>
        <v/>
      </c>
      <c r="T934" s="37" t="str">
        <f>IF(ISBLANK(Q934),"",IF(_xlfn.XLOOKUP(Q934,'pokedex_(Update_04.21)'!$A$2:$A$959,'pokedex_(Update_04.21)'!$J$2:$J$959,"")=0,"",_xlfn.XLOOKUP(Q934,'pokedex_(Update_04.21)'!$A$2:$A$959,'pokedex_(Update_04.21)'!$J$2:$J$959,"")))</f>
        <v/>
      </c>
    </row>
    <row r="935" spans="1:20" x14ac:dyDescent="0.35">
      <c r="A935" s="37"/>
      <c r="B935" s="37"/>
      <c r="C935" s="37" t="str">
        <f>IF(ISBLANK(A935),"",_xlfn.XLOOKUP(A935,'pokedex_(Update_04.21)'!$A$2:$A$959,'pokedex_(Update_04.21)'!$I$2:$I$959,""))</f>
        <v/>
      </c>
      <c r="D935" s="37" t="str">
        <f>IF(ISBLANK(A935),"",IF(_xlfn.XLOOKUP(A935,'pokedex_(Update_04.21)'!$A$2:$A$959,'pokedex_(Update_04.21)'!$J$2:$J$959,"")=0,"",_xlfn.XLOOKUP(A935,'pokedex_(Update_04.21)'!$A$2:$A$959,'pokedex_(Update_04.21)'!$J$2:$J$959,"")))</f>
        <v/>
      </c>
      <c r="Q935" s="37"/>
      <c r="R935" s="37"/>
      <c r="S935" s="37" t="str">
        <f>IF(ISBLANK(Q935),"",_xlfn.XLOOKUP(Q935,'pokedex_(Update_04.21)'!$A$2:$A$959,'pokedex_(Update_04.21)'!$I$2:$I$959,""))</f>
        <v/>
      </c>
      <c r="T935" s="37" t="str">
        <f>IF(ISBLANK(Q935),"",IF(_xlfn.XLOOKUP(Q935,'pokedex_(Update_04.21)'!$A$2:$A$959,'pokedex_(Update_04.21)'!$J$2:$J$959,"")=0,"",_xlfn.XLOOKUP(Q935,'pokedex_(Update_04.21)'!$A$2:$A$959,'pokedex_(Update_04.21)'!$J$2:$J$959,"")))</f>
        <v/>
      </c>
    </row>
    <row r="936" spans="1:20" x14ac:dyDescent="0.35">
      <c r="A936" s="37"/>
      <c r="B936" s="37"/>
      <c r="C936" s="37" t="str">
        <f>IF(ISBLANK(A936),"",_xlfn.XLOOKUP(A936,'pokedex_(Update_04.21)'!$A$2:$A$959,'pokedex_(Update_04.21)'!$I$2:$I$959,""))</f>
        <v/>
      </c>
      <c r="D936" s="37" t="str">
        <f>IF(ISBLANK(A936),"",IF(_xlfn.XLOOKUP(A936,'pokedex_(Update_04.21)'!$A$2:$A$959,'pokedex_(Update_04.21)'!$J$2:$J$959,"")=0,"",_xlfn.XLOOKUP(A936,'pokedex_(Update_04.21)'!$A$2:$A$959,'pokedex_(Update_04.21)'!$J$2:$J$959,"")))</f>
        <v/>
      </c>
      <c r="Q936" s="37"/>
      <c r="R936" s="37"/>
      <c r="S936" s="37" t="str">
        <f>IF(ISBLANK(Q936),"",_xlfn.XLOOKUP(Q936,'pokedex_(Update_04.21)'!$A$2:$A$959,'pokedex_(Update_04.21)'!$I$2:$I$959,""))</f>
        <v/>
      </c>
      <c r="T936" s="37" t="str">
        <f>IF(ISBLANK(Q936),"",IF(_xlfn.XLOOKUP(Q936,'pokedex_(Update_04.21)'!$A$2:$A$959,'pokedex_(Update_04.21)'!$J$2:$J$959,"")=0,"",_xlfn.XLOOKUP(Q936,'pokedex_(Update_04.21)'!$A$2:$A$959,'pokedex_(Update_04.21)'!$J$2:$J$959,"")))</f>
        <v/>
      </c>
    </row>
    <row r="937" spans="1:20" x14ac:dyDescent="0.35">
      <c r="A937" s="37"/>
      <c r="B937" s="37"/>
      <c r="C937" s="37" t="str">
        <f>IF(ISBLANK(A937),"",_xlfn.XLOOKUP(A937,'pokedex_(Update_04.21)'!$A$2:$A$959,'pokedex_(Update_04.21)'!$I$2:$I$959,""))</f>
        <v/>
      </c>
      <c r="D937" s="37" t="str">
        <f>IF(ISBLANK(A937),"",IF(_xlfn.XLOOKUP(A937,'pokedex_(Update_04.21)'!$A$2:$A$959,'pokedex_(Update_04.21)'!$J$2:$J$959,"")=0,"",_xlfn.XLOOKUP(A937,'pokedex_(Update_04.21)'!$A$2:$A$959,'pokedex_(Update_04.21)'!$J$2:$J$959,"")))</f>
        <v/>
      </c>
      <c r="Q937" s="37"/>
      <c r="R937" s="37"/>
      <c r="S937" s="37" t="str">
        <f>IF(ISBLANK(Q937),"",_xlfn.XLOOKUP(Q937,'pokedex_(Update_04.21)'!$A$2:$A$959,'pokedex_(Update_04.21)'!$I$2:$I$959,""))</f>
        <v/>
      </c>
      <c r="T937" s="37" t="str">
        <f>IF(ISBLANK(Q937),"",IF(_xlfn.XLOOKUP(Q937,'pokedex_(Update_04.21)'!$A$2:$A$959,'pokedex_(Update_04.21)'!$J$2:$J$959,"")=0,"",_xlfn.XLOOKUP(Q937,'pokedex_(Update_04.21)'!$A$2:$A$959,'pokedex_(Update_04.21)'!$J$2:$J$959,"")))</f>
        <v/>
      </c>
    </row>
    <row r="938" spans="1:20" x14ac:dyDescent="0.35">
      <c r="A938" s="37"/>
      <c r="B938" s="37"/>
      <c r="C938" s="37" t="str">
        <f>IF(ISBLANK(A938),"",_xlfn.XLOOKUP(A938,'pokedex_(Update_04.21)'!$A$2:$A$959,'pokedex_(Update_04.21)'!$I$2:$I$959,""))</f>
        <v/>
      </c>
      <c r="D938" s="37" t="str">
        <f>IF(ISBLANK(A938),"",IF(_xlfn.XLOOKUP(A938,'pokedex_(Update_04.21)'!$A$2:$A$959,'pokedex_(Update_04.21)'!$J$2:$J$959,"")=0,"",_xlfn.XLOOKUP(A938,'pokedex_(Update_04.21)'!$A$2:$A$959,'pokedex_(Update_04.21)'!$J$2:$J$959,"")))</f>
        <v/>
      </c>
      <c r="Q938" s="37"/>
      <c r="R938" s="37"/>
      <c r="S938" s="37" t="str">
        <f>IF(ISBLANK(Q938),"",_xlfn.XLOOKUP(Q938,'pokedex_(Update_04.21)'!$A$2:$A$959,'pokedex_(Update_04.21)'!$I$2:$I$959,""))</f>
        <v/>
      </c>
      <c r="T938" s="37" t="str">
        <f>IF(ISBLANK(Q938),"",IF(_xlfn.XLOOKUP(Q938,'pokedex_(Update_04.21)'!$A$2:$A$959,'pokedex_(Update_04.21)'!$J$2:$J$959,"")=0,"",_xlfn.XLOOKUP(Q938,'pokedex_(Update_04.21)'!$A$2:$A$959,'pokedex_(Update_04.21)'!$J$2:$J$959,"")))</f>
        <v/>
      </c>
    </row>
    <row r="939" spans="1:20" x14ac:dyDescent="0.35">
      <c r="A939" s="37"/>
      <c r="B939" s="37"/>
      <c r="C939" s="37" t="str">
        <f>IF(ISBLANK(A939),"",_xlfn.XLOOKUP(A939,'pokedex_(Update_04.21)'!$A$2:$A$959,'pokedex_(Update_04.21)'!$I$2:$I$959,""))</f>
        <v/>
      </c>
      <c r="D939" s="37" t="str">
        <f>IF(ISBLANK(A939),"",IF(_xlfn.XLOOKUP(A939,'pokedex_(Update_04.21)'!$A$2:$A$959,'pokedex_(Update_04.21)'!$J$2:$J$959,"")=0,"",_xlfn.XLOOKUP(A939,'pokedex_(Update_04.21)'!$A$2:$A$959,'pokedex_(Update_04.21)'!$J$2:$J$959,"")))</f>
        <v/>
      </c>
      <c r="Q939" s="37"/>
      <c r="R939" s="37"/>
      <c r="S939" s="37" t="str">
        <f>IF(ISBLANK(Q939),"",_xlfn.XLOOKUP(Q939,'pokedex_(Update_04.21)'!$A$2:$A$959,'pokedex_(Update_04.21)'!$I$2:$I$959,""))</f>
        <v/>
      </c>
      <c r="T939" s="37" t="str">
        <f>IF(ISBLANK(Q939),"",IF(_xlfn.XLOOKUP(Q939,'pokedex_(Update_04.21)'!$A$2:$A$959,'pokedex_(Update_04.21)'!$J$2:$J$959,"")=0,"",_xlfn.XLOOKUP(Q939,'pokedex_(Update_04.21)'!$A$2:$A$959,'pokedex_(Update_04.21)'!$J$2:$J$959,"")))</f>
        <v/>
      </c>
    </row>
    <row r="940" spans="1:20" x14ac:dyDescent="0.35">
      <c r="A940" s="37"/>
      <c r="B940" s="37"/>
      <c r="C940" s="37" t="str">
        <f>IF(ISBLANK(A940),"",_xlfn.XLOOKUP(A940,'pokedex_(Update_04.21)'!$A$2:$A$959,'pokedex_(Update_04.21)'!$I$2:$I$959,""))</f>
        <v/>
      </c>
      <c r="D940" s="37" t="str">
        <f>IF(ISBLANK(A940),"",IF(_xlfn.XLOOKUP(A940,'pokedex_(Update_04.21)'!$A$2:$A$959,'pokedex_(Update_04.21)'!$J$2:$J$959,"")=0,"",_xlfn.XLOOKUP(A940,'pokedex_(Update_04.21)'!$A$2:$A$959,'pokedex_(Update_04.21)'!$J$2:$J$959,"")))</f>
        <v/>
      </c>
      <c r="Q940" s="37"/>
      <c r="R940" s="37"/>
      <c r="S940" s="37" t="str">
        <f>IF(ISBLANK(Q940),"",_xlfn.XLOOKUP(Q940,'pokedex_(Update_04.21)'!$A$2:$A$959,'pokedex_(Update_04.21)'!$I$2:$I$959,""))</f>
        <v/>
      </c>
      <c r="T940" s="37" t="str">
        <f>IF(ISBLANK(Q940),"",IF(_xlfn.XLOOKUP(Q940,'pokedex_(Update_04.21)'!$A$2:$A$959,'pokedex_(Update_04.21)'!$J$2:$J$959,"")=0,"",_xlfn.XLOOKUP(Q940,'pokedex_(Update_04.21)'!$A$2:$A$959,'pokedex_(Update_04.21)'!$J$2:$J$959,"")))</f>
        <v/>
      </c>
    </row>
    <row r="941" spans="1:20" x14ac:dyDescent="0.35">
      <c r="A941" s="37"/>
      <c r="B941" s="37"/>
      <c r="C941" s="37" t="str">
        <f>IF(ISBLANK(A941),"",_xlfn.XLOOKUP(A941,'pokedex_(Update_04.21)'!$A$2:$A$959,'pokedex_(Update_04.21)'!$I$2:$I$959,""))</f>
        <v/>
      </c>
      <c r="D941" s="37" t="str">
        <f>IF(ISBLANK(A941),"",IF(_xlfn.XLOOKUP(A941,'pokedex_(Update_04.21)'!$A$2:$A$959,'pokedex_(Update_04.21)'!$J$2:$J$959,"")=0,"",_xlfn.XLOOKUP(A941,'pokedex_(Update_04.21)'!$A$2:$A$959,'pokedex_(Update_04.21)'!$J$2:$J$959,"")))</f>
        <v/>
      </c>
      <c r="Q941" s="37"/>
      <c r="R941" s="37"/>
      <c r="S941" s="37" t="str">
        <f>IF(ISBLANK(Q941),"",_xlfn.XLOOKUP(Q941,'pokedex_(Update_04.21)'!$A$2:$A$959,'pokedex_(Update_04.21)'!$I$2:$I$959,""))</f>
        <v/>
      </c>
      <c r="T941" s="37" t="str">
        <f>IF(ISBLANK(Q941),"",IF(_xlfn.XLOOKUP(Q941,'pokedex_(Update_04.21)'!$A$2:$A$959,'pokedex_(Update_04.21)'!$J$2:$J$959,"")=0,"",_xlfn.XLOOKUP(Q941,'pokedex_(Update_04.21)'!$A$2:$A$959,'pokedex_(Update_04.21)'!$J$2:$J$959,"")))</f>
        <v/>
      </c>
    </row>
    <row r="942" spans="1:20" x14ac:dyDescent="0.35">
      <c r="A942" s="37"/>
      <c r="B942" s="37"/>
      <c r="C942" s="37" t="str">
        <f>IF(ISBLANK(A942),"",_xlfn.XLOOKUP(A942,'pokedex_(Update_04.21)'!$A$2:$A$959,'pokedex_(Update_04.21)'!$I$2:$I$959,""))</f>
        <v/>
      </c>
      <c r="D942" s="37" t="str">
        <f>IF(ISBLANK(A942),"",IF(_xlfn.XLOOKUP(A942,'pokedex_(Update_04.21)'!$A$2:$A$959,'pokedex_(Update_04.21)'!$J$2:$J$959,"")=0,"",_xlfn.XLOOKUP(A942,'pokedex_(Update_04.21)'!$A$2:$A$959,'pokedex_(Update_04.21)'!$J$2:$J$959,"")))</f>
        <v/>
      </c>
      <c r="Q942" s="37"/>
      <c r="R942" s="37"/>
      <c r="S942" s="37" t="str">
        <f>IF(ISBLANK(Q942),"",_xlfn.XLOOKUP(Q942,'pokedex_(Update_04.21)'!$A$2:$A$959,'pokedex_(Update_04.21)'!$I$2:$I$959,""))</f>
        <v/>
      </c>
      <c r="T942" s="37" t="str">
        <f>IF(ISBLANK(Q942),"",IF(_xlfn.XLOOKUP(Q942,'pokedex_(Update_04.21)'!$A$2:$A$959,'pokedex_(Update_04.21)'!$J$2:$J$959,"")=0,"",_xlfn.XLOOKUP(Q942,'pokedex_(Update_04.21)'!$A$2:$A$959,'pokedex_(Update_04.21)'!$J$2:$J$959,"")))</f>
        <v/>
      </c>
    </row>
    <row r="943" spans="1:20" x14ac:dyDescent="0.35">
      <c r="A943" s="37"/>
      <c r="B943" s="37"/>
      <c r="C943" s="37" t="str">
        <f>IF(ISBLANK(A943),"",_xlfn.XLOOKUP(A943,'pokedex_(Update_04.21)'!$A$2:$A$959,'pokedex_(Update_04.21)'!$I$2:$I$959,""))</f>
        <v/>
      </c>
      <c r="D943" s="37" t="str">
        <f>IF(ISBLANK(A943),"",IF(_xlfn.XLOOKUP(A943,'pokedex_(Update_04.21)'!$A$2:$A$959,'pokedex_(Update_04.21)'!$J$2:$J$959,"")=0,"",_xlfn.XLOOKUP(A943,'pokedex_(Update_04.21)'!$A$2:$A$959,'pokedex_(Update_04.21)'!$J$2:$J$959,"")))</f>
        <v/>
      </c>
      <c r="Q943" s="37"/>
      <c r="R943" s="37"/>
      <c r="S943" s="37" t="str">
        <f>IF(ISBLANK(Q943),"",_xlfn.XLOOKUP(Q943,'pokedex_(Update_04.21)'!$A$2:$A$959,'pokedex_(Update_04.21)'!$I$2:$I$959,""))</f>
        <v/>
      </c>
      <c r="T943" s="37" t="str">
        <f>IF(ISBLANK(Q943),"",IF(_xlfn.XLOOKUP(Q943,'pokedex_(Update_04.21)'!$A$2:$A$959,'pokedex_(Update_04.21)'!$J$2:$J$959,"")=0,"",_xlfn.XLOOKUP(Q943,'pokedex_(Update_04.21)'!$A$2:$A$959,'pokedex_(Update_04.21)'!$J$2:$J$959,"")))</f>
        <v/>
      </c>
    </row>
    <row r="944" spans="1:20" x14ac:dyDescent="0.35">
      <c r="A944" s="37"/>
      <c r="B944" s="37"/>
      <c r="C944" s="37" t="str">
        <f>IF(ISBLANK(A944),"",_xlfn.XLOOKUP(A944,'pokedex_(Update_04.21)'!$A$2:$A$959,'pokedex_(Update_04.21)'!$I$2:$I$959,""))</f>
        <v/>
      </c>
      <c r="D944" s="37" t="str">
        <f>IF(ISBLANK(A944),"",IF(_xlfn.XLOOKUP(A944,'pokedex_(Update_04.21)'!$A$2:$A$959,'pokedex_(Update_04.21)'!$J$2:$J$959,"")=0,"",_xlfn.XLOOKUP(A944,'pokedex_(Update_04.21)'!$A$2:$A$959,'pokedex_(Update_04.21)'!$J$2:$J$959,"")))</f>
        <v/>
      </c>
      <c r="Q944" s="37"/>
      <c r="R944" s="37"/>
      <c r="S944" s="37" t="str">
        <f>IF(ISBLANK(Q944),"",_xlfn.XLOOKUP(Q944,'pokedex_(Update_04.21)'!$A$2:$A$959,'pokedex_(Update_04.21)'!$I$2:$I$959,""))</f>
        <v/>
      </c>
      <c r="T944" s="37" t="str">
        <f>IF(ISBLANK(Q944),"",IF(_xlfn.XLOOKUP(Q944,'pokedex_(Update_04.21)'!$A$2:$A$959,'pokedex_(Update_04.21)'!$J$2:$J$959,"")=0,"",_xlfn.XLOOKUP(Q944,'pokedex_(Update_04.21)'!$A$2:$A$959,'pokedex_(Update_04.21)'!$J$2:$J$959,"")))</f>
        <v/>
      </c>
    </row>
    <row r="945" spans="1:20" x14ac:dyDescent="0.35">
      <c r="A945" s="37"/>
      <c r="B945" s="37"/>
      <c r="C945" s="37" t="str">
        <f>IF(ISBLANK(A945),"",_xlfn.XLOOKUP(A945,'pokedex_(Update_04.21)'!$A$2:$A$959,'pokedex_(Update_04.21)'!$I$2:$I$959,""))</f>
        <v/>
      </c>
      <c r="D945" s="37" t="str">
        <f>IF(ISBLANK(A945),"",IF(_xlfn.XLOOKUP(A945,'pokedex_(Update_04.21)'!$A$2:$A$959,'pokedex_(Update_04.21)'!$J$2:$J$959,"")=0,"",_xlfn.XLOOKUP(A945,'pokedex_(Update_04.21)'!$A$2:$A$959,'pokedex_(Update_04.21)'!$J$2:$J$959,"")))</f>
        <v/>
      </c>
      <c r="Q945" s="37"/>
      <c r="R945" s="37"/>
      <c r="S945" s="37" t="str">
        <f>IF(ISBLANK(Q945),"",_xlfn.XLOOKUP(Q945,'pokedex_(Update_04.21)'!$A$2:$A$959,'pokedex_(Update_04.21)'!$I$2:$I$959,""))</f>
        <v/>
      </c>
      <c r="T945" s="37" t="str">
        <f>IF(ISBLANK(Q945),"",IF(_xlfn.XLOOKUP(Q945,'pokedex_(Update_04.21)'!$A$2:$A$959,'pokedex_(Update_04.21)'!$J$2:$J$959,"")=0,"",_xlfn.XLOOKUP(Q945,'pokedex_(Update_04.21)'!$A$2:$A$959,'pokedex_(Update_04.21)'!$J$2:$J$959,"")))</f>
        <v/>
      </c>
    </row>
    <row r="946" spans="1:20" x14ac:dyDescent="0.35">
      <c r="A946" s="37"/>
      <c r="B946" s="37"/>
      <c r="C946" s="37" t="str">
        <f>IF(ISBLANK(A946),"",_xlfn.XLOOKUP(A946,'pokedex_(Update_04.21)'!$A$2:$A$959,'pokedex_(Update_04.21)'!$I$2:$I$959,""))</f>
        <v/>
      </c>
      <c r="D946" s="37" t="str">
        <f>IF(ISBLANK(A946),"",IF(_xlfn.XLOOKUP(A946,'pokedex_(Update_04.21)'!$A$2:$A$959,'pokedex_(Update_04.21)'!$J$2:$J$959,"")=0,"",_xlfn.XLOOKUP(A946,'pokedex_(Update_04.21)'!$A$2:$A$959,'pokedex_(Update_04.21)'!$J$2:$J$959,"")))</f>
        <v/>
      </c>
      <c r="Q946" s="37"/>
      <c r="R946" s="37"/>
      <c r="S946" s="37" t="str">
        <f>IF(ISBLANK(Q946),"",_xlfn.XLOOKUP(Q946,'pokedex_(Update_04.21)'!$A$2:$A$959,'pokedex_(Update_04.21)'!$I$2:$I$959,""))</f>
        <v/>
      </c>
      <c r="T946" s="37" t="str">
        <f>IF(ISBLANK(Q946),"",IF(_xlfn.XLOOKUP(Q946,'pokedex_(Update_04.21)'!$A$2:$A$959,'pokedex_(Update_04.21)'!$J$2:$J$959,"")=0,"",_xlfn.XLOOKUP(Q946,'pokedex_(Update_04.21)'!$A$2:$A$959,'pokedex_(Update_04.21)'!$J$2:$J$959,"")))</f>
        <v/>
      </c>
    </row>
    <row r="947" spans="1:20" x14ac:dyDescent="0.35">
      <c r="A947" s="37"/>
      <c r="B947" s="37"/>
      <c r="C947" s="37" t="str">
        <f>IF(ISBLANK(A947),"",_xlfn.XLOOKUP(A947,'pokedex_(Update_04.21)'!$A$2:$A$959,'pokedex_(Update_04.21)'!$I$2:$I$959,""))</f>
        <v/>
      </c>
      <c r="D947" s="37" t="str">
        <f>IF(ISBLANK(A947),"",IF(_xlfn.XLOOKUP(A947,'pokedex_(Update_04.21)'!$A$2:$A$959,'pokedex_(Update_04.21)'!$J$2:$J$959,"")=0,"",_xlfn.XLOOKUP(A947,'pokedex_(Update_04.21)'!$A$2:$A$959,'pokedex_(Update_04.21)'!$J$2:$J$959,"")))</f>
        <v/>
      </c>
      <c r="Q947" s="37"/>
      <c r="R947" s="37"/>
      <c r="S947" s="37" t="str">
        <f>IF(ISBLANK(Q947),"",_xlfn.XLOOKUP(Q947,'pokedex_(Update_04.21)'!$A$2:$A$959,'pokedex_(Update_04.21)'!$I$2:$I$959,""))</f>
        <v/>
      </c>
      <c r="T947" s="37" t="str">
        <f>IF(ISBLANK(Q947),"",IF(_xlfn.XLOOKUP(Q947,'pokedex_(Update_04.21)'!$A$2:$A$959,'pokedex_(Update_04.21)'!$J$2:$J$959,"")=0,"",_xlfn.XLOOKUP(Q947,'pokedex_(Update_04.21)'!$A$2:$A$959,'pokedex_(Update_04.21)'!$J$2:$J$959,"")))</f>
        <v/>
      </c>
    </row>
    <row r="948" spans="1:20" x14ac:dyDescent="0.35">
      <c r="A948" s="37"/>
      <c r="B948" s="37"/>
      <c r="C948" s="37" t="str">
        <f>IF(ISBLANK(A948),"",_xlfn.XLOOKUP(A948,'pokedex_(Update_04.21)'!$A$2:$A$959,'pokedex_(Update_04.21)'!$I$2:$I$959,""))</f>
        <v/>
      </c>
      <c r="D948" s="37" t="str">
        <f>IF(ISBLANK(A948),"",IF(_xlfn.XLOOKUP(A948,'pokedex_(Update_04.21)'!$A$2:$A$959,'pokedex_(Update_04.21)'!$J$2:$J$959,"")=0,"",_xlfn.XLOOKUP(A948,'pokedex_(Update_04.21)'!$A$2:$A$959,'pokedex_(Update_04.21)'!$J$2:$J$959,"")))</f>
        <v/>
      </c>
      <c r="Q948" s="37"/>
      <c r="R948" s="37"/>
      <c r="S948" s="37" t="str">
        <f>IF(ISBLANK(Q948),"",_xlfn.XLOOKUP(Q948,'pokedex_(Update_04.21)'!$A$2:$A$959,'pokedex_(Update_04.21)'!$I$2:$I$959,""))</f>
        <v/>
      </c>
      <c r="T948" s="37" t="str">
        <f>IF(ISBLANK(Q948),"",IF(_xlfn.XLOOKUP(Q948,'pokedex_(Update_04.21)'!$A$2:$A$959,'pokedex_(Update_04.21)'!$J$2:$J$959,"")=0,"",_xlfn.XLOOKUP(Q948,'pokedex_(Update_04.21)'!$A$2:$A$959,'pokedex_(Update_04.21)'!$J$2:$J$959,"")))</f>
        <v/>
      </c>
    </row>
    <row r="949" spans="1:20" x14ac:dyDescent="0.35">
      <c r="A949" s="37"/>
      <c r="B949" s="37"/>
      <c r="C949" s="37" t="str">
        <f>IF(ISBLANK(A949),"",_xlfn.XLOOKUP(A949,'pokedex_(Update_04.21)'!$A$2:$A$959,'pokedex_(Update_04.21)'!$I$2:$I$959,""))</f>
        <v/>
      </c>
      <c r="D949" s="37" t="str">
        <f>IF(ISBLANK(A949),"",IF(_xlfn.XLOOKUP(A949,'pokedex_(Update_04.21)'!$A$2:$A$959,'pokedex_(Update_04.21)'!$J$2:$J$959,"")=0,"",_xlfn.XLOOKUP(A949,'pokedex_(Update_04.21)'!$A$2:$A$959,'pokedex_(Update_04.21)'!$J$2:$J$959,"")))</f>
        <v/>
      </c>
      <c r="Q949" s="37"/>
      <c r="R949" s="37"/>
      <c r="S949" s="37" t="str">
        <f>IF(ISBLANK(Q949),"",_xlfn.XLOOKUP(Q949,'pokedex_(Update_04.21)'!$A$2:$A$959,'pokedex_(Update_04.21)'!$I$2:$I$959,""))</f>
        <v/>
      </c>
      <c r="T949" s="37" t="str">
        <f>IF(ISBLANK(Q949),"",IF(_xlfn.XLOOKUP(Q949,'pokedex_(Update_04.21)'!$A$2:$A$959,'pokedex_(Update_04.21)'!$J$2:$J$959,"")=0,"",_xlfn.XLOOKUP(Q949,'pokedex_(Update_04.21)'!$A$2:$A$959,'pokedex_(Update_04.21)'!$J$2:$J$959,"")))</f>
        <v/>
      </c>
    </row>
    <row r="950" spans="1:20" x14ac:dyDescent="0.35">
      <c r="A950" s="37"/>
      <c r="B950" s="37"/>
      <c r="C950" s="37" t="str">
        <f>IF(ISBLANK(A950),"",_xlfn.XLOOKUP(A950,'pokedex_(Update_04.21)'!$A$2:$A$959,'pokedex_(Update_04.21)'!$I$2:$I$959,""))</f>
        <v/>
      </c>
      <c r="D950" s="37" t="str">
        <f>IF(ISBLANK(A950),"",IF(_xlfn.XLOOKUP(A950,'pokedex_(Update_04.21)'!$A$2:$A$959,'pokedex_(Update_04.21)'!$J$2:$J$959,"")=0,"",_xlfn.XLOOKUP(A950,'pokedex_(Update_04.21)'!$A$2:$A$959,'pokedex_(Update_04.21)'!$J$2:$J$959,"")))</f>
        <v/>
      </c>
      <c r="Q950" s="37"/>
      <c r="R950" s="37"/>
      <c r="S950" s="37" t="str">
        <f>IF(ISBLANK(Q950),"",_xlfn.XLOOKUP(Q950,'pokedex_(Update_04.21)'!$A$2:$A$959,'pokedex_(Update_04.21)'!$I$2:$I$959,""))</f>
        <v/>
      </c>
      <c r="T950" s="37" t="str">
        <f>IF(ISBLANK(Q950),"",IF(_xlfn.XLOOKUP(Q950,'pokedex_(Update_04.21)'!$A$2:$A$959,'pokedex_(Update_04.21)'!$J$2:$J$959,"")=0,"",_xlfn.XLOOKUP(Q950,'pokedex_(Update_04.21)'!$A$2:$A$959,'pokedex_(Update_04.21)'!$J$2:$J$959,"")))</f>
        <v/>
      </c>
    </row>
    <row r="951" spans="1:20" x14ac:dyDescent="0.35">
      <c r="A951" s="37"/>
      <c r="B951" s="37"/>
      <c r="C951" s="37" t="str">
        <f>IF(ISBLANK(A951),"",_xlfn.XLOOKUP(A951,'pokedex_(Update_04.21)'!$A$2:$A$959,'pokedex_(Update_04.21)'!$I$2:$I$959,""))</f>
        <v/>
      </c>
      <c r="D951" s="37" t="str">
        <f>IF(ISBLANK(A951),"",IF(_xlfn.XLOOKUP(A951,'pokedex_(Update_04.21)'!$A$2:$A$959,'pokedex_(Update_04.21)'!$J$2:$J$959,"")=0,"",_xlfn.XLOOKUP(A951,'pokedex_(Update_04.21)'!$A$2:$A$959,'pokedex_(Update_04.21)'!$J$2:$J$959,"")))</f>
        <v/>
      </c>
      <c r="Q951" s="37"/>
      <c r="R951" s="37"/>
      <c r="S951" s="37" t="str">
        <f>IF(ISBLANK(Q951),"",_xlfn.XLOOKUP(Q951,'pokedex_(Update_04.21)'!$A$2:$A$959,'pokedex_(Update_04.21)'!$I$2:$I$959,""))</f>
        <v/>
      </c>
      <c r="T951" s="37" t="str">
        <f>IF(ISBLANK(Q951),"",IF(_xlfn.XLOOKUP(Q951,'pokedex_(Update_04.21)'!$A$2:$A$959,'pokedex_(Update_04.21)'!$J$2:$J$959,"")=0,"",_xlfn.XLOOKUP(Q951,'pokedex_(Update_04.21)'!$A$2:$A$959,'pokedex_(Update_04.21)'!$J$2:$J$959,"")))</f>
        <v/>
      </c>
    </row>
    <row r="952" spans="1:20" x14ac:dyDescent="0.35">
      <c r="A952" s="37"/>
      <c r="B952" s="37"/>
      <c r="C952" s="37" t="str">
        <f>IF(ISBLANK(A952),"",_xlfn.XLOOKUP(A952,'pokedex_(Update_04.21)'!$A$2:$A$959,'pokedex_(Update_04.21)'!$I$2:$I$959,""))</f>
        <v/>
      </c>
      <c r="D952" s="37" t="str">
        <f>IF(ISBLANK(A952),"",IF(_xlfn.XLOOKUP(A952,'pokedex_(Update_04.21)'!$A$2:$A$959,'pokedex_(Update_04.21)'!$J$2:$J$959,"")=0,"",_xlfn.XLOOKUP(A952,'pokedex_(Update_04.21)'!$A$2:$A$959,'pokedex_(Update_04.21)'!$J$2:$J$959,"")))</f>
        <v/>
      </c>
      <c r="Q952" s="37"/>
      <c r="R952" s="37"/>
      <c r="S952" s="37" t="str">
        <f>IF(ISBLANK(Q952),"",_xlfn.XLOOKUP(Q952,'pokedex_(Update_04.21)'!$A$2:$A$959,'pokedex_(Update_04.21)'!$I$2:$I$959,""))</f>
        <v/>
      </c>
      <c r="T952" s="37" t="str">
        <f>IF(ISBLANK(Q952),"",IF(_xlfn.XLOOKUP(Q952,'pokedex_(Update_04.21)'!$A$2:$A$959,'pokedex_(Update_04.21)'!$J$2:$J$959,"")=0,"",_xlfn.XLOOKUP(Q952,'pokedex_(Update_04.21)'!$A$2:$A$959,'pokedex_(Update_04.21)'!$J$2:$J$959,"")))</f>
        <v/>
      </c>
    </row>
    <row r="953" spans="1:20" x14ac:dyDescent="0.35">
      <c r="A953" s="37"/>
      <c r="B953" s="37"/>
      <c r="C953" s="37" t="str">
        <f>IF(ISBLANK(A953),"",_xlfn.XLOOKUP(A953,'pokedex_(Update_04.21)'!$A$2:$A$959,'pokedex_(Update_04.21)'!$I$2:$I$959,""))</f>
        <v/>
      </c>
      <c r="D953" s="37" t="str">
        <f>IF(ISBLANK(A953),"",IF(_xlfn.XLOOKUP(A953,'pokedex_(Update_04.21)'!$A$2:$A$959,'pokedex_(Update_04.21)'!$J$2:$J$959,"")=0,"",_xlfn.XLOOKUP(A953,'pokedex_(Update_04.21)'!$A$2:$A$959,'pokedex_(Update_04.21)'!$J$2:$J$959,"")))</f>
        <v/>
      </c>
      <c r="Q953" s="37"/>
      <c r="R953" s="37"/>
      <c r="S953" s="37" t="str">
        <f>IF(ISBLANK(Q953),"",_xlfn.XLOOKUP(Q953,'pokedex_(Update_04.21)'!$A$2:$A$959,'pokedex_(Update_04.21)'!$I$2:$I$959,""))</f>
        <v/>
      </c>
      <c r="T953" s="37" t="str">
        <f>IF(ISBLANK(Q953),"",IF(_xlfn.XLOOKUP(Q953,'pokedex_(Update_04.21)'!$A$2:$A$959,'pokedex_(Update_04.21)'!$J$2:$J$959,"")=0,"",_xlfn.XLOOKUP(Q953,'pokedex_(Update_04.21)'!$A$2:$A$959,'pokedex_(Update_04.21)'!$J$2:$J$959,"")))</f>
        <v/>
      </c>
    </row>
    <row r="954" spans="1:20" x14ac:dyDescent="0.35">
      <c r="A954" s="37"/>
      <c r="B954" s="37"/>
      <c r="C954" s="37" t="str">
        <f>IF(ISBLANK(A954),"",_xlfn.XLOOKUP(A954,'pokedex_(Update_04.21)'!$A$2:$A$959,'pokedex_(Update_04.21)'!$I$2:$I$959,""))</f>
        <v/>
      </c>
      <c r="D954" s="37" t="str">
        <f>IF(ISBLANK(A954),"",IF(_xlfn.XLOOKUP(A954,'pokedex_(Update_04.21)'!$A$2:$A$959,'pokedex_(Update_04.21)'!$J$2:$J$959,"")=0,"",_xlfn.XLOOKUP(A954,'pokedex_(Update_04.21)'!$A$2:$A$959,'pokedex_(Update_04.21)'!$J$2:$J$959,"")))</f>
        <v/>
      </c>
      <c r="Q954" s="37"/>
      <c r="R954" s="37"/>
      <c r="S954" s="37" t="str">
        <f>IF(ISBLANK(Q954),"",_xlfn.XLOOKUP(Q954,'pokedex_(Update_04.21)'!$A$2:$A$959,'pokedex_(Update_04.21)'!$I$2:$I$959,""))</f>
        <v/>
      </c>
      <c r="T954" s="37" t="str">
        <f>IF(ISBLANK(Q954),"",IF(_xlfn.XLOOKUP(Q954,'pokedex_(Update_04.21)'!$A$2:$A$959,'pokedex_(Update_04.21)'!$J$2:$J$959,"")=0,"",_xlfn.XLOOKUP(Q954,'pokedex_(Update_04.21)'!$A$2:$A$959,'pokedex_(Update_04.21)'!$J$2:$J$959,"")))</f>
        <v/>
      </c>
    </row>
    <row r="955" spans="1:20" x14ac:dyDescent="0.35">
      <c r="A955" s="37"/>
      <c r="B955" s="37"/>
      <c r="C955" s="37" t="str">
        <f>IF(ISBLANK(A955),"",_xlfn.XLOOKUP(A955,'pokedex_(Update_04.21)'!$A$2:$A$959,'pokedex_(Update_04.21)'!$I$2:$I$959,""))</f>
        <v/>
      </c>
      <c r="D955" s="37" t="str">
        <f>IF(ISBLANK(A955),"",IF(_xlfn.XLOOKUP(A955,'pokedex_(Update_04.21)'!$A$2:$A$959,'pokedex_(Update_04.21)'!$J$2:$J$959,"")=0,"",_xlfn.XLOOKUP(A955,'pokedex_(Update_04.21)'!$A$2:$A$959,'pokedex_(Update_04.21)'!$J$2:$J$959,"")))</f>
        <v/>
      </c>
      <c r="Q955" s="37"/>
      <c r="R955" s="37"/>
      <c r="S955" s="37" t="str">
        <f>IF(ISBLANK(Q955),"",_xlfn.XLOOKUP(Q955,'pokedex_(Update_04.21)'!$A$2:$A$959,'pokedex_(Update_04.21)'!$I$2:$I$959,""))</f>
        <v/>
      </c>
      <c r="T955" s="37" t="str">
        <f>IF(ISBLANK(Q955),"",IF(_xlfn.XLOOKUP(Q955,'pokedex_(Update_04.21)'!$A$2:$A$959,'pokedex_(Update_04.21)'!$J$2:$J$959,"")=0,"",_xlfn.XLOOKUP(Q955,'pokedex_(Update_04.21)'!$A$2:$A$959,'pokedex_(Update_04.21)'!$J$2:$J$959,"")))</f>
        <v/>
      </c>
    </row>
    <row r="956" spans="1:20" x14ac:dyDescent="0.35">
      <c r="A956" s="37"/>
      <c r="B956" s="37"/>
      <c r="C956" s="37" t="str">
        <f>IF(ISBLANK(A956),"",_xlfn.XLOOKUP(A956,'pokedex_(Update_04.21)'!$A$2:$A$959,'pokedex_(Update_04.21)'!$I$2:$I$959,""))</f>
        <v/>
      </c>
      <c r="D956" s="37" t="str">
        <f>IF(ISBLANK(A956),"",IF(_xlfn.XLOOKUP(A956,'pokedex_(Update_04.21)'!$A$2:$A$959,'pokedex_(Update_04.21)'!$J$2:$J$959,"")=0,"",_xlfn.XLOOKUP(A956,'pokedex_(Update_04.21)'!$A$2:$A$959,'pokedex_(Update_04.21)'!$J$2:$J$959,"")))</f>
        <v/>
      </c>
      <c r="Q956" s="37"/>
      <c r="R956" s="37"/>
      <c r="S956" s="37" t="str">
        <f>IF(ISBLANK(Q956),"",_xlfn.XLOOKUP(Q956,'pokedex_(Update_04.21)'!$A$2:$A$959,'pokedex_(Update_04.21)'!$I$2:$I$959,""))</f>
        <v/>
      </c>
      <c r="T956" s="37" t="str">
        <f>IF(ISBLANK(Q956),"",IF(_xlfn.XLOOKUP(Q956,'pokedex_(Update_04.21)'!$A$2:$A$959,'pokedex_(Update_04.21)'!$J$2:$J$959,"")=0,"",_xlfn.XLOOKUP(Q956,'pokedex_(Update_04.21)'!$A$2:$A$959,'pokedex_(Update_04.21)'!$J$2:$J$959,"")))</f>
        <v/>
      </c>
    </row>
    <row r="957" spans="1:20" x14ac:dyDescent="0.35">
      <c r="A957" s="37"/>
      <c r="B957" s="37"/>
      <c r="C957" s="37" t="str">
        <f>IF(ISBLANK(A957),"",_xlfn.XLOOKUP(A957,'pokedex_(Update_04.21)'!$A$2:$A$959,'pokedex_(Update_04.21)'!$I$2:$I$959,""))</f>
        <v/>
      </c>
      <c r="D957" s="37" t="str">
        <f>IF(ISBLANK(A957),"",IF(_xlfn.XLOOKUP(A957,'pokedex_(Update_04.21)'!$A$2:$A$959,'pokedex_(Update_04.21)'!$J$2:$J$959,"")=0,"",_xlfn.XLOOKUP(A957,'pokedex_(Update_04.21)'!$A$2:$A$959,'pokedex_(Update_04.21)'!$J$2:$J$959,"")))</f>
        <v/>
      </c>
      <c r="Q957" s="37"/>
      <c r="R957" s="37"/>
      <c r="S957" s="37" t="str">
        <f>IF(ISBLANK(Q957),"",_xlfn.XLOOKUP(Q957,'pokedex_(Update_04.21)'!$A$2:$A$959,'pokedex_(Update_04.21)'!$I$2:$I$959,""))</f>
        <v/>
      </c>
      <c r="T957" s="37" t="str">
        <f>IF(ISBLANK(Q957),"",IF(_xlfn.XLOOKUP(Q957,'pokedex_(Update_04.21)'!$A$2:$A$959,'pokedex_(Update_04.21)'!$J$2:$J$959,"")=0,"",_xlfn.XLOOKUP(Q957,'pokedex_(Update_04.21)'!$A$2:$A$959,'pokedex_(Update_04.21)'!$J$2:$J$959,"")))</f>
        <v/>
      </c>
    </row>
    <row r="958" spans="1:20" x14ac:dyDescent="0.35">
      <c r="A958" s="37"/>
      <c r="B958" s="37"/>
      <c r="C958" s="37" t="str">
        <f>IF(ISBLANK(A958),"",_xlfn.XLOOKUP(A958,'pokedex_(Update_04.21)'!$A$2:$A$959,'pokedex_(Update_04.21)'!$I$2:$I$959,""))</f>
        <v/>
      </c>
      <c r="D958" s="37" t="str">
        <f>IF(ISBLANK(A958),"",IF(_xlfn.XLOOKUP(A958,'pokedex_(Update_04.21)'!$A$2:$A$959,'pokedex_(Update_04.21)'!$J$2:$J$959,"")=0,"",_xlfn.XLOOKUP(A958,'pokedex_(Update_04.21)'!$A$2:$A$959,'pokedex_(Update_04.21)'!$J$2:$J$959,"")))</f>
        <v/>
      </c>
      <c r="Q958" s="37"/>
      <c r="R958" s="37"/>
      <c r="S958" s="37" t="str">
        <f>IF(ISBLANK(Q958),"",_xlfn.XLOOKUP(Q958,'pokedex_(Update_04.21)'!$A$2:$A$959,'pokedex_(Update_04.21)'!$I$2:$I$959,""))</f>
        <v/>
      </c>
      <c r="T958" s="37" t="str">
        <f>IF(ISBLANK(Q958),"",IF(_xlfn.XLOOKUP(Q958,'pokedex_(Update_04.21)'!$A$2:$A$959,'pokedex_(Update_04.21)'!$J$2:$J$959,"")=0,"",_xlfn.XLOOKUP(Q958,'pokedex_(Update_04.21)'!$A$2:$A$959,'pokedex_(Update_04.21)'!$J$2:$J$959,"")))</f>
        <v/>
      </c>
    </row>
    <row r="959" spans="1:20" x14ac:dyDescent="0.35">
      <c r="A959" s="37"/>
      <c r="B959" s="37"/>
      <c r="C959" s="37" t="str">
        <f>IF(ISBLANK(A959),"",_xlfn.XLOOKUP(A959,'pokedex_(Update_04.21)'!$A$2:$A$959,'pokedex_(Update_04.21)'!$I$2:$I$959,""))</f>
        <v/>
      </c>
      <c r="D959" s="37" t="str">
        <f>IF(ISBLANK(A959),"",IF(_xlfn.XLOOKUP(A959,'pokedex_(Update_04.21)'!$A$2:$A$959,'pokedex_(Update_04.21)'!$J$2:$J$959,"")=0,"",_xlfn.XLOOKUP(A959,'pokedex_(Update_04.21)'!$A$2:$A$959,'pokedex_(Update_04.21)'!$J$2:$J$959,"")))</f>
        <v/>
      </c>
      <c r="Q959" s="37"/>
      <c r="R959" s="37"/>
      <c r="S959" s="37" t="str">
        <f>IF(ISBLANK(Q959),"",_xlfn.XLOOKUP(Q959,'pokedex_(Update_04.21)'!$A$2:$A$959,'pokedex_(Update_04.21)'!$I$2:$I$959,""))</f>
        <v/>
      </c>
      <c r="T959" s="37" t="str">
        <f>IF(ISBLANK(Q959),"",IF(_xlfn.XLOOKUP(Q959,'pokedex_(Update_04.21)'!$A$2:$A$959,'pokedex_(Update_04.21)'!$J$2:$J$959,"")=0,"",_xlfn.XLOOKUP(Q959,'pokedex_(Update_04.21)'!$A$2:$A$959,'pokedex_(Update_04.21)'!$J$2:$J$959,"")))</f>
        <v/>
      </c>
    </row>
    <row r="960" spans="1:20" x14ac:dyDescent="0.35">
      <c r="A960" s="37"/>
      <c r="B960" s="37"/>
      <c r="C960" s="37" t="str">
        <f>IF(ISBLANK(A960),"",_xlfn.XLOOKUP(A960,'pokedex_(Update_04.21)'!$A$2:$A$959,'pokedex_(Update_04.21)'!$I$2:$I$959,""))</f>
        <v/>
      </c>
      <c r="D960" s="37" t="str">
        <f>IF(ISBLANK(A960),"",IF(_xlfn.XLOOKUP(A960,'pokedex_(Update_04.21)'!$A$2:$A$959,'pokedex_(Update_04.21)'!$J$2:$J$959,"")=0,"",_xlfn.XLOOKUP(A960,'pokedex_(Update_04.21)'!$A$2:$A$959,'pokedex_(Update_04.21)'!$J$2:$J$959,"")))</f>
        <v/>
      </c>
      <c r="Q960" s="37"/>
      <c r="R960" s="37"/>
      <c r="S960" s="37" t="str">
        <f>IF(ISBLANK(Q960),"",_xlfn.XLOOKUP(Q960,'pokedex_(Update_04.21)'!$A$2:$A$959,'pokedex_(Update_04.21)'!$I$2:$I$959,""))</f>
        <v/>
      </c>
      <c r="T960" s="37" t="str">
        <f>IF(ISBLANK(Q960),"",IF(_xlfn.XLOOKUP(Q960,'pokedex_(Update_04.21)'!$A$2:$A$959,'pokedex_(Update_04.21)'!$J$2:$J$959,"")=0,"",_xlfn.XLOOKUP(Q960,'pokedex_(Update_04.21)'!$A$2:$A$959,'pokedex_(Update_04.21)'!$J$2:$J$959,"")))</f>
        <v/>
      </c>
    </row>
    <row r="961" spans="1:20" x14ac:dyDescent="0.35">
      <c r="A961" s="37"/>
      <c r="B961" s="37"/>
      <c r="C961" s="37" t="str">
        <f>IF(ISBLANK(A961),"",_xlfn.XLOOKUP(A961,'pokedex_(Update_04.21)'!$A$2:$A$959,'pokedex_(Update_04.21)'!$I$2:$I$959,""))</f>
        <v/>
      </c>
      <c r="D961" s="37" t="str">
        <f>IF(ISBLANK(A961),"",IF(_xlfn.XLOOKUP(A961,'pokedex_(Update_04.21)'!$A$2:$A$959,'pokedex_(Update_04.21)'!$J$2:$J$959,"")=0,"",_xlfn.XLOOKUP(A961,'pokedex_(Update_04.21)'!$A$2:$A$959,'pokedex_(Update_04.21)'!$J$2:$J$959,"")))</f>
        <v/>
      </c>
      <c r="Q961" s="37"/>
      <c r="R961" s="37"/>
      <c r="S961" s="37" t="str">
        <f>IF(ISBLANK(Q961),"",_xlfn.XLOOKUP(Q961,'pokedex_(Update_04.21)'!$A$2:$A$959,'pokedex_(Update_04.21)'!$I$2:$I$959,""))</f>
        <v/>
      </c>
      <c r="T961" s="37" t="str">
        <f>IF(ISBLANK(Q961),"",IF(_xlfn.XLOOKUP(Q961,'pokedex_(Update_04.21)'!$A$2:$A$959,'pokedex_(Update_04.21)'!$J$2:$J$959,"")=0,"",_xlfn.XLOOKUP(Q961,'pokedex_(Update_04.21)'!$A$2:$A$959,'pokedex_(Update_04.21)'!$J$2:$J$959,"")))</f>
        <v/>
      </c>
    </row>
    <row r="962" spans="1:20" x14ac:dyDescent="0.35">
      <c r="A962" s="37"/>
      <c r="B962" s="37"/>
      <c r="C962" s="37" t="str">
        <f>IF(ISBLANK(A962),"",_xlfn.XLOOKUP(A962,'pokedex_(Update_04.21)'!$A$2:$A$959,'pokedex_(Update_04.21)'!$I$2:$I$959,""))</f>
        <v/>
      </c>
      <c r="D962" s="37" t="str">
        <f>IF(ISBLANK(A962),"",IF(_xlfn.XLOOKUP(A962,'pokedex_(Update_04.21)'!$A$2:$A$959,'pokedex_(Update_04.21)'!$J$2:$J$959,"")=0,"",_xlfn.XLOOKUP(A962,'pokedex_(Update_04.21)'!$A$2:$A$959,'pokedex_(Update_04.21)'!$J$2:$J$959,"")))</f>
        <v/>
      </c>
      <c r="Q962" s="37"/>
      <c r="R962" s="37"/>
      <c r="S962" s="37" t="str">
        <f>IF(ISBLANK(Q962),"",_xlfn.XLOOKUP(Q962,'pokedex_(Update_04.21)'!$A$2:$A$959,'pokedex_(Update_04.21)'!$I$2:$I$959,""))</f>
        <v/>
      </c>
      <c r="T962" s="37" t="str">
        <f>IF(ISBLANK(Q962),"",IF(_xlfn.XLOOKUP(Q962,'pokedex_(Update_04.21)'!$A$2:$A$959,'pokedex_(Update_04.21)'!$J$2:$J$959,"")=0,"",_xlfn.XLOOKUP(Q962,'pokedex_(Update_04.21)'!$A$2:$A$959,'pokedex_(Update_04.21)'!$J$2:$J$959,"")))</f>
        <v/>
      </c>
    </row>
    <row r="963" spans="1:20" x14ac:dyDescent="0.35">
      <c r="A963" s="37"/>
      <c r="B963" s="37"/>
      <c r="C963" s="37" t="str">
        <f>IF(ISBLANK(A963),"",_xlfn.XLOOKUP(A963,'pokedex_(Update_04.21)'!$A$2:$A$959,'pokedex_(Update_04.21)'!$I$2:$I$959,""))</f>
        <v/>
      </c>
      <c r="D963" s="37" t="str">
        <f>IF(ISBLANK(A963),"",IF(_xlfn.XLOOKUP(A963,'pokedex_(Update_04.21)'!$A$2:$A$959,'pokedex_(Update_04.21)'!$J$2:$J$959,"")=0,"",_xlfn.XLOOKUP(A963,'pokedex_(Update_04.21)'!$A$2:$A$959,'pokedex_(Update_04.21)'!$J$2:$J$959,"")))</f>
        <v/>
      </c>
      <c r="Q963" s="37"/>
      <c r="R963" s="37"/>
      <c r="S963" s="37" t="str">
        <f>IF(ISBLANK(Q963),"",_xlfn.XLOOKUP(Q963,'pokedex_(Update_04.21)'!$A$2:$A$959,'pokedex_(Update_04.21)'!$I$2:$I$959,""))</f>
        <v/>
      </c>
      <c r="T963" s="37" t="str">
        <f>IF(ISBLANK(Q963),"",IF(_xlfn.XLOOKUP(Q963,'pokedex_(Update_04.21)'!$A$2:$A$959,'pokedex_(Update_04.21)'!$J$2:$J$959,"")=0,"",_xlfn.XLOOKUP(Q963,'pokedex_(Update_04.21)'!$A$2:$A$959,'pokedex_(Update_04.21)'!$J$2:$J$959,"")))</f>
        <v/>
      </c>
    </row>
    <row r="964" spans="1:20" x14ac:dyDescent="0.35">
      <c r="A964" s="37"/>
      <c r="B964" s="37"/>
      <c r="C964" s="37" t="str">
        <f>IF(ISBLANK(A964),"",_xlfn.XLOOKUP(A964,'pokedex_(Update_04.21)'!$A$2:$A$959,'pokedex_(Update_04.21)'!$I$2:$I$959,""))</f>
        <v/>
      </c>
      <c r="D964" s="37" t="str">
        <f>IF(ISBLANK(A964),"",IF(_xlfn.XLOOKUP(A964,'pokedex_(Update_04.21)'!$A$2:$A$959,'pokedex_(Update_04.21)'!$J$2:$J$959,"")=0,"",_xlfn.XLOOKUP(A964,'pokedex_(Update_04.21)'!$A$2:$A$959,'pokedex_(Update_04.21)'!$J$2:$J$959,"")))</f>
        <v/>
      </c>
      <c r="Q964" s="37"/>
      <c r="R964" s="37"/>
      <c r="S964" s="37" t="str">
        <f>IF(ISBLANK(Q964),"",_xlfn.XLOOKUP(Q964,'pokedex_(Update_04.21)'!$A$2:$A$959,'pokedex_(Update_04.21)'!$I$2:$I$959,""))</f>
        <v/>
      </c>
      <c r="T964" s="37" t="str">
        <f>IF(ISBLANK(Q964),"",IF(_xlfn.XLOOKUP(Q964,'pokedex_(Update_04.21)'!$A$2:$A$959,'pokedex_(Update_04.21)'!$J$2:$J$959,"")=0,"",_xlfn.XLOOKUP(Q964,'pokedex_(Update_04.21)'!$A$2:$A$959,'pokedex_(Update_04.21)'!$J$2:$J$959,"")))</f>
        <v/>
      </c>
    </row>
    <row r="965" spans="1:20" x14ac:dyDescent="0.35">
      <c r="A965" s="37"/>
      <c r="B965" s="37"/>
      <c r="C965" s="37" t="str">
        <f>IF(ISBLANK(A965),"",_xlfn.XLOOKUP(A965,'pokedex_(Update_04.21)'!$A$2:$A$959,'pokedex_(Update_04.21)'!$I$2:$I$959,""))</f>
        <v/>
      </c>
      <c r="D965" s="37" t="str">
        <f>IF(ISBLANK(A965),"",IF(_xlfn.XLOOKUP(A965,'pokedex_(Update_04.21)'!$A$2:$A$959,'pokedex_(Update_04.21)'!$J$2:$J$959,"")=0,"",_xlfn.XLOOKUP(A965,'pokedex_(Update_04.21)'!$A$2:$A$959,'pokedex_(Update_04.21)'!$J$2:$J$959,"")))</f>
        <v/>
      </c>
      <c r="Q965" s="37"/>
      <c r="R965" s="37"/>
      <c r="S965" s="37" t="str">
        <f>IF(ISBLANK(Q965),"",_xlfn.XLOOKUP(Q965,'pokedex_(Update_04.21)'!$A$2:$A$959,'pokedex_(Update_04.21)'!$I$2:$I$959,""))</f>
        <v/>
      </c>
      <c r="T965" s="37" t="str">
        <f>IF(ISBLANK(Q965),"",IF(_xlfn.XLOOKUP(Q965,'pokedex_(Update_04.21)'!$A$2:$A$959,'pokedex_(Update_04.21)'!$J$2:$J$959,"")=0,"",_xlfn.XLOOKUP(Q965,'pokedex_(Update_04.21)'!$A$2:$A$959,'pokedex_(Update_04.21)'!$J$2:$J$959,"")))</f>
        <v/>
      </c>
    </row>
    <row r="966" spans="1:20" x14ac:dyDescent="0.35">
      <c r="A966" s="37"/>
      <c r="B966" s="37"/>
      <c r="C966" s="37" t="str">
        <f>IF(ISBLANK(A966),"",_xlfn.XLOOKUP(A966,'pokedex_(Update_04.21)'!$A$2:$A$959,'pokedex_(Update_04.21)'!$I$2:$I$959,""))</f>
        <v/>
      </c>
      <c r="D966" s="37" t="str">
        <f>IF(ISBLANK(A966),"",IF(_xlfn.XLOOKUP(A966,'pokedex_(Update_04.21)'!$A$2:$A$959,'pokedex_(Update_04.21)'!$J$2:$J$959,"")=0,"",_xlfn.XLOOKUP(A966,'pokedex_(Update_04.21)'!$A$2:$A$959,'pokedex_(Update_04.21)'!$J$2:$J$959,"")))</f>
        <v/>
      </c>
      <c r="Q966" s="37"/>
      <c r="R966" s="37"/>
      <c r="S966" s="37" t="str">
        <f>IF(ISBLANK(Q966),"",_xlfn.XLOOKUP(Q966,'pokedex_(Update_04.21)'!$A$2:$A$959,'pokedex_(Update_04.21)'!$I$2:$I$959,""))</f>
        <v/>
      </c>
      <c r="T966" s="37" t="str">
        <f>IF(ISBLANK(Q966),"",IF(_xlfn.XLOOKUP(Q966,'pokedex_(Update_04.21)'!$A$2:$A$959,'pokedex_(Update_04.21)'!$J$2:$J$959,"")=0,"",_xlfn.XLOOKUP(Q966,'pokedex_(Update_04.21)'!$A$2:$A$959,'pokedex_(Update_04.21)'!$J$2:$J$959,"")))</f>
        <v/>
      </c>
    </row>
    <row r="967" spans="1:20" x14ac:dyDescent="0.35">
      <c r="A967" s="37"/>
      <c r="B967" s="37"/>
      <c r="C967" s="37" t="str">
        <f>IF(ISBLANK(A967),"",_xlfn.XLOOKUP(A967,'pokedex_(Update_04.21)'!$A$2:$A$959,'pokedex_(Update_04.21)'!$I$2:$I$959,""))</f>
        <v/>
      </c>
      <c r="D967" s="37" t="str">
        <f>IF(ISBLANK(A967),"",IF(_xlfn.XLOOKUP(A967,'pokedex_(Update_04.21)'!$A$2:$A$959,'pokedex_(Update_04.21)'!$J$2:$J$959,"")=0,"",_xlfn.XLOOKUP(A967,'pokedex_(Update_04.21)'!$A$2:$A$959,'pokedex_(Update_04.21)'!$J$2:$J$959,"")))</f>
        <v/>
      </c>
      <c r="Q967" s="37"/>
      <c r="R967" s="37"/>
      <c r="S967" s="37" t="str">
        <f>IF(ISBLANK(Q967),"",_xlfn.XLOOKUP(Q967,'pokedex_(Update_04.21)'!$A$2:$A$959,'pokedex_(Update_04.21)'!$I$2:$I$959,""))</f>
        <v/>
      </c>
      <c r="T967" s="37" t="str">
        <f>IF(ISBLANK(Q967),"",IF(_xlfn.XLOOKUP(Q967,'pokedex_(Update_04.21)'!$A$2:$A$959,'pokedex_(Update_04.21)'!$J$2:$J$959,"")=0,"",_xlfn.XLOOKUP(Q967,'pokedex_(Update_04.21)'!$A$2:$A$959,'pokedex_(Update_04.21)'!$J$2:$J$959,"")))</f>
        <v/>
      </c>
    </row>
    <row r="968" spans="1:20" x14ac:dyDescent="0.35">
      <c r="A968" s="37"/>
      <c r="B968" s="37"/>
      <c r="C968" s="37" t="str">
        <f>IF(ISBLANK(A968),"",_xlfn.XLOOKUP(A968,'pokedex_(Update_04.21)'!$A$2:$A$959,'pokedex_(Update_04.21)'!$I$2:$I$959,""))</f>
        <v/>
      </c>
      <c r="D968" s="37" t="str">
        <f>IF(ISBLANK(A968),"",IF(_xlfn.XLOOKUP(A968,'pokedex_(Update_04.21)'!$A$2:$A$959,'pokedex_(Update_04.21)'!$J$2:$J$959,"")=0,"",_xlfn.XLOOKUP(A968,'pokedex_(Update_04.21)'!$A$2:$A$959,'pokedex_(Update_04.21)'!$J$2:$J$959,"")))</f>
        <v/>
      </c>
      <c r="Q968" s="37"/>
      <c r="R968" s="37"/>
      <c r="S968" s="37" t="str">
        <f>IF(ISBLANK(Q968),"",_xlfn.XLOOKUP(Q968,'pokedex_(Update_04.21)'!$A$2:$A$959,'pokedex_(Update_04.21)'!$I$2:$I$959,""))</f>
        <v/>
      </c>
      <c r="T968" s="37" t="str">
        <f>IF(ISBLANK(Q968),"",IF(_xlfn.XLOOKUP(Q968,'pokedex_(Update_04.21)'!$A$2:$A$959,'pokedex_(Update_04.21)'!$J$2:$J$959,"")=0,"",_xlfn.XLOOKUP(Q968,'pokedex_(Update_04.21)'!$A$2:$A$959,'pokedex_(Update_04.21)'!$J$2:$J$959,"")))</f>
        <v/>
      </c>
    </row>
    <row r="969" spans="1:20" x14ac:dyDescent="0.35">
      <c r="A969" s="37"/>
      <c r="B969" s="37"/>
      <c r="C969" s="37" t="str">
        <f>IF(ISBLANK(A969),"",_xlfn.XLOOKUP(A969,'pokedex_(Update_04.21)'!$A$2:$A$959,'pokedex_(Update_04.21)'!$I$2:$I$959,""))</f>
        <v/>
      </c>
      <c r="D969" s="37" t="str">
        <f>IF(ISBLANK(A969),"",IF(_xlfn.XLOOKUP(A969,'pokedex_(Update_04.21)'!$A$2:$A$959,'pokedex_(Update_04.21)'!$J$2:$J$959,"")=0,"",_xlfn.XLOOKUP(A969,'pokedex_(Update_04.21)'!$A$2:$A$959,'pokedex_(Update_04.21)'!$J$2:$J$959,"")))</f>
        <v/>
      </c>
      <c r="Q969" s="37"/>
      <c r="R969" s="37"/>
      <c r="S969" s="37" t="str">
        <f>IF(ISBLANK(Q969),"",_xlfn.XLOOKUP(Q969,'pokedex_(Update_04.21)'!$A$2:$A$959,'pokedex_(Update_04.21)'!$I$2:$I$959,""))</f>
        <v/>
      </c>
      <c r="T969" s="37" t="str">
        <f>IF(ISBLANK(Q969),"",IF(_xlfn.XLOOKUP(Q969,'pokedex_(Update_04.21)'!$A$2:$A$959,'pokedex_(Update_04.21)'!$J$2:$J$959,"")=0,"",_xlfn.XLOOKUP(Q969,'pokedex_(Update_04.21)'!$A$2:$A$959,'pokedex_(Update_04.21)'!$J$2:$J$959,"")))</f>
        <v/>
      </c>
    </row>
    <row r="970" spans="1:20" x14ac:dyDescent="0.35">
      <c r="A970" s="37"/>
      <c r="B970" s="37"/>
      <c r="C970" s="37" t="str">
        <f>IF(ISBLANK(A970),"",_xlfn.XLOOKUP(A970,'pokedex_(Update_04.21)'!$A$2:$A$959,'pokedex_(Update_04.21)'!$I$2:$I$959,""))</f>
        <v/>
      </c>
      <c r="D970" s="37" t="str">
        <f>IF(ISBLANK(A970),"",IF(_xlfn.XLOOKUP(A970,'pokedex_(Update_04.21)'!$A$2:$A$959,'pokedex_(Update_04.21)'!$J$2:$J$959,"")=0,"",_xlfn.XLOOKUP(A970,'pokedex_(Update_04.21)'!$A$2:$A$959,'pokedex_(Update_04.21)'!$J$2:$J$959,"")))</f>
        <v/>
      </c>
      <c r="Q970" s="37"/>
      <c r="R970" s="37"/>
      <c r="S970" s="37" t="str">
        <f>IF(ISBLANK(Q970),"",_xlfn.XLOOKUP(Q970,'pokedex_(Update_04.21)'!$A$2:$A$959,'pokedex_(Update_04.21)'!$I$2:$I$959,""))</f>
        <v/>
      </c>
      <c r="T970" s="37" t="str">
        <f>IF(ISBLANK(Q970),"",IF(_xlfn.XLOOKUP(Q970,'pokedex_(Update_04.21)'!$A$2:$A$959,'pokedex_(Update_04.21)'!$J$2:$J$959,"")=0,"",_xlfn.XLOOKUP(Q970,'pokedex_(Update_04.21)'!$A$2:$A$959,'pokedex_(Update_04.21)'!$J$2:$J$959,"")))</f>
        <v/>
      </c>
    </row>
    <row r="971" spans="1:20" x14ac:dyDescent="0.35">
      <c r="A971" s="37"/>
      <c r="B971" s="37"/>
      <c r="C971" s="37" t="str">
        <f>IF(ISBLANK(A971),"",_xlfn.XLOOKUP(A971,'pokedex_(Update_04.21)'!$A$2:$A$959,'pokedex_(Update_04.21)'!$I$2:$I$959,""))</f>
        <v/>
      </c>
      <c r="D971" s="37" t="str">
        <f>IF(ISBLANK(A971),"",IF(_xlfn.XLOOKUP(A971,'pokedex_(Update_04.21)'!$A$2:$A$959,'pokedex_(Update_04.21)'!$J$2:$J$959,"")=0,"",_xlfn.XLOOKUP(A971,'pokedex_(Update_04.21)'!$A$2:$A$959,'pokedex_(Update_04.21)'!$J$2:$J$959,"")))</f>
        <v/>
      </c>
      <c r="Q971" s="37"/>
      <c r="R971" s="37"/>
      <c r="S971" s="37" t="str">
        <f>IF(ISBLANK(Q971),"",_xlfn.XLOOKUP(Q971,'pokedex_(Update_04.21)'!$A$2:$A$959,'pokedex_(Update_04.21)'!$I$2:$I$959,""))</f>
        <v/>
      </c>
      <c r="T971" s="37" t="str">
        <f>IF(ISBLANK(Q971),"",IF(_xlfn.XLOOKUP(Q971,'pokedex_(Update_04.21)'!$A$2:$A$959,'pokedex_(Update_04.21)'!$J$2:$J$959,"")=0,"",_xlfn.XLOOKUP(Q971,'pokedex_(Update_04.21)'!$A$2:$A$959,'pokedex_(Update_04.21)'!$J$2:$J$959,"")))</f>
        <v/>
      </c>
    </row>
    <row r="972" spans="1:20" x14ac:dyDescent="0.35">
      <c r="A972" s="37"/>
      <c r="B972" s="37"/>
      <c r="C972" s="37" t="str">
        <f>IF(ISBLANK(A972),"",_xlfn.XLOOKUP(A972,'pokedex_(Update_04.21)'!$A$2:$A$959,'pokedex_(Update_04.21)'!$I$2:$I$959,""))</f>
        <v/>
      </c>
      <c r="D972" s="37" t="str">
        <f>IF(ISBLANK(A972),"",IF(_xlfn.XLOOKUP(A972,'pokedex_(Update_04.21)'!$A$2:$A$959,'pokedex_(Update_04.21)'!$J$2:$J$959,"")=0,"",_xlfn.XLOOKUP(A972,'pokedex_(Update_04.21)'!$A$2:$A$959,'pokedex_(Update_04.21)'!$J$2:$J$959,"")))</f>
        <v/>
      </c>
      <c r="Q972" s="37"/>
      <c r="R972" s="37"/>
      <c r="S972" s="37" t="str">
        <f>IF(ISBLANK(Q972),"",_xlfn.XLOOKUP(Q972,'pokedex_(Update_04.21)'!$A$2:$A$959,'pokedex_(Update_04.21)'!$I$2:$I$959,""))</f>
        <v/>
      </c>
      <c r="T972" s="37" t="str">
        <f>IF(ISBLANK(Q972),"",IF(_xlfn.XLOOKUP(Q972,'pokedex_(Update_04.21)'!$A$2:$A$959,'pokedex_(Update_04.21)'!$J$2:$J$959,"")=0,"",_xlfn.XLOOKUP(Q972,'pokedex_(Update_04.21)'!$A$2:$A$959,'pokedex_(Update_04.21)'!$J$2:$J$959,"")))</f>
        <v/>
      </c>
    </row>
    <row r="973" spans="1:20" x14ac:dyDescent="0.35">
      <c r="A973" s="37"/>
      <c r="B973" s="37"/>
      <c r="C973" s="37" t="str">
        <f>IF(ISBLANK(A973),"",_xlfn.XLOOKUP(A973,'pokedex_(Update_04.21)'!$A$2:$A$959,'pokedex_(Update_04.21)'!$I$2:$I$959,""))</f>
        <v/>
      </c>
      <c r="D973" s="37" t="str">
        <f>IF(ISBLANK(A973),"",IF(_xlfn.XLOOKUP(A973,'pokedex_(Update_04.21)'!$A$2:$A$959,'pokedex_(Update_04.21)'!$J$2:$J$959,"")=0,"",_xlfn.XLOOKUP(A973,'pokedex_(Update_04.21)'!$A$2:$A$959,'pokedex_(Update_04.21)'!$J$2:$J$959,"")))</f>
        <v/>
      </c>
      <c r="Q973" s="37"/>
      <c r="R973" s="37"/>
      <c r="S973" s="37" t="str">
        <f>IF(ISBLANK(Q973),"",_xlfn.XLOOKUP(Q973,'pokedex_(Update_04.21)'!$A$2:$A$959,'pokedex_(Update_04.21)'!$I$2:$I$959,""))</f>
        <v/>
      </c>
      <c r="T973" s="37" t="str">
        <f>IF(ISBLANK(Q973),"",IF(_xlfn.XLOOKUP(Q973,'pokedex_(Update_04.21)'!$A$2:$A$959,'pokedex_(Update_04.21)'!$J$2:$J$959,"")=0,"",_xlfn.XLOOKUP(Q973,'pokedex_(Update_04.21)'!$A$2:$A$959,'pokedex_(Update_04.21)'!$J$2:$J$959,"")))</f>
        <v/>
      </c>
    </row>
    <row r="974" spans="1:20" x14ac:dyDescent="0.35">
      <c r="A974" s="37"/>
      <c r="B974" s="37"/>
      <c r="C974" s="37" t="str">
        <f>IF(ISBLANK(A974),"",_xlfn.XLOOKUP(A974,'pokedex_(Update_04.21)'!$A$2:$A$959,'pokedex_(Update_04.21)'!$I$2:$I$959,""))</f>
        <v/>
      </c>
      <c r="D974" s="37" t="str">
        <f>IF(ISBLANK(A974),"",IF(_xlfn.XLOOKUP(A974,'pokedex_(Update_04.21)'!$A$2:$A$959,'pokedex_(Update_04.21)'!$J$2:$J$959,"")=0,"",_xlfn.XLOOKUP(A974,'pokedex_(Update_04.21)'!$A$2:$A$959,'pokedex_(Update_04.21)'!$J$2:$J$959,"")))</f>
        <v/>
      </c>
      <c r="Q974" s="37"/>
      <c r="R974" s="37"/>
      <c r="S974" s="37" t="str">
        <f>IF(ISBLANK(Q974),"",_xlfn.XLOOKUP(Q974,'pokedex_(Update_04.21)'!$A$2:$A$959,'pokedex_(Update_04.21)'!$I$2:$I$959,""))</f>
        <v/>
      </c>
      <c r="T974" s="37" t="str">
        <f>IF(ISBLANK(Q974),"",IF(_xlfn.XLOOKUP(Q974,'pokedex_(Update_04.21)'!$A$2:$A$959,'pokedex_(Update_04.21)'!$J$2:$J$959,"")=0,"",_xlfn.XLOOKUP(Q974,'pokedex_(Update_04.21)'!$A$2:$A$959,'pokedex_(Update_04.21)'!$J$2:$J$959,"")))</f>
        <v/>
      </c>
    </row>
    <row r="975" spans="1:20" x14ac:dyDescent="0.35">
      <c r="A975" s="37"/>
      <c r="B975" s="37"/>
      <c r="C975" s="37" t="str">
        <f>IF(ISBLANK(A975),"",_xlfn.XLOOKUP(A975,'pokedex_(Update_04.21)'!$A$2:$A$959,'pokedex_(Update_04.21)'!$I$2:$I$959,""))</f>
        <v/>
      </c>
      <c r="D975" s="37" t="str">
        <f>IF(ISBLANK(A975),"",IF(_xlfn.XLOOKUP(A975,'pokedex_(Update_04.21)'!$A$2:$A$959,'pokedex_(Update_04.21)'!$J$2:$J$959,"")=0,"",_xlfn.XLOOKUP(A975,'pokedex_(Update_04.21)'!$A$2:$A$959,'pokedex_(Update_04.21)'!$J$2:$J$959,"")))</f>
        <v/>
      </c>
      <c r="Q975" s="37"/>
      <c r="R975" s="37"/>
      <c r="S975" s="37" t="str">
        <f>IF(ISBLANK(Q975),"",_xlfn.XLOOKUP(Q975,'pokedex_(Update_04.21)'!$A$2:$A$959,'pokedex_(Update_04.21)'!$I$2:$I$959,""))</f>
        <v/>
      </c>
      <c r="T975" s="37" t="str">
        <f>IF(ISBLANK(Q975),"",IF(_xlfn.XLOOKUP(Q975,'pokedex_(Update_04.21)'!$A$2:$A$959,'pokedex_(Update_04.21)'!$J$2:$J$959,"")=0,"",_xlfn.XLOOKUP(Q975,'pokedex_(Update_04.21)'!$A$2:$A$959,'pokedex_(Update_04.21)'!$J$2:$J$959,"")))</f>
        <v/>
      </c>
    </row>
    <row r="976" spans="1:20" x14ac:dyDescent="0.35">
      <c r="A976" s="37"/>
      <c r="B976" s="37"/>
      <c r="C976" s="37" t="str">
        <f>IF(ISBLANK(A976),"",_xlfn.XLOOKUP(A976,'pokedex_(Update_04.21)'!$A$2:$A$959,'pokedex_(Update_04.21)'!$I$2:$I$959,""))</f>
        <v/>
      </c>
      <c r="D976" s="37" t="str">
        <f>IF(ISBLANK(A976),"",IF(_xlfn.XLOOKUP(A976,'pokedex_(Update_04.21)'!$A$2:$A$959,'pokedex_(Update_04.21)'!$J$2:$J$959,"")=0,"",_xlfn.XLOOKUP(A976,'pokedex_(Update_04.21)'!$A$2:$A$959,'pokedex_(Update_04.21)'!$J$2:$J$959,"")))</f>
        <v/>
      </c>
      <c r="Q976" s="37"/>
      <c r="R976" s="37"/>
      <c r="S976" s="37" t="str">
        <f>IF(ISBLANK(Q976),"",_xlfn.XLOOKUP(Q976,'pokedex_(Update_04.21)'!$A$2:$A$959,'pokedex_(Update_04.21)'!$I$2:$I$959,""))</f>
        <v/>
      </c>
      <c r="T976" s="37" t="str">
        <f>IF(ISBLANK(Q976),"",IF(_xlfn.XLOOKUP(Q976,'pokedex_(Update_04.21)'!$A$2:$A$959,'pokedex_(Update_04.21)'!$J$2:$J$959,"")=0,"",_xlfn.XLOOKUP(Q976,'pokedex_(Update_04.21)'!$A$2:$A$959,'pokedex_(Update_04.21)'!$J$2:$J$959,"")))</f>
        <v/>
      </c>
    </row>
    <row r="977" spans="1:20" x14ac:dyDescent="0.35">
      <c r="A977" s="37"/>
      <c r="B977" s="37"/>
      <c r="C977" s="37" t="str">
        <f>IF(ISBLANK(A977),"",_xlfn.XLOOKUP(A977,'pokedex_(Update_04.21)'!$A$2:$A$959,'pokedex_(Update_04.21)'!$I$2:$I$959,""))</f>
        <v/>
      </c>
      <c r="D977" s="37" t="str">
        <f>IF(ISBLANK(A977),"",IF(_xlfn.XLOOKUP(A977,'pokedex_(Update_04.21)'!$A$2:$A$959,'pokedex_(Update_04.21)'!$J$2:$J$959,"")=0,"",_xlfn.XLOOKUP(A977,'pokedex_(Update_04.21)'!$A$2:$A$959,'pokedex_(Update_04.21)'!$J$2:$J$959,"")))</f>
        <v/>
      </c>
      <c r="Q977" s="37"/>
      <c r="R977" s="37"/>
      <c r="S977" s="37" t="str">
        <f>IF(ISBLANK(Q977),"",_xlfn.XLOOKUP(Q977,'pokedex_(Update_04.21)'!$A$2:$A$959,'pokedex_(Update_04.21)'!$I$2:$I$959,""))</f>
        <v/>
      </c>
      <c r="T977" s="37" t="str">
        <f>IF(ISBLANK(Q977),"",IF(_xlfn.XLOOKUP(Q977,'pokedex_(Update_04.21)'!$A$2:$A$959,'pokedex_(Update_04.21)'!$J$2:$J$959,"")=0,"",_xlfn.XLOOKUP(Q977,'pokedex_(Update_04.21)'!$A$2:$A$959,'pokedex_(Update_04.21)'!$J$2:$J$959,"")))</f>
        <v/>
      </c>
    </row>
    <row r="978" spans="1:20" x14ac:dyDescent="0.35">
      <c r="A978" s="37"/>
      <c r="B978" s="37"/>
      <c r="C978" s="37" t="str">
        <f>IF(ISBLANK(A978),"",_xlfn.XLOOKUP(A978,'pokedex_(Update_04.21)'!$A$2:$A$959,'pokedex_(Update_04.21)'!$I$2:$I$959,""))</f>
        <v/>
      </c>
      <c r="D978" s="37" t="str">
        <f>IF(ISBLANK(A978),"",IF(_xlfn.XLOOKUP(A978,'pokedex_(Update_04.21)'!$A$2:$A$959,'pokedex_(Update_04.21)'!$J$2:$J$959,"")=0,"",_xlfn.XLOOKUP(A978,'pokedex_(Update_04.21)'!$A$2:$A$959,'pokedex_(Update_04.21)'!$J$2:$J$959,"")))</f>
        <v/>
      </c>
      <c r="Q978" s="37"/>
      <c r="R978" s="37"/>
      <c r="S978" s="37" t="str">
        <f>IF(ISBLANK(Q978),"",_xlfn.XLOOKUP(Q978,'pokedex_(Update_04.21)'!$A$2:$A$959,'pokedex_(Update_04.21)'!$I$2:$I$959,""))</f>
        <v/>
      </c>
      <c r="T978" s="37" t="str">
        <f>IF(ISBLANK(Q978),"",IF(_xlfn.XLOOKUP(Q978,'pokedex_(Update_04.21)'!$A$2:$A$959,'pokedex_(Update_04.21)'!$J$2:$J$959,"")=0,"",_xlfn.XLOOKUP(Q978,'pokedex_(Update_04.21)'!$A$2:$A$959,'pokedex_(Update_04.21)'!$J$2:$J$959,"")))</f>
        <v/>
      </c>
    </row>
    <row r="979" spans="1:20" x14ac:dyDescent="0.35">
      <c r="A979" s="37"/>
      <c r="B979" s="37"/>
      <c r="C979" s="37" t="str">
        <f>IF(ISBLANK(A979),"",_xlfn.XLOOKUP(A979,'pokedex_(Update_04.21)'!$A$2:$A$959,'pokedex_(Update_04.21)'!$I$2:$I$959,""))</f>
        <v/>
      </c>
      <c r="D979" s="37" t="str">
        <f>IF(ISBLANK(A979),"",IF(_xlfn.XLOOKUP(A979,'pokedex_(Update_04.21)'!$A$2:$A$959,'pokedex_(Update_04.21)'!$J$2:$J$959,"")=0,"",_xlfn.XLOOKUP(A979,'pokedex_(Update_04.21)'!$A$2:$A$959,'pokedex_(Update_04.21)'!$J$2:$J$959,"")))</f>
        <v/>
      </c>
      <c r="Q979" s="37"/>
      <c r="R979" s="37"/>
      <c r="S979" s="37" t="str">
        <f>IF(ISBLANK(Q979),"",_xlfn.XLOOKUP(Q979,'pokedex_(Update_04.21)'!$A$2:$A$959,'pokedex_(Update_04.21)'!$I$2:$I$959,""))</f>
        <v/>
      </c>
      <c r="T979" s="37" t="str">
        <f>IF(ISBLANK(Q979),"",IF(_xlfn.XLOOKUP(Q979,'pokedex_(Update_04.21)'!$A$2:$A$959,'pokedex_(Update_04.21)'!$J$2:$J$959,"")=0,"",_xlfn.XLOOKUP(Q979,'pokedex_(Update_04.21)'!$A$2:$A$959,'pokedex_(Update_04.21)'!$J$2:$J$959,"")))</f>
        <v/>
      </c>
    </row>
    <row r="980" spans="1:20" x14ac:dyDescent="0.35">
      <c r="A980" s="37"/>
      <c r="B980" s="37"/>
      <c r="C980" s="37" t="str">
        <f>IF(ISBLANK(A980),"",_xlfn.XLOOKUP(A980,'pokedex_(Update_04.21)'!$A$2:$A$959,'pokedex_(Update_04.21)'!$I$2:$I$959,""))</f>
        <v/>
      </c>
      <c r="D980" s="37" t="str">
        <f>IF(ISBLANK(A980),"",IF(_xlfn.XLOOKUP(A980,'pokedex_(Update_04.21)'!$A$2:$A$959,'pokedex_(Update_04.21)'!$J$2:$J$959,"")=0,"",_xlfn.XLOOKUP(A980,'pokedex_(Update_04.21)'!$A$2:$A$959,'pokedex_(Update_04.21)'!$J$2:$J$959,"")))</f>
        <v/>
      </c>
      <c r="Q980" s="37"/>
      <c r="R980" s="37"/>
      <c r="S980" s="37" t="str">
        <f>IF(ISBLANK(Q980),"",_xlfn.XLOOKUP(Q980,'pokedex_(Update_04.21)'!$A$2:$A$959,'pokedex_(Update_04.21)'!$I$2:$I$959,""))</f>
        <v/>
      </c>
      <c r="T980" s="37" t="str">
        <f>IF(ISBLANK(Q980),"",IF(_xlfn.XLOOKUP(Q980,'pokedex_(Update_04.21)'!$A$2:$A$959,'pokedex_(Update_04.21)'!$J$2:$J$959,"")=0,"",_xlfn.XLOOKUP(Q980,'pokedex_(Update_04.21)'!$A$2:$A$959,'pokedex_(Update_04.21)'!$J$2:$J$959,"")))</f>
        <v/>
      </c>
    </row>
    <row r="981" spans="1:20" x14ac:dyDescent="0.35">
      <c r="A981" s="37"/>
      <c r="B981" s="37"/>
      <c r="C981" s="37" t="str">
        <f>IF(ISBLANK(A981),"",_xlfn.XLOOKUP(A981,'pokedex_(Update_04.21)'!$A$2:$A$959,'pokedex_(Update_04.21)'!$I$2:$I$959,""))</f>
        <v/>
      </c>
      <c r="D981" s="37" t="str">
        <f>IF(ISBLANK(A981),"",IF(_xlfn.XLOOKUP(A981,'pokedex_(Update_04.21)'!$A$2:$A$959,'pokedex_(Update_04.21)'!$J$2:$J$959,"")=0,"",_xlfn.XLOOKUP(A981,'pokedex_(Update_04.21)'!$A$2:$A$959,'pokedex_(Update_04.21)'!$J$2:$J$959,"")))</f>
        <v/>
      </c>
      <c r="Q981" s="37"/>
      <c r="R981" s="37"/>
      <c r="S981" s="37" t="str">
        <f>IF(ISBLANK(Q981),"",_xlfn.XLOOKUP(Q981,'pokedex_(Update_04.21)'!$A$2:$A$959,'pokedex_(Update_04.21)'!$I$2:$I$959,""))</f>
        <v/>
      </c>
      <c r="T981" s="37" t="str">
        <f>IF(ISBLANK(Q981),"",IF(_xlfn.XLOOKUP(Q981,'pokedex_(Update_04.21)'!$A$2:$A$959,'pokedex_(Update_04.21)'!$J$2:$J$959,"")=0,"",_xlfn.XLOOKUP(Q981,'pokedex_(Update_04.21)'!$A$2:$A$959,'pokedex_(Update_04.21)'!$J$2:$J$959,"")))</f>
        <v/>
      </c>
    </row>
    <row r="982" spans="1:20" x14ac:dyDescent="0.35">
      <c r="A982" s="37"/>
      <c r="B982" s="37"/>
      <c r="C982" s="37" t="str">
        <f>IF(ISBLANK(A982),"",_xlfn.XLOOKUP(A982,'pokedex_(Update_04.21)'!$A$2:$A$959,'pokedex_(Update_04.21)'!$I$2:$I$959,""))</f>
        <v/>
      </c>
      <c r="D982" s="37" t="str">
        <f>IF(ISBLANK(A982),"",IF(_xlfn.XLOOKUP(A982,'pokedex_(Update_04.21)'!$A$2:$A$959,'pokedex_(Update_04.21)'!$J$2:$J$959,"")=0,"",_xlfn.XLOOKUP(A982,'pokedex_(Update_04.21)'!$A$2:$A$959,'pokedex_(Update_04.21)'!$J$2:$J$959,"")))</f>
        <v/>
      </c>
      <c r="Q982" s="37"/>
      <c r="R982" s="37"/>
      <c r="S982" s="37" t="str">
        <f>IF(ISBLANK(Q982),"",_xlfn.XLOOKUP(Q982,'pokedex_(Update_04.21)'!$A$2:$A$959,'pokedex_(Update_04.21)'!$I$2:$I$959,""))</f>
        <v/>
      </c>
      <c r="T982" s="37" t="str">
        <f>IF(ISBLANK(Q982),"",IF(_xlfn.XLOOKUP(Q982,'pokedex_(Update_04.21)'!$A$2:$A$959,'pokedex_(Update_04.21)'!$J$2:$J$959,"")=0,"",_xlfn.XLOOKUP(Q982,'pokedex_(Update_04.21)'!$A$2:$A$959,'pokedex_(Update_04.21)'!$J$2:$J$959,"")))</f>
        <v/>
      </c>
    </row>
    <row r="983" spans="1:20" x14ac:dyDescent="0.35">
      <c r="A983" s="37"/>
      <c r="B983" s="37"/>
      <c r="C983" s="37" t="str">
        <f>IF(ISBLANK(A983),"",_xlfn.XLOOKUP(A983,'pokedex_(Update_04.21)'!$A$2:$A$959,'pokedex_(Update_04.21)'!$I$2:$I$959,""))</f>
        <v/>
      </c>
      <c r="D983" s="37" t="str">
        <f>IF(ISBLANK(A983),"",IF(_xlfn.XLOOKUP(A983,'pokedex_(Update_04.21)'!$A$2:$A$959,'pokedex_(Update_04.21)'!$J$2:$J$959,"")=0,"",_xlfn.XLOOKUP(A983,'pokedex_(Update_04.21)'!$A$2:$A$959,'pokedex_(Update_04.21)'!$J$2:$J$959,"")))</f>
        <v/>
      </c>
      <c r="Q983" s="37"/>
      <c r="R983" s="37"/>
      <c r="S983" s="37" t="str">
        <f>IF(ISBLANK(Q983),"",_xlfn.XLOOKUP(Q983,'pokedex_(Update_04.21)'!$A$2:$A$959,'pokedex_(Update_04.21)'!$I$2:$I$959,""))</f>
        <v/>
      </c>
      <c r="T983" s="37" t="str">
        <f>IF(ISBLANK(Q983),"",IF(_xlfn.XLOOKUP(Q983,'pokedex_(Update_04.21)'!$A$2:$A$959,'pokedex_(Update_04.21)'!$J$2:$J$959,"")=0,"",_xlfn.XLOOKUP(Q983,'pokedex_(Update_04.21)'!$A$2:$A$959,'pokedex_(Update_04.21)'!$J$2:$J$959,"")))</f>
        <v/>
      </c>
    </row>
    <row r="984" spans="1:20" x14ac:dyDescent="0.35">
      <c r="A984" s="37"/>
      <c r="B984" s="37"/>
      <c r="C984" s="37" t="str">
        <f>IF(ISBLANK(A984),"",_xlfn.XLOOKUP(A984,'pokedex_(Update_04.21)'!$A$2:$A$959,'pokedex_(Update_04.21)'!$I$2:$I$959,""))</f>
        <v/>
      </c>
      <c r="D984" s="37" t="str">
        <f>IF(ISBLANK(A984),"",IF(_xlfn.XLOOKUP(A984,'pokedex_(Update_04.21)'!$A$2:$A$959,'pokedex_(Update_04.21)'!$J$2:$J$959,"")=0,"",_xlfn.XLOOKUP(A984,'pokedex_(Update_04.21)'!$A$2:$A$959,'pokedex_(Update_04.21)'!$J$2:$J$959,"")))</f>
        <v/>
      </c>
      <c r="Q984" s="37"/>
      <c r="R984" s="37"/>
      <c r="S984" s="37" t="str">
        <f>IF(ISBLANK(Q984),"",_xlfn.XLOOKUP(Q984,'pokedex_(Update_04.21)'!$A$2:$A$959,'pokedex_(Update_04.21)'!$I$2:$I$959,""))</f>
        <v/>
      </c>
      <c r="T984" s="37" t="str">
        <f>IF(ISBLANK(Q984),"",IF(_xlfn.XLOOKUP(Q984,'pokedex_(Update_04.21)'!$A$2:$A$959,'pokedex_(Update_04.21)'!$J$2:$J$959,"")=0,"",_xlfn.XLOOKUP(Q984,'pokedex_(Update_04.21)'!$A$2:$A$959,'pokedex_(Update_04.21)'!$J$2:$J$959,"")))</f>
        <v/>
      </c>
    </row>
    <row r="985" spans="1:20" x14ac:dyDescent="0.35">
      <c r="A985" s="37"/>
      <c r="B985" s="37"/>
      <c r="C985" s="37" t="str">
        <f>IF(ISBLANK(A985),"",_xlfn.XLOOKUP(A985,'pokedex_(Update_04.21)'!$A$2:$A$959,'pokedex_(Update_04.21)'!$I$2:$I$959,""))</f>
        <v/>
      </c>
      <c r="D985" s="37" t="str">
        <f>IF(ISBLANK(A985),"",IF(_xlfn.XLOOKUP(A985,'pokedex_(Update_04.21)'!$A$2:$A$959,'pokedex_(Update_04.21)'!$J$2:$J$959,"")=0,"",_xlfn.XLOOKUP(A985,'pokedex_(Update_04.21)'!$A$2:$A$959,'pokedex_(Update_04.21)'!$J$2:$J$959,"")))</f>
        <v/>
      </c>
      <c r="Q985" s="37"/>
      <c r="R985" s="37"/>
      <c r="S985" s="37" t="str">
        <f>IF(ISBLANK(Q985),"",_xlfn.XLOOKUP(Q985,'pokedex_(Update_04.21)'!$A$2:$A$959,'pokedex_(Update_04.21)'!$I$2:$I$959,""))</f>
        <v/>
      </c>
      <c r="T985" s="37" t="str">
        <f>IF(ISBLANK(Q985),"",IF(_xlfn.XLOOKUP(Q985,'pokedex_(Update_04.21)'!$A$2:$A$959,'pokedex_(Update_04.21)'!$J$2:$J$959,"")=0,"",_xlfn.XLOOKUP(Q985,'pokedex_(Update_04.21)'!$A$2:$A$959,'pokedex_(Update_04.21)'!$J$2:$J$959,"")))</f>
        <v/>
      </c>
    </row>
    <row r="986" spans="1:20" x14ac:dyDescent="0.35">
      <c r="A986" s="37"/>
      <c r="B986" s="37"/>
      <c r="C986" s="37" t="str">
        <f>IF(ISBLANK(A986),"",_xlfn.XLOOKUP(A986,'pokedex_(Update_04.21)'!$A$2:$A$959,'pokedex_(Update_04.21)'!$I$2:$I$959,""))</f>
        <v/>
      </c>
      <c r="D986" s="37" t="str">
        <f>IF(ISBLANK(A986),"",IF(_xlfn.XLOOKUP(A986,'pokedex_(Update_04.21)'!$A$2:$A$959,'pokedex_(Update_04.21)'!$J$2:$J$959,"")=0,"",_xlfn.XLOOKUP(A986,'pokedex_(Update_04.21)'!$A$2:$A$959,'pokedex_(Update_04.21)'!$J$2:$J$959,"")))</f>
        <v/>
      </c>
      <c r="Q986" s="37"/>
      <c r="R986" s="37"/>
      <c r="S986" s="37" t="str">
        <f>IF(ISBLANK(Q986),"",_xlfn.XLOOKUP(Q986,'pokedex_(Update_04.21)'!$A$2:$A$959,'pokedex_(Update_04.21)'!$I$2:$I$959,""))</f>
        <v/>
      </c>
      <c r="T986" s="37" t="str">
        <f>IF(ISBLANK(Q986),"",IF(_xlfn.XLOOKUP(Q986,'pokedex_(Update_04.21)'!$A$2:$A$959,'pokedex_(Update_04.21)'!$J$2:$J$959,"")=0,"",_xlfn.XLOOKUP(Q986,'pokedex_(Update_04.21)'!$A$2:$A$959,'pokedex_(Update_04.21)'!$J$2:$J$959,"")))</f>
        <v/>
      </c>
    </row>
    <row r="987" spans="1:20" x14ac:dyDescent="0.35">
      <c r="A987" s="37"/>
      <c r="B987" s="37"/>
      <c r="C987" s="37" t="str">
        <f>IF(ISBLANK(A987),"",_xlfn.XLOOKUP(A987,'pokedex_(Update_04.21)'!$A$2:$A$959,'pokedex_(Update_04.21)'!$I$2:$I$959,""))</f>
        <v/>
      </c>
      <c r="D987" s="37" t="str">
        <f>IF(ISBLANK(A987),"",IF(_xlfn.XLOOKUP(A987,'pokedex_(Update_04.21)'!$A$2:$A$959,'pokedex_(Update_04.21)'!$J$2:$J$959,"")=0,"",_xlfn.XLOOKUP(A987,'pokedex_(Update_04.21)'!$A$2:$A$959,'pokedex_(Update_04.21)'!$J$2:$J$959,"")))</f>
        <v/>
      </c>
      <c r="Q987" s="37"/>
      <c r="R987" s="37"/>
      <c r="S987" s="37" t="str">
        <f>IF(ISBLANK(Q987),"",_xlfn.XLOOKUP(Q987,'pokedex_(Update_04.21)'!$A$2:$A$959,'pokedex_(Update_04.21)'!$I$2:$I$959,""))</f>
        <v/>
      </c>
      <c r="T987" s="37" t="str">
        <f>IF(ISBLANK(Q987),"",IF(_xlfn.XLOOKUP(Q987,'pokedex_(Update_04.21)'!$A$2:$A$959,'pokedex_(Update_04.21)'!$J$2:$J$959,"")=0,"",_xlfn.XLOOKUP(Q987,'pokedex_(Update_04.21)'!$A$2:$A$959,'pokedex_(Update_04.21)'!$J$2:$J$959,"")))</f>
        <v/>
      </c>
    </row>
    <row r="988" spans="1:20" x14ac:dyDescent="0.35">
      <c r="A988" s="37"/>
      <c r="B988" s="37"/>
      <c r="C988" s="37" t="str">
        <f>IF(ISBLANK(A988),"",_xlfn.XLOOKUP(A988,'pokedex_(Update_04.21)'!$A$2:$A$959,'pokedex_(Update_04.21)'!$I$2:$I$959,""))</f>
        <v/>
      </c>
      <c r="D988" s="37" t="str">
        <f>IF(ISBLANK(A988),"",IF(_xlfn.XLOOKUP(A988,'pokedex_(Update_04.21)'!$A$2:$A$959,'pokedex_(Update_04.21)'!$J$2:$J$959,"")=0,"",_xlfn.XLOOKUP(A988,'pokedex_(Update_04.21)'!$A$2:$A$959,'pokedex_(Update_04.21)'!$J$2:$J$959,"")))</f>
        <v/>
      </c>
      <c r="Q988" s="37"/>
      <c r="R988" s="37"/>
      <c r="S988" s="37" t="str">
        <f>IF(ISBLANK(Q988),"",_xlfn.XLOOKUP(Q988,'pokedex_(Update_04.21)'!$A$2:$A$959,'pokedex_(Update_04.21)'!$I$2:$I$959,""))</f>
        <v/>
      </c>
      <c r="T988" s="37" t="str">
        <f>IF(ISBLANK(Q988),"",IF(_xlfn.XLOOKUP(Q988,'pokedex_(Update_04.21)'!$A$2:$A$959,'pokedex_(Update_04.21)'!$J$2:$J$959,"")=0,"",_xlfn.XLOOKUP(Q988,'pokedex_(Update_04.21)'!$A$2:$A$959,'pokedex_(Update_04.21)'!$J$2:$J$959,"")))</f>
        <v/>
      </c>
    </row>
    <row r="989" spans="1:20" x14ac:dyDescent="0.35">
      <c r="A989" s="37"/>
      <c r="B989" s="37"/>
      <c r="C989" s="37" t="str">
        <f>IF(ISBLANK(A989),"",_xlfn.XLOOKUP(A989,'pokedex_(Update_04.21)'!$A$2:$A$959,'pokedex_(Update_04.21)'!$I$2:$I$959,""))</f>
        <v/>
      </c>
      <c r="D989" s="37" t="str">
        <f>IF(ISBLANK(A989),"",IF(_xlfn.XLOOKUP(A989,'pokedex_(Update_04.21)'!$A$2:$A$959,'pokedex_(Update_04.21)'!$J$2:$J$959,"")=0,"",_xlfn.XLOOKUP(A989,'pokedex_(Update_04.21)'!$A$2:$A$959,'pokedex_(Update_04.21)'!$J$2:$J$959,"")))</f>
        <v/>
      </c>
      <c r="Q989" s="37"/>
      <c r="R989" s="37"/>
      <c r="S989" s="37" t="str">
        <f>IF(ISBLANK(Q989),"",_xlfn.XLOOKUP(Q989,'pokedex_(Update_04.21)'!$A$2:$A$959,'pokedex_(Update_04.21)'!$I$2:$I$959,""))</f>
        <v/>
      </c>
      <c r="T989" s="37" t="str">
        <f>IF(ISBLANK(Q989),"",IF(_xlfn.XLOOKUP(Q989,'pokedex_(Update_04.21)'!$A$2:$A$959,'pokedex_(Update_04.21)'!$J$2:$J$959,"")=0,"",_xlfn.XLOOKUP(Q989,'pokedex_(Update_04.21)'!$A$2:$A$959,'pokedex_(Update_04.21)'!$J$2:$J$959,"")))</f>
        <v/>
      </c>
    </row>
    <row r="990" spans="1:20" x14ac:dyDescent="0.35">
      <c r="A990" s="37"/>
      <c r="B990" s="37"/>
      <c r="C990" s="37" t="str">
        <f>IF(ISBLANK(A990),"",_xlfn.XLOOKUP(A990,'pokedex_(Update_04.21)'!$A$2:$A$959,'pokedex_(Update_04.21)'!$I$2:$I$959,""))</f>
        <v/>
      </c>
      <c r="D990" s="37" t="str">
        <f>IF(ISBLANK(A990),"",IF(_xlfn.XLOOKUP(A990,'pokedex_(Update_04.21)'!$A$2:$A$959,'pokedex_(Update_04.21)'!$J$2:$J$959,"")=0,"",_xlfn.XLOOKUP(A990,'pokedex_(Update_04.21)'!$A$2:$A$959,'pokedex_(Update_04.21)'!$J$2:$J$959,"")))</f>
        <v/>
      </c>
      <c r="Q990" s="37"/>
      <c r="R990" s="37"/>
      <c r="S990" s="37" t="str">
        <f>IF(ISBLANK(Q990),"",_xlfn.XLOOKUP(Q990,'pokedex_(Update_04.21)'!$A$2:$A$959,'pokedex_(Update_04.21)'!$I$2:$I$959,""))</f>
        <v/>
      </c>
      <c r="T990" s="37" t="str">
        <f>IF(ISBLANK(Q990),"",IF(_xlfn.XLOOKUP(Q990,'pokedex_(Update_04.21)'!$A$2:$A$959,'pokedex_(Update_04.21)'!$J$2:$J$959,"")=0,"",_xlfn.XLOOKUP(Q990,'pokedex_(Update_04.21)'!$A$2:$A$959,'pokedex_(Update_04.21)'!$J$2:$J$959,"")))</f>
        <v/>
      </c>
    </row>
    <row r="991" spans="1:20" x14ac:dyDescent="0.35">
      <c r="A991" s="37"/>
      <c r="B991" s="37"/>
      <c r="C991" s="37" t="str">
        <f>IF(ISBLANK(A991),"",_xlfn.XLOOKUP(A991,'pokedex_(Update_04.21)'!$A$2:$A$959,'pokedex_(Update_04.21)'!$I$2:$I$959,""))</f>
        <v/>
      </c>
      <c r="D991" s="37" t="str">
        <f>IF(ISBLANK(A991),"",IF(_xlfn.XLOOKUP(A991,'pokedex_(Update_04.21)'!$A$2:$A$959,'pokedex_(Update_04.21)'!$J$2:$J$959,"")=0,"",_xlfn.XLOOKUP(A991,'pokedex_(Update_04.21)'!$A$2:$A$959,'pokedex_(Update_04.21)'!$J$2:$J$959,"")))</f>
        <v/>
      </c>
      <c r="Q991" s="37"/>
      <c r="R991" s="37"/>
      <c r="S991" s="37" t="str">
        <f>IF(ISBLANK(Q991),"",_xlfn.XLOOKUP(Q991,'pokedex_(Update_04.21)'!$A$2:$A$959,'pokedex_(Update_04.21)'!$I$2:$I$959,""))</f>
        <v/>
      </c>
      <c r="T991" s="37" t="str">
        <f>IF(ISBLANK(Q991),"",IF(_xlfn.XLOOKUP(Q991,'pokedex_(Update_04.21)'!$A$2:$A$959,'pokedex_(Update_04.21)'!$J$2:$J$959,"")=0,"",_xlfn.XLOOKUP(Q991,'pokedex_(Update_04.21)'!$A$2:$A$959,'pokedex_(Update_04.21)'!$J$2:$J$959,"")))</f>
        <v/>
      </c>
    </row>
    <row r="992" spans="1:20" x14ac:dyDescent="0.35">
      <c r="A992" s="37"/>
      <c r="B992" s="37"/>
      <c r="C992" s="37" t="str">
        <f>IF(ISBLANK(A992),"",_xlfn.XLOOKUP(A992,'pokedex_(Update_04.21)'!$A$2:$A$959,'pokedex_(Update_04.21)'!$I$2:$I$959,""))</f>
        <v/>
      </c>
      <c r="D992" s="37" t="str">
        <f>IF(ISBLANK(A992),"",IF(_xlfn.XLOOKUP(A992,'pokedex_(Update_04.21)'!$A$2:$A$959,'pokedex_(Update_04.21)'!$J$2:$J$959,"")=0,"",_xlfn.XLOOKUP(A992,'pokedex_(Update_04.21)'!$A$2:$A$959,'pokedex_(Update_04.21)'!$J$2:$J$959,"")))</f>
        <v/>
      </c>
      <c r="Q992" s="37"/>
      <c r="R992" s="37"/>
      <c r="S992" s="37" t="str">
        <f>IF(ISBLANK(Q992),"",_xlfn.XLOOKUP(Q992,'pokedex_(Update_04.21)'!$A$2:$A$959,'pokedex_(Update_04.21)'!$I$2:$I$959,""))</f>
        <v/>
      </c>
      <c r="T992" s="37" t="str">
        <f>IF(ISBLANK(Q992),"",IF(_xlfn.XLOOKUP(Q992,'pokedex_(Update_04.21)'!$A$2:$A$959,'pokedex_(Update_04.21)'!$J$2:$J$959,"")=0,"",_xlfn.XLOOKUP(Q992,'pokedex_(Update_04.21)'!$A$2:$A$959,'pokedex_(Update_04.21)'!$J$2:$J$959,"")))</f>
        <v/>
      </c>
    </row>
    <row r="993" spans="1:20" x14ac:dyDescent="0.35">
      <c r="A993" s="37"/>
      <c r="B993" s="37"/>
      <c r="C993" s="37" t="str">
        <f>IF(ISBLANK(A993),"",_xlfn.XLOOKUP(A993,'pokedex_(Update_04.21)'!$A$2:$A$959,'pokedex_(Update_04.21)'!$I$2:$I$959,""))</f>
        <v/>
      </c>
      <c r="D993" s="37" t="str">
        <f>IF(ISBLANK(A993),"",IF(_xlfn.XLOOKUP(A993,'pokedex_(Update_04.21)'!$A$2:$A$959,'pokedex_(Update_04.21)'!$J$2:$J$959,"")=0,"",_xlfn.XLOOKUP(A993,'pokedex_(Update_04.21)'!$A$2:$A$959,'pokedex_(Update_04.21)'!$J$2:$J$959,"")))</f>
        <v/>
      </c>
      <c r="Q993" s="37"/>
      <c r="R993" s="37"/>
      <c r="S993" s="37" t="str">
        <f>IF(ISBLANK(Q993),"",_xlfn.XLOOKUP(Q993,'pokedex_(Update_04.21)'!$A$2:$A$959,'pokedex_(Update_04.21)'!$I$2:$I$959,""))</f>
        <v/>
      </c>
      <c r="T993" s="37" t="str">
        <f>IF(ISBLANK(Q993),"",IF(_xlfn.XLOOKUP(Q993,'pokedex_(Update_04.21)'!$A$2:$A$959,'pokedex_(Update_04.21)'!$J$2:$J$959,"")=0,"",_xlfn.XLOOKUP(Q993,'pokedex_(Update_04.21)'!$A$2:$A$959,'pokedex_(Update_04.21)'!$J$2:$J$959,"")))</f>
        <v/>
      </c>
    </row>
    <row r="994" spans="1:20" x14ac:dyDescent="0.35">
      <c r="A994" s="37"/>
      <c r="B994" s="37"/>
      <c r="C994" s="37" t="str">
        <f>IF(ISBLANK(A994),"",_xlfn.XLOOKUP(A994,'pokedex_(Update_04.21)'!$A$2:$A$959,'pokedex_(Update_04.21)'!$I$2:$I$959,""))</f>
        <v/>
      </c>
      <c r="D994" s="37" t="str">
        <f>IF(ISBLANK(A994),"",IF(_xlfn.XLOOKUP(A994,'pokedex_(Update_04.21)'!$A$2:$A$959,'pokedex_(Update_04.21)'!$J$2:$J$959,"")=0,"",_xlfn.XLOOKUP(A994,'pokedex_(Update_04.21)'!$A$2:$A$959,'pokedex_(Update_04.21)'!$J$2:$J$959,"")))</f>
        <v/>
      </c>
      <c r="Q994" s="37"/>
      <c r="R994" s="37"/>
      <c r="S994" s="37" t="str">
        <f>IF(ISBLANK(Q994),"",_xlfn.XLOOKUP(Q994,'pokedex_(Update_04.21)'!$A$2:$A$959,'pokedex_(Update_04.21)'!$I$2:$I$959,""))</f>
        <v/>
      </c>
      <c r="T994" s="37" t="str">
        <f>IF(ISBLANK(Q994),"",IF(_xlfn.XLOOKUP(Q994,'pokedex_(Update_04.21)'!$A$2:$A$959,'pokedex_(Update_04.21)'!$J$2:$J$959,"")=0,"",_xlfn.XLOOKUP(Q994,'pokedex_(Update_04.21)'!$A$2:$A$959,'pokedex_(Update_04.21)'!$J$2:$J$959,"")))</f>
        <v/>
      </c>
    </row>
    <row r="995" spans="1:20" x14ac:dyDescent="0.35">
      <c r="A995" s="37"/>
      <c r="B995" s="37"/>
      <c r="C995" s="37" t="str">
        <f>IF(ISBLANK(A995),"",_xlfn.XLOOKUP(A995,'pokedex_(Update_04.21)'!$A$2:$A$959,'pokedex_(Update_04.21)'!$I$2:$I$959,""))</f>
        <v/>
      </c>
      <c r="D995" s="37" t="str">
        <f>IF(ISBLANK(A995),"",IF(_xlfn.XLOOKUP(A995,'pokedex_(Update_04.21)'!$A$2:$A$959,'pokedex_(Update_04.21)'!$J$2:$J$959,"")=0,"",_xlfn.XLOOKUP(A995,'pokedex_(Update_04.21)'!$A$2:$A$959,'pokedex_(Update_04.21)'!$J$2:$J$959,"")))</f>
        <v/>
      </c>
      <c r="Q995" s="37"/>
      <c r="R995" s="37"/>
      <c r="S995" s="37" t="str">
        <f>IF(ISBLANK(Q995),"",_xlfn.XLOOKUP(Q995,'pokedex_(Update_04.21)'!$A$2:$A$959,'pokedex_(Update_04.21)'!$I$2:$I$959,""))</f>
        <v/>
      </c>
      <c r="T995" s="37" t="str">
        <f>IF(ISBLANK(Q995),"",IF(_xlfn.XLOOKUP(Q995,'pokedex_(Update_04.21)'!$A$2:$A$959,'pokedex_(Update_04.21)'!$J$2:$J$959,"")=0,"",_xlfn.XLOOKUP(Q995,'pokedex_(Update_04.21)'!$A$2:$A$959,'pokedex_(Update_04.21)'!$J$2:$J$959,"")))</f>
        <v/>
      </c>
    </row>
    <row r="996" spans="1:20" x14ac:dyDescent="0.35">
      <c r="A996" s="37"/>
      <c r="B996" s="37"/>
      <c r="C996" s="37" t="str">
        <f>IF(ISBLANK(A996),"",_xlfn.XLOOKUP(A996,'pokedex_(Update_04.21)'!$A$2:$A$959,'pokedex_(Update_04.21)'!$I$2:$I$959,""))</f>
        <v/>
      </c>
      <c r="D996" s="37" t="str">
        <f>IF(ISBLANK(A996),"",IF(_xlfn.XLOOKUP(A996,'pokedex_(Update_04.21)'!$A$2:$A$959,'pokedex_(Update_04.21)'!$J$2:$J$959,"")=0,"",_xlfn.XLOOKUP(A996,'pokedex_(Update_04.21)'!$A$2:$A$959,'pokedex_(Update_04.21)'!$J$2:$J$959,"")))</f>
        <v/>
      </c>
      <c r="Q996" s="37"/>
      <c r="R996" s="37"/>
      <c r="S996" s="37" t="str">
        <f>IF(ISBLANK(Q996),"",_xlfn.XLOOKUP(Q996,'pokedex_(Update_04.21)'!$A$2:$A$959,'pokedex_(Update_04.21)'!$I$2:$I$959,""))</f>
        <v/>
      </c>
      <c r="T996" s="37" t="str">
        <f>IF(ISBLANK(Q996),"",IF(_xlfn.XLOOKUP(Q996,'pokedex_(Update_04.21)'!$A$2:$A$959,'pokedex_(Update_04.21)'!$J$2:$J$959,"")=0,"",_xlfn.XLOOKUP(Q996,'pokedex_(Update_04.21)'!$A$2:$A$959,'pokedex_(Update_04.21)'!$J$2:$J$959,"")))</f>
        <v/>
      </c>
    </row>
    <row r="997" spans="1:20" x14ac:dyDescent="0.35">
      <c r="A997" s="37"/>
      <c r="B997" s="37"/>
      <c r="C997" s="37" t="str">
        <f>IF(ISBLANK(A997),"",_xlfn.XLOOKUP(A997,'pokedex_(Update_04.21)'!$A$2:$A$959,'pokedex_(Update_04.21)'!$I$2:$I$959,""))</f>
        <v/>
      </c>
      <c r="D997" s="37" t="str">
        <f>IF(ISBLANK(A997),"",IF(_xlfn.XLOOKUP(A997,'pokedex_(Update_04.21)'!$A$2:$A$959,'pokedex_(Update_04.21)'!$J$2:$J$959,"")=0,"",_xlfn.XLOOKUP(A997,'pokedex_(Update_04.21)'!$A$2:$A$959,'pokedex_(Update_04.21)'!$J$2:$J$959,"")))</f>
        <v/>
      </c>
      <c r="Q997" s="37"/>
      <c r="R997" s="37"/>
      <c r="S997" s="37" t="str">
        <f>IF(ISBLANK(Q997),"",_xlfn.XLOOKUP(Q997,'pokedex_(Update_04.21)'!$A$2:$A$959,'pokedex_(Update_04.21)'!$I$2:$I$959,""))</f>
        <v/>
      </c>
      <c r="T997" s="37" t="str">
        <f>IF(ISBLANK(Q997),"",IF(_xlfn.XLOOKUP(Q997,'pokedex_(Update_04.21)'!$A$2:$A$959,'pokedex_(Update_04.21)'!$J$2:$J$959,"")=0,"",_xlfn.XLOOKUP(Q997,'pokedex_(Update_04.21)'!$A$2:$A$959,'pokedex_(Update_04.21)'!$J$2:$J$959,"")))</f>
        <v/>
      </c>
    </row>
    <row r="998" spans="1:20" x14ac:dyDescent="0.35">
      <c r="A998" s="37"/>
      <c r="B998" s="37"/>
      <c r="C998" s="37" t="str">
        <f>IF(ISBLANK(A998),"",_xlfn.XLOOKUP(A998,'pokedex_(Update_04.21)'!$A$2:$A$959,'pokedex_(Update_04.21)'!$I$2:$I$959,""))</f>
        <v/>
      </c>
      <c r="D998" s="37" t="str">
        <f>IF(ISBLANK(A998),"",IF(_xlfn.XLOOKUP(A998,'pokedex_(Update_04.21)'!$A$2:$A$959,'pokedex_(Update_04.21)'!$J$2:$J$959,"")=0,"",_xlfn.XLOOKUP(A998,'pokedex_(Update_04.21)'!$A$2:$A$959,'pokedex_(Update_04.21)'!$J$2:$J$959,"")))</f>
        <v/>
      </c>
      <c r="Q998" s="37"/>
      <c r="R998" s="37"/>
      <c r="S998" s="37" t="str">
        <f>IF(ISBLANK(Q998),"",_xlfn.XLOOKUP(Q998,'pokedex_(Update_04.21)'!$A$2:$A$959,'pokedex_(Update_04.21)'!$I$2:$I$959,""))</f>
        <v/>
      </c>
      <c r="T998" s="37" t="str">
        <f>IF(ISBLANK(Q998),"",IF(_xlfn.XLOOKUP(Q998,'pokedex_(Update_04.21)'!$A$2:$A$959,'pokedex_(Update_04.21)'!$J$2:$J$959,"")=0,"",_xlfn.XLOOKUP(Q998,'pokedex_(Update_04.21)'!$A$2:$A$959,'pokedex_(Update_04.21)'!$J$2:$J$959,"")))</f>
        <v/>
      </c>
    </row>
    <row r="999" spans="1:20" x14ac:dyDescent="0.35">
      <c r="A999" s="37"/>
      <c r="B999" s="37"/>
      <c r="C999" s="37" t="str">
        <f>IF(ISBLANK(A999),"",_xlfn.XLOOKUP(A999,'pokedex_(Update_04.21)'!$A$2:$A$959,'pokedex_(Update_04.21)'!$I$2:$I$959,""))</f>
        <v/>
      </c>
      <c r="D999" s="37" t="str">
        <f>IF(ISBLANK(A999),"",IF(_xlfn.XLOOKUP(A999,'pokedex_(Update_04.21)'!$A$2:$A$959,'pokedex_(Update_04.21)'!$J$2:$J$959,"")=0,"",_xlfn.XLOOKUP(A999,'pokedex_(Update_04.21)'!$A$2:$A$959,'pokedex_(Update_04.21)'!$J$2:$J$959,"")))</f>
        <v/>
      </c>
      <c r="Q999" s="37"/>
      <c r="R999" s="37"/>
      <c r="S999" s="37" t="str">
        <f>IF(ISBLANK(Q999),"",_xlfn.XLOOKUP(Q999,'pokedex_(Update_04.21)'!$A$2:$A$959,'pokedex_(Update_04.21)'!$I$2:$I$959,""))</f>
        <v/>
      </c>
      <c r="T999" s="37" t="str">
        <f>IF(ISBLANK(Q999),"",IF(_xlfn.XLOOKUP(Q999,'pokedex_(Update_04.21)'!$A$2:$A$959,'pokedex_(Update_04.21)'!$J$2:$J$959,"")=0,"",_xlfn.XLOOKUP(Q999,'pokedex_(Update_04.21)'!$A$2:$A$959,'pokedex_(Update_04.21)'!$J$2:$J$959,"")))</f>
        <v/>
      </c>
    </row>
    <row r="1000" spans="1:20" x14ac:dyDescent="0.35">
      <c r="A1000" s="37"/>
      <c r="B1000" s="37"/>
      <c r="C1000" s="37" t="str">
        <f>IF(ISBLANK(A1000),"",_xlfn.XLOOKUP(A1000,'pokedex_(Update_04.21)'!$A$2:$A$959,'pokedex_(Update_04.21)'!$I$2:$I$959,""))</f>
        <v/>
      </c>
      <c r="D1000" s="37" t="str">
        <f>IF(ISBLANK(A1000),"",IF(_xlfn.XLOOKUP(A1000,'pokedex_(Update_04.21)'!$A$2:$A$959,'pokedex_(Update_04.21)'!$J$2:$J$959,"")=0,"",_xlfn.XLOOKUP(A1000,'pokedex_(Update_04.21)'!$A$2:$A$959,'pokedex_(Update_04.21)'!$J$2:$J$959,"")))</f>
        <v/>
      </c>
      <c r="Q1000" s="37"/>
      <c r="R1000" s="37"/>
      <c r="S1000" s="37" t="str">
        <f>IF(ISBLANK(Q1000),"",_xlfn.XLOOKUP(Q1000,'pokedex_(Update_04.21)'!$A$2:$A$959,'pokedex_(Update_04.21)'!$I$2:$I$959,""))</f>
        <v/>
      </c>
      <c r="T1000" s="37" t="str">
        <f>IF(ISBLANK(Q1000),"",IF(_xlfn.XLOOKUP(Q1000,'pokedex_(Update_04.21)'!$A$2:$A$959,'pokedex_(Update_04.21)'!$J$2:$J$959,"")=0,"",_xlfn.XLOOKUP(Q1000,'pokedex_(Update_04.21)'!$A$2:$A$959,'pokedex_(Update_04.21)'!$J$2:$J$959,"")))</f>
        <v/>
      </c>
    </row>
    <row r="1001" spans="1:20" x14ac:dyDescent="0.35">
      <c r="A1001" s="37"/>
      <c r="B1001" s="37"/>
      <c r="C1001" s="37" t="str">
        <f>IF(ISBLANK(A1001),"",_xlfn.XLOOKUP(A1001,'pokedex_(Update_04.21)'!$A$2:$A$959,'pokedex_(Update_04.21)'!$I$2:$I$959,""))</f>
        <v/>
      </c>
      <c r="D1001" s="37" t="str">
        <f>IF(ISBLANK(A1001),"",IF(_xlfn.XLOOKUP(A1001,'pokedex_(Update_04.21)'!$A$2:$A$959,'pokedex_(Update_04.21)'!$J$2:$J$959,"")=0,"",_xlfn.XLOOKUP(A1001,'pokedex_(Update_04.21)'!$A$2:$A$959,'pokedex_(Update_04.21)'!$J$2:$J$959,"")))</f>
        <v/>
      </c>
      <c r="Q1001" s="37"/>
      <c r="R1001" s="37"/>
      <c r="S1001" s="37" t="str">
        <f>IF(ISBLANK(Q1001),"",_xlfn.XLOOKUP(Q1001,'pokedex_(Update_04.21)'!$A$2:$A$959,'pokedex_(Update_04.21)'!$I$2:$I$959,""))</f>
        <v/>
      </c>
      <c r="T1001" s="37" t="str">
        <f>IF(ISBLANK(Q1001),"",IF(_xlfn.XLOOKUP(Q1001,'pokedex_(Update_04.21)'!$A$2:$A$959,'pokedex_(Update_04.21)'!$J$2:$J$959,"")=0,"",_xlfn.XLOOKUP(Q1001,'pokedex_(Update_04.21)'!$A$2:$A$959,'pokedex_(Update_04.21)'!$J$2:$J$959,"")))</f>
        <v/>
      </c>
    </row>
    <row r="1002" spans="1:20" x14ac:dyDescent="0.35">
      <c r="A1002" s="37"/>
      <c r="B1002" s="37"/>
      <c r="C1002" s="37" t="str">
        <f>IF(ISBLANK(A1002),"",_xlfn.XLOOKUP(A1002,'pokedex_(Update_04.21)'!$A$2:$A$959,'pokedex_(Update_04.21)'!$I$2:$I$959,""))</f>
        <v/>
      </c>
      <c r="D1002" s="37" t="str">
        <f>IF(ISBLANK(A1002),"",IF(_xlfn.XLOOKUP(A1002,'pokedex_(Update_04.21)'!$A$2:$A$959,'pokedex_(Update_04.21)'!$J$2:$J$959,"")=0,"",_xlfn.XLOOKUP(A1002,'pokedex_(Update_04.21)'!$A$2:$A$959,'pokedex_(Update_04.21)'!$J$2:$J$959,"")))</f>
        <v/>
      </c>
      <c r="Q1002" s="37"/>
      <c r="R1002" s="37"/>
      <c r="S1002" s="37" t="str">
        <f>IF(ISBLANK(Q1002),"",_xlfn.XLOOKUP(Q1002,'pokedex_(Update_04.21)'!$A$2:$A$959,'pokedex_(Update_04.21)'!$I$2:$I$959,""))</f>
        <v/>
      </c>
      <c r="T1002" s="37" t="str">
        <f>IF(ISBLANK(Q1002),"",IF(_xlfn.XLOOKUP(Q1002,'pokedex_(Update_04.21)'!$A$2:$A$959,'pokedex_(Update_04.21)'!$J$2:$J$959,"")=0,"",_xlfn.XLOOKUP(Q1002,'pokedex_(Update_04.21)'!$A$2:$A$959,'pokedex_(Update_04.21)'!$J$2:$J$959,"")))</f>
        <v/>
      </c>
    </row>
    <row r="1003" spans="1:20" x14ac:dyDescent="0.35">
      <c r="A1003" s="37"/>
      <c r="B1003" s="37"/>
      <c r="C1003" s="37" t="str">
        <f>IF(ISBLANK(A1003),"",_xlfn.XLOOKUP(A1003,'pokedex_(Update_04.21)'!$A$2:$A$959,'pokedex_(Update_04.21)'!$I$2:$I$959,""))</f>
        <v/>
      </c>
      <c r="D1003" s="37" t="str">
        <f>IF(ISBLANK(A1003),"",IF(_xlfn.XLOOKUP(A1003,'pokedex_(Update_04.21)'!$A$2:$A$959,'pokedex_(Update_04.21)'!$J$2:$J$959,"")=0,"",_xlfn.XLOOKUP(A1003,'pokedex_(Update_04.21)'!$A$2:$A$959,'pokedex_(Update_04.21)'!$J$2:$J$959,"")))</f>
        <v/>
      </c>
      <c r="Q1003" s="37"/>
      <c r="R1003" s="37"/>
      <c r="S1003" s="37" t="str">
        <f>IF(ISBLANK(Q1003),"",_xlfn.XLOOKUP(Q1003,'pokedex_(Update_04.21)'!$A$2:$A$959,'pokedex_(Update_04.21)'!$I$2:$I$959,""))</f>
        <v/>
      </c>
      <c r="T1003" s="37" t="str">
        <f>IF(ISBLANK(Q1003),"",IF(_xlfn.XLOOKUP(Q1003,'pokedex_(Update_04.21)'!$A$2:$A$959,'pokedex_(Update_04.21)'!$J$2:$J$959,"")=0,"",_xlfn.XLOOKUP(Q1003,'pokedex_(Update_04.21)'!$A$2:$A$959,'pokedex_(Update_04.21)'!$J$2:$J$959,"")))</f>
        <v/>
      </c>
    </row>
    <row r="1004" spans="1:20" x14ac:dyDescent="0.35">
      <c r="A1004" s="37"/>
      <c r="B1004" s="37"/>
      <c r="C1004" s="37" t="str">
        <f>IF(ISBLANK(A1004),"",_xlfn.XLOOKUP(A1004,'pokedex_(Update_04.21)'!$A$2:$A$959,'pokedex_(Update_04.21)'!$I$2:$I$959,""))</f>
        <v/>
      </c>
      <c r="D1004" s="37" t="str">
        <f>IF(ISBLANK(A1004),"",IF(_xlfn.XLOOKUP(A1004,'pokedex_(Update_04.21)'!$A$2:$A$959,'pokedex_(Update_04.21)'!$J$2:$J$959,"")=0,"",_xlfn.XLOOKUP(A1004,'pokedex_(Update_04.21)'!$A$2:$A$959,'pokedex_(Update_04.21)'!$J$2:$J$959,"")))</f>
        <v/>
      </c>
      <c r="Q1004" s="37"/>
      <c r="R1004" s="37"/>
      <c r="S1004" s="37" t="str">
        <f>IF(ISBLANK(Q1004),"",_xlfn.XLOOKUP(Q1004,'pokedex_(Update_04.21)'!$A$2:$A$959,'pokedex_(Update_04.21)'!$I$2:$I$959,""))</f>
        <v/>
      </c>
      <c r="T1004" s="37" t="str">
        <f>IF(ISBLANK(Q1004),"",IF(_xlfn.XLOOKUP(Q1004,'pokedex_(Update_04.21)'!$A$2:$A$959,'pokedex_(Update_04.21)'!$J$2:$J$959,"")=0,"",_xlfn.XLOOKUP(Q1004,'pokedex_(Update_04.21)'!$A$2:$A$959,'pokedex_(Update_04.21)'!$J$2:$J$959,"")))</f>
        <v/>
      </c>
    </row>
    <row r="1005" spans="1:20" x14ac:dyDescent="0.35">
      <c r="A1005" s="37"/>
      <c r="B1005" s="37"/>
      <c r="C1005" s="37" t="str">
        <f>IF(ISBLANK(A1005),"",_xlfn.XLOOKUP(A1005,'pokedex_(Update_04.21)'!$A$2:$A$959,'pokedex_(Update_04.21)'!$I$2:$I$959,""))</f>
        <v/>
      </c>
      <c r="D1005" s="37" t="str">
        <f>IF(ISBLANK(A1005),"",IF(_xlfn.XLOOKUP(A1005,'pokedex_(Update_04.21)'!$A$2:$A$959,'pokedex_(Update_04.21)'!$J$2:$J$959,"")=0,"",_xlfn.XLOOKUP(A1005,'pokedex_(Update_04.21)'!$A$2:$A$959,'pokedex_(Update_04.21)'!$J$2:$J$959,"")))</f>
        <v/>
      </c>
      <c r="Q1005" s="37"/>
      <c r="R1005" s="37"/>
      <c r="S1005" s="37" t="str">
        <f>IF(ISBLANK(Q1005),"",_xlfn.XLOOKUP(Q1005,'pokedex_(Update_04.21)'!$A$2:$A$959,'pokedex_(Update_04.21)'!$I$2:$I$959,""))</f>
        <v/>
      </c>
      <c r="T1005" s="37" t="str">
        <f>IF(ISBLANK(Q1005),"",IF(_xlfn.XLOOKUP(Q1005,'pokedex_(Update_04.21)'!$A$2:$A$959,'pokedex_(Update_04.21)'!$J$2:$J$959,"")=0,"",_xlfn.XLOOKUP(Q1005,'pokedex_(Update_04.21)'!$A$2:$A$959,'pokedex_(Update_04.21)'!$J$2:$J$959,"")))</f>
        <v/>
      </c>
    </row>
    <row r="1006" spans="1:20" x14ac:dyDescent="0.35">
      <c r="A1006" s="37"/>
      <c r="B1006" s="37"/>
      <c r="C1006" s="37" t="str">
        <f>IF(ISBLANK(A1006),"",_xlfn.XLOOKUP(A1006,'pokedex_(Update_04.21)'!$A$2:$A$959,'pokedex_(Update_04.21)'!$I$2:$I$959,""))</f>
        <v/>
      </c>
      <c r="D1006" s="37" t="str">
        <f>IF(ISBLANK(A1006),"",IF(_xlfn.XLOOKUP(A1006,'pokedex_(Update_04.21)'!$A$2:$A$959,'pokedex_(Update_04.21)'!$J$2:$J$959,"")=0,"",_xlfn.XLOOKUP(A1006,'pokedex_(Update_04.21)'!$A$2:$A$959,'pokedex_(Update_04.21)'!$J$2:$J$959,"")))</f>
        <v/>
      </c>
      <c r="Q1006" s="37"/>
      <c r="R1006" s="37"/>
      <c r="S1006" s="37" t="str">
        <f>IF(ISBLANK(Q1006),"",_xlfn.XLOOKUP(Q1006,'pokedex_(Update_04.21)'!$A$2:$A$959,'pokedex_(Update_04.21)'!$I$2:$I$959,""))</f>
        <v/>
      </c>
      <c r="T1006" s="37" t="str">
        <f>IF(ISBLANK(Q1006),"",IF(_xlfn.XLOOKUP(Q1006,'pokedex_(Update_04.21)'!$A$2:$A$959,'pokedex_(Update_04.21)'!$J$2:$J$959,"")=0,"",_xlfn.XLOOKUP(Q1006,'pokedex_(Update_04.21)'!$A$2:$A$959,'pokedex_(Update_04.21)'!$J$2:$J$959,"")))</f>
        <v/>
      </c>
    </row>
    <row r="1007" spans="1:20" x14ac:dyDescent="0.35">
      <c r="A1007" s="37"/>
      <c r="B1007" s="37"/>
      <c r="C1007" s="37" t="str">
        <f>IF(ISBLANK(A1007),"",_xlfn.XLOOKUP(A1007,'pokedex_(Update_04.21)'!$A$2:$A$959,'pokedex_(Update_04.21)'!$I$2:$I$959,""))</f>
        <v/>
      </c>
      <c r="D1007" s="37" t="str">
        <f>IF(ISBLANK(A1007),"",IF(_xlfn.XLOOKUP(A1007,'pokedex_(Update_04.21)'!$A$2:$A$959,'pokedex_(Update_04.21)'!$J$2:$J$959,"")=0,"",_xlfn.XLOOKUP(A1007,'pokedex_(Update_04.21)'!$A$2:$A$959,'pokedex_(Update_04.21)'!$J$2:$J$959,"")))</f>
        <v/>
      </c>
      <c r="Q1007" s="37"/>
      <c r="R1007" s="37"/>
      <c r="S1007" s="37" t="str">
        <f>IF(ISBLANK(Q1007),"",_xlfn.XLOOKUP(Q1007,'pokedex_(Update_04.21)'!$A$2:$A$959,'pokedex_(Update_04.21)'!$I$2:$I$959,""))</f>
        <v/>
      </c>
      <c r="T1007" s="37" t="str">
        <f>IF(ISBLANK(Q1007),"",IF(_xlfn.XLOOKUP(Q1007,'pokedex_(Update_04.21)'!$A$2:$A$959,'pokedex_(Update_04.21)'!$J$2:$J$959,"")=0,"",_xlfn.XLOOKUP(Q1007,'pokedex_(Update_04.21)'!$A$2:$A$959,'pokedex_(Update_04.21)'!$J$2:$J$959,"")))</f>
        <v/>
      </c>
    </row>
    <row r="1008" spans="1:20" x14ac:dyDescent="0.35">
      <c r="A1008" s="37"/>
      <c r="B1008" s="37"/>
      <c r="C1008" s="37" t="str">
        <f>IF(ISBLANK(A1008),"",_xlfn.XLOOKUP(A1008,'pokedex_(Update_04.21)'!$A$2:$A$959,'pokedex_(Update_04.21)'!$I$2:$I$959,""))</f>
        <v/>
      </c>
      <c r="D1008" s="37" t="str">
        <f>IF(ISBLANK(A1008),"",IF(_xlfn.XLOOKUP(A1008,'pokedex_(Update_04.21)'!$A$2:$A$959,'pokedex_(Update_04.21)'!$J$2:$J$959,"")=0,"",_xlfn.XLOOKUP(A1008,'pokedex_(Update_04.21)'!$A$2:$A$959,'pokedex_(Update_04.21)'!$J$2:$J$959,"")))</f>
        <v/>
      </c>
      <c r="Q1008" s="37"/>
      <c r="R1008" s="37"/>
      <c r="S1008" s="37" t="str">
        <f>IF(ISBLANK(Q1008),"",_xlfn.XLOOKUP(Q1008,'pokedex_(Update_04.21)'!$A$2:$A$959,'pokedex_(Update_04.21)'!$I$2:$I$959,""))</f>
        <v/>
      </c>
      <c r="T1008" s="37" t="str">
        <f>IF(ISBLANK(Q1008),"",IF(_xlfn.XLOOKUP(Q1008,'pokedex_(Update_04.21)'!$A$2:$A$959,'pokedex_(Update_04.21)'!$J$2:$J$959,"")=0,"",_xlfn.XLOOKUP(Q1008,'pokedex_(Update_04.21)'!$A$2:$A$959,'pokedex_(Update_04.21)'!$J$2:$J$959,"")))</f>
        <v/>
      </c>
    </row>
    <row r="1009" spans="1:20" x14ac:dyDescent="0.35">
      <c r="A1009" s="37"/>
      <c r="B1009" s="37"/>
      <c r="C1009" s="37" t="str">
        <f>IF(ISBLANK(A1009),"",_xlfn.XLOOKUP(A1009,'pokedex_(Update_04.21)'!$A$2:$A$959,'pokedex_(Update_04.21)'!$I$2:$I$959,""))</f>
        <v/>
      </c>
      <c r="D1009" s="37" t="str">
        <f>IF(ISBLANK(A1009),"",IF(_xlfn.XLOOKUP(A1009,'pokedex_(Update_04.21)'!$A$2:$A$959,'pokedex_(Update_04.21)'!$J$2:$J$959,"")=0,"",_xlfn.XLOOKUP(A1009,'pokedex_(Update_04.21)'!$A$2:$A$959,'pokedex_(Update_04.21)'!$J$2:$J$959,"")))</f>
        <v/>
      </c>
      <c r="Q1009" s="37"/>
      <c r="R1009" s="37"/>
      <c r="S1009" s="37" t="str">
        <f>IF(ISBLANK(Q1009),"",_xlfn.XLOOKUP(Q1009,'pokedex_(Update_04.21)'!$A$2:$A$959,'pokedex_(Update_04.21)'!$I$2:$I$959,""))</f>
        <v/>
      </c>
      <c r="T1009" s="37" t="str">
        <f>IF(ISBLANK(Q1009),"",IF(_xlfn.XLOOKUP(Q1009,'pokedex_(Update_04.21)'!$A$2:$A$959,'pokedex_(Update_04.21)'!$J$2:$J$959,"")=0,"",_xlfn.XLOOKUP(Q1009,'pokedex_(Update_04.21)'!$A$2:$A$959,'pokedex_(Update_04.21)'!$J$2:$J$959,"")))</f>
        <v/>
      </c>
    </row>
    <row r="1010" spans="1:20" x14ac:dyDescent="0.35">
      <c r="A1010" s="37"/>
      <c r="B1010" s="37"/>
      <c r="C1010" s="37" t="str">
        <f>IF(ISBLANK(A1010),"",_xlfn.XLOOKUP(A1010,'pokedex_(Update_04.21)'!$A$2:$A$959,'pokedex_(Update_04.21)'!$I$2:$I$959,""))</f>
        <v/>
      </c>
      <c r="D1010" s="37" t="str">
        <f>IF(ISBLANK(A1010),"",IF(_xlfn.XLOOKUP(A1010,'pokedex_(Update_04.21)'!$A$2:$A$959,'pokedex_(Update_04.21)'!$J$2:$J$959,"")=0,"",_xlfn.XLOOKUP(A1010,'pokedex_(Update_04.21)'!$A$2:$A$959,'pokedex_(Update_04.21)'!$J$2:$J$959,"")))</f>
        <v/>
      </c>
      <c r="Q1010" s="37"/>
      <c r="R1010" s="37"/>
      <c r="S1010" s="37" t="str">
        <f>IF(ISBLANK(Q1010),"",_xlfn.XLOOKUP(Q1010,'pokedex_(Update_04.21)'!$A$2:$A$959,'pokedex_(Update_04.21)'!$I$2:$I$959,""))</f>
        <v/>
      </c>
      <c r="T1010" s="37" t="str">
        <f>IF(ISBLANK(Q1010),"",IF(_xlfn.XLOOKUP(Q1010,'pokedex_(Update_04.21)'!$A$2:$A$959,'pokedex_(Update_04.21)'!$J$2:$J$959,"")=0,"",_xlfn.XLOOKUP(Q1010,'pokedex_(Update_04.21)'!$A$2:$A$959,'pokedex_(Update_04.21)'!$J$2:$J$959,"")))</f>
        <v/>
      </c>
    </row>
    <row r="1011" spans="1:20" x14ac:dyDescent="0.35">
      <c r="A1011" s="37"/>
      <c r="B1011" s="37"/>
      <c r="C1011" s="37" t="str">
        <f>IF(ISBLANK(A1011),"",_xlfn.XLOOKUP(A1011,'pokedex_(Update_04.21)'!$A$2:$A$959,'pokedex_(Update_04.21)'!$I$2:$I$959,""))</f>
        <v/>
      </c>
      <c r="D1011" s="37" t="str">
        <f>IF(ISBLANK(A1011),"",IF(_xlfn.XLOOKUP(A1011,'pokedex_(Update_04.21)'!$A$2:$A$959,'pokedex_(Update_04.21)'!$J$2:$J$959,"")=0,"",_xlfn.XLOOKUP(A1011,'pokedex_(Update_04.21)'!$A$2:$A$959,'pokedex_(Update_04.21)'!$J$2:$J$959,"")))</f>
        <v/>
      </c>
      <c r="Q1011" s="37"/>
      <c r="R1011" s="37"/>
      <c r="S1011" s="37" t="str">
        <f>IF(ISBLANK(Q1011),"",_xlfn.XLOOKUP(Q1011,'pokedex_(Update_04.21)'!$A$2:$A$959,'pokedex_(Update_04.21)'!$I$2:$I$959,""))</f>
        <v/>
      </c>
      <c r="T1011" s="37" t="str">
        <f>IF(ISBLANK(Q1011),"",IF(_xlfn.XLOOKUP(Q1011,'pokedex_(Update_04.21)'!$A$2:$A$959,'pokedex_(Update_04.21)'!$J$2:$J$959,"")=0,"",_xlfn.XLOOKUP(Q1011,'pokedex_(Update_04.21)'!$A$2:$A$959,'pokedex_(Update_04.21)'!$J$2:$J$959,"")))</f>
        <v/>
      </c>
    </row>
    <row r="1012" spans="1:20" x14ac:dyDescent="0.35">
      <c r="A1012" s="37"/>
      <c r="B1012" s="37"/>
      <c r="C1012" s="37" t="str">
        <f>IF(ISBLANK(A1012),"",_xlfn.XLOOKUP(A1012,'pokedex_(Update_04.21)'!$A$2:$A$959,'pokedex_(Update_04.21)'!$I$2:$I$959,""))</f>
        <v/>
      </c>
      <c r="D1012" s="37" t="str">
        <f>IF(ISBLANK(A1012),"",IF(_xlfn.XLOOKUP(A1012,'pokedex_(Update_04.21)'!$A$2:$A$959,'pokedex_(Update_04.21)'!$J$2:$J$959,"")=0,"",_xlfn.XLOOKUP(A1012,'pokedex_(Update_04.21)'!$A$2:$A$959,'pokedex_(Update_04.21)'!$J$2:$J$959,"")))</f>
        <v/>
      </c>
      <c r="Q1012" s="37"/>
      <c r="R1012" s="37"/>
      <c r="S1012" s="37" t="str">
        <f>IF(ISBLANK(Q1012),"",_xlfn.XLOOKUP(Q1012,'pokedex_(Update_04.21)'!$A$2:$A$959,'pokedex_(Update_04.21)'!$I$2:$I$959,""))</f>
        <v/>
      </c>
      <c r="T1012" s="37" t="str">
        <f>IF(ISBLANK(Q1012),"",IF(_xlfn.XLOOKUP(Q1012,'pokedex_(Update_04.21)'!$A$2:$A$959,'pokedex_(Update_04.21)'!$J$2:$J$959,"")=0,"",_xlfn.XLOOKUP(Q1012,'pokedex_(Update_04.21)'!$A$2:$A$959,'pokedex_(Update_04.21)'!$J$2:$J$959,"")))</f>
        <v/>
      </c>
    </row>
    <row r="1013" spans="1:20" x14ac:dyDescent="0.35">
      <c r="A1013" s="37"/>
      <c r="B1013" s="37"/>
      <c r="C1013" s="37" t="str">
        <f>IF(ISBLANK(A1013),"",_xlfn.XLOOKUP(A1013,'pokedex_(Update_04.21)'!$A$2:$A$959,'pokedex_(Update_04.21)'!$I$2:$I$959,""))</f>
        <v/>
      </c>
      <c r="D1013" s="37" t="str">
        <f>IF(ISBLANK(A1013),"",IF(_xlfn.XLOOKUP(A1013,'pokedex_(Update_04.21)'!$A$2:$A$959,'pokedex_(Update_04.21)'!$J$2:$J$959,"")=0,"",_xlfn.XLOOKUP(A1013,'pokedex_(Update_04.21)'!$A$2:$A$959,'pokedex_(Update_04.21)'!$J$2:$J$959,"")))</f>
        <v/>
      </c>
      <c r="Q1013" s="37"/>
      <c r="R1013" s="37"/>
      <c r="S1013" s="37" t="str">
        <f>IF(ISBLANK(Q1013),"",_xlfn.XLOOKUP(Q1013,'pokedex_(Update_04.21)'!$A$2:$A$959,'pokedex_(Update_04.21)'!$I$2:$I$959,""))</f>
        <v/>
      </c>
      <c r="T1013" s="37" t="str">
        <f>IF(ISBLANK(Q1013),"",IF(_xlfn.XLOOKUP(Q1013,'pokedex_(Update_04.21)'!$A$2:$A$959,'pokedex_(Update_04.21)'!$J$2:$J$959,"")=0,"",_xlfn.XLOOKUP(Q1013,'pokedex_(Update_04.21)'!$A$2:$A$959,'pokedex_(Update_04.21)'!$J$2:$J$959,"")))</f>
        <v/>
      </c>
    </row>
    <row r="1014" spans="1:20" x14ac:dyDescent="0.35">
      <c r="A1014" s="37"/>
      <c r="B1014" s="37"/>
      <c r="C1014" s="37" t="str">
        <f>IF(ISBLANK(A1014),"",_xlfn.XLOOKUP(A1014,'pokedex_(Update_04.21)'!$A$2:$A$959,'pokedex_(Update_04.21)'!$I$2:$I$959,""))</f>
        <v/>
      </c>
      <c r="D1014" s="37" t="str">
        <f>IF(ISBLANK(A1014),"",IF(_xlfn.XLOOKUP(A1014,'pokedex_(Update_04.21)'!$A$2:$A$959,'pokedex_(Update_04.21)'!$J$2:$J$959,"")=0,"",_xlfn.XLOOKUP(A1014,'pokedex_(Update_04.21)'!$A$2:$A$959,'pokedex_(Update_04.21)'!$J$2:$J$959,"")))</f>
        <v/>
      </c>
      <c r="Q1014" s="37"/>
      <c r="R1014" s="37"/>
      <c r="S1014" s="37" t="str">
        <f>IF(ISBLANK(Q1014),"",_xlfn.XLOOKUP(Q1014,'pokedex_(Update_04.21)'!$A$2:$A$959,'pokedex_(Update_04.21)'!$I$2:$I$959,""))</f>
        <v/>
      </c>
      <c r="T1014" s="37" t="str">
        <f>IF(ISBLANK(Q1014),"",IF(_xlfn.XLOOKUP(Q1014,'pokedex_(Update_04.21)'!$A$2:$A$959,'pokedex_(Update_04.21)'!$J$2:$J$959,"")=0,"",_xlfn.XLOOKUP(Q1014,'pokedex_(Update_04.21)'!$A$2:$A$959,'pokedex_(Update_04.21)'!$J$2:$J$959,"")))</f>
        <v/>
      </c>
    </row>
    <row r="1015" spans="1:20" x14ac:dyDescent="0.35">
      <c r="A1015" s="37"/>
      <c r="B1015" s="37"/>
      <c r="C1015" s="37" t="str">
        <f>IF(ISBLANK(A1015),"",_xlfn.XLOOKUP(A1015,'pokedex_(Update_04.21)'!$A$2:$A$959,'pokedex_(Update_04.21)'!$I$2:$I$959,""))</f>
        <v/>
      </c>
      <c r="D1015" s="37" t="str">
        <f>IF(ISBLANK(A1015),"",IF(_xlfn.XLOOKUP(A1015,'pokedex_(Update_04.21)'!$A$2:$A$959,'pokedex_(Update_04.21)'!$J$2:$J$959,"")=0,"",_xlfn.XLOOKUP(A1015,'pokedex_(Update_04.21)'!$A$2:$A$959,'pokedex_(Update_04.21)'!$J$2:$J$959,"")))</f>
        <v/>
      </c>
      <c r="Q1015" s="37"/>
      <c r="R1015" s="37"/>
      <c r="S1015" s="37" t="str">
        <f>IF(ISBLANK(Q1015),"",_xlfn.XLOOKUP(Q1015,'pokedex_(Update_04.21)'!$A$2:$A$959,'pokedex_(Update_04.21)'!$I$2:$I$959,""))</f>
        <v/>
      </c>
      <c r="T1015" s="37" t="str">
        <f>IF(ISBLANK(Q1015),"",IF(_xlfn.XLOOKUP(Q1015,'pokedex_(Update_04.21)'!$A$2:$A$959,'pokedex_(Update_04.21)'!$J$2:$J$959,"")=0,"",_xlfn.XLOOKUP(Q1015,'pokedex_(Update_04.21)'!$A$2:$A$959,'pokedex_(Update_04.21)'!$J$2:$J$959,"")))</f>
        <v/>
      </c>
    </row>
    <row r="1016" spans="1:20" x14ac:dyDescent="0.35">
      <c r="A1016" s="37"/>
      <c r="B1016" s="37"/>
      <c r="C1016" s="37" t="str">
        <f>IF(ISBLANK(A1016),"",_xlfn.XLOOKUP(A1016,'pokedex_(Update_04.21)'!$A$2:$A$959,'pokedex_(Update_04.21)'!$I$2:$I$959,""))</f>
        <v/>
      </c>
      <c r="D1016" s="37" t="str">
        <f>IF(ISBLANK(A1016),"",IF(_xlfn.XLOOKUP(A1016,'pokedex_(Update_04.21)'!$A$2:$A$959,'pokedex_(Update_04.21)'!$J$2:$J$959,"")=0,"",_xlfn.XLOOKUP(A1016,'pokedex_(Update_04.21)'!$A$2:$A$959,'pokedex_(Update_04.21)'!$J$2:$J$959,"")))</f>
        <v/>
      </c>
      <c r="Q1016" s="37"/>
      <c r="R1016" s="37"/>
      <c r="S1016" s="37" t="str">
        <f>IF(ISBLANK(Q1016),"",_xlfn.XLOOKUP(Q1016,'pokedex_(Update_04.21)'!$A$2:$A$959,'pokedex_(Update_04.21)'!$I$2:$I$959,""))</f>
        <v/>
      </c>
      <c r="T1016" s="37" t="str">
        <f>IF(ISBLANK(Q1016),"",IF(_xlfn.XLOOKUP(Q1016,'pokedex_(Update_04.21)'!$A$2:$A$959,'pokedex_(Update_04.21)'!$J$2:$J$959,"")=0,"",_xlfn.XLOOKUP(Q1016,'pokedex_(Update_04.21)'!$A$2:$A$959,'pokedex_(Update_04.21)'!$J$2:$J$959,"")))</f>
        <v/>
      </c>
    </row>
    <row r="1017" spans="1:20" x14ac:dyDescent="0.35">
      <c r="A1017" s="37"/>
      <c r="B1017" s="37"/>
      <c r="C1017" s="37" t="str">
        <f>IF(ISBLANK(A1017),"",_xlfn.XLOOKUP(A1017,'pokedex_(Update_04.21)'!$A$2:$A$959,'pokedex_(Update_04.21)'!$I$2:$I$959,""))</f>
        <v/>
      </c>
      <c r="D1017" s="37" t="str">
        <f>IF(ISBLANK(A1017),"",IF(_xlfn.XLOOKUP(A1017,'pokedex_(Update_04.21)'!$A$2:$A$959,'pokedex_(Update_04.21)'!$J$2:$J$959,"")=0,"",_xlfn.XLOOKUP(A1017,'pokedex_(Update_04.21)'!$A$2:$A$959,'pokedex_(Update_04.21)'!$J$2:$J$959,"")))</f>
        <v/>
      </c>
      <c r="Q1017" s="37"/>
      <c r="R1017" s="37"/>
      <c r="S1017" s="37" t="str">
        <f>IF(ISBLANK(Q1017),"",_xlfn.XLOOKUP(Q1017,'pokedex_(Update_04.21)'!$A$2:$A$959,'pokedex_(Update_04.21)'!$I$2:$I$959,""))</f>
        <v/>
      </c>
      <c r="T1017" s="37" t="str">
        <f>IF(ISBLANK(Q1017),"",IF(_xlfn.XLOOKUP(Q1017,'pokedex_(Update_04.21)'!$A$2:$A$959,'pokedex_(Update_04.21)'!$J$2:$J$959,"")=0,"",_xlfn.XLOOKUP(Q1017,'pokedex_(Update_04.21)'!$A$2:$A$959,'pokedex_(Update_04.21)'!$J$2:$J$959,"")))</f>
        <v/>
      </c>
    </row>
    <row r="1018" spans="1:20" x14ac:dyDescent="0.35">
      <c r="A1018" s="37"/>
      <c r="B1018" s="37"/>
      <c r="C1018" s="37" t="str">
        <f>IF(ISBLANK(A1018),"",_xlfn.XLOOKUP(A1018,'pokedex_(Update_04.21)'!$A$2:$A$959,'pokedex_(Update_04.21)'!$I$2:$I$959,""))</f>
        <v/>
      </c>
      <c r="D1018" s="37" t="str">
        <f>IF(ISBLANK(A1018),"",IF(_xlfn.XLOOKUP(A1018,'pokedex_(Update_04.21)'!$A$2:$A$959,'pokedex_(Update_04.21)'!$J$2:$J$959,"")=0,"",_xlfn.XLOOKUP(A1018,'pokedex_(Update_04.21)'!$A$2:$A$959,'pokedex_(Update_04.21)'!$J$2:$J$959,"")))</f>
        <v/>
      </c>
      <c r="Q1018" s="37"/>
      <c r="R1018" s="37"/>
      <c r="S1018" s="37" t="str">
        <f>IF(ISBLANK(Q1018),"",_xlfn.XLOOKUP(Q1018,'pokedex_(Update_04.21)'!$A$2:$A$959,'pokedex_(Update_04.21)'!$I$2:$I$959,""))</f>
        <v/>
      </c>
      <c r="T1018" s="37" t="str">
        <f>IF(ISBLANK(Q1018),"",IF(_xlfn.XLOOKUP(Q1018,'pokedex_(Update_04.21)'!$A$2:$A$959,'pokedex_(Update_04.21)'!$J$2:$J$959,"")=0,"",_xlfn.XLOOKUP(Q1018,'pokedex_(Update_04.21)'!$A$2:$A$959,'pokedex_(Update_04.21)'!$J$2:$J$959,"")))</f>
        <v/>
      </c>
    </row>
    <row r="1019" spans="1:20" x14ac:dyDescent="0.35">
      <c r="A1019" s="37"/>
      <c r="B1019" s="37"/>
      <c r="C1019" s="37" t="str">
        <f>IF(ISBLANK(A1019),"",_xlfn.XLOOKUP(A1019,'pokedex_(Update_04.21)'!$A$2:$A$959,'pokedex_(Update_04.21)'!$I$2:$I$959,""))</f>
        <v/>
      </c>
      <c r="D1019" s="37" t="str">
        <f>IF(ISBLANK(A1019),"",IF(_xlfn.XLOOKUP(A1019,'pokedex_(Update_04.21)'!$A$2:$A$959,'pokedex_(Update_04.21)'!$J$2:$J$959,"")=0,"",_xlfn.XLOOKUP(A1019,'pokedex_(Update_04.21)'!$A$2:$A$959,'pokedex_(Update_04.21)'!$J$2:$J$959,"")))</f>
        <v/>
      </c>
      <c r="Q1019" s="37"/>
      <c r="R1019" s="37"/>
      <c r="S1019" s="37" t="str">
        <f>IF(ISBLANK(Q1019),"",_xlfn.XLOOKUP(Q1019,'pokedex_(Update_04.21)'!$A$2:$A$959,'pokedex_(Update_04.21)'!$I$2:$I$959,""))</f>
        <v/>
      </c>
      <c r="T1019" s="37" t="str">
        <f>IF(ISBLANK(Q1019),"",IF(_xlfn.XLOOKUP(Q1019,'pokedex_(Update_04.21)'!$A$2:$A$959,'pokedex_(Update_04.21)'!$J$2:$J$959,"")=0,"",_xlfn.XLOOKUP(Q1019,'pokedex_(Update_04.21)'!$A$2:$A$959,'pokedex_(Update_04.21)'!$J$2:$J$959,"")))</f>
        <v/>
      </c>
    </row>
    <row r="1020" spans="1:20" x14ac:dyDescent="0.35">
      <c r="A1020" s="37"/>
      <c r="B1020" s="37"/>
      <c r="C1020" s="37" t="str">
        <f>IF(ISBLANK(A1020),"",_xlfn.XLOOKUP(A1020,'pokedex_(Update_04.21)'!$A$2:$A$959,'pokedex_(Update_04.21)'!$I$2:$I$959,""))</f>
        <v/>
      </c>
      <c r="D1020" s="37" t="str">
        <f>IF(ISBLANK(A1020),"",IF(_xlfn.XLOOKUP(A1020,'pokedex_(Update_04.21)'!$A$2:$A$959,'pokedex_(Update_04.21)'!$J$2:$J$959,"")=0,"",_xlfn.XLOOKUP(A1020,'pokedex_(Update_04.21)'!$A$2:$A$959,'pokedex_(Update_04.21)'!$J$2:$J$959,"")))</f>
        <v/>
      </c>
      <c r="Q1020" s="37"/>
      <c r="R1020" s="37"/>
      <c r="S1020" s="37" t="str">
        <f>IF(ISBLANK(Q1020),"",_xlfn.XLOOKUP(Q1020,'pokedex_(Update_04.21)'!$A$2:$A$959,'pokedex_(Update_04.21)'!$I$2:$I$959,""))</f>
        <v/>
      </c>
      <c r="T1020" s="37" t="str">
        <f>IF(ISBLANK(Q1020),"",IF(_xlfn.XLOOKUP(Q1020,'pokedex_(Update_04.21)'!$A$2:$A$959,'pokedex_(Update_04.21)'!$J$2:$J$959,"")=0,"",_xlfn.XLOOKUP(Q1020,'pokedex_(Update_04.21)'!$A$2:$A$959,'pokedex_(Update_04.21)'!$J$2:$J$959,"")))</f>
        <v/>
      </c>
    </row>
    <row r="1021" spans="1:20" x14ac:dyDescent="0.35">
      <c r="A1021" s="37"/>
      <c r="B1021" s="37"/>
      <c r="C1021" s="37" t="str">
        <f>IF(ISBLANK(A1021),"",_xlfn.XLOOKUP(A1021,'pokedex_(Update_04.21)'!$A$2:$A$959,'pokedex_(Update_04.21)'!$I$2:$I$959,""))</f>
        <v/>
      </c>
      <c r="D1021" s="37" t="str">
        <f>IF(ISBLANK(A1021),"",IF(_xlfn.XLOOKUP(A1021,'pokedex_(Update_04.21)'!$A$2:$A$959,'pokedex_(Update_04.21)'!$J$2:$J$959,"")=0,"",_xlfn.XLOOKUP(A1021,'pokedex_(Update_04.21)'!$A$2:$A$959,'pokedex_(Update_04.21)'!$J$2:$J$959,"")))</f>
        <v/>
      </c>
      <c r="Q1021" s="37"/>
      <c r="R1021" s="37"/>
      <c r="S1021" s="37" t="str">
        <f>IF(ISBLANK(Q1021),"",_xlfn.XLOOKUP(Q1021,'pokedex_(Update_04.21)'!$A$2:$A$959,'pokedex_(Update_04.21)'!$I$2:$I$959,""))</f>
        <v/>
      </c>
      <c r="T1021" s="37" t="str">
        <f>IF(ISBLANK(Q1021),"",IF(_xlfn.XLOOKUP(Q1021,'pokedex_(Update_04.21)'!$A$2:$A$959,'pokedex_(Update_04.21)'!$J$2:$J$959,"")=0,"",_xlfn.XLOOKUP(Q1021,'pokedex_(Update_04.21)'!$A$2:$A$959,'pokedex_(Update_04.21)'!$J$2:$J$959,"")))</f>
        <v/>
      </c>
    </row>
    <row r="1022" spans="1:20" x14ac:dyDescent="0.35">
      <c r="A1022" s="37"/>
      <c r="B1022" s="37"/>
      <c r="C1022" s="37" t="str">
        <f>IF(ISBLANK(A1022),"",_xlfn.XLOOKUP(A1022,'pokedex_(Update_04.21)'!$A$2:$A$959,'pokedex_(Update_04.21)'!$I$2:$I$959,""))</f>
        <v/>
      </c>
      <c r="D1022" s="37" t="str">
        <f>IF(ISBLANK(A1022),"",IF(_xlfn.XLOOKUP(A1022,'pokedex_(Update_04.21)'!$A$2:$A$959,'pokedex_(Update_04.21)'!$J$2:$J$959,"")=0,"",_xlfn.XLOOKUP(A1022,'pokedex_(Update_04.21)'!$A$2:$A$959,'pokedex_(Update_04.21)'!$J$2:$J$959,"")))</f>
        <v/>
      </c>
      <c r="Q1022" s="37"/>
      <c r="R1022" s="37"/>
      <c r="S1022" s="37" t="str">
        <f>IF(ISBLANK(Q1022),"",_xlfn.XLOOKUP(Q1022,'pokedex_(Update_04.21)'!$A$2:$A$959,'pokedex_(Update_04.21)'!$I$2:$I$959,""))</f>
        <v/>
      </c>
      <c r="T1022" s="37" t="str">
        <f>IF(ISBLANK(Q1022),"",IF(_xlfn.XLOOKUP(Q1022,'pokedex_(Update_04.21)'!$A$2:$A$959,'pokedex_(Update_04.21)'!$J$2:$J$959,"")=0,"",_xlfn.XLOOKUP(Q1022,'pokedex_(Update_04.21)'!$A$2:$A$959,'pokedex_(Update_04.21)'!$J$2:$J$959,"")))</f>
        <v/>
      </c>
    </row>
    <row r="1023" spans="1:20" x14ac:dyDescent="0.35">
      <c r="A1023" s="37"/>
      <c r="B1023" s="37"/>
      <c r="C1023" s="37" t="str">
        <f>IF(ISBLANK(A1023),"",_xlfn.XLOOKUP(A1023,'pokedex_(Update_04.21)'!$A$2:$A$959,'pokedex_(Update_04.21)'!$I$2:$I$959,""))</f>
        <v/>
      </c>
      <c r="D1023" s="37" t="str">
        <f>IF(ISBLANK(A1023),"",IF(_xlfn.XLOOKUP(A1023,'pokedex_(Update_04.21)'!$A$2:$A$959,'pokedex_(Update_04.21)'!$J$2:$J$959,"")=0,"",_xlfn.XLOOKUP(A1023,'pokedex_(Update_04.21)'!$A$2:$A$959,'pokedex_(Update_04.21)'!$J$2:$J$959,"")))</f>
        <v/>
      </c>
      <c r="Q1023" s="37"/>
      <c r="R1023" s="37"/>
      <c r="S1023" s="37" t="str">
        <f>IF(ISBLANK(Q1023),"",_xlfn.XLOOKUP(Q1023,'pokedex_(Update_04.21)'!$A$2:$A$959,'pokedex_(Update_04.21)'!$I$2:$I$959,""))</f>
        <v/>
      </c>
      <c r="T1023" s="37" t="str">
        <f>IF(ISBLANK(Q1023),"",IF(_xlfn.XLOOKUP(Q1023,'pokedex_(Update_04.21)'!$A$2:$A$959,'pokedex_(Update_04.21)'!$J$2:$J$959,"")=0,"",_xlfn.XLOOKUP(Q1023,'pokedex_(Update_04.21)'!$A$2:$A$959,'pokedex_(Update_04.21)'!$J$2:$J$959,"")))</f>
        <v/>
      </c>
    </row>
    <row r="1024" spans="1:20" x14ac:dyDescent="0.35">
      <c r="A1024" s="37"/>
      <c r="B1024" s="37"/>
      <c r="C1024" s="37" t="str">
        <f>IF(ISBLANK(A1024),"",_xlfn.XLOOKUP(A1024,'pokedex_(Update_04.21)'!$A$2:$A$959,'pokedex_(Update_04.21)'!$I$2:$I$959,""))</f>
        <v/>
      </c>
      <c r="D1024" s="37" t="str">
        <f>IF(ISBLANK(A1024),"",IF(_xlfn.XLOOKUP(A1024,'pokedex_(Update_04.21)'!$A$2:$A$959,'pokedex_(Update_04.21)'!$J$2:$J$959,"")=0,"",_xlfn.XLOOKUP(A1024,'pokedex_(Update_04.21)'!$A$2:$A$959,'pokedex_(Update_04.21)'!$J$2:$J$959,"")))</f>
        <v/>
      </c>
      <c r="Q1024" s="37"/>
      <c r="R1024" s="37"/>
      <c r="S1024" s="37" t="str">
        <f>IF(ISBLANK(Q1024),"",_xlfn.XLOOKUP(Q1024,'pokedex_(Update_04.21)'!$A$2:$A$959,'pokedex_(Update_04.21)'!$I$2:$I$959,""))</f>
        <v/>
      </c>
      <c r="T1024" s="37" t="str">
        <f>IF(ISBLANK(Q1024),"",IF(_xlfn.XLOOKUP(Q1024,'pokedex_(Update_04.21)'!$A$2:$A$959,'pokedex_(Update_04.21)'!$J$2:$J$959,"")=0,"",_xlfn.XLOOKUP(Q1024,'pokedex_(Update_04.21)'!$A$2:$A$959,'pokedex_(Update_04.21)'!$J$2:$J$959,"")))</f>
        <v/>
      </c>
    </row>
    <row r="1025" spans="1:20" x14ac:dyDescent="0.35">
      <c r="A1025" s="37"/>
      <c r="B1025" s="37"/>
      <c r="C1025" s="37" t="str">
        <f>IF(ISBLANK(A1025),"",_xlfn.XLOOKUP(A1025,'pokedex_(Update_04.21)'!$A$2:$A$959,'pokedex_(Update_04.21)'!$I$2:$I$959,""))</f>
        <v/>
      </c>
      <c r="D1025" s="37" t="str">
        <f>IF(ISBLANK(A1025),"",IF(_xlfn.XLOOKUP(A1025,'pokedex_(Update_04.21)'!$A$2:$A$959,'pokedex_(Update_04.21)'!$J$2:$J$959,"")=0,"",_xlfn.XLOOKUP(A1025,'pokedex_(Update_04.21)'!$A$2:$A$959,'pokedex_(Update_04.21)'!$J$2:$J$959,"")))</f>
        <v/>
      </c>
      <c r="Q1025" s="37"/>
      <c r="R1025" s="37"/>
      <c r="S1025" s="37" t="str">
        <f>IF(ISBLANK(Q1025),"",_xlfn.XLOOKUP(Q1025,'pokedex_(Update_04.21)'!$A$2:$A$959,'pokedex_(Update_04.21)'!$I$2:$I$959,""))</f>
        <v/>
      </c>
      <c r="T1025" s="37" t="str">
        <f>IF(ISBLANK(Q1025),"",IF(_xlfn.XLOOKUP(Q1025,'pokedex_(Update_04.21)'!$A$2:$A$959,'pokedex_(Update_04.21)'!$J$2:$J$959,"")=0,"",_xlfn.XLOOKUP(Q1025,'pokedex_(Update_04.21)'!$A$2:$A$959,'pokedex_(Update_04.21)'!$J$2:$J$959,"")))</f>
        <v/>
      </c>
    </row>
    <row r="1026" spans="1:20" x14ac:dyDescent="0.35">
      <c r="A1026" s="37"/>
      <c r="B1026" s="37"/>
      <c r="C1026" s="37" t="str">
        <f>IF(ISBLANK(A1026),"",_xlfn.XLOOKUP(A1026,'pokedex_(Update_04.21)'!$A$2:$A$959,'pokedex_(Update_04.21)'!$I$2:$I$959,""))</f>
        <v/>
      </c>
      <c r="D1026" s="37" t="str">
        <f>IF(ISBLANK(A1026),"",IF(_xlfn.XLOOKUP(A1026,'pokedex_(Update_04.21)'!$A$2:$A$959,'pokedex_(Update_04.21)'!$J$2:$J$959,"")=0,"",_xlfn.XLOOKUP(A1026,'pokedex_(Update_04.21)'!$A$2:$A$959,'pokedex_(Update_04.21)'!$J$2:$J$959,"")))</f>
        <v/>
      </c>
      <c r="Q1026" s="37"/>
      <c r="R1026" s="37"/>
      <c r="S1026" s="37" t="str">
        <f>IF(ISBLANK(Q1026),"",_xlfn.XLOOKUP(Q1026,'pokedex_(Update_04.21)'!$A$2:$A$959,'pokedex_(Update_04.21)'!$I$2:$I$959,""))</f>
        <v/>
      </c>
      <c r="T1026" s="37" t="str">
        <f>IF(ISBLANK(Q1026),"",IF(_xlfn.XLOOKUP(Q1026,'pokedex_(Update_04.21)'!$A$2:$A$959,'pokedex_(Update_04.21)'!$J$2:$J$959,"")=0,"",_xlfn.XLOOKUP(Q1026,'pokedex_(Update_04.21)'!$A$2:$A$959,'pokedex_(Update_04.21)'!$J$2:$J$959,"")))</f>
        <v/>
      </c>
    </row>
    <row r="1027" spans="1:20" x14ac:dyDescent="0.35">
      <c r="A1027" s="37"/>
      <c r="B1027" s="37"/>
      <c r="C1027" s="37" t="str">
        <f>IF(ISBLANK(A1027),"",_xlfn.XLOOKUP(A1027,'pokedex_(Update_04.21)'!$A$2:$A$959,'pokedex_(Update_04.21)'!$I$2:$I$959,""))</f>
        <v/>
      </c>
      <c r="D1027" s="37" t="str">
        <f>IF(ISBLANK(A1027),"",IF(_xlfn.XLOOKUP(A1027,'pokedex_(Update_04.21)'!$A$2:$A$959,'pokedex_(Update_04.21)'!$J$2:$J$959,"")=0,"",_xlfn.XLOOKUP(A1027,'pokedex_(Update_04.21)'!$A$2:$A$959,'pokedex_(Update_04.21)'!$J$2:$J$959,"")))</f>
        <v/>
      </c>
      <c r="Q1027" s="37"/>
      <c r="R1027" s="37"/>
      <c r="S1027" s="37" t="str">
        <f>IF(ISBLANK(Q1027),"",_xlfn.XLOOKUP(Q1027,'pokedex_(Update_04.21)'!$A$2:$A$959,'pokedex_(Update_04.21)'!$I$2:$I$959,""))</f>
        <v/>
      </c>
      <c r="T1027" s="37" t="str">
        <f>IF(ISBLANK(Q1027),"",IF(_xlfn.XLOOKUP(Q1027,'pokedex_(Update_04.21)'!$A$2:$A$959,'pokedex_(Update_04.21)'!$J$2:$J$959,"")=0,"",_xlfn.XLOOKUP(Q1027,'pokedex_(Update_04.21)'!$A$2:$A$959,'pokedex_(Update_04.21)'!$J$2:$J$959,"")))</f>
        <v/>
      </c>
    </row>
    <row r="1028" spans="1:20" x14ac:dyDescent="0.35">
      <c r="A1028" s="37"/>
      <c r="B1028" s="37"/>
      <c r="C1028" s="37" t="str">
        <f>IF(ISBLANK(A1028),"",_xlfn.XLOOKUP(A1028,'pokedex_(Update_04.21)'!$A$2:$A$959,'pokedex_(Update_04.21)'!$I$2:$I$959,""))</f>
        <v/>
      </c>
      <c r="D1028" s="37" t="str">
        <f>IF(ISBLANK(A1028),"",IF(_xlfn.XLOOKUP(A1028,'pokedex_(Update_04.21)'!$A$2:$A$959,'pokedex_(Update_04.21)'!$J$2:$J$959,"")=0,"",_xlfn.XLOOKUP(A1028,'pokedex_(Update_04.21)'!$A$2:$A$959,'pokedex_(Update_04.21)'!$J$2:$J$959,"")))</f>
        <v/>
      </c>
      <c r="Q1028" s="37"/>
      <c r="R1028" s="37"/>
      <c r="S1028" s="37" t="str">
        <f>IF(ISBLANK(Q1028),"",_xlfn.XLOOKUP(Q1028,'pokedex_(Update_04.21)'!$A$2:$A$959,'pokedex_(Update_04.21)'!$I$2:$I$959,""))</f>
        <v/>
      </c>
      <c r="T1028" s="37" t="str">
        <f>IF(ISBLANK(Q1028),"",IF(_xlfn.XLOOKUP(Q1028,'pokedex_(Update_04.21)'!$A$2:$A$959,'pokedex_(Update_04.21)'!$J$2:$J$959,"")=0,"",_xlfn.XLOOKUP(Q1028,'pokedex_(Update_04.21)'!$A$2:$A$959,'pokedex_(Update_04.21)'!$J$2:$J$959,"")))</f>
        <v/>
      </c>
    </row>
    <row r="1029" spans="1:20" x14ac:dyDescent="0.35">
      <c r="A1029" s="37"/>
      <c r="B1029" s="37"/>
      <c r="C1029" s="37" t="str">
        <f>IF(ISBLANK(A1029),"",_xlfn.XLOOKUP(A1029,'pokedex_(Update_04.21)'!$A$2:$A$959,'pokedex_(Update_04.21)'!$I$2:$I$959,""))</f>
        <v/>
      </c>
      <c r="D1029" s="37" t="str">
        <f>IF(ISBLANK(A1029),"",IF(_xlfn.XLOOKUP(A1029,'pokedex_(Update_04.21)'!$A$2:$A$959,'pokedex_(Update_04.21)'!$J$2:$J$959,"")=0,"",_xlfn.XLOOKUP(A1029,'pokedex_(Update_04.21)'!$A$2:$A$959,'pokedex_(Update_04.21)'!$J$2:$J$959,"")))</f>
        <v/>
      </c>
      <c r="Q1029" s="37"/>
      <c r="R1029" s="37"/>
      <c r="S1029" s="37" t="str">
        <f>IF(ISBLANK(Q1029),"",_xlfn.XLOOKUP(Q1029,'pokedex_(Update_04.21)'!$A$2:$A$959,'pokedex_(Update_04.21)'!$I$2:$I$959,""))</f>
        <v/>
      </c>
      <c r="T1029" s="37" t="str">
        <f>IF(ISBLANK(Q1029),"",IF(_xlfn.XLOOKUP(Q1029,'pokedex_(Update_04.21)'!$A$2:$A$959,'pokedex_(Update_04.21)'!$J$2:$J$959,"")=0,"",_xlfn.XLOOKUP(Q1029,'pokedex_(Update_04.21)'!$A$2:$A$959,'pokedex_(Update_04.21)'!$J$2:$J$959,"")))</f>
        <v/>
      </c>
    </row>
    <row r="1030" spans="1:20" x14ac:dyDescent="0.35">
      <c r="A1030" s="37"/>
      <c r="B1030" s="37"/>
      <c r="C1030" s="37" t="str">
        <f>IF(ISBLANK(A1030),"",_xlfn.XLOOKUP(A1030,'pokedex_(Update_04.21)'!$A$2:$A$959,'pokedex_(Update_04.21)'!$I$2:$I$959,""))</f>
        <v/>
      </c>
      <c r="D1030" s="37" t="str">
        <f>IF(ISBLANK(A1030),"",IF(_xlfn.XLOOKUP(A1030,'pokedex_(Update_04.21)'!$A$2:$A$959,'pokedex_(Update_04.21)'!$J$2:$J$959,"")=0,"",_xlfn.XLOOKUP(A1030,'pokedex_(Update_04.21)'!$A$2:$A$959,'pokedex_(Update_04.21)'!$J$2:$J$959,"")))</f>
        <v/>
      </c>
      <c r="Q1030" s="37"/>
      <c r="R1030" s="37"/>
      <c r="S1030" s="37" t="str">
        <f>IF(ISBLANK(Q1030),"",_xlfn.XLOOKUP(Q1030,'pokedex_(Update_04.21)'!$A$2:$A$959,'pokedex_(Update_04.21)'!$I$2:$I$959,""))</f>
        <v/>
      </c>
      <c r="T1030" s="37" t="str">
        <f>IF(ISBLANK(Q1030),"",IF(_xlfn.XLOOKUP(Q1030,'pokedex_(Update_04.21)'!$A$2:$A$959,'pokedex_(Update_04.21)'!$J$2:$J$959,"")=0,"",_xlfn.XLOOKUP(Q1030,'pokedex_(Update_04.21)'!$A$2:$A$959,'pokedex_(Update_04.21)'!$J$2:$J$959,"")))</f>
        <v/>
      </c>
    </row>
    <row r="1031" spans="1:20" x14ac:dyDescent="0.35">
      <c r="A1031" s="37"/>
      <c r="B1031" s="37"/>
      <c r="C1031" s="37" t="str">
        <f>IF(ISBLANK(A1031),"",_xlfn.XLOOKUP(A1031,'pokedex_(Update_04.21)'!$A$2:$A$959,'pokedex_(Update_04.21)'!$I$2:$I$959,""))</f>
        <v/>
      </c>
      <c r="D1031" s="37" t="str">
        <f>IF(ISBLANK(A1031),"",IF(_xlfn.XLOOKUP(A1031,'pokedex_(Update_04.21)'!$A$2:$A$959,'pokedex_(Update_04.21)'!$J$2:$J$959,"")=0,"",_xlfn.XLOOKUP(A1031,'pokedex_(Update_04.21)'!$A$2:$A$959,'pokedex_(Update_04.21)'!$J$2:$J$959,"")))</f>
        <v/>
      </c>
      <c r="Q1031" s="37"/>
      <c r="R1031" s="37"/>
      <c r="S1031" s="37" t="str">
        <f>IF(ISBLANK(Q1031),"",_xlfn.XLOOKUP(Q1031,'pokedex_(Update_04.21)'!$A$2:$A$959,'pokedex_(Update_04.21)'!$I$2:$I$959,""))</f>
        <v/>
      </c>
      <c r="T1031" s="37" t="str">
        <f>IF(ISBLANK(Q1031),"",IF(_xlfn.XLOOKUP(Q1031,'pokedex_(Update_04.21)'!$A$2:$A$959,'pokedex_(Update_04.21)'!$J$2:$J$959,"")=0,"",_xlfn.XLOOKUP(Q1031,'pokedex_(Update_04.21)'!$A$2:$A$959,'pokedex_(Update_04.21)'!$J$2:$J$959,"")))</f>
        <v/>
      </c>
    </row>
    <row r="1032" spans="1:20" x14ac:dyDescent="0.35">
      <c r="A1032" s="37"/>
      <c r="B1032" s="37"/>
      <c r="C1032" s="37" t="str">
        <f>IF(ISBLANK(A1032),"",_xlfn.XLOOKUP(A1032,'pokedex_(Update_04.21)'!$A$2:$A$959,'pokedex_(Update_04.21)'!$I$2:$I$959,""))</f>
        <v/>
      </c>
      <c r="D1032" s="37" t="str">
        <f>IF(ISBLANK(A1032),"",IF(_xlfn.XLOOKUP(A1032,'pokedex_(Update_04.21)'!$A$2:$A$959,'pokedex_(Update_04.21)'!$J$2:$J$959,"")=0,"",_xlfn.XLOOKUP(A1032,'pokedex_(Update_04.21)'!$A$2:$A$959,'pokedex_(Update_04.21)'!$J$2:$J$959,"")))</f>
        <v/>
      </c>
      <c r="Q1032" s="37"/>
      <c r="R1032" s="37"/>
      <c r="S1032" s="37" t="str">
        <f>IF(ISBLANK(Q1032),"",_xlfn.XLOOKUP(Q1032,'pokedex_(Update_04.21)'!$A$2:$A$959,'pokedex_(Update_04.21)'!$I$2:$I$959,""))</f>
        <v/>
      </c>
      <c r="T1032" s="37" t="str">
        <f>IF(ISBLANK(Q1032),"",IF(_xlfn.XLOOKUP(Q1032,'pokedex_(Update_04.21)'!$A$2:$A$959,'pokedex_(Update_04.21)'!$J$2:$J$959,"")=0,"",_xlfn.XLOOKUP(Q1032,'pokedex_(Update_04.21)'!$A$2:$A$959,'pokedex_(Update_04.21)'!$J$2:$J$959,"")))</f>
        <v/>
      </c>
    </row>
    <row r="1033" spans="1:20" x14ac:dyDescent="0.35">
      <c r="A1033" s="37"/>
      <c r="B1033" s="37"/>
      <c r="C1033" s="37" t="str">
        <f>IF(ISBLANK(A1033),"",_xlfn.XLOOKUP(A1033,'pokedex_(Update_04.21)'!$A$2:$A$959,'pokedex_(Update_04.21)'!$I$2:$I$959,""))</f>
        <v/>
      </c>
      <c r="D1033" s="37" t="str">
        <f>IF(ISBLANK(A1033),"",IF(_xlfn.XLOOKUP(A1033,'pokedex_(Update_04.21)'!$A$2:$A$959,'pokedex_(Update_04.21)'!$J$2:$J$959,"")=0,"",_xlfn.XLOOKUP(A1033,'pokedex_(Update_04.21)'!$A$2:$A$959,'pokedex_(Update_04.21)'!$J$2:$J$959,"")))</f>
        <v/>
      </c>
      <c r="Q1033" s="37"/>
      <c r="R1033" s="37"/>
      <c r="S1033" s="37" t="str">
        <f>IF(ISBLANK(Q1033),"",_xlfn.XLOOKUP(Q1033,'pokedex_(Update_04.21)'!$A$2:$A$959,'pokedex_(Update_04.21)'!$I$2:$I$959,""))</f>
        <v/>
      </c>
      <c r="T1033" s="37" t="str">
        <f>IF(ISBLANK(Q1033),"",IF(_xlfn.XLOOKUP(Q1033,'pokedex_(Update_04.21)'!$A$2:$A$959,'pokedex_(Update_04.21)'!$J$2:$J$959,"")=0,"",_xlfn.XLOOKUP(Q1033,'pokedex_(Update_04.21)'!$A$2:$A$959,'pokedex_(Update_04.21)'!$J$2:$J$959,"")))</f>
        <v/>
      </c>
    </row>
    <row r="1034" spans="1:20" x14ac:dyDescent="0.35">
      <c r="A1034" s="37"/>
      <c r="B1034" s="37"/>
      <c r="C1034" s="37" t="str">
        <f>IF(ISBLANK(A1034),"",_xlfn.XLOOKUP(A1034,'pokedex_(Update_04.21)'!$A$2:$A$959,'pokedex_(Update_04.21)'!$I$2:$I$959,""))</f>
        <v/>
      </c>
      <c r="D1034" s="37" t="str">
        <f>IF(ISBLANK(A1034),"",IF(_xlfn.XLOOKUP(A1034,'pokedex_(Update_04.21)'!$A$2:$A$959,'pokedex_(Update_04.21)'!$J$2:$J$959,"")=0,"",_xlfn.XLOOKUP(A1034,'pokedex_(Update_04.21)'!$A$2:$A$959,'pokedex_(Update_04.21)'!$J$2:$J$959,"")))</f>
        <v/>
      </c>
      <c r="Q1034" s="37"/>
      <c r="R1034" s="37"/>
      <c r="S1034" s="37" t="str">
        <f>IF(ISBLANK(Q1034),"",_xlfn.XLOOKUP(Q1034,'pokedex_(Update_04.21)'!$A$2:$A$959,'pokedex_(Update_04.21)'!$I$2:$I$959,""))</f>
        <v/>
      </c>
      <c r="T1034" s="37" t="str">
        <f>IF(ISBLANK(Q1034),"",IF(_xlfn.XLOOKUP(Q1034,'pokedex_(Update_04.21)'!$A$2:$A$959,'pokedex_(Update_04.21)'!$J$2:$J$959,"")=0,"",_xlfn.XLOOKUP(Q1034,'pokedex_(Update_04.21)'!$A$2:$A$959,'pokedex_(Update_04.21)'!$J$2:$J$959,"")))</f>
        <v/>
      </c>
    </row>
    <row r="1035" spans="1:20" x14ac:dyDescent="0.35">
      <c r="A1035" s="37"/>
      <c r="B1035" s="37"/>
      <c r="C1035" s="37" t="str">
        <f>IF(ISBLANK(A1035),"",_xlfn.XLOOKUP(A1035,'pokedex_(Update_04.21)'!$A$2:$A$959,'pokedex_(Update_04.21)'!$I$2:$I$959,""))</f>
        <v/>
      </c>
      <c r="D1035" s="37" t="str">
        <f>IF(ISBLANK(A1035),"",IF(_xlfn.XLOOKUP(A1035,'pokedex_(Update_04.21)'!$A$2:$A$959,'pokedex_(Update_04.21)'!$J$2:$J$959,"")=0,"",_xlfn.XLOOKUP(A1035,'pokedex_(Update_04.21)'!$A$2:$A$959,'pokedex_(Update_04.21)'!$J$2:$J$959,"")))</f>
        <v/>
      </c>
      <c r="Q1035" s="37"/>
      <c r="R1035" s="37"/>
      <c r="S1035" s="37" t="str">
        <f>IF(ISBLANK(Q1035),"",_xlfn.XLOOKUP(Q1035,'pokedex_(Update_04.21)'!$A$2:$A$959,'pokedex_(Update_04.21)'!$I$2:$I$959,""))</f>
        <v/>
      </c>
      <c r="T1035" s="37" t="str">
        <f>IF(ISBLANK(Q1035),"",IF(_xlfn.XLOOKUP(Q1035,'pokedex_(Update_04.21)'!$A$2:$A$959,'pokedex_(Update_04.21)'!$J$2:$J$959,"")=0,"",_xlfn.XLOOKUP(Q1035,'pokedex_(Update_04.21)'!$A$2:$A$959,'pokedex_(Update_04.21)'!$J$2:$J$959,"")))</f>
        <v/>
      </c>
    </row>
    <row r="1036" spans="1:20" x14ac:dyDescent="0.35">
      <c r="A1036" s="37"/>
      <c r="B1036" s="37"/>
      <c r="C1036" s="37" t="str">
        <f>IF(ISBLANK(A1036),"",_xlfn.XLOOKUP(A1036,'pokedex_(Update_04.21)'!$A$2:$A$959,'pokedex_(Update_04.21)'!$I$2:$I$959,""))</f>
        <v/>
      </c>
      <c r="D1036" s="37" t="str">
        <f>IF(ISBLANK(A1036),"",IF(_xlfn.XLOOKUP(A1036,'pokedex_(Update_04.21)'!$A$2:$A$959,'pokedex_(Update_04.21)'!$J$2:$J$959,"")=0,"",_xlfn.XLOOKUP(A1036,'pokedex_(Update_04.21)'!$A$2:$A$959,'pokedex_(Update_04.21)'!$J$2:$J$959,"")))</f>
        <v/>
      </c>
      <c r="Q1036" s="37"/>
      <c r="R1036" s="37"/>
      <c r="S1036" s="37" t="str">
        <f>IF(ISBLANK(Q1036),"",_xlfn.XLOOKUP(Q1036,'pokedex_(Update_04.21)'!$A$2:$A$959,'pokedex_(Update_04.21)'!$I$2:$I$959,""))</f>
        <v/>
      </c>
      <c r="T1036" s="37" t="str">
        <f>IF(ISBLANK(Q1036),"",IF(_xlfn.XLOOKUP(Q1036,'pokedex_(Update_04.21)'!$A$2:$A$959,'pokedex_(Update_04.21)'!$J$2:$J$959,"")=0,"",_xlfn.XLOOKUP(Q1036,'pokedex_(Update_04.21)'!$A$2:$A$959,'pokedex_(Update_04.21)'!$J$2:$J$959,"")))</f>
        <v/>
      </c>
    </row>
    <row r="1037" spans="1:20" x14ac:dyDescent="0.35">
      <c r="A1037" s="37"/>
      <c r="B1037" s="37"/>
      <c r="C1037" s="37" t="str">
        <f>IF(ISBLANK(A1037),"",_xlfn.XLOOKUP(A1037,'pokedex_(Update_04.21)'!$A$2:$A$959,'pokedex_(Update_04.21)'!$I$2:$I$959,""))</f>
        <v/>
      </c>
      <c r="D1037" s="37" t="str">
        <f>IF(ISBLANK(A1037),"",IF(_xlfn.XLOOKUP(A1037,'pokedex_(Update_04.21)'!$A$2:$A$959,'pokedex_(Update_04.21)'!$J$2:$J$959,"")=0,"",_xlfn.XLOOKUP(A1037,'pokedex_(Update_04.21)'!$A$2:$A$959,'pokedex_(Update_04.21)'!$J$2:$J$959,"")))</f>
        <v/>
      </c>
      <c r="Q1037" s="37"/>
      <c r="R1037" s="37"/>
      <c r="S1037" s="37" t="str">
        <f>IF(ISBLANK(Q1037),"",_xlfn.XLOOKUP(Q1037,'pokedex_(Update_04.21)'!$A$2:$A$959,'pokedex_(Update_04.21)'!$I$2:$I$959,""))</f>
        <v/>
      </c>
      <c r="T1037" s="37" t="str">
        <f>IF(ISBLANK(Q1037),"",IF(_xlfn.XLOOKUP(Q1037,'pokedex_(Update_04.21)'!$A$2:$A$959,'pokedex_(Update_04.21)'!$J$2:$J$959,"")=0,"",_xlfn.XLOOKUP(Q1037,'pokedex_(Update_04.21)'!$A$2:$A$959,'pokedex_(Update_04.21)'!$J$2:$J$959,"")))</f>
        <v/>
      </c>
    </row>
    <row r="1038" spans="1:20" x14ac:dyDescent="0.35">
      <c r="A1038" s="37"/>
      <c r="B1038" s="37"/>
      <c r="C1038" s="37" t="str">
        <f>IF(ISBLANK(A1038),"",_xlfn.XLOOKUP(A1038,'pokedex_(Update_04.21)'!$A$2:$A$959,'pokedex_(Update_04.21)'!$I$2:$I$959,""))</f>
        <v/>
      </c>
      <c r="D1038" s="37" t="str">
        <f>IF(ISBLANK(A1038),"",IF(_xlfn.XLOOKUP(A1038,'pokedex_(Update_04.21)'!$A$2:$A$959,'pokedex_(Update_04.21)'!$J$2:$J$959,"")=0,"",_xlfn.XLOOKUP(A1038,'pokedex_(Update_04.21)'!$A$2:$A$959,'pokedex_(Update_04.21)'!$J$2:$J$959,"")))</f>
        <v/>
      </c>
      <c r="Q1038" s="37"/>
      <c r="R1038" s="37"/>
      <c r="S1038" s="37" t="str">
        <f>IF(ISBLANK(Q1038),"",_xlfn.XLOOKUP(Q1038,'pokedex_(Update_04.21)'!$A$2:$A$959,'pokedex_(Update_04.21)'!$I$2:$I$959,""))</f>
        <v/>
      </c>
      <c r="T1038" s="37" t="str">
        <f>IF(ISBLANK(Q1038),"",IF(_xlfn.XLOOKUP(Q1038,'pokedex_(Update_04.21)'!$A$2:$A$959,'pokedex_(Update_04.21)'!$J$2:$J$959,"")=0,"",_xlfn.XLOOKUP(Q1038,'pokedex_(Update_04.21)'!$A$2:$A$959,'pokedex_(Update_04.21)'!$J$2:$J$959,"")))</f>
        <v/>
      </c>
    </row>
    <row r="1039" spans="1:20" x14ac:dyDescent="0.35">
      <c r="A1039" s="37"/>
      <c r="B1039" s="37"/>
      <c r="C1039" s="37" t="str">
        <f>IF(ISBLANK(A1039),"",_xlfn.XLOOKUP(A1039,'pokedex_(Update_04.21)'!$A$2:$A$959,'pokedex_(Update_04.21)'!$I$2:$I$959,""))</f>
        <v/>
      </c>
      <c r="D1039" s="37" t="str">
        <f>IF(ISBLANK(A1039),"",IF(_xlfn.XLOOKUP(A1039,'pokedex_(Update_04.21)'!$A$2:$A$959,'pokedex_(Update_04.21)'!$J$2:$J$959,"")=0,"",_xlfn.XLOOKUP(A1039,'pokedex_(Update_04.21)'!$A$2:$A$959,'pokedex_(Update_04.21)'!$J$2:$J$959,"")))</f>
        <v/>
      </c>
      <c r="Q1039" s="37"/>
      <c r="R1039" s="37"/>
      <c r="S1039" s="37" t="str">
        <f>IF(ISBLANK(Q1039),"",_xlfn.XLOOKUP(Q1039,'pokedex_(Update_04.21)'!$A$2:$A$959,'pokedex_(Update_04.21)'!$I$2:$I$959,""))</f>
        <v/>
      </c>
      <c r="T1039" s="37" t="str">
        <f>IF(ISBLANK(Q1039),"",IF(_xlfn.XLOOKUP(Q1039,'pokedex_(Update_04.21)'!$A$2:$A$959,'pokedex_(Update_04.21)'!$J$2:$J$959,"")=0,"",_xlfn.XLOOKUP(Q1039,'pokedex_(Update_04.21)'!$A$2:$A$959,'pokedex_(Update_04.21)'!$J$2:$J$959,"")))</f>
        <v/>
      </c>
    </row>
    <row r="1040" spans="1:20" x14ac:dyDescent="0.35">
      <c r="A1040" s="37"/>
      <c r="B1040" s="37"/>
      <c r="C1040" s="37" t="str">
        <f>IF(ISBLANK(A1040),"",_xlfn.XLOOKUP(A1040,'pokedex_(Update_04.21)'!$A$2:$A$959,'pokedex_(Update_04.21)'!$I$2:$I$959,""))</f>
        <v/>
      </c>
      <c r="D1040" s="37" t="str">
        <f>IF(ISBLANK(A1040),"",IF(_xlfn.XLOOKUP(A1040,'pokedex_(Update_04.21)'!$A$2:$A$959,'pokedex_(Update_04.21)'!$J$2:$J$959,"")=0,"",_xlfn.XLOOKUP(A1040,'pokedex_(Update_04.21)'!$A$2:$A$959,'pokedex_(Update_04.21)'!$J$2:$J$959,"")))</f>
        <v/>
      </c>
      <c r="Q1040" s="37"/>
      <c r="R1040" s="37"/>
      <c r="S1040" s="37" t="str">
        <f>IF(ISBLANK(Q1040),"",_xlfn.XLOOKUP(Q1040,'pokedex_(Update_04.21)'!$A$2:$A$959,'pokedex_(Update_04.21)'!$I$2:$I$959,""))</f>
        <v/>
      </c>
      <c r="T1040" s="37" t="str">
        <f>IF(ISBLANK(Q1040),"",IF(_xlfn.XLOOKUP(Q1040,'pokedex_(Update_04.21)'!$A$2:$A$959,'pokedex_(Update_04.21)'!$J$2:$J$959,"")=0,"",_xlfn.XLOOKUP(Q1040,'pokedex_(Update_04.21)'!$A$2:$A$959,'pokedex_(Update_04.21)'!$J$2:$J$959,"")))</f>
        <v/>
      </c>
    </row>
    <row r="1041" spans="1:20" x14ac:dyDescent="0.35">
      <c r="A1041" s="37"/>
      <c r="B1041" s="37"/>
      <c r="C1041" s="37" t="str">
        <f>IF(ISBLANK(A1041),"",_xlfn.XLOOKUP(A1041,'pokedex_(Update_04.21)'!$A$2:$A$959,'pokedex_(Update_04.21)'!$I$2:$I$959,""))</f>
        <v/>
      </c>
      <c r="D1041" s="37" t="str">
        <f>IF(ISBLANK(A1041),"",IF(_xlfn.XLOOKUP(A1041,'pokedex_(Update_04.21)'!$A$2:$A$959,'pokedex_(Update_04.21)'!$J$2:$J$959,"")=0,"",_xlfn.XLOOKUP(A1041,'pokedex_(Update_04.21)'!$A$2:$A$959,'pokedex_(Update_04.21)'!$J$2:$J$959,"")))</f>
        <v/>
      </c>
      <c r="Q1041" s="37"/>
      <c r="R1041" s="37"/>
      <c r="S1041" s="37" t="str">
        <f>IF(ISBLANK(Q1041),"",_xlfn.XLOOKUP(Q1041,'pokedex_(Update_04.21)'!$A$2:$A$959,'pokedex_(Update_04.21)'!$I$2:$I$959,""))</f>
        <v/>
      </c>
      <c r="T1041" s="37" t="str">
        <f>IF(ISBLANK(Q1041),"",IF(_xlfn.XLOOKUP(Q1041,'pokedex_(Update_04.21)'!$A$2:$A$959,'pokedex_(Update_04.21)'!$J$2:$J$959,"")=0,"",_xlfn.XLOOKUP(Q1041,'pokedex_(Update_04.21)'!$A$2:$A$959,'pokedex_(Update_04.21)'!$J$2:$J$959,"")))</f>
        <v/>
      </c>
    </row>
    <row r="1042" spans="1:20" x14ac:dyDescent="0.35">
      <c r="A1042" s="37"/>
      <c r="B1042" s="37"/>
      <c r="C1042" s="37" t="str">
        <f>IF(ISBLANK(A1042),"",_xlfn.XLOOKUP(A1042,'pokedex_(Update_04.21)'!$A$2:$A$959,'pokedex_(Update_04.21)'!$I$2:$I$959,""))</f>
        <v/>
      </c>
      <c r="D1042" s="37" t="str">
        <f>IF(ISBLANK(A1042),"",IF(_xlfn.XLOOKUP(A1042,'pokedex_(Update_04.21)'!$A$2:$A$959,'pokedex_(Update_04.21)'!$J$2:$J$959,"")=0,"",_xlfn.XLOOKUP(A1042,'pokedex_(Update_04.21)'!$A$2:$A$959,'pokedex_(Update_04.21)'!$J$2:$J$959,"")))</f>
        <v/>
      </c>
      <c r="Q1042" s="37"/>
      <c r="R1042" s="37"/>
      <c r="S1042" s="37" t="str">
        <f>IF(ISBLANK(Q1042),"",_xlfn.XLOOKUP(Q1042,'pokedex_(Update_04.21)'!$A$2:$A$959,'pokedex_(Update_04.21)'!$I$2:$I$959,""))</f>
        <v/>
      </c>
      <c r="T1042" s="37" t="str">
        <f>IF(ISBLANK(Q1042),"",IF(_xlfn.XLOOKUP(Q1042,'pokedex_(Update_04.21)'!$A$2:$A$959,'pokedex_(Update_04.21)'!$J$2:$J$959,"")=0,"",_xlfn.XLOOKUP(Q1042,'pokedex_(Update_04.21)'!$A$2:$A$959,'pokedex_(Update_04.21)'!$J$2:$J$959,"")))</f>
        <v/>
      </c>
    </row>
    <row r="1043" spans="1:20" x14ac:dyDescent="0.35">
      <c r="A1043" s="37"/>
      <c r="B1043" s="37"/>
      <c r="C1043" s="37" t="str">
        <f>IF(ISBLANK(A1043),"",_xlfn.XLOOKUP(A1043,'pokedex_(Update_04.21)'!$A$2:$A$959,'pokedex_(Update_04.21)'!$I$2:$I$959,""))</f>
        <v/>
      </c>
      <c r="D1043" s="37" t="str">
        <f>IF(ISBLANK(A1043),"",IF(_xlfn.XLOOKUP(A1043,'pokedex_(Update_04.21)'!$A$2:$A$959,'pokedex_(Update_04.21)'!$J$2:$J$959,"")=0,"",_xlfn.XLOOKUP(A1043,'pokedex_(Update_04.21)'!$A$2:$A$959,'pokedex_(Update_04.21)'!$J$2:$J$959,"")))</f>
        <v/>
      </c>
      <c r="Q1043" s="37"/>
      <c r="R1043" s="37"/>
      <c r="S1043" s="37" t="str">
        <f>IF(ISBLANK(Q1043),"",_xlfn.XLOOKUP(Q1043,'pokedex_(Update_04.21)'!$A$2:$A$959,'pokedex_(Update_04.21)'!$I$2:$I$959,""))</f>
        <v/>
      </c>
      <c r="T1043" s="37" t="str">
        <f>IF(ISBLANK(Q1043),"",IF(_xlfn.XLOOKUP(Q1043,'pokedex_(Update_04.21)'!$A$2:$A$959,'pokedex_(Update_04.21)'!$J$2:$J$959,"")=0,"",_xlfn.XLOOKUP(Q1043,'pokedex_(Update_04.21)'!$A$2:$A$959,'pokedex_(Update_04.21)'!$J$2:$J$959,"")))</f>
        <v/>
      </c>
    </row>
    <row r="1044" spans="1:20" x14ac:dyDescent="0.35">
      <c r="A1044" s="37"/>
      <c r="B1044" s="37"/>
      <c r="C1044" s="37" t="str">
        <f>IF(ISBLANK(A1044),"",_xlfn.XLOOKUP(A1044,'pokedex_(Update_04.21)'!$A$2:$A$959,'pokedex_(Update_04.21)'!$I$2:$I$959,""))</f>
        <v/>
      </c>
      <c r="D1044" s="37" t="str">
        <f>IF(ISBLANK(A1044),"",IF(_xlfn.XLOOKUP(A1044,'pokedex_(Update_04.21)'!$A$2:$A$959,'pokedex_(Update_04.21)'!$J$2:$J$959,"")=0,"",_xlfn.XLOOKUP(A1044,'pokedex_(Update_04.21)'!$A$2:$A$959,'pokedex_(Update_04.21)'!$J$2:$J$959,"")))</f>
        <v/>
      </c>
      <c r="Q1044" s="37"/>
      <c r="R1044" s="37"/>
      <c r="S1044" s="37" t="str">
        <f>IF(ISBLANK(Q1044),"",_xlfn.XLOOKUP(Q1044,'pokedex_(Update_04.21)'!$A$2:$A$959,'pokedex_(Update_04.21)'!$I$2:$I$959,""))</f>
        <v/>
      </c>
      <c r="T1044" s="37" t="str">
        <f>IF(ISBLANK(Q1044),"",IF(_xlfn.XLOOKUP(Q1044,'pokedex_(Update_04.21)'!$A$2:$A$959,'pokedex_(Update_04.21)'!$J$2:$J$959,"")=0,"",_xlfn.XLOOKUP(Q1044,'pokedex_(Update_04.21)'!$A$2:$A$959,'pokedex_(Update_04.21)'!$J$2:$J$959,"")))</f>
        <v/>
      </c>
    </row>
    <row r="1045" spans="1:20" x14ac:dyDescent="0.35">
      <c r="A1045" s="37"/>
      <c r="B1045" s="37"/>
      <c r="C1045" s="37" t="str">
        <f>IF(ISBLANK(A1045),"",_xlfn.XLOOKUP(A1045,'pokedex_(Update_04.21)'!$A$2:$A$959,'pokedex_(Update_04.21)'!$I$2:$I$959,""))</f>
        <v/>
      </c>
      <c r="D1045" s="37" t="str">
        <f>IF(ISBLANK(A1045),"",IF(_xlfn.XLOOKUP(A1045,'pokedex_(Update_04.21)'!$A$2:$A$959,'pokedex_(Update_04.21)'!$J$2:$J$959,"")=0,"",_xlfn.XLOOKUP(A1045,'pokedex_(Update_04.21)'!$A$2:$A$959,'pokedex_(Update_04.21)'!$J$2:$J$959,"")))</f>
        <v/>
      </c>
      <c r="Q1045" s="37"/>
      <c r="R1045" s="37"/>
      <c r="S1045" s="37" t="str">
        <f>IF(ISBLANK(Q1045),"",_xlfn.XLOOKUP(Q1045,'pokedex_(Update_04.21)'!$A$2:$A$959,'pokedex_(Update_04.21)'!$I$2:$I$959,""))</f>
        <v/>
      </c>
      <c r="T1045" s="37" t="str">
        <f>IF(ISBLANK(Q1045),"",IF(_xlfn.XLOOKUP(Q1045,'pokedex_(Update_04.21)'!$A$2:$A$959,'pokedex_(Update_04.21)'!$J$2:$J$959,"")=0,"",_xlfn.XLOOKUP(Q1045,'pokedex_(Update_04.21)'!$A$2:$A$959,'pokedex_(Update_04.21)'!$J$2:$J$959,"")))</f>
        <v/>
      </c>
    </row>
    <row r="1046" spans="1:20" x14ac:dyDescent="0.35">
      <c r="A1046" s="37"/>
      <c r="B1046" s="37"/>
      <c r="C1046" s="37" t="str">
        <f>IF(ISBLANK(A1046),"",_xlfn.XLOOKUP(A1046,'pokedex_(Update_04.21)'!$A$2:$A$959,'pokedex_(Update_04.21)'!$I$2:$I$959,""))</f>
        <v/>
      </c>
      <c r="D1046" s="37" t="str">
        <f>IF(ISBLANK(A1046),"",IF(_xlfn.XLOOKUP(A1046,'pokedex_(Update_04.21)'!$A$2:$A$959,'pokedex_(Update_04.21)'!$J$2:$J$959,"")=0,"",_xlfn.XLOOKUP(A1046,'pokedex_(Update_04.21)'!$A$2:$A$959,'pokedex_(Update_04.21)'!$J$2:$J$959,"")))</f>
        <v/>
      </c>
      <c r="Q1046" s="37"/>
      <c r="R1046" s="37"/>
      <c r="S1046" s="37" t="str">
        <f>IF(ISBLANK(Q1046),"",_xlfn.XLOOKUP(Q1046,'pokedex_(Update_04.21)'!$A$2:$A$959,'pokedex_(Update_04.21)'!$I$2:$I$959,""))</f>
        <v/>
      </c>
      <c r="T1046" s="37" t="str">
        <f>IF(ISBLANK(Q1046),"",IF(_xlfn.XLOOKUP(Q1046,'pokedex_(Update_04.21)'!$A$2:$A$959,'pokedex_(Update_04.21)'!$J$2:$J$959,"")=0,"",_xlfn.XLOOKUP(Q1046,'pokedex_(Update_04.21)'!$A$2:$A$959,'pokedex_(Update_04.21)'!$J$2:$J$959,"")))</f>
        <v/>
      </c>
    </row>
    <row r="1047" spans="1:20" x14ac:dyDescent="0.35">
      <c r="A1047" s="37"/>
      <c r="B1047" s="37"/>
      <c r="C1047" s="37" t="str">
        <f>IF(ISBLANK(A1047),"",_xlfn.XLOOKUP(A1047,'pokedex_(Update_04.21)'!$A$2:$A$959,'pokedex_(Update_04.21)'!$I$2:$I$959,""))</f>
        <v/>
      </c>
      <c r="D1047" s="37" t="str">
        <f>IF(ISBLANK(A1047),"",IF(_xlfn.XLOOKUP(A1047,'pokedex_(Update_04.21)'!$A$2:$A$959,'pokedex_(Update_04.21)'!$J$2:$J$959,"")=0,"",_xlfn.XLOOKUP(A1047,'pokedex_(Update_04.21)'!$A$2:$A$959,'pokedex_(Update_04.21)'!$J$2:$J$959,"")))</f>
        <v/>
      </c>
      <c r="Q1047" s="37"/>
      <c r="R1047" s="37"/>
      <c r="S1047" s="37" t="str">
        <f>IF(ISBLANK(Q1047),"",_xlfn.XLOOKUP(Q1047,'pokedex_(Update_04.21)'!$A$2:$A$959,'pokedex_(Update_04.21)'!$I$2:$I$959,""))</f>
        <v/>
      </c>
      <c r="T1047" s="37" t="str">
        <f>IF(ISBLANK(Q1047),"",IF(_xlfn.XLOOKUP(Q1047,'pokedex_(Update_04.21)'!$A$2:$A$959,'pokedex_(Update_04.21)'!$J$2:$J$959,"")=0,"",_xlfn.XLOOKUP(Q1047,'pokedex_(Update_04.21)'!$A$2:$A$959,'pokedex_(Update_04.21)'!$J$2:$J$959,"")))</f>
        <v/>
      </c>
    </row>
    <row r="1048" spans="1:20" x14ac:dyDescent="0.35">
      <c r="A1048" s="37"/>
      <c r="B1048" s="37"/>
      <c r="C1048" s="37" t="str">
        <f>IF(ISBLANK(A1048),"",_xlfn.XLOOKUP(A1048,'pokedex_(Update_04.21)'!$A$2:$A$959,'pokedex_(Update_04.21)'!$I$2:$I$959,""))</f>
        <v/>
      </c>
      <c r="D1048" s="37" t="str">
        <f>IF(ISBLANK(A1048),"",IF(_xlfn.XLOOKUP(A1048,'pokedex_(Update_04.21)'!$A$2:$A$959,'pokedex_(Update_04.21)'!$J$2:$J$959,"")=0,"",_xlfn.XLOOKUP(A1048,'pokedex_(Update_04.21)'!$A$2:$A$959,'pokedex_(Update_04.21)'!$J$2:$J$959,"")))</f>
        <v/>
      </c>
      <c r="Q1048" s="37"/>
      <c r="R1048" s="37"/>
      <c r="S1048" s="37" t="str">
        <f>IF(ISBLANK(Q1048),"",_xlfn.XLOOKUP(Q1048,'pokedex_(Update_04.21)'!$A$2:$A$959,'pokedex_(Update_04.21)'!$I$2:$I$959,""))</f>
        <v/>
      </c>
      <c r="T1048" s="37" t="str">
        <f>IF(ISBLANK(Q1048),"",IF(_xlfn.XLOOKUP(Q1048,'pokedex_(Update_04.21)'!$A$2:$A$959,'pokedex_(Update_04.21)'!$J$2:$J$959,"")=0,"",_xlfn.XLOOKUP(Q1048,'pokedex_(Update_04.21)'!$A$2:$A$959,'pokedex_(Update_04.21)'!$J$2:$J$959,"")))</f>
        <v/>
      </c>
    </row>
  </sheetData>
  <mergeCells count="36">
    <mergeCell ref="E1:J12"/>
    <mergeCell ref="K1:P12"/>
    <mergeCell ref="E13:I14"/>
    <mergeCell ref="L13:P14"/>
    <mergeCell ref="J13:K14"/>
    <mergeCell ref="F15:H15"/>
    <mergeCell ref="F16:H16"/>
    <mergeCell ref="F17:H17"/>
    <mergeCell ref="F18:H18"/>
    <mergeCell ref="F19:H19"/>
    <mergeCell ref="M20:O20"/>
    <mergeCell ref="M21:O21"/>
    <mergeCell ref="M22:O22"/>
    <mergeCell ref="F21:H21"/>
    <mergeCell ref="F22:H22"/>
    <mergeCell ref="F20:H20"/>
    <mergeCell ref="M15:O15"/>
    <mergeCell ref="M16:O16"/>
    <mergeCell ref="M17:O17"/>
    <mergeCell ref="M18:O18"/>
    <mergeCell ref="M19:O19"/>
    <mergeCell ref="F30:O32"/>
    <mergeCell ref="F29:H29"/>
    <mergeCell ref="M29:O29"/>
    <mergeCell ref="M23:O23"/>
    <mergeCell ref="M24:O24"/>
    <mergeCell ref="M25:O25"/>
    <mergeCell ref="M26:O26"/>
    <mergeCell ref="M27:O27"/>
    <mergeCell ref="M28:O28"/>
    <mergeCell ref="F27:H27"/>
    <mergeCell ref="F28:H28"/>
    <mergeCell ref="F23:H23"/>
    <mergeCell ref="F24:H24"/>
    <mergeCell ref="F25:H25"/>
    <mergeCell ref="F26:H26"/>
  </mergeCells>
  <conditionalFormatting sqref="F30:O32">
    <cfRule type="containsText" dxfId="2" priority="1" operator="containsText" text="Choose your pokemon!">
      <formula>NOT(ISERROR(SEARCH("Choose your pokemon!",F30)))</formula>
    </cfRule>
  </conditionalFormatting>
  <pageMargins left="0.7" right="0.7" top="0.75" bottom="0.75" header="0.3" footer="0.3"/>
  <drawing r:id="rId1"/>
  <legacyDrawing r:id="rId2"/>
  <controls>
    <mc:AlternateContent xmlns:mc="http://schemas.openxmlformats.org/markup-compatibility/2006">
      <mc:Choice Requires="x14">
        <control shapeId="13313" r:id="rId3" name="TextBox1">
          <controlPr defaultSize="0" autoLine="0" linkedCell="A1" r:id="rId4">
            <anchor moveWithCells="1">
              <from>
                <xdr:col>0</xdr:col>
                <xdr:colOff>12700</xdr:colOff>
                <xdr:row>0</xdr:row>
                <xdr:rowOff>19050</xdr:rowOff>
              </from>
              <to>
                <xdr:col>4</xdr:col>
                <xdr:colOff>25400</xdr:colOff>
                <xdr:row>1</xdr:row>
                <xdr:rowOff>177800</xdr:rowOff>
              </to>
            </anchor>
          </controlPr>
        </control>
      </mc:Choice>
      <mc:Fallback>
        <control shapeId="13313" r:id="rId3" name="TextBox1"/>
      </mc:Fallback>
    </mc:AlternateContent>
    <mc:AlternateContent xmlns:mc="http://schemas.openxmlformats.org/markup-compatibility/2006">
      <mc:Choice Requires="x14">
        <control shapeId="13314" r:id="rId5" name="TextBox2">
          <controlPr defaultSize="0" autoLine="0" linkedCell="Q1" r:id="rId6">
            <anchor moveWithCells="1">
              <from>
                <xdr:col>16</xdr:col>
                <xdr:colOff>12700</xdr:colOff>
                <xdr:row>0</xdr:row>
                <xdr:rowOff>19050</xdr:rowOff>
              </from>
              <to>
                <xdr:col>20</xdr:col>
                <xdr:colOff>6350</xdr:colOff>
                <xdr:row>1</xdr:row>
                <xdr:rowOff>177800</xdr:rowOff>
              </to>
            </anchor>
          </controlPr>
        </control>
      </mc:Choice>
      <mc:Fallback>
        <control shapeId="13314" r:id="rId5" name="TextBox2"/>
      </mc:Fallback>
    </mc:AlternateContent>
  </controls>
  <extLst>
    <ext xmlns:x14="http://schemas.microsoft.com/office/spreadsheetml/2009/9/main" uri="{78C0D931-6437-407d-A8EE-F0AAD7539E65}">
      <x14:conditionalFormattings>
        <x14:conditionalFormatting xmlns:xm="http://schemas.microsoft.com/office/excel/2006/main">
          <x14:cfRule type="containsText" priority="2" operator="containsText" id="{A6F1B54D-B2A7-4F4A-A634-00033F0E4EEE}">
            <xm:f>NOT(ISERROR(SEARCH($L$13,F30)))</xm:f>
            <xm:f>$L$13</xm:f>
            <x14:dxf>
              <font>
                <b/>
                <i val="0"/>
                <color rgb="FFFFCB05"/>
              </font>
            </x14:dxf>
          </x14:cfRule>
          <x14:cfRule type="containsText" priority="3" operator="containsText" id="{30F7D6B2-FE1E-4EBD-93CB-1563318FA14F}">
            <xm:f>NOT(ISERROR(SEARCH($E$13,F30)))</xm:f>
            <xm:f>$E$13</xm:f>
            <x14:dxf>
              <font>
                <b/>
                <i val="0"/>
                <color rgb="FF2A75BB"/>
              </font>
            </x14:dxf>
          </x14:cfRule>
          <xm:sqref>F30:O32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50D23-54AB-458F-8D96-3E2287BF40E6}">
  <sheetPr codeName="Sheet2"/>
  <dimension ref="A1:T1069"/>
  <sheetViews>
    <sheetView showGridLines="0" showRowColHeaders="0" topLeftCell="A9" zoomScale="92" zoomScaleNormal="92" workbookViewId="0">
      <selection activeCell="F28" sqref="F28"/>
    </sheetView>
  </sheetViews>
  <sheetFormatPr defaultRowHeight="14.5" x14ac:dyDescent="0.35"/>
  <cols>
    <col min="11" max="11" width="8.7265625" customWidth="1"/>
    <col min="12" max="12" width="8.984375E-2" customWidth="1"/>
    <col min="13" max="13" width="17.453125" customWidth="1"/>
    <col min="14" max="14" width="9.1796875" customWidth="1"/>
    <col min="15" max="15" width="17.453125" customWidth="1"/>
    <col min="16" max="16" width="17.54296875" customWidth="1"/>
    <col min="17" max="17" width="8.7265625" hidden="1" customWidth="1"/>
    <col min="18" max="18" width="8.984375E-2" customWidth="1"/>
  </cols>
  <sheetData>
    <row r="1" spans="1:20" x14ac:dyDescent="0.35">
      <c r="A1" s="5"/>
      <c r="K1" s="116" t="e" vm="3">
        <f>IFERROR(_xlfn.IMAGE(J3,"Pokemon",3,550,550),"")</f>
        <v>#VALUE!</v>
      </c>
      <c r="L1" s="116"/>
      <c r="M1" s="116"/>
      <c r="N1" s="116"/>
      <c r="O1" s="116"/>
      <c r="P1" s="116"/>
      <c r="Q1" s="116"/>
      <c r="R1" s="116"/>
      <c r="S1" s="116"/>
      <c r="T1" s="116"/>
    </row>
    <row r="2" spans="1:20" ht="15" thickBot="1" x14ac:dyDescent="0.4">
      <c r="A2" s="5"/>
      <c r="K2" s="116"/>
      <c r="L2" s="116"/>
      <c r="M2" s="116"/>
      <c r="N2" s="116"/>
      <c r="O2" s="116"/>
      <c r="P2" s="116"/>
      <c r="Q2" s="116"/>
      <c r="R2" s="116"/>
      <c r="S2" s="116"/>
      <c r="T2" s="116"/>
    </row>
    <row r="3" spans="1:20" ht="16.5" thickTop="1" thickBot="1" x14ac:dyDescent="0.45">
      <c r="A3" s="126" t="s">
        <v>4595</v>
      </c>
      <c r="B3" s="127"/>
      <c r="C3" s="128"/>
      <c r="D3" s="126" t="s">
        <v>4598</v>
      </c>
      <c r="E3" s="128"/>
      <c r="F3" s="126" t="s">
        <v>4593</v>
      </c>
      <c r="G3" s="128"/>
      <c r="H3" s="126" t="s">
        <v>4597</v>
      </c>
      <c r="I3" s="128"/>
      <c r="J3" s="18" t="str">
        <f>_xlfn.TEXTJOIN("",FALSE,"https://assets.pokemon.com/assets/cms2/img/pokedex/full/",D4,".png")</f>
        <v>https://assets.pokemon.com/assets/cms2/img/pokedex/full/007.png</v>
      </c>
      <c r="K3" s="116"/>
      <c r="L3" s="116"/>
      <c r="M3" s="116"/>
      <c r="N3" s="116"/>
      <c r="O3" s="116"/>
      <c r="P3" s="116"/>
      <c r="Q3" s="116"/>
      <c r="R3" s="116"/>
      <c r="S3" s="116"/>
      <c r="T3" s="116"/>
    </row>
    <row r="4" spans="1:20" ht="15" thickTop="1" x14ac:dyDescent="0.35">
      <c r="A4" s="129" t="str">
        <f>IF(ISBLANK(A29),"",_xlfn.XLOOKUP(A29,pokedexx!A2:A1046,pokedexx!A2:A1046,"No pokemon found"))</f>
        <v>Squirtle</v>
      </c>
      <c r="B4" s="130"/>
      <c r="C4" s="130"/>
      <c r="D4" s="130" t="str">
        <f>_xlfn.XLOOKUP(A4,pokedexx!$A$2:$A$1046,pokedexx!$E$2:$E$1046,"")</f>
        <v>007</v>
      </c>
      <c r="E4" s="130"/>
      <c r="F4" s="130" t="str">
        <f>_xlfn.XLOOKUP(A4,pokedexx!$A$2:$A$1046,pokedexx!$C$2:$C$1046,"")</f>
        <v>1</v>
      </c>
      <c r="G4" s="130"/>
      <c r="H4" s="130" t="str">
        <f>_xlfn.XLOOKUP(A4,pokedexx!$A$2:$A$1046,pokedexx!$D$2:$D$1046,"")</f>
        <v>Normal</v>
      </c>
      <c r="I4" s="131"/>
      <c r="K4" s="116"/>
      <c r="L4" s="116"/>
      <c r="M4" s="116"/>
      <c r="N4" s="116"/>
      <c r="O4" s="116"/>
      <c r="P4" s="116"/>
      <c r="Q4" s="116"/>
      <c r="R4" s="116"/>
      <c r="S4" s="116"/>
      <c r="T4" s="116"/>
    </row>
    <row r="5" spans="1:20" x14ac:dyDescent="0.35">
      <c r="A5" s="17"/>
      <c r="I5" s="16"/>
      <c r="K5" s="116"/>
      <c r="L5" s="116"/>
      <c r="M5" s="116"/>
      <c r="N5" s="116"/>
      <c r="O5" s="116"/>
      <c r="P5" s="116"/>
      <c r="Q5" s="116"/>
      <c r="R5" s="116"/>
      <c r="S5" s="116"/>
      <c r="T5" s="116"/>
    </row>
    <row r="6" spans="1:20" x14ac:dyDescent="0.35">
      <c r="A6" s="5"/>
      <c r="K6" s="116"/>
      <c r="L6" s="116"/>
      <c r="M6" s="116"/>
      <c r="N6" s="116"/>
      <c r="O6" s="116"/>
      <c r="P6" s="116"/>
      <c r="Q6" s="116"/>
      <c r="R6" s="116"/>
      <c r="S6" s="116"/>
      <c r="T6" s="116"/>
    </row>
    <row r="7" spans="1:20" ht="15" thickBot="1" x14ac:dyDescent="0.4">
      <c r="A7" s="5"/>
      <c r="E7" s="15"/>
      <c r="K7" s="116"/>
      <c r="L7" s="116"/>
      <c r="M7" s="116"/>
      <c r="N7" s="116"/>
      <c r="O7" s="116"/>
      <c r="P7" s="116"/>
      <c r="Q7" s="116"/>
      <c r="R7" s="116"/>
      <c r="S7" s="116"/>
      <c r="T7" s="116"/>
    </row>
    <row r="8" spans="1:20" ht="16" thickTop="1" x14ac:dyDescent="0.4">
      <c r="A8" s="121" t="s">
        <v>4554</v>
      </c>
      <c r="B8" s="122"/>
      <c r="C8" s="122"/>
      <c r="D8" s="123"/>
      <c r="F8" s="121" t="s">
        <v>4545</v>
      </c>
      <c r="G8" s="122"/>
      <c r="H8" s="122"/>
      <c r="I8" s="123"/>
      <c r="K8" s="116"/>
      <c r="L8" s="116"/>
      <c r="M8" s="116"/>
      <c r="N8" s="116"/>
      <c r="O8" s="116"/>
      <c r="P8" s="116"/>
      <c r="Q8" s="116"/>
      <c r="R8" s="116"/>
      <c r="S8" s="116"/>
      <c r="T8" s="116"/>
    </row>
    <row r="9" spans="1:20" ht="15" thickBot="1" x14ac:dyDescent="0.4">
      <c r="A9" s="124" t="str">
        <f>_xlfn.XLOOKUP(A4,'pokedex_(Update_04.21)'!A2:A959,'pokedex_(Update_04.21)'!AP2:AP959,"")</f>
        <v>Monster, Water 1</v>
      </c>
      <c r="B9" s="125"/>
      <c r="C9" s="125"/>
      <c r="D9" s="125"/>
      <c r="F9" s="125" t="str">
        <f>_xlfn.XLOOKUP(A4,'pokedex_(Update_04.21)'!A2:A959,'pokedex_(Update_04.21)'!K2:K959,"")</f>
        <v>Water</v>
      </c>
      <c r="G9" s="125"/>
      <c r="H9" s="125"/>
      <c r="I9" s="125"/>
      <c r="K9" s="116"/>
      <c r="L9" s="116"/>
      <c r="M9" s="116"/>
      <c r="N9" s="116"/>
      <c r="O9" s="116"/>
      <c r="P9" s="116"/>
      <c r="Q9" s="116"/>
      <c r="R9" s="116"/>
      <c r="S9" s="116"/>
      <c r="T9" s="116"/>
    </row>
    <row r="10" spans="1:20" ht="16" thickTop="1" x14ac:dyDescent="0.4">
      <c r="A10" s="121" t="s">
        <v>4603</v>
      </c>
      <c r="B10" s="122"/>
      <c r="C10" s="122"/>
      <c r="D10" s="123"/>
      <c r="F10" s="121" t="s">
        <v>4604</v>
      </c>
      <c r="G10" s="122"/>
      <c r="H10" s="122"/>
      <c r="I10" s="123"/>
      <c r="K10" s="116"/>
      <c r="L10" s="116"/>
      <c r="M10" s="116"/>
      <c r="N10" s="116"/>
      <c r="O10" s="116"/>
      <c r="P10" s="116"/>
      <c r="Q10" s="116"/>
      <c r="R10" s="116"/>
      <c r="S10" s="116"/>
      <c r="T10" s="116"/>
    </row>
    <row r="11" spans="1:20" ht="15" thickBot="1" x14ac:dyDescent="0.4">
      <c r="A11" s="124">
        <f>_xlfn.XLOOKUP(A4,'pokedex_(Update_04.21)'!A2:A959,'pokedex_(Update_04.21)'!AQ2:AQ959,"")</f>
        <v>87.5</v>
      </c>
      <c r="B11" s="125"/>
      <c r="C11" s="125"/>
      <c r="D11" s="125"/>
      <c r="F11" s="125">
        <f>_xlfn.XLOOKUP(A4,'pokedex_(Update_04.21)'!A2:A959,'pokedex_(Update_04.21)'!AR2:AR959,"")</f>
        <v>12.5</v>
      </c>
      <c r="G11" s="125"/>
      <c r="H11" s="125"/>
      <c r="I11" s="125"/>
      <c r="K11" s="116"/>
      <c r="L11" s="116"/>
      <c r="M11" s="116"/>
      <c r="N11" s="116"/>
      <c r="O11" s="116"/>
      <c r="P11" s="116"/>
      <c r="Q11" s="116"/>
      <c r="R11" s="116"/>
      <c r="S11" s="116"/>
      <c r="T11" s="116"/>
    </row>
    <row r="12" spans="1:20" ht="16" thickTop="1" x14ac:dyDescent="0.4">
      <c r="A12" s="121" t="s">
        <v>4590</v>
      </c>
      <c r="B12" s="122"/>
      <c r="C12" s="122"/>
      <c r="D12" s="123"/>
      <c r="F12" s="121" t="s">
        <v>4594</v>
      </c>
      <c r="G12" s="122"/>
      <c r="H12" s="122"/>
      <c r="I12" s="123"/>
      <c r="K12" s="116"/>
      <c r="L12" s="116"/>
      <c r="M12" s="116"/>
      <c r="N12" s="116"/>
      <c r="O12" s="116"/>
      <c r="P12" s="116"/>
      <c r="Q12" s="116"/>
      <c r="R12" s="116"/>
      <c r="S12" s="116"/>
      <c r="T12" s="116"/>
    </row>
    <row r="13" spans="1:20" ht="15" thickBot="1" x14ac:dyDescent="0.4">
      <c r="A13" s="124" t="str">
        <f>IF(ISBLANK(_xlfn.XLOOKUP(A4,'pokedex_(Update_04.21)'!A2:A959,'pokedex_(Update_04.21)'!Q2:Q959,"")),"",_xlfn.XLOOKUP(A4,'pokedex_(Update_04.21)'!A2:A959,'pokedex_(Update_04.21)'!Q2:Q959,""))</f>
        <v>Rain Dish</v>
      </c>
      <c r="B13" s="125"/>
      <c r="C13" s="125"/>
      <c r="D13" s="125"/>
      <c r="F13" s="125" t="str">
        <f>_xlfn.XLOOKUP(A4,'pokedex_(Update_04.21)'!A2:A959,'pokedex_(Update_04.21)'!G2:G959,"")</f>
        <v>Tiny Turtle pokemon</v>
      </c>
      <c r="G13" s="125"/>
      <c r="H13" s="125"/>
      <c r="I13" s="125"/>
      <c r="K13" s="116"/>
      <c r="L13" s="116"/>
      <c r="M13" s="116"/>
      <c r="N13" s="116"/>
      <c r="O13" s="116"/>
      <c r="P13" s="116"/>
      <c r="Q13" s="116"/>
      <c r="R13" s="116"/>
      <c r="S13" s="116"/>
      <c r="T13" s="116"/>
    </row>
    <row r="14" spans="1:20" ht="16" thickTop="1" x14ac:dyDescent="0.4">
      <c r="A14" s="121" t="s">
        <v>4591</v>
      </c>
      <c r="B14" s="122"/>
      <c r="C14" s="122"/>
      <c r="D14" s="123"/>
      <c r="F14" s="121" t="s">
        <v>4592</v>
      </c>
      <c r="G14" s="122"/>
      <c r="H14" s="122"/>
      <c r="I14" s="123"/>
      <c r="K14" s="116"/>
      <c r="L14" s="116"/>
      <c r="M14" s="116"/>
      <c r="N14" s="116"/>
      <c r="O14" s="116"/>
      <c r="P14" s="116"/>
      <c r="Q14" s="116"/>
      <c r="R14" s="116"/>
      <c r="S14" s="116"/>
      <c r="T14" s="116"/>
    </row>
    <row r="15" spans="1:20" ht="15" thickBot="1" x14ac:dyDescent="0.4">
      <c r="A15" s="124" t="str">
        <f>_xlfn.XLOOKUP(A4,'pokedex_(Update_04.21)'!A2:A959,'pokedex_(Update_04.21)'!O2:O959,"")</f>
        <v>Torrent</v>
      </c>
      <c r="B15" s="125"/>
      <c r="C15" s="125"/>
      <c r="D15" s="125"/>
      <c r="F15" s="125" t="str">
        <f>IF(ISBLANK(_xlfn.XLOOKUP(A4,'pokedex_(Update_04.21)'!A2:A959,'pokedex_(Update_04.21)'!P2:P959,"")),"",_xlfn.XLOOKUP(A4,'pokedex_(Update_04.21)'!A2:A959,'pokedex_(Update_04.21)'!P2:P959,""))</f>
        <v/>
      </c>
      <c r="G15" s="125"/>
      <c r="H15" s="125"/>
      <c r="I15" s="125"/>
      <c r="K15" s="116"/>
      <c r="L15" s="116"/>
      <c r="M15" s="116"/>
      <c r="N15" s="116"/>
      <c r="O15" s="116"/>
      <c r="P15" s="116"/>
      <c r="Q15" s="116"/>
      <c r="R15" s="116"/>
      <c r="S15" s="116"/>
      <c r="T15" s="116"/>
    </row>
    <row r="16" spans="1:20" ht="16" thickTop="1" x14ac:dyDescent="0.4">
      <c r="A16" s="121" t="s">
        <v>4602</v>
      </c>
      <c r="B16" s="122"/>
      <c r="C16" s="122"/>
      <c r="D16" s="123"/>
      <c r="F16" s="121" t="s">
        <v>4589</v>
      </c>
      <c r="G16" s="122"/>
      <c r="H16" s="122"/>
      <c r="I16" s="123"/>
      <c r="K16" s="116"/>
      <c r="L16" s="116"/>
      <c r="M16" s="116"/>
      <c r="N16" s="116"/>
      <c r="O16" s="116"/>
      <c r="P16" s="116"/>
      <c r="Q16" s="116"/>
      <c r="R16" s="116"/>
      <c r="S16" s="116"/>
      <c r="T16" s="116"/>
    </row>
    <row r="17" spans="1:20" ht="15" thickBot="1" x14ac:dyDescent="0.4">
      <c r="A17" s="124" cm="1">
        <f t="array" ref="A17">_xlfn.XLOOKUP(A4,'pokedex_(Update_04.21)'!A2:A959,'pokedex_(Update_04.21)'!L2:L959*100,"")</f>
        <v>50</v>
      </c>
      <c r="B17" s="125"/>
      <c r="C17" s="125"/>
      <c r="D17" s="125"/>
      <c r="F17" s="125">
        <f>_xlfn.XLOOKUP(A4,'pokedex_(Update_04.21)'!A2:A959,'pokedex_(Update_04.21)'!M2:M959,"")</f>
        <v>9</v>
      </c>
      <c r="G17" s="125"/>
      <c r="H17" s="125"/>
      <c r="I17" s="125"/>
      <c r="K17" s="116"/>
      <c r="L17" s="116"/>
      <c r="M17" s="116"/>
      <c r="N17" s="116"/>
      <c r="O17" s="116"/>
      <c r="P17" s="116"/>
      <c r="Q17" s="116"/>
      <c r="R17" s="116"/>
      <c r="S17" s="116"/>
      <c r="T17" s="116"/>
    </row>
    <row r="18" spans="1:20" ht="16" thickTop="1" x14ac:dyDescent="0.4">
      <c r="A18" s="121" t="s">
        <v>4587</v>
      </c>
      <c r="B18" s="122"/>
      <c r="C18" s="122"/>
      <c r="D18" s="123"/>
      <c r="F18" s="121" t="s">
        <v>4588</v>
      </c>
      <c r="G18" s="122"/>
      <c r="H18" s="122"/>
      <c r="I18" s="123"/>
      <c r="K18" s="116"/>
      <c r="L18" s="116"/>
      <c r="M18" s="116"/>
      <c r="N18" s="116"/>
      <c r="O18" s="116"/>
      <c r="P18" s="116"/>
      <c r="Q18" s="116"/>
      <c r="R18" s="116"/>
      <c r="S18" s="116"/>
      <c r="T18" s="116"/>
    </row>
    <row r="19" spans="1:20" ht="15" thickBot="1" x14ac:dyDescent="0.4">
      <c r="A19" s="124">
        <f>_xlfn.XLOOKUP(A4,'pokedex_(Update_04.21)'!A2:A959,'pokedex_(Update_04.21)'!AI2:AI959,"")</f>
        <v>70</v>
      </c>
      <c r="B19" s="125"/>
      <c r="C19" s="125"/>
      <c r="D19" s="125"/>
      <c r="F19" s="125">
        <f>_xlfn.XLOOKUP(A4,'pokedex_(Update_04.21)'!A2:A959,'pokedex_(Update_04.21)'!AJ2:AJ959,"")</f>
        <v>63</v>
      </c>
      <c r="G19" s="125"/>
      <c r="H19" s="125"/>
      <c r="I19" s="125"/>
      <c r="K19" s="116"/>
      <c r="L19" s="116"/>
      <c r="M19" s="116"/>
      <c r="N19" s="116"/>
      <c r="O19" s="116"/>
      <c r="P19" s="116"/>
      <c r="Q19" s="116"/>
      <c r="R19" s="116"/>
      <c r="S19" s="116"/>
      <c r="T19" s="116"/>
    </row>
    <row r="20" spans="1:20" ht="16" thickTop="1" x14ac:dyDescent="0.4">
      <c r="A20" s="121" t="s">
        <v>4585</v>
      </c>
      <c r="B20" s="122"/>
      <c r="C20" s="122"/>
      <c r="D20" s="123"/>
      <c r="F20" s="121" t="s">
        <v>4586</v>
      </c>
      <c r="G20" s="122"/>
      <c r="H20" s="122"/>
      <c r="I20" s="123"/>
    </row>
    <row r="21" spans="1:20" ht="15" thickBot="1" x14ac:dyDescent="0.4">
      <c r="A21" s="124" t="str">
        <f>_xlfn.XLOOKUP(A4,'pokedex_(Update_04.21)'!A2:A959,'pokedex_(Update_04.21)'!R2:R959,"")</f>
        <v>314</v>
      </c>
      <c r="B21" s="125"/>
      <c r="C21" s="125"/>
      <c r="D21" s="125"/>
      <c r="F21" s="125">
        <f>_xlfn.XLOOKUP(A4,'pokedex_(Update_04.21)'!A2:A959,'pokedex_(Update_04.21)'!AF2:AF959,"")</f>
        <v>45</v>
      </c>
      <c r="G21" s="125"/>
      <c r="H21" s="125"/>
      <c r="I21" s="125"/>
    </row>
    <row r="22" spans="1:20" ht="16" thickTop="1" x14ac:dyDescent="0.4">
      <c r="A22" s="121" t="s">
        <v>4583</v>
      </c>
      <c r="B22" s="122"/>
      <c r="C22" s="122"/>
      <c r="D22" s="123"/>
      <c r="F22" s="121" t="s">
        <v>4584</v>
      </c>
      <c r="G22" s="122"/>
      <c r="H22" s="122"/>
      <c r="I22" s="123"/>
    </row>
    <row r="23" spans="1:20" ht="15" thickBot="1" x14ac:dyDescent="0.4">
      <c r="A23" s="124">
        <f>_xlfn.XLOOKUP(A4,'pokedex_(Update_04.21)'!A2:A959,'pokedex_(Update_04.21)'!AD2:AD959,"")</f>
        <v>43</v>
      </c>
      <c r="B23" s="125"/>
      <c r="C23" s="125"/>
      <c r="D23" s="125"/>
      <c r="F23" s="125">
        <f>_xlfn.XLOOKUP(A4,'pokedex_(Update_04.21)'!A2:A959,'pokedex_(Update_04.21)'!T2:T959,"")</f>
        <v>44</v>
      </c>
      <c r="G23" s="125"/>
      <c r="H23" s="125"/>
      <c r="I23" s="125"/>
    </row>
    <row r="24" spans="1:20" ht="16.5" thickTop="1" thickBot="1" x14ac:dyDescent="0.45">
      <c r="A24" s="121" t="s">
        <v>4581</v>
      </c>
      <c r="B24" s="122"/>
      <c r="C24" s="122"/>
      <c r="D24" s="123"/>
      <c r="F24" s="121" t="s">
        <v>4582</v>
      </c>
      <c r="G24" s="122"/>
      <c r="H24" s="122"/>
      <c r="I24" s="123"/>
      <c r="M24" s="23" t="s">
        <v>4595</v>
      </c>
      <c r="N24" s="23" t="s">
        <v>4596</v>
      </c>
      <c r="O24" s="23" t="s">
        <v>4593</v>
      </c>
      <c r="P24" s="30" t="s">
        <v>4545</v>
      </c>
    </row>
    <row r="25" spans="1:20" ht="15.5" thickTop="1" thickBot="1" x14ac:dyDescent="0.4">
      <c r="A25" s="124">
        <f>_xlfn.XLOOKUP(A4,'pokedex_(Update_04.21)'!A2:A959,'pokedex_(Update_04.21)'!V2:V959,"")</f>
        <v>48</v>
      </c>
      <c r="B25" s="125"/>
      <c r="C25" s="125"/>
      <c r="D25" s="125"/>
      <c r="F25" s="125">
        <f>_xlfn.XLOOKUP(A4,'pokedex_(Update_04.21)'!A2:A959,'pokedex_(Update_04.21)'!X2:X959,"")</f>
        <v>65</v>
      </c>
      <c r="G25" s="125"/>
      <c r="H25" s="125"/>
      <c r="I25" s="125"/>
      <c r="M25" s="31" t="str" cm="1">
        <f t="array" ref="M25:P25">_xlfn._xlws.FILTER(pokefinder!H2:K1046,LEFT(pokefinder!H2:H1046,LEN('pokeinfo '!A29))='pokeinfo '!A29,"(No pokemon found")</f>
        <v>Squirtle</v>
      </c>
      <c r="N25" s="31" t="str">
        <v>7</v>
      </c>
      <c r="O25" s="31" t="str">
        <v>1</v>
      </c>
      <c r="P25" s="31" t="str">
        <v>Normal</v>
      </c>
    </row>
    <row r="26" spans="1:20" ht="16" thickTop="1" x14ac:dyDescent="0.4">
      <c r="A26" s="121" t="s">
        <v>4579</v>
      </c>
      <c r="B26" s="122"/>
      <c r="C26" s="122"/>
      <c r="D26" s="123"/>
      <c r="F26" s="121" t="s">
        <v>4580</v>
      </c>
      <c r="G26" s="122"/>
      <c r="H26" s="122"/>
      <c r="I26" s="123"/>
      <c r="M26" s="29"/>
      <c r="N26" s="29"/>
      <c r="O26" s="29"/>
      <c r="P26" s="29"/>
    </row>
    <row r="27" spans="1:20" ht="15" thickBot="1" x14ac:dyDescent="0.4">
      <c r="A27" s="124">
        <f>_xlfn.XLOOKUP(A4,'pokedex_(Update_04.21)'!A2:A959,'pokedex_(Update_04.21)'!Z2:Z959,"")</f>
        <v>50</v>
      </c>
      <c r="B27" s="125"/>
      <c r="C27" s="125"/>
      <c r="D27" s="125"/>
      <c r="F27" s="125">
        <f>_xlfn.XLOOKUP(A4,'pokedex_(Update_04.21)'!A2:A959,'pokedex_(Update_04.21)'!AB2:AB959,"")</f>
        <v>64</v>
      </c>
      <c r="G27" s="125"/>
      <c r="H27" s="125"/>
      <c r="I27" s="125"/>
      <c r="M27" s="29"/>
      <c r="N27" s="29"/>
      <c r="O27" s="29"/>
      <c r="P27" s="29"/>
    </row>
    <row r="28" spans="1:20" ht="15" thickTop="1" x14ac:dyDescent="0.35">
      <c r="L28" s="18"/>
      <c r="M28" s="29"/>
      <c r="N28" s="29"/>
      <c r="O28" s="29"/>
      <c r="P28" s="29"/>
    </row>
    <row r="29" spans="1:20" x14ac:dyDescent="0.35">
      <c r="A29" t="s">
        <v>4644</v>
      </c>
      <c r="L29" s="18"/>
      <c r="M29" s="29"/>
      <c r="N29" s="29"/>
      <c r="O29" s="29"/>
      <c r="P29" s="29"/>
    </row>
    <row r="30" spans="1:20" x14ac:dyDescent="0.35">
      <c r="L30" s="18"/>
      <c r="M30" s="29"/>
      <c r="N30" s="29"/>
      <c r="O30" s="29"/>
      <c r="P30" s="29"/>
    </row>
    <row r="31" spans="1:20" x14ac:dyDescent="0.35">
      <c r="L31" s="18"/>
      <c r="M31" s="29"/>
      <c r="N31" s="29"/>
      <c r="O31" s="29"/>
      <c r="P31" s="29"/>
    </row>
    <row r="32" spans="1:20" x14ac:dyDescent="0.35">
      <c r="L32" s="18"/>
      <c r="M32" s="29"/>
      <c r="N32" s="29"/>
      <c r="O32" s="29"/>
      <c r="P32" s="29"/>
    </row>
    <row r="33" spans="12:16" x14ac:dyDescent="0.35">
      <c r="L33" s="18"/>
      <c r="M33" s="18"/>
      <c r="N33" s="18"/>
      <c r="O33" s="18"/>
      <c r="P33" s="18"/>
    </row>
    <row r="34" spans="12:16" x14ac:dyDescent="0.35">
      <c r="L34" s="18"/>
      <c r="M34" s="18"/>
      <c r="N34" s="18"/>
      <c r="O34" s="18"/>
      <c r="P34" s="18"/>
    </row>
    <row r="35" spans="12:16" x14ac:dyDescent="0.35">
      <c r="L35" s="18"/>
      <c r="M35" s="18"/>
      <c r="N35" s="18"/>
      <c r="O35" s="18"/>
      <c r="P35" s="18"/>
    </row>
    <row r="36" spans="12:16" x14ac:dyDescent="0.35">
      <c r="L36" s="18"/>
      <c r="M36" s="18"/>
      <c r="N36" s="18"/>
      <c r="O36" s="18"/>
      <c r="P36" s="18"/>
    </row>
    <row r="37" spans="12:16" x14ac:dyDescent="0.35">
      <c r="L37" s="18"/>
      <c r="M37" s="18"/>
      <c r="N37" s="18"/>
      <c r="O37" s="18"/>
      <c r="P37" s="18"/>
    </row>
    <row r="38" spans="12:16" x14ac:dyDescent="0.35">
      <c r="L38" s="18"/>
      <c r="M38" s="18"/>
      <c r="N38" s="18"/>
      <c r="O38" s="18"/>
      <c r="P38" s="18"/>
    </row>
    <row r="39" spans="12:16" x14ac:dyDescent="0.35">
      <c r="L39" s="18"/>
      <c r="M39" s="18"/>
      <c r="N39" s="18"/>
      <c r="O39" s="18"/>
      <c r="P39" s="18"/>
    </row>
    <row r="40" spans="12:16" x14ac:dyDescent="0.35">
      <c r="L40" s="18"/>
      <c r="M40" s="18"/>
      <c r="N40" s="18"/>
      <c r="O40" s="18"/>
      <c r="P40" s="18"/>
    </row>
    <row r="41" spans="12:16" x14ac:dyDescent="0.35">
      <c r="L41" s="18"/>
      <c r="M41" s="18"/>
      <c r="N41" s="18"/>
      <c r="O41" s="18"/>
      <c r="P41" s="18"/>
    </row>
    <row r="42" spans="12:16" x14ac:dyDescent="0.35">
      <c r="L42" s="18"/>
      <c r="M42" s="18"/>
      <c r="N42" s="18"/>
      <c r="O42" s="18"/>
      <c r="P42" s="18"/>
    </row>
    <row r="43" spans="12:16" x14ac:dyDescent="0.35">
      <c r="L43" s="18"/>
      <c r="M43" s="18"/>
      <c r="N43" s="18"/>
      <c r="O43" s="18"/>
      <c r="P43" s="18"/>
    </row>
    <row r="44" spans="12:16" x14ac:dyDescent="0.35">
      <c r="L44" s="18"/>
      <c r="M44" s="18"/>
      <c r="N44" s="18"/>
      <c r="O44" s="18"/>
      <c r="P44" s="18"/>
    </row>
    <row r="45" spans="12:16" x14ac:dyDescent="0.35">
      <c r="L45" s="18"/>
      <c r="M45" s="18"/>
      <c r="N45" s="18"/>
      <c r="O45" s="18"/>
      <c r="P45" s="18"/>
    </row>
    <row r="46" spans="12:16" x14ac:dyDescent="0.35">
      <c r="L46" s="18"/>
      <c r="M46" s="18"/>
      <c r="N46" s="18"/>
      <c r="O46" s="18"/>
      <c r="P46" s="18"/>
    </row>
    <row r="47" spans="12:16" x14ac:dyDescent="0.35">
      <c r="L47" s="18"/>
      <c r="M47" s="18"/>
      <c r="N47" s="18"/>
      <c r="O47" s="18"/>
      <c r="P47" s="18"/>
    </row>
    <row r="48" spans="12:16" x14ac:dyDescent="0.35">
      <c r="L48" s="18"/>
      <c r="M48" s="18"/>
      <c r="N48" s="18"/>
      <c r="O48" s="18"/>
      <c r="P48" s="18"/>
    </row>
    <row r="49" spans="12:16" x14ac:dyDescent="0.35">
      <c r="L49" s="18"/>
      <c r="M49" s="18"/>
      <c r="N49" s="18"/>
      <c r="O49" s="18"/>
      <c r="P49" s="18"/>
    </row>
    <row r="50" spans="12:16" x14ac:dyDescent="0.35">
      <c r="L50" s="18"/>
      <c r="M50" s="18"/>
      <c r="N50" s="18"/>
      <c r="O50" s="18"/>
      <c r="P50" s="18"/>
    </row>
    <row r="51" spans="12:16" x14ac:dyDescent="0.35">
      <c r="L51" s="18"/>
      <c r="M51" s="18"/>
      <c r="N51" s="18"/>
      <c r="O51" s="18"/>
      <c r="P51" s="18"/>
    </row>
    <row r="52" spans="12:16" x14ac:dyDescent="0.35">
      <c r="L52" s="18"/>
      <c r="M52" s="18"/>
      <c r="N52" s="18"/>
      <c r="O52" s="18"/>
      <c r="P52" s="18"/>
    </row>
    <row r="53" spans="12:16" x14ac:dyDescent="0.35">
      <c r="L53" s="18"/>
      <c r="M53" s="18"/>
      <c r="N53" s="18"/>
      <c r="O53" s="18"/>
      <c r="P53" s="18"/>
    </row>
    <row r="54" spans="12:16" x14ac:dyDescent="0.35">
      <c r="L54" s="18"/>
      <c r="M54" s="18"/>
      <c r="N54" s="18"/>
      <c r="O54" s="18"/>
      <c r="P54" s="18"/>
    </row>
    <row r="55" spans="12:16" x14ac:dyDescent="0.35">
      <c r="L55" s="18"/>
      <c r="M55" s="18"/>
      <c r="N55" s="18"/>
      <c r="O55" s="18"/>
      <c r="P55" s="18"/>
    </row>
    <row r="56" spans="12:16" x14ac:dyDescent="0.35">
      <c r="L56" s="18"/>
      <c r="M56" s="18"/>
      <c r="N56" s="18"/>
      <c r="O56" s="18"/>
      <c r="P56" s="18"/>
    </row>
    <row r="57" spans="12:16" x14ac:dyDescent="0.35">
      <c r="L57" s="18"/>
      <c r="M57" s="18"/>
      <c r="N57" s="18"/>
      <c r="O57" s="18"/>
      <c r="P57" s="18"/>
    </row>
    <row r="58" spans="12:16" x14ac:dyDescent="0.35">
      <c r="L58" s="18"/>
      <c r="M58" s="18"/>
      <c r="N58" s="18"/>
      <c r="O58" s="18"/>
      <c r="P58" s="18"/>
    </row>
    <row r="59" spans="12:16" x14ac:dyDescent="0.35">
      <c r="L59" s="18"/>
      <c r="M59" s="18"/>
      <c r="N59" s="18"/>
      <c r="O59" s="18"/>
      <c r="P59" s="18"/>
    </row>
    <row r="60" spans="12:16" x14ac:dyDescent="0.35">
      <c r="L60" s="18"/>
      <c r="M60" s="18"/>
      <c r="N60" s="18"/>
      <c r="O60" s="18"/>
      <c r="P60" s="18"/>
    </row>
    <row r="61" spans="12:16" x14ac:dyDescent="0.35">
      <c r="L61" s="18"/>
      <c r="M61" s="18"/>
      <c r="N61" s="18"/>
      <c r="O61" s="18"/>
      <c r="P61" s="18"/>
    </row>
    <row r="62" spans="12:16" x14ac:dyDescent="0.35">
      <c r="L62" s="18"/>
      <c r="M62" s="18"/>
      <c r="N62" s="18"/>
      <c r="O62" s="18"/>
      <c r="P62" s="18"/>
    </row>
    <row r="63" spans="12:16" x14ac:dyDescent="0.35">
      <c r="L63" s="18"/>
      <c r="M63" s="18"/>
      <c r="N63" s="18"/>
      <c r="O63" s="18"/>
      <c r="P63" s="18"/>
    </row>
    <row r="64" spans="12:16" x14ac:dyDescent="0.35">
      <c r="L64" s="18"/>
      <c r="M64" s="18"/>
      <c r="N64" s="18"/>
      <c r="O64" s="18"/>
      <c r="P64" s="18"/>
    </row>
    <row r="65" spans="12:16" x14ac:dyDescent="0.35">
      <c r="L65" s="18"/>
      <c r="M65" s="18"/>
      <c r="N65" s="18"/>
      <c r="O65" s="18"/>
      <c r="P65" s="18"/>
    </row>
    <row r="66" spans="12:16" x14ac:dyDescent="0.35">
      <c r="L66" s="18"/>
      <c r="M66" s="18"/>
      <c r="N66" s="18"/>
      <c r="O66" s="18"/>
      <c r="P66" s="18"/>
    </row>
    <row r="67" spans="12:16" x14ac:dyDescent="0.35">
      <c r="L67" s="18"/>
      <c r="M67" s="18"/>
      <c r="N67" s="18"/>
      <c r="O67" s="18"/>
      <c r="P67" s="18"/>
    </row>
    <row r="68" spans="12:16" x14ac:dyDescent="0.35">
      <c r="L68" s="18"/>
      <c r="M68" s="18"/>
      <c r="N68" s="18"/>
      <c r="O68" s="18"/>
      <c r="P68" s="18"/>
    </row>
    <row r="69" spans="12:16" x14ac:dyDescent="0.35">
      <c r="L69" s="18"/>
      <c r="M69" s="18"/>
      <c r="N69" s="18"/>
      <c r="O69" s="18"/>
      <c r="P69" s="18"/>
    </row>
    <row r="70" spans="12:16" x14ac:dyDescent="0.35">
      <c r="L70" s="18"/>
      <c r="M70" s="18"/>
      <c r="N70" s="18"/>
      <c r="O70" s="18"/>
      <c r="P70" s="18"/>
    </row>
    <row r="71" spans="12:16" x14ac:dyDescent="0.35">
      <c r="L71" s="18"/>
      <c r="M71" s="18"/>
      <c r="N71" s="18"/>
      <c r="O71" s="18"/>
      <c r="P71" s="18"/>
    </row>
    <row r="72" spans="12:16" x14ac:dyDescent="0.35">
      <c r="L72" s="18"/>
      <c r="M72" s="18"/>
      <c r="N72" s="18"/>
      <c r="O72" s="18"/>
      <c r="P72" s="18"/>
    </row>
    <row r="73" spans="12:16" x14ac:dyDescent="0.35">
      <c r="L73" s="18"/>
      <c r="M73" s="18"/>
      <c r="N73" s="18"/>
      <c r="O73" s="18"/>
      <c r="P73" s="18"/>
    </row>
    <row r="74" spans="12:16" x14ac:dyDescent="0.35">
      <c r="L74" s="18"/>
      <c r="M74" s="18"/>
      <c r="N74" s="18"/>
      <c r="O74" s="18"/>
      <c r="P74" s="18"/>
    </row>
    <row r="75" spans="12:16" x14ac:dyDescent="0.35">
      <c r="L75" s="18"/>
      <c r="M75" s="18"/>
      <c r="N75" s="18"/>
      <c r="O75" s="18"/>
      <c r="P75" s="18"/>
    </row>
    <row r="76" spans="12:16" x14ac:dyDescent="0.35">
      <c r="L76" s="18"/>
      <c r="M76" s="18"/>
      <c r="N76" s="18"/>
      <c r="O76" s="18"/>
      <c r="P76" s="18"/>
    </row>
    <row r="77" spans="12:16" x14ac:dyDescent="0.35">
      <c r="L77" s="18"/>
      <c r="M77" s="18"/>
      <c r="N77" s="18"/>
      <c r="O77" s="18"/>
      <c r="P77" s="18"/>
    </row>
    <row r="78" spans="12:16" x14ac:dyDescent="0.35">
      <c r="L78" s="18"/>
      <c r="M78" s="18"/>
      <c r="N78" s="18"/>
      <c r="O78" s="18"/>
      <c r="P78" s="18"/>
    </row>
    <row r="79" spans="12:16" x14ac:dyDescent="0.35">
      <c r="L79" s="18"/>
      <c r="M79" s="18"/>
      <c r="N79" s="18"/>
      <c r="O79" s="18"/>
      <c r="P79" s="18"/>
    </row>
    <row r="80" spans="12:16" x14ac:dyDescent="0.35">
      <c r="L80" s="18"/>
      <c r="M80" s="18"/>
      <c r="N80" s="18"/>
      <c r="O80" s="18"/>
      <c r="P80" s="18"/>
    </row>
    <row r="81" spans="12:16" x14ac:dyDescent="0.35">
      <c r="L81" s="18"/>
      <c r="M81" s="18"/>
      <c r="N81" s="18"/>
      <c r="O81" s="18"/>
      <c r="P81" s="18"/>
    </row>
    <row r="82" spans="12:16" x14ac:dyDescent="0.35">
      <c r="L82" s="18"/>
      <c r="M82" s="18"/>
      <c r="N82" s="18"/>
      <c r="O82" s="18"/>
      <c r="P82" s="18"/>
    </row>
    <row r="83" spans="12:16" x14ac:dyDescent="0.35">
      <c r="L83" s="18"/>
      <c r="M83" s="18"/>
      <c r="N83" s="18"/>
      <c r="O83" s="18"/>
      <c r="P83" s="18"/>
    </row>
    <row r="84" spans="12:16" x14ac:dyDescent="0.35">
      <c r="L84" s="18"/>
      <c r="M84" s="18"/>
      <c r="N84" s="18"/>
      <c r="O84" s="18"/>
      <c r="P84" s="18"/>
    </row>
    <row r="85" spans="12:16" x14ac:dyDescent="0.35">
      <c r="L85" s="18"/>
      <c r="M85" s="18"/>
      <c r="N85" s="18"/>
      <c r="O85" s="18"/>
      <c r="P85" s="18"/>
    </row>
    <row r="86" spans="12:16" x14ac:dyDescent="0.35">
      <c r="L86" s="18"/>
      <c r="M86" s="18"/>
      <c r="N86" s="18"/>
      <c r="O86" s="18"/>
      <c r="P86" s="18"/>
    </row>
    <row r="87" spans="12:16" x14ac:dyDescent="0.35">
      <c r="L87" s="18"/>
      <c r="M87" s="18"/>
      <c r="N87" s="18"/>
      <c r="O87" s="18"/>
      <c r="P87" s="18"/>
    </row>
    <row r="88" spans="12:16" x14ac:dyDescent="0.35">
      <c r="L88" s="18"/>
      <c r="M88" s="18"/>
      <c r="N88" s="18"/>
      <c r="O88" s="18"/>
      <c r="P88" s="18"/>
    </row>
    <row r="89" spans="12:16" x14ac:dyDescent="0.35">
      <c r="L89" s="18"/>
      <c r="M89" s="18"/>
      <c r="N89" s="18"/>
      <c r="O89" s="18"/>
      <c r="P89" s="18"/>
    </row>
    <row r="90" spans="12:16" x14ac:dyDescent="0.35">
      <c r="L90" s="18"/>
      <c r="M90" s="18"/>
      <c r="N90" s="18"/>
      <c r="O90" s="18"/>
      <c r="P90" s="18"/>
    </row>
    <row r="91" spans="12:16" x14ac:dyDescent="0.35">
      <c r="L91" s="18"/>
      <c r="M91" s="18"/>
      <c r="N91" s="18"/>
      <c r="O91" s="18"/>
      <c r="P91" s="18"/>
    </row>
    <row r="92" spans="12:16" x14ac:dyDescent="0.35">
      <c r="L92" s="18"/>
      <c r="M92" s="18"/>
      <c r="N92" s="18"/>
      <c r="O92" s="18"/>
      <c r="P92" s="18"/>
    </row>
    <row r="93" spans="12:16" x14ac:dyDescent="0.35">
      <c r="L93" s="18"/>
      <c r="M93" s="18"/>
      <c r="N93" s="18"/>
      <c r="O93" s="18"/>
      <c r="P93" s="18"/>
    </row>
    <row r="94" spans="12:16" x14ac:dyDescent="0.35">
      <c r="L94" s="18"/>
      <c r="M94" s="18"/>
      <c r="N94" s="18"/>
      <c r="O94" s="18"/>
      <c r="P94" s="18"/>
    </row>
    <row r="95" spans="12:16" x14ac:dyDescent="0.35">
      <c r="L95" s="18"/>
      <c r="M95" s="18"/>
      <c r="N95" s="18"/>
      <c r="O95" s="18"/>
      <c r="P95" s="18"/>
    </row>
    <row r="96" spans="12:16" x14ac:dyDescent="0.35">
      <c r="L96" s="18"/>
      <c r="M96" s="18"/>
      <c r="N96" s="18"/>
      <c r="O96" s="18"/>
      <c r="P96" s="18"/>
    </row>
    <row r="97" spans="12:16" x14ac:dyDescent="0.35">
      <c r="L97" s="18"/>
      <c r="M97" s="18"/>
      <c r="N97" s="18"/>
      <c r="O97" s="18"/>
      <c r="P97" s="18"/>
    </row>
    <row r="98" spans="12:16" x14ac:dyDescent="0.35">
      <c r="L98" s="18"/>
      <c r="M98" s="18"/>
      <c r="N98" s="18"/>
      <c r="O98" s="18"/>
      <c r="P98" s="18"/>
    </row>
    <row r="99" spans="12:16" x14ac:dyDescent="0.35">
      <c r="L99" s="18"/>
      <c r="M99" s="18"/>
      <c r="N99" s="18"/>
      <c r="O99" s="18"/>
      <c r="P99" s="18"/>
    </row>
    <row r="100" spans="12:16" x14ac:dyDescent="0.35">
      <c r="L100" s="18"/>
      <c r="M100" s="18"/>
      <c r="N100" s="18"/>
      <c r="O100" s="18"/>
      <c r="P100" s="18"/>
    </row>
    <row r="101" spans="12:16" x14ac:dyDescent="0.35">
      <c r="L101" s="18"/>
      <c r="M101" s="18"/>
      <c r="N101" s="18"/>
      <c r="O101" s="18"/>
      <c r="P101" s="18"/>
    </row>
    <row r="102" spans="12:16" x14ac:dyDescent="0.35">
      <c r="L102" s="18"/>
      <c r="M102" s="18"/>
      <c r="N102" s="18"/>
      <c r="O102" s="18"/>
      <c r="P102" s="18"/>
    </row>
    <row r="103" spans="12:16" x14ac:dyDescent="0.35">
      <c r="L103" s="18"/>
      <c r="M103" s="18"/>
      <c r="N103" s="18"/>
      <c r="O103" s="18"/>
      <c r="P103" s="18"/>
    </row>
    <row r="104" spans="12:16" x14ac:dyDescent="0.35">
      <c r="L104" s="18"/>
      <c r="M104" s="18"/>
      <c r="N104" s="18"/>
      <c r="O104" s="18"/>
      <c r="P104" s="18"/>
    </row>
    <row r="105" spans="12:16" x14ac:dyDescent="0.35">
      <c r="L105" s="18"/>
      <c r="M105" s="18"/>
      <c r="N105" s="18"/>
      <c r="O105" s="18"/>
      <c r="P105" s="18"/>
    </row>
    <row r="106" spans="12:16" x14ac:dyDescent="0.35">
      <c r="L106" s="18"/>
      <c r="M106" s="18"/>
      <c r="N106" s="18"/>
      <c r="O106" s="18"/>
      <c r="P106" s="18"/>
    </row>
    <row r="107" spans="12:16" x14ac:dyDescent="0.35">
      <c r="L107" s="18"/>
      <c r="M107" s="18"/>
      <c r="N107" s="18"/>
      <c r="O107" s="18"/>
      <c r="P107" s="18"/>
    </row>
    <row r="108" spans="12:16" x14ac:dyDescent="0.35">
      <c r="L108" s="18"/>
      <c r="M108" s="18"/>
      <c r="N108" s="18"/>
      <c r="O108" s="18"/>
      <c r="P108" s="18"/>
    </row>
    <row r="109" spans="12:16" x14ac:dyDescent="0.35">
      <c r="L109" s="18"/>
      <c r="M109" s="18"/>
      <c r="N109" s="18"/>
      <c r="O109" s="18"/>
      <c r="P109" s="18"/>
    </row>
    <row r="110" spans="12:16" x14ac:dyDescent="0.35">
      <c r="L110" s="18"/>
      <c r="M110" s="18"/>
      <c r="N110" s="18"/>
      <c r="O110" s="18"/>
      <c r="P110" s="18"/>
    </row>
    <row r="111" spans="12:16" x14ac:dyDescent="0.35">
      <c r="L111" s="18"/>
      <c r="M111" s="18"/>
      <c r="N111" s="18"/>
      <c r="O111" s="18"/>
      <c r="P111" s="18"/>
    </row>
    <row r="112" spans="12:16" x14ac:dyDescent="0.35">
      <c r="L112" s="18"/>
      <c r="M112" s="18"/>
      <c r="N112" s="18"/>
      <c r="O112" s="18"/>
      <c r="P112" s="18"/>
    </row>
    <row r="113" spans="12:16" x14ac:dyDescent="0.35">
      <c r="L113" s="18"/>
      <c r="M113" s="18"/>
      <c r="N113" s="18"/>
      <c r="O113" s="18"/>
      <c r="P113" s="18"/>
    </row>
    <row r="114" spans="12:16" x14ac:dyDescent="0.35">
      <c r="L114" s="18"/>
      <c r="M114" s="18"/>
      <c r="N114" s="18"/>
      <c r="O114" s="18"/>
      <c r="P114" s="18"/>
    </row>
    <row r="115" spans="12:16" x14ac:dyDescent="0.35">
      <c r="L115" s="18"/>
      <c r="M115" s="18"/>
      <c r="N115" s="18"/>
      <c r="O115" s="18"/>
      <c r="P115" s="18"/>
    </row>
    <row r="116" spans="12:16" x14ac:dyDescent="0.35">
      <c r="L116" s="18"/>
      <c r="M116" s="18"/>
      <c r="N116" s="18"/>
      <c r="O116" s="18"/>
      <c r="P116" s="18"/>
    </row>
    <row r="117" spans="12:16" x14ac:dyDescent="0.35">
      <c r="L117" s="18"/>
      <c r="M117" s="18"/>
      <c r="N117" s="18"/>
      <c r="O117" s="18"/>
      <c r="P117" s="18"/>
    </row>
    <row r="118" spans="12:16" x14ac:dyDescent="0.35">
      <c r="L118" s="18"/>
      <c r="M118" s="18"/>
      <c r="N118" s="18"/>
      <c r="O118" s="18"/>
      <c r="P118" s="18"/>
    </row>
    <row r="119" spans="12:16" x14ac:dyDescent="0.35">
      <c r="L119" s="18"/>
      <c r="M119" s="18"/>
      <c r="N119" s="18"/>
      <c r="O119" s="18"/>
      <c r="P119" s="18"/>
    </row>
    <row r="120" spans="12:16" x14ac:dyDescent="0.35">
      <c r="L120" s="18"/>
      <c r="M120" s="18"/>
      <c r="N120" s="18"/>
      <c r="O120" s="18"/>
      <c r="P120" s="18"/>
    </row>
    <row r="121" spans="12:16" x14ac:dyDescent="0.35">
      <c r="L121" s="18"/>
      <c r="M121" s="18"/>
      <c r="N121" s="18"/>
      <c r="O121" s="18"/>
      <c r="P121" s="18"/>
    </row>
    <row r="122" spans="12:16" x14ac:dyDescent="0.35">
      <c r="L122" s="18"/>
      <c r="M122" s="18"/>
      <c r="N122" s="18"/>
      <c r="O122" s="18"/>
      <c r="P122" s="18"/>
    </row>
    <row r="123" spans="12:16" x14ac:dyDescent="0.35">
      <c r="L123" s="18"/>
      <c r="M123" s="18"/>
      <c r="N123" s="18"/>
      <c r="O123" s="18"/>
      <c r="P123" s="18"/>
    </row>
    <row r="124" spans="12:16" x14ac:dyDescent="0.35">
      <c r="L124" s="18"/>
      <c r="M124" s="18"/>
      <c r="N124" s="18"/>
      <c r="O124" s="18"/>
      <c r="P124" s="18"/>
    </row>
    <row r="125" spans="12:16" x14ac:dyDescent="0.35">
      <c r="L125" s="18"/>
      <c r="M125" s="18"/>
      <c r="N125" s="18"/>
      <c r="O125" s="18"/>
      <c r="P125" s="18"/>
    </row>
    <row r="126" spans="12:16" x14ac:dyDescent="0.35">
      <c r="L126" s="18"/>
      <c r="M126" s="18"/>
      <c r="N126" s="18"/>
      <c r="O126" s="18"/>
      <c r="P126" s="18"/>
    </row>
    <row r="127" spans="12:16" x14ac:dyDescent="0.35">
      <c r="L127" s="18"/>
      <c r="M127" s="18"/>
      <c r="N127" s="18"/>
      <c r="O127" s="18"/>
      <c r="P127" s="18"/>
    </row>
    <row r="128" spans="12:16" x14ac:dyDescent="0.35">
      <c r="L128" s="18"/>
      <c r="M128" s="18"/>
      <c r="N128" s="18"/>
      <c r="O128" s="18"/>
      <c r="P128" s="18"/>
    </row>
    <row r="129" spans="12:16" x14ac:dyDescent="0.35">
      <c r="L129" s="18"/>
      <c r="M129" s="18"/>
      <c r="N129" s="18"/>
      <c r="O129" s="18"/>
      <c r="P129" s="18"/>
    </row>
    <row r="130" spans="12:16" x14ac:dyDescent="0.35">
      <c r="L130" s="18"/>
      <c r="M130" s="18"/>
      <c r="N130" s="18"/>
      <c r="O130" s="18"/>
      <c r="P130" s="18"/>
    </row>
    <row r="131" spans="12:16" x14ac:dyDescent="0.35">
      <c r="L131" s="18"/>
      <c r="M131" s="18"/>
      <c r="N131" s="18"/>
      <c r="O131" s="18"/>
      <c r="P131" s="18"/>
    </row>
    <row r="132" spans="12:16" x14ac:dyDescent="0.35">
      <c r="L132" s="18"/>
      <c r="M132" s="18"/>
      <c r="N132" s="18"/>
      <c r="O132" s="18"/>
      <c r="P132" s="18"/>
    </row>
    <row r="133" spans="12:16" x14ac:dyDescent="0.35">
      <c r="L133" s="18"/>
      <c r="M133" s="18"/>
      <c r="N133" s="18"/>
      <c r="O133" s="18"/>
      <c r="P133" s="18"/>
    </row>
    <row r="134" spans="12:16" x14ac:dyDescent="0.35">
      <c r="L134" s="18"/>
      <c r="M134" s="18"/>
      <c r="N134" s="18"/>
      <c r="O134" s="18"/>
      <c r="P134" s="18"/>
    </row>
    <row r="135" spans="12:16" x14ac:dyDescent="0.35">
      <c r="L135" s="18"/>
      <c r="M135" s="18"/>
      <c r="N135" s="18"/>
      <c r="O135" s="18"/>
      <c r="P135" s="18"/>
    </row>
    <row r="136" spans="12:16" x14ac:dyDescent="0.35">
      <c r="L136" s="18"/>
      <c r="M136" s="18"/>
      <c r="N136" s="18"/>
      <c r="O136" s="18"/>
      <c r="P136" s="18"/>
    </row>
    <row r="137" spans="12:16" x14ac:dyDescent="0.35">
      <c r="L137" s="18"/>
      <c r="M137" s="18"/>
      <c r="N137" s="18"/>
      <c r="O137" s="18"/>
      <c r="P137" s="18"/>
    </row>
    <row r="138" spans="12:16" x14ac:dyDescent="0.35">
      <c r="L138" s="18"/>
      <c r="M138" s="18"/>
      <c r="N138" s="18"/>
      <c r="O138" s="18"/>
      <c r="P138" s="18"/>
    </row>
    <row r="139" spans="12:16" x14ac:dyDescent="0.35">
      <c r="L139" s="18"/>
      <c r="M139" s="18"/>
      <c r="N139" s="18"/>
      <c r="O139" s="18"/>
      <c r="P139" s="18"/>
    </row>
    <row r="140" spans="12:16" x14ac:dyDescent="0.35">
      <c r="L140" s="18"/>
      <c r="M140" s="18"/>
      <c r="N140" s="18"/>
      <c r="O140" s="18"/>
      <c r="P140" s="18"/>
    </row>
    <row r="141" spans="12:16" x14ac:dyDescent="0.35">
      <c r="L141" s="18"/>
      <c r="M141" s="18"/>
      <c r="N141" s="18"/>
      <c r="O141" s="18"/>
      <c r="P141" s="18"/>
    </row>
    <row r="142" spans="12:16" x14ac:dyDescent="0.35">
      <c r="L142" s="18"/>
      <c r="M142" s="18"/>
      <c r="N142" s="18"/>
      <c r="O142" s="18"/>
      <c r="P142" s="18"/>
    </row>
    <row r="143" spans="12:16" x14ac:dyDescent="0.35">
      <c r="L143" s="18"/>
      <c r="M143" s="18"/>
      <c r="N143" s="18"/>
      <c r="O143" s="18"/>
      <c r="P143" s="18"/>
    </row>
    <row r="144" spans="12:16" x14ac:dyDescent="0.35">
      <c r="L144" s="18"/>
      <c r="M144" s="18"/>
      <c r="N144" s="18"/>
      <c r="O144" s="18"/>
      <c r="P144" s="18"/>
    </row>
    <row r="145" spans="12:16" x14ac:dyDescent="0.35">
      <c r="L145" s="18"/>
      <c r="M145" s="18"/>
      <c r="N145" s="18"/>
      <c r="O145" s="18"/>
      <c r="P145" s="18"/>
    </row>
    <row r="146" spans="12:16" x14ac:dyDescent="0.35">
      <c r="L146" s="18"/>
      <c r="M146" s="18"/>
      <c r="N146" s="18"/>
      <c r="O146" s="18"/>
      <c r="P146" s="18"/>
    </row>
    <row r="147" spans="12:16" x14ac:dyDescent="0.35">
      <c r="L147" s="18"/>
      <c r="M147" s="18"/>
      <c r="N147" s="18"/>
      <c r="O147" s="18"/>
      <c r="P147" s="18"/>
    </row>
    <row r="148" spans="12:16" x14ac:dyDescent="0.35">
      <c r="L148" s="18"/>
      <c r="M148" s="18"/>
      <c r="N148" s="18"/>
      <c r="O148" s="18"/>
      <c r="P148" s="18"/>
    </row>
    <row r="149" spans="12:16" x14ac:dyDescent="0.35">
      <c r="L149" s="18"/>
      <c r="M149" s="18"/>
      <c r="N149" s="18"/>
      <c r="O149" s="18"/>
      <c r="P149" s="18"/>
    </row>
    <row r="150" spans="12:16" x14ac:dyDescent="0.35">
      <c r="L150" s="18"/>
      <c r="M150" s="18"/>
      <c r="N150" s="18"/>
      <c r="O150" s="18"/>
      <c r="P150" s="18"/>
    </row>
    <row r="151" spans="12:16" x14ac:dyDescent="0.35">
      <c r="L151" s="18"/>
      <c r="M151" s="18"/>
      <c r="N151" s="18"/>
      <c r="O151" s="18"/>
      <c r="P151" s="18"/>
    </row>
    <row r="152" spans="12:16" x14ac:dyDescent="0.35">
      <c r="L152" s="18"/>
      <c r="M152" s="18"/>
      <c r="N152" s="18"/>
      <c r="O152" s="18"/>
      <c r="P152" s="18"/>
    </row>
    <row r="153" spans="12:16" x14ac:dyDescent="0.35">
      <c r="L153" s="18"/>
      <c r="M153" s="18"/>
      <c r="N153" s="18"/>
      <c r="O153" s="18"/>
      <c r="P153" s="18"/>
    </row>
    <row r="154" spans="12:16" x14ac:dyDescent="0.35">
      <c r="L154" s="18"/>
      <c r="M154" s="18"/>
      <c r="N154" s="18"/>
      <c r="O154" s="18"/>
      <c r="P154" s="18"/>
    </row>
    <row r="155" spans="12:16" x14ac:dyDescent="0.35">
      <c r="L155" s="18"/>
      <c r="M155" s="18"/>
      <c r="N155" s="18"/>
      <c r="O155" s="18"/>
      <c r="P155" s="18"/>
    </row>
    <row r="156" spans="12:16" x14ac:dyDescent="0.35">
      <c r="L156" s="18"/>
      <c r="M156" s="18"/>
      <c r="N156" s="18"/>
      <c r="O156" s="18"/>
      <c r="P156" s="18"/>
    </row>
    <row r="157" spans="12:16" x14ac:dyDescent="0.35">
      <c r="L157" s="18"/>
      <c r="M157" s="18"/>
      <c r="N157" s="18"/>
      <c r="O157" s="18"/>
      <c r="P157" s="18"/>
    </row>
    <row r="158" spans="12:16" x14ac:dyDescent="0.35">
      <c r="L158" s="18"/>
      <c r="M158" s="18"/>
      <c r="N158" s="18"/>
      <c r="O158" s="18"/>
      <c r="P158" s="18"/>
    </row>
    <row r="159" spans="12:16" x14ac:dyDescent="0.35">
      <c r="L159" s="18"/>
      <c r="M159" s="18"/>
      <c r="N159" s="18"/>
      <c r="O159" s="18"/>
      <c r="P159" s="18"/>
    </row>
    <row r="160" spans="12:16" x14ac:dyDescent="0.35">
      <c r="L160" s="18"/>
      <c r="M160" s="18"/>
      <c r="N160" s="18"/>
      <c r="O160" s="18"/>
      <c r="P160" s="18"/>
    </row>
    <row r="161" spans="12:16" x14ac:dyDescent="0.35">
      <c r="L161" s="18"/>
      <c r="M161" s="18"/>
      <c r="N161" s="18"/>
      <c r="O161" s="18"/>
      <c r="P161" s="18"/>
    </row>
    <row r="162" spans="12:16" x14ac:dyDescent="0.35">
      <c r="L162" s="18"/>
      <c r="M162" s="18"/>
      <c r="N162" s="18"/>
      <c r="O162" s="18"/>
      <c r="P162" s="18"/>
    </row>
    <row r="163" spans="12:16" x14ac:dyDescent="0.35">
      <c r="L163" s="18"/>
      <c r="M163" s="18"/>
      <c r="N163" s="18"/>
      <c r="O163" s="18"/>
      <c r="P163" s="18"/>
    </row>
    <row r="164" spans="12:16" x14ac:dyDescent="0.35">
      <c r="L164" s="18"/>
      <c r="M164" s="18"/>
      <c r="N164" s="18"/>
      <c r="O164" s="18"/>
      <c r="P164" s="18"/>
    </row>
    <row r="165" spans="12:16" x14ac:dyDescent="0.35">
      <c r="L165" s="18"/>
      <c r="M165" s="18"/>
      <c r="N165" s="18"/>
      <c r="O165" s="18"/>
      <c r="P165" s="18"/>
    </row>
    <row r="166" spans="12:16" x14ac:dyDescent="0.35">
      <c r="L166" s="18"/>
      <c r="M166" s="18"/>
      <c r="N166" s="18"/>
      <c r="O166" s="18"/>
      <c r="P166" s="18"/>
    </row>
    <row r="167" spans="12:16" x14ac:dyDescent="0.35">
      <c r="L167" s="18"/>
      <c r="M167" s="18"/>
      <c r="N167" s="18"/>
      <c r="O167" s="18"/>
      <c r="P167" s="18"/>
    </row>
    <row r="168" spans="12:16" x14ac:dyDescent="0.35">
      <c r="L168" s="18"/>
      <c r="M168" s="18"/>
      <c r="N168" s="18"/>
      <c r="O168" s="18"/>
      <c r="P168" s="18"/>
    </row>
    <row r="169" spans="12:16" x14ac:dyDescent="0.35">
      <c r="L169" s="18"/>
      <c r="M169" s="18"/>
      <c r="N169" s="18"/>
      <c r="O169" s="18"/>
      <c r="P169" s="18"/>
    </row>
    <row r="170" spans="12:16" x14ac:dyDescent="0.35">
      <c r="L170" s="18"/>
      <c r="M170" s="18"/>
      <c r="N170" s="18"/>
      <c r="O170" s="18"/>
      <c r="P170" s="18"/>
    </row>
    <row r="171" spans="12:16" x14ac:dyDescent="0.35">
      <c r="L171" s="18"/>
      <c r="M171" s="18"/>
      <c r="N171" s="18"/>
      <c r="O171" s="18"/>
      <c r="P171" s="18"/>
    </row>
    <row r="172" spans="12:16" x14ac:dyDescent="0.35">
      <c r="L172" s="18"/>
      <c r="M172" s="18"/>
      <c r="N172" s="18"/>
      <c r="O172" s="18"/>
      <c r="P172" s="18"/>
    </row>
    <row r="173" spans="12:16" x14ac:dyDescent="0.35">
      <c r="L173" s="18"/>
      <c r="M173" s="18"/>
      <c r="N173" s="18"/>
      <c r="O173" s="18"/>
      <c r="P173" s="18"/>
    </row>
    <row r="174" spans="12:16" x14ac:dyDescent="0.35">
      <c r="L174" s="18"/>
      <c r="M174" s="18"/>
      <c r="N174" s="18"/>
      <c r="O174" s="18"/>
      <c r="P174" s="18"/>
    </row>
    <row r="175" spans="12:16" x14ac:dyDescent="0.35">
      <c r="L175" s="18"/>
      <c r="M175" s="18"/>
      <c r="N175" s="18"/>
      <c r="O175" s="18"/>
      <c r="P175" s="18"/>
    </row>
    <row r="176" spans="12:16" x14ac:dyDescent="0.35">
      <c r="L176" s="18"/>
      <c r="M176" s="18"/>
      <c r="N176" s="18"/>
      <c r="O176" s="18"/>
      <c r="P176" s="18"/>
    </row>
    <row r="177" spans="12:16" x14ac:dyDescent="0.35">
      <c r="L177" s="18"/>
      <c r="M177" s="18"/>
      <c r="N177" s="18"/>
      <c r="O177" s="18"/>
      <c r="P177" s="18"/>
    </row>
    <row r="178" spans="12:16" x14ac:dyDescent="0.35">
      <c r="L178" s="18"/>
      <c r="M178" s="18"/>
      <c r="N178" s="18"/>
      <c r="O178" s="18"/>
      <c r="P178" s="18"/>
    </row>
    <row r="179" spans="12:16" x14ac:dyDescent="0.35">
      <c r="L179" s="18"/>
      <c r="M179" s="18"/>
      <c r="N179" s="18"/>
      <c r="O179" s="18"/>
      <c r="P179" s="18"/>
    </row>
    <row r="180" spans="12:16" x14ac:dyDescent="0.35">
      <c r="L180" s="18"/>
      <c r="M180" s="18"/>
      <c r="N180" s="18"/>
      <c r="O180" s="18"/>
      <c r="P180" s="18"/>
    </row>
    <row r="181" spans="12:16" x14ac:dyDescent="0.35">
      <c r="L181" s="18"/>
      <c r="M181" s="18"/>
      <c r="N181" s="18"/>
      <c r="O181" s="18"/>
      <c r="P181" s="18"/>
    </row>
    <row r="182" spans="12:16" x14ac:dyDescent="0.35">
      <c r="L182" s="18"/>
      <c r="M182" s="18"/>
      <c r="N182" s="18"/>
      <c r="O182" s="18"/>
      <c r="P182" s="18"/>
    </row>
    <row r="183" spans="12:16" x14ac:dyDescent="0.35">
      <c r="L183" s="18"/>
      <c r="M183" s="18"/>
      <c r="N183" s="18"/>
      <c r="O183" s="18"/>
      <c r="P183" s="18"/>
    </row>
    <row r="184" spans="12:16" x14ac:dyDescent="0.35">
      <c r="L184" s="18"/>
      <c r="M184" s="18"/>
      <c r="N184" s="18"/>
      <c r="O184" s="18"/>
      <c r="P184" s="18"/>
    </row>
    <row r="185" spans="12:16" x14ac:dyDescent="0.35">
      <c r="L185" s="18"/>
      <c r="M185" s="18"/>
      <c r="N185" s="18"/>
      <c r="O185" s="18"/>
      <c r="P185" s="18"/>
    </row>
    <row r="186" spans="12:16" x14ac:dyDescent="0.35">
      <c r="L186" s="18"/>
      <c r="M186" s="18"/>
      <c r="N186" s="18"/>
      <c r="O186" s="18"/>
      <c r="P186" s="18"/>
    </row>
    <row r="187" spans="12:16" x14ac:dyDescent="0.35">
      <c r="L187" s="18"/>
      <c r="M187" s="18"/>
      <c r="N187" s="18"/>
      <c r="O187" s="18"/>
      <c r="P187" s="18"/>
    </row>
    <row r="188" spans="12:16" x14ac:dyDescent="0.35">
      <c r="L188" s="18"/>
      <c r="M188" s="18"/>
      <c r="N188" s="18"/>
      <c r="O188" s="18"/>
      <c r="P188" s="18"/>
    </row>
    <row r="189" spans="12:16" x14ac:dyDescent="0.35">
      <c r="L189" s="18"/>
      <c r="M189" s="18"/>
      <c r="N189" s="18"/>
      <c r="O189" s="18"/>
      <c r="P189" s="18"/>
    </row>
    <row r="190" spans="12:16" x14ac:dyDescent="0.35">
      <c r="L190" s="18"/>
      <c r="M190" s="18"/>
      <c r="N190" s="18"/>
      <c r="O190" s="18"/>
      <c r="P190" s="18"/>
    </row>
    <row r="191" spans="12:16" x14ac:dyDescent="0.35">
      <c r="L191" s="18"/>
      <c r="M191" s="18"/>
      <c r="N191" s="18"/>
      <c r="O191" s="18"/>
      <c r="P191" s="18"/>
    </row>
    <row r="192" spans="12:16" x14ac:dyDescent="0.35">
      <c r="L192" s="18"/>
      <c r="M192" s="18"/>
      <c r="N192" s="18"/>
      <c r="O192" s="18"/>
      <c r="P192" s="18"/>
    </row>
    <row r="193" spans="12:16" x14ac:dyDescent="0.35">
      <c r="L193" s="18"/>
      <c r="M193" s="18"/>
      <c r="N193" s="18"/>
      <c r="O193" s="18"/>
      <c r="P193" s="18"/>
    </row>
    <row r="194" spans="12:16" x14ac:dyDescent="0.35">
      <c r="L194" s="18"/>
      <c r="M194" s="18"/>
      <c r="N194" s="18"/>
      <c r="O194" s="18"/>
      <c r="P194" s="18"/>
    </row>
    <row r="195" spans="12:16" x14ac:dyDescent="0.35">
      <c r="L195" s="18"/>
      <c r="M195" s="18"/>
      <c r="N195" s="18"/>
      <c r="O195" s="18"/>
      <c r="P195" s="18"/>
    </row>
    <row r="196" spans="12:16" x14ac:dyDescent="0.35">
      <c r="L196" s="18"/>
      <c r="M196" s="18"/>
      <c r="N196" s="18"/>
      <c r="O196" s="18"/>
      <c r="P196" s="18"/>
    </row>
    <row r="197" spans="12:16" x14ac:dyDescent="0.35">
      <c r="L197" s="18"/>
      <c r="M197" s="18"/>
      <c r="N197" s="18"/>
      <c r="O197" s="18"/>
      <c r="P197" s="18"/>
    </row>
    <row r="198" spans="12:16" x14ac:dyDescent="0.35">
      <c r="L198" s="18"/>
      <c r="M198" s="18"/>
      <c r="N198" s="18"/>
      <c r="O198" s="18"/>
      <c r="P198" s="18"/>
    </row>
    <row r="199" spans="12:16" x14ac:dyDescent="0.35">
      <c r="L199" s="18"/>
      <c r="M199" s="18"/>
      <c r="N199" s="18"/>
      <c r="O199" s="18"/>
      <c r="P199" s="18"/>
    </row>
    <row r="200" spans="12:16" x14ac:dyDescent="0.35">
      <c r="L200" s="18"/>
      <c r="M200" s="18"/>
      <c r="N200" s="18"/>
      <c r="O200" s="18"/>
      <c r="P200" s="18"/>
    </row>
    <row r="201" spans="12:16" x14ac:dyDescent="0.35">
      <c r="L201" s="18"/>
      <c r="M201" s="18"/>
      <c r="N201" s="18"/>
      <c r="O201" s="18"/>
      <c r="P201" s="18"/>
    </row>
    <row r="202" spans="12:16" x14ac:dyDescent="0.35">
      <c r="L202" s="18"/>
      <c r="M202" s="18"/>
      <c r="N202" s="18"/>
      <c r="O202" s="18"/>
      <c r="P202" s="18"/>
    </row>
    <row r="203" spans="12:16" x14ac:dyDescent="0.35">
      <c r="L203" s="18"/>
      <c r="M203" s="18"/>
      <c r="N203" s="18"/>
      <c r="O203" s="18"/>
      <c r="P203" s="18"/>
    </row>
    <row r="204" spans="12:16" x14ac:dyDescent="0.35">
      <c r="L204" s="18"/>
      <c r="M204" s="18"/>
      <c r="N204" s="18"/>
      <c r="O204" s="18"/>
      <c r="P204" s="18"/>
    </row>
    <row r="205" spans="12:16" x14ac:dyDescent="0.35">
      <c r="L205" s="18"/>
      <c r="M205" s="18"/>
      <c r="N205" s="18"/>
      <c r="O205" s="18"/>
      <c r="P205" s="18"/>
    </row>
    <row r="206" spans="12:16" x14ac:dyDescent="0.35">
      <c r="L206" s="18"/>
      <c r="M206" s="18"/>
      <c r="N206" s="18"/>
      <c r="O206" s="18"/>
      <c r="P206" s="18"/>
    </row>
    <row r="207" spans="12:16" x14ac:dyDescent="0.35">
      <c r="L207" s="18"/>
      <c r="M207" s="18"/>
      <c r="N207" s="18"/>
      <c r="O207" s="18"/>
      <c r="P207" s="18"/>
    </row>
    <row r="208" spans="12:16" x14ac:dyDescent="0.35">
      <c r="L208" s="18"/>
      <c r="M208" s="18"/>
      <c r="N208" s="18"/>
      <c r="O208" s="18"/>
      <c r="P208" s="18"/>
    </row>
    <row r="209" spans="12:16" x14ac:dyDescent="0.35">
      <c r="L209" s="18"/>
      <c r="M209" s="18"/>
      <c r="N209" s="18"/>
      <c r="O209" s="18"/>
      <c r="P209" s="18"/>
    </row>
    <row r="210" spans="12:16" x14ac:dyDescent="0.35">
      <c r="L210" s="18"/>
      <c r="M210" s="18"/>
      <c r="N210" s="18"/>
      <c r="O210" s="18"/>
      <c r="P210" s="18"/>
    </row>
    <row r="211" spans="12:16" x14ac:dyDescent="0.35">
      <c r="L211" s="18"/>
      <c r="M211" s="18"/>
      <c r="N211" s="18"/>
      <c r="O211" s="18"/>
      <c r="P211" s="18"/>
    </row>
    <row r="212" spans="12:16" x14ac:dyDescent="0.35">
      <c r="L212" s="18"/>
      <c r="M212" s="18"/>
      <c r="N212" s="18"/>
      <c r="O212" s="18"/>
      <c r="P212" s="18"/>
    </row>
    <row r="213" spans="12:16" x14ac:dyDescent="0.35">
      <c r="L213" s="18"/>
      <c r="M213" s="18"/>
      <c r="N213" s="18"/>
      <c r="O213" s="18"/>
      <c r="P213" s="18"/>
    </row>
    <row r="214" spans="12:16" x14ac:dyDescent="0.35">
      <c r="L214" s="18"/>
      <c r="M214" s="18"/>
      <c r="N214" s="18"/>
      <c r="O214" s="18"/>
      <c r="P214" s="18"/>
    </row>
    <row r="215" spans="12:16" x14ac:dyDescent="0.35">
      <c r="L215" s="18"/>
      <c r="M215" s="18"/>
      <c r="N215" s="18"/>
      <c r="O215" s="18"/>
      <c r="P215" s="18"/>
    </row>
    <row r="216" spans="12:16" x14ac:dyDescent="0.35">
      <c r="L216" s="18"/>
      <c r="M216" s="18"/>
      <c r="N216" s="18"/>
      <c r="O216" s="18"/>
      <c r="P216" s="18"/>
    </row>
    <row r="217" spans="12:16" x14ac:dyDescent="0.35">
      <c r="L217" s="18"/>
      <c r="M217" s="18"/>
      <c r="N217" s="18"/>
      <c r="O217" s="18"/>
      <c r="P217" s="18"/>
    </row>
    <row r="218" spans="12:16" x14ac:dyDescent="0.35">
      <c r="L218" s="18"/>
      <c r="M218" s="18"/>
      <c r="N218" s="18"/>
      <c r="O218" s="18"/>
      <c r="P218" s="18"/>
    </row>
    <row r="219" spans="12:16" x14ac:dyDescent="0.35">
      <c r="L219" s="18"/>
      <c r="M219" s="18"/>
      <c r="N219" s="18"/>
      <c r="O219" s="18"/>
      <c r="P219" s="18"/>
    </row>
    <row r="220" spans="12:16" x14ac:dyDescent="0.35">
      <c r="L220" s="18"/>
      <c r="M220" s="18"/>
      <c r="N220" s="18"/>
      <c r="O220" s="18"/>
      <c r="P220" s="18"/>
    </row>
    <row r="221" spans="12:16" x14ac:dyDescent="0.35">
      <c r="L221" s="18"/>
      <c r="M221" s="18"/>
      <c r="N221" s="18"/>
      <c r="O221" s="18"/>
      <c r="P221" s="18"/>
    </row>
    <row r="222" spans="12:16" x14ac:dyDescent="0.35">
      <c r="L222" s="18"/>
      <c r="M222" s="18"/>
      <c r="N222" s="18"/>
      <c r="O222" s="18"/>
      <c r="P222" s="18"/>
    </row>
    <row r="223" spans="12:16" x14ac:dyDescent="0.35">
      <c r="L223" s="18"/>
      <c r="M223" s="18"/>
      <c r="N223" s="18"/>
      <c r="O223" s="18"/>
      <c r="P223" s="18"/>
    </row>
    <row r="224" spans="12:16" x14ac:dyDescent="0.35">
      <c r="L224" s="18"/>
      <c r="M224" s="18"/>
      <c r="N224" s="18"/>
      <c r="O224" s="18"/>
      <c r="P224" s="18"/>
    </row>
    <row r="225" spans="12:16" x14ac:dyDescent="0.35">
      <c r="L225" s="18"/>
      <c r="M225" s="18"/>
      <c r="N225" s="18"/>
      <c r="O225" s="18"/>
      <c r="P225" s="18"/>
    </row>
    <row r="226" spans="12:16" x14ac:dyDescent="0.35">
      <c r="L226" s="18"/>
      <c r="M226" s="18"/>
      <c r="N226" s="18"/>
      <c r="O226" s="18"/>
      <c r="P226" s="18"/>
    </row>
    <row r="227" spans="12:16" x14ac:dyDescent="0.35">
      <c r="L227" s="18"/>
      <c r="M227" s="18"/>
      <c r="N227" s="18"/>
      <c r="O227" s="18"/>
      <c r="P227" s="18"/>
    </row>
    <row r="228" spans="12:16" x14ac:dyDescent="0.35">
      <c r="L228" s="18"/>
      <c r="M228" s="18"/>
      <c r="N228" s="18"/>
      <c r="O228" s="18"/>
      <c r="P228" s="18"/>
    </row>
    <row r="229" spans="12:16" x14ac:dyDescent="0.35">
      <c r="L229" s="18"/>
      <c r="M229" s="18"/>
      <c r="N229" s="18"/>
      <c r="O229" s="18"/>
      <c r="P229" s="18"/>
    </row>
    <row r="230" spans="12:16" x14ac:dyDescent="0.35">
      <c r="L230" s="18"/>
      <c r="M230" s="18"/>
      <c r="N230" s="18"/>
      <c r="O230" s="18"/>
      <c r="P230" s="18"/>
    </row>
    <row r="231" spans="12:16" x14ac:dyDescent="0.35">
      <c r="L231" s="18"/>
      <c r="M231" s="18"/>
      <c r="N231" s="18"/>
      <c r="O231" s="18"/>
      <c r="P231" s="18"/>
    </row>
    <row r="232" spans="12:16" x14ac:dyDescent="0.35">
      <c r="L232" s="18"/>
      <c r="M232" s="18"/>
      <c r="N232" s="18"/>
      <c r="O232" s="18"/>
      <c r="P232" s="18"/>
    </row>
    <row r="233" spans="12:16" x14ac:dyDescent="0.35">
      <c r="L233" s="18"/>
      <c r="M233" s="18"/>
      <c r="N233" s="18"/>
      <c r="O233" s="18"/>
      <c r="P233" s="18"/>
    </row>
    <row r="234" spans="12:16" x14ac:dyDescent="0.35">
      <c r="L234" s="18"/>
      <c r="M234" s="18"/>
      <c r="N234" s="18"/>
      <c r="O234" s="18"/>
      <c r="P234" s="18"/>
    </row>
    <row r="235" spans="12:16" x14ac:dyDescent="0.35">
      <c r="L235" s="18"/>
      <c r="M235" s="18"/>
      <c r="N235" s="18"/>
      <c r="O235" s="18"/>
      <c r="P235" s="18"/>
    </row>
    <row r="236" spans="12:16" x14ac:dyDescent="0.35">
      <c r="L236" s="18"/>
      <c r="M236" s="18"/>
      <c r="N236" s="18"/>
      <c r="O236" s="18"/>
      <c r="P236" s="18"/>
    </row>
    <row r="237" spans="12:16" x14ac:dyDescent="0.35">
      <c r="L237" s="18"/>
      <c r="M237" s="18"/>
      <c r="N237" s="18"/>
      <c r="O237" s="18"/>
      <c r="P237" s="18"/>
    </row>
    <row r="238" spans="12:16" x14ac:dyDescent="0.35">
      <c r="L238" s="18"/>
      <c r="M238" s="18"/>
      <c r="N238" s="18"/>
      <c r="O238" s="18"/>
      <c r="P238" s="18"/>
    </row>
    <row r="239" spans="12:16" x14ac:dyDescent="0.35">
      <c r="L239" s="18"/>
      <c r="M239" s="18"/>
      <c r="N239" s="18"/>
      <c r="O239" s="18"/>
      <c r="P239" s="18"/>
    </row>
    <row r="240" spans="12:16" x14ac:dyDescent="0.35">
      <c r="L240" s="18"/>
      <c r="M240" s="18"/>
      <c r="N240" s="18"/>
      <c r="O240" s="18"/>
      <c r="P240" s="18"/>
    </row>
    <row r="241" spans="12:16" x14ac:dyDescent="0.35">
      <c r="L241" s="18"/>
      <c r="M241" s="18"/>
      <c r="N241" s="18"/>
      <c r="O241" s="18"/>
      <c r="P241" s="18"/>
    </row>
    <row r="242" spans="12:16" x14ac:dyDescent="0.35">
      <c r="L242" s="18"/>
      <c r="M242" s="18"/>
      <c r="N242" s="18"/>
      <c r="O242" s="18"/>
      <c r="P242" s="18"/>
    </row>
    <row r="243" spans="12:16" x14ac:dyDescent="0.35">
      <c r="L243" s="18"/>
      <c r="M243" s="18"/>
      <c r="N243" s="18"/>
      <c r="O243" s="18"/>
      <c r="P243" s="18"/>
    </row>
    <row r="244" spans="12:16" x14ac:dyDescent="0.35">
      <c r="L244" s="18"/>
      <c r="M244" s="18"/>
      <c r="N244" s="18"/>
      <c r="O244" s="18"/>
      <c r="P244" s="18"/>
    </row>
    <row r="245" spans="12:16" x14ac:dyDescent="0.35">
      <c r="L245" s="18"/>
      <c r="M245" s="18"/>
      <c r="N245" s="18"/>
      <c r="O245" s="18"/>
      <c r="P245" s="18"/>
    </row>
    <row r="246" spans="12:16" x14ac:dyDescent="0.35">
      <c r="L246" s="18"/>
      <c r="M246" s="18"/>
      <c r="N246" s="18"/>
      <c r="O246" s="18"/>
      <c r="P246" s="18"/>
    </row>
    <row r="247" spans="12:16" x14ac:dyDescent="0.35">
      <c r="L247" s="18"/>
      <c r="M247" s="18"/>
      <c r="N247" s="18"/>
      <c r="O247" s="18"/>
      <c r="P247" s="18"/>
    </row>
    <row r="248" spans="12:16" x14ac:dyDescent="0.35">
      <c r="L248" s="18"/>
      <c r="M248" s="18"/>
      <c r="N248" s="18"/>
      <c r="O248" s="18"/>
      <c r="P248" s="18"/>
    </row>
    <row r="249" spans="12:16" x14ac:dyDescent="0.35">
      <c r="L249" s="18"/>
      <c r="M249" s="18"/>
      <c r="N249" s="18"/>
      <c r="O249" s="18"/>
      <c r="P249" s="18"/>
    </row>
    <row r="250" spans="12:16" x14ac:dyDescent="0.35">
      <c r="L250" s="18"/>
      <c r="M250" s="18"/>
      <c r="N250" s="18"/>
      <c r="O250" s="18"/>
      <c r="P250" s="18"/>
    </row>
    <row r="251" spans="12:16" x14ac:dyDescent="0.35">
      <c r="L251" s="18"/>
      <c r="M251" s="18"/>
      <c r="N251" s="18"/>
      <c r="O251" s="18"/>
      <c r="P251" s="18"/>
    </row>
    <row r="252" spans="12:16" x14ac:dyDescent="0.35">
      <c r="L252" s="18"/>
      <c r="M252" s="18"/>
      <c r="N252" s="18"/>
      <c r="O252" s="18"/>
      <c r="P252" s="18"/>
    </row>
    <row r="253" spans="12:16" x14ac:dyDescent="0.35">
      <c r="L253" s="18"/>
      <c r="M253" s="18"/>
      <c r="N253" s="18"/>
      <c r="O253" s="18"/>
      <c r="P253" s="18"/>
    </row>
    <row r="254" spans="12:16" x14ac:dyDescent="0.35">
      <c r="L254" s="18"/>
      <c r="M254" s="18"/>
      <c r="N254" s="18"/>
      <c r="O254" s="18"/>
      <c r="P254" s="18"/>
    </row>
    <row r="255" spans="12:16" x14ac:dyDescent="0.35">
      <c r="L255" s="18"/>
      <c r="M255" s="18"/>
      <c r="N255" s="18"/>
      <c r="O255" s="18"/>
      <c r="P255" s="18"/>
    </row>
    <row r="256" spans="12:16" x14ac:dyDescent="0.35">
      <c r="L256" s="18"/>
      <c r="M256" s="18"/>
      <c r="N256" s="18"/>
      <c r="O256" s="18"/>
      <c r="P256" s="18"/>
    </row>
    <row r="257" spans="12:16" x14ac:dyDescent="0.35">
      <c r="L257" s="18"/>
      <c r="M257" s="18"/>
      <c r="N257" s="18"/>
      <c r="O257" s="18"/>
      <c r="P257" s="18"/>
    </row>
    <row r="258" spans="12:16" x14ac:dyDescent="0.35">
      <c r="L258" s="18"/>
      <c r="M258" s="18"/>
      <c r="N258" s="18"/>
      <c r="O258" s="18"/>
      <c r="P258" s="18"/>
    </row>
    <row r="259" spans="12:16" x14ac:dyDescent="0.35">
      <c r="L259" s="18"/>
      <c r="M259" s="18"/>
      <c r="N259" s="18"/>
      <c r="O259" s="18"/>
      <c r="P259" s="18"/>
    </row>
    <row r="260" spans="12:16" x14ac:dyDescent="0.35">
      <c r="L260" s="18"/>
      <c r="M260" s="18"/>
      <c r="N260" s="18"/>
      <c r="O260" s="18"/>
      <c r="P260" s="18"/>
    </row>
    <row r="261" spans="12:16" x14ac:dyDescent="0.35">
      <c r="L261" s="18"/>
      <c r="M261" s="18"/>
      <c r="N261" s="18"/>
      <c r="O261" s="18"/>
      <c r="P261" s="18"/>
    </row>
    <row r="262" spans="12:16" x14ac:dyDescent="0.35">
      <c r="L262" s="18"/>
      <c r="M262" s="18"/>
      <c r="N262" s="18"/>
      <c r="O262" s="18"/>
      <c r="P262" s="18"/>
    </row>
    <row r="263" spans="12:16" x14ac:dyDescent="0.35">
      <c r="L263" s="18"/>
      <c r="M263" s="18"/>
      <c r="N263" s="18"/>
      <c r="O263" s="18"/>
      <c r="P263" s="18"/>
    </row>
    <row r="264" spans="12:16" x14ac:dyDescent="0.35">
      <c r="L264" s="18"/>
      <c r="M264" s="18"/>
      <c r="N264" s="18"/>
      <c r="O264" s="18"/>
      <c r="P264" s="18"/>
    </row>
    <row r="265" spans="12:16" x14ac:dyDescent="0.35">
      <c r="L265" s="18"/>
      <c r="M265" s="18"/>
      <c r="N265" s="18"/>
      <c r="O265" s="18"/>
      <c r="P265" s="18"/>
    </row>
    <row r="266" spans="12:16" x14ac:dyDescent="0.35">
      <c r="L266" s="18"/>
      <c r="M266" s="18"/>
      <c r="N266" s="18"/>
      <c r="O266" s="18"/>
      <c r="P266" s="18"/>
    </row>
    <row r="267" spans="12:16" x14ac:dyDescent="0.35">
      <c r="L267" s="18"/>
      <c r="M267" s="18"/>
      <c r="N267" s="18"/>
      <c r="O267" s="18"/>
      <c r="P267" s="18"/>
    </row>
    <row r="268" spans="12:16" x14ac:dyDescent="0.35">
      <c r="L268" s="18"/>
      <c r="M268" s="18"/>
      <c r="N268" s="18"/>
      <c r="O268" s="18"/>
      <c r="P268" s="18"/>
    </row>
    <row r="269" spans="12:16" x14ac:dyDescent="0.35">
      <c r="L269" s="18"/>
      <c r="M269" s="18"/>
      <c r="N269" s="18"/>
      <c r="O269" s="18"/>
      <c r="P269" s="18"/>
    </row>
    <row r="270" spans="12:16" x14ac:dyDescent="0.35">
      <c r="L270" s="18"/>
      <c r="M270" s="18"/>
      <c r="N270" s="18"/>
      <c r="O270" s="18"/>
      <c r="P270" s="18"/>
    </row>
    <row r="271" spans="12:16" x14ac:dyDescent="0.35">
      <c r="L271" s="18"/>
      <c r="M271" s="18"/>
      <c r="N271" s="18"/>
      <c r="O271" s="18"/>
      <c r="P271" s="18"/>
    </row>
    <row r="272" spans="12:16" x14ac:dyDescent="0.35">
      <c r="L272" s="18"/>
      <c r="M272" s="18"/>
      <c r="N272" s="18"/>
      <c r="O272" s="18"/>
      <c r="P272" s="18"/>
    </row>
    <row r="273" spans="12:16" x14ac:dyDescent="0.35">
      <c r="L273" s="18"/>
      <c r="M273" s="18"/>
      <c r="N273" s="18"/>
      <c r="O273" s="18"/>
      <c r="P273" s="18"/>
    </row>
    <row r="274" spans="12:16" x14ac:dyDescent="0.35">
      <c r="L274" s="18"/>
      <c r="M274" s="18"/>
      <c r="N274" s="18"/>
      <c r="O274" s="18"/>
      <c r="P274" s="18"/>
    </row>
    <row r="275" spans="12:16" x14ac:dyDescent="0.35">
      <c r="L275" s="18"/>
      <c r="M275" s="18"/>
      <c r="N275" s="18"/>
      <c r="O275" s="18"/>
      <c r="P275" s="18"/>
    </row>
    <row r="276" spans="12:16" x14ac:dyDescent="0.35">
      <c r="L276" s="18"/>
      <c r="M276" s="18"/>
      <c r="N276" s="18"/>
      <c r="O276" s="18"/>
      <c r="P276" s="18"/>
    </row>
    <row r="277" spans="12:16" x14ac:dyDescent="0.35">
      <c r="L277" s="18"/>
      <c r="M277" s="18"/>
      <c r="N277" s="18"/>
      <c r="O277" s="18"/>
      <c r="P277" s="18"/>
    </row>
    <row r="278" spans="12:16" x14ac:dyDescent="0.35">
      <c r="L278" s="18"/>
      <c r="M278" s="18"/>
      <c r="N278" s="18"/>
      <c r="O278" s="18"/>
      <c r="P278" s="18"/>
    </row>
    <row r="279" spans="12:16" x14ac:dyDescent="0.35">
      <c r="L279" s="18"/>
      <c r="M279" s="18"/>
      <c r="N279" s="18"/>
      <c r="O279" s="18"/>
      <c r="P279" s="18"/>
    </row>
    <row r="280" spans="12:16" x14ac:dyDescent="0.35">
      <c r="L280" s="18"/>
      <c r="M280" s="18"/>
      <c r="N280" s="18"/>
      <c r="O280" s="18"/>
      <c r="P280" s="18"/>
    </row>
    <row r="281" spans="12:16" x14ac:dyDescent="0.35">
      <c r="L281" s="18"/>
      <c r="M281" s="18"/>
      <c r="N281" s="18"/>
      <c r="O281" s="18"/>
      <c r="P281" s="18"/>
    </row>
    <row r="282" spans="12:16" x14ac:dyDescent="0.35">
      <c r="L282" s="18"/>
      <c r="M282" s="18"/>
      <c r="N282" s="18"/>
      <c r="O282" s="18"/>
      <c r="P282" s="18"/>
    </row>
    <row r="283" spans="12:16" x14ac:dyDescent="0.35">
      <c r="L283" s="18"/>
      <c r="M283" s="18"/>
      <c r="N283" s="18"/>
      <c r="O283" s="18"/>
      <c r="P283" s="18"/>
    </row>
    <row r="284" spans="12:16" x14ac:dyDescent="0.35">
      <c r="L284" s="18"/>
      <c r="M284" s="18"/>
      <c r="N284" s="18"/>
      <c r="O284" s="18"/>
      <c r="P284" s="18"/>
    </row>
    <row r="285" spans="12:16" x14ac:dyDescent="0.35">
      <c r="L285" s="18"/>
      <c r="M285" s="18"/>
      <c r="N285" s="18"/>
      <c r="O285" s="18"/>
      <c r="P285" s="18"/>
    </row>
    <row r="286" spans="12:16" x14ac:dyDescent="0.35">
      <c r="L286" s="18"/>
      <c r="M286" s="18"/>
      <c r="N286" s="18"/>
      <c r="O286" s="18"/>
      <c r="P286" s="18"/>
    </row>
    <row r="287" spans="12:16" x14ac:dyDescent="0.35">
      <c r="L287" s="18"/>
      <c r="M287" s="18"/>
      <c r="N287" s="18"/>
      <c r="O287" s="18"/>
      <c r="P287" s="18"/>
    </row>
    <row r="288" spans="12:16" x14ac:dyDescent="0.35">
      <c r="L288" s="18"/>
      <c r="M288" s="18"/>
      <c r="N288" s="18"/>
      <c r="O288" s="18"/>
      <c r="P288" s="18"/>
    </row>
    <row r="289" spans="12:16" x14ac:dyDescent="0.35">
      <c r="L289" s="18"/>
      <c r="M289" s="18"/>
      <c r="N289" s="18"/>
      <c r="O289" s="18"/>
      <c r="P289" s="18"/>
    </row>
    <row r="290" spans="12:16" x14ac:dyDescent="0.35">
      <c r="L290" s="18"/>
      <c r="M290" s="18"/>
      <c r="N290" s="18"/>
      <c r="O290" s="18"/>
      <c r="P290" s="18"/>
    </row>
    <row r="291" spans="12:16" x14ac:dyDescent="0.35">
      <c r="L291" s="18"/>
      <c r="M291" s="18"/>
      <c r="N291" s="18"/>
      <c r="O291" s="18"/>
      <c r="P291" s="18"/>
    </row>
    <row r="292" spans="12:16" x14ac:dyDescent="0.35">
      <c r="L292" s="18"/>
      <c r="M292" s="18"/>
      <c r="N292" s="18"/>
      <c r="O292" s="18"/>
      <c r="P292" s="18"/>
    </row>
    <row r="293" spans="12:16" x14ac:dyDescent="0.35">
      <c r="L293" s="18"/>
      <c r="M293" s="18"/>
      <c r="N293" s="18"/>
      <c r="O293" s="18"/>
      <c r="P293" s="18"/>
    </row>
    <row r="294" spans="12:16" x14ac:dyDescent="0.35">
      <c r="L294" s="18"/>
      <c r="M294" s="18"/>
      <c r="N294" s="18"/>
      <c r="O294" s="18"/>
      <c r="P294" s="18"/>
    </row>
    <row r="295" spans="12:16" x14ac:dyDescent="0.35">
      <c r="L295" s="18"/>
      <c r="M295" s="18"/>
      <c r="N295" s="18"/>
      <c r="O295" s="18"/>
      <c r="P295" s="18"/>
    </row>
    <row r="296" spans="12:16" x14ac:dyDescent="0.35">
      <c r="L296" s="18"/>
      <c r="M296" s="18"/>
      <c r="N296" s="18"/>
      <c r="O296" s="18"/>
      <c r="P296" s="18"/>
    </row>
    <row r="297" spans="12:16" x14ac:dyDescent="0.35">
      <c r="L297" s="18"/>
      <c r="M297" s="18"/>
      <c r="N297" s="18"/>
      <c r="O297" s="18"/>
      <c r="P297" s="18"/>
    </row>
    <row r="298" spans="12:16" x14ac:dyDescent="0.35">
      <c r="L298" s="18"/>
      <c r="M298" s="18"/>
      <c r="N298" s="18"/>
      <c r="O298" s="18"/>
      <c r="P298" s="18"/>
    </row>
    <row r="299" spans="12:16" x14ac:dyDescent="0.35">
      <c r="L299" s="18"/>
      <c r="M299" s="18"/>
      <c r="N299" s="18"/>
      <c r="O299" s="18"/>
      <c r="P299" s="18"/>
    </row>
    <row r="300" spans="12:16" x14ac:dyDescent="0.35">
      <c r="L300" s="18"/>
      <c r="M300" s="18"/>
      <c r="N300" s="18"/>
      <c r="O300" s="18"/>
      <c r="P300" s="18"/>
    </row>
    <row r="301" spans="12:16" x14ac:dyDescent="0.35">
      <c r="L301" s="18"/>
      <c r="M301" s="18"/>
      <c r="N301" s="18"/>
      <c r="O301" s="18"/>
      <c r="P301" s="18"/>
    </row>
    <row r="302" spans="12:16" x14ac:dyDescent="0.35">
      <c r="L302" s="18"/>
      <c r="M302" s="18"/>
      <c r="N302" s="18"/>
      <c r="O302" s="18"/>
      <c r="P302" s="18"/>
    </row>
    <row r="303" spans="12:16" x14ac:dyDescent="0.35">
      <c r="L303" s="18"/>
      <c r="M303" s="18"/>
      <c r="N303" s="18"/>
      <c r="O303" s="18"/>
      <c r="P303" s="18"/>
    </row>
    <row r="304" spans="12:16" x14ac:dyDescent="0.35">
      <c r="L304" s="18"/>
      <c r="M304" s="18"/>
      <c r="N304" s="18"/>
      <c r="O304" s="18"/>
      <c r="P304" s="18"/>
    </row>
    <row r="305" spans="12:16" x14ac:dyDescent="0.35">
      <c r="L305" s="18"/>
      <c r="M305" s="18"/>
      <c r="N305" s="18"/>
      <c r="O305" s="18"/>
      <c r="P305" s="18"/>
    </row>
    <row r="306" spans="12:16" x14ac:dyDescent="0.35">
      <c r="L306" s="18"/>
      <c r="M306" s="18"/>
      <c r="N306" s="18"/>
      <c r="O306" s="18"/>
      <c r="P306" s="18"/>
    </row>
    <row r="307" spans="12:16" x14ac:dyDescent="0.35">
      <c r="L307" s="18"/>
      <c r="M307" s="18"/>
      <c r="N307" s="18"/>
      <c r="O307" s="18"/>
      <c r="P307" s="18"/>
    </row>
    <row r="308" spans="12:16" x14ac:dyDescent="0.35">
      <c r="L308" s="18"/>
      <c r="M308" s="18"/>
      <c r="N308" s="18"/>
      <c r="O308" s="18"/>
      <c r="P308" s="18"/>
    </row>
    <row r="309" spans="12:16" x14ac:dyDescent="0.35">
      <c r="L309" s="18"/>
      <c r="M309" s="18"/>
      <c r="N309" s="18"/>
      <c r="O309" s="18"/>
      <c r="P309" s="18"/>
    </row>
    <row r="310" spans="12:16" x14ac:dyDescent="0.35">
      <c r="L310" s="18"/>
      <c r="M310" s="18"/>
      <c r="N310" s="18"/>
      <c r="O310" s="18"/>
      <c r="P310" s="18"/>
    </row>
    <row r="311" spans="12:16" x14ac:dyDescent="0.35">
      <c r="L311" s="18"/>
      <c r="M311" s="18"/>
      <c r="N311" s="18"/>
      <c r="O311" s="18"/>
      <c r="P311" s="18"/>
    </row>
    <row r="312" spans="12:16" x14ac:dyDescent="0.35">
      <c r="L312" s="18"/>
      <c r="M312" s="18"/>
      <c r="N312" s="18"/>
      <c r="O312" s="18"/>
      <c r="P312" s="18"/>
    </row>
    <row r="313" spans="12:16" x14ac:dyDescent="0.35">
      <c r="L313" s="18"/>
      <c r="M313" s="18"/>
      <c r="N313" s="18"/>
      <c r="O313" s="18"/>
      <c r="P313" s="18"/>
    </row>
    <row r="314" spans="12:16" x14ac:dyDescent="0.35">
      <c r="L314" s="18"/>
      <c r="M314" s="18"/>
      <c r="N314" s="18"/>
      <c r="O314" s="18"/>
      <c r="P314" s="18"/>
    </row>
    <row r="315" spans="12:16" x14ac:dyDescent="0.35">
      <c r="L315" s="18"/>
      <c r="M315" s="18"/>
      <c r="N315" s="18"/>
      <c r="O315" s="18"/>
      <c r="P315" s="18"/>
    </row>
    <row r="316" spans="12:16" x14ac:dyDescent="0.35">
      <c r="L316" s="18"/>
      <c r="M316" s="18"/>
      <c r="N316" s="18"/>
      <c r="O316" s="18"/>
      <c r="P316" s="18"/>
    </row>
    <row r="317" spans="12:16" x14ac:dyDescent="0.35">
      <c r="L317" s="18"/>
      <c r="M317" s="18"/>
      <c r="N317" s="18"/>
      <c r="O317" s="18"/>
      <c r="P317" s="18"/>
    </row>
    <row r="318" spans="12:16" x14ac:dyDescent="0.35">
      <c r="L318" s="18"/>
      <c r="M318" s="18"/>
      <c r="N318" s="18"/>
      <c r="O318" s="18"/>
      <c r="P318" s="18"/>
    </row>
    <row r="319" spans="12:16" x14ac:dyDescent="0.35">
      <c r="L319" s="18"/>
      <c r="M319" s="18"/>
      <c r="N319" s="18"/>
      <c r="O319" s="18"/>
      <c r="P319" s="18"/>
    </row>
    <row r="320" spans="12:16" x14ac:dyDescent="0.35">
      <c r="L320" s="18"/>
      <c r="M320" s="18"/>
      <c r="N320" s="18"/>
      <c r="O320" s="18"/>
      <c r="P320" s="18"/>
    </row>
    <row r="321" spans="12:16" x14ac:dyDescent="0.35">
      <c r="L321" s="18"/>
      <c r="M321" s="18"/>
      <c r="N321" s="18"/>
      <c r="O321" s="18"/>
      <c r="P321" s="18"/>
    </row>
    <row r="322" spans="12:16" x14ac:dyDescent="0.35">
      <c r="L322" s="18"/>
      <c r="M322" s="18"/>
      <c r="N322" s="18"/>
      <c r="O322" s="18"/>
      <c r="P322" s="18"/>
    </row>
    <row r="323" spans="12:16" x14ac:dyDescent="0.35">
      <c r="L323" s="18"/>
      <c r="M323" s="18"/>
      <c r="N323" s="18"/>
      <c r="O323" s="18"/>
      <c r="P323" s="18"/>
    </row>
    <row r="324" spans="12:16" x14ac:dyDescent="0.35">
      <c r="L324" s="18"/>
      <c r="M324" s="18"/>
      <c r="N324" s="18"/>
      <c r="O324" s="18"/>
      <c r="P324" s="18"/>
    </row>
    <row r="325" spans="12:16" x14ac:dyDescent="0.35">
      <c r="L325" s="18"/>
      <c r="M325" s="18"/>
      <c r="N325" s="18"/>
      <c r="O325" s="18"/>
      <c r="P325" s="18"/>
    </row>
    <row r="326" spans="12:16" x14ac:dyDescent="0.35">
      <c r="L326" s="18"/>
      <c r="M326" s="18"/>
      <c r="N326" s="18"/>
      <c r="O326" s="18"/>
      <c r="P326" s="18"/>
    </row>
    <row r="327" spans="12:16" x14ac:dyDescent="0.35">
      <c r="L327" s="18"/>
      <c r="M327" s="18"/>
      <c r="N327" s="18"/>
      <c r="O327" s="18"/>
      <c r="P327" s="18"/>
    </row>
    <row r="328" spans="12:16" x14ac:dyDescent="0.35">
      <c r="L328" s="18"/>
      <c r="M328" s="18"/>
      <c r="N328" s="18"/>
      <c r="O328" s="18"/>
      <c r="P328" s="18"/>
    </row>
    <row r="329" spans="12:16" x14ac:dyDescent="0.35">
      <c r="L329" s="18"/>
      <c r="M329" s="18"/>
      <c r="N329" s="18"/>
      <c r="O329" s="18"/>
      <c r="P329" s="18"/>
    </row>
    <row r="330" spans="12:16" x14ac:dyDescent="0.35">
      <c r="L330" s="18"/>
      <c r="M330" s="18"/>
      <c r="N330" s="18"/>
      <c r="O330" s="18"/>
      <c r="P330" s="18"/>
    </row>
    <row r="331" spans="12:16" x14ac:dyDescent="0.35">
      <c r="L331" s="18"/>
      <c r="M331" s="18"/>
      <c r="N331" s="18"/>
      <c r="O331" s="18"/>
      <c r="P331" s="18"/>
    </row>
    <row r="332" spans="12:16" x14ac:dyDescent="0.35">
      <c r="L332" s="18"/>
      <c r="M332" s="18"/>
      <c r="N332" s="18"/>
      <c r="O332" s="18"/>
      <c r="P332" s="18"/>
    </row>
    <row r="333" spans="12:16" x14ac:dyDescent="0.35">
      <c r="L333" s="18"/>
      <c r="M333" s="18"/>
      <c r="N333" s="18"/>
      <c r="O333" s="18"/>
      <c r="P333" s="18"/>
    </row>
    <row r="334" spans="12:16" x14ac:dyDescent="0.35">
      <c r="L334" s="18"/>
      <c r="M334" s="18"/>
      <c r="N334" s="18"/>
      <c r="O334" s="18"/>
      <c r="P334" s="18"/>
    </row>
    <row r="335" spans="12:16" x14ac:dyDescent="0.35">
      <c r="L335" s="18"/>
      <c r="M335" s="18"/>
      <c r="N335" s="18"/>
      <c r="O335" s="18"/>
      <c r="P335" s="18"/>
    </row>
    <row r="336" spans="12:16" x14ac:dyDescent="0.35">
      <c r="L336" s="18"/>
      <c r="M336" s="18"/>
      <c r="N336" s="18"/>
      <c r="O336" s="18"/>
      <c r="P336" s="18"/>
    </row>
    <row r="337" spans="12:16" x14ac:dyDescent="0.35">
      <c r="L337" s="18"/>
      <c r="M337" s="18"/>
      <c r="N337" s="18"/>
      <c r="O337" s="18"/>
      <c r="P337" s="18"/>
    </row>
    <row r="338" spans="12:16" x14ac:dyDescent="0.35">
      <c r="L338" s="18"/>
      <c r="M338" s="18"/>
      <c r="N338" s="18"/>
      <c r="O338" s="18"/>
      <c r="P338" s="18"/>
    </row>
    <row r="339" spans="12:16" x14ac:dyDescent="0.35">
      <c r="L339" s="18"/>
      <c r="M339" s="18"/>
      <c r="N339" s="18"/>
      <c r="O339" s="18"/>
      <c r="P339" s="18"/>
    </row>
    <row r="340" spans="12:16" x14ac:dyDescent="0.35">
      <c r="L340" s="18"/>
      <c r="M340" s="18"/>
      <c r="N340" s="18"/>
      <c r="O340" s="18"/>
      <c r="P340" s="18"/>
    </row>
    <row r="341" spans="12:16" x14ac:dyDescent="0.35">
      <c r="L341" s="18"/>
      <c r="M341" s="18"/>
      <c r="N341" s="18"/>
      <c r="O341" s="18"/>
      <c r="P341" s="18"/>
    </row>
    <row r="342" spans="12:16" x14ac:dyDescent="0.35">
      <c r="L342" s="18"/>
      <c r="M342" s="18"/>
      <c r="N342" s="18"/>
      <c r="O342" s="18"/>
      <c r="P342" s="18"/>
    </row>
    <row r="343" spans="12:16" x14ac:dyDescent="0.35">
      <c r="L343" s="18"/>
      <c r="M343" s="18"/>
      <c r="N343" s="18"/>
      <c r="O343" s="18"/>
      <c r="P343" s="18"/>
    </row>
    <row r="344" spans="12:16" x14ac:dyDescent="0.35">
      <c r="L344" s="18"/>
      <c r="M344" s="18"/>
      <c r="N344" s="18"/>
      <c r="O344" s="18"/>
      <c r="P344" s="18"/>
    </row>
    <row r="345" spans="12:16" x14ac:dyDescent="0.35">
      <c r="L345" s="18"/>
      <c r="M345" s="18"/>
      <c r="N345" s="18"/>
      <c r="O345" s="18"/>
      <c r="P345" s="18"/>
    </row>
    <row r="346" spans="12:16" x14ac:dyDescent="0.35">
      <c r="L346" s="18"/>
      <c r="M346" s="18"/>
      <c r="N346" s="18"/>
      <c r="O346" s="18"/>
      <c r="P346" s="18"/>
    </row>
    <row r="347" spans="12:16" x14ac:dyDescent="0.35">
      <c r="L347" s="18"/>
      <c r="M347" s="18"/>
      <c r="N347" s="18"/>
      <c r="O347" s="18"/>
      <c r="P347" s="18"/>
    </row>
    <row r="348" spans="12:16" x14ac:dyDescent="0.35">
      <c r="L348" s="18"/>
      <c r="M348" s="18"/>
      <c r="N348" s="18"/>
      <c r="O348" s="18"/>
      <c r="P348" s="18"/>
    </row>
    <row r="349" spans="12:16" x14ac:dyDescent="0.35">
      <c r="L349" s="18"/>
      <c r="M349" s="18"/>
      <c r="N349" s="18"/>
      <c r="O349" s="18"/>
      <c r="P349" s="18"/>
    </row>
    <row r="350" spans="12:16" x14ac:dyDescent="0.35">
      <c r="L350" s="18"/>
      <c r="M350" s="18"/>
      <c r="N350" s="18"/>
      <c r="O350" s="18"/>
      <c r="P350" s="18"/>
    </row>
    <row r="351" spans="12:16" x14ac:dyDescent="0.35">
      <c r="L351" s="18"/>
      <c r="M351" s="18"/>
      <c r="N351" s="18"/>
      <c r="O351" s="18"/>
      <c r="P351" s="18"/>
    </row>
    <row r="352" spans="12:16" x14ac:dyDescent="0.35">
      <c r="L352" s="18"/>
      <c r="M352" s="18"/>
      <c r="N352" s="18"/>
      <c r="O352" s="18"/>
      <c r="P352" s="18"/>
    </row>
    <row r="353" spans="12:16" x14ac:dyDescent="0.35">
      <c r="L353" s="18"/>
      <c r="M353" s="18"/>
      <c r="N353" s="18"/>
      <c r="O353" s="18"/>
      <c r="P353" s="18"/>
    </row>
    <row r="354" spans="12:16" x14ac:dyDescent="0.35">
      <c r="L354" s="18"/>
      <c r="M354" s="18"/>
      <c r="N354" s="18"/>
      <c r="O354" s="18"/>
      <c r="P354" s="18"/>
    </row>
    <row r="355" spans="12:16" x14ac:dyDescent="0.35">
      <c r="L355" s="18"/>
      <c r="M355" s="18"/>
      <c r="N355" s="18"/>
      <c r="O355" s="18"/>
      <c r="P355" s="18"/>
    </row>
    <row r="356" spans="12:16" x14ac:dyDescent="0.35">
      <c r="L356" s="18"/>
      <c r="M356" s="18"/>
      <c r="N356" s="18"/>
      <c r="O356" s="18"/>
      <c r="P356" s="18"/>
    </row>
    <row r="357" spans="12:16" x14ac:dyDescent="0.35">
      <c r="L357" s="18"/>
      <c r="M357" s="18"/>
      <c r="N357" s="18"/>
      <c r="O357" s="18"/>
      <c r="P357" s="18"/>
    </row>
    <row r="358" spans="12:16" x14ac:dyDescent="0.35">
      <c r="L358" s="18"/>
      <c r="M358" s="18"/>
      <c r="N358" s="18"/>
      <c r="O358" s="18"/>
      <c r="P358" s="18"/>
    </row>
    <row r="359" spans="12:16" x14ac:dyDescent="0.35">
      <c r="L359" s="18"/>
      <c r="M359" s="18"/>
      <c r="N359" s="18"/>
      <c r="O359" s="18"/>
      <c r="P359" s="18"/>
    </row>
    <row r="360" spans="12:16" x14ac:dyDescent="0.35">
      <c r="L360" s="18"/>
      <c r="M360" s="18"/>
      <c r="N360" s="18"/>
      <c r="O360" s="18"/>
      <c r="P360" s="18"/>
    </row>
    <row r="361" spans="12:16" x14ac:dyDescent="0.35">
      <c r="L361" s="18"/>
      <c r="M361" s="18"/>
      <c r="N361" s="18"/>
      <c r="O361" s="18"/>
      <c r="P361" s="18"/>
    </row>
    <row r="362" spans="12:16" x14ac:dyDescent="0.35">
      <c r="L362" s="18"/>
      <c r="M362" s="18"/>
      <c r="N362" s="18"/>
      <c r="O362" s="18"/>
      <c r="P362" s="18"/>
    </row>
    <row r="363" spans="12:16" x14ac:dyDescent="0.35">
      <c r="L363" s="18"/>
      <c r="M363" s="18"/>
      <c r="N363" s="18"/>
      <c r="O363" s="18"/>
      <c r="P363" s="18"/>
    </row>
    <row r="364" spans="12:16" x14ac:dyDescent="0.35">
      <c r="L364" s="18"/>
      <c r="M364" s="18"/>
      <c r="N364" s="18"/>
      <c r="O364" s="18"/>
      <c r="P364" s="18"/>
    </row>
    <row r="365" spans="12:16" x14ac:dyDescent="0.35">
      <c r="L365" s="18"/>
      <c r="M365" s="18"/>
      <c r="N365" s="18"/>
      <c r="O365" s="18"/>
      <c r="P365" s="18"/>
    </row>
    <row r="366" spans="12:16" x14ac:dyDescent="0.35">
      <c r="L366" s="18"/>
      <c r="M366" s="18"/>
      <c r="N366" s="18"/>
      <c r="O366" s="18"/>
      <c r="P366" s="18"/>
    </row>
    <row r="367" spans="12:16" x14ac:dyDescent="0.35">
      <c r="L367" s="18"/>
      <c r="M367" s="18"/>
      <c r="N367" s="18"/>
      <c r="O367" s="18"/>
      <c r="P367" s="18"/>
    </row>
    <row r="368" spans="12:16" x14ac:dyDescent="0.35">
      <c r="L368" s="18"/>
      <c r="M368" s="18"/>
      <c r="N368" s="18"/>
      <c r="O368" s="18"/>
      <c r="P368" s="18"/>
    </row>
    <row r="369" spans="12:16" x14ac:dyDescent="0.35">
      <c r="L369" s="18"/>
      <c r="M369" s="18"/>
      <c r="N369" s="18"/>
      <c r="O369" s="18"/>
      <c r="P369" s="18"/>
    </row>
    <row r="370" spans="12:16" x14ac:dyDescent="0.35">
      <c r="L370" s="18"/>
      <c r="M370" s="18"/>
      <c r="N370" s="18"/>
      <c r="O370" s="18"/>
      <c r="P370" s="18"/>
    </row>
    <row r="371" spans="12:16" x14ac:dyDescent="0.35">
      <c r="L371" s="18"/>
      <c r="M371" s="18"/>
      <c r="N371" s="18"/>
      <c r="O371" s="18"/>
      <c r="P371" s="18"/>
    </row>
    <row r="372" spans="12:16" x14ac:dyDescent="0.35">
      <c r="L372" s="18"/>
      <c r="M372" s="18"/>
      <c r="N372" s="18"/>
      <c r="O372" s="18"/>
      <c r="P372" s="18"/>
    </row>
    <row r="373" spans="12:16" x14ac:dyDescent="0.35">
      <c r="L373" s="18"/>
      <c r="M373" s="18"/>
      <c r="N373" s="18"/>
      <c r="O373" s="18"/>
      <c r="P373" s="18"/>
    </row>
    <row r="374" spans="12:16" x14ac:dyDescent="0.35">
      <c r="L374" s="18"/>
      <c r="M374" s="18"/>
      <c r="N374" s="18"/>
      <c r="O374" s="18"/>
      <c r="P374" s="18"/>
    </row>
    <row r="375" spans="12:16" x14ac:dyDescent="0.35">
      <c r="L375" s="18"/>
      <c r="M375" s="18"/>
      <c r="N375" s="18"/>
      <c r="O375" s="18"/>
      <c r="P375" s="18"/>
    </row>
    <row r="376" spans="12:16" x14ac:dyDescent="0.35">
      <c r="L376" s="18"/>
      <c r="M376" s="18"/>
      <c r="N376" s="18"/>
      <c r="O376" s="18"/>
      <c r="P376" s="18"/>
    </row>
    <row r="377" spans="12:16" x14ac:dyDescent="0.35">
      <c r="L377" s="18"/>
      <c r="M377" s="18"/>
      <c r="N377" s="18"/>
      <c r="O377" s="18"/>
      <c r="P377" s="18"/>
    </row>
    <row r="378" spans="12:16" x14ac:dyDescent="0.35">
      <c r="L378" s="18"/>
      <c r="M378" s="18"/>
      <c r="N378" s="18"/>
      <c r="O378" s="18"/>
      <c r="P378" s="18"/>
    </row>
    <row r="379" spans="12:16" x14ac:dyDescent="0.35">
      <c r="L379" s="18"/>
      <c r="M379" s="18"/>
      <c r="N379" s="18"/>
      <c r="O379" s="18"/>
      <c r="P379" s="18"/>
    </row>
    <row r="380" spans="12:16" x14ac:dyDescent="0.35">
      <c r="L380" s="18"/>
      <c r="M380" s="18"/>
      <c r="N380" s="18"/>
      <c r="O380" s="18"/>
      <c r="P380" s="18"/>
    </row>
    <row r="381" spans="12:16" x14ac:dyDescent="0.35">
      <c r="L381" s="18"/>
      <c r="M381" s="18"/>
      <c r="N381" s="18"/>
      <c r="O381" s="18"/>
      <c r="P381" s="18"/>
    </row>
    <row r="382" spans="12:16" x14ac:dyDescent="0.35">
      <c r="L382" s="18"/>
      <c r="M382" s="18"/>
      <c r="N382" s="18"/>
      <c r="O382" s="18"/>
      <c r="P382" s="18"/>
    </row>
    <row r="383" spans="12:16" x14ac:dyDescent="0.35">
      <c r="L383" s="18"/>
      <c r="M383" s="18"/>
      <c r="N383" s="18"/>
      <c r="O383" s="18"/>
      <c r="P383" s="18"/>
    </row>
    <row r="384" spans="12:16" x14ac:dyDescent="0.35">
      <c r="L384" s="18"/>
      <c r="M384" s="18"/>
      <c r="N384" s="18"/>
      <c r="O384" s="18"/>
      <c r="P384" s="18"/>
    </row>
    <row r="385" spans="12:16" x14ac:dyDescent="0.35">
      <c r="L385" s="18"/>
      <c r="M385" s="18"/>
      <c r="N385" s="18"/>
      <c r="O385" s="18"/>
      <c r="P385" s="18"/>
    </row>
    <row r="386" spans="12:16" x14ac:dyDescent="0.35">
      <c r="L386" s="18"/>
      <c r="M386" s="18"/>
      <c r="N386" s="18"/>
      <c r="O386" s="18"/>
      <c r="P386" s="18"/>
    </row>
    <row r="387" spans="12:16" x14ac:dyDescent="0.35">
      <c r="L387" s="18"/>
      <c r="M387" s="18"/>
      <c r="N387" s="18"/>
      <c r="O387" s="18"/>
      <c r="P387" s="18"/>
    </row>
    <row r="388" spans="12:16" x14ac:dyDescent="0.35">
      <c r="L388" s="18"/>
      <c r="M388" s="18"/>
      <c r="N388" s="18"/>
      <c r="O388" s="18"/>
      <c r="P388" s="18"/>
    </row>
    <row r="389" spans="12:16" x14ac:dyDescent="0.35">
      <c r="L389" s="18"/>
      <c r="M389" s="18"/>
      <c r="N389" s="18"/>
      <c r="O389" s="18"/>
      <c r="P389" s="18"/>
    </row>
    <row r="390" spans="12:16" x14ac:dyDescent="0.35">
      <c r="L390" s="18"/>
      <c r="M390" s="18"/>
      <c r="N390" s="18"/>
      <c r="O390" s="18"/>
      <c r="P390" s="18"/>
    </row>
    <row r="391" spans="12:16" x14ac:dyDescent="0.35">
      <c r="L391" s="18"/>
      <c r="M391" s="18"/>
      <c r="N391" s="18"/>
      <c r="O391" s="18"/>
      <c r="P391" s="18"/>
    </row>
    <row r="392" spans="12:16" x14ac:dyDescent="0.35">
      <c r="L392" s="18"/>
      <c r="M392" s="18"/>
      <c r="N392" s="18"/>
      <c r="O392" s="18"/>
      <c r="P392" s="18"/>
    </row>
    <row r="393" spans="12:16" x14ac:dyDescent="0.35">
      <c r="L393" s="18"/>
      <c r="M393" s="18"/>
      <c r="N393" s="18"/>
      <c r="O393" s="18"/>
      <c r="P393" s="18"/>
    </row>
    <row r="394" spans="12:16" x14ac:dyDescent="0.35">
      <c r="L394" s="18"/>
      <c r="M394" s="18"/>
      <c r="N394" s="18"/>
      <c r="O394" s="18"/>
      <c r="P394" s="18"/>
    </row>
    <row r="395" spans="12:16" x14ac:dyDescent="0.35">
      <c r="L395" s="18"/>
      <c r="M395" s="18"/>
      <c r="N395" s="18"/>
      <c r="O395" s="18"/>
      <c r="P395" s="18"/>
    </row>
    <row r="396" spans="12:16" x14ac:dyDescent="0.35">
      <c r="L396" s="18"/>
      <c r="M396" s="18"/>
      <c r="N396" s="18"/>
      <c r="O396" s="18"/>
      <c r="P396" s="18"/>
    </row>
    <row r="397" spans="12:16" x14ac:dyDescent="0.35">
      <c r="L397" s="18"/>
      <c r="M397" s="18"/>
      <c r="N397" s="18"/>
      <c r="O397" s="18"/>
      <c r="P397" s="18"/>
    </row>
    <row r="398" spans="12:16" x14ac:dyDescent="0.35">
      <c r="L398" s="18"/>
      <c r="M398" s="18"/>
      <c r="N398" s="18"/>
      <c r="O398" s="18"/>
      <c r="P398" s="18"/>
    </row>
    <row r="399" spans="12:16" x14ac:dyDescent="0.35">
      <c r="L399" s="18"/>
      <c r="M399" s="18"/>
      <c r="N399" s="18"/>
      <c r="O399" s="18"/>
      <c r="P399" s="18"/>
    </row>
    <row r="400" spans="12:16" x14ac:dyDescent="0.35">
      <c r="L400" s="18"/>
      <c r="M400" s="18"/>
      <c r="N400" s="18"/>
      <c r="O400" s="18"/>
      <c r="P400" s="18"/>
    </row>
    <row r="401" spans="12:16" x14ac:dyDescent="0.35">
      <c r="L401" s="18"/>
      <c r="M401" s="18"/>
      <c r="N401" s="18"/>
      <c r="O401" s="18"/>
      <c r="P401" s="18"/>
    </row>
    <row r="402" spans="12:16" x14ac:dyDescent="0.35">
      <c r="L402" s="18"/>
      <c r="M402" s="18"/>
      <c r="N402" s="18"/>
      <c r="O402" s="18"/>
      <c r="P402" s="18"/>
    </row>
    <row r="403" spans="12:16" x14ac:dyDescent="0.35">
      <c r="L403" s="18"/>
      <c r="M403" s="18"/>
      <c r="N403" s="18"/>
      <c r="O403" s="18"/>
      <c r="P403" s="18"/>
    </row>
    <row r="404" spans="12:16" x14ac:dyDescent="0.35">
      <c r="L404" s="18"/>
      <c r="M404" s="18"/>
      <c r="N404" s="18"/>
      <c r="O404" s="18"/>
      <c r="P404" s="18"/>
    </row>
    <row r="405" spans="12:16" x14ac:dyDescent="0.35">
      <c r="L405" s="18"/>
      <c r="M405" s="18"/>
      <c r="N405" s="18"/>
      <c r="O405" s="18"/>
      <c r="P405" s="18"/>
    </row>
    <row r="406" spans="12:16" x14ac:dyDescent="0.35">
      <c r="L406" s="18"/>
      <c r="M406" s="18"/>
      <c r="N406" s="18"/>
      <c r="O406" s="18"/>
      <c r="P406" s="18"/>
    </row>
    <row r="407" spans="12:16" x14ac:dyDescent="0.35">
      <c r="L407" s="18"/>
      <c r="M407" s="18"/>
      <c r="N407" s="18"/>
      <c r="O407" s="18"/>
      <c r="P407" s="18"/>
    </row>
    <row r="408" spans="12:16" x14ac:dyDescent="0.35">
      <c r="L408" s="18"/>
      <c r="M408" s="18"/>
      <c r="N408" s="18"/>
      <c r="O408" s="18"/>
      <c r="P408" s="18"/>
    </row>
    <row r="409" spans="12:16" x14ac:dyDescent="0.35">
      <c r="L409" s="18"/>
      <c r="M409" s="18"/>
      <c r="N409" s="18"/>
      <c r="O409" s="18"/>
      <c r="P409" s="18"/>
    </row>
    <row r="410" spans="12:16" x14ac:dyDescent="0.35">
      <c r="L410" s="18"/>
      <c r="M410" s="18"/>
      <c r="N410" s="18"/>
      <c r="O410" s="18"/>
      <c r="P410" s="18"/>
    </row>
    <row r="411" spans="12:16" x14ac:dyDescent="0.35">
      <c r="L411" s="18"/>
      <c r="M411" s="18"/>
      <c r="N411" s="18"/>
      <c r="O411" s="18"/>
      <c r="P411" s="18"/>
    </row>
    <row r="412" spans="12:16" x14ac:dyDescent="0.35">
      <c r="L412" s="18"/>
      <c r="M412" s="18"/>
      <c r="N412" s="18"/>
      <c r="O412" s="18"/>
      <c r="P412" s="18"/>
    </row>
    <row r="413" spans="12:16" x14ac:dyDescent="0.35">
      <c r="L413" s="18"/>
      <c r="M413" s="18"/>
      <c r="N413" s="18"/>
      <c r="O413" s="18"/>
      <c r="P413" s="18"/>
    </row>
    <row r="414" spans="12:16" x14ac:dyDescent="0.35">
      <c r="L414" s="18"/>
      <c r="M414" s="18"/>
      <c r="N414" s="18"/>
      <c r="O414" s="18"/>
      <c r="P414" s="18"/>
    </row>
    <row r="415" spans="12:16" x14ac:dyDescent="0.35">
      <c r="L415" s="18"/>
      <c r="M415" s="18"/>
      <c r="N415" s="18"/>
      <c r="O415" s="18"/>
      <c r="P415" s="18"/>
    </row>
    <row r="416" spans="12:16" x14ac:dyDescent="0.35">
      <c r="L416" s="18"/>
      <c r="M416" s="18"/>
      <c r="N416" s="18"/>
      <c r="O416" s="18"/>
      <c r="P416" s="18"/>
    </row>
    <row r="417" spans="12:16" x14ac:dyDescent="0.35">
      <c r="L417" s="18"/>
      <c r="M417" s="18"/>
      <c r="N417" s="18"/>
      <c r="O417" s="18"/>
      <c r="P417" s="18"/>
    </row>
    <row r="418" spans="12:16" x14ac:dyDescent="0.35">
      <c r="L418" s="18"/>
      <c r="M418" s="18"/>
      <c r="N418" s="18"/>
      <c r="O418" s="18"/>
      <c r="P418" s="18"/>
    </row>
    <row r="419" spans="12:16" x14ac:dyDescent="0.35">
      <c r="L419" s="18"/>
      <c r="M419" s="18"/>
      <c r="N419" s="18"/>
      <c r="O419" s="18"/>
      <c r="P419" s="18"/>
    </row>
    <row r="420" spans="12:16" x14ac:dyDescent="0.35">
      <c r="L420" s="18"/>
      <c r="M420" s="18"/>
      <c r="N420" s="18"/>
      <c r="O420" s="18"/>
      <c r="P420" s="18"/>
    </row>
    <row r="421" spans="12:16" x14ac:dyDescent="0.35">
      <c r="L421" s="18"/>
      <c r="M421" s="18"/>
      <c r="N421" s="18"/>
      <c r="O421" s="18"/>
      <c r="P421" s="18"/>
    </row>
    <row r="422" spans="12:16" x14ac:dyDescent="0.35">
      <c r="L422" s="18"/>
      <c r="M422" s="18"/>
      <c r="N422" s="18"/>
      <c r="O422" s="18"/>
      <c r="P422" s="18"/>
    </row>
    <row r="423" spans="12:16" x14ac:dyDescent="0.35">
      <c r="L423" s="18"/>
      <c r="M423" s="18"/>
      <c r="N423" s="18"/>
      <c r="O423" s="18"/>
      <c r="P423" s="18"/>
    </row>
    <row r="424" spans="12:16" x14ac:dyDescent="0.35">
      <c r="L424" s="18"/>
      <c r="M424" s="18"/>
      <c r="N424" s="18"/>
      <c r="O424" s="18"/>
      <c r="P424" s="18"/>
    </row>
    <row r="425" spans="12:16" x14ac:dyDescent="0.35">
      <c r="L425" s="18"/>
      <c r="M425" s="18"/>
      <c r="N425" s="18"/>
      <c r="O425" s="18"/>
      <c r="P425" s="18"/>
    </row>
    <row r="426" spans="12:16" x14ac:dyDescent="0.35">
      <c r="L426" s="18"/>
      <c r="M426" s="18"/>
      <c r="N426" s="18"/>
      <c r="O426" s="18"/>
      <c r="P426" s="18"/>
    </row>
    <row r="427" spans="12:16" x14ac:dyDescent="0.35">
      <c r="L427" s="18"/>
      <c r="M427" s="18"/>
      <c r="N427" s="18"/>
      <c r="O427" s="18"/>
      <c r="P427" s="18"/>
    </row>
    <row r="428" spans="12:16" x14ac:dyDescent="0.35">
      <c r="L428" s="18"/>
      <c r="M428" s="18"/>
      <c r="N428" s="18"/>
      <c r="O428" s="18"/>
      <c r="P428" s="18"/>
    </row>
    <row r="429" spans="12:16" x14ac:dyDescent="0.35">
      <c r="L429" s="18"/>
      <c r="M429" s="18"/>
      <c r="N429" s="18"/>
      <c r="O429" s="18"/>
      <c r="P429" s="18"/>
    </row>
    <row r="430" spans="12:16" x14ac:dyDescent="0.35">
      <c r="L430" s="18"/>
      <c r="M430" s="18"/>
      <c r="N430" s="18"/>
      <c r="O430" s="18"/>
      <c r="P430" s="18"/>
    </row>
    <row r="431" spans="12:16" x14ac:dyDescent="0.35">
      <c r="L431" s="18"/>
      <c r="M431" s="18"/>
      <c r="N431" s="18"/>
      <c r="O431" s="18"/>
      <c r="P431" s="18"/>
    </row>
    <row r="432" spans="12:16" x14ac:dyDescent="0.35">
      <c r="L432" s="18"/>
      <c r="M432" s="18"/>
      <c r="N432" s="18"/>
      <c r="O432" s="18"/>
      <c r="P432" s="18"/>
    </row>
    <row r="433" spans="12:16" x14ac:dyDescent="0.35">
      <c r="L433" s="18"/>
      <c r="M433" s="18"/>
      <c r="N433" s="18"/>
      <c r="O433" s="18"/>
      <c r="P433" s="18"/>
    </row>
    <row r="434" spans="12:16" x14ac:dyDescent="0.35">
      <c r="L434" s="18"/>
      <c r="M434" s="18"/>
      <c r="N434" s="18"/>
      <c r="O434" s="18"/>
      <c r="P434" s="18"/>
    </row>
    <row r="435" spans="12:16" x14ac:dyDescent="0.35">
      <c r="L435" s="18"/>
      <c r="M435" s="18"/>
      <c r="N435" s="18"/>
      <c r="O435" s="18"/>
      <c r="P435" s="18"/>
    </row>
    <row r="436" spans="12:16" x14ac:dyDescent="0.35">
      <c r="L436" s="18"/>
      <c r="M436" s="18"/>
      <c r="N436" s="18"/>
      <c r="O436" s="18"/>
      <c r="P436" s="18"/>
    </row>
    <row r="437" spans="12:16" x14ac:dyDescent="0.35">
      <c r="L437" s="18"/>
      <c r="M437" s="18"/>
      <c r="N437" s="18"/>
      <c r="O437" s="18"/>
      <c r="P437" s="18"/>
    </row>
    <row r="438" spans="12:16" x14ac:dyDescent="0.35">
      <c r="L438" s="18"/>
      <c r="M438" s="18"/>
      <c r="N438" s="18"/>
      <c r="O438" s="18"/>
      <c r="P438" s="18"/>
    </row>
    <row r="439" spans="12:16" x14ac:dyDescent="0.35">
      <c r="L439" s="18"/>
      <c r="M439" s="18"/>
      <c r="N439" s="18"/>
      <c r="O439" s="18"/>
      <c r="P439" s="18"/>
    </row>
    <row r="440" spans="12:16" x14ac:dyDescent="0.35">
      <c r="L440" s="18"/>
      <c r="M440" s="18"/>
      <c r="N440" s="18"/>
      <c r="O440" s="18"/>
      <c r="P440" s="18"/>
    </row>
    <row r="441" spans="12:16" x14ac:dyDescent="0.35">
      <c r="L441" s="18"/>
      <c r="M441" s="18"/>
      <c r="N441" s="18"/>
      <c r="O441" s="18"/>
      <c r="P441" s="18"/>
    </row>
    <row r="442" spans="12:16" x14ac:dyDescent="0.35">
      <c r="L442" s="18"/>
      <c r="M442" s="18"/>
      <c r="N442" s="18"/>
      <c r="O442" s="18"/>
      <c r="P442" s="18"/>
    </row>
    <row r="443" spans="12:16" x14ac:dyDescent="0.35">
      <c r="L443" s="18"/>
      <c r="M443" s="18"/>
      <c r="N443" s="18"/>
      <c r="O443" s="18"/>
      <c r="P443" s="18"/>
    </row>
    <row r="444" spans="12:16" x14ac:dyDescent="0.35">
      <c r="L444" s="18"/>
      <c r="M444" s="18"/>
      <c r="N444" s="18"/>
      <c r="O444" s="18"/>
      <c r="P444" s="18"/>
    </row>
    <row r="445" spans="12:16" x14ac:dyDescent="0.35">
      <c r="L445" s="18"/>
      <c r="M445" s="18"/>
      <c r="N445" s="18"/>
      <c r="O445" s="18"/>
      <c r="P445" s="18"/>
    </row>
    <row r="446" spans="12:16" x14ac:dyDescent="0.35">
      <c r="L446" s="18"/>
      <c r="M446" s="18"/>
      <c r="N446" s="18"/>
      <c r="O446" s="18"/>
      <c r="P446" s="18"/>
    </row>
    <row r="447" spans="12:16" x14ac:dyDescent="0.35">
      <c r="L447" s="18"/>
      <c r="M447" s="18"/>
      <c r="N447" s="18"/>
      <c r="O447" s="18"/>
      <c r="P447" s="18"/>
    </row>
    <row r="448" spans="12:16" x14ac:dyDescent="0.35">
      <c r="L448" s="18"/>
      <c r="M448" s="18"/>
      <c r="N448" s="18"/>
      <c r="O448" s="18"/>
      <c r="P448" s="18"/>
    </row>
    <row r="449" spans="12:16" x14ac:dyDescent="0.35">
      <c r="L449" s="18"/>
      <c r="M449" s="18"/>
      <c r="N449" s="18"/>
      <c r="O449" s="18"/>
      <c r="P449" s="18"/>
    </row>
    <row r="450" spans="12:16" x14ac:dyDescent="0.35">
      <c r="L450" s="18"/>
      <c r="M450" s="18"/>
      <c r="N450" s="18"/>
      <c r="O450" s="18"/>
      <c r="P450" s="18"/>
    </row>
    <row r="451" spans="12:16" x14ac:dyDescent="0.35">
      <c r="L451" s="18"/>
      <c r="M451" s="18"/>
      <c r="N451" s="18"/>
      <c r="O451" s="18"/>
      <c r="P451" s="18"/>
    </row>
    <row r="452" spans="12:16" x14ac:dyDescent="0.35">
      <c r="L452" s="18"/>
      <c r="M452" s="18"/>
      <c r="N452" s="18"/>
      <c r="O452" s="18"/>
      <c r="P452" s="18"/>
    </row>
    <row r="453" spans="12:16" x14ac:dyDescent="0.35">
      <c r="L453" s="18"/>
      <c r="M453" s="18"/>
      <c r="N453" s="18"/>
      <c r="O453" s="18"/>
      <c r="P453" s="18"/>
    </row>
    <row r="454" spans="12:16" x14ac:dyDescent="0.35">
      <c r="L454" s="18"/>
      <c r="M454" s="18"/>
      <c r="N454" s="18"/>
      <c r="O454" s="18"/>
      <c r="P454" s="18"/>
    </row>
    <row r="455" spans="12:16" x14ac:dyDescent="0.35">
      <c r="L455" s="18"/>
      <c r="M455" s="18"/>
      <c r="N455" s="18"/>
      <c r="O455" s="18"/>
      <c r="P455" s="18"/>
    </row>
    <row r="456" spans="12:16" x14ac:dyDescent="0.35">
      <c r="L456" s="18"/>
      <c r="M456" s="18"/>
      <c r="N456" s="18"/>
      <c r="O456" s="18"/>
      <c r="P456" s="18"/>
    </row>
    <row r="457" spans="12:16" x14ac:dyDescent="0.35">
      <c r="L457" s="18"/>
      <c r="M457" s="18"/>
      <c r="N457" s="18"/>
      <c r="O457" s="18"/>
      <c r="P457" s="18"/>
    </row>
    <row r="458" spans="12:16" x14ac:dyDescent="0.35">
      <c r="L458" s="18"/>
      <c r="M458" s="18"/>
      <c r="N458" s="18"/>
      <c r="O458" s="18"/>
      <c r="P458" s="18"/>
    </row>
    <row r="459" spans="12:16" x14ac:dyDescent="0.35">
      <c r="L459" s="18"/>
      <c r="M459" s="18"/>
      <c r="N459" s="18"/>
      <c r="O459" s="18"/>
      <c r="P459" s="18"/>
    </row>
    <row r="460" spans="12:16" x14ac:dyDescent="0.35">
      <c r="L460" s="18"/>
      <c r="M460" s="18"/>
      <c r="N460" s="18"/>
      <c r="O460" s="18"/>
      <c r="P460" s="18"/>
    </row>
    <row r="461" spans="12:16" x14ac:dyDescent="0.35">
      <c r="L461" s="18"/>
      <c r="M461" s="18"/>
      <c r="N461" s="18"/>
      <c r="O461" s="18"/>
      <c r="P461" s="18"/>
    </row>
    <row r="462" spans="12:16" x14ac:dyDescent="0.35">
      <c r="L462" s="18"/>
      <c r="M462" s="18"/>
      <c r="N462" s="18"/>
      <c r="O462" s="18"/>
      <c r="P462" s="18"/>
    </row>
    <row r="463" spans="12:16" x14ac:dyDescent="0.35">
      <c r="L463" s="18"/>
      <c r="M463" s="18"/>
      <c r="N463" s="18"/>
      <c r="O463" s="18"/>
      <c r="P463" s="18"/>
    </row>
    <row r="464" spans="12:16" x14ac:dyDescent="0.35">
      <c r="L464" s="18"/>
      <c r="M464" s="18"/>
      <c r="N464" s="18"/>
      <c r="O464" s="18"/>
      <c r="P464" s="18"/>
    </row>
    <row r="465" spans="12:16" x14ac:dyDescent="0.35">
      <c r="L465" s="18"/>
      <c r="M465" s="18"/>
      <c r="N465" s="18"/>
      <c r="O465" s="18"/>
      <c r="P465" s="18"/>
    </row>
    <row r="466" spans="12:16" x14ac:dyDescent="0.35">
      <c r="L466" s="18"/>
      <c r="M466" s="18"/>
      <c r="N466" s="18"/>
      <c r="O466" s="18"/>
      <c r="P466" s="18"/>
    </row>
    <row r="467" spans="12:16" x14ac:dyDescent="0.35">
      <c r="L467" s="18"/>
      <c r="M467" s="18"/>
      <c r="N467" s="18"/>
      <c r="O467" s="18"/>
      <c r="P467" s="18"/>
    </row>
    <row r="468" spans="12:16" x14ac:dyDescent="0.35">
      <c r="L468" s="18"/>
      <c r="M468" s="18"/>
      <c r="N468" s="18"/>
      <c r="O468" s="18"/>
      <c r="P468" s="18"/>
    </row>
    <row r="469" spans="12:16" x14ac:dyDescent="0.35">
      <c r="L469" s="18"/>
      <c r="M469" s="18"/>
      <c r="N469" s="18"/>
      <c r="O469" s="18"/>
      <c r="P469" s="18"/>
    </row>
    <row r="470" spans="12:16" x14ac:dyDescent="0.35">
      <c r="L470" s="18"/>
      <c r="M470" s="18"/>
      <c r="N470" s="18"/>
      <c r="O470" s="18"/>
      <c r="P470" s="18"/>
    </row>
    <row r="471" spans="12:16" x14ac:dyDescent="0.35">
      <c r="L471" s="18"/>
      <c r="M471" s="18"/>
      <c r="N471" s="18"/>
      <c r="O471" s="18"/>
      <c r="P471" s="18"/>
    </row>
    <row r="472" spans="12:16" x14ac:dyDescent="0.35">
      <c r="L472" s="18"/>
      <c r="M472" s="18"/>
      <c r="N472" s="18"/>
      <c r="O472" s="18"/>
      <c r="P472" s="18"/>
    </row>
    <row r="473" spans="12:16" x14ac:dyDescent="0.35">
      <c r="L473" s="18"/>
      <c r="M473" s="18"/>
      <c r="N473" s="18"/>
      <c r="O473" s="18"/>
      <c r="P473" s="18"/>
    </row>
    <row r="474" spans="12:16" x14ac:dyDescent="0.35">
      <c r="L474" s="18"/>
      <c r="M474" s="18"/>
      <c r="N474" s="18"/>
      <c r="O474" s="18"/>
      <c r="P474" s="18"/>
    </row>
    <row r="475" spans="12:16" x14ac:dyDescent="0.35">
      <c r="L475" s="18"/>
      <c r="M475" s="18"/>
      <c r="N475" s="18"/>
      <c r="O475" s="18"/>
      <c r="P475" s="18"/>
    </row>
    <row r="476" spans="12:16" x14ac:dyDescent="0.35">
      <c r="L476" s="18"/>
      <c r="M476" s="18"/>
      <c r="N476" s="18"/>
      <c r="O476" s="18"/>
      <c r="P476" s="18"/>
    </row>
    <row r="477" spans="12:16" x14ac:dyDescent="0.35">
      <c r="L477" s="18"/>
      <c r="M477" s="18"/>
      <c r="N477" s="18"/>
      <c r="O477" s="18"/>
      <c r="P477" s="18"/>
    </row>
    <row r="478" spans="12:16" x14ac:dyDescent="0.35">
      <c r="L478" s="18"/>
      <c r="M478" s="18"/>
      <c r="N478" s="18"/>
      <c r="O478" s="18"/>
      <c r="P478" s="18"/>
    </row>
    <row r="479" spans="12:16" x14ac:dyDescent="0.35">
      <c r="L479" s="18"/>
      <c r="M479" s="18"/>
      <c r="N479" s="18"/>
      <c r="O479" s="18"/>
      <c r="P479" s="18"/>
    </row>
    <row r="480" spans="12:16" x14ac:dyDescent="0.35">
      <c r="L480" s="18"/>
      <c r="M480" s="18"/>
      <c r="N480" s="18"/>
      <c r="O480" s="18"/>
      <c r="P480" s="18"/>
    </row>
    <row r="481" spans="12:16" x14ac:dyDescent="0.35">
      <c r="L481" s="18"/>
      <c r="M481" s="18"/>
      <c r="N481" s="18"/>
      <c r="O481" s="18"/>
      <c r="P481" s="18"/>
    </row>
    <row r="482" spans="12:16" x14ac:dyDescent="0.35">
      <c r="L482" s="18"/>
      <c r="M482" s="18"/>
      <c r="N482" s="18"/>
      <c r="O482" s="18"/>
      <c r="P482" s="18"/>
    </row>
    <row r="483" spans="12:16" x14ac:dyDescent="0.35">
      <c r="L483" s="18"/>
      <c r="M483" s="18"/>
      <c r="N483" s="18"/>
      <c r="O483" s="18"/>
      <c r="P483" s="18"/>
    </row>
    <row r="484" spans="12:16" x14ac:dyDescent="0.35">
      <c r="L484" s="18"/>
      <c r="M484" s="18"/>
      <c r="N484" s="18"/>
      <c r="O484" s="18"/>
      <c r="P484" s="18"/>
    </row>
    <row r="485" spans="12:16" x14ac:dyDescent="0.35">
      <c r="L485" s="18"/>
      <c r="M485" s="18"/>
      <c r="N485" s="18"/>
      <c r="O485" s="18"/>
      <c r="P485" s="18"/>
    </row>
    <row r="486" spans="12:16" x14ac:dyDescent="0.35">
      <c r="L486" s="18"/>
      <c r="M486" s="18"/>
      <c r="N486" s="18"/>
      <c r="O486" s="18"/>
      <c r="P486" s="18"/>
    </row>
    <row r="487" spans="12:16" x14ac:dyDescent="0.35">
      <c r="L487" s="18"/>
      <c r="M487" s="18"/>
      <c r="N487" s="18"/>
      <c r="O487" s="18"/>
      <c r="P487" s="18"/>
    </row>
    <row r="488" spans="12:16" x14ac:dyDescent="0.35">
      <c r="L488" s="18"/>
      <c r="M488" s="18"/>
      <c r="N488" s="18"/>
      <c r="O488" s="18"/>
      <c r="P488" s="18"/>
    </row>
    <row r="489" spans="12:16" x14ac:dyDescent="0.35">
      <c r="L489" s="18"/>
      <c r="M489" s="18"/>
      <c r="N489" s="18"/>
      <c r="O489" s="18"/>
      <c r="P489" s="18"/>
    </row>
    <row r="490" spans="12:16" x14ac:dyDescent="0.35">
      <c r="L490" s="18"/>
      <c r="M490" s="18"/>
      <c r="N490" s="18"/>
      <c r="O490" s="18"/>
      <c r="P490" s="18"/>
    </row>
    <row r="491" spans="12:16" x14ac:dyDescent="0.35">
      <c r="L491" s="18"/>
      <c r="M491" s="18"/>
      <c r="N491" s="18"/>
      <c r="O491" s="18"/>
      <c r="P491" s="18"/>
    </row>
    <row r="492" spans="12:16" x14ac:dyDescent="0.35">
      <c r="L492" s="18"/>
      <c r="M492" s="18"/>
      <c r="N492" s="18"/>
      <c r="O492" s="18"/>
      <c r="P492" s="18"/>
    </row>
    <row r="493" spans="12:16" x14ac:dyDescent="0.35">
      <c r="L493" s="18"/>
      <c r="M493" s="18"/>
      <c r="N493" s="18"/>
      <c r="O493" s="18"/>
      <c r="P493" s="18"/>
    </row>
    <row r="494" spans="12:16" x14ac:dyDescent="0.35">
      <c r="L494" s="18"/>
      <c r="M494" s="18"/>
      <c r="N494" s="18"/>
      <c r="O494" s="18"/>
      <c r="P494" s="18"/>
    </row>
    <row r="495" spans="12:16" x14ac:dyDescent="0.35">
      <c r="L495" s="18"/>
      <c r="M495" s="18"/>
      <c r="N495" s="18"/>
      <c r="O495" s="18"/>
      <c r="P495" s="18"/>
    </row>
    <row r="496" spans="12:16" x14ac:dyDescent="0.35">
      <c r="L496" s="18"/>
      <c r="M496" s="18"/>
      <c r="N496" s="18"/>
      <c r="O496" s="18"/>
      <c r="P496" s="18"/>
    </row>
    <row r="497" spans="12:16" x14ac:dyDescent="0.35">
      <c r="L497" s="18"/>
      <c r="M497" s="18"/>
      <c r="N497" s="18"/>
      <c r="O497" s="18"/>
      <c r="P497" s="18"/>
    </row>
    <row r="498" spans="12:16" x14ac:dyDescent="0.35">
      <c r="L498" s="18"/>
      <c r="M498" s="18"/>
      <c r="N498" s="18"/>
      <c r="O498" s="18"/>
      <c r="P498" s="18"/>
    </row>
    <row r="499" spans="12:16" x14ac:dyDescent="0.35">
      <c r="L499" s="18"/>
      <c r="M499" s="18"/>
      <c r="N499" s="18"/>
      <c r="O499" s="18"/>
      <c r="P499" s="18"/>
    </row>
    <row r="500" spans="12:16" x14ac:dyDescent="0.35">
      <c r="L500" s="18"/>
      <c r="M500" s="18"/>
      <c r="N500" s="18"/>
      <c r="O500" s="18"/>
      <c r="P500" s="18"/>
    </row>
    <row r="501" spans="12:16" x14ac:dyDescent="0.35">
      <c r="L501" s="18"/>
      <c r="M501" s="18"/>
      <c r="N501" s="18"/>
      <c r="O501" s="18"/>
      <c r="P501" s="18"/>
    </row>
    <row r="502" spans="12:16" x14ac:dyDescent="0.35">
      <c r="L502" s="18"/>
      <c r="M502" s="18"/>
      <c r="N502" s="18"/>
      <c r="O502" s="18"/>
      <c r="P502" s="18"/>
    </row>
    <row r="503" spans="12:16" x14ac:dyDescent="0.35">
      <c r="L503" s="18"/>
      <c r="M503" s="18"/>
      <c r="N503" s="18"/>
      <c r="O503" s="18"/>
      <c r="P503" s="18"/>
    </row>
    <row r="504" spans="12:16" x14ac:dyDescent="0.35">
      <c r="L504" s="18"/>
      <c r="M504" s="18"/>
      <c r="N504" s="18"/>
      <c r="O504" s="18"/>
      <c r="P504" s="18"/>
    </row>
    <row r="505" spans="12:16" x14ac:dyDescent="0.35">
      <c r="L505" s="18"/>
      <c r="M505" s="18"/>
      <c r="N505" s="18"/>
      <c r="O505" s="18"/>
      <c r="P505" s="18"/>
    </row>
    <row r="506" spans="12:16" x14ac:dyDescent="0.35">
      <c r="L506" s="18"/>
      <c r="M506" s="18"/>
      <c r="N506" s="18"/>
      <c r="O506" s="18"/>
      <c r="P506" s="18"/>
    </row>
    <row r="507" spans="12:16" x14ac:dyDescent="0.35">
      <c r="L507" s="18"/>
      <c r="M507" s="18"/>
      <c r="N507" s="18"/>
      <c r="O507" s="18"/>
      <c r="P507" s="18"/>
    </row>
    <row r="508" spans="12:16" x14ac:dyDescent="0.35">
      <c r="L508" s="18"/>
      <c r="M508" s="18"/>
      <c r="N508" s="18"/>
      <c r="O508" s="18"/>
      <c r="P508" s="18"/>
    </row>
    <row r="509" spans="12:16" x14ac:dyDescent="0.35">
      <c r="L509" s="18"/>
      <c r="M509" s="18"/>
      <c r="N509" s="18"/>
      <c r="O509" s="18"/>
      <c r="P509" s="18"/>
    </row>
    <row r="510" spans="12:16" x14ac:dyDescent="0.35">
      <c r="L510" s="18"/>
      <c r="M510" s="18"/>
      <c r="N510" s="18"/>
      <c r="O510" s="18"/>
      <c r="P510" s="18"/>
    </row>
    <row r="511" spans="12:16" x14ac:dyDescent="0.35">
      <c r="L511" s="18"/>
      <c r="M511" s="18"/>
      <c r="N511" s="18"/>
      <c r="O511" s="18"/>
      <c r="P511" s="18"/>
    </row>
    <row r="512" spans="12:16" x14ac:dyDescent="0.35">
      <c r="L512" s="18"/>
      <c r="M512" s="18"/>
      <c r="N512" s="18"/>
      <c r="O512" s="18"/>
      <c r="P512" s="18"/>
    </row>
    <row r="513" spans="12:16" x14ac:dyDescent="0.35">
      <c r="L513" s="18"/>
      <c r="M513" s="18"/>
      <c r="N513" s="18"/>
      <c r="O513" s="18"/>
      <c r="P513" s="18"/>
    </row>
    <row r="514" spans="12:16" x14ac:dyDescent="0.35">
      <c r="L514" s="18"/>
      <c r="M514" s="18"/>
      <c r="N514" s="18"/>
      <c r="O514" s="18"/>
      <c r="P514" s="18"/>
    </row>
    <row r="515" spans="12:16" x14ac:dyDescent="0.35">
      <c r="L515" s="18"/>
      <c r="M515" s="18"/>
      <c r="N515" s="18"/>
      <c r="O515" s="18"/>
      <c r="P515" s="18"/>
    </row>
    <row r="516" spans="12:16" x14ac:dyDescent="0.35">
      <c r="L516" s="18"/>
      <c r="M516" s="18"/>
      <c r="N516" s="18"/>
      <c r="O516" s="18"/>
      <c r="P516" s="18"/>
    </row>
    <row r="517" spans="12:16" x14ac:dyDescent="0.35">
      <c r="L517" s="18"/>
      <c r="M517" s="18"/>
      <c r="N517" s="18"/>
      <c r="O517" s="18"/>
      <c r="P517" s="18"/>
    </row>
    <row r="518" spans="12:16" x14ac:dyDescent="0.35">
      <c r="L518" s="18"/>
      <c r="M518" s="18"/>
      <c r="N518" s="18"/>
      <c r="O518" s="18"/>
      <c r="P518" s="18"/>
    </row>
    <row r="519" spans="12:16" x14ac:dyDescent="0.35">
      <c r="L519" s="18"/>
      <c r="M519" s="18"/>
      <c r="N519" s="18"/>
      <c r="O519" s="18"/>
      <c r="P519" s="18"/>
    </row>
    <row r="520" spans="12:16" x14ac:dyDescent="0.35">
      <c r="L520" s="18"/>
      <c r="M520" s="18"/>
      <c r="N520" s="18"/>
      <c r="O520" s="18"/>
      <c r="P520" s="18"/>
    </row>
    <row r="521" spans="12:16" x14ac:dyDescent="0.35">
      <c r="L521" s="18"/>
      <c r="M521" s="18"/>
      <c r="N521" s="18"/>
      <c r="O521" s="18"/>
      <c r="P521" s="18"/>
    </row>
    <row r="522" spans="12:16" x14ac:dyDescent="0.35">
      <c r="L522" s="18"/>
      <c r="M522" s="18"/>
      <c r="N522" s="18"/>
      <c r="O522" s="18"/>
      <c r="P522" s="18"/>
    </row>
    <row r="523" spans="12:16" x14ac:dyDescent="0.35">
      <c r="L523" s="18"/>
      <c r="M523" s="18"/>
      <c r="N523" s="18"/>
      <c r="O523" s="18"/>
      <c r="P523" s="18"/>
    </row>
    <row r="524" spans="12:16" x14ac:dyDescent="0.35">
      <c r="L524" s="18"/>
      <c r="M524" s="18"/>
      <c r="N524" s="18"/>
      <c r="O524" s="18"/>
      <c r="P524" s="18"/>
    </row>
    <row r="525" spans="12:16" x14ac:dyDescent="0.35">
      <c r="L525" s="18"/>
      <c r="M525" s="18"/>
      <c r="N525" s="18"/>
      <c r="O525" s="18"/>
      <c r="P525" s="18"/>
    </row>
    <row r="526" spans="12:16" x14ac:dyDescent="0.35">
      <c r="L526" s="18"/>
      <c r="M526" s="18"/>
      <c r="N526" s="18"/>
      <c r="O526" s="18"/>
      <c r="P526" s="18"/>
    </row>
    <row r="527" spans="12:16" x14ac:dyDescent="0.35">
      <c r="L527" s="18"/>
      <c r="M527" s="18"/>
      <c r="N527" s="18"/>
      <c r="O527" s="18"/>
      <c r="P527" s="18"/>
    </row>
    <row r="528" spans="12:16" x14ac:dyDescent="0.35">
      <c r="L528" s="18"/>
      <c r="M528" s="18"/>
      <c r="N528" s="18"/>
      <c r="O528" s="18"/>
      <c r="P528" s="18"/>
    </row>
    <row r="529" spans="12:16" x14ac:dyDescent="0.35">
      <c r="L529" s="18"/>
      <c r="M529" s="18"/>
      <c r="N529" s="18"/>
      <c r="O529" s="18"/>
      <c r="P529" s="18"/>
    </row>
    <row r="530" spans="12:16" x14ac:dyDescent="0.35">
      <c r="L530" s="18"/>
      <c r="M530" s="18"/>
      <c r="N530" s="18"/>
      <c r="O530" s="18"/>
      <c r="P530" s="18"/>
    </row>
    <row r="531" spans="12:16" x14ac:dyDescent="0.35">
      <c r="L531" s="18"/>
      <c r="M531" s="18"/>
      <c r="N531" s="18"/>
      <c r="O531" s="18"/>
      <c r="P531" s="18"/>
    </row>
    <row r="532" spans="12:16" x14ac:dyDescent="0.35">
      <c r="L532" s="18"/>
      <c r="M532" s="18"/>
      <c r="N532" s="18"/>
      <c r="O532" s="18"/>
      <c r="P532" s="18"/>
    </row>
    <row r="533" spans="12:16" x14ac:dyDescent="0.35">
      <c r="L533" s="18"/>
      <c r="M533" s="18"/>
      <c r="N533" s="18"/>
      <c r="O533" s="18"/>
      <c r="P533" s="18"/>
    </row>
    <row r="534" spans="12:16" x14ac:dyDescent="0.35">
      <c r="L534" s="18"/>
      <c r="M534" s="18"/>
      <c r="N534" s="18"/>
      <c r="O534" s="18"/>
      <c r="P534" s="18"/>
    </row>
    <row r="535" spans="12:16" x14ac:dyDescent="0.35">
      <c r="L535" s="18"/>
      <c r="M535" s="18"/>
      <c r="N535" s="18"/>
      <c r="O535" s="18"/>
      <c r="P535" s="18"/>
    </row>
    <row r="536" spans="12:16" x14ac:dyDescent="0.35">
      <c r="L536" s="18"/>
      <c r="M536" s="18"/>
      <c r="N536" s="18"/>
      <c r="O536" s="18"/>
      <c r="P536" s="18"/>
    </row>
    <row r="537" spans="12:16" x14ac:dyDescent="0.35">
      <c r="L537" s="18"/>
      <c r="M537" s="18"/>
      <c r="N537" s="18"/>
      <c r="O537" s="18"/>
      <c r="P537" s="18"/>
    </row>
    <row r="538" spans="12:16" x14ac:dyDescent="0.35">
      <c r="L538" s="18"/>
      <c r="M538" s="18"/>
      <c r="N538" s="18"/>
      <c r="O538" s="18"/>
      <c r="P538" s="18"/>
    </row>
    <row r="539" spans="12:16" x14ac:dyDescent="0.35">
      <c r="L539" s="18"/>
      <c r="M539" s="18"/>
      <c r="N539" s="18"/>
      <c r="O539" s="18"/>
      <c r="P539" s="18"/>
    </row>
    <row r="540" spans="12:16" x14ac:dyDescent="0.35">
      <c r="L540" s="18"/>
      <c r="M540" s="18"/>
      <c r="N540" s="18"/>
      <c r="O540" s="18"/>
      <c r="P540" s="18"/>
    </row>
    <row r="541" spans="12:16" x14ac:dyDescent="0.35">
      <c r="L541" s="18"/>
      <c r="M541" s="18"/>
      <c r="N541" s="18"/>
      <c r="O541" s="18"/>
      <c r="P541" s="18"/>
    </row>
    <row r="542" spans="12:16" x14ac:dyDescent="0.35">
      <c r="L542" s="18"/>
      <c r="M542" s="18"/>
      <c r="N542" s="18"/>
      <c r="O542" s="18"/>
      <c r="P542" s="18"/>
    </row>
    <row r="543" spans="12:16" x14ac:dyDescent="0.35">
      <c r="L543" s="18"/>
      <c r="M543" s="18"/>
      <c r="N543" s="18"/>
      <c r="O543" s="18"/>
      <c r="P543" s="18"/>
    </row>
    <row r="544" spans="12:16" x14ac:dyDescent="0.35">
      <c r="L544" s="18"/>
      <c r="M544" s="18"/>
      <c r="N544" s="18"/>
      <c r="O544" s="18"/>
      <c r="P544" s="18"/>
    </row>
    <row r="545" spans="12:16" x14ac:dyDescent="0.35">
      <c r="L545" s="18"/>
      <c r="M545" s="18"/>
      <c r="N545" s="18"/>
      <c r="O545" s="18"/>
      <c r="P545" s="18"/>
    </row>
    <row r="546" spans="12:16" x14ac:dyDescent="0.35">
      <c r="L546" s="18"/>
      <c r="M546" s="18"/>
      <c r="N546" s="18"/>
      <c r="O546" s="18"/>
      <c r="P546" s="18"/>
    </row>
    <row r="547" spans="12:16" x14ac:dyDescent="0.35">
      <c r="L547" s="18"/>
      <c r="M547" s="18"/>
      <c r="N547" s="18"/>
      <c r="O547" s="18"/>
      <c r="P547" s="18"/>
    </row>
    <row r="548" spans="12:16" x14ac:dyDescent="0.35">
      <c r="L548" s="18"/>
      <c r="M548" s="18"/>
      <c r="N548" s="18"/>
      <c r="O548" s="18"/>
      <c r="P548" s="18"/>
    </row>
    <row r="549" spans="12:16" x14ac:dyDescent="0.35">
      <c r="L549" s="18"/>
      <c r="M549" s="18"/>
      <c r="N549" s="18"/>
      <c r="O549" s="18"/>
      <c r="P549" s="18"/>
    </row>
    <row r="550" spans="12:16" x14ac:dyDescent="0.35">
      <c r="L550" s="18"/>
      <c r="M550" s="18"/>
      <c r="N550" s="18"/>
      <c r="O550" s="18"/>
      <c r="P550" s="18"/>
    </row>
    <row r="551" spans="12:16" x14ac:dyDescent="0.35">
      <c r="L551" s="18"/>
      <c r="M551" s="18"/>
      <c r="N551" s="18"/>
      <c r="O551" s="18"/>
      <c r="P551" s="18"/>
    </row>
    <row r="552" spans="12:16" x14ac:dyDescent="0.35">
      <c r="L552" s="18"/>
      <c r="M552" s="18"/>
      <c r="N552" s="18"/>
      <c r="O552" s="18"/>
      <c r="P552" s="18"/>
    </row>
    <row r="553" spans="12:16" x14ac:dyDescent="0.35">
      <c r="L553" s="18"/>
      <c r="M553" s="18"/>
      <c r="N553" s="18"/>
      <c r="O553" s="18"/>
      <c r="P553" s="18"/>
    </row>
    <row r="554" spans="12:16" x14ac:dyDescent="0.35">
      <c r="L554" s="18"/>
      <c r="M554" s="18"/>
      <c r="N554" s="18"/>
      <c r="O554" s="18"/>
      <c r="P554" s="18"/>
    </row>
    <row r="555" spans="12:16" x14ac:dyDescent="0.35">
      <c r="L555" s="18"/>
      <c r="M555" s="18"/>
      <c r="N555" s="18"/>
      <c r="O555" s="18"/>
      <c r="P555" s="18"/>
    </row>
    <row r="556" spans="12:16" x14ac:dyDescent="0.35">
      <c r="L556" s="18"/>
      <c r="M556" s="18"/>
      <c r="N556" s="18"/>
      <c r="O556" s="18"/>
      <c r="P556" s="18"/>
    </row>
    <row r="557" spans="12:16" x14ac:dyDescent="0.35">
      <c r="L557" s="18"/>
      <c r="M557" s="18"/>
      <c r="N557" s="18"/>
      <c r="O557" s="18"/>
      <c r="P557" s="18"/>
    </row>
    <row r="558" spans="12:16" x14ac:dyDescent="0.35">
      <c r="L558" s="18"/>
      <c r="M558" s="18"/>
      <c r="N558" s="18"/>
      <c r="O558" s="18"/>
      <c r="P558" s="18"/>
    </row>
    <row r="559" spans="12:16" x14ac:dyDescent="0.35">
      <c r="L559" s="18"/>
      <c r="M559" s="18"/>
      <c r="N559" s="18"/>
      <c r="O559" s="18"/>
      <c r="P559" s="18"/>
    </row>
    <row r="560" spans="12:16" x14ac:dyDescent="0.35">
      <c r="L560" s="18"/>
      <c r="M560" s="18"/>
      <c r="N560" s="18"/>
      <c r="O560" s="18"/>
      <c r="P560" s="18"/>
    </row>
    <row r="561" spans="12:16" x14ac:dyDescent="0.35">
      <c r="L561" s="18"/>
      <c r="M561" s="18"/>
      <c r="N561" s="18"/>
      <c r="O561" s="18"/>
      <c r="P561" s="18"/>
    </row>
    <row r="562" spans="12:16" x14ac:dyDescent="0.35">
      <c r="L562" s="18"/>
      <c r="M562" s="18"/>
      <c r="N562" s="18"/>
      <c r="O562" s="18"/>
      <c r="P562" s="18"/>
    </row>
    <row r="563" spans="12:16" x14ac:dyDescent="0.35">
      <c r="L563" s="18"/>
      <c r="M563" s="18"/>
      <c r="N563" s="18"/>
      <c r="O563" s="18"/>
      <c r="P563" s="18"/>
    </row>
    <row r="564" spans="12:16" x14ac:dyDescent="0.35">
      <c r="L564" s="18"/>
      <c r="M564" s="18"/>
      <c r="N564" s="18"/>
      <c r="O564" s="18"/>
      <c r="P564" s="18"/>
    </row>
    <row r="565" spans="12:16" x14ac:dyDescent="0.35">
      <c r="L565" s="18"/>
      <c r="M565" s="18"/>
      <c r="N565" s="18"/>
      <c r="O565" s="18"/>
      <c r="P565" s="18"/>
    </row>
    <row r="566" spans="12:16" x14ac:dyDescent="0.35">
      <c r="L566" s="18"/>
      <c r="M566" s="18"/>
      <c r="N566" s="18"/>
      <c r="O566" s="18"/>
      <c r="P566" s="18"/>
    </row>
    <row r="567" spans="12:16" x14ac:dyDescent="0.35">
      <c r="L567" s="18"/>
      <c r="M567" s="18"/>
      <c r="N567" s="18"/>
      <c r="O567" s="18"/>
      <c r="P567" s="18"/>
    </row>
    <row r="568" spans="12:16" x14ac:dyDescent="0.35">
      <c r="L568" s="18"/>
      <c r="M568" s="18"/>
      <c r="N568" s="18"/>
      <c r="O568" s="18"/>
      <c r="P568" s="18"/>
    </row>
    <row r="569" spans="12:16" x14ac:dyDescent="0.35">
      <c r="L569" s="18"/>
      <c r="M569" s="18"/>
      <c r="N569" s="18"/>
      <c r="O569" s="18"/>
      <c r="P569" s="18"/>
    </row>
    <row r="570" spans="12:16" x14ac:dyDescent="0.35">
      <c r="L570" s="18"/>
      <c r="M570" s="18"/>
      <c r="N570" s="18"/>
      <c r="O570" s="18"/>
      <c r="P570" s="18"/>
    </row>
    <row r="571" spans="12:16" x14ac:dyDescent="0.35">
      <c r="L571" s="18"/>
      <c r="M571" s="18"/>
      <c r="N571" s="18"/>
      <c r="O571" s="18"/>
      <c r="P571" s="18"/>
    </row>
    <row r="572" spans="12:16" x14ac:dyDescent="0.35">
      <c r="L572" s="18"/>
      <c r="M572" s="18"/>
      <c r="N572" s="18"/>
      <c r="O572" s="18"/>
      <c r="P572" s="18"/>
    </row>
    <row r="573" spans="12:16" x14ac:dyDescent="0.35">
      <c r="L573" s="18"/>
      <c r="M573" s="18"/>
      <c r="N573" s="18"/>
      <c r="O573" s="18"/>
      <c r="P573" s="18"/>
    </row>
    <row r="574" spans="12:16" x14ac:dyDescent="0.35">
      <c r="L574" s="18"/>
      <c r="M574" s="18"/>
      <c r="N574" s="18"/>
      <c r="O574" s="18"/>
      <c r="P574" s="18"/>
    </row>
    <row r="575" spans="12:16" x14ac:dyDescent="0.35">
      <c r="L575" s="18"/>
      <c r="M575" s="18"/>
      <c r="N575" s="18"/>
      <c r="O575" s="18"/>
      <c r="P575" s="18"/>
    </row>
    <row r="576" spans="12:16" x14ac:dyDescent="0.35">
      <c r="L576" s="18"/>
      <c r="M576" s="18"/>
      <c r="N576" s="18"/>
      <c r="O576" s="18"/>
      <c r="P576" s="18"/>
    </row>
    <row r="577" spans="12:16" x14ac:dyDescent="0.35">
      <c r="L577" s="18"/>
      <c r="M577" s="18"/>
      <c r="N577" s="18"/>
      <c r="O577" s="18"/>
      <c r="P577" s="18"/>
    </row>
    <row r="578" spans="12:16" x14ac:dyDescent="0.35">
      <c r="L578" s="18"/>
      <c r="M578" s="18"/>
      <c r="N578" s="18"/>
      <c r="O578" s="18"/>
      <c r="P578" s="18"/>
    </row>
    <row r="579" spans="12:16" x14ac:dyDescent="0.35">
      <c r="L579" s="18"/>
      <c r="M579" s="18"/>
      <c r="N579" s="18"/>
      <c r="O579" s="18"/>
      <c r="P579" s="18"/>
    </row>
    <row r="580" spans="12:16" x14ac:dyDescent="0.35">
      <c r="L580" s="18"/>
      <c r="M580" s="18"/>
      <c r="N580" s="18"/>
      <c r="O580" s="18"/>
      <c r="P580" s="18"/>
    </row>
    <row r="581" spans="12:16" x14ac:dyDescent="0.35">
      <c r="L581" s="18"/>
      <c r="M581" s="18"/>
      <c r="N581" s="18"/>
      <c r="O581" s="18"/>
      <c r="P581" s="18"/>
    </row>
    <row r="582" spans="12:16" x14ac:dyDescent="0.35">
      <c r="L582" s="18"/>
      <c r="M582" s="18"/>
      <c r="N582" s="18"/>
      <c r="O582" s="18"/>
      <c r="P582" s="18"/>
    </row>
    <row r="583" spans="12:16" x14ac:dyDescent="0.35">
      <c r="L583" s="18"/>
      <c r="M583" s="18"/>
      <c r="N583" s="18"/>
      <c r="O583" s="18"/>
      <c r="P583" s="18"/>
    </row>
    <row r="584" spans="12:16" x14ac:dyDescent="0.35">
      <c r="L584" s="18"/>
      <c r="M584" s="18"/>
      <c r="N584" s="18"/>
      <c r="O584" s="18"/>
      <c r="P584" s="18"/>
    </row>
    <row r="585" spans="12:16" x14ac:dyDescent="0.35">
      <c r="L585" s="18"/>
      <c r="M585" s="18"/>
      <c r="N585" s="18"/>
      <c r="O585" s="18"/>
      <c r="P585" s="18"/>
    </row>
    <row r="586" spans="12:16" x14ac:dyDescent="0.35">
      <c r="L586" s="18"/>
      <c r="M586" s="18"/>
      <c r="N586" s="18"/>
      <c r="O586" s="18"/>
      <c r="P586" s="18"/>
    </row>
    <row r="587" spans="12:16" x14ac:dyDescent="0.35">
      <c r="L587" s="18"/>
      <c r="M587" s="18"/>
      <c r="N587" s="18"/>
      <c r="O587" s="18"/>
      <c r="P587" s="18"/>
    </row>
    <row r="588" spans="12:16" x14ac:dyDescent="0.35">
      <c r="L588" s="18"/>
      <c r="M588" s="18"/>
      <c r="N588" s="18"/>
      <c r="O588" s="18"/>
      <c r="P588" s="18"/>
    </row>
    <row r="589" spans="12:16" x14ac:dyDescent="0.35">
      <c r="L589" s="18"/>
      <c r="M589" s="18"/>
      <c r="N589" s="18"/>
      <c r="O589" s="18"/>
      <c r="P589" s="18"/>
    </row>
    <row r="590" spans="12:16" x14ac:dyDescent="0.35">
      <c r="L590" s="18"/>
      <c r="M590" s="18"/>
      <c r="N590" s="18"/>
      <c r="O590" s="18"/>
      <c r="P590" s="18"/>
    </row>
    <row r="591" spans="12:16" x14ac:dyDescent="0.35">
      <c r="L591" s="18"/>
      <c r="M591" s="18"/>
      <c r="N591" s="18"/>
      <c r="O591" s="18"/>
      <c r="P591" s="18"/>
    </row>
    <row r="592" spans="12:16" x14ac:dyDescent="0.35">
      <c r="L592" s="18"/>
      <c r="M592" s="18"/>
      <c r="N592" s="18"/>
      <c r="O592" s="18"/>
      <c r="P592" s="18"/>
    </row>
    <row r="593" spans="12:16" x14ac:dyDescent="0.35">
      <c r="L593" s="18"/>
      <c r="M593" s="18"/>
      <c r="N593" s="18"/>
      <c r="O593" s="18"/>
      <c r="P593" s="18"/>
    </row>
    <row r="594" spans="12:16" x14ac:dyDescent="0.35">
      <c r="L594" s="18"/>
      <c r="M594" s="18"/>
      <c r="N594" s="18"/>
      <c r="O594" s="18"/>
      <c r="P594" s="18"/>
    </row>
    <row r="595" spans="12:16" x14ac:dyDescent="0.35">
      <c r="L595" s="18"/>
      <c r="M595" s="18"/>
      <c r="N595" s="18"/>
      <c r="O595" s="18"/>
      <c r="P595" s="18"/>
    </row>
    <row r="596" spans="12:16" x14ac:dyDescent="0.35">
      <c r="L596" s="18"/>
      <c r="M596" s="18"/>
      <c r="N596" s="18"/>
      <c r="O596" s="18"/>
      <c r="P596" s="18"/>
    </row>
    <row r="597" spans="12:16" x14ac:dyDescent="0.35">
      <c r="L597" s="18"/>
      <c r="M597" s="18"/>
      <c r="N597" s="18"/>
      <c r="O597" s="18"/>
      <c r="P597" s="18"/>
    </row>
    <row r="598" spans="12:16" x14ac:dyDescent="0.35">
      <c r="L598" s="18"/>
      <c r="M598" s="18"/>
      <c r="N598" s="18"/>
      <c r="O598" s="18"/>
      <c r="P598" s="18"/>
    </row>
    <row r="599" spans="12:16" x14ac:dyDescent="0.35">
      <c r="L599" s="18"/>
      <c r="M599" s="18"/>
      <c r="N599" s="18"/>
      <c r="O599" s="18"/>
      <c r="P599" s="18"/>
    </row>
    <row r="600" spans="12:16" x14ac:dyDescent="0.35">
      <c r="L600" s="18"/>
      <c r="M600" s="18"/>
      <c r="N600" s="18"/>
      <c r="O600" s="18"/>
      <c r="P600" s="18"/>
    </row>
    <row r="601" spans="12:16" x14ac:dyDescent="0.35">
      <c r="L601" s="18"/>
      <c r="M601" s="18"/>
      <c r="N601" s="18"/>
      <c r="O601" s="18"/>
      <c r="P601" s="18"/>
    </row>
    <row r="602" spans="12:16" x14ac:dyDescent="0.35">
      <c r="L602" s="18"/>
      <c r="M602" s="18"/>
      <c r="N602" s="18"/>
      <c r="O602" s="18"/>
      <c r="P602" s="18"/>
    </row>
    <row r="603" spans="12:16" x14ac:dyDescent="0.35">
      <c r="L603" s="18"/>
      <c r="M603" s="18"/>
      <c r="N603" s="18"/>
      <c r="O603" s="18"/>
      <c r="P603" s="18"/>
    </row>
    <row r="604" spans="12:16" x14ac:dyDescent="0.35">
      <c r="L604" s="18"/>
      <c r="M604" s="18"/>
      <c r="N604" s="18"/>
      <c r="O604" s="18"/>
      <c r="P604" s="18"/>
    </row>
    <row r="605" spans="12:16" x14ac:dyDescent="0.35">
      <c r="L605" s="18"/>
      <c r="M605" s="18"/>
      <c r="N605" s="18"/>
      <c r="O605" s="18"/>
      <c r="P605" s="18"/>
    </row>
    <row r="606" spans="12:16" x14ac:dyDescent="0.35">
      <c r="L606" s="18"/>
      <c r="M606" s="18"/>
      <c r="N606" s="18"/>
      <c r="O606" s="18"/>
      <c r="P606" s="18"/>
    </row>
    <row r="607" spans="12:16" x14ac:dyDescent="0.35">
      <c r="L607" s="18"/>
      <c r="M607" s="18"/>
      <c r="N607" s="18"/>
      <c r="O607" s="18"/>
      <c r="P607" s="18"/>
    </row>
    <row r="608" spans="12:16" x14ac:dyDescent="0.35">
      <c r="L608" s="18"/>
      <c r="M608" s="18"/>
      <c r="N608" s="18"/>
      <c r="O608" s="18"/>
      <c r="P608" s="18"/>
    </row>
    <row r="609" spans="12:16" x14ac:dyDescent="0.35">
      <c r="L609" s="18"/>
      <c r="M609" s="18"/>
      <c r="N609" s="18"/>
      <c r="O609" s="18"/>
      <c r="P609" s="18"/>
    </row>
    <row r="610" spans="12:16" x14ac:dyDescent="0.35">
      <c r="L610" s="18"/>
      <c r="M610" s="18"/>
      <c r="N610" s="18"/>
      <c r="O610" s="18"/>
      <c r="P610" s="18"/>
    </row>
    <row r="611" spans="12:16" x14ac:dyDescent="0.35">
      <c r="L611" s="18"/>
      <c r="M611" s="18"/>
      <c r="N611" s="18"/>
      <c r="O611" s="18"/>
      <c r="P611" s="18"/>
    </row>
    <row r="612" spans="12:16" x14ac:dyDescent="0.35">
      <c r="L612" s="18"/>
      <c r="M612" s="18"/>
      <c r="N612" s="18"/>
      <c r="O612" s="18"/>
      <c r="P612" s="18"/>
    </row>
    <row r="613" spans="12:16" x14ac:dyDescent="0.35">
      <c r="L613" s="18"/>
      <c r="M613" s="18"/>
      <c r="N613" s="18"/>
      <c r="O613" s="18"/>
      <c r="P613" s="18"/>
    </row>
    <row r="614" spans="12:16" x14ac:dyDescent="0.35">
      <c r="L614" s="18"/>
      <c r="M614" s="18"/>
      <c r="N614" s="18"/>
      <c r="O614" s="18"/>
      <c r="P614" s="18"/>
    </row>
    <row r="615" spans="12:16" x14ac:dyDescent="0.35">
      <c r="L615" s="18"/>
      <c r="M615" s="18"/>
      <c r="N615" s="18"/>
      <c r="O615" s="18"/>
      <c r="P615" s="18"/>
    </row>
    <row r="616" spans="12:16" x14ac:dyDescent="0.35">
      <c r="L616" s="18"/>
      <c r="M616" s="18"/>
      <c r="N616" s="18"/>
      <c r="O616" s="18"/>
      <c r="P616" s="18"/>
    </row>
    <row r="617" spans="12:16" x14ac:dyDescent="0.35">
      <c r="L617" s="18"/>
      <c r="M617" s="18"/>
      <c r="N617" s="18"/>
      <c r="O617" s="18"/>
      <c r="P617" s="18"/>
    </row>
    <row r="618" spans="12:16" x14ac:dyDescent="0.35">
      <c r="L618" s="18"/>
      <c r="M618" s="18"/>
      <c r="N618" s="18"/>
      <c r="O618" s="18"/>
      <c r="P618" s="18"/>
    </row>
    <row r="619" spans="12:16" x14ac:dyDescent="0.35">
      <c r="L619" s="18"/>
      <c r="M619" s="18"/>
      <c r="N619" s="18"/>
      <c r="O619" s="18"/>
      <c r="P619" s="18"/>
    </row>
    <row r="620" spans="12:16" x14ac:dyDescent="0.35">
      <c r="L620" s="18"/>
      <c r="M620" s="18"/>
      <c r="N620" s="18"/>
      <c r="O620" s="18"/>
      <c r="P620" s="18"/>
    </row>
    <row r="621" spans="12:16" x14ac:dyDescent="0.35">
      <c r="L621" s="18"/>
      <c r="M621" s="18"/>
      <c r="N621" s="18"/>
      <c r="O621" s="18"/>
      <c r="P621" s="18"/>
    </row>
    <row r="622" spans="12:16" x14ac:dyDescent="0.35">
      <c r="L622" s="18"/>
      <c r="M622" s="18"/>
      <c r="N622" s="18"/>
      <c r="O622" s="18"/>
      <c r="P622" s="18"/>
    </row>
    <row r="623" spans="12:16" x14ac:dyDescent="0.35">
      <c r="L623" s="18"/>
      <c r="M623" s="18"/>
      <c r="N623" s="18"/>
      <c r="O623" s="18"/>
      <c r="P623" s="18"/>
    </row>
    <row r="624" spans="12:16" x14ac:dyDescent="0.35">
      <c r="L624" s="18"/>
      <c r="M624" s="18"/>
      <c r="N624" s="18"/>
      <c r="O624" s="18"/>
      <c r="P624" s="18"/>
    </row>
    <row r="625" spans="12:16" x14ac:dyDescent="0.35">
      <c r="L625" s="18"/>
      <c r="M625" s="18"/>
      <c r="N625" s="18"/>
      <c r="O625" s="18"/>
      <c r="P625" s="18"/>
    </row>
    <row r="626" spans="12:16" x14ac:dyDescent="0.35">
      <c r="L626" s="18"/>
      <c r="M626" s="18"/>
      <c r="N626" s="18"/>
      <c r="O626" s="18"/>
      <c r="P626" s="18"/>
    </row>
    <row r="627" spans="12:16" x14ac:dyDescent="0.35">
      <c r="L627" s="18"/>
      <c r="M627" s="18"/>
      <c r="N627" s="18"/>
      <c r="O627" s="18"/>
      <c r="P627" s="18"/>
    </row>
    <row r="628" spans="12:16" x14ac:dyDescent="0.35">
      <c r="L628" s="18"/>
      <c r="M628" s="18"/>
      <c r="N628" s="18"/>
      <c r="O628" s="18"/>
      <c r="P628" s="18"/>
    </row>
    <row r="629" spans="12:16" x14ac:dyDescent="0.35">
      <c r="L629" s="18"/>
      <c r="M629" s="18"/>
      <c r="N629" s="18"/>
      <c r="O629" s="18"/>
      <c r="P629" s="18"/>
    </row>
    <row r="630" spans="12:16" x14ac:dyDescent="0.35">
      <c r="L630" s="18"/>
      <c r="M630" s="18"/>
      <c r="N630" s="18"/>
      <c r="O630" s="18"/>
      <c r="P630" s="18"/>
    </row>
    <row r="631" spans="12:16" x14ac:dyDescent="0.35">
      <c r="L631" s="18"/>
      <c r="M631" s="18"/>
      <c r="N631" s="18"/>
      <c r="O631" s="18"/>
      <c r="P631" s="18"/>
    </row>
    <row r="632" spans="12:16" x14ac:dyDescent="0.35">
      <c r="L632" s="18"/>
      <c r="M632" s="18"/>
      <c r="N632" s="18"/>
      <c r="O632" s="18"/>
      <c r="P632" s="18"/>
    </row>
    <row r="633" spans="12:16" x14ac:dyDescent="0.35">
      <c r="L633" s="18"/>
      <c r="M633" s="18"/>
      <c r="N633" s="18"/>
      <c r="O633" s="18"/>
      <c r="P633" s="18"/>
    </row>
    <row r="634" spans="12:16" x14ac:dyDescent="0.35">
      <c r="L634" s="18"/>
      <c r="M634" s="18"/>
      <c r="N634" s="18"/>
      <c r="O634" s="18"/>
      <c r="P634" s="18"/>
    </row>
    <row r="635" spans="12:16" x14ac:dyDescent="0.35">
      <c r="L635" s="18"/>
      <c r="M635" s="18"/>
      <c r="N635" s="18"/>
      <c r="O635" s="18"/>
      <c r="P635" s="18"/>
    </row>
    <row r="636" spans="12:16" x14ac:dyDescent="0.35">
      <c r="L636" s="18"/>
      <c r="M636" s="18"/>
      <c r="N636" s="18"/>
      <c r="O636" s="18"/>
      <c r="P636" s="18"/>
    </row>
    <row r="637" spans="12:16" x14ac:dyDescent="0.35">
      <c r="L637" s="18"/>
      <c r="M637" s="18"/>
      <c r="N637" s="18"/>
      <c r="O637" s="18"/>
      <c r="P637" s="18"/>
    </row>
    <row r="638" spans="12:16" x14ac:dyDescent="0.35">
      <c r="L638" s="18"/>
      <c r="M638" s="18"/>
      <c r="N638" s="18"/>
      <c r="O638" s="18"/>
      <c r="P638" s="18"/>
    </row>
    <row r="639" spans="12:16" x14ac:dyDescent="0.35">
      <c r="L639" s="18"/>
      <c r="M639" s="18"/>
      <c r="N639" s="18"/>
      <c r="O639" s="18"/>
      <c r="P639" s="18"/>
    </row>
    <row r="640" spans="12:16" x14ac:dyDescent="0.35">
      <c r="L640" s="18"/>
      <c r="M640" s="18"/>
      <c r="N640" s="18"/>
      <c r="O640" s="18"/>
      <c r="P640" s="18"/>
    </row>
    <row r="641" spans="12:16" x14ac:dyDescent="0.35">
      <c r="L641" s="18"/>
      <c r="M641" s="18"/>
      <c r="N641" s="18"/>
      <c r="O641" s="18"/>
      <c r="P641" s="18"/>
    </row>
    <row r="642" spans="12:16" x14ac:dyDescent="0.35">
      <c r="L642" s="18"/>
      <c r="M642" s="18"/>
      <c r="N642" s="18"/>
      <c r="O642" s="18"/>
      <c r="P642" s="18"/>
    </row>
    <row r="643" spans="12:16" x14ac:dyDescent="0.35">
      <c r="L643" s="18"/>
      <c r="M643" s="18"/>
      <c r="N643" s="18"/>
      <c r="O643" s="18"/>
      <c r="P643" s="18"/>
    </row>
    <row r="644" spans="12:16" x14ac:dyDescent="0.35">
      <c r="L644" s="18"/>
      <c r="M644" s="18"/>
      <c r="N644" s="18"/>
      <c r="O644" s="18"/>
      <c r="P644" s="18"/>
    </row>
    <row r="645" spans="12:16" x14ac:dyDescent="0.35">
      <c r="L645" s="18"/>
      <c r="M645" s="18"/>
      <c r="N645" s="18"/>
      <c r="O645" s="18"/>
      <c r="P645" s="18"/>
    </row>
    <row r="646" spans="12:16" x14ac:dyDescent="0.35">
      <c r="L646" s="18"/>
      <c r="M646" s="18"/>
      <c r="N646" s="18"/>
      <c r="O646" s="18"/>
      <c r="P646" s="18"/>
    </row>
    <row r="647" spans="12:16" x14ac:dyDescent="0.35">
      <c r="L647" s="18"/>
      <c r="M647" s="18"/>
      <c r="N647" s="18"/>
      <c r="O647" s="18"/>
      <c r="P647" s="18"/>
    </row>
    <row r="648" spans="12:16" x14ac:dyDescent="0.35">
      <c r="L648" s="18"/>
      <c r="M648" s="18"/>
      <c r="N648" s="18"/>
      <c r="O648" s="18"/>
      <c r="P648" s="18"/>
    </row>
    <row r="649" spans="12:16" x14ac:dyDescent="0.35">
      <c r="L649" s="18"/>
      <c r="M649" s="18"/>
      <c r="N649" s="18"/>
      <c r="O649" s="18"/>
      <c r="P649" s="18"/>
    </row>
    <row r="650" spans="12:16" x14ac:dyDescent="0.35">
      <c r="L650" s="18"/>
      <c r="M650" s="18"/>
      <c r="N650" s="18"/>
      <c r="O650" s="18"/>
      <c r="P650" s="18"/>
    </row>
    <row r="651" spans="12:16" x14ac:dyDescent="0.35">
      <c r="L651" s="18"/>
      <c r="M651" s="18"/>
      <c r="N651" s="18"/>
      <c r="O651" s="18"/>
      <c r="P651" s="18"/>
    </row>
    <row r="652" spans="12:16" x14ac:dyDescent="0.35">
      <c r="L652" s="18"/>
      <c r="M652" s="18"/>
      <c r="N652" s="18"/>
      <c r="O652" s="18"/>
      <c r="P652" s="18"/>
    </row>
    <row r="653" spans="12:16" x14ac:dyDescent="0.35">
      <c r="L653" s="18"/>
      <c r="M653" s="18"/>
      <c r="N653" s="18"/>
      <c r="O653" s="18"/>
      <c r="P653" s="18"/>
    </row>
    <row r="654" spans="12:16" x14ac:dyDescent="0.35">
      <c r="L654" s="18"/>
      <c r="M654" s="18"/>
      <c r="N654" s="18"/>
      <c r="O654" s="18"/>
      <c r="P654" s="18"/>
    </row>
    <row r="655" spans="12:16" x14ac:dyDescent="0.35">
      <c r="L655" s="18"/>
      <c r="M655" s="18"/>
      <c r="N655" s="18"/>
      <c r="O655" s="18"/>
      <c r="P655" s="18"/>
    </row>
    <row r="656" spans="12:16" x14ac:dyDescent="0.35">
      <c r="L656" s="18"/>
      <c r="M656" s="18"/>
      <c r="N656" s="18"/>
      <c r="O656" s="18"/>
      <c r="P656" s="18"/>
    </row>
    <row r="657" spans="12:16" x14ac:dyDescent="0.35">
      <c r="L657" s="18"/>
      <c r="M657" s="18"/>
      <c r="N657" s="18"/>
      <c r="O657" s="18"/>
      <c r="P657" s="18"/>
    </row>
    <row r="658" spans="12:16" x14ac:dyDescent="0.35">
      <c r="L658" s="18"/>
      <c r="M658" s="18"/>
      <c r="N658" s="18"/>
      <c r="O658" s="18"/>
      <c r="P658" s="18"/>
    </row>
    <row r="659" spans="12:16" x14ac:dyDescent="0.35">
      <c r="L659" s="18"/>
      <c r="M659" s="18"/>
      <c r="N659" s="18"/>
      <c r="O659" s="18"/>
      <c r="P659" s="18"/>
    </row>
    <row r="660" spans="12:16" x14ac:dyDescent="0.35">
      <c r="L660" s="18"/>
      <c r="M660" s="18"/>
      <c r="N660" s="18"/>
      <c r="O660" s="18"/>
      <c r="P660" s="18"/>
    </row>
    <row r="661" spans="12:16" x14ac:dyDescent="0.35">
      <c r="L661" s="18"/>
      <c r="M661" s="18"/>
      <c r="N661" s="18"/>
      <c r="O661" s="18"/>
      <c r="P661" s="18"/>
    </row>
    <row r="662" spans="12:16" x14ac:dyDescent="0.35">
      <c r="L662" s="18"/>
      <c r="M662" s="18"/>
      <c r="N662" s="18"/>
      <c r="O662" s="18"/>
      <c r="P662" s="18"/>
    </row>
    <row r="663" spans="12:16" x14ac:dyDescent="0.35">
      <c r="L663" s="18"/>
      <c r="M663" s="18"/>
      <c r="N663" s="18"/>
      <c r="O663" s="18"/>
      <c r="P663" s="18"/>
    </row>
    <row r="664" spans="12:16" x14ac:dyDescent="0.35">
      <c r="L664" s="18"/>
      <c r="M664" s="18"/>
      <c r="N664" s="18"/>
      <c r="O664" s="18"/>
      <c r="P664" s="18"/>
    </row>
    <row r="665" spans="12:16" x14ac:dyDescent="0.35">
      <c r="L665" s="18"/>
      <c r="M665" s="18"/>
      <c r="N665" s="18"/>
      <c r="O665" s="18"/>
      <c r="P665" s="18"/>
    </row>
    <row r="666" spans="12:16" x14ac:dyDescent="0.35">
      <c r="L666" s="18"/>
      <c r="M666" s="18"/>
      <c r="N666" s="18"/>
      <c r="O666" s="18"/>
      <c r="P666" s="18"/>
    </row>
    <row r="667" spans="12:16" x14ac:dyDescent="0.35">
      <c r="L667" s="18"/>
      <c r="M667" s="18"/>
      <c r="N667" s="18"/>
      <c r="O667" s="18"/>
      <c r="P667" s="18"/>
    </row>
    <row r="668" spans="12:16" x14ac:dyDescent="0.35">
      <c r="L668" s="18"/>
      <c r="M668" s="18"/>
      <c r="N668" s="18"/>
      <c r="O668" s="18"/>
      <c r="P668" s="18"/>
    </row>
    <row r="669" spans="12:16" x14ac:dyDescent="0.35">
      <c r="L669" s="18"/>
      <c r="M669" s="18"/>
      <c r="N669" s="18"/>
      <c r="O669" s="18"/>
      <c r="P669" s="18"/>
    </row>
    <row r="670" spans="12:16" x14ac:dyDescent="0.35">
      <c r="L670" s="18"/>
      <c r="M670" s="18"/>
      <c r="N670" s="18"/>
      <c r="O670" s="18"/>
      <c r="P670" s="18"/>
    </row>
    <row r="671" spans="12:16" x14ac:dyDescent="0.35">
      <c r="L671" s="18"/>
      <c r="M671" s="18"/>
      <c r="N671" s="18"/>
      <c r="O671" s="18"/>
      <c r="P671" s="18"/>
    </row>
    <row r="672" spans="12:16" x14ac:dyDescent="0.35">
      <c r="L672" s="18"/>
      <c r="M672" s="18"/>
      <c r="N672" s="18"/>
      <c r="O672" s="18"/>
      <c r="P672" s="18"/>
    </row>
    <row r="673" spans="12:16" x14ac:dyDescent="0.35">
      <c r="L673" s="18"/>
      <c r="M673" s="18"/>
      <c r="N673" s="18"/>
      <c r="O673" s="18"/>
      <c r="P673" s="18"/>
    </row>
    <row r="674" spans="12:16" x14ac:dyDescent="0.35">
      <c r="L674" s="18"/>
      <c r="M674" s="18"/>
      <c r="N674" s="18"/>
      <c r="O674" s="18"/>
      <c r="P674" s="18"/>
    </row>
    <row r="675" spans="12:16" x14ac:dyDescent="0.35">
      <c r="L675" s="18"/>
      <c r="M675" s="18"/>
      <c r="N675" s="18"/>
      <c r="O675" s="18"/>
      <c r="P675" s="18"/>
    </row>
    <row r="676" spans="12:16" x14ac:dyDescent="0.35">
      <c r="L676" s="18"/>
      <c r="M676" s="18"/>
      <c r="N676" s="18"/>
      <c r="O676" s="18"/>
      <c r="P676" s="18"/>
    </row>
    <row r="677" spans="12:16" x14ac:dyDescent="0.35">
      <c r="L677" s="18"/>
      <c r="M677" s="18"/>
      <c r="N677" s="18"/>
      <c r="O677" s="18"/>
      <c r="P677" s="18"/>
    </row>
    <row r="678" spans="12:16" x14ac:dyDescent="0.35">
      <c r="L678" s="18"/>
      <c r="M678" s="18"/>
      <c r="N678" s="18"/>
      <c r="O678" s="18"/>
      <c r="P678" s="18"/>
    </row>
    <row r="679" spans="12:16" x14ac:dyDescent="0.35">
      <c r="L679" s="18"/>
      <c r="M679" s="18"/>
      <c r="N679" s="18"/>
      <c r="O679" s="18"/>
      <c r="P679" s="18"/>
    </row>
    <row r="680" spans="12:16" x14ac:dyDescent="0.35">
      <c r="L680" s="18"/>
      <c r="M680" s="18"/>
      <c r="N680" s="18"/>
      <c r="O680" s="18"/>
      <c r="P680" s="18"/>
    </row>
    <row r="681" spans="12:16" x14ac:dyDescent="0.35">
      <c r="L681" s="18"/>
      <c r="M681" s="18"/>
      <c r="N681" s="18"/>
      <c r="O681" s="18"/>
      <c r="P681" s="18"/>
    </row>
    <row r="682" spans="12:16" x14ac:dyDescent="0.35">
      <c r="L682" s="18"/>
      <c r="M682" s="18"/>
      <c r="N682" s="18"/>
      <c r="O682" s="18"/>
      <c r="P682" s="18"/>
    </row>
    <row r="683" spans="12:16" x14ac:dyDescent="0.35">
      <c r="L683" s="18"/>
      <c r="M683" s="18"/>
      <c r="N683" s="18"/>
      <c r="O683" s="18"/>
      <c r="P683" s="18"/>
    </row>
    <row r="684" spans="12:16" x14ac:dyDescent="0.35">
      <c r="L684" s="18"/>
      <c r="M684" s="18"/>
      <c r="N684" s="18"/>
      <c r="O684" s="18"/>
      <c r="P684" s="18"/>
    </row>
    <row r="685" spans="12:16" x14ac:dyDescent="0.35">
      <c r="L685" s="18"/>
      <c r="M685" s="18"/>
      <c r="N685" s="18"/>
      <c r="O685" s="18"/>
      <c r="P685" s="18"/>
    </row>
    <row r="686" spans="12:16" x14ac:dyDescent="0.35">
      <c r="L686" s="18"/>
      <c r="M686" s="18"/>
      <c r="N686" s="18"/>
      <c r="O686" s="18"/>
      <c r="P686" s="18"/>
    </row>
    <row r="687" spans="12:16" x14ac:dyDescent="0.35">
      <c r="L687" s="18"/>
      <c r="M687" s="18"/>
      <c r="N687" s="18"/>
      <c r="O687" s="18"/>
      <c r="P687" s="18"/>
    </row>
    <row r="688" spans="12:16" x14ac:dyDescent="0.35">
      <c r="L688" s="18"/>
      <c r="M688" s="18"/>
      <c r="N688" s="18"/>
      <c r="O688" s="18"/>
      <c r="P688" s="18"/>
    </row>
    <row r="689" spans="12:16" x14ac:dyDescent="0.35">
      <c r="L689" s="18"/>
      <c r="M689" s="18"/>
      <c r="N689" s="18"/>
      <c r="O689" s="18"/>
      <c r="P689" s="18"/>
    </row>
    <row r="690" spans="12:16" x14ac:dyDescent="0.35">
      <c r="L690" s="18"/>
      <c r="M690" s="18"/>
      <c r="N690" s="18"/>
      <c r="O690" s="18"/>
      <c r="P690" s="18"/>
    </row>
    <row r="691" spans="12:16" x14ac:dyDescent="0.35">
      <c r="L691" s="18"/>
      <c r="M691" s="18"/>
      <c r="N691" s="18"/>
      <c r="O691" s="18"/>
      <c r="P691" s="18"/>
    </row>
    <row r="692" spans="12:16" x14ac:dyDescent="0.35">
      <c r="L692" s="18"/>
      <c r="M692" s="18"/>
      <c r="N692" s="18"/>
      <c r="O692" s="18"/>
      <c r="P692" s="18"/>
    </row>
    <row r="693" spans="12:16" x14ac:dyDescent="0.35">
      <c r="L693" s="18"/>
      <c r="M693" s="18"/>
      <c r="N693" s="18"/>
      <c r="O693" s="18"/>
      <c r="P693" s="18"/>
    </row>
    <row r="694" spans="12:16" x14ac:dyDescent="0.35">
      <c r="L694" s="18"/>
      <c r="M694" s="18"/>
      <c r="N694" s="18"/>
      <c r="O694" s="18"/>
      <c r="P694" s="18"/>
    </row>
    <row r="695" spans="12:16" x14ac:dyDescent="0.35">
      <c r="L695" s="18"/>
      <c r="M695" s="18"/>
      <c r="N695" s="18"/>
      <c r="O695" s="18"/>
      <c r="P695" s="18"/>
    </row>
    <row r="696" spans="12:16" x14ac:dyDescent="0.35">
      <c r="L696" s="18"/>
      <c r="M696" s="18"/>
      <c r="N696" s="18"/>
      <c r="O696" s="18"/>
      <c r="P696" s="18"/>
    </row>
    <row r="697" spans="12:16" x14ac:dyDescent="0.35">
      <c r="L697" s="18"/>
      <c r="M697" s="18"/>
      <c r="N697" s="18"/>
      <c r="O697" s="18"/>
      <c r="P697" s="18"/>
    </row>
    <row r="698" spans="12:16" x14ac:dyDescent="0.35">
      <c r="L698" s="18"/>
      <c r="M698" s="18"/>
      <c r="N698" s="18"/>
      <c r="O698" s="18"/>
      <c r="P698" s="18"/>
    </row>
    <row r="699" spans="12:16" x14ac:dyDescent="0.35">
      <c r="L699" s="18"/>
      <c r="M699" s="18"/>
      <c r="N699" s="18"/>
      <c r="O699" s="18"/>
      <c r="P699" s="18"/>
    </row>
    <row r="700" spans="12:16" x14ac:dyDescent="0.35">
      <c r="L700" s="18"/>
      <c r="M700" s="18"/>
      <c r="N700" s="18"/>
      <c r="O700" s="18"/>
      <c r="P700" s="18"/>
    </row>
    <row r="701" spans="12:16" x14ac:dyDescent="0.35">
      <c r="L701" s="18"/>
      <c r="M701" s="18"/>
      <c r="N701" s="18"/>
      <c r="O701" s="18"/>
      <c r="P701" s="18"/>
    </row>
    <row r="702" spans="12:16" x14ac:dyDescent="0.35">
      <c r="L702" s="18"/>
      <c r="M702" s="18"/>
      <c r="N702" s="18"/>
      <c r="O702" s="18"/>
      <c r="P702" s="18"/>
    </row>
    <row r="703" spans="12:16" x14ac:dyDescent="0.35">
      <c r="L703" s="18"/>
      <c r="M703" s="18"/>
      <c r="N703" s="18"/>
      <c r="O703" s="18"/>
      <c r="P703" s="18"/>
    </row>
    <row r="704" spans="12:16" x14ac:dyDescent="0.35">
      <c r="L704" s="18"/>
      <c r="M704" s="18"/>
      <c r="N704" s="18"/>
      <c r="O704" s="18"/>
      <c r="P704" s="18"/>
    </row>
    <row r="705" spans="12:16" x14ac:dyDescent="0.35">
      <c r="L705" s="18"/>
      <c r="M705" s="18"/>
      <c r="N705" s="18"/>
      <c r="O705" s="18"/>
      <c r="P705" s="18"/>
    </row>
    <row r="706" spans="12:16" x14ac:dyDescent="0.35">
      <c r="L706" s="18"/>
      <c r="M706" s="18"/>
      <c r="N706" s="18"/>
      <c r="O706" s="18"/>
      <c r="P706" s="18"/>
    </row>
    <row r="707" spans="12:16" x14ac:dyDescent="0.35">
      <c r="L707" s="18"/>
      <c r="M707" s="18"/>
      <c r="N707" s="18"/>
      <c r="O707" s="18"/>
      <c r="P707" s="18"/>
    </row>
    <row r="708" spans="12:16" x14ac:dyDescent="0.35">
      <c r="L708" s="18"/>
      <c r="M708" s="18"/>
      <c r="N708" s="18"/>
      <c r="O708" s="18"/>
      <c r="P708" s="18"/>
    </row>
    <row r="709" spans="12:16" x14ac:dyDescent="0.35">
      <c r="L709" s="18"/>
      <c r="M709" s="18"/>
      <c r="N709" s="18"/>
      <c r="O709" s="18"/>
      <c r="P709" s="18"/>
    </row>
    <row r="710" spans="12:16" x14ac:dyDescent="0.35">
      <c r="L710" s="18"/>
      <c r="M710" s="18"/>
      <c r="N710" s="18"/>
      <c r="O710" s="18"/>
      <c r="P710" s="18"/>
    </row>
    <row r="711" spans="12:16" x14ac:dyDescent="0.35">
      <c r="L711" s="18"/>
      <c r="M711" s="18"/>
      <c r="N711" s="18"/>
      <c r="O711" s="18"/>
      <c r="P711" s="18"/>
    </row>
    <row r="712" spans="12:16" x14ac:dyDescent="0.35">
      <c r="L712" s="18"/>
      <c r="M712" s="18"/>
      <c r="N712" s="18"/>
      <c r="O712" s="18"/>
      <c r="P712" s="18"/>
    </row>
    <row r="713" spans="12:16" x14ac:dyDescent="0.35">
      <c r="L713" s="18"/>
      <c r="M713" s="18"/>
      <c r="N713" s="18"/>
      <c r="O713" s="18"/>
      <c r="P713" s="18"/>
    </row>
    <row r="714" spans="12:16" x14ac:dyDescent="0.35">
      <c r="L714" s="18"/>
      <c r="M714" s="18"/>
      <c r="N714" s="18"/>
      <c r="O714" s="18"/>
      <c r="P714" s="18"/>
    </row>
    <row r="715" spans="12:16" x14ac:dyDescent="0.35">
      <c r="L715" s="18"/>
      <c r="M715" s="18"/>
      <c r="N715" s="18"/>
      <c r="O715" s="18"/>
      <c r="P715" s="18"/>
    </row>
    <row r="716" spans="12:16" x14ac:dyDescent="0.35">
      <c r="L716" s="18"/>
      <c r="M716" s="18"/>
      <c r="N716" s="18"/>
      <c r="O716" s="18"/>
      <c r="P716" s="18"/>
    </row>
    <row r="717" spans="12:16" x14ac:dyDescent="0.35">
      <c r="L717" s="18"/>
      <c r="M717" s="18"/>
      <c r="N717" s="18"/>
      <c r="O717" s="18"/>
      <c r="P717" s="18"/>
    </row>
    <row r="718" spans="12:16" x14ac:dyDescent="0.35">
      <c r="L718" s="18"/>
      <c r="M718" s="18"/>
      <c r="N718" s="18"/>
      <c r="O718" s="18"/>
      <c r="P718" s="18"/>
    </row>
    <row r="719" spans="12:16" x14ac:dyDescent="0.35">
      <c r="L719" s="18"/>
      <c r="M719" s="18"/>
      <c r="N719" s="18"/>
      <c r="O719" s="18"/>
      <c r="P719" s="18"/>
    </row>
    <row r="720" spans="12:16" x14ac:dyDescent="0.35">
      <c r="L720" s="18"/>
      <c r="M720" s="18"/>
      <c r="N720" s="18"/>
      <c r="O720" s="18"/>
      <c r="P720" s="18"/>
    </row>
    <row r="721" spans="12:16" x14ac:dyDescent="0.35">
      <c r="L721" s="18"/>
      <c r="M721" s="18"/>
      <c r="N721" s="18"/>
      <c r="O721" s="18"/>
      <c r="P721" s="18"/>
    </row>
    <row r="722" spans="12:16" x14ac:dyDescent="0.35">
      <c r="L722" s="18"/>
      <c r="M722" s="18"/>
      <c r="N722" s="18"/>
      <c r="O722" s="18"/>
      <c r="P722" s="18"/>
    </row>
    <row r="723" spans="12:16" x14ac:dyDescent="0.35">
      <c r="L723" s="18"/>
      <c r="M723" s="18"/>
      <c r="N723" s="18"/>
      <c r="O723" s="18"/>
      <c r="P723" s="18"/>
    </row>
    <row r="724" spans="12:16" x14ac:dyDescent="0.35">
      <c r="L724" s="18"/>
      <c r="M724" s="18"/>
      <c r="N724" s="18"/>
      <c r="O724" s="18"/>
      <c r="P724" s="18"/>
    </row>
    <row r="725" spans="12:16" x14ac:dyDescent="0.35">
      <c r="L725" s="18"/>
      <c r="M725" s="18"/>
      <c r="N725" s="18"/>
      <c r="O725" s="18"/>
      <c r="P725" s="18"/>
    </row>
    <row r="726" spans="12:16" x14ac:dyDescent="0.35">
      <c r="L726" s="18"/>
      <c r="M726" s="18"/>
      <c r="N726" s="18"/>
      <c r="O726" s="18"/>
      <c r="P726" s="18"/>
    </row>
    <row r="727" spans="12:16" x14ac:dyDescent="0.35">
      <c r="L727" s="18"/>
      <c r="M727" s="18"/>
      <c r="N727" s="18"/>
      <c r="O727" s="18"/>
      <c r="P727" s="18"/>
    </row>
    <row r="728" spans="12:16" x14ac:dyDescent="0.35">
      <c r="L728" s="18"/>
      <c r="M728" s="18"/>
      <c r="N728" s="18"/>
      <c r="O728" s="18"/>
      <c r="P728" s="18"/>
    </row>
    <row r="729" spans="12:16" x14ac:dyDescent="0.35">
      <c r="L729" s="18"/>
      <c r="M729" s="18"/>
      <c r="N729" s="18"/>
      <c r="O729" s="18"/>
      <c r="P729" s="18"/>
    </row>
    <row r="730" spans="12:16" x14ac:dyDescent="0.35">
      <c r="L730" s="18"/>
      <c r="M730" s="18"/>
      <c r="N730" s="18"/>
      <c r="O730" s="18"/>
      <c r="P730" s="18"/>
    </row>
    <row r="731" spans="12:16" x14ac:dyDescent="0.35">
      <c r="L731" s="18"/>
      <c r="M731" s="18"/>
      <c r="N731" s="18"/>
      <c r="O731" s="18"/>
      <c r="P731" s="18"/>
    </row>
    <row r="732" spans="12:16" x14ac:dyDescent="0.35">
      <c r="L732" s="18"/>
      <c r="M732" s="18"/>
      <c r="N732" s="18"/>
      <c r="O732" s="18"/>
      <c r="P732" s="18"/>
    </row>
    <row r="733" spans="12:16" x14ac:dyDescent="0.35">
      <c r="L733" s="18"/>
      <c r="M733" s="18"/>
      <c r="N733" s="18"/>
      <c r="O733" s="18"/>
      <c r="P733" s="18"/>
    </row>
    <row r="734" spans="12:16" x14ac:dyDescent="0.35">
      <c r="L734" s="18"/>
      <c r="M734" s="18"/>
      <c r="N734" s="18"/>
      <c r="O734" s="18"/>
      <c r="P734" s="18"/>
    </row>
    <row r="735" spans="12:16" x14ac:dyDescent="0.35">
      <c r="L735" s="18"/>
      <c r="M735" s="18"/>
      <c r="N735" s="18"/>
      <c r="O735" s="18"/>
      <c r="P735" s="18"/>
    </row>
    <row r="736" spans="12:16" x14ac:dyDescent="0.35">
      <c r="L736" s="18"/>
      <c r="M736" s="18"/>
      <c r="N736" s="18"/>
      <c r="O736" s="18"/>
      <c r="P736" s="18"/>
    </row>
    <row r="737" spans="12:16" x14ac:dyDescent="0.35">
      <c r="L737" s="18"/>
      <c r="M737" s="18"/>
      <c r="N737" s="18"/>
      <c r="O737" s="18"/>
      <c r="P737" s="18"/>
    </row>
    <row r="738" spans="12:16" x14ac:dyDescent="0.35">
      <c r="L738" s="18"/>
      <c r="M738" s="18"/>
      <c r="N738" s="18"/>
      <c r="O738" s="18"/>
      <c r="P738" s="18"/>
    </row>
    <row r="739" spans="12:16" x14ac:dyDescent="0.35">
      <c r="L739" s="18"/>
      <c r="M739" s="18"/>
      <c r="N739" s="18"/>
      <c r="O739" s="18"/>
      <c r="P739" s="18"/>
    </row>
    <row r="740" spans="12:16" x14ac:dyDescent="0.35">
      <c r="L740" s="18"/>
      <c r="M740" s="18"/>
      <c r="N740" s="18"/>
      <c r="O740" s="18"/>
      <c r="P740" s="18"/>
    </row>
    <row r="741" spans="12:16" x14ac:dyDescent="0.35">
      <c r="L741" s="18"/>
      <c r="M741" s="18"/>
      <c r="N741" s="18"/>
      <c r="O741" s="18"/>
      <c r="P741" s="18"/>
    </row>
    <row r="742" spans="12:16" x14ac:dyDescent="0.35">
      <c r="L742" s="18"/>
      <c r="M742" s="18"/>
      <c r="N742" s="18"/>
      <c r="O742" s="18"/>
      <c r="P742" s="18"/>
    </row>
    <row r="743" spans="12:16" x14ac:dyDescent="0.35">
      <c r="L743" s="18"/>
      <c r="M743" s="18"/>
      <c r="N743" s="18"/>
      <c r="O743" s="18"/>
      <c r="P743" s="18"/>
    </row>
    <row r="744" spans="12:16" x14ac:dyDescent="0.35">
      <c r="L744" s="18"/>
      <c r="M744" s="18"/>
      <c r="N744" s="18"/>
      <c r="O744" s="18"/>
      <c r="P744" s="18"/>
    </row>
    <row r="745" spans="12:16" x14ac:dyDescent="0.35">
      <c r="L745" s="18"/>
      <c r="M745" s="18"/>
      <c r="N745" s="18"/>
      <c r="O745" s="18"/>
      <c r="P745" s="18"/>
    </row>
    <row r="746" spans="12:16" x14ac:dyDescent="0.35">
      <c r="L746" s="18"/>
      <c r="M746" s="18"/>
      <c r="N746" s="18"/>
      <c r="O746" s="18"/>
      <c r="P746" s="18"/>
    </row>
    <row r="747" spans="12:16" x14ac:dyDescent="0.35">
      <c r="L747" s="18"/>
      <c r="M747" s="18"/>
      <c r="N747" s="18"/>
      <c r="O747" s="18"/>
      <c r="P747" s="18"/>
    </row>
    <row r="748" spans="12:16" x14ac:dyDescent="0.35">
      <c r="L748" s="18"/>
      <c r="M748" s="18"/>
      <c r="N748" s="18"/>
      <c r="O748" s="18"/>
      <c r="P748" s="18"/>
    </row>
    <row r="749" spans="12:16" x14ac:dyDescent="0.35">
      <c r="L749" s="18"/>
      <c r="M749" s="18"/>
      <c r="N749" s="18"/>
      <c r="O749" s="18"/>
      <c r="P749" s="18"/>
    </row>
    <row r="750" spans="12:16" x14ac:dyDescent="0.35">
      <c r="L750" s="18"/>
      <c r="M750" s="18"/>
      <c r="N750" s="18"/>
      <c r="O750" s="18"/>
      <c r="P750" s="18"/>
    </row>
    <row r="751" spans="12:16" x14ac:dyDescent="0.35">
      <c r="L751" s="18"/>
      <c r="M751" s="18"/>
      <c r="N751" s="18"/>
      <c r="O751" s="18"/>
      <c r="P751" s="18"/>
    </row>
    <row r="752" spans="12:16" x14ac:dyDescent="0.35">
      <c r="L752" s="18"/>
      <c r="M752" s="18"/>
      <c r="N752" s="18"/>
      <c r="O752" s="18"/>
      <c r="P752" s="18"/>
    </row>
    <row r="753" spans="12:16" x14ac:dyDescent="0.35">
      <c r="L753" s="18"/>
      <c r="M753" s="18"/>
      <c r="N753" s="18"/>
      <c r="O753" s="18"/>
      <c r="P753" s="18"/>
    </row>
    <row r="754" spans="12:16" x14ac:dyDescent="0.35">
      <c r="L754" s="18"/>
      <c r="M754" s="18"/>
      <c r="N754" s="18"/>
      <c r="O754" s="18"/>
      <c r="P754" s="18"/>
    </row>
    <row r="755" spans="12:16" x14ac:dyDescent="0.35">
      <c r="L755" s="18"/>
      <c r="M755" s="18"/>
      <c r="N755" s="18"/>
      <c r="O755" s="18"/>
      <c r="P755" s="18"/>
    </row>
    <row r="756" spans="12:16" x14ac:dyDescent="0.35">
      <c r="L756" s="18"/>
      <c r="M756" s="18"/>
      <c r="N756" s="18"/>
      <c r="O756" s="18"/>
      <c r="P756" s="18"/>
    </row>
    <row r="757" spans="12:16" x14ac:dyDescent="0.35">
      <c r="L757" s="18"/>
      <c r="M757" s="18"/>
      <c r="N757" s="18"/>
      <c r="O757" s="18"/>
      <c r="P757" s="18"/>
    </row>
    <row r="758" spans="12:16" x14ac:dyDescent="0.35">
      <c r="L758" s="18"/>
      <c r="M758" s="18"/>
      <c r="N758" s="18"/>
      <c r="O758" s="18"/>
      <c r="P758" s="18"/>
    </row>
    <row r="759" spans="12:16" x14ac:dyDescent="0.35">
      <c r="L759" s="18"/>
      <c r="M759" s="18"/>
      <c r="N759" s="18"/>
      <c r="O759" s="18"/>
      <c r="P759" s="18"/>
    </row>
    <row r="760" spans="12:16" x14ac:dyDescent="0.35">
      <c r="L760" s="18"/>
      <c r="M760" s="18"/>
      <c r="N760" s="18"/>
      <c r="O760" s="18"/>
      <c r="P760" s="18"/>
    </row>
    <row r="761" spans="12:16" x14ac:dyDescent="0.35">
      <c r="L761" s="18"/>
      <c r="M761" s="18"/>
      <c r="N761" s="18"/>
      <c r="O761" s="18"/>
      <c r="P761" s="18"/>
    </row>
    <row r="762" spans="12:16" x14ac:dyDescent="0.35">
      <c r="L762" s="18"/>
      <c r="M762" s="18"/>
      <c r="N762" s="18"/>
      <c r="O762" s="18"/>
      <c r="P762" s="18"/>
    </row>
    <row r="763" spans="12:16" x14ac:dyDescent="0.35">
      <c r="L763" s="18"/>
      <c r="M763" s="18"/>
      <c r="N763" s="18"/>
      <c r="O763" s="18"/>
      <c r="P763" s="18"/>
    </row>
    <row r="764" spans="12:16" x14ac:dyDescent="0.35">
      <c r="L764" s="18"/>
      <c r="M764" s="18"/>
      <c r="N764" s="18"/>
      <c r="O764" s="18"/>
      <c r="P764" s="18"/>
    </row>
    <row r="765" spans="12:16" x14ac:dyDescent="0.35">
      <c r="L765" s="18"/>
      <c r="M765" s="18"/>
      <c r="N765" s="18"/>
      <c r="O765" s="18"/>
      <c r="P765" s="18"/>
    </row>
    <row r="766" spans="12:16" x14ac:dyDescent="0.35">
      <c r="L766" s="18"/>
      <c r="M766" s="18"/>
      <c r="N766" s="18"/>
      <c r="O766" s="18"/>
      <c r="P766" s="18"/>
    </row>
    <row r="767" spans="12:16" x14ac:dyDescent="0.35">
      <c r="L767" s="18"/>
      <c r="M767" s="18"/>
      <c r="N767" s="18"/>
      <c r="O767" s="18"/>
      <c r="P767" s="18"/>
    </row>
    <row r="768" spans="12:16" x14ac:dyDescent="0.35">
      <c r="L768" s="18"/>
      <c r="M768" s="18"/>
      <c r="N768" s="18"/>
      <c r="O768" s="18"/>
      <c r="P768" s="18"/>
    </row>
    <row r="769" spans="12:16" x14ac:dyDescent="0.35">
      <c r="L769" s="18"/>
      <c r="M769" s="18"/>
      <c r="N769" s="18"/>
      <c r="O769" s="18"/>
      <c r="P769" s="18"/>
    </row>
    <row r="770" spans="12:16" x14ac:dyDescent="0.35">
      <c r="L770" s="18"/>
      <c r="M770" s="18"/>
      <c r="N770" s="18"/>
      <c r="O770" s="18"/>
      <c r="P770" s="18"/>
    </row>
    <row r="771" spans="12:16" x14ac:dyDescent="0.35">
      <c r="L771" s="18"/>
      <c r="M771" s="18"/>
      <c r="N771" s="18"/>
      <c r="O771" s="18"/>
      <c r="P771" s="18"/>
    </row>
    <row r="772" spans="12:16" x14ac:dyDescent="0.35">
      <c r="L772" s="18"/>
      <c r="M772" s="18"/>
      <c r="N772" s="18"/>
      <c r="O772" s="18"/>
      <c r="P772" s="18"/>
    </row>
    <row r="773" spans="12:16" x14ac:dyDescent="0.35">
      <c r="L773" s="18"/>
      <c r="M773" s="18"/>
      <c r="N773" s="18"/>
      <c r="O773" s="18"/>
      <c r="P773" s="18"/>
    </row>
    <row r="774" spans="12:16" x14ac:dyDescent="0.35">
      <c r="L774" s="18"/>
      <c r="M774" s="18"/>
      <c r="N774" s="18"/>
      <c r="O774" s="18"/>
      <c r="P774" s="18"/>
    </row>
    <row r="775" spans="12:16" x14ac:dyDescent="0.35">
      <c r="L775" s="18"/>
      <c r="M775" s="18"/>
      <c r="N775" s="18"/>
      <c r="O775" s="18"/>
      <c r="P775" s="18"/>
    </row>
    <row r="776" spans="12:16" x14ac:dyDescent="0.35">
      <c r="L776" s="18"/>
      <c r="M776" s="18"/>
      <c r="N776" s="18"/>
      <c r="O776" s="18"/>
      <c r="P776" s="18"/>
    </row>
    <row r="777" spans="12:16" x14ac:dyDescent="0.35">
      <c r="L777" s="18"/>
      <c r="M777" s="18"/>
      <c r="N777" s="18"/>
      <c r="O777" s="18"/>
      <c r="P777" s="18"/>
    </row>
    <row r="778" spans="12:16" x14ac:dyDescent="0.35">
      <c r="L778" s="18"/>
      <c r="M778" s="18"/>
      <c r="N778" s="18"/>
      <c r="O778" s="18"/>
      <c r="P778" s="18"/>
    </row>
    <row r="779" spans="12:16" x14ac:dyDescent="0.35">
      <c r="L779" s="18"/>
      <c r="M779" s="18"/>
      <c r="N779" s="18"/>
      <c r="O779" s="18"/>
      <c r="P779" s="18"/>
    </row>
    <row r="780" spans="12:16" x14ac:dyDescent="0.35">
      <c r="L780" s="18"/>
      <c r="M780" s="18"/>
      <c r="N780" s="18"/>
      <c r="O780" s="18"/>
      <c r="P780" s="18"/>
    </row>
    <row r="781" spans="12:16" x14ac:dyDescent="0.35">
      <c r="L781" s="18"/>
      <c r="M781" s="18"/>
      <c r="N781" s="18"/>
      <c r="O781" s="18"/>
      <c r="P781" s="18"/>
    </row>
    <row r="782" spans="12:16" x14ac:dyDescent="0.35">
      <c r="L782" s="18"/>
      <c r="M782" s="18"/>
      <c r="N782" s="18"/>
      <c r="O782" s="18"/>
      <c r="P782" s="18"/>
    </row>
    <row r="783" spans="12:16" x14ac:dyDescent="0.35">
      <c r="L783" s="18"/>
      <c r="M783" s="18"/>
      <c r="N783" s="18"/>
      <c r="O783" s="18"/>
      <c r="P783" s="18"/>
    </row>
    <row r="784" spans="12:16" x14ac:dyDescent="0.35">
      <c r="L784" s="18"/>
      <c r="M784" s="18"/>
      <c r="N784" s="18"/>
      <c r="O784" s="18"/>
      <c r="P784" s="18"/>
    </row>
    <row r="785" spans="12:16" x14ac:dyDescent="0.35">
      <c r="L785" s="18"/>
      <c r="M785" s="18"/>
      <c r="N785" s="18"/>
      <c r="O785" s="18"/>
      <c r="P785" s="18"/>
    </row>
    <row r="786" spans="12:16" x14ac:dyDescent="0.35">
      <c r="L786" s="18"/>
      <c r="M786" s="18"/>
      <c r="N786" s="18"/>
      <c r="O786" s="18"/>
      <c r="P786" s="18"/>
    </row>
    <row r="787" spans="12:16" x14ac:dyDescent="0.35">
      <c r="L787" s="18"/>
      <c r="M787" s="18"/>
      <c r="N787" s="18"/>
      <c r="O787" s="18"/>
      <c r="P787" s="18"/>
    </row>
    <row r="788" spans="12:16" x14ac:dyDescent="0.35">
      <c r="L788" s="18"/>
      <c r="M788" s="18"/>
      <c r="N788" s="18"/>
      <c r="O788" s="18"/>
      <c r="P788" s="18"/>
    </row>
    <row r="789" spans="12:16" x14ac:dyDescent="0.35">
      <c r="L789" s="18"/>
      <c r="M789" s="18"/>
      <c r="N789" s="18"/>
      <c r="O789" s="18"/>
      <c r="P789" s="18"/>
    </row>
    <row r="790" spans="12:16" x14ac:dyDescent="0.35">
      <c r="L790" s="18"/>
      <c r="M790" s="18"/>
      <c r="N790" s="18"/>
      <c r="O790" s="18"/>
      <c r="P790" s="18"/>
    </row>
    <row r="791" spans="12:16" x14ac:dyDescent="0.35">
      <c r="L791" s="18"/>
      <c r="M791" s="18"/>
      <c r="N791" s="18"/>
      <c r="O791" s="18"/>
      <c r="P791" s="18"/>
    </row>
    <row r="792" spans="12:16" x14ac:dyDescent="0.35">
      <c r="L792" s="18"/>
      <c r="M792" s="18"/>
      <c r="N792" s="18"/>
      <c r="O792" s="18"/>
      <c r="P792" s="18"/>
    </row>
    <row r="793" spans="12:16" x14ac:dyDescent="0.35">
      <c r="L793" s="18"/>
      <c r="M793" s="18"/>
      <c r="N793" s="18"/>
      <c r="O793" s="18"/>
      <c r="P793" s="18"/>
    </row>
    <row r="794" spans="12:16" x14ac:dyDescent="0.35">
      <c r="L794" s="18"/>
      <c r="M794" s="18"/>
      <c r="N794" s="18"/>
      <c r="O794" s="18"/>
      <c r="P794" s="18"/>
    </row>
    <row r="795" spans="12:16" x14ac:dyDescent="0.35">
      <c r="L795" s="18"/>
      <c r="M795" s="18"/>
      <c r="N795" s="18"/>
      <c r="O795" s="18"/>
      <c r="P795" s="18"/>
    </row>
    <row r="796" spans="12:16" x14ac:dyDescent="0.35">
      <c r="L796" s="18"/>
      <c r="M796" s="18"/>
      <c r="N796" s="18"/>
      <c r="O796" s="18"/>
      <c r="P796" s="18"/>
    </row>
    <row r="797" spans="12:16" x14ac:dyDescent="0.35">
      <c r="L797" s="18"/>
      <c r="M797" s="18"/>
      <c r="N797" s="18"/>
      <c r="O797" s="18"/>
      <c r="P797" s="18"/>
    </row>
    <row r="798" spans="12:16" x14ac:dyDescent="0.35">
      <c r="L798" s="18"/>
      <c r="M798" s="18"/>
      <c r="N798" s="18"/>
      <c r="O798" s="18"/>
      <c r="P798" s="18"/>
    </row>
    <row r="799" spans="12:16" x14ac:dyDescent="0.35">
      <c r="L799" s="18"/>
      <c r="M799" s="18"/>
      <c r="N799" s="18"/>
      <c r="O799" s="18"/>
      <c r="P799" s="18"/>
    </row>
    <row r="800" spans="12:16" x14ac:dyDescent="0.35">
      <c r="L800" s="18"/>
      <c r="M800" s="18"/>
      <c r="N800" s="18"/>
      <c r="O800" s="18"/>
      <c r="P800" s="18"/>
    </row>
    <row r="801" spans="12:16" x14ac:dyDescent="0.35">
      <c r="L801" s="18"/>
      <c r="M801" s="18"/>
      <c r="N801" s="18"/>
      <c r="O801" s="18"/>
      <c r="P801" s="18"/>
    </row>
    <row r="802" spans="12:16" x14ac:dyDescent="0.35">
      <c r="L802" s="18"/>
      <c r="M802" s="18"/>
      <c r="N802" s="18"/>
      <c r="O802" s="18"/>
      <c r="P802" s="18"/>
    </row>
    <row r="803" spans="12:16" x14ac:dyDescent="0.35">
      <c r="L803" s="18"/>
      <c r="M803" s="18"/>
      <c r="N803" s="18"/>
      <c r="O803" s="18"/>
      <c r="P803" s="18"/>
    </row>
    <row r="804" spans="12:16" x14ac:dyDescent="0.35">
      <c r="L804" s="18"/>
      <c r="M804" s="18"/>
      <c r="N804" s="18"/>
      <c r="O804" s="18"/>
      <c r="P804" s="18"/>
    </row>
    <row r="805" spans="12:16" x14ac:dyDescent="0.35">
      <c r="L805" s="18"/>
      <c r="M805" s="18"/>
      <c r="N805" s="18"/>
      <c r="O805" s="18"/>
      <c r="P805" s="18"/>
    </row>
    <row r="806" spans="12:16" x14ac:dyDescent="0.35">
      <c r="L806" s="18"/>
      <c r="M806" s="18"/>
      <c r="N806" s="18"/>
      <c r="O806" s="18"/>
      <c r="P806" s="18"/>
    </row>
    <row r="807" spans="12:16" x14ac:dyDescent="0.35">
      <c r="L807" s="18"/>
      <c r="M807" s="18"/>
      <c r="N807" s="18"/>
      <c r="O807" s="18"/>
      <c r="P807" s="18"/>
    </row>
    <row r="808" spans="12:16" x14ac:dyDescent="0.35">
      <c r="L808" s="18"/>
      <c r="M808" s="18"/>
      <c r="N808" s="18"/>
      <c r="O808" s="18"/>
      <c r="P808" s="18"/>
    </row>
    <row r="809" spans="12:16" x14ac:dyDescent="0.35">
      <c r="L809" s="18"/>
      <c r="M809" s="18"/>
      <c r="N809" s="18"/>
      <c r="O809" s="18"/>
      <c r="P809" s="18"/>
    </row>
    <row r="810" spans="12:16" x14ac:dyDescent="0.35">
      <c r="L810" s="18"/>
      <c r="M810" s="18"/>
      <c r="N810" s="18"/>
      <c r="O810" s="18"/>
      <c r="P810" s="18"/>
    </row>
    <row r="811" spans="12:16" x14ac:dyDescent="0.35">
      <c r="L811" s="18"/>
      <c r="M811" s="18"/>
      <c r="N811" s="18"/>
      <c r="O811" s="18"/>
      <c r="P811" s="18"/>
    </row>
    <row r="812" spans="12:16" x14ac:dyDescent="0.35">
      <c r="L812" s="18"/>
      <c r="M812" s="18"/>
      <c r="N812" s="18"/>
      <c r="O812" s="18"/>
      <c r="P812" s="18"/>
    </row>
    <row r="813" spans="12:16" x14ac:dyDescent="0.35">
      <c r="L813" s="18"/>
      <c r="M813" s="18"/>
      <c r="N813" s="18"/>
      <c r="O813" s="18"/>
      <c r="P813" s="18"/>
    </row>
    <row r="814" spans="12:16" x14ac:dyDescent="0.35">
      <c r="L814" s="18"/>
      <c r="M814" s="18"/>
      <c r="N814" s="18"/>
      <c r="O814" s="18"/>
      <c r="P814" s="18"/>
    </row>
    <row r="815" spans="12:16" x14ac:dyDescent="0.35">
      <c r="L815" s="18"/>
      <c r="M815" s="18"/>
      <c r="N815" s="18"/>
      <c r="O815" s="18"/>
      <c r="P815" s="18"/>
    </row>
    <row r="816" spans="12:16" x14ac:dyDescent="0.35">
      <c r="L816" s="18"/>
      <c r="M816" s="18"/>
      <c r="N816" s="18"/>
      <c r="O816" s="18"/>
      <c r="P816" s="18"/>
    </row>
    <row r="817" spans="12:16" x14ac:dyDescent="0.35">
      <c r="L817" s="18"/>
      <c r="M817" s="18"/>
      <c r="N817" s="18"/>
      <c r="O817" s="18"/>
      <c r="P817" s="18"/>
    </row>
    <row r="818" spans="12:16" x14ac:dyDescent="0.35">
      <c r="L818" s="18"/>
      <c r="M818" s="18"/>
      <c r="N818" s="18"/>
      <c r="O818" s="18"/>
      <c r="P818" s="18"/>
    </row>
    <row r="819" spans="12:16" x14ac:dyDescent="0.35">
      <c r="L819" s="18"/>
      <c r="M819" s="18"/>
      <c r="N819" s="18"/>
      <c r="O819" s="18"/>
      <c r="P819" s="18"/>
    </row>
    <row r="820" spans="12:16" x14ac:dyDescent="0.35">
      <c r="L820" s="18"/>
      <c r="M820" s="18"/>
      <c r="N820" s="18"/>
      <c r="O820" s="18"/>
      <c r="P820" s="18"/>
    </row>
    <row r="821" spans="12:16" x14ac:dyDescent="0.35">
      <c r="L821" s="18"/>
      <c r="M821" s="18"/>
      <c r="N821" s="18"/>
      <c r="O821" s="18"/>
      <c r="P821" s="18"/>
    </row>
    <row r="822" spans="12:16" x14ac:dyDescent="0.35">
      <c r="L822" s="18"/>
      <c r="M822" s="18"/>
      <c r="N822" s="18"/>
      <c r="O822" s="18"/>
      <c r="P822" s="18"/>
    </row>
    <row r="823" spans="12:16" x14ac:dyDescent="0.35">
      <c r="L823" s="18"/>
      <c r="M823" s="18"/>
      <c r="N823" s="18"/>
      <c r="O823" s="18"/>
      <c r="P823" s="18"/>
    </row>
    <row r="824" spans="12:16" x14ac:dyDescent="0.35">
      <c r="L824" s="18"/>
      <c r="M824" s="18"/>
      <c r="N824" s="18"/>
      <c r="O824" s="18"/>
      <c r="P824" s="18"/>
    </row>
    <row r="825" spans="12:16" x14ac:dyDescent="0.35">
      <c r="L825" s="18"/>
      <c r="M825" s="18"/>
      <c r="N825" s="18"/>
      <c r="O825" s="18"/>
      <c r="P825" s="18"/>
    </row>
    <row r="826" spans="12:16" x14ac:dyDescent="0.35">
      <c r="L826" s="18"/>
      <c r="M826" s="18"/>
      <c r="N826" s="18"/>
      <c r="O826" s="18"/>
      <c r="P826" s="18"/>
    </row>
    <row r="827" spans="12:16" x14ac:dyDescent="0.35">
      <c r="L827" s="18"/>
      <c r="M827" s="18"/>
      <c r="N827" s="18"/>
      <c r="O827" s="18"/>
      <c r="P827" s="18"/>
    </row>
    <row r="828" spans="12:16" x14ac:dyDescent="0.35">
      <c r="L828" s="18"/>
      <c r="M828" s="18"/>
      <c r="N828" s="18"/>
      <c r="O828" s="18"/>
      <c r="P828" s="18"/>
    </row>
    <row r="829" spans="12:16" x14ac:dyDescent="0.35">
      <c r="L829" s="18"/>
      <c r="M829" s="18"/>
      <c r="N829" s="18"/>
      <c r="O829" s="18"/>
      <c r="P829" s="18"/>
    </row>
    <row r="830" spans="12:16" x14ac:dyDescent="0.35">
      <c r="L830" s="18"/>
      <c r="M830" s="18"/>
      <c r="N830" s="18"/>
      <c r="O830" s="18"/>
      <c r="P830" s="18"/>
    </row>
    <row r="831" spans="12:16" x14ac:dyDescent="0.35">
      <c r="L831" s="18"/>
      <c r="M831" s="18"/>
      <c r="N831" s="18"/>
      <c r="O831" s="18"/>
      <c r="P831" s="18"/>
    </row>
    <row r="832" spans="12:16" x14ac:dyDescent="0.35">
      <c r="L832" s="18"/>
      <c r="M832" s="18"/>
      <c r="N832" s="18"/>
      <c r="O832" s="18"/>
      <c r="P832" s="18"/>
    </row>
    <row r="833" spans="12:16" x14ac:dyDescent="0.35">
      <c r="L833" s="18"/>
      <c r="M833" s="18"/>
      <c r="N833" s="18"/>
      <c r="O833" s="18"/>
      <c r="P833" s="18"/>
    </row>
    <row r="834" spans="12:16" x14ac:dyDescent="0.35">
      <c r="L834" s="18"/>
      <c r="M834" s="18"/>
      <c r="N834" s="18"/>
      <c r="O834" s="18"/>
      <c r="P834" s="18"/>
    </row>
    <row r="835" spans="12:16" x14ac:dyDescent="0.35">
      <c r="L835" s="18"/>
      <c r="M835" s="18"/>
      <c r="N835" s="18"/>
      <c r="O835" s="18"/>
      <c r="P835" s="18"/>
    </row>
    <row r="836" spans="12:16" x14ac:dyDescent="0.35">
      <c r="L836" s="18"/>
      <c r="M836" s="18"/>
      <c r="N836" s="18"/>
      <c r="O836" s="18"/>
      <c r="P836" s="18"/>
    </row>
    <row r="837" spans="12:16" x14ac:dyDescent="0.35">
      <c r="L837" s="18"/>
      <c r="M837" s="18"/>
      <c r="N837" s="18"/>
      <c r="O837" s="18"/>
      <c r="P837" s="18"/>
    </row>
    <row r="838" spans="12:16" x14ac:dyDescent="0.35">
      <c r="L838" s="18"/>
      <c r="M838" s="18"/>
      <c r="N838" s="18"/>
      <c r="O838" s="18"/>
      <c r="P838" s="18"/>
    </row>
    <row r="839" spans="12:16" x14ac:dyDescent="0.35">
      <c r="L839" s="18"/>
      <c r="M839" s="18"/>
      <c r="N839" s="18"/>
      <c r="O839" s="18"/>
      <c r="P839" s="18"/>
    </row>
    <row r="840" spans="12:16" x14ac:dyDescent="0.35">
      <c r="L840" s="18"/>
      <c r="M840" s="18"/>
      <c r="N840" s="18"/>
      <c r="O840" s="18"/>
      <c r="P840" s="18"/>
    </row>
    <row r="841" spans="12:16" x14ac:dyDescent="0.35">
      <c r="L841" s="18"/>
      <c r="M841" s="18"/>
      <c r="N841" s="18"/>
      <c r="O841" s="18"/>
      <c r="P841" s="18"/>
    </row>
    <row r="842" spans="12:16" x14ac:dyDescent="0.35">
      <c r="L842" s="18"/>
      <c r="M842" s="18"/>
      <c r="N842" s="18"/>
      <c r="O842" s="18"/>
      <c r="P842" s="18"/>
    </row>
    <row r="843" spans="12:16" x14ac:dyDescent="0.35">
      <c r="L843" s="18"/>
      <c r="M843" s="18"/>
      <c r="N843" s="18"/>
      <c r="O843" s="18"/>
      <c r="P843" s="18"/>
    </row>
    <row r="844" spans="12:16" x14ac:dyDescent="0.35">
      <c r="L844" s="18"/>
      <c r="M844" s="18"/>
      <c r="N844" s="18"/>
      <c r="O844" s="18"/>
      <c r="P844" s="18"/>
    </row>
    <row r="845" spans="12:16" x14ac:dyDescent="0.35">
      <c r="L845" s="18"/>
      <c r="M845" s="18"/>
      <c r="N845" s="18"/>
      <c r="O845" s="18"/>
      <c r="P845" s="18"/>
    </row>
    <row r="846" spans="12:16" x14ac:dyDescent="0.35">
      <c r="L846" s="18"/>
      <c r="M846" s="18"/>
      <c r="N846" s="18"/>
      <c r="O846" s="18"/>
      <c r="P846" s="18"/>
    </row>
    <row r="847" spans="12:16" x14ac:dyDescent="0.35">
      <c r="L847" s="18"/>
      <c r="M847" s="18"/>
      <c r="N847" s="18"/>
      <c r="O847" s="18"/>
      <c r="P847" s="18"/>
    </row>
    <row r="848" spans="12:16" x14ac:dyDescent="0.35">
      <c r="L848" s="18"/>
      <c r="M848" s="18"/>
      <c r="N848" s="18"/>
      <c r="O848" s="18"/>
      <c r="P848" s="18"/>
    </row>
    <row r="849" spans="12:16" x14ac:dyDescent="0.35">
      <c r="L849" s="18"/>
      <c r="M849" s="18"/>
      <c r="N849" s="18"/>
      <c r="O849" s="18"/>
      <c r="P849" s="18"/>
    </row>
    <row r="850" spans="12:16" x14ac:dyDescent="0.35">
      <c r="L850" s="18"/>
      <c r="M850" s="18"/>
      <c r="N850" s="18"/>
      <c r="O850" s="18"/>
      <c r="P850" s="18"/>
    </row>
    <row r="851" spans="12:16" x14ac:dyDescent="0.35">
      <c r="L851" s="18"/>
      <c r="M851" s="18"/>
      <c r="N851" s="18"/>
      <c r="O851" s="18"/>
      <c r="P851" s="18"/>
    </row>
    <row r="852" spans="12:16" x14ac:dyDescent="0.35">
      <c r="L852" s="18"/>
      <c r="M852" s="18"/>
      <c r="N852" s="18"/>
      <c r="O852" s="18"/>
      <c r="P852" s="18"/>
    </row>
    <row r="853" spans="12:16" x14ac:dyDescent="0.35">
      <c r="L853" s="18"/>
      <c r="M853" s="18"/>
      <c r="N853" s="18"/>
      <c r="O853" s="18"/>
      <c r="P853" s="18"/>
    </row>
    <row r="854" spans="12:16" x14ac:dyDescent="0.35">
      <c r="L854" s="18"/>
      <c r="M854" s="18"/>
      <c r="N854" s="18"/>
      <c r="O854" s="18"/>
      <c r="P854" s="18"/>
    </row>
    <row r="855" spans="12:16" x14ac:dyDescent="0.35">
      <c r="L855" s="18"/>
      <c r="M855" s="18"/>
      <c r="N855" s="18"/>
      <c r="O855" s="18"/>
      <c r="P855" s="18"/>
    </row>
    <row r="856" spans="12:16" x14ac:dyDescent="0.35">
      <c r="L856" s="18"/>
      <c r="M856" s="18"/>
      <c r="N856" s="18"/>
      <c r="O856" s="18"/>
      <c r="P856" s="18"/>
    </row>
    <row r="857" spans="12:16" x14ac:dyDescent="0.35">
      <c r="L857" s="18"/>
      <c r="M857" s="18"/>
      <c r="N857" s="18"/>
      <c r="O857" s="18"/>
      <c r="P857" s="18"/>
    </row>
    <row r="858" spans="12:16" x14ac:dyDescent="0.35">
      <c r="L858" s="18"/>
      <c r="M858" s="18"/>
      <c r="N858" s="18"/>
      <c r="O858" s="18"/>
      <c r="P858" s="18"/>
    </row>
    <row r="859" spans="12:16" x14ac:dyDescent="0.35">
      <c r="L859" s="18"/>
      <c r="M859" s="18"/>
      <c r="N859" s="18"/>
      <c r="O859" s="18"/>
      <c r="P859" s="18"/>
    </row>
    <row r="860" spans="12:16" x14ac:dyDescent="0.35">
      <c r="L860" s="18"/>
      <c r="M860" s="18"/>
      <c r="N860" s="18"/>
      <c r="O860" s="18"/>
      <c r="P860" s="18"/>
    </row>
    <row r="861" spans="12:16" x14ac:dyDescent="0.35">
      <c r="L861" s="18"/>
      <c r="M861" s="18"/>
      <c r="N861" s="18"/>
      <c r="O861" s="18"/>
      <c r="P861" s="18"/>
    </row>
    <row r="862" spans="12:16" x14ac:dyDescent="0.35">
      <c r="L862" s="18"/>
      <c r="M862" s="18"/>
      <c r="N862" s="18"/>
      <c r="O862" s="18"/>
      <c r="P862" s="18"/>
    </row>
    <row r="863" spans="12:16" x14ac:dyDescent="0.35">
      <c r="L863" s="18"/>
      <c r="M863" s="18"/>
      <c r="N863" s="18"/>
      <c r="O863" s="18"/>
      <c r="P863" s="18"/>
    </row>
    <row r="864" spans="12:16" x14ac:dyDescent="0.35">
      <c r="L864" s="18"/>
      <c r="M864" s="18"/>
      <c r="N864" s="18"/>
      <c r="O864" s="18"/>
      <c r="P864" s="18"/>
    </row>
    <row r="865" spans="12:16" x14ac:dyDescent="0.35">
      <c r="L865" s="18"/>
      <c r="M865" s="18"/>
      <c r="N865" s="18"/>
      <c r="O865" s="18"/>
      <c r="P865" s="18"/>
    </row>
    <row r="866" spans="12:16" x14ac:dyDescent="0.35">
      <c r="L866" s="18"/>
      <c r="M866" s="18"/>
      <c r="N866" s="18"/>
      <c r="O866" s="18"/>
      <c r="P866" s="18"/>
    </row>
    <row r="867" spans="12:16" x14ac:dyDescent="0.35">
      <c r="L867" s="18"/>
      <c r="M867" s="18"/>
      <c r="N867" s="18"/>
      <c r="O867" s="18"/>
      <c r="P867" s="18"/>
    </row>
    <row r="868" spans="12:16" x14ac:dyDescent="0.35">
      <c r="L868" s="18"/>
      <c r="M868" s="18"/>
      <c r="N868" s="18"/>
      <c r="O868" s="18"/>
      <c r="P868" s="18"/>
    </row>
    <row r="869" spans="12:16" x14ac:dyDescent="0.35">
      <c r="L869" s="18"/>
      <c r="M869" s="18"/>
      <c r="N869" s="18"/>
      <c r="O869" s="18"/>
      <c r="P869" s="18"/>
    </row>
    <row r="870" spans="12:16" x14ac:dyDescent="0.35">
      <c r="L870" s="18"/>
      <c r="M870" s="18"/>
      <c r="N870" s="18"/>
      <c r="O870" s="18"/>
      <c r="P870" s="18"/>
    </row>
    <row r="871" spans="12:16" x14ac:dyDescent="0.35">
      <c r="L871" s="18"/>
      <c r="M871" s="18"/>
      <c r="N871" s="18"/>
      <c r="O871" s="18"/>
      <c r="P871" s="18"/>
    </row>
    <row r="872" spans="12:16" x14ac:dyDescent="0.35">
      <c r="L872" s="18"/>
      <c r="M872" s="18"/>
      <c r="N872" s="18"/>
      <c r="O872" s="18"/>
      <c r="P872" s="18"/>
    </row>
    <row r="873" spans="12:16" x14ac:dyDescent="0.35">
      <c r="L873" s="18"/>
      <c r="M873" s="18"/>
      <c r="N873" s="18"/>
      <c r="O873" s="18"/>
      <c r="P873" s="18"/>
    </row>
    <row r="874" spans="12:16" x14ac:dyDescent="0.35">
      <c r="L874" s="18"/>
      <c r="M874" s="18"/>
      <c r="N874" s="18"/>
      <c r="O874" s="18"/>
      <c r="P874" s="18"/>
    </row>
    <row r="875" spans="12:16" x14ac:dyDescent="0.35">
      <c r="L875" s="18"/>
      <c r="M875" s="18"/>
      <c r="N875" s="18"/>
      <c r="O875" s="18"/>
      <c r="P875" s="18"/>
    </row>
    <row r="876" spans="12:16" x14ac:dyDescent="0.35">
      <c r="L876" s="18"/>
      <c r="M876" s="18"/>
      <c r="N876" s="18"/>
      <c r="O876" s="18"/>
      <c r="P876" s="18"/>
    </row>
    <row r="877" spans="12:16" x14ac:dyDescent="0.35">
      <c r="L877" s="18"/>
      <c r="M877" s="18"/>
      <c r="N877" s="18"/>
      <c r="O877" s="18"/>
      <c r="P877" s="18"/>
    </row>
    <row r="878" spans="12:16" x14ac:dyDescent="0.35">
      <c r="L878" s="18"/>
      <c r="M878" s="18"/>
      <c r="N878" s="18"/>
      <c r="O878" s="18"/>
      <c r="P878" s="18"/>
    </row>
    <row r="879" spans="12:16" x14ac:dyDescent="0.35">
      <c r="L879" s="18"/>
      <c r="M879" s="18"/>
      <c r="N879" s="18"/>
      <c r="O879" s="18"/>
      <c r="P879" s="18"/>
    </row>
    <row r="880" spans="12:16" x14ac:dyDescent="0.35">
      <c r="L880" s="18"/>
      <c r="M880" s="18"/>
      <c r="N880" s="18"/>
      <c r="O880" s="18"/>
      <c r="P880" s="18"/>
    </row>
    <row r="881" spans="12:16" x14ac:dyDescent="0.35">
      <c r="L881" s="18"/>
      <c r="M881" s="18"/>
      <c r="N881" s="18"/>
      <c r="O881" s="18"/>
      <c r="P881" s="18"/>
    </row>
    <row r="882" spans="12:16" x14ac:dyDescent="0.35">
      <c r="L882" s="18"/>
      <c r="M882" s="18"/>
      <c r="N882" s="18"/>
      <c r="O882" s="18"/>
      <c r="P882" s="18"/>
    </row>
    <row r="883" spans="12:16" x14ac:dyDescent="0.35">
      <c r="L883" s="18"/>
      <c r="M883" s="18"/>
      <c r="N883" s="18"/>
      <c r="O883" s="18"/>
      <c r="P883" s="18"/>
    </row>
    <row r="884" spans="12:16" x14ac:dyDescent="0.35">
      <c r="L884" s="18"/>
      <c r="M884" s="18"/>
      <c r="N884" s="18"/>
      <c r="O884" s="18"/>
      <c r="P884" s="18"/>
    </row>
    <row r="885" spans="12:16" x14ac:dyDescent="0.35">
      <c r="L885" s="18"/>
      <c r="M885" s="18"/>
      <c r="N885" s="18"/>
      <c r="O885" s="18"/>
      <c r="P885" s="18"/>
    </row>
    <row r="886" spans="12:16" x14ac:dyDescent="0.35">
      <c r="L886" s="18"/>
      <c r="M886" s="18"/>
      <c r="N886" s="18"/>
      <c r="O886" s="18"/>
      <c r="P886" s="18"/>
    </row>
    <row r="887" spans="12:16" x14ac:dyDescent="0.35">
      <c r="L887" s="18"/>
      <c r="M887" s="18"/>
      <c r="N887" s="18"/>
      <c r="O887" s="18"/>
      <c r="P887" s="18"/>
    </row>
    <row r="888" spans="12:16" x14ac:dyDescent="0.35">
      <c r="L888" s="18"/>
      <c r="M888" s="18"/>
      <c r="N888" s="18"/>
      <c r="O888" s="18"/>
      <c r="P888" s="18"/>
    </row>
    <row r="889" spans="12:16" x14ac:dyDescent="0.35">
      <c r="L889" s="18"/>
      <c r="M889" s="18"/>
      <c r="N889" s="18"/>
      <c r="O889" s="18"/>
      <c r="P889" s="18"/>
    </row>
    <row r="890" spans="12:16" x14ac:dyDescent="0.35">
      <c r="L890" s="18"/>
      <c r="M890" s="18"/>
      <c r="N890" s="18"/>
      <c r="O890" s="18"/>
      <c r="P890" s="18"/>
    </row>
    <row r="891" spans="12:16" x14ac:dyDescent="0.35">
      <c r="L891" s="18"/>
      <c r="M891" s="18"/>
      <c r="N891" s="18"/>
      <c r="O891" s="18"/>
      <c r="P891" s="18"/>
    </row>
    <row r="892" spans="12:16" x14ac:dyDescent="0.35">
      <c r="L892" s="18"/>
      <c r="M892" s="18"/>
      <c r="N892" s="18"/>
      <c r="O892" s="18"/>
      <c r="P892" s="18"/>
    </row>
    <row r="893" spans="12:16" x14ac:dyDescent="0.35">
      <c r="L893" s="18"/>
      <c r="M893" s="18"/>
      <c r="N893" s="18"/>
      <c r="O893" s="18"/>
      <c r="P893" s="18"/>
    </row>
    <row r="894" spans="12:16" x14ac:dyDescent="0.35">
      <c r="L894" s="18"/>
      <c r="M894" s="18"/>
      <c r="N894" s="18"/>
      <c r="O894" s="18"/>
      <c r="P894" s="18"/>
    </row>
    <row r="895" spans="12:16" x14ac:dyDescent="0.35">
      <c r="L895" s="18"/>
      <c r="M895" s="18"/>
      <c r="N895" s="18"/>
      <c r="O895" s="18"/>
      <c r="P895" s="18"/>
    </row>
    <row r="896" spans="12:16" x14ac:dyDescent="0.35">
      <c r="L896" s="18"/>
      <c r="M896" s="18"/>
      <c r="N896" s="18"/>
      <c r="O896" s="18"/>
      <c r="P896" s="18"/>
    </row>
    <row r="897" spans="12:16" x14ac:dyDescent="0.35">
      <c r="L897" s="18"/>
      <c r="M897" s="18"/>
      <c r="N897" s="18"/>
      <c r="O897" s="18"/>
      <c r="P897" s="18"/>
    </row>
    <row r="898" spans="12:16" x14ac:dyDescent="0.35">
      <c r="L898" s="18"/>
      <c r="M898" s="18"/>
      <c r="N898" s="18"/>
      <c r="O898" s="18"/>
      <c r="P898" s="18"/>
    </row>
    <row r="899" spans="12:16" x14ac:dyDescent="0.35">
      <c r="L899" s="18"/>
      <c r="M899" s="18"/>
      <c r="N899" s="18"/>
      <c r="O899" s="18"/>
      <c r="P899" s="18"/>
    </row>
    <row r="900" spans="12:16" x14ac:dyDescent="0.35">
      <c r="L900" s="18"/>
      <c r="M900" s="18"/>
      <c r="N900" s="18"/>
      <c r="O900" s="18"/>
      <c r="P900" s="18"/>
    </row>
    <row r="901" spans="12:16" x14ac:dyDescent="0.35">
      <c r="L901" s="18"/>
      <c r="M901" s="18"/>
      <c r="N901" s="18"/>
      <c r="O901" s="18"/>
      <c r="P901" s="18"/>
    </row>
    <row r="902" spans="12:16" x14ac:dyDescent="0.35">
      <c r="L902" s="18"/>
      <c r="M902" s="18"/>
      <c r="N902" s="18"/>
      <c r="O902" s="18"/>
      <c r="P902" s="18"/>
    </row>
    <row r="903" spans="12:16" x14ac:dyDescent="0.35">
      <c r="L903" s="18"/>
      <c r="M903" s="18"/>
      <c r="N903" s="18"/>
      <c r="O903" s="18"/>
      <c r="P903" s="18"/>
    </row>
    <row r="904" spans="12:16" x14ac:dyDescent="0.35">
      <c r="L904" s="18"/>
      <c r="M904" s="18"/>
      <c r="N904" s="18"/>
      <c r="O904" s="18"/>
      <c r="P904" s="18"/>
    </row>
    <row r="905" spans="12:16" x14ac:dyDescent="0.35">
      <c r="L905" s="18"/>
      <c r="M905" s="18"/>
      <c r="N905" s="18"/>
      <c r="O905" s="18"/>
      <c r="P905" s="18"/>
    </row>
    <row r="906" spans="12:16" x14ac:dyDescent="0.35">
      <c r="L906" s="18"/>
      <c r="M906" s="18"/>
      <c r="N906" s="18"/>
      <c r="O906" s="18"/>
      <c r="P906" s="18"/>
    </row>
    <row r="907" spans="12:16" x14ac:dyDescent="0.35">
      <c r="L907" s="18"/>
      <c r="M907" s="18"/>
      <c r="N907" s="18"/>
      <c r="O907" s="18"/>
      <c r="P907" s="18"/>
    </row>
    <row r="908" spans="12:16" x14ac:dyDescent="0.35">
      <c r="L908" s="18"/>
      <c r="M908" s="18"/>
      <c r="N908" s="18"/>
      <c r="O908" s="18"/>
      <c r="P908" s="18"/>
    </row>
    <row r="909" spans="12:16" x14ac:dyDescent="0.35">
      <c r="L909" s="18"/>
      <c r="M909" s="18"/>
      <c r="N909" s="18"/>
      <c r="O909" s="18"/>
      <c r="P909" s="18"/>
    </row>
    <row r="910" spans="12:16" x14ac:dyDescent="0.35">
      <c r="L910" s="18"/>
      <c r="M910" s="18"/>
      <c r="N910" s="18"/>
      <c r="O910" s="18"/>
      <c r="P910" s="18"/>
    </row>
    <row r="911" spans="12:16" x14ac:dyDescent="0.35">
      <c r="L911" s="18"/>
      <c r="M911" s="18"/>
      <c r="N911" s="18"/>
      <c r="O911" s="18"/>
      <c r="P911" s="18"/>
    </row>
    <row r="912" spans="12:16" x14ac:dyDescent="0.35">
      <c r="L912" s="18"/>
      <c r="M912" s="18"/>
      <c r="N912" s="18"/>
      <c r="O912" s="18"/>
      <c r="P912" s="18"/>
    </row>
    <row r="913" spans="12:16" x14ac:dyDescent="0.35">
      <c r="L913" s="18"/>
      <c r="M913" s="18"/>
      <c r="N913" s="18"/>
      <c r="O913" s="18"/>
      <c r="P913" s="18"/>
    </row>
    <row r="914" spans="12:16" x14ac:dyDescent="0.35">
      <c r="L914" s="18"/>
      <c r="M914" s="18"/>
      <c r="N914" s="18"/>
      <c r="O914" s="18"/>
      <c r="P914" s="18"/>
    </row>
    <row r="915" spans="12:16" x14ac:dyDescent="0.35">
      <c r="L915" s="18"/>
      <c r="M915" s="18"/>
      <c r="N915" s="18"/>
      <c r="O915" s="18"/>
      <c r="P915" s="18"/>
    </row>
    <row r="916" spans="12:16" x14ac:dyDescent="0.35">
      <c r="L916" s="18"/>
      <c r="M916" s="18"/>
      <c r="N916" s="18"/>
      <c r="O916" s="18"/>
      <c r="P916" s="18"/>
    </row>
    <row r="917" spans="12:16" x14ac:dyDescent="0.35">
      <c r="L917" s="18"/>
      <c r="M917" s="18"/>
      <c r="N917" s="18"/>
      <c r="O917" s="18"/>
      <c r="P917" s="18"/>
    </row>
    <row r="918" spans="12:16" x14ac:dyDescent="0.35">
      <c r="L918" s="18"/>
      <c r="M918" s="18"/>
      <c r="N918" s="18"/>
      <c r="O918" s="18"/>
      <c r="P918" s="18"/>
    </row>
    <row r="919" spans="12:16" x14ac:dyDescent="0.35">
      <c r="L919" s="18"/>
      <c r="M919" s="18"/>
      <c r="N919" s="18"/>
      <c r="O919" s="18"/>
      <c r="P919" s="18"/>
    </row>
    <row r="920" spans="12:16" x14ac:dyDescent="0.35">
      <c r="L920" s="18"/>
      <c r="M920" s="18"/>
      <c r="N920" s="18"/>
      <c r="O920" s="18"/>
      <c r="P920" s="18"/>
    </row>
    <row r="921" spans="12:16" x14ac:dyDescent="0.35">
      <c r="L921" s="18"/>
      <c r="M921" s="18"/>
      <c r="N921" s="18"/>
      <c r="O921" s="18"/>
      <c r="P921" s="18"/>
    </row>
    <row r="922" spans="12:16" x14ac:dyDescent="0.35">
      <c r="L922" s="18"/>
      <c r="M922" s="18"/>
      <c r="N922" s="18"/>
      <c r="O922" s="18"/>
      <c r="P922" s="18"/>
    </row>
    <row r="923" spans="12:16" x14ac:dyDescent="0.35">
      <c r="L923" s="18"/>
      <c r="M923" s="18"/>
      <c r="N923" s="18"/>
      <c r="O923" s="18"/>
      <c r="P923" s="18"/>
    </row>
    <row r="924" spans="12:16" x14ac:dyDescent="0.35">
      <c r="L924" s="18"/>
      <c r="M924" s="18"/>
      <c r="N924" s="18"/>
      <c r="O924" s="18"/>
      <c r="P924" s="18"/>
    </row>
    <row r="925" spans="12:16" x14ac:dyDescent="0.35">
      <c r="L925" s="18"/>
      <c r="M925" s="18"/>
      <c r="N925" s="18"/>
      <c r="O925" s="18"/>
      <c r="P925" s="18"/>
    </row>
    <row r="926" spans="12:16" x14ac:dyDescent="0.35">
      <c r="L926" s="18"/>
      <c r="M926" s="18"/>
      <c r="N926" s="18"/>
      <c r="O926" s="18"/>
      <c r="P926" s="18"/>
    </row>
    <row r="927" spans="12:16" x14ac:dyDescent="0.35">
      <c r="L927" s="18"/>
      <c r="M927" s="18"/>
      <c r="N927" s="18"/>
      <c r="O927" s="18"/>
      <c r="P927" s="18"/>
    </row>
    <row r="928" spans="12:16" x14ac:dyDescent="0.35">
      <c r="L928" s="18"/>
      <c r="M928" s="18"/>
      <c r="N928" s="18"/>
      <c r="O928" s="18"/>
      <c r="P928" s="18"/>
    </row>
    <row r="929" spans="12:16" x14ac:dyDescent="0.35">
      <c r="L929" s="18"/>
      <c r="M929" s="18"/>
      <c r="N929" s="18"/>
      <c r="O929" s="18"/>
      <c r="P929" s="18"/>
    </row>
    <row r="930" spans="12:16" x14ac:dyDescent="0.35">
      <c r="L930" s="18"/>
      <c r="M930" s="18"/>
      <c r="N930" s="18"/>
      <c r="O930" s="18"/>
      <c r="P930" s="18"/>
    </row>
    <row r="931" spans="12:16" x14ac:dyDescent="0.35">
      <c r="L931" s="18"/>
      <c r="M931" s="18"/>
      <c r="N931" s="18"/>
      <c r="O931" s="18"/>
      <c r="P931" s="18"/>
    </row>
    <row r="932" spans="12:16" x14ac:dyDescent="0.35">
      <c r="L932" s="18"/>
      <c r="M932" s="18"/>
      <c r="N932" s="18"/>
      <c r="O932" s="18"/>
      <c r="P932" s="18"/>
    </row>
    <row r="933" spans="12:16" x14ac:dyDescent="0.35">
      <c r="L933" s="18"/>
      <c r="M933" s="18"/>
      <c r="N933" s="18"/>
      <c r="O933" s="18"/>
      <c r="P933" s="18"/>
    </row>
    <row r="934" spans="12:16" x14ac:dyDescent="0.35">
      <c r="L934" s="18"/>
      <c r="M934" s="18"/>
      <c r="N934" s="18"/>
      <c r="O934" s="18"/>
      <c r="P934" s="18"/>
    </row>
    <row r="935" spans="12:16" x14ac:dyDescent="0.35">
      <c r="L935" s="18"/>
      <c r="M935" s="18"/>
      <c r="N935" s="18"/>
      <c r="O935" s="18"/>
      <c r="P935" s="18"/>
    </row>
    <row r="936" spans="12:16" x14ac:dyDescent="0.35">
      <c r="L936" s="18"/>
      <c r="M936" s="18"/>
      <c r="N936" s="18"/>
      <c r="O936" s="18"/>
      <c r="P936" s="18"/>
    </row>
    <row r="937" spans="12:16" x14ac:dyDescent="0.35">
      <c r="L937" s="18"/>
      <c r="M937" s="18"/>
      <c r="N937" s="18"/>
      <c r="O937" s="18"/>
      <c r="P937" s="18"/>
    </row>
    <row r="938" spans="12:16" x14ac:dyDescent="0.35">
      <c r="L938" s="18"/>
      <c r="M938" s="18"/>
      <c r="N938" s="18"/>
      <c r="O938" s="18"/>
      <c r="P938" s="18"/>
    </row>
    <row r="939" spans="12:16" x14ac:dyDescent="0.35">
      <c r="L939" s="18"/>
      <c r="M939" s="18"/>
      <c r="N939" s="18"/>
      <c r="O939" s="18"/>
      <c r="P939" s="18"/>
    </row>
    <row r="940" spans="12:16" x14ac:dyDescent="0.35">
      <c r="L940" s="18"/>
      <c r="M940" s="18"/>
      <c r="N940" s="18"/>
      <c r="O940" s="18"/>
      <c r="P940" s="18"/>
    </row>
    <row r="941" spans="12:16" x14ac:dyDescent="0.35">
      <c r="L941" s="18"/>
      <c r="M941" s="18"/>
      <c r="N941" s="18"/>
      <c r="O941" s="18"/>
      <c r="P941" s="18"/>
    </row>
    <row r="942" spans="12:16" x14ac:dyDescent="0.35">
      <c r="L942" s="18"/>
      <c r="M942" s="18"/>
      <c r="N942" s="18"/>
      <c r="O942" s="18"/>
      <c r="P942" s="18"/>
    </row>
    <row r="943" spans="12:16" x14ac:dyDescent="0.35">
      <c r="L943" s="18"/>
      <c r="M943" s="18"/>
      <c r="N943" s="18"/>
      <c r="O943" s="18"/>
      <c r="P943" s="18"/>
    </row>
    <row r="944" spans="12:16" x14ac:dyDescent="0.35">
      <c r="L944" s="18"/>
      <c r="M944" s="18"/>
      <c r="N944" s="18"/>
      <c r="O944" s="18"/>
      <c r="P944" s="18"/>
    </row>
    <row r="945" spans="12:16" x14ac:dyDescent="0.35">
      <c r="L945" s="18"/>
      <c r="M945" s="18"/>
      <c r="N945" s="18"/>
      <c r="O945" s="18"/>
      <c r="P945" s="18"/>
    </row>
    <row r="946" spans="12:16" x14ac:dyDescent="0.35">
      <c r="L946" s="18"/>
      <c r="M946" s="18"/>
      <c r="N946" s="18"/>
      <c r="O946" s="18"/>
      <c r="P946" s="18"/>
    </row>
    <row r="947" spans="12:16" x14ac:dyDescent="0.35">
      <c r="L947" s="18"/>
      <c r="M947" s="18"/>
      <c r="N947" s="18"/>
      <c r="O947" s="18"/>
      <c r="P947" s="18"/>
    </row>
    <row r="948" spans="12:16" x14ac:dyDescent="0.35">
      <c r="L948" s="18"/>
      <c r="M948" s="18"/>
      <c r="N948" s="18"/>
      <c r="O948" s="18"/>
      <c r="P948" s="18"/>
    </row>
    <row r="949" spans="12:16" x14ac:dyDescent="0.35">
      <c r="L949" s="18"/>
      <c r="M949" s="18"/>
      <c r="N949" s="18"/>
      <c r="O949" s="18"/>
      <c r="P949" s="18"/>
    </row>
    <row r="950" spans="12:16" x14ac:dyDescent="0.35">
      <c r="L950" s="18"/>
      <c r="M950" s="18"/>
      <c r="N950" s="18"/>
      <c r="O950" s="18"/>
      <c r="P950" s="18"/>
    </row>
    <row r="951" spans="12:16" x14ac:dyDescent="0.35">
      <c r="L951" s="18"/>
      <c r="M951" s="18"/>
      <c r="N951" s="18"/>
      <c r="O951" s="18"/>
      <c r="P951" s="18"/>
    </row>
    <row r="952" spans="12:16" x14ac:dyDescent="0.35">
      <c r="L952" s="18"/>
      <c r="M952" s="18"/>
      <c r="N952" s="18"/>
      <c r="O952" s="18"/>
      <c r="P952" s="18"/>
    </row>
    <row r="953" spans="12:16" x14ac:dyDescent="0.35">
      <c r="L953" s="18"/>
      <c r="M953" s="18"/>
      <c r="N953" s="18"/>
      <c r="O953" s="18"/>
      <c r="P953" s="18"/>
    </row>
    <row r="954" spans="12:16" x14ac:dyDescent="0.35">
      <c r="L954" s="18"/>
      <c r="M954" s="18"/>
      <c r="N954" s="18"/>
      <c r="O954" s="18"/>
      <c r="P954" s="18"/>
    </row>
    <row r="955" spans="12:16" x14ac:dyDescent="0.35">
      <c r="L955" s="18"/>
      <c r="M955" s="18"/>
      <c r="N955" s="18"/>
      <c r="O955" s="18"/>
      <c r="P955" s="18"/>
    </row>
    <row r="956" spans="12:16" x14ac:dyDescent="0.35">
      <c r="L956" s="18"/>
      <c r="M956" s="18"/>
      <c r="N956" s="18"/>
      <c r="O956" s="18"/>
      <c r="P956" s="18"/>
    </row>
    <row r="957" spans="12:16" x14ac:dyDescent="0.35">
      <c r="L957" s="18"/>
      <c r="M957" s="18"/>
      <c r="N957" s="18"/>
      <c r="O957" s="18"/>
      <c r="P957" s="18"/>
    </row>
    <row r="958" spans="12:16" x14ac:dyDescent="0.35">
      <c r="L958" s="18"/>
      <c r="M958" s="18"/>
      <c r="N958" s="18"/>
      <c r="O958" s="18"/>
      <c r="P958" s="18"/>
    </row>
    <row r="959" spans="12:16" x14ac:dyDescent="0.35">
      <c r="L959" s="18"/>
      <c r="M959" s="18"/>
      <c r="N959" s="18"/>
      <c r="O959" s="18"/>
      <c r="P959" s="18"/>
    </row>
    <row r="960" spans="12:16" x14ac:dyDescent="0.35">
      <c r="L960" s="18"/>
      <c r="M960" s="18"/>
      <c r="N960" s="18"/>
      <c r="O960" s="18"/>
      <c r="P960" s="18"/>
    </row>
    <row r="961" spans="12:16" x14ac:dyDescent="0.35">
      <c r="L961" s="18"/>
      <c r="M961" s="18"/>
      <c r="N961" s="18"/>
      <c r="O961" s="18"/>
      <c r="P961" s="18"/>
    </row>
    <row r="962" spans="12:16" x14ac:dyDescent="0.35">
      <c r="L962" s="18"/>
      <c r="M962" s="18"/>
      <c r="N962" s="18"/>
      <c r="O962" s="18"/>
      <c r="P962" s="18"/>
    </row>
    <row r="963" spans="12:16" x14ac:dyDescent="0.35">
      <c r="L963" s="18"/>
      <c r="M963" s="18"/>
      <c r="N963" s="18"/>
      <c r="O963" s="18"/>
      <c r="P963" s="18"/>
    </row>
    <row r="964" spans="12:16" x14ac:dyDescent="0.35">
      <c r="L964" s="18"/>
      <c r="M964" s="18"/>
      <c r="N964" s="18"/>
      <c r="O964" s="18"/>
      <c r="P964" s="18"/>
    </row>
    <row r="965" spans="12:16" x14ac:dyDescent="0.35">
      <c r="L965" s="18"/>
      <c r="M965" s="18"/>
      <c r="N965" s="18"/>
      <c r="O965" s="18"/>
      <c r="P965" s="18"/>
    </row>
    <row r="966" spans="12:16" x14ac:dyDescent="0.35">
      <c r="L966" s="18"/>
      <c r="M966" s="18"/>
      <c r="N966" s="18"/>
      <c r="O966" s="18"/>
      <c r="P966" s="18"/>
    </row>
    <row r="967" spans="12:16" x14ac:dyDescent="0.35">
      <c r="L967" s="18"/>
      <c r="M967" s="18"/>
      <c r="N967" s="18"/>
      <c r="O967" s="18"/>
      <c r="P967" s="18"/>
    </row>
    <row r="968" spans="12:16" x14ac:dyDescent="0.35">
      <c r="L968" s="18"/>
      <c r="M968" s="18"/>
      <c r="N968" s="18"/>
      <c r="O968" s="18"/>
      <c r="P968" s="18"/>
    </row>
    <row r="969" spans="12:16" x14ac:dyDescent="0.35">
      <c r="L969" s="18"/>
      <c r="M969" s="18"/>
      <c r="N969" s="18"/>
      <c r="O969" s="18"/>
      <c r="P969" s="18"/>
    </row>
    <row r="970" spans="12:16" x14ac:dyDescent="0.35">
      <c r="L970" s="18"/>
      <c r="M970" s="18"/>
      <c r="N970" s="18"/>
      <c r="O970" s="18"/>
      <c r="P970" s="18"/>
    </row>
    <row r="971" spans="12:16" x14ac:dyDescent="0.35">
      <c r="L971" s="18"/>
      <c r="M971" s="18"/>
      <c r="N971" s="18"/>
      <c r="O971" s="18"/>
      <c r="P971" s="18"/>
    </row>
    <row r="972" spans="12:16" x14ac:dyDescent="0.35">
      <c r="L972" s="18"/>
      <c r="M972" s="18"/>
      <c r="N972" s="18"/>
      <c r="O972" s="18"/>
      <c r="P972" s="18"/>
    </row>
    <row r="973" spans="12:16" x14ac:dyDescent="0.35">
      <c r="L973" s="18"/>
      <c r="M973" s="18"/>
      <c r="N973" s="18"/>
      <c r="O973" s="18"/>
      <c r="P973" s="18"/>
    </row>
    <row r="974" spans="12:16" x14ac:dyDescent="0.35">
      <c r="L974" s="18"/>
      <c r="M974" s="18"/>
      <c r="N974" s="18"/>
      <c r="O974" s="18"/>
      <c r="P974" s="18"/>
    </row>
    <row r="975" spans="12:16" x14ac:dyDescent="0.35">
      <c r="L975" s="18"/>
      <c r="M975" s="18"/>
      <c r="N975" s="18"/>
      <c r="O975" s="18"/>
      <c r="P975" s="18"/>
    </row>
    <row r="976" spans="12:16" x14ac:dyDescent="0.35">
      <c r="L976" s="18"/>
      <c r="M976" s="18"/>
      <c r="N976" s="18"/>
      <c r="O976" s="18"/>
      <c r="P976" s="18"/>
    </row>
    <row r="977" spans="12:16" x14ac:dyDescent="0.35">
      <c r="L977" s="18"/>
      <c r="M977" s="18"/>
      <c r="N977" s="18"/>
      <c r="O977" s="18"/>
      <c r="P977" s="18"/>
    </row>
    <row r="978" spans="12:16" x14ac:dyDescent="0.35">
      <c r="L978" s="18"/>
      <c r="M978" s="18"/>
      <c r="N978" s="18"/>
      <c r="O978" s="18"/>
      <c r="P978" s="18"/>
    </row>
    <row r="979" spans="12:16" x14ac:dyDescent="0.35">
      <c r="L979" s="18"/>
      <c r="M979" s="18"/>
      <c r="N979" s="18"/>
      <c r="O979" s="18"/>
      <c r="P979" s="18"/>
    </row>
    <row r="980" spans="12:16" x14ac:dyDescent="0.35">
      <c r="L980" s="18"/>
      <c r="M980" s="18"/>
      <c r="N980" s="18"/>
      <c r="O980" s="18"/>
      <c r="P980" s="18"/>
    </row>
    <row r="981" spans="12:16" x14ac:dyDescent="0.35">
      <c r="L981" s="18"/>
      <c r="M981" s="18"/>
      <c r="N981" s="18"/>
      <c r="O981" s="18"/>
      <c r="P981" s="18"/>
    </row>
    <row r="982" spans="12:16" x14ac:dyDescent="0.35">
      <c r="L982" s="18"/>
      <c r="M982" s="18"/>
      <c r="N982" s="18"/>
      <c r="O982" s="18"/>
      <c r="P982" s="18"/>
    </row>
    <row r="983" spans="12:16" x14ac:dyDescent="0.35">
      <c r="L983" s="18"/>
      <c r="M983" s="18"/>
      <c r="N983" s="18"/>
      <c r="O983" s="18"/>
      <c r="P983" s="18"/>
    </row>
    <row r="984" spans="12:16" x14ac:dyDescent="0.35">
      <c r="L984" s="18"/>
      <c r="M984" s="18"/>
      <c r="N984" s="18"/>
      <c r="O984" s="18"/>
      <c r="P984" s="18"/>
    </row>
    <row r="985" spans="12:16" x14ac:dyDescent="0.35">
      <c r="L985" s="18"/>
      <c r="M985" s="18"/>
      <c r="N985" s="18"/>
      <c r="O985" s="18"/>
      <c r="P985" s="18"/>
    </row>
    <row r="986" spans="12:16" x14ac:dyDescent="0.35">
      <c r="L986" s="18"/>
      <c r="M986" s="18"/>
      <c r="N986" s="18"/>
      <c r="O986" s="18"/>
      <c r="P986" s="18"/>
    </row>
    <row r="987" spans="12:16" x14ac:dyDescent="0.35">
      <c r="L987" s="18"/>
      <c r="M987" s="18"/>
      <c r="N987" s="18"/>
      <c r="O987" s="18"/>
      <c r="P987" s="18"/>
    </row>
    <row r="988" spans="12:16" x14ac:dyDescent="0.35">
      <c r="L988" s="18"/>
      <c r="M988" s="18"/>
      <c r="N988" s="18"/>
      <c r="O988" s="18"/>
      <c r="P988" s="18"/>
    </row>
    <row r="989" spans="12:16" x14ac:dyDescent="0.35">
      <c r="L989" s="18"/>
      <c r="M989" s="18"/>
      <c r="N989" s="18"/>
      <c r="O989" s="18"/>
      <c r="P989" s="18"/>
    </row>
    <row r="990" spans="12:16" x14ac:dyDescent="0.35">
      <c r="L990" s="18"/>
      <c r="M990" s="18"/>
      <c r="N990" s="18"/>
      <c r="O990" s="18"/>
      <c r="P990" s="18"/>
    </row>
    <row r="991" spans="12:16" x14ac:dyDescent="0.35">
      <c r="L991" s="18"/>
      <c r="M991" s="18"/>
      <c r="N991" s="18"/>
      <c r="O991" s="18"/>
      <c r="P991" s="18"/>
    </row>
    <row r="992" spans="12:16" x14ac:dyDescent="0.35">
      <c r="L992" s="18"/>
      <c r="M992" s="18"/>
      <c r="N992" s="18"/>
      <c r="O992" s="18"/>
      <c r="P992" s="18"/>
    </row>
    <row r="993" spans="12:16" x14ac:dyDescent="0.35">
      <c r="L993" s="18"/>
      <c r="M993" s="18"/>
      <c r="N993" s="18"/>
      <c r="O993" s="18"/>
      <c r="P993" s="18"/>
    </row>
    <row r="994" spans="12:16" x14ac:dyDescent="0.35">
      <c r="L994" s="18"/>
      <c r="M994" s="18"/>
      <c r="N994" s="18"/>
      <c r="O994" s="18"/>
      <c r="P994" s="18"/>
    </row>
    <row r="995" spans="12:16" x14ac:dyDescent="0.35">
      <c r="L995" s="18"/>
      <c r="M995" s="18"/>
      <c r="N995" s="18"/>
      <c r="O995" s="18"/>
      <c r="P995" s="18"/>
    </row>
    <row r="996" spans="12:16" x14ac:dyDescent="0.35">
      <c r="L996" s="18"/>
      <c r="M996" s="18"/>
      <c r="N996" s="18"/>
      <c r="O996" s="18"/>
      <c r="P996" s="18"/>
    </row>
    <row r="997" spans="12:16" x14ac:dyDescent="0.35">
      <c r="L997" s="18"/>
      <c r="M997" s="18"/>
      <c r="N997" s="18"/>
      <c r="O997" s="18"/>
      <c r="P997" s="18"/>
    </row>
    <row r="998" spans="12:16" x14ac:dyDescent="0.35">
      <c r="L998" s="18"/>
      <c r="M998" s="18"/>
      <c r="N998" s="18"/>
      <c r="O998" s="18"/>
      <c r="P998" s="18"/>
    </row>
    <row r="999" spans="12:16" x14ac:dyDescent="0.35">
      <c r="L999" s="18"/>
      <c r="M999" s="18"/>
      <c r="N999" s="18"/>
      <c r="O999" s="18"/>
      <c r="P999" s="18"/>
    </row>
    <row r="1000" spans="12:16" x14ac:dyDescent="0.35">
      <c r="L1000" s="18"/>
      <c r="M1000" s="18"/>
      <c r="N1000" s="18"/>
      <c r="O1000" s="18"/>
      <c r="P1000" s="18"/>
    </row>
    <row r="1001" spans="12:16" x14ac:dyDescent="0.35">
      <c r="L1001" s="18"/>
      <c r="M1001" s="18"/>
      <c r="N1001" s="18"/>
      <c r="O1001" s="18"/>
      <c r="P1001" s="18"/>
    </row>
    <row r="1002" spans="12:16" x14ac:dyDescent="0.35">
      <c r="L1002" s="18"/>
      <c r="M1002" s="18"/>
      <c r="N1002" s="18"/>
      <c r="O1002" s="18"/>
      <c r="P1002" s="18"/>
    </row>
    <row r="1003" spans="12:16" x14ac:dyDescent="0.35">
      <c r="L1003" s="18"/>
      <c r="M1003" s="18"/>
      <c r="N1003" s="18"/>
      <c r="O1003" s="18"/>
      <c r="P1003" s="18"/>
    </row>
    <row r="1004" spans="12:16" x14ac:dyDescent="0.35">
      <c r="L1004" s="18"/>
      <c r="M1004" s="18"/>
      <c r="N1004" s="18"/>
      <c r="O1004" s="18"/>
      <c r="P1004" s="18"/>
    </row>
    <row r="1005" spans="12:16" x14ac:dyDescent="0.35">
      <c r="L1005" s="18"/>
      <c r="M1005" s="18"/>
      <c r="N1005" s="18"/>
      <c r="O1005" s="18"/>
      <c r="P1005" s="18"/>
    </row>
    <row r="1006" spans="12:16" x14ac:dyDescent="0.35">
      <c r="L1006" s="18"/>
      <c r="M1006" s="18"/>
      <c r="N1006" s="18"/>
      <c r="O1006" s="18"/>
      <c r="P1006" s="18"/>
    </row>
    <row r="1007" spans="12:16" x14ac:dyDescent="0.35">
      <c r="L1007" s="18"/>
      <c r="M1007" s="18"/>
      <c r="N1007" s="18"/>
      <c r="O1007" s="18"/>
      <c r="P1007" s="18"/>
    </row>
    <row r="1008" spans="12:16" x14ac:dyDescent="0.35">
      <c r="L1008" s="18"/>
      <c r="M1008" s="18"/>
      <c r="N1008" s="18"/>
      <c r="O1008" s="18"/>
      <c r="P1008" s="18"/>
    </row>
    <row r="1009" spans="12:16" x14ac:dyDescent="0.35">
      <c r="L1009" s="18"/>
      <c r="M1009" s="18"/>
      <c r="N1009" s="18"/>
      <c r="O1009" s="18"/>
      <c r="P1009" s="18"/>
    </row>
    <row r="1010" spans="12:16" x14ac:dyDescent="0.35">
      <c r="L1010" s="18"/>
      <c r="M1010" s="18"/>
      <c r="N1010" s="18"/>
      <c r="O1010" s="18"/>
      <c r="P1010" s="18"/>
    </row>
    <row r="1011" spans="12:16" x14ac:dyDescent="0.35">
      <c r="L1011" s="18"/>
      <c r="M1011" s="18"/>
      <c r="N1011" s="18"/>
      <c r="O1011" s="18"/>
      <c r="P1011" s="18"/>
    </row>
    <row r="1012" spans="12:16" x14ac:dyDescent="0.35">
      <c r="L1012" s="18"/>
      <c r="M1012" s="18"/>
      <c r="N1012" s="18"/>
      <c r="O1012" s="18"/>
      <c r="P1012" s="18"/>
    </row>
    <row r="1013" spans="12:16" x14ac:dyDescent="0.35">
      <c r="L1013" s="18"/>
      <c r="M1013" s="18"/>
      <c r="N1013" s="18"/>
      <c r="O1013" s="18"/>
      <c r="P1013" s="18"/>
    </row>
    <row r="1014" spans="12:16" x14ac:dyDescent="0.35">
      <c r="L1014" s="18"/>
      <c r="M1014" s="18"/>
      <c r="N1014" s="18"/>
      <c r="O1014" s="18"/>
      <c r="P1014" s="18"/>
    </row>
    <row r="1015" spans="12:16" x14ac:dyDescent="0.35">
      <c r="L1015" s="18"/>
      <c r="M1015" s="18"/>
      <c r="N1015" s="18"/>
      <c r="O1015" s="18"/>
      <c r="P1015" s="18"/>
    </row>
    <row r="1016" spans="12:16" x14ac:dyDescent="0.35">
      <c r="L1016" s="18"/>
      <c r="M1016" s="18"/>
      <c r="N1016" s="18"/>
      <c r="O1016" s="18"/>
      <c r="P1016" s="18"/>
    </row>
    <row r="1017" spans="12:16" x14ac:dyDescent="0.35">
      <c r="L1017" s="18"/>
      <c r="M1017" s="18"/>
      <c r="N1017" s="18"/>
      <c r="O1017" s="18"/>
      <c r="P1017" s="18"/>
    </row>
    <row r="1018" spans="12:16" x14ac:dyDescent="0.35">
      <c r="L1018" s="18"/>
      <c r="M1018" s="18"/>
      <c r="N1018" s="18"/>
      <c r="O1018" s="18"/>
      <c r="P1018" s="18"/>
    </row>
    <row r="1019" spans="12:16" x14ac:dyDescent="0.35">
      <c r="L1019" s="18"/>
      <c r="M1019" s="18"/>
      <c r="N1019" s="18"/>
      <c r="O1019" s="18"/>
      <c r="P1019" s="18"/>
    </row>
    <row r="1020" spans="12:16" x14ac:dyDescent="0.35">
      <c r="L1020" s="18"/>
      <c r="M1020" s="18"/>
      <c r="N1020" s="18"/>
      <c r="O1020" s="18"/>
      <c r="P1020" s="18"/>
    </row>
    <row r="1021" spans="12:16" x14ac:dyDescent="0.35">
      <c r="L1021" s="18"/>
      <c r="M1021" s="18"/>
      <c r="N1021" s="18"/>
      <c r="O1021" s="18"/>
      <c r="P1021" s="18"/>
    </row>
    <row r="1022" spans="12:16" x14ac:dyDescent="0.35">
      <c r="L1022" s="18"/>
      <c r="M1022" s="18"/>
      <c r="N1022" s="18"/>
      <c r="O1022" s="18"/>
      <c r="P1022" s="18"/>
    </row>
    <row r="1023" spans="12:16" x14ac:dyDescent="0.35">
      <c r="L1023" s="18"/>
      <c r="M1023" s="18"/>
      <c r="N1023" s="18"/>
      <c r="O1023" s="18"/>
      <c r="P1023" s="18"/>
    </row>
    <row r="1024" spans="12:16" x14ac:dyDescent="0.35">
      <c r="L1024" s="18"/>
      <c r="M1024" s="18"/>
      <c r="N1024" s="18"/>
      <c r="O1024" s="18"/>
      <c r="P1024" s="18"/>
    </row>
    <row r="1025" spans="12:16" x14ac:dyDescent="0.35">
      <c r="L1025" s="18"/>
      <c r="M1025" s="18"/>
      <c r="N1025" s="18"/>
      <c r="O1025" s="18"/>
      <c r="P1025" s="18"/>
    </row>
    <row r="1026" spans="12:16" x14ac:dyDescent="0.35">
      <c r="L1026" s="18"/>
      <c r="M1026" s="18"/>
      <c r="N1026" s="18"/>
      <c r="O1026" s="18"/>
      <c r="P1026" s="18"/>
    </row>
    <row r="1027" spans="12:16" x14ac:dyDescent="0.35">
      <c r="L1027" s="18"/>
      <c r="M1027" s="18"/>
      <c r="N1027" s="18"/>
      <c r="O1027" s="18"/>
      <c r="P1027" s="18"/>
    </row>
    <row r="1028" spans="12:16" x14ac:dyDescent="0.35">
      <c r="L1028" s="18"/>
      <c r="M1028" s="18"/>
      <c r="N1028" s="18"/>
      <c r="O1028" s="18"/>
      <c r="P1028" s="18"/>
    </row>
    <row r="1029" spans="12:16" x14ac:dyDescent="0.35">
      <c r="L1029" s="18"/>
      <c r="M1029" s="18"/>
      <c r="N1029" s="18"/>
      <c r="O1029" s="18"/>
      <c r="P1029" s="18"/>
    </row>
    <row r="1030" spans="12:16" x14ac:dyDescent="0.35">
      <c r="L1030" s="18"/>
      <c r="M1030" s="18"/>
      <c r="N1030" s="18"/>
      <c r="O1030" s="18"/>
      <c r="P1030" s="18"/>
    </row>
    <row r="1031" spans="12:16" x14ac:dyDescent="0.35">
      <c r="L1031" s="18"/>
      <c r="M1031" s="18"/>
      <c r="N1031" s="18"/>
      <c r="O1031" s="18"/>
      <c r="P1031" s="18"/>
    </row>
    <row r="1032" spans="12:16" x14ac:dyDescent="0.35">
      <c r="L1032" s="18"/>
      <c r="M1032" s="18"/>
      <c r="N1032" s="18"/>
      <c r="O1032" s="18"/>
      <c r="P1032" s="18"/>
    </row>
    <row r="1033" spans="12:16" x14ac:dyDescent="0.35">
      <c r="L1033" s="18"/>
      <c r="M1033" s="18"/>
      <c r="N1033" s="18"/>
      <c r="O1033" s="18"/>
      <c r="P1033" s="18"/>
    </row>
    <row r="1034" spans="12:16" x14ac:dyDescent="0.35">
      <c r="L1034" s="18"/>
      <c r="M1034" s="18"/>
      <c r="N1034" s="18"/>
      <c r="O1034" s="18"/>
      <c r="P1034" s="18"/>
    </row>
    <row r="1035" spans="12:16" x14ac:dyDescent="0.35">
      <c r="L1035" s="18"/>
      <c r="M1035" s="18"/>
      <c r="N1035" s="18"/>
      <c r="O1035" s="18"/>
      <c r="P1035" s="18"/>
    </row>
    <row r="1036" spans="12:16" x14ac:dyDescent="0.35">
      <c r="L1036" s="18"/>
      <c r="M1036" s="18"/>
      <c r="N1036" s="18"/>
      <c r="O1036" s="18"/>
      <c r="P1036" s="18"/>
    </row>
    <row r="1037" spans="12:16" x14ac:dyDescent="0.35">
      <c r="L1037" s="18"/>
      <c r="M1037" s="18"/>
      <c r="N1037" s="18"/>
      <c r="O1037" s="18"/>
      <c r="P1037" s="18"/>
    </row>
    <row r="1038" spans="12:16" x14ac:dyDescent="0.35">
      <c r="L1038" s="18"/>
      <c r="M1038" s="18"/>
      <c r="N1038" s="18"/>
      <c r="O1038" s="18"/>
      <c r="P1038" s="18"/>
    </row>
    <row r="1039" spans="12:16" x14ac:dyDescent="0.35">
      <c r="L1039" s="18"/>
      <c r="M1039" s="18"/>
      <c r="N1039" s="18"/>
      <c r="O1039" s="18"/>
      <c r="P1039" s="18"/>
    </row>
    <row r="1040" spans="12:16" x14ac:dyDescent="0.35">
      <c r="L1040" s="18"/>
      <c r="M1040" s="18"/>
      <c r="N1040" s="18"/>
      <c r="O1040" s="18"/>
      <c r="P1040" s="18"/>
    </row>
    <row r="1041" spans="12:16" x14ac:dyDescent="0.35">
      <c r="L1041" s="18"/>
      <c r="M1041" s="18"/>
      <c r="N1041" s="18"/>
      <c r="O1041" s="18"/>
      <c r="P1041" s="18"/>
    </row>
    <row r="1042" spans="12:16" x14ac:dyDescent="0.35">
      <c r="M1042" s="18"/>
      <c r="N1042" s="18"/>
      <c r="O1042" s="18"/>
      <c r="P1042" s="18"/>
    </row>
    <row r="1043" spans="12:16" x14ac:dyDescent="0.35">
      <c r="M1043" s="18"/>
      <c r="N1043" s="18"/>
      <c r="O1043" s="18"/>
      <c r="P1043" s="18"/>
    </row>
    <row r="1044" spans="12:16" x14ac:dyDescent="0.35">
      <c r="M1044" s="18"/>
      <c r="N1044" s="18"/>
      <c r="O1044" s="18"/>
      <c r="P1044" s="18"/>
    </row>
    <row r="1045" spans="12:16" x14ac:dyDescent="0.35">
      <c r="M1045" s="18"/>
      <c r="N1045" s="18"/>
      <c r="O1045" s="18"/>
      <c r="P1045" s="18"/>
    </row>
    <row r="1046" spans="12:16" x14ac:dyDescent="0.35">
      <c r="M1046" s="18"/>
      <c r="N1046" s="18"/>
      <c r="O1046" s="18"/>
      <c r="P1046" s="18"/>
    </row>
    <row r="1047" spans="12:16" x14ac:dyDescent="0.35">
      <c r="M1047" s="18"/>
      <c r="N1047" s="18"/>
      <c r="O1047" s="18"/>
      <c r="P1047" s="18"/>
    </row>
    <row r="1048" spans="12:16" x14ac:dyDescent="0.35">
      <c r="M1048" s="18"/>
      <c r="N1048" s="18"/>
      <c r="O1048" s="18"/>
      <c r="P1048" s="18"/>
    </row>
    <row r="1049" spans="12:16" x14ac:dyDescent="0.35">
      <c r="M1049" s="18"/>
      <c r="N1049" s="18"/>
      <c r="O1049" s="18"/>
      <c r="P1049" s="18"/>
    </row>
    <row r="1050" spans="12:16" x14ac:dyDescent="0.35">
      <c r="M1050" s="18"/>
      <c r="N1050" s="18"/>
      <c r="O1050" s="18"/>
      <c r="P1050" s="18"/>
    </row>
    <row r="1051" spans="12:16" x14ac:dyDescent="0.35">
      <c r="M1051" s="18"/>
      <c r="N1051" s="18"/>
      <c r="O1051" s="18"/>
      <c r="P1051" s="18"/>
    </row>
    <row r="1052" spans="12:16" x14ac:dyDescent="0.35">
      <c r="M1052" s="18"/>
      <c r="N1052" s="18"/>
      <c r="O1052" s="18"/>
      <c r="P1052" s="18"/>
    </row>
    <row r="1053" spans="12:16" x14ac:dyDescent="0.35">
      <c r="M1053" s="18"/>
      <c r="N1053" s="18"/>
      <c r="O1053" s="18"/>
      <c r="P1053" s="18"/>
    </row>
    <row r="1054" spans="12:16" x14ac:dyDescent="0.35">
      <c r="M1054" s="18"/>
      <c r="N1054" s="18"/>
      <c r="O1054" s="18"/>
      <c r="P1054" s="18"/>
    </row>
    <row r="1055" spans="12:16" x14ac:dyDescent="0.35">
      <c r="M1055" s="18"/>
      <c r="N1055" s="18"/>
      <c r="O1055" s="18"/>
      <c r="P1055" s="18"/>
    </row>
    <row r="1056" spans="12:16" x14ac:dyDescent="0.35">
      <c r="M1056" s="18"/>
      <c r="N1056" s="18"/>
      <c r="O1056" s="18"/>
      <c r="P1056" s="18"/>
    </row>
    <row r="1057" spans="13:16" x14ac:dyDescent="0.35">
      <c r="M1057" s="18"/>
      <c r="N1057" s="18"/>
      <c r="O1057" s="18"/>
      <c r="P1057" s="18"/>
    </row>
    <row r="1058" spans="13:16" x14ac:dyDescent="0.35">
      <c r="M1058" s="18"/>
      <c r="N1058" s="18"/>
      <c r="O1058" s="18"/>
      <c r="P1058" s="18"/>
    </row>
    <row r="1059" spans="13:16" x14ac:dyDescent="0.35">
      <c r="M1059" s="18"/>
      <c r="N1059" s="18"/>
      <c r="O1059" s="18"/>
      <c r="P1059" s="18"/>
    </row>
    <row r="1060" spans="13:16" x14ac:dyDescent="0.35">
      <c r="M1060" s="18"/>
      <c r="N1060" s="18"/>
      <c r="O1060" s="18"/>
      <c r="P1060" s="18"/>
    </row>
    <row r="1061" spans="13:16" x14ac:dyDescent="0.35">
      <c r="M1061" s="18"/>
      <c r="N1061" s="18"/>
      <c r="O1061" s="18"/>
      <c r="P1061" s="18"/>
    </row>
    <row r="1062" spans="13:16" x14ac:dyDescent="0.35">
      <c r="M1062" s="18"/>
      <c r="N1062" s="18"/>
      <c r="O1062" s="18"/>
      <c r="P1062" s="18"/>
    </row>
    <row r="1063" spans="13:16" x14ac:dyDescent="0.35">
      <c r="M1063" s="18"/>
      <c r="N1063" s="18"/>
      <c r="O1063" s="18"/>
      <c r="P1063" s="18"/>
    </row>
    <row r="1064" spans="13:16" x14ac:dyDescent="0.35">
      <c r="M1064" s="18"/>
      <c r="N1064" s="18"/>
      <c r="O1064" s="18"/>
      <c r="P1064" s="18"/>
    </row>
    <row r="1065" spans="13:16" x14ac:dyDescent="0.35">
      <c r="M1065" s="18"/>
      <c r="N1065" s="18"/>
      <c r="O1065" s="18"/>
      <c r="P1065" s="18"/>
    </row>
    <row r="1066" spans="13:16" x14ac:dyDescent="0.35">
      <c r="M1066" s="18"/>
      <c r="N1066" s="18"/>
      <c r="O1066" s="18"/>
      <c r="P1066" s="18"/>
    </row>
    <row r="1067" spans="13:16" x14ac:dyDescent="0.35">
      <c r="M1067" s="18"/>
      <c r="N1067" s="18"/>
      <c r="O1067" s="18"/>
      <c r="P1067" s="18"/>
    </row>
    <row r="1068" spans="13:16" x14ac:dyDescent="0.35">
      <c r="M1068" s="18"/>
      <c r="N1068" s="18"/>
      <c r="O1068" s="18"/>
      <c r="P1068" s="18"/>
    </row>
    <row r="1069" spans="13:16" x14ac:dyDescent="0.35">
      <c r="M1069" s="18"/>
      <c r="N1069" s="18"/>
      <c r="O1069" s="18"/>
      <c r="P1069" s="18"/>
    </row>
  </sheetData>
  <mergeCells count="49">
    <mergeCell ref="A3:C3"/>
    <mergeCell ref="D3:E3"/>
    <mergeCell ref="F3:G3"/>
    <mergeCell ref="H3:I3"/>
    <mergeCell ref="A4:C4"/>
    <mergeCell ref="D4:E4"/>
    <mergeCell ref="F4:G4"/>
    <mergeCell ref="H4:I4"/>
    <mergeCell ref="A8:D8"/>
    <mergeCell ref="F8:I8"/>
    <mergeCell ref="A9:D9"/>
    <mergeCell ref="F9:I9"/>
    <mergeCell ref="A10:D10"/>
    <mergeCell ref="F10:I10"/>
    <mergeCell ref="A11:D11"/>
    <mergeCell ref="F11:I11"/>
    <mergeCell ref="A12:D12"/>
    <mergeCell ref="F12:I12"/>
    <mergeCell ref="A13:D13"/>
    <mergeCell ref="F13:I13"/>
    <mergeCell ref="A14:D14"/>
    <mergeCell ref="F14:I14"/>
    <mergeCell ref="A15:D15"/>
    <mergeCell ref="F15:I15"/>
    <mergeCell ref="A16:D16"/>
    <mergeCell ref="F16:I16"/>
    <mergeCell ref="F22:I22"/>
    <mergeCell ref="A17:D17"/>
    <mergeCell ref="F17:I17"/>
    <mergeCell ref="A18:D18"/>
    <mergeCell ref="F18:I18"/>
    <mergeCell ref="A19:D19"/>
    <mergeCell ref="F19:I19"/>
    <mergeCell ref="A26:D26"/>
    <mergeCell ref="F26:I26"/>
    <mergeCell ref="A27:D27"/>
    <mergeCell ref="F27:I27"/>
    <mergeCell ref="K1:T19"/>
    <mergeCell ref="A23:D23"/>
    <mergeCell ref="F23:I23"/>
    <mergeCell ref="A24:D24"/>
    <mergeCell ref="F24:I24"/>
    <mergeCell ref="A25:D25"/>
    <mergeCell ref="F25:I25"/>
    <mergeCell ref="A20:D20"/>
    <mergeCell ref="F20:I20"/>
    <mergeCell ref="A21:D21"/>
    <mergeCell ref="F21:I21"/>
    <mergeCell ref="A22:D22"/>
  </mergeCells>
  <pageMargins left="0.7" right="0.7" top="0.75" bottom="0.75" header="0.3" footer="0.3"/>
  <drawing r:id="rId1"/>
  <legacyDrawing r:id="rId2"/>
  <controls>
    <mc:AlternateContent xmlns:mc="http://schemas.openxmlformats.org/markup-compatibility/2006">
      <mc:Choice Requires="x14">
        <control shapeId="10241" r:id="rId3" name="TextBox1">
          <controlPr defaultSize="0" autoLine="0" linkedCell="A29" r:id="rId4">
            <anchor moveWithCells="1">
              <from>
                <xdr:col>0</xdr:col>
                <xdr:colOff>31750</xdr:colOff>
                <xdr:row>28</xdr:row>
                <xdr:rowOff>0</xdr:rowOff>
              </from>
              <to>
                <xdr:col>9</xdr:col>
                <xdr:colOff>19050</xdr:colOff>
                <xdr:row>30</xdr:row>
                <xdr:rowOff>158750</xdr:rowOff>
              </to>
            </anchor>
          </controlPr>
        </control>
      </mc:Choice>
      <mc:Fallback>
        <control shapeId="10241" r:id="rId3" name="TextBox1"/>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T32"/>
  <sheetViews>
    <sheetView showGridLines="0" showRowColHeaders="0" zoomScaleNormal="100" workbookViewId="0">
      <selection activeCell="C27" sqref="C27"/>
    </sheetView>
  </sheetViews>
  <sheetFormatPr defaultRowHeight="14.5" x14ac:dyDescent="0.35"/>
  <sheetData>
    <row r="1" spans="1:20" x14ac:dyDescent="0.35">
      <c r="A1" s="13"/>
      <c r="B1" s="13"/>
      <c r="C1" s="13"/>
      <c r="D1" s="13"/>
      <c r="E1" s="13"/>
      <c r="F1" s="13"/>
      <c r="G1" s="13"/>
      <c r="H1" s="13"/>
      <c r="I1" s="13"/>
      <c r="J1" s="13"/>
      <c r="K1" s="13"/>
      <c r="L1" s="13"/>
      <c r="M1" s="13"/>
      <c r="N1" s="13"/>
      <c r="O1" s="13"/>
      <c r="P1" s="13"/>
      <c r="Q1" s="13"/>
      <c r="R1" s="13"/>
      <c r="S1" s="13"/>
      <c r="T1" s="13"/>
    </row>
    <row r="2" spans="1:20" x14ac:dyDescent="0.35">
      <c r="A2" s="13"/>
      <c r="B2" s="13"/>
      <c r="C2" s="13"/>
      <c r="D2" s="13"/>
      <c r="E2" s="13"/>
      <c r="F2" s="13"/>
      <c r="G2" s="13"/>
      <c r="H2" s="13"/>
      <c r="I2" s="13"/>
      <c r="J2" s="13"/>
      <c r="K2" s="13"/>
      <c r="L2" s="13"/>
      <c r="M2" s="13"/>
      <c r="N2" s="13"/>
      <c r="O2" s="13"/>
      <c r="P2" s="13"/>
      <c r="Q2" s="13"/>
      <c r="R2" s="13"/>
      <c r="S2" s="13"/>
      <c r="T2" s="13"/>
    </row>
    <row r="3" spans="1:20" ht="14.5" customHeight="1" x14ac:dyDescent="0.35">
      <c r="A3" s="13"/>
      <c r="B3" s="13"/>
      <c r="C3" s="13"/>
      <c r="D3" s="13"/>
      <c r="E3" s="13"/>
      <c r="F3" s="13"/>
      <c r="G3" s="13"/>
      <c r="H3" s="13"/>
      <c r="I3" s="13"/>
      <c r="J3" s="13"/>
      <c r="K3" s="13"/>
      <c r="L3" s="13"/>
      <c r="M3" s="13"/>
      <c r="N3" s="13"/>
      <c r="O3" s="13"/>
      <c r="P3" s="13"/>
      <c r="Q3" s="13"/>
      <c r="R3" s="13"/>
      <c r="S3" s="13"/>
      <c r="T3" s="13"/>
    </row>
    <row r="4" spans="1:20" ht="14.5" customHeight="1" x14ac:dyDescent="0.35">
      <c r="A4" s="13"/>
      <c r="B4" s="13"/>
      <c r="C4" s="13"/>
      <c r="D4" s="13"/>
      <c r="E4" s="13"/>
      <c r="F4" s="13"/>
      <c r="G4" s="13"/>
      <c r="H4" s="13"/>
      <c r="I4" s="13"/>
      <c r="J4" s="13"/>
      <c r="K4" s="13"/>
      <c r="L4" s="13"/>
      <c r="M4" s="13"/>
      <c r="N4" s="13"/>
      <c r="O4" s="13"/>
      <c r="P4" s="13"/>
      <c r="Q4" s="13"/>
      <c r="R4" s="13"/>
      <c r="S4" s="13"/>
      <c r="T4" s="13"/>
    </row>
    <row r="5" spans="1:20" ht="14.5" customHeight="1" x14ac:dyDescent="0.35">
      <c r="A5" s="13"/>
      <c r="B5" s="13"/>
      <c r="C5" s="13"/>
      <c r="D5" s="13"/>
      <c r="E5" s="13"/>
      <c r="F5" s="13"/>
      <c r="G5" s="13"/>
      <c r="H5" s="13"/>
      <c r="I5" s="13"/>
      <c r="J5" s="13"/>
      <c r="K5" s="13"/>
      <c r="L5" s="13"/>
      <c r="M5" s="13"/>
      <c r="N5" s="13"/>
      <c r="O5" s="13"/>
      <c r="P5" s="13"/>
      <c r="Q5" s="13"/>
      <c r="R5" s="13"/>
      <c r="S5" s="13"/>
      <c r="T5" s="13"/>
    </row>
    <row r="6" spans="1:20" x14ac:dyDescent="0.35">
      <c r="A6" s="13"/>
      <c r="B6" s="13"/>
      <c r="C6" s="13"/>
      <c r="D6" s="13"/>
      <c r="E6" s="13"/>
      <c r="F6" s="13"/>
      <c r="G6" s="13"/>
      <c r="H6" s="13"/>
      <c r="I6" s="13"/>
      <c r="J6" s="13"/>
      <c r="K6" s="13"/>
      <c r="L6" s="13"/>
      <c r="M6" s="13"/>
      <c r="N6" s="13"/>
      <c r="O6" s="13"/>
      <c r="P6" s="13"/>
      <c r="Q6" s="13"/>
      <c r="R6" s="13"/>
      <c r="S6" s="13"/>
      <c r="T6" s="13"/>
    </row>
    <row r="7" spans="1:20" x14ac:dyDescent="0.35">
      <c r="A7" s="13"/>
      <c r="B7" s="13"/>
      <c r="C7" s="13"/>
      <c r="D7" s="13"/>
      <c r="E7" s="13"/>
      <c r="F7" s="13"/>
      <c r="G7" s="13"/>
      <c r="H7" s="13"/>
      <c r="I7" s="13"/>
      <c r="J7" s="13"/>
      <c r="K7" s="13"/>
      <c r="L7" s="13"/>
      <c r="M7" s="13"/>
      <c r="N7" s="13"/>
      <c r="O7" s="13"/>
      <c r="P7" s="13"/>
      <c r="Q7" s="13"/>
      <c r="R7" s="13"/>
      <c r="S7" s="13"/>
      <c r="T7" s="13"/>
    </row>
    <row r="8" spans="1:20" x14ac:dyDescent="0.35">
      <c r="A8" s="13"/>
      <c r="B8" s="13"/>
      <c r="C8" s="13"/>
      <c r="D8" s="13"/>
      <c r="E8" s="13"/>
      <c r="F8" s="13"/>
      <c r="G8" s="13"/>
      <c r="H8" s="13"/>
      <c r="I8" s="13"/>
      <c r="J8" s="13"/>
      <c r="K8" s="13"/>
      <c r="L8" s="13"/>
      <c r="M8" s="13"/>
      <c r="N8" s="13"/>
      <c r="O8" s="13"/>
      <c r="P8" s="13"/>
      <c r="Q8" s="13"/>
      <c r="R8" s="13"/>
      <c r="S8" s="13"/>
      <c r="T8" s="13"/>
    </row>
    <row r="9" spans="1:20" x14ac:dyDescent="0.35">
      <c r="A9" s="13"/>
      <c r="B9" s="13"/>
      <c r="C9" s="13"/>
      <c r="D9" s="13"/>
      <c r="E9" s="13"/>
      <c r="F9" s="13"/>
      <c r="G9" s="13"/>
      <c r="H9" s="13"/>
      <c r="I9" s="13"/>
      <c r="J9" s="13"/>
      <c r="K9" s="13"/>
      <c r="L9" s="13"/>
      <c r="M9" s="13"/>
      <c r="N9" s="13"/>
      <c r="O9" s="13"/>
      <c r="P9" s="13"/>
      <c r="Q9" s="13"/>
      <c r="R9" s="13"/>
      <c r="S9" s="13"/>
      <c r="T9" s="13"/>
    </row>
    <row r="10" spans="1:20" x14ac:dyDescent="0.35">
      <c r="A10" s="13"/>
      <c r="B10" s="13"/>
      <c r="C10" s="13"/>
      <c r="D10" s="13"/>
      <c r="E10" s="13"/>
      <c r="F10" s="13"/>
      <c r="G10" s="13"/>
      <c r="H10" s="13"/>
      <c r="I10" s="13"/>
      <c r="J10" s="13"/>
      <c r="K10" s="13"/>
      <c r="L10" s="13"/>
      <c r="M10" s="13"/>
      <c r="N10" s="13"/>
      <c r="O10" s="13"/>
      <c r="P10" s="13"/>
      <c r="Q10" s="13"/>
      <c r="R10" s="13"/>
      <c r="S10" s="13"/>
      <c r="T10" s="13"/>
    </row>
    <row r="11" spans="1:20" x14ac:dyDescent="0.35">
      <c r="A11" s="13"/>
      <c r="B11" s="13"/>
      <c r="C11" s="13"/>
      <c r="D11" s="13"/>
      <c r="E11" s="13"/>
      <c r="F11" s="13"/>
      <c r="G11" s="13"/>
      <c r="H11" s="13"/>
      <c r="I11" s="13"/>
      <c r="J11" s="13"/>
      <c r="K11" s="13"/>
      <c r="L11" s="13"/>
      <c r="M11" s="13"/>
      <c r="N11" s="13"/>
      <c r="O11" s="13"/>
      <c r="P11" s="13"/>
      <c r="Q11" s="13"/>
      <c r="R11" s="13"/>
      <c r="S11" s="13"/>
      <c r="T11" s="13"/>
    </row>
    <row r="12" spans="1:20" x14ac:dyDescent="0.35">
      <c r="A12" s="13"/>
      <c r="B12" s="13"/>
      <c r="C12" s="13"/>
      <c r="D12" s="13"/>
      <c r="E12" s="13"/>
      <c r="F12" s="13"/>
      <c r="G12" s="13"/>
      <c r="H12" s="13"/>
      <c r="I12" s="13"/>
      <c r="J12" s="13"/>
      <c r="K12" s="13"/>
      <c r="L12" s="13"/>
      <c r="M12" s="13"/>
      <c r="N12" s="13"/>
      <c r="O12" s="13"/>
      <c r="P12" s="13"/>
      <c r="Q12" s="13"/>
      <c r="R12" s="13"/>
      <c r="S12" s="13"/>
      <c r="T12" s="13"/>
    </row>
    <row r="13" spans="1:20" x14ac:dyDescent="0.35">
      <c r="A13" s="13"/>
      <c r="B13" s="13"/>
      <c r="C13" s="13"/>
      <c r="D13" s="13"/>
      <c r="E13" s="13"/>
      <c r="F13" s="13"/>
      <c r="G13" s="13"/>
      <c r="H13" s="13"/>
      <c r="I13" s="13"/>
      <c r="J13" s="13"/>
      <c r="K13" s="13"/>
      <c r="L13" s="13"/>
      <c r="M13" s="13"/>
      <c r="N13" s="13"/>
      <c r="O13" s="13"/>
      <c r="P13" s="13"/>
      <c r="Q13" s="13"/>
      <c r="R13" s="13"/>
      <c r="S13" s="13"/>
      <c r="T13" s="13"/>
    </row>
    <row r="14" spans="1:20" x14ac:dyDescent="0.35">
      <c r="A14" s="13"/>
      <c r="B14" s="13"/>
      <c r="C14" s="13"/>
      <c r="D14" s="13"/>
      <c r="E14" s="13"/>
      <c r="F14" s="13"/>
      <c r="G14" s="13"/>
      <c r="H14" s="13"/>
      <c r="I14" s="13"/>
      <c r="J14" s="13"/>
      <c r="K14" s="13"/>
      <c r="L14" s="13"/>
      <c r="M14" s="13"/>
      <c r="N14" s="13"/>
      <c r="O14" s="13"/>
      <c r="P14" s="13"/>
      <c r="Q14" s="13"/>
      <c r="R14" s="13"/>
      <c r="S14" s="13"/>
      <c r="T14" s="13"/>
    </row>
    <row r="15" spans="1:20" x14ac:dyDescent="0.35">
      <c r="A15" s="13"/>
      <c r="B15" s="13"/>
      <c r="C15" s="13"/>
      <c r="D15" s="13"/>
      <c r="E15" s="13"/>
      <c r="F15" s="13"/>
      <c r="G15" s="13"/>
      <c r="H15" s="13"/>
      <c r="I15" s="13"/>
      <c r="J15" s="13"/>
      <c r="K15" s="13"/>
      <c r="L15" s="13"/>
      <c r="M15" s="13"/>
      <c r="N15" s="13"/>
      <c r="O15" s="13"/>
      <c r="P15" s="13"/>
      <c r="Q15" s="13"/>
      <c r="R15" s="13"/>
      <c r="S15" s="13"/>
      <c r="T15" s="13"/>
    </row>
    <row r="16" spans="1:20" x14ac:dyDescent="0.35">
      <c r="A16" s="13"/>
      <c r="B16" s="13"/>
      <c r="C16" s="13"/>
      <c r="D16" s="13"/>
      <c r="E16" s="13"/>
      <c r="F16" s="13"/>
      <c r="G16" s="13"/>
      <c r="H16" s="13"/>
      <c r="I16" s="13"/>
      <c r="J16" s="13"/>
      <c r="K16" s="13"/>
      <c r="L16" s="13"/>
      <c r="M16" s="13"/>
      <c r="N16" s="13"/>
      <c r="O16" s="13"/>
      <c r="P16" s="13"/>
      <c r="Q16" s="13"/>
      <c r="R16" s="13"/>
      <c r="S16" s="13"/>
      <c r="T16" s="13"/>
    </row>
    <row r="17" spans="1:20" x14ac:dyDescent="0.35">
      <c r="A17" s="13"/>
      <c r="B17" s="13"/>
      <c r="C17" s="13"/>
      <c r="D17" s="13"/>
      <c r="E17" s="13"/>
      <c r="F17" s="13"/>
      <c r="G17" s="13"/>
      <c r="H17" s="13"/>
      <c r="I17" s="13"/>
      <c r="J17" s="13"/>
      <c r="K17" s="13"/>
      <c r="L17" s="13"/>
      <c r="M17" s="13"/>
      <c r="N17" s="13"/>
      <c r="O17" s="13"/>
      <c r="P17" s="13"/>
      <c r="Q17" s="13"/>
      <c r="R17" s="13"/>
      <c r="S17" s="13"/>
      <c r="T17" s="13"/>
    </row>
    <row r="18" spans="1:20" x14ac:dyDescent="0.35">
      <c r="A18" s="13"/>
      <c r="B18" s="13"/>
      <c r="C18" s="13"/>
      <c r="D18" s="13"/>
      <c r="E18" s="13"/>
      <c r="F18" s="13"/>
      <c r="G18" s="13"/>
      <c r="H18" s="13"/>
      <c r="I18" s="13"/>
      <c r="J18" s="13"/>
      <c r="K18" s="13"/>
      <c r="L18" s="13"/>
      <c r="M18" s="13"/>
      <c r="N18" s="13"/>
      <c r="O18" s="13"/>
      <c r="P18" s="13"/>
      <c r="Q18" s="13"/>
      <c r="R18" s="13"/>
      <c r="S18" s="13"/>
      <c r="T18" s="13"/>
    </row>
    <row r="19" spans="1:20" x14ac:dyDescent="0.35">
      <c r="A19" s="13"/>
      <c r="B19" s="13"/>
      <c r="C19" s="13"/>
      <c r="D19" s="13"/>
      <c r="E19" s="13"/>
      <c r="F19" s="13"/>
      <c r="G19" s="13"/>
      <c r="H19" s="13"/>
      <c r="I19" s="13"/>
      <c r="J19" s="13"/>
      <c r="K19" s="13"/>
      <c r="L19" s="13"/>
      <c r="M19" s="13"/>
      <c r="N19" s="13"/>
      <c r="O19" s="13"/>
      <c r="P19" s="13"/>
      <c r="Q19" s="13"/>
      <c r="R19" s="13"/>
      <c r="S19" s="13"/>
      <c r="T19" s="13"/>
    </row>
    <row r="20" spans="1:20" x14ac:dyDescent="0.35">
      <c r="A20" s="13"/>
      <c r="B20" s="13"/>
      <c r="C20" s="13"/>
      <c r="D20" s="13"/>
      <c r="E20" s="13"/>
      <c r="F20" s="13"/>
      <c r="G20" s="13"/>
      <c r="H20" s="13"/>
      <c r="I20" s="13"/>
      <c r="J20" s="13"/>
      <c r="K20" s="13"/>
      <c r="L20" s="13"/>
      <c r="M20" s="13"/>
      <c r="N20" s="13"/>
      <c r="O20" s="13"/>
      <c r="P20" s="13"/>
      <c r="Q20" s="13"/>
      <c r="R20" s="13"/>
      <c r="S20" s="13"/>
      <c r="T20" s="13"/>
    </row>
    <row r="21" spans="1:20" x14ac:dyDescent="0.35">
      <c r="A21" s="13"/>
      <c r="B21" s="13"/>
      <c r="C21" s="13"/>
      <c r="D21" s="13"/>
      <c r="E21" s="13"/>
      <c r="F21" s="13"/>
      <c r="G21" s="13"/>
      <c r="H21" s="13"/>
      <c r="I21" s="13"/>
      <c r="J21" s="13"/>
      <c r="K21" s="13"/>
      <c r="L21" s="13"/>
      <c r="M21" s="13"/>
      <c r="N21" s="13"/>
      <c r="O21" s="13"/>
      <c r="P21" s="13"/>
      <c r="Q21" s="13"/>
      <c r="R21" s="13"/>
      <c r="S21" s="13"/>
      <c r="T21" s="13"/>
    </row>
    <row r="22" spans="1:20" x14ac:dyDescent="0.35">
      <c r="A22" s="13"/>
      <c r="B22" s="13"/>
      <c r="C22" s="13"/>
      <c r="D22" s="13"/>
      <c r="E22" s="13"/>
      <c r="F22" s="13"/>
      <c r="G22" s="13"/>
      <c r="H22" s="13"/>
      <c r="I22" s="13"/>
      <c r="J22" s="13"/>
      <c r="K22" s="13"/>
      <c r="L22" s="13"/>
      <c r="M22" s="13"/>
      <c r="N22" s="13"/>
      <c r="O22" s="13"/>
      <c r="P22" s="13"/>
      <c r="Q22" s="13"/>
      <c r="R22" s="13"/>
      <c r="S22" s="13"/>
      <c r="T22" s="13"/>
    </row>
    <row r="23" spans="1:20" x14ac:dyDescent="0.35">
      <c r="A23" s="13"/>
      <c r="B23" s="13"/>
      <c r="C23" s="13"/>
      <c r="D23" s="13"/>
      <c r="E23" s="13"/>
      <c r="F23" s="13"/>
      <c r="G23" s="13"/>
      <c r="H23" s="13"/>
      <c r="I23" s="13"/>
      <c r="J23" s="13"/>
      <c r="K23" s="13"/>
      <c r="L23" s="13"/>
      <c r="M23" s="13"/>
      <c r="N23" s="13"/>
      <c r="O23" s="13"/>
      <c r="P23" s="13"/>
      <c r="Q23" s="13"/>
      <c r="R23" s="13"/>
      <c r="S23" s="13"/>
      <c r="T23" s="13"/>
    </row>
    <row r="24" spans="1:20" x14ac:dyDescent="0.35">
      <c r="A24" s="13"/>
      <c r="B24" s="13"/>
      <c r="C24" s="13"/>
      <c r="D24" s="13"/>
      <c r="E24" s="13"/>
      <c r="F24" s="13"/>
      <c r="G24" s="13"/>
      <c r="H24" s="13"/>
      <c r="I24" s="13"/>
      <c r="J24" s="13"/>
      <c r="K24" s="13"/>
      <c r="L24" s="13"/>
      <c r="M24" s="13"/>
      <c r="N24" s="13"/>
      <c r="O24" s="13"/>
      <c r="P24" s="13"/>
      <c r="Q24" s="13"/>
      <c r="R24" s="13"/>
      <c r="S24" s="13"/>
      <c r="T24" s="13"/>
    </row>
    <row r="25" spans="1:20" x14ac:dyDescent="0.35">
      <c r="A25" s="13"/>
      <c r="B25" s="13"/>
      <c r="C25" s="13"/>
      <c r="D25" s="13"/>
      <c r="E25" s="13"/>
      <c r="F25" s="13"/>
      <c r="G25" s="13"/>
      <c r="H25" s="13"/>
      <c r="I25" s="13"/>
      <c r="J25" s="13"/>
      <c r="K25" s="13"/>
      <c r="L25" s="13"/>
      <c r="M25" s="13"/>
      <c r="N25" s="13"/>
      <c r="O25" s="13"/>
      <c r="P25" s="13"/>
      <c r="Q25" s="13"/>
      <c r="R25" s="13"/>
      <c r="S25" s="13"/>
      <c r="T25" s="13"/>
    </row>
    <row r="26" spans="1:20" x14ac:dyDescent="0.35">
      <c r="A26" s="13"/>
      <c r="B26" s="13"/>
      <c r="C26" s="13"/>
      <c r="D26" s="13"/>
      <c r="E26" s="13"/>
      <c r="F26" s="13"/>
      <c r="G26" s="13"/>
      <c r="H26" s="13"/>
      <c r="I26" s="13"/>
      <c r="J26" s="13"/>
      <c r="K26" s="13"/>
      <c r="L26" s="13"/>
      <c r="M26" s="13"/>
      <c r="N26" s="13"/>
      <c r="O26" s="13"/>
      <c r="P26" s="13"/>
      <c r="Q26" s="13"/>
      <c r="R26" s="13"/>
      <c r="S26" s="13"/>
      <c r="T26" s="13"/>
    </row>
    <row r="27" spans="1:20" x14ac:dyDescent="0.35">
      <c r="A27" s="13"/>
      <c r="B27" s="13"/>
      <c r="C27" s="13"/>
      <c r="D27" s="13"/>
      <c r="E27" s="13"/>
      <c r="F27" s="13"/>
      <c r="G27" s="13"/>
      <c r="H27" s="13"/>
      <c r="I27" s="13"/>
      <c r="J27" s="13"/>
      <c r="K27" s="13"/>
      <c r="L27" s="13"/>
      <c r="M27" s="13"/>
      <c r="N27" s="13"/>
      <c r="O27" s="13"/>
      <c r="P27" s="13"/>
      <c r="Q27" s="13"/>
      <c r="R27" s="13"/>
      <c r="S27" s="13"/>
      <c r="T27" s="13"/>
    </row>
    <row r="28" spans="1:20" x14ac:dyDescent="0.35">
      <c r="A28" s="13"/>
      <c r="B28" s="13"/>
      <c r="C28" s="13"/>
      <c r="D28" s="13"/>
      <c r="E28" s="13"/>
      <c r="F28" s="13"/>
      <c r="G28" s="13"/>
      <c r="H28" s="13"/>
      <c r="I28" s="13"/>
      <c r="J28" s="13"/>
      <c r="K28" s="13"/>
      <c r="L28" s="13"/>
      <c r="M28" s="13"/>
      <c r="N28" s="13"/>
      <c r="O28" s="13"/>
      <c r="P28" s="13"/>
      <c r="Q28" s="13"/>
      <c r="R28" s="13"/>
      <c r="S28" s="13"/>
      <c r="T28" s="13"/>
    </row>
    <row r="29" spans="1:20" x14ac:dyDescent="0.35">
      <c r="A29" s="13"/>
      <c r="B29" s="13"/>
      <c r="C29" s="13"/>
      <c r="D29" s="13"/>
      <c r="E29" s="13"/>
      <c r="F29" s="13"/>
      <c r="G29" s="13"/>
      <c r="H29" s="13"/>
      <c r="I29" s="13"/>
      <c r="J29" s="13"/>
      <c r="K29" s="13"/>
      <c r="L29" s="13"/>
      <c r="M29" s="13"/>
      <c r="N29" s="13"/>
      <c r="O29" s="13"/>
      <c r="P29" s="13"/>
      <c r="Q29" s="13"/>
      <c r="R29" s="13"/>
      <c r="S29" s="13"/>
      <c r="T29" s="13"/>
    </row>
    <row r="30" spans="1:20" x14ac:dyDescent="0.35">
      <c r="A30" s="13"/>
      <c r="B30" s="13"/>
      <c r="C30" s="13"/>
      <c r="D30" s="13"/>
      <c r="E30" s="13"/>
      <c r="F30" s="13"/>
      <c r="G30" s="13"/>
      <c r="H30" s="13"/>
      <c r="I30" s="13"/>
      <c r="J30" s="13"/>
      <c r="K30" s="13"/>
      <c r="L30" s="13"/>
      <c r="M30" s="13"/>
      <c r="N30" s="13"/>
      <c r="O30" s="13"/>
      <c r="P30" s="13"/>
      <c r="Q30" s="13"/>
      <c r="R30" s="13"/>
      <c r="S30" s="13"/>
      <c r="T30" s="13"/>
    </row>
    <row r="31" spans="1:20" x14ac:dyDescent="0.35">
      <c r="A31" s="13"/>
      <c r="B31" s="13"/>
      <c r="C31" s="13"/>
      <c r="D31" s="13"/>
      <c r="E31" s="13"/>
      <c r="F31" s="13"/>
      <c r="G31" s="13"/>
      <c r="H31" s="13"/>
      <c r="I31" s="13"/>
      <c r="J31" s="13"/>
      <c r="K31" s="13"/>
      <c r="L31" s="13"/>
      <c r="M31" s="13"/>
      <c r="N31" s="13"/>
      <c r="O31" s="13"/>
      <c r="P31" s="13"/>
      <c r="Q31" s="13"/>
      <c r="R31" s="13"/>
      <c r="S31" s="13"/>
      <c r="T31" s="13"/>
    </row>
    <row r="32" spans="1:20" x14ac:dyDescent="0.35">
      <c r="A32" s="13"/>
      <c r="B32" s="13"/>
      <c r="C32" s="13"/>
      <c r="D32" s="13"/>
      <c r="E32" s="13"/>
      <c r="F32" s="13"/>
      <c r="G32" s="13"/>
      <c r="H32" s="13"/>
      <c r="I32" s="13"/>
      <c r="J32" s="13"/>
      <c r="K32" s="13"/>
      <c r="L32" s="13"/>
      <c r="M32" s="13"/>
      <c r="N32" s="13"/>
      <c r="O32" s="13"/>
      <c r="P32" s="13"/>
      <c r="Q32" s="13"/>
      <c r="R32" s="13"/>
      <c r="S32" s="13"/>
      <c r="T32"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DAE50-A7FA-4021-91DE-898709C920ED}">
  <sheetPr codeName="Sheet6"/>
  <dimension ref="A1:G1046"/>
  <sheetViews>
    <sheetView topLeftCell="A2" workbookViewId="0">
      <selection activeCell="I1045" sqref="I1045"/>
    </sheetView>
  </sheetViews>
  <sheetFormatPr defaultRowHeight="14.5" x14ac:dyDescent="0.35"/>
  <cols>
    <col min="1" max="1" width="32" bestFit="1" customWidth="1"/>
    <col min="2" max="2" width="18" bestFit="1" customWidth="1"/>
    <col min="3" max="3" width="12.1796875" bestFit="1" customWidth="1"/>
    <col min="4" max="4" width="13" bestFit="1" customWidth="1"/>
    <col min="5" max="5" width="0" hidden="1" customWidth="1"/>
  </cols>
  <sheetData>
    <row r="1" spans="1:7" x14ac:dyDescent="0.35">
      <c r="A1" s="1" t="s">
        <v>1</v>
      </c>
      <c r="B1" s="1" t="s">
        <v>0</v>
      </c>
      <c r="C1" s="1" t="s">
        <v>4</v>
      </c>
      <c r="D1" s="1" t="s">
        <v>5</v>
      </c>
    </row>
    <row r="2" spans="1:7" x14ac:dyDescent="0.35">
      <c r="A2" s="1" t="s">
        <v>34</v>
      </c>
      <c r="B2" s="19" t="s">
        <v>33</v>
      </c>
      <c r="C2" s="1" t="s">
        <v>33</v>
      </c>
      <c r="D2" s="1" t="s">
        <v>37</v>
      </c>
      <c r="E2" t="str" cm="1">
        <f t="array" ref="E2:E1046">TEXT(Table6[pokedex_number],"000")</f>
        <v>001</v>
      </c>
      <c r="G2" t="str">
        <f>TEXT(Table6[[#This Row],[pokedex_number]],"000")</f>
        <v>001</v>
      </c>
    </row>
    <row r="3" spans="1:7" x14ac:dyDescent="0.35">
      <c r="A3" s="1" t="s">
        <v>52</v>
      </c>
      <c r="B3" t="s">
        <v>38</v>
      </c>
      <c r="C3" s="1" t="s">
        <v>33</v>
      </c>
      <c r="D3" s="1" t="s">
        <v>37</v>
      </c>
      <c r="E3" t="str">
        <v>002</v>
      </c>
      <c r="G3" t="str">
        <f>TEXT(Table6[[#This Row],[pokedex_number]],"000")</f>
        <v>002</v>
      </c>
    </row>
    <row r="4" spans="1:7" x14ac:dyDescent="0.35">
      <c r="A4" s="1" t="s">
        <v>62</v>
      </c>
      <c r="B4" t="s">
        <v>61</v>
      </c>
      <c r="C4" s="1" t="s">
        <v>33</v>
      </c>
      <c r="D4" s="1" t="s">
        <v>37</v>
      </c>
      <c r="E4" t="str">
        <v>003</v>
      </c>
      <c r="G4" t="str">
        <f>TEXT(Table6[[#This Row],[pokedex_number]],"000")</f>
        <v>003</v>
      </c>
    </row>
    <row r="5" spans="1:7" x14ac:dyDescent="0.35">
      <c r="A5" s="1" t="s">
        <v>70</v>
      </c>
      <c r="B5" t="s">
        <v>61</v>
      </c>
      <c r="C5" s="1" t="s">
        <v>33</v>
      </c>
      <c r="D5" s="1" t="s">
        <v>37</v>
      </c>
      <c r="E5" t="str">
        <v>003</v>
      </c>
      <c r="G5" t="str">
        <f>TEXT(Table6[[#This Row],[pokedex_number]],"000")</f>
        <v>003</v>
      </c>
    </row>
    <row r="6" spans="1:7" x14ac:dyDescent="0.35">
      <c r="A6" s="1" t="s">
        <v>78</v>
      </c>
      <c r="B6" t="s">
        <v>77</v>
      </c>
      <c r="C6" s="1" t="s">
        <v>33</v>
      </c>
      <c r="D6" s="1" t="s">
        <v>37</v>
      </c>
      <c r="E6" t="str">
        <v>004</v>
      </c>
      <c r="G6" t="str">
        <f>TEXT(Table6[[#This Row],[pokedex_number]],"000")</f>
        <v>004</v>
      </c>
    </row>
    <row r="7" spans="1:7" x14ac:dyDescent="0.35">
      <c r="A7" s="1" t="s">
        <v>91</v>
      </c>
      <c r="B7" t="s">
        <v>90</v>
      </c>
      <c r="C7" s="1" t="s">
        <v>33</v>
      </c>
      <c r="D7" s="1" t="s">
        <v>37</v>
      </c>
      <c r="E7" t="str">
        <v>005</v>
      </c>
      <c r="G7" t="str">
        <f>TEXT(Table6[[#This Row],[pokedex_number]],"000")</f>
        <v>005</v>
      </c>
    </row>
    <row r="8" spans="1:7" x14ac:dyDescent="0.35">
      <c r="A8" s="1" t="s">
        <v>96</v>
      </c>
      <c r="B8" t="s">
        <v>95</v>
      </c>
      <c r="C8" s="1" t="s">
        <v>33</v>
      </c>
      <c r="D8" s="1" t="s">
        <v>37</v>
      </c>
      <c r="E8" t="str">
        <v>006</v>
      </c>
      <c r="G8" t="str">
        <f>TEXT(Table6[[#This Row],[pokedex_number]],"000")</f>
        <v>006</v>
      </c>
    </row>
    <row r="9" spans="1:7" x14ac:dyDescent="0.35">
      <c r="A9" s="1" t="s">
        <v>107</v>
      </c>
      <c r="B9" t="s">
        <v>95</v>
      </c>
      <c r="C9" s="1" t="s">
        <v>33</v>
      </c>
      <c r="D9" s="1" t="s">
        <v>37</v>
      </c>
      <c r="E9" t="str">
        <v>006</v>
      </c>
      <c r="G9" t="str">
        <f>TEXT(Table6[[#This Row],[pokedex_number]],"000")</f>
        <v>006</v>
      </c>
    </row>
    <row r="10" spans="1:7" x14ac:dyDescent="0.35">
      <c r="A10" s="1" t="s">
        <v>114</v>
      </c>
      <c r="B10" t="s">
        <v>95</v>
      </c>
      <c r="C10" s="1" t="s">
        <v>33</v>
      </c>
      <c r="D10" s="1" t="s">
        <v>37</v>
      </c>
      <c r="E10" t="str">
        <v>006</v>
      </c>
      <c r="G10" t="str">
        <f>TEXT(Table6[[#This Row],[pokedex_number]],"000")</f>
        <v>006</v>
      </c>
    </row>
    <row r="11" spans="1:7" x14ac:dyDescent="0.35">
      <c r="A11" s="1" t="s">
        <v>120</v>
      </c>
      <c r="B11" t="s">
        <v>106</v>
      </c>
      <c r="C11" s="1" t="s">
        <v>33</v>
      </c>
      <c r="D11" s="1" t="s">
        <v>37</v>
      </c>
      <c r="E11" t="str">
        <v>007</v>
      </c>
      <c r="G11" t="str">
        <f>TEXT(Table6[[#This Row],[pokedex_number]],"000")</f>
        <v>007</v>
      </c>
    </row>
    <row r="12" spans="1:7" x14ac:dyDescent="0.35">
      <c r="A12" s="1" t="s">
        <v>131</v>
      </c>
      <c r="B12" t="s">
        <v>113</v>
      </c>
      <c r="C12" s="1" t="s">
        <v>33</v>
      </c>
      <c r="D12" s="1" t="s">
        <v>37</v>
      </c>
      <c r="E12" t="str">
        <v>008</v>
      </c>
      <c r="G12" t="str">
        <f>TEXT(Table6[[#This Row],[pokedex_number]],"000")</f>
        <v>008</v>
      </c>
    </row>
    <row r="13" spans="1:7" x14ac:dyDescent="0.35">
      <c r="A13" s="1" t="s">
        <v>136</v>
      </c>
      <c r="B13" t="s">
        <v>119</v>
      </c>
      <c r="C13" s="1" t="s">
        <v>33</v>
      </c>
      <c r="D13" s="1" t="s">
        <v>37</v>
      </c>
      <c r="E13" t="str">
        <v>009</v>
      </c>
      <c r="G13" t="str">
        <f>TEXT(Table6[[#This Row],[pokedex_number]],"000")</f>
        <v>009</v>
      </c>
    </row>
    <row r="14" spans="1:7" x14ac:dyDescent="0.35">
      <c r="A14" s="1" t="s">
        <v>144</v>
      </c>
      <c r="B14" t="s">
        <v>119</v>
      </c>
      <c r="C14" s="1" t="s">
        <v>33</v>
      </c>
      <c r="D14" s="1" t="s">
        <v>37</v>
      </c>
      <c r="E14" t="str">
        <v>009</v>
      </c>
      <c r="G14" t="str">
        <f>TEXT(Table6[[#This Row],[pokedex_number]],"000")</f>
        <v>009</v>
      </c>
    </row>
    <row r="15" spans="1:7" x14ac:dyDescent="0.35">
      <c r="A15" s="1" t="s">
        <v>151</v>
      </c>
      <c r="B15" t="s">
        <v>130</v>
      </c>
      <c r="C15" s="1" t="s">
        <v>33</v>
      </c>
      <c r="D15" s="1" t="s">
        <v>37</v>
      </c>
      <c r="E15" t="str">
        <v>010</v>
      </c>
      <c r="G15" t="str">
        <f>TEXT(Table6[[#This Row],[pokedex_number]],"000")</f>
        <v>010</v>
      </c>
    </row>
    <row r="16" spans="1:7" x14ac:dyDescent="0.35">
      <c r="A16" s="1" t="s">
        <v>164</v>
      </c>
      <c r="B16" t="s">
        <v>135</v>
      </c>
      <c r="C16" s="1" t="s">
        <v>33</v>
      </c>
      <c r="D16" s="1" t="s">
        <v>37</v>
      </c>
      <c r="E16" t="str">
        <v>011</v>
      </c>
      <c r="G16" t="str">
        <f>TEXT(Table6[[#This Row],[pokedex_number]],"000")</f>
        <v>011</v>
      </c>
    </row>
    <row r="17" spans="1:7" x14ac:dyDescent="0.35">
      <c r="A17" s="1" t="s">
        <v>172</v>
      </c>
      <c r="B17" t="s">
        <v>143</v>
      </c>
      <c r="C17" s="1" t="s">
        <v>33</v>
      </c>
      <c r="D17" s="1" t="s">
        <v>37</v>
      </c>
      <c r="E17" t="str">
        <v>012</v>
      </c>
      <c r="G17" t="str">
        <f>TEXT(Table6[[#This Row],[pokedex_number]],"000")</f>
        <v>012</v>
      </c>
    </row>
    <row r="18" spans="1:7" x14ac:dyDescent="0.35">
      <c r="A18" s="1" t="s">
        <v>181</v>
      </c>
      <c r="B18" t="s">
        <v>150</v>
      </c>
      <c r="C18" s="1" t="s">
        <v>33</v>
      </c>
      <c r="D18" s="1" t="s">
        <v>37</v>
      </c>
      <c r="E18" t="str">
        <v>013</v>
      </c>
      <c r="G18" t="str">
        <f>TEXT(Table6[[#This Row],[pokedex_number]],"000")</f>
        <v>013</v>
      </c>
    </row>
    <row r="19" spans="1:7" x14ac:dyDescent="0.35">
      <c r="A19" s="1" t="s">
        <v>186</v>
      </c>
      <c r="B19" t="s">
        <v>163</v>
      </c>
      <c r="C19" s="1" t="s">
        <v>33</v>
      </c>
      <c r="D19" s="1" t="s">
        <v>37</v>
      </c>
      <c r="E19" t="str">
        <v>014</v>
      </c>
      <c r="G19" t="str">
        <f>TEXT(Table6[[#This Row],[pokedex_number]],"000")</f>
        <v>014</v>
      </c>
    </row>
    <row r="20" spans="1:7" x14ac:dyDescent="0.35">
      <c r="A20" s="1" t="s">
        <v>190</v>
      </c>
      <c r="B20" t="s">
        <v>162</v>
      </c>
      <c r="C20" s="1" t="s">
        <v>33</v>
      </c>
      <c r="D20" s="1" t="s">
        <v>37</v>
      </c>
      <c r="E20" t="str">
        <v>015</v>
      </c>
      <c r="G20" t="str">
        <f>TEXT(Table6[[#This Row],[pokedex_number]],"000")</f>
        <v>015</v>
      </c>
    </row>
    <row r="21" spans="1:7" x14ac:dyDescent="0.35">
      <c r="A21" s="1" t="s">
        <v>197</v>
      </c>
      <c r="B21" t="s">
        <v>162</v>
      </c>
      <c r="C21" s="1" t="s">
        <v>33</v>
      </c>
      <c r="D21" s="1" t="s">
        <v>37</v>
      </c>
      <c r="E21" t="str">
        <v>015</v>
      </c>
      <c r="G21" t="str">
        <f>TEXT(Table6[[#This Row],[pokedex_number]],"000")</f>
        <v>015</v>
      </c>
    </row>
    <row r="22" spans="1:7" x14ac:dyDescent="0.35">
      <c r="A22" s="1" t="s">
        <v>203</v>
      </c>
      <c r="B22" t="s">
        <v>180</v>
      </c>
      <c r="C22" s="1" t="s">
        <v>33</v>
      </c>
      <c r="D22" s="1" t="s">
        <v>37</v>
      </c>
      <c r="E22" t="str">
        <v>016</v>
      </c>
      <c r="G22" t="str">
        <f>TEXT(Table6[[#This Row],[pokedex_number]],"000")</f>
        <v>016</v>
      </c>
    </row>
    <row r="23" spans="1:7" x14ac:dyDescent="0.35">
      <c r="A23" s="1" t="s">
        <v>212</v>
      </c>
      <c r="B23" t="s">
        <v>185</v>
      </c>
      <c r="C23" s="1" t="s">
        <v>33</v>
      </c>
      <c r="D23" s="1" t="s">
        <v>37</v>
      </c>
      <c r="E23" t="str">
        <v>017</v>
      </c>
      <c r="G23" t="str">
        <f>TEXT(Table6[[#This Row],[pokedex_number]],"000")</f>
        <v>017</v>
      </c>
    </row>
    <row r="24" spans="1:7" x14ac:dyDescent="0.35">
      <c r="A24" s="1" t="s">
        <v>218</v>
      </c>
      <c r="B24" t="s">
        <v>189</v>
      </c>
      <c r="C24" s="1" t="s">
        <v>33</v>
      </c>
      <c r="D24" s="1" t="s">
        <v>37</v>
      </c>
      <c r="E24" t="str">
        <v>018</v>
      </c>
      <c r="G24" t="str">
        <f>TEXT(Table6[[#This Row],[pokedex_number]],"000")</f>
        <v>018</v>
      </c>
    </row>
    <row r="25" spans="1:7" x14ac:dyDescent="0.35">
      <c r="A25" s="1" t="s">
        <v>225</v>
      </c>
      <c r="B25" t="s">
        <v>189</v>
      </c>
      <c r="C25" s="1" t="s">
        <v>33</v>
      </c>
      <c r="D25" s="1" t="s">
        <v>37</v>
      </c>
      <c r="E25" t="str">
        <v>018</v>
      </c>
      <c r="G25" t="str">
        <f>TEXT(Table6[[#This Row],[pokedex_number]],"000")</f>
        <v>018</v>
      </c>
    </row>
    <row r="26" spans="1:7" x14ac:dyDescent="0.35">
      <c r="A26" s="1" t="s">
        <v>231</v>
      </c>
      <c r="B26" t="s">
        <v>196</v>
      </c>
      <c r="C26" s="1" t="s">
        <v>33</v>
      </c>
      <c r="D26" s="1" t="s">
        <v>37</v>
      </c>
      <c r="E26" t="str">
        <v>019</v>
      </c>
      <c r="G26" t="str">
        <f>TEXT(Table6[[#This Row],[pokedex_number]],"000")</f>
        <v>019</v>
      </c>
    </row>
    <row r="27" spans="1:7" x14ac:dyDescent="0.35">
      <c r="A27" s="1" t="s">
        <v>239</v>
      </c>
      <c r="B27" t="s">
        <v>196</v>
      </c>
      <c r="C27" s="1" t="s">
        <v>33</v>
      </c>
      <c r="D27" s="1" t="s">
        <v>37</v>
      </c>
      <c r="E27" t="str">
        <v>019</v>
      </c>
      <c r="G27" t="str">
        <f>TEXT(Table6[[#This Row],[pokedex_number]],"000")</f>
        <v>019</v>
      </c>
    </row>
    <row r="28" spans="1:7" x14ac:dyDescent="0.35">
      <c r="A28" s="1" t="s">
        <v>243</v>
      </c>
      <c r="B28" t="s">
        <v>51</v>
      </c>
      <c r="C28" s="1" t="s">
        <v>33</v>
      </c>
      <c r="D28" s="1" t="s">
        <v>37</v>
      </c>
      <c r="E28" t="str">
        <v>020</v>
      </c>
      <c r="G28" t="str">
        <f>TEXT(Table6[[#This Row],[pokedex_number]],"000")</f>
        <v>020</v>
      </c>
    </row>
    <row r="29" spans="1:7" x14ac:dyDescent="0.35">
      <c r="A29" s="1" t="s">
        <v>251</v>
      </c>
      <c r="B29" t="s">
        <v>51</v>
      </c>
      <c r="C29" s="1" t="s">
        <v>33</v>
      </c>
      <c r="D29" s="1" t="s">
        <v>37</v>
      </c>
      <c r="E29" t="str">
        <v>020</v>
      </c>
      <c r="G29" t="str">
        <f>TEXT(Table6[[#This Row],[pokedex_number]],"000")</f>
        <v>020</v>
      </c>
    </row>
    <row r="30" spans="1:7" x14ac:dyDescent="0.35">
      <c r="A30" s="1" t="s">
        <v>254</v>
      </c>
      <c r="B30" t="s">
        <v>211</v>
      </c>
      <c r="C30" s="1" t="s">
        <v>33</v>
      </c>
      <c r="D30" s="1" t="s">
        <v>37</v>
      </c>
      <c r="E30" t="str">
        <v>021</v>
      </c>
      <c r="G30" t="str">
        <f>TEXT(Table6[[#This Row],[pokedex_number]],"000")</f>
        <v>021</v>
      </c>
    </row>
    <row r="31" spans="1:7" x14ac:dyDescent="0.35">
      <c r="A31" s="1" t="s">
        <v>260</v>
      </c>
      <c r="B31" t="s">
        <v>217</v>
      </c>
      <c r="C31" s="1" t="s">
        <v>33</v>
      </c>
      <c r="D31" s="1" t="s">
        <v>37</v>
      </c>
      <c r="E31" t="str">
        <v>022</v>
      </c>
      <c r="G31" t="str">
        <f>TEXT(Table6[[#This Row],[pokedex_number]],"000")</f>
        <v>022</v>
      </c>
    </row>
    <row r="32" spans="1:7" x14ac:dyDescent="0.35">
      <c r="A32" s="1" t="s">
        <v>266</v>
      </c>
      <c r="B32" t="s">
        <v>224</v>
      </c>
      <c r="C32" s="1" t="s">
        <v>33</v>
      </c>
      <c r="D32" s="1" t="s">
        <v>37</v>
      </c>
      <c r="E32" t="str">
        <v>023</v>
      </c>
      <c r="G32" t="str">
        <f>TEXT(Table6[[#This Row],[pokedex_number]],"000")</f>
        <v>023</v>
      </c>
    </row>
    <row r="33" spans="1:7" x14ac:dyDescent="0.35">
      <c r="A33" s="1" t="s">
        <v>273</v>
      </c>
      <c r="B33" t="s">
        <v>230</v>
      </c>
      <c r="C33" s="1" t="s">
        <v>33</v>
      </c>
      <c r="D33" s="1" t="s">
        <v>37</v>
      </c>
      <c r="E33" t="str">
        <v>024</v>
      </c>
      <c r="G33" t="str">
        <f>TEXT(Table6[[#This Row],[pokedex_number]],"000")</f>
        <v>024</v>
      </c>
    </row>
    <row r="34" spans="1:7" x14ac:dyDescent="0.35">
      <c r="A34" s="1" t="s">
        <v>280</v>
      </c>
      <c r="B34" t="s">
        <v>170</v>
      </c>
      <c r="C34" s="1" t="s">
        <v>33</v>
      </c>
      <c r="D34" s="1" t="s">
        <v>37</v>
      </c>
      <c r="E34" t="str">
        <v>025</v>
      </c>
      <c r="G34" t="str">
        <f>TEXT(Table6[[#This Row],[pokedex_number]],"000")</f>
        <v>025</v>
      </c>
    </row>
    <row r="35" spans="1:7" x14ac:dyDescent="0.35">
      <c r="A35" s="1" t="s">
        <v>290</v>
      </c>
      <c r="B35" t="s">
        <v>170</v>
      </c>
      <c r="C35" s="1" t="s">
        <v>33</v>
      </c>
      <c r="D35" s="1" t="s">
        <v>37</v>
      </c>
      <c r="E35" t="str">
        <v>025</v>
      </c>
      <c r="G35" t="str">
        <f>TEXT(Table6[[#This Row],[pokedex_number]],"000")</f>
        <v>025</v>
      </c>
    </row>
    <row r="36" spans="1:7" x14ac:dyDescent="0.35">
      <c r="A36" s="1" t="s">
        <v>293</v>
      </c>
      <c r="B36" t="s">
        <v>242</v>
      </c>
      <c r="C36" s="1" t="s">
        <v>33</v>
      </c>
      <c r="D36" s="1" t="s">
        <v>37</v>
      </c>
      <c r="E36" t="str">
        <v>026</v>
      </c>
      <c r="G36" t="str">
        <f>TEXT(Table6[[#This Row],[pokedex_number]],"000")</f>
        <v>026</v>
      </c>
    </row>
    <row r="37" spans="1:7" x14ac:dyDescent="0.35">
      <c r="A37" s="1" t="s">
        <v>298</v>
      </c>
      <c r="B37" t="s">
        <v>242</v>
      </c>
      <c r="C37" s="1" t="s">
        <v>33</v>
      </c>
      <c r="D37" s="1" t="s">
        <v>37</v>
      </c>
      <c r="E37" t="str">
        <v>026</v>
      </c>
      <c r="G37" t="str">
        <f>TEXT(Table6[[#This Row],[pokedex_number]],"000")</f>
        <v>026</v>
      </c>
    </row>
    <row r="38" spans="1:7" x14ac:dyDescent="0.35">
      <c r="A38" s="1" t="s">
        <v>301</v>
      </c>
      <c r="B38" t="s">
        <v>250</v>
      </c>
      <c r="C38" s="1" t="s">
        <v>33</v>
      </c>
      <c r="D38" s="1" t="s">
        <v>37</v>
      </c>
      <c r="E38" t="str">
        <v>027</v>
      </c>
      <c r="G38" t="str">
        <f>TEXT(Table6[[#This Row],[pokedex_number]],"000")</f>
        <v>027</v>
      </c>
    </row>
    <row r="39" spans="1:7" x14ac:dyDescent="0.35">
      <c r="A39" s="1" t="s">
        <v>309</v>
      </c>
      <c r="B39" t="s">
        <v>250</v>
      </c>
      <c r="C39" s="1" t="s">
        <v>33</v>
      </c>
      <c r="D39" s="1" t="s">
        <v>37</v>
      </c>
      <c r="E39" t="str">
        <v>027</v>
      </c>
      <c r="G39" t="str">
        <f>TEXT(Table6[[#This Row],[pokedex_number]],"000")</f>
        <v>027</v>
      </c>
    </row>
    <row r="40" spans="1:7" x14ac:dyDescent="0.35">
      <c r="A40" s="1" t="s">
        <v>315</v>
      </c>
      <c r="B40" t="s">
        <v>253</v>
      </c>
      <c r="C40" s="1" t="s">
        <v>33</v>
      </c>
      <c r="D40" s="1" t="s">
        <v>37</v>
      </c>
      <c r="E40" t="str">
        <v>028</v>
      </c>
      <c r="G40" t="str">
        <f>TEXT(Table6[[#This Row],[pokedex_number]],"000")</f>
        <v>028</v>
      </c>
    </row>
    <row r="41" spans="1:7" x14ac:dyDescent="0.35">
      <c r="A41" s="1" t="s">
        <v>320</v>
      </c>
      <c r="B41" t="s">
        <v>253</v>
      </c>
      <c r="C41" s="1" t="s">
        <v>33</v>
      </c>
      <c r="D41" s="1" t="s">
        <v>37</v>
      </c>
      <c r="E41" t="str">
        <v>028</v>
      </c>
      <c r="G41" t="str">
        <f>TEXT(Table6[[#This Row],[pokedex_number]],"000")</f>
        <v>028</v>
      </c>
    </row>
    <row r="42" spans="1:7" x14ac:dyDescent="0.35">
      <c r="A42" s="1" t="s">
        <v>321</v>
      </c>
      <c r="B42" t="s">
        <v>259</v>
      </c>
      <c r="C42" s="1" t="s">
        <v>33</v>
      </c>
      <c r="D42" s="1" t="s">
        <v>37</v>
      </c>
      <c r="E42" t="str">
        <v>029</v>
      </c>
      <c r="G42" t="str">
        <f>TEXT(Table6[[#This Row],[pokedex_number]],"000")</f>
        <v>029</v>
      </c>
    </row>
    <row r="43" spans="1:7" x14ac:dyDescent="0.35">
      <c r="A43" s="1" t="s">
        <v>329</v>
      </c>
      <c r="B43" t="s">
        <v>158</v>
      </c>
      <c r="C43" s="1" t="s">
        <v>33</v>
      </c>
      <c r="D43" s="1" t="s">
        <v>37</v>
      </c>
      <c r="E43" t="str">
        <v>030</v>
      </c>
      <c r="G43" t="str">
        <f>TEXT(Table6[[#This Row],[pokedex_number]],"000")</f>
        <v>030</v>
      </c>
    </row>
    <row r="44" spans="1:7" x14ac:dyDescent="0.35">
      <c r="A44" s="1" t="s">
        <v>336</v>
      </c>
      <c r="B44" t="s">
        <v>258</v>
      </c>
      <c r="C44" s="1" t="s">
        <v>33</v>
      </c>
      <c r="D44" s="1" t="s">
        <v>37</v>
      </c>
      <c r="E44" t="str">
        <v>031</v>
      </c>
      <c r="G44" t="str">
        <f>TEXT(Table6[[#This Row],[pokedex_number]],"000")</f>
        <v>031</v>
      </c>
    </row>
    <row r="45" spans="1:7" x14ac:dyDescent="0.35">
      <c r="A45" s="1" t="s">
        <v>344</v>
      </c>
      <c r="B45" t="s">
        <v>279</v>
      </c>
      <c r="C45" s="1" t="s">
        <v>33</v>
      </c>
      <c r="D45" s="1" t="s">
        <v>37</v>
      </c>
      <c r="E45" t="str">
        <v>032</v>
      </c>
      <c r="G45" t="str">
        <f>TEXT(Table6[[#This Row],[pokedex_number]],"000")</f>
        <v>032</v>
      </c>
    </row>
    <row r="46" spans="1:7" x14ac:dyDescent="0.35">
      <c r="A46" s="1" t="s">
        <v>349</v>
      </c>
      <c r="B46" t="s">
        <v>289</v>
      </c>
      <c r="C46" s="1" t="s">
        <v>33</v>
      </c>
      <c r="D46" s="1" t="s">
        <v>37</v>
      </c>
      <c r="E46" t="str">
        <v>033</v>
      </c>
      <c r="G46" t="str">
        <f>TEXT(Table6[[#This Row],[pokedex_number]],"000")</f>
        <v>033</v>
      </c>
    </row>
    <row r="47" spans="1:7" x14ac:dyDescent="0.35">
      <c r="A47" s="1" t="s">
        <v>351</v>
      </c>
      <c r="B47" t="s">
        <v>292</v>
      </c>
      <c r="C47" s="1" t="s">
        <v>33</v>
      </c>
      <c r="D47" s="1" t="s">
        <v>37</v>
      </c>
      <c r="E47" t="str">
        <v>034</v>
      </c>
      <c r="G47" t="str">
        <f>TEXT(Table6[[#This Row],[pokedex_number]],"000")</f>
        <v>034</v>
      </c>
    </row>
    <row r="48" spans="1:7" x14ac:dyDescent="0.35">
      <c r="A48" s="1" t="s">
        <v>354</v>
      </c>
      <c r="B48" t="s">
        <v>159</v>
      </c>
      <c r="C48" s="1" t="s">
        <v>33</v>
      </c>
      <c r="D48" s="1" t="s">
        <v>37</v>
      </c>
      <c r="E48" t="str">
        <v>035</v>
      </c>
      <c r="G48" t="str">
        <f>TEXT(Table6[[#This Row],[pokedex_number]],"000")</f>
        <v>035</v>
      </c>
    </row>
    <row r="49" spans="1:7" x14ac:dyDescent="0.35">
      <c r="A49" s="1" t="s">
        <v>364</v>
      </c>
      <c r="B49" t="s">
        <v>300</v>
      </c>
      <c r="C49" s="1" t="s">
        <v>33</v>
      </c>
      <c r="D49" s="1" t="s">
        <v>37</v>
      </c>
      <c r="E49" t="str">
        <v>036</v>
      </c>
      <c r="G49" t="str">
        <f>TEXT(Table6[[#This Row],[pokedex_number]],"000")</f>
        <v>036</v>
      </c>
    </row>
    <row r="50" spans="1:7" x14ac:dyDescent="0.35">
      <c r="A50" s="1" t="s">
        <v>371</v>
      </c>
      <c r="B50" t="s">
        <v>308</v>
      </c>
      <c r="C50" s="1" t="s">
        <v>33</v>
      </c>
      <c r="D50" s="1" t="s">
        <v>37</v>
      </c>
      <c r="E50" t="str">
        <v>037</v>
      </c>
      <c r="G50" t="str">
        <f>TEXT(Table6[[#This Row],[pokedex_number]],"000")</f>
        <v>037</v>
      </c>
    </row>
    <row r="51" spans="1:7" x14ac:dyDescent="0.35">
      <c r="A51" s="1" t="s">
        <v>375</v>
      </c>
      <c r="B51" t="s">
        <v>308</v>
      </c>
      <c r="C51" s="1" t="s">
        <v>33</v>
      </c>
      <c r="D51" s="1" t="s">
        <v>37</v>
      </c>
      <c r="E51" t="str">
        <v>037</v>
      </c>
      <c r="G51" t="str">
        <f>TEXT(Table6[[#This Row],[pokedex_number]],"000")</f>
        <v>037</v>
      </c>
    </row>
    <row r="52" spans="1:7" x14ac:dyDescent="0.35">
      <c r="A52" s="1" t="s">
        <v>377</v>
      </c>
      <c r="B52" t="s">
        <v>314</v>
      </c>
      <c r="C52" s="1" t="s">
        <v>33</v>
      </c>
      <c r="D52" s="1" t="s">
        <v>37</v>
      </c>
      <c r="E52" t="str">
        <v>038</v>
      </c>
      <c r="G52" t="str">
        <f>TEXT(Table6[[#This Row],[pokedex_number]],"000")</f>
        <v>038</v>
      </c>
    </row>
    <row r="53" spans="1:7" x14ac:dyDescent="0.35">
      <c r="A53" s="1" t="s">
        <v>381</v>
      </c>
      <c r="B53" t="s">
        <v>314</v>
      </c>
      <c r="C53" s="1" t="s">
        <v>33</v>
      </c>
      <c r="D53" s="1" t="s">
        <v>37</v>
      </c>
      <c r="E53" t="str">
        <v>038</v>
      </c>
      <c r="G53" t="str">
        <f>TEXT(Table6[[#This Row],[pokedex_number]],"000")</f>
        <v>038</v>
      </c>
    </row>
    <row r="54" spans="1:7" x14ac:dyDescent="0.35">
      <c r="A54" s="1" t="s">
        <v>382</v>
      </c>
      <c r="B54" t="s">
        <v>85</v>
      </c>
      <c r="C54" s="1" t="s">
        <v>33</v>
      </c>
      <c r="D54" s="1" t="s">
        <v>37</v>
      </c>
      <c r="E54" t="str">
        <v>039</v>
      </c>
      <c r="G54" t="str">
        <f>TEXT(Table6[[#This Row],[pokedex_number]],"000")</f>
        <v>039</v>
      </c>
    </row>
    <row r="55" spans="1:7" x14ac:dyDescent="0.35">
      <c r="A55" s="1" t="s">
        <v>389</v>
      </c>
      <c r="B55" t="s">
        <v>184</v>
      </c>
      <c r="C55" s="1" t="s">
        <v>33</v>
      </c>
      <c r="D55" s="1" t="s">
        <v>37</v>
      </c>
      <c r="E55" t="str">
        <v>040</v>
      </c>
      <c r="G55" t="str">
        <f>TEXT(Table6[[#This Row],[pokedex_number]],"000")</f>
        <v>040</v>
      </c>
    </row>
    <row r="56" spans="1:7" x14ac:dyDescent="0.35">
      <c r="A56" s="1" t="s">
        <v>395</v>
      </c>
      <c r="B56" t="s">
        <v>327</v>
      </c>
      <c r="C56" s="1" t="s">
        <v>33</v>
      </c>
      <c r="D56" s="1" t="s">
        <v>37</v>
      </c>
      <c r="E56" t="str">
        <v>041</v>
      </c>
      <c r="G56" t="str">
        <f>TEXT(Table6[[#This Row],[pokedex_number]],"000")</f>
        <v>041</v>
      </c>
    </row>
    <row r="57" spans="1:7" x14ac:dyDescent="0.35">
      <c r="A57" s="1" t="s">
        <v>400</v>
      </c>
      <c r="B57" t="s">
        <v>335</v>
      </c>
      <c r="C57" s="1" t="s">
        <v>33</v>
      </c>
      <c r="D57" s="1" t="s">
        <v>37</v>
      </c>
      <c r="E57" t="str">
        <v>042</v>
      </c>
      <c r="G57" t="str">
        <f>TEXT(Table6[[#This Row],[pokedex_number]],"000")</f>
        <v>042</v>
      </c>
    </row>
    <row r="58" spans="1:7" x14ac:dyDescent="0.35">
      <c r="A58" s="1" t="s">
        <v>403</v>
      </c>
      <c r="B58" t="s">
        <v>87</v>
      </c>
      <c r="C58" s="1" t="s">
        <v>33</v>
      </c>
      <c r="D58" s="1" t="s">
        <v>37</v>
      </c>
      <c r="E58" t="str">
        <v>043</v>
      </c>
      <c r="G58" t="str">
        <f>TEXT(Table6[[#This Row],[pokedex_number]],"000")</f>
        <v>043</v>
      </c>
    </row>
    <row r="59" spans="1:7" x14ac:dyDescent="0.35">
      <c r="A59" s="1" t="s">
        <v>406</v>
      </c>
      <c r="B59" t="s">
        <v>127</v>
      </c>
      <c r="C59" s="1" t="s">
        <v>33</v>
      </c>
      <c r="D59" s="1" t="s">
        <v>37</v>
      </c>
      <c r="E59" t="str">
        <v>044</v>
      </c>
      <c r="G59" t="str">
        <f>TEXT(Table6[[#This Row],[pokedex_number]],"000")</f>
        <v>044</v>
      </c>
    </row>
    <row r="60" spans="1:7" x14ac:dyDescent="0.35">
      <c r="A60" s="1" t="s">
        <v>411</v>
      </c>
      <c r="B60" t="s">
        <v>44</v>
      </c>
      <c r="C60" s="1" t="s">
        <v>33</v>
      </c>
      <c r="D60" s="1" t="s">
        <v>37</v>
      </c>
      <c r="E60" t="str">
        <v>045</v>
      </c>
      <c r="G60" t="str">
        <f>TEXT(Table6[[#This Row],[pokedex_number]],"000")</f>
        <v>045</v>
      </c>
    </row>
    <row r="61" spans="1:7" x14ac:dyDescent="0.35">
      <c r="A61" s="1" t="s">
        <v>417</v>
      </c>
      <c r="B61" t="s">
        <v>347</v>
      </c>
      <c r="C61" s="1" t="s">
        <v>33</v>
      </c>
      <c r="D61" s="1" t="s">
        <v>37</v>
      </c>
      <c r="E61" t="str">
        <v>046</v>
      </c>
      <c r="G61" t="str">
        <f>TEXT(Table6[[#This Row],[pokedex_number]],"000")</f>
        <v>046</v>
      </c>
    </row>
    <row r="62" spans="1:7" x14ac:dyDescent="0.35">
      <c r="A62" s="1" t="s">
        <v>421</v>
      </c>
      <c r="B62" t="s">
        <v>326</v>
      </c>
      <c r="C62" s="1" t="s">
        <v>33</v>
      </c>
      <c r="D62" s="1" t="s">
        <v>37</v>
      </c>
      <c r="E62" t="str">
        <v>047</v>
      </c>
      <c r="G62" t="str">
        <f>TEXT(Table6[[#This Row],[pokedex_number]],"000")</f>
        <v>047</v>
      </c>
    </row>
    <row r="63" spans="1:7" x14ac:dyDescent="0.35">
      <c r="A63" s="1" t="s">
        <v>424</v>
      </c>
      <c r="B63" t="s">
        <v>128</v>
      </c>
      <c r="C63" s="1" t="s">
        <v>33</v>
      </c>
      <c r="D63" s="1" t="s">
        <v>37</v>
      </c>
      <c r="E63" t="str">
        <v>048</v>
      </c>
      <c r="G63" t="str">
        <f>TEXT(Table6[[#This Row],[pokedex_number]],"000")</f>
        <v>048</v>
      </c>
    </row>
    <row r="64" spans="1:7" x14ac:dyDescent="0.35">
      <c r="A64" s="1" t="s">
        <v>428</v>
      </c>
      <c r="B64" t="s">
        <v>45</v>
      </c>
      <c r="C64" s="1" t="s">
        <v>33</v>
      </c>
      <c r="D64" s="1" t="s">
        <v>37</v>
      </c>
      <c r="E64" t="str">
        <v>049</v>
      </c>
      <c r="G64" t="str">
        <f>TEXT(Table6[[#This Row],[pokedex_number]],"000")</f>
        <v>049</v>
      </c>
    </row>
    <row r="65" spans="1:7" x14ac:dyDescent="0.35">
      <c r="A65" s="1" t="s">
        <v>432</v>
      </c>
      <c r="B65" t="s">
        <v>88</v>
      </c>
      <c r="C65" s="1" t="s">
        <v>33</v>
      </c>
      <c r="D65" s="1" t="s">
        <v>37</v>
      </c>
      <c r="E65" t="str">
        <v>050</v>
      </c>
      <c r="G65" t="str">
        <f>TEXT(Table6[[#This Row],[pokedex_number]],"000")</f>
        <v>050</v>
      </c>
    </row>
    <row r="66" spans="1:7" x14ac:dyDescent="0.35">
      <c r="A66" s="1" t="s">
        <v>438</v>
      </c>
      <c r="B66" t="s">
        <v>88</v>
      </c>
      <c r="C66" s="1" t="s">
        <v>33</v>
      </c>
      <c r="D66" s="1" t="s">
        <v>37</v>
      </c>
      <c r="E66" t="str">
        <v>050</v>
      </c>
      <c r="G66" t="str">
        <f>TEXT(Table6[[#This Row],[pokedex_number]],"000")</f>
        <v>050</v>
      </c>
    </row>
    <row r="67" spans="1:7" x14ac:dyDescent="0.35">
      <c r="A67" s="1" t="s">
        <v>439</v>
      </c>
      <c r="B67" t="s">
        <v>237</v>
      </c>
      <c r="C67" s="1" t="s">
        <v>33</v>
      </c>
      <c r="D67" s="1" t="s">
        <v>37</v>
      </c>
      <c r="E67" t="str">
        <v>051</v>
      </c>
      <c r="G67" t="str">
        <f>TEXT(Table6[[#This Row],[pokedex_number]],"000")</f>
        <v>051</v>
      </c>
    </row>
    <row r="68" spans="1:7" x14ac:dyDescent="0.35">
      <c r="A68" s="1" t="s">
        <v>445</v>
      </c>
      <c r="B68" t="s">
        <v>237</v>
      </c>
      <c r="C68" s="1" t="s">
        <v>33</v>
      </c>
      <c r="D68" s="1" t="s">
        <v>37</v>
      </c>
      <c r="E68" t="str">
        <v>051</v>
      </c>
      <c r="G68" t="str">
        <f>TEXT(Table6[[#This Row],[pokedex_number]],"000")</f>
        <v>051</v>
      </c>
    </row>
    <row r="69" spans="1:7" x14ac:dyDescent="0.35">
      <c r="A69" s="1" t="s">
        <v>446</v>
      </c>
      <c r="B69" t="s">
        <v>86</v>
      </c>
      <c r="C69" s="1" t="s">
        <v>33</v>
      </c>
      <c r="D69" s="1" t="s">
        <v>37</v>
      </c>
      <c r="E69" t="str">
        <v>052</v>
      </c>
      <c r="G69" t="str">
        <f>TEXT(Table6[[#This Row],[pokedex_number]],"000")</f>
        <v>052</v>
      </c>
    </row>
    <row r="70" spans="1:7" x14ac:dyDescent="0.35">
      <c r="A70" s="1" t="s">
        <v>453</v>
      </c>
      <c r="B70" t="s">
        <v>86</v>
      </c>
      <c r="C70" s="1" t="s">
        <v>33</v>
      </c>
      <c r="D70" s="1" t="s">
        <v>37</v>
      </c>
      <c r="E70" t="str">
        <v>052</v>
      </c>
      <c r="G70" t="str">
        <f>TEXT(Table6[[#This Row],[pokedex_number]],"000")</f>
        <v>052</v>
      </c>
    </row>
    <row r="71" spans="1:7" x14ac:dyDescent="0.35">
      <c r="A71" s="1" t="s">
        <v>455</v>
      </c>
      <c r="B71" t="s">
        <v>86</v>
      </c>
      <c r="C71" s="1" t="s">
        <v>33</v>
      </c>
      <c r="D71" s="1" t="s">
        <v>37</v>
      </c>
      <c r="E71" t="str">
        <v>052</v>
      </c>
      <c r="G71" t="str">
        <f>TEXT(Table6[[#This Row],[pokedex_number]],"000")</f>
        <v>052</v>
      </c>
    </row>
    <row r="72" spans="1:7" x14ac:dyDescent="0.35">
      <c r="A72" s="1" t="s">
        <v>456</v>
      </c>
      <c r="B72" t="s">
        <v>388</v>
      </c>
      <c r="C72" s="1" t="s">
        <v>33</v>
      </c>
      <c r="D72" s="1" t="s">
        <v>37</v>
      </c>
      <c r="E72" t="str">
        <v>053</v>
      </c>
      <c r="G72" t="str">
        <f>TEXT(Table6[[#This Row],[pokedex_number]],"000")</f>
        <v>053</v>
      </c>
    </row>
    <row r="73" spans="1:7" x14ac:dyDescent="0.35">
      <c r="A73" s="1" t="s">
        <v>462</v>
      </c>
      <c r="B73" t="s">
        <v>388</v>
      </c>
      <c r="C73" s="1" t="s">
        <v>33</v>
      </c>
      <c r="D73" s="1" t="s">
        <v>37</v>
      </c>
      <c r="E73" t="str">
        <v>053</v>
      </c>
      <c r="G73" t="str">
        <f>TEXT(Table6[[#This Row],[pokedex_number]],"000")</f>
        <v>053</v>
      </c>
    </row>
    <row r="74" spans="1:7" x14ac:dyDescent="0.35">
      <c r="A74" s="1" t="s">
        <v>464</v>
      </c>
      <c r="B74" t="s">
        <v>272</v>
      </c>
      <c r="C74" s="1" t="s">
        <v>33</v>
      </c>
      <c r="D74" s="1" t="s">
        <v>37</v>
      </c>
      <c r="E74" t="str">
        <v>054</v>
      </c>
      <c r="G74" t="str">
        <f>TEXT(Table6[[#This Row],[pokedex_number]],"000")</f>
        <v>054</v>
      </c>
    </row>
    <row r="75" spans="1:7" x14ac:dyDescent="0.35">
      <c r="A75" s="1" t="s">
        <v>469</v>
      </c>
      <c r="B75" t="s">
        <v>169</v>
      </c>
      <c r="C75" s="1" t="s">
        <v>33</v>
      </c>
      <c r="D75" s="1" t="s">
        <v>37</v>
      </c>
      <c r="E75" t="str">
        <v>055</v>
      </c>
      <c r="G75" t="str">
        <f>TEXT(Table6[[#This Row],[pokedex_number]],"000")</f>
        <v>055</v>
      </c>
    </row>
    <row r="76" spans="1:7" x14ac:dyDescent="0.35">
      <c r="A76" s="1" t="s">
        <v>475</v>
      </c>
      <c r="B76" t="s">
        <v>210</v>
      </c>
      <c r="C76" s="1" t="s">
        <v>33</v>
      </c>
      <c r="D76" s="1" t="s">
        <v>37</v>
      </c>
      <c r="E76" t="str">
        <v>056</v>
      </c>
      <c r="G76" t="str">
        <f>TEXT(Table6[[#This Row],[pokedex_number]],"000")</f>
        <v>056</v>
      </c>
    </row>
    <row r="77" spans="1:7" x14ac:dyDescent="0.35">
      <c r="A77" s="1" t="s">
        <v>482</v>
      </c>
      <c r="B77" t="s">
        <v>348</v>
      </c>
      <c r="C77" s="1" t="s">
        <v>33</v>
      </c>
      <c r="D77" s="1" t="s">
        <v>37</v>
      </c>
      <c r="E77" t="str">
        <v>057</v>
      </c>
      <c r="G77" t="str">
        <f>TEXT(Table6[[#This Row],[pokedex_number]],"000")</f>
        <v>057</v>
      </c>
    </row>
    <row r="78" spans="1:7" x14ac:dyDescent="0.35">
      <c r="A78" s="1" t="s">
        <v>485</v>
      </c>
      <c r="B78" t="s">
        <v>94</v>
      </c>
      <c r="C78" s="1" t="s">
        <v>33</v>
      </c>
      <c r="D78" s="1" t="s">
        <v>37</v>
      </c>
      <c r="E78" t="str">
        <v>058</v>
      </c>
      <c r="G78" t="str">
        <f>TEXT(Table6[[#This Row],[pokedex_number]],"000")</f>
        <v>058</v>
      </c>
    </row>
    <row r="79" spans="1:7" x14ac:dyDescent="0.35">
      <c r="A79" s="1" t="s">
        <v>491</v>
      </c>
      <c r="B79" t="s">
        <v>134</v>
      </c>
      <c r="C79" s="1" t="s">
        <v>33</v>
      </c>
      <c r="D79" s="1" t="s">
        <v>37</v>
      </c>
      <c r="E79" t="str">
        <v>059</v>
      </c>
      <c r="G79" t="str">
        <f>TEXT(Table6[[#This Row],[pokedex_number]],"000")</f>
        <v>059</v>
      </c>
    </row>
    <row r="80" spans="1:7" x14ac:dyDescent="0.35">
      <c r="A80" s="1" t="s">
        <v>496</v>
      </c>
      <c r="B80" t="s">
        <v>56</v>
      </c>
      <c r="C80" s="1" t="s">
        <v>33</v>
      </c>
      <c r="D80" s="1" t="s">
        <v>37</v>
      </c>
      <c r="E80" t="str">
        <v>060</v>
      </c>
      <c r="G80" t="str">
        <f>TEXT(Table6[[#This Row],[pokedex_number]],"000")</f>
        <v>060</v>
      </c>
    </row>
    <row r="81" spans="1:7" x14ac:dyDescent="0.35">
      <c r="A81" s="1" t="s">
        <v>500</v>
      </c>
      <c r="B81" t="s">
        <v>264</v>
      </c>
      <c r="C81" s="1" t="s">
        <v>33</v>
      </c>
      <c r="D81" s="1" t="s">
        <v>37</v>
      </c>
      <c r="E81" t="str">
        <v>061</v>
      </c>
      <c r="G81" t="str">
        <f>TEXT(Table6[[#This Row],[pokedex_number]],"000")</f>
        <v>061</v>
      </c>
    </row>
    <row r="82" spans="1:7" x14ac:dyDescent="0.35">
      <c r="A82" s="1" t="s">
        <v>504</v>
      </c>
      <c r="B82" t="s">
        <v>57</v>
      </c>
      <c r="C82" s="1" t="s">
        <v>33</v>
      </c>
      <c r="D82" s="1" t="s">
        <v>37</v>
      </c>
      <c r="E82" t="str">
        <v>062</v>
      </c>
      <c r="G82" t="str">
        <f>TEXT(Table6[[#This Row],[pokedex_number]],"000")</f>
        <v>062</v>
      </c>
    </row>
    <row r="83" spans="1:7" x14ac:dyDescent="0.35">
      <c r="A83" s="1" t="s">
        <v>509</v>
      </c>
      <c r="B83" t="s">
        <v>58</v>
      </c>
      <c r="C83" s="1" t="s">
        <v>33</v>
      </c>
      <c r="D83" s="1" t="s">
        <v>37</v>
      </c>
      <c r="E83" t="str">
        <v>063</v>
      </c>
      <c r="G83" t="str">
        <f>TEXT(Table6[[#This Row],[pokedex_number]],"000")</f>
        <v>063</v>
      </c>
    </row>
    <row r="84" spans="1:7" x14ac:dyDescent="0.35">
      <c r="A84" s="1" t="s">
        <v>515</v>
      </c>
      <c r="B84" t="s">
        <v>48</v>
      </c>
      <c r="C84" s="1" t="s">
        <v>33</v>
      </c>
      <c r="D84" s="1" t="s">
        <v>37</v>
      </c>
      <c r="E84" t="str">
        <v>064</v>
      </c>
      <c r="G84" t="str">
        <f>TEXT(Table6[[#This Row],[pokedex_number]],"000")</f>
        <v>064</v>
      </c>
    </row>
    <row r="85" spans="1:7" x14ac:dyDescent="0.35">
      <c r="A85" s="1" t="s">
        <v>518</v>
      </c>
      <c r="B85" t="s">
        <v>46</v>
      </c>
      <c r="C85" s="1" t="s">
        <v>33</v>
      </c>
      <c r="D85" s="1" t="s">
        <v>37</v>
      </c>
      <c r="E85" t="str">
        <v>065</v>
      </c>
      <c r="G85" t="str">
        <f>TEXT(Table6[[#This Row],[pokedex_number]],"000")</f>
        <v>065</v>
      </c>
    </row>
    <row r="86" spans="1:7" x14ac:dyDescent="0.35">
      <c r="A86" s="1" t="s">
        <v>522</v>
      </c>
      <c r="B86" t="s">
        <v>46</v>
      </c>
      <c r="C86" s="1" t="s">
        <v>33</v>
      </c>
      <c r="D86" s="1" t="s">
        <v>37</v>
      </c>
      <c r="E86" t="str">
        <v>065</v>
      </c>
      <c r="G86" t="str">
        <f>TEXT(Table6[[#This Row],[pokedex_number]],"000")</f>
        <v>065</v>
      </c>
    </row>
    <row r="87" spans="1:7" x14ac:dyDescent="0.35">
      <c r="A87" s="1" t="s">
        <v>525</v>
      </c>
      <c r="B87" t="s">
        <v>444</v>
      </c>
      <c r="C87" s="1" t="s">
        <v>33</v>
      </c>
      <c r="D87" s="1" t="s">
        <v>37</v>
      </c>
      <c r="E87" t="str">
        <v>066</v>
      </c>
      <c r="G87" t="str">
        <f>TEXT(Table6[[#This Row],[pokedex_number]],"000")</f>
        <v>066</v>
      </c>
    </row>
    <row r="88" spans="1:7" x14ac:dyDescent="0.35">
      <c r="A88" s="1" t="s">
        <v>531</v>
      </c>
      <c r="B88" t="s">
        <v>332</v>
      </c>
      <c r="C88" s="1" t="s">
        <v>33</v>
      </c>
      <c r="D88" s="1" t="s">
        <v>37</v>
      </c>
      <c r="E88" t="str">
        <v>067</v>
      </c>
      <c r="G88" t="str">
        <f>TEXT(Table6[[#This Row],[pokedex_number]],"000")</f>
        <v>067</v>
      </c>
    </row>
    <row r="89" spans="1:7" x14ac:dyDescent="0.35">
      <c r="A89" s="1" t="s">
        <v>534</v>
      </c>
      <c r="B89" t="s">
        <v>452</v>
      </c>
      <c r="C89" s="1" t="s">
        <v>33</v>
      </c>
      <c r="D89" s="1" t="s">
        <v>37</v>
      </c>
      <c r="E89" t="str">
        <v>068</v>
      </c>
      <c r="G89" t="str">
        <f>TEXT(Table6[[#This Row],[pokedex_number]],"000")</f>
        <v>068</v>
      </c>
    </row>
    <row r="90" spans="1:7" x14ac:dyDescent="0.35">
      <c r="A90" s="1" t="s">
        <v>538</v>
      </c>
      <c r="B90" t="s">
        <v>277</v>
      </c>
      <c r="C90" s="1" t="s">
        <v>33</v>
      </c>
      <c r="D90" s="1" t="s">
        <v>37</v>
      </c>
      <c r="E90" t="str">
        <v>069</v>
      </c>
      <c r="G90" t="str">
        <f>TEXT(Table6[[#This Row],[pokedex_number]],"000")</f>
        <v>069</v>
      </c>
    </row>
    <row r="91" spans="1:7" x14ac:dyDescent="0.35">
      <c r="A91" s="1" t="s">
        <v>542</v>
      </c>
      <c r="B91" t="s">
        <v>47</v>
      </c>
      <c r="C91" s="1" t="s">
        <v>33</v>
      </c>
      <c r="D91" s="1" t="s">
        <v>37</v>
      </c>
      <c r="E91" t="str">
        <v>070</v>
      </c>
      <c r="G91" t="str">
        <f>TEXT(Table6[[#This Row],[pokedex_number]],"000")</f>
        <v>070</v>
      </c>
    </row>
    <row r="92" spans="1:7" x14ac:dyDescent="0.35">
      <c r="A92" s="1" t="s">
        <v>547</v>
      </c>
      <c r="B92" t="s">
        <v>216</v>
      </c>
      <c r="C92" s="1" t="s">
        <v>33</v>
      </c>
      <c r="D92" s="1" t="s">
        <v>37</v>
      </c>
      <c r="E92" t="str">
        <v>071</v>
      </c>
      <c r="G92" t="str">
        <f>TEXT(Table6[[#This Row],[pokedex_number]],"000")</f>
        <v>071</v>
      </c>
    </row>
    <row r="93" spans="1:7" x14ac:dyDescent="0.35">
      <c r="A93" s="1" t="s">
        <v>551</v>
      </c>
      <c r="B93" t="s">
        <v>171</v>
      </c>
      <c r="C93" s="1" t="s">
        <v>33</v>
      </c>
      <c r="D93" s="1" t="s">
        <v>37</v>
      </c>
      <c r="E93" t="str">
        <v>072</v>
      </c>
      <c r="G93" t="str">
        <f>TEXT(Table6[[#This Row],[pokedex_number]],"000")</f>
        <v>072</v>
      </c>
    </row>
    <row r="94" spans="1:7" x14ac:dyDescent="0.35">
      <c r="A94" s="1" t="s">
        <v>558</v>
      </c>
      <c r="B94" t="s">
        <v>369</v>
      </c>
      <c r="C94" s="1" t="s">
        <v>33</v>
      </c>
      <c r="D94" s="1" t="s">
        <v>37</v>
      </c>
      <c r="E94" t="str">
        <v>073</v>
      </c>
      <c r="G94" t="str">
        <f>TEXT(Table6[[#This Row],[pokedex_number]],"000")</f>
        <v>073</v>
      </c>
    </row>
    <row r="95" spans="1:7" x14ac:dyDescent="0.35">
      <c r="A95" s="1" t="s">
        <v>563</v>
      </c>
      <c r="B95" t="s">
        <v>474</v>
      </c>
      <c r="C95" s="1" t="s">
        <v>33</v>
      </c>
      <c r="D95" s="1" t="s">
        <v>37</v>
      </c>
      <c r="E95" t="str">
        <v>074</v>
      </c>
      <c r="G95" t="str">
        <f>TEXT(Table6[[#This Row],[pokedex_number]],"000")</f>
        <v>074</v>
      </c>
    </row>
    <row r="96" spans="1:7" x14ac:dyDescent="0.35">
      <c r="A96" s="1" t="s">
        <v>571</v>
      </c>
      <c r="B96" t="s">
        <v>474</v>
      </c>
      <c r="C96" s="1" t="s">
        <v>33</v>
      </c>
      <c r="D96" s="1" t="s">
        <v>37</v>
      </c>
      <c r="E96" t="str">
        <v>074</v>
      </c>
      <c r="G96" t="str">
        <f>TEXT(Table6[[#This Row],[pokedex_number]],"000")</f>
        <v>074</v>
      </c>
    </row>
    <row r="97" spans="1:7" x14ac:dyDescent="0.35">
      <c r="A97" s="1" t="s">
        <v>573</v>
      </c>
      <c r="B97" t="s">
        <v>195</v>
      </c>
      <c r="C97" s="1" t="s">
        <v>33</v>
      </c>
      <c r="D97" s="1" t="s">
        <v>37</v>
      </c>
      <c r="E97" t="str">
        <v>075</v>
      </c>
      <c r="G97" t="str">
        <f>TEXT(Table6[[#This Row],[pokedex_number]],"000")</f>
        <v>075</v>
      </c>
    </row>
    <row r="98" spans="1:7" x14ac:dyDescent="0.35">
      <c r="A98" s="1" t="s">
        <v>577</v>
      </c>
      <c r="B98" t="s">
        <v>195</v>
      </c>
      <c r="C98" s="1" t="s">
        <v>33</v>
      </c>
      <c r="D98" s="1" t="s">
        <v>37</v>
      </c>
      <c r="E98" t="str">
        <v>075</v>
      </c>
      <c r="G98" t="str">
        <f>TEXT(Table6[[#This Row],[pokedex_number]],"000")</f>
        <v>075</v>
      </c>
    </row>
    <row r="99" spans="1:7" x14ac:dyDescent="0.35">
      <c r="A99" s="1" t="s">
        <v>578</v>
      </c>
      <c r="B99" t="s">
        <v>342</v>
      </c>
      <c r="C99" s="1" t="s">
        <v>33</v>
      </c>
      <c r="D99" s="1" t="s">
        <v>37</v>
      </c>
      <c r="E99" t="str">
        <v>076</v>
      </c>
      <c r="G99" t="str">
        <f>TEXT(Table6[[#This Row],[pokedex_number]],"000")</f>
        <v>076</v>
      </c>
    </row>
    <row r="100" spans="1:7" x14ac:dyDescent="0.35">
      <c r="A100" s="1" t="s">
        <v>582</v>
      </c>
      <c r="B100" t="s">
        <v>342</v>
      </c>
      <c r="C100" s="1" t="s">
        <v>33</v>
      </c>
      <c r="D100" s="1" t="s">
        <v>37</v>
      </c>
      <c r="E100" t="str">
        <v>076</v>
      </c>
      <c r="G100" t="str">
        <f>TEXT(Table6[[#This Row],[pokedex_number]],"000")</f>
        <v>076</v>
      </c>
    </row>
    <row r="101" spans="1:7" x14ac:dyDescent="0.35">
      <c r="A101" s="1" t="s">
        <v>584</v>
      </c>
      <c r="B101" t="s">
        <v>252</v>
      </c>
      <c r="C101" s="1" t="s">
        <v>33</v>
      </c>
      <c r="D101" s="1" t="s">
        <v>37</v>
      </c>
      <c r="E101" t="str">
        <v>077</v>
      </c>
      <c r="G101" t="str">
        <f>TEXT(Table6[[#This Row],[pokedex_number]],"000")</f>
        <v>077</v>
      </c>
    </row>
    <row r="102" spans="1:7" x14ac:dyDescent="0.35">
      <c r="A102" s="1" t="s">
        <v>589</v>
      </c>
      <c r="B102" t="s">
        <v>252</v>
      </c>
      <c r="C102" s="1" t="s">
        <v>33</v>
      </c>
      <c r="D102" s="1" t="s">
        <v>37</v>
      </c>
      <c r="E102" t="str">
        <v>077</v>
      </c>
      <c r="G102" t="str">
        <f>TEXT(Table6[[#This Row],[pokedex_number]],"000")</f>
        <v>077</v>
      </c>
    </row>
    <row r="103" spans="1:7" x14ac:dyDescent="0.35">
      <c r="A103" s="1" t="s">
        <v>591</v>
      </c>
      <c r="B103" t="s">
        <v>101</v>
      </c>
      <c r="C103" s="1" t="s">
        <v>33</v>
      </c>
      <c r="D103" s="1" t="s">
        <v>37</v>
      </c>
      <c r="E103" t="str">
        <v>078</v>
      </c>
      <c r="G103" t="str">
        <f>TEXT(Table6[[#This Row],[pokedex_number]],"000")</f>
        <v>078</v>
      </c>
    </row>
    <row r="104" spans="1:7" x14ac:dyDescent="0.35">
      <c r="A104" s="1" t="s">
        <v>594</v>
      </c>
      <c r="B104" t="s">
        <v>101</v>
      </c>
      <c r="C104" s="1" t="s">
        <v>33</v>
      </c>
      <c r="D104" s="1" t="s">
        <v>37</v>
      </c>
      <c r="E104" t="str">
        <v>078</v>
      </c>
      <c r="G104" t="str">
        <f>TEXT(Table6[[#This Row],[pokedex_number]],"000")</f>
        <v>078</v>
      </c>
    </row>
    <row r="105" spans="1:7" x14ac:dyDescent="0.35">
      <c r="A105" s="1" t="s">
        <v>595</v>
      </c>
      <c r="B105" t="s">
        <v>140</v>
      </c>
      <c r="C105" s="1" t="s">
        <v>33</v>
      </c>
      <c r="D105" s="1" t="s">
        <v>37</v>
      </c>
      <c r="E105" t="str">
        <v>079</v>
      </c>
      <c r="G105" t="str">
        <f>TEXT(Table6[[#This Row],[pokedex_number]],"000")</f>
        <v>079</v>
      </c>
    </row>
    <row r="106" spans="1:7" x14ac:dyDescent="0.35">
      <c r="A106" s="1" t="s">
        <v>602</v>
      </c>
      <c r="B106" t="s">
        <v>140</v>
      </c>
      <c r="C106" s="1" t="s">
        <v>113</v>
      </c>
      <c r="D106" s="1" t="s">
        <v>37</v>
      </c>
      <c r="E106" t="str">
        <v>079</v>
      </c>
      <c r="G106" t="str">
        <f>TEXT(Table6[[#This Row],[pokedex_number]],"000")</f>
        <v>079</v>
      </c>
    </row>
    <row r="107" spans="1:7" x14ac:dyDescent="0.35">
      <c r="A107" s="1" t="s">
        <v>603</v>
      </c>
      <c r="B107" t="s">
        <v>59</v>
      </c>
      <c r="C107" s="1" t="s">
        <v>33</v>
      </c>
      <c r="D107" s="1" t="s">
        <v>37</v>
      </c>
      <c r="E107" t="str">
        <v>080</v>
      </c>
      <c r="G107" t="str">
        <f>TEXT(Table6[[#This Row],[pokedex_number]],"000")</f>
        <v>080</v>
      </c>
    </row>
    <row r="108" spans="1:7" x14ac:dyDescent="0.35">
      <c r="A108" s="1" t="s">
        <v>608</v>
      </c>
      <c r="B108" t="s">
        <v>59</v>
      </c>
      <c r="C108" s="1" t="s">
        <v>33</v>
      </c>
      <c r="D108" s="1" t="s">
        <v>37</v>
      </c>
      <c r="E108" t="str">
        <v>080</v>
      </c>
      <c r="G108" t="str">
        <f>TEXT(Table6[[#This Row],[pokedex_number]],"000")</f>
        <v>080</v>
      </c>
    </row>
    <row r="109" spans="1:7" x14ac:dyDescent="0.35">
      <c r="A109" s="1" t="s">
        <v>613</v>
      </c>
      <c r="B109" t="s">
        <v>59</v>
      </c>
      <c r="C109" s="1" t="s">
        <v>113</v>
      </c>
      <c r="D109" s="1" t="s">
        <v>37</v>
      </c>
      <c r="E109" t="str">
        <v>080</v>
      </c>
      <c r="G109" t="str">
        <f>TEXT(Table6[[#This Row],[pokedex_number]],"000")</f>
        <v>080</v>
      </c>
    </row>
    <row r="110" spans="1:7" x14ac:dyDescent="0.35">
      <c r="A110" s="1" t="s">
        <v>615</v>
      </c>
      <c r="B110" t="s">
        <v>247</v>
      </c>
      <c r="C110" s="1" t="s">
        <v>33</v>
      </c>
      <c r="D110" s="1" t="s">
        <v>37</v>
      </c>
      <c r="E110" t="str">
        <v>081</v>
      </c>
      <c r="G110" t="str">
        <f>TEXT(Table6[[#This Row],[pokedex_number]],"000")</f>
        <v>081</v>
      </c>
    </row>
    <row r="111" spans="1:7" x14ac:dyDescent="0.35">
      <c r="A111" s="1" t="s">
        <v>620</v>
      </c>
      <c r="B111" t="s">
        <v>66</v>
      </c>
      <c r="C111" s="1" t="s">
        <v>33</v>
      </c>
      <c r="D111" s="1" t="s">
        <v>37</v>
      </c>
      <c r="E111" t="str">
        <v>082</v>
      </c>
      <c r="G111" t="str">
        <f>TEXT(Table6[[#This Row],[pokedex_number]],"000")</f>
        <v>082</v>
      </c>
    </row>
    <row r="112" spans="1:7" x14ac:dyDescent="0.35">
      <c r="A112" s="1" t="s">
        <v>624</v>
      </c>
      <c r="B112" t="s">
        <v>67</v>
      </c>
      <c r="C112" s="1" t="s">
        <v>33</v>
      </c>
      <c r="D112" s="1" t="s">
        <v>37</v>
      </c>
      <c r="E112" t="str">
        <v>083</v>
      </c>
      <c r="G112" t="str">
        <f>TEXT(Table6[[#This Row],[pokedex_number]],"000")</f>
        <v>083</v>
      </c>
    </row>
    <row r="113" spans="1:7" x14ac:dyDescent="0.35">
      <c r="A113" s="1" t="s">
        <v>629</v>
      </c>
      <c r="B113" t="s">
        <v>67</v>
      </c>
      <c r="C113" s="1" t="s">
        <v>33</v>
      </c>
      <c r="D113" s="1" t="s">
        <v>37</v>
      </c>
      <c r="E113" t="str">
        <v>083</v>
      </c>
      <c r="G113" t="str">
        <f>TEXT(Table6[[#This Row],[pokedex_number]],"000")</f>
        <v>083</v>
      </c>
    </row>
    <row r="114" spans="1:7" x14ac:dyDescent="0.35">
      <c r="A114" s="1" t="s">
        <v>631</v>
      </c>
      <c r="B114" t="s">
        <v>102</v>
      </c>
      <c r="C114" s="1" t="s">
        <v>33</v>
      </c>
      <c r="D114" s="1" t="s">
        <v>37</v>
      </c>
      <c r="E114" t="str">
        <v>084</v>
      </c>
      <c r="G114" t="str">
        <f>TEXT(Table6[[#This Row],[pokedex_number]],"000")</f>
        <v>084</v>
      </c>
    </row>
    <row r="115" spans="1:7" x14ac:dyDescent="0.35">
      <c r="A115" s="1" t="s">
        <v>635</v>
      </c>
      <c r="B115" t="s">
        <v>104</v>
      </c>
      <c r="C115" s="1" t="s">
        <v>33</v>
      </c>
      <c r="D115" s="1" t="s">
        <v>37</v>
      </c>
      <c r="E115" t="str">
        <v>085</v>
      </c>
      <c r="G115" t="str">
        <f>TEXT(Table6[[#This Row],[pokedex_number]],"000")</f>
        <v>085</v>
      </c>
    </row>
    <row r="116" spans="1:7" x14ac:dyDescent="0.35">
      <c r="A116" s="1" t="s">
        <v>641</v>
      </c>
      <c r="B116" t="s">
        <v>530</v>
      </c>
      <c r="C116" s="1" t="s">
        <v>33</v>
      </c>
      <c r="D116" s="1" t="s">
        <v>37</v>
      </c>
      <c r="E116" t="str">
        <v>086</v>
      </c>
      <c r="G116" t="str">
        <f>TEXT(Table6[[#This Row],[pokedex_number]],"000")</f>
        <v>086</v>
      </c>
    </row>
    <row r="117" spans="1:7" x14ac:dyDescent="0.35">
      <c r="A117" s="1" t="s">
        <v>646</v>
      </c>
      <c r="B117" t="s">
        <v>341</v>
      </c>
      <c r="C117" s="1" t="s">
        <v>33</v>
      </c>
      <c r="D117" s="1" t="s">
        <v>37</v>
      </c>
      <c r="E117" t="str">
        <v>087</v>
      </c>
      <c r="G117" t="str">
        <f>TEXT(Table6[[#This Row],[pokedex_number]],"000")</f>
        <v>087</v>
      </c>
    </row>
    <row r="118" spans="1:7" x14ac:dyDescent="0.35">
      <c r="A118" s="1" t="s">
        <v>653</v>
      </c>
      <c r="B118" t="s">
        <v>537</v>
      </c>
      <c r="C118" s="1" t="s">
        <v>33</v>
      </c>
      <c r="D118" s="1" t="s">
        <v>37</v>
      </c>
      <c r="E118" t="str">
        <v>088</v>
      </c>
      <c r="G118" t="str">
        <f>TEXT(Table6[[#This Row],[pokedex_number]],"000")</f>
        <v>088</v>
      </c>
    </row>
    <row r="119" spans="1:7" x14ac:dyDescent="0.35">
      <c r="A119" s="1" t="s">
        <v>660</v>
      </c>
      <c r="B119" t="s">
        <v>537</v>
      </c>
      <c r="C119" s="1" t="s">
        <v>33</v>
      </c>
      <c r="D119" s="1" t="s">
        <v>37</v>
      </c>
      <c r="E119" t="str">
        <v>088</v>
      </c>
      <c r="G119" t="str">
        <f>TEXT(Table6[[#This Row],[pokedex_number]],"000")</f>
        <v>088</v>
      </c>
    </row>
    <row r="120" spans="1:7" x14ac:dyDescent="0.35">
      <c r="A120" s="1" t="s">
        <v>662</v>
      </c>
      <c r="B120" t="s">
        <v>541</v>
      </c>
      <c r="C120" s="1" t="s">
        <v>33</v>
      </c>
      <c r="D120" s="1" t="s">
        <v>37</v>
      </c>
      <c r="E120" t="str">
        <v>089</v>
      </c>
      <c r="G120" t="str">
        <f>TEXT(Table6[[#This Row],[pokedex_number]],"000")</f>
        <v>089</v>
      </c>
    </row>
    <row r="121" spans="1:7" x14ac:dyDescent="0.35">
      <c r="A121" s="1" t="s">
        <v>666</v>
      </c>
      <c r="B121" t="s">
        <v>541</v>
      </c>
      <c r="C121" s="1" t="s">
        <v>33</v>
      </c>
      <c r="D121" s="1" t="s">
        <v>37</v>
      </c>
      <c r="E121" t="str">
        <v>089</v>
      </c>
      <c r="G121" t="str">
        <f>TEXT(Table6[[#This Row],[pokedex_number]],"000")</f>
        <v>089</v>
      </c>
    </row>
    <row r="122" spans="1:7" x14ac:dyDescent="0.35">
      <c r="A122" s="1" t="s">
        <v>667</v>
      </c>
      <c r="B122" t="s">
        <v>178</v>
      </c>
      <c r="C122" s="1" t="s">
        <v>33</v>
      </c>
      <c r="D122" s="1" t="s">
        <v>37</v>
      </c>
      <c r="E122" t="str">
        <v>090</v>
      </c>
      <c r="G122" t="str">
        <f>TEXT(Table6[[#This Row],[pokedex_number]],"000")</f>
        <v>090</v>
      </c>
    </row>
    <row r="123" spans="1:7" x14ac:dyDescent="0.35">
      <c r="A123" s="1" t="s">
        <v>672</v>
      </c>
      <c r="B123" t="s">
        <v>550</v>
      </c>
      <c r="C123" s="1" t="s">
        <v>33</v>
      </c>
      <c r="D123" s="1" t="s">
        <v>37</v>
      </c>
      <c r="E123" t="str">
        <v>091</v>
      </c>
      <c r="G123" t="str">
        <f>TEXT(Table6[[#This Row],[pokedex_number]],"000")</f>
        <v>091</v>
      </c>
    </row>
    <row r="124" spans="1:7" x14ac:dyDescent="0.35">
      <c r="A124" s="1" t="s">
        <v>676</v>
      </c>
      <c r="B124" t="s">
        <v>340</v>
      </c>
      <c r="C124" s="1" t="s">
        <v>33</v>
      </c>
      <c r="D124" s="1" t="s">
        <v>37</v>
      </c>
      <c r="E124" t="str">
        <v>092</v>
      </c>
      <c r="G124" t="str">
        <f>TEXT(Table6[[#This Row],[pokedex_number]],"000")</f>
        <v>092</v>
      </c>
    </row>
    <row r="125" spans="1:7" x14ac:dyDescent="0.35">
      <c r="A125" s="1" t="s">
        <v>681</v>
      </c>
      <c r="B125" t="s">
        <v>562</v>
      </c>
      <c r="C125" s="1" t="s">
        <v>33</v>
      </c>
      <c r="D125" s="1" t="s">
        <v>37</v>
      </c>
      <c r="E125" t="str">
        <v>093</v>
      </c>
      <c r="G125" t="str">
        <f>TEXT(Table6[[#This Row],[pokedex_number]],"000")</f>
        <v>093</v>
      </c>
    </row>
    <row r="126" spans="1:7" x14ac:dyDescent="0.35">
      <c r="A126" s="1" t="s">
        <v>685</v>
      </c>
      <c r="B126" t="s">
        <v>570</v>
      </c>
      <c r="C126" s="1" t="s">
        <v>33</v>
      </c>
      <c r="D126" s="1" t="s">
        <v>37</v>
      </c>
      <c r="E126" t="str">
        <v>094</v>
      </c>
      <c r="G126" t="str">
        <f>TEXT(Table6[[#This Row],[pokedex_number]],"000")</f>
        <v>094</v>
      </c>
    </row>
    <row r="127" spans="1:7" x14ac:dyDescent="0.35">
      <c r="A127" s="1" t="s">
        <v>688</v>
      </c>
      <c r="B127" t="s">
        <v>570</v>
      </c>
      <c r="C127" s="1" t="s">
        <v>33</v>
      </c>
      <c r="D127" s="1" t="s">
        <v>37</v>
      </c>
      <c r="E127" t="str">
        <v>094</v>
      </c>
      <c r="G127" t="str">
        <f>TEXT(Table6[[#This Row],[pokedex_number]],"000")</f>
        <v>094</v>
      </c>
    </row>
    <row r="128" spans="1:7" x14ac:dyDescent="0.35">
      <c r="A128" s="1" t="s">
        <v>691</v>
      </c>
      <c r="B128" t="s">
        <v>276</v>
      </c>
      <c r="C128" s="1" t="s">
        <v>33</v>
      </c>
      <c r="D128" s="1" t="s">
        <v>37</v>
      </c>
      <c r="E128" t="str">
        <v>095</v>
      </c>
      <c r="G128" t="str">
        <f>TEXT(Table6[[#This Row],[pokedex_number]],"000")</f>
        <v>095</v>
      </c>
    </row>
    <row r="129" spans="1:7" x14ac:dyDescent="0.35">
      <c r="A129" s="1" t="s">
        <v>695</v>
      </c>
      <c r="B129" t="s">
        <v>576</v>
      </c>
      <c r="C129" s="1" t="s">
        <v>33</v>
      </c>
      <c r="D129" s="1" t="s">
        <v>37</v>
      </c>
      <c r="E129" t="str">
        <v>096</v>
      </c>
      <c r="G129" t="str">
        <f>TEXT(Table6[[#This Row],[pokedex_number]],"000")</f>
        <v>096</v>
      </c>
    </row>
    <row r="130" spans="1:7" x14ac:dyDescent="0.35">
      <c r="A130" s="1" t="s">
        <v>701</v>
      </c>
      <c r="B130" t="s">
        <v>248</v>
      </c>
      <c r="C130" s="1" t="s">
        <v>33</v>
      </c>
      <c r="D130" s="1" t="s">
        <v>37</v>
      </c>
      <c r="E130" t="str">
        <v>097</v>
      </c>
      <c r="G130" t="str">
        <f>TEXT(Table6[[#This Row],[pokedex_number]],"000")</f>
        <v>097</v>
      </c>
    </row>
    <row r="131" spans="1:7" x14ac:dyDescent="0.35">
      <c r="A131" s="1" t="s">
        <v>705</v>
      </c>
      <c r="B131" t="s">
        <v>581</v>
      </c>
      <c r="C131" s="1" t="s">
        <v>33</v>
      </c>
      <c r="D131" s="1" t="s">
        <v>37</v>
      </c>
      <c r="E131" t="str">
        <v>098</v>
      </c>
      <c r="G131" t="str">
        <f>TEXT(Table6[[#This Row],[pokedex_number]],"000")</f>
        <v>098</v>
      </c>
    </row>
    <row r="132" spans="1:7" x14ac:dyDescent="0.35">
      <c r="A132" s="1" t="s">
        <v>708</v>
      </c>
      <c r="B132" t="s">
        <v>583</v>
      </c>
      <c r="C132" s="1" t="s">
        <v>33</v>
      </c>
      <c r="D132" s="1" t="s">
        <v>37</v>
      </c>
      <c r="E132" t="str">
        <v>099</v>
      </c>
      <c r="G132" t="str">
        <f>TEXT(Table6[[#This Row],[pokedex_number]],"000")</f>
        <v>099</v>
      </c>
    </row>
    <row r="133" spans="1:7" x14ac:dyDescent="0.35">
      <c r="A133" s="1" t="s">
        <v>711</v>
      </c>
      <c r="B133" t="s">
        <v>68</v>
      </c>
      <c r="C133" s="1" t="s">
        <v>33</v>
      </c>
      <c r="D133" s="1" t="s">
        <v>37</v>
      </c>
      <c r="E133" t="str">
        <v>100</v>
      </c>
      <c r="G133" t="str">
        <f>TEXT(Table6[[#This Row],[pokedex_number]],"000")</f>
        <v>100</v>
      </c>
    </row>
    <row r="134" spans="1:7" x14ac:dyDescent="0.35">
      <c r="A134" s="1" t="s">
        <v>717</v>
      </c>
      <c r="B134" t="s">
        <v>222</v>
      </c>
      <c r="C134" s="1" t="s">
        <v>33</v>
      </c>
      <c r="D134" s="1" t="s">
        <v>37</v>
      </c>
      <c r="E134" t="str">
        <v>101</v>
      </c>
      <c r="G134" t="str">
        <f>TEXT(Table6[[#This Row],[pokedex_number]],"000")</f>
        <v>101</v>
      </c>
    </row>
    <row r="135" spans="1:7" x14ac:dyDescent="0.35">
      <c r="A135" s="1" t="s">
        <v>721</v>
      </c>
      <c r="B135" t="s">
        <v>353</v>
      </c>
      <c r="C135" s="1" t="s">
        <v>33</v>
      </c>
      <c r="D135" s="1" t="s">
        <v>37</v>
      </c>
      <c r="E135" t="str">
        <v>102</v>
      </c>
      <c r="G135" t="str">
        <f>TEXT(Table6[[#This Row],[pokedex_number]],"000")</f>
        <v>102</v>
      </c>
    </row>
    <row r="136" spans="1:7" x14ac:dyDescent="0.35">
      <c r="A136" s="1" t="s">
        <v>726</v>
      </c>
      <c r="B136" t="s">
        <v>147</v>
      </c>
      <c r="C136" s="1" t="s">
        <v>33</v>
      </c>
      <c r="D136" s="1" t="s">
        <v>37</v>
      </c>
      <c r="E136" t="str">
        <v>103</v>
      </c>
      <c r="G136" t="str">
        <f>TEXT(Table6[[#This Row],[pokedex_number]],"000")</f>
        <v>103</v>
      </c>
    </row>
    <row r="137" spans="1:7" x14ac:dyDescent="0.35">
      <c r="A137" s="1" t="s">
        <v>730</v>
      </c>
      <c r="B137" t="s">
        <v>147</v>
      </c>
      <c r="C137" s="1" t="s">
        <v>33</v>
      </c>
      <c r="D137" s="1" t="s">
        <v>37</v>
      </c>
      <c r="E137" t="str">
        <v>103</v>
      </c>
      <c r="G137" t="str">
        <f>TEXT(Table6[[#This Row],[pokedex_number]],"000")</f>
        <v>103</v>
      </c>
    </row>
    <row r="138" spans="1:7" x14ac:dyDescent="0.35">
      <c r="A138" s="1" t="s">
        <v>732</v>
      </c>
      <c r="B138" t="s">
        <v>116</v>
      </c>
      <c r="C138" s="1" t="s">
        <v>33</v>
      </c>
      <c r="D138" s="1" t="s">
        <v>37</v>
      </c>
      <c r="E138" t="str">
        <v>104</v>
      </c>
      <c r="G138" t="str">
        <f>TEXT(Table6[[#This Row],[pokedex_number]],"000")</f>
        <v>104</v>
      </c>
    </row>
    <row r="139" spans="1:7" x14ac:dyDescent="0.35">
      <c r="A139" s="1" t="s">
        <v>736</v>
      </c>
      <c r="B139" t="s">
        <v>141</v>
      </c>
      <c r="C139" s="1" t="s">
        <v>33</v>
      </c>
      <c r="D139" s="1" t="s">
        <v>37</v>
      </c>
      <c r="E139" t="str">
        <v>105</v>
      </c>
      <c r="G139" t="str">
        <f>TEXT(Table6[[#This Row],[pokedex_number]],"000")</f>
        <v>105</v>
      </c>
    </row>
    <row r="140" spans="1:7" x14ac:dyDescent="0.35">
      <c r="A140" s="1" t="s">
        <v>739</v>
      </c>
      <c r="B140" t="s">
        <v>141</v>
      </c>
      <c r="C140" s="1" t="s">
        <v>33</v>
      </c>
      <c r="D140" s="1" t="s">
        <v>37</v>
      </c>
      <c r="E140" t="str">
        <v>105</v>
      </c>
      <c r="G140" t="str">
        <f>TEXT(Table6[[#This Row],[pokedex_number]],"000")</f>
        <v>105</v>
      </c>
    </row>
    <row r="141" spans="1:7" x14ac:dyDescent="0.35">
      <c r="A141" s="1" t="s">
        <v>741</v>
      </c>
      <c r="B141" t="s">
        <v>607</v>
      </c>
      <c r="C141" s="1" t="s">
        <v>33</v>
      </c>
      <c r="D141" s="1" t="s">
        <v>37</v>
      </c>
      <c r="E141" t="str">
        <v>106</v>
      </c>
      <c r="G141" t="str">
        <f>TEXT(Table6[[#This Row],[pokedex_number]],"000")</f>
        <v>106</v>
      </c>
    </row>
    <row r="142" spans="1:7" x14ac:dyDescent="0.35">
      <c r="A142" s="1" t="s">
        <v>746</v>
      </c>
      <c r="B142" t="s">
        <v>612</v>
      </c>
      <c r="C142" s="1" t="s">
        <v>33</v>
      </c>
      <c r="D142" s="1" t="s">
        <v>37</v>
      </c>
      <c r="E142" t="str">
        <v>107</v>
      </c>
      <c r="G142" t="str">
        <f>TEXT(Table6[[#This Row],[pokedex_number]],"000")</f>
        <v>107</v>
      </c>
    </row>
    <row r="143" spans="1:7" x14ac:dyDescent="0.35">
      <c r="A143" s="1" t="s">
        <v>751</v>
      </c>
      <c r="B143" t="s">
        <v>614</v>
      </c>
      <c r="C143" s="1" t="s">
        <v>33</v>
      </c>
      <c r="D143" s="1" t="s">
        <v>37</v>
      </c>
      <c r="E143" t="str">
        <v>108</v>
      </c>
      <c r="G143" t="str">
        <f>TEXT(Table6[[#This Row],[pokedex_number]],"000")</f>
        <v>108</v>
      </c>
    </row>
    <row r="144" spans="1:7" x14ac:dyDescent="0.35">
      <c r="A144" s="1" t="s">
        <v>754</v>
      </c>
      <c r="B144" t="s">
        <v>103</v>
      </c>
      <c r="C144" s="1" t="s">
        <v>33</v>
      </c>
      <c r="D144" s="1" t="s">
        <v>37</v>
      </c>
      <c r="E144" t="str">
        <v>109</v>
      </c>
      <c r="G144" t="str">
        <f>TEXT(Table6[[#This Row],[pokedex_number]],"000")</f>
        <v>109</v>
      </c>
    </row>
    <row r="145" spans="1:7" x14ac:dyDescent="0.35">
      <c r="A145" s="1" t="s">
        <v>760</v>
      </c>
      <c r="B145" t="s">
        <v>296</v>
      </c>
      <c r="C145" s="1" t="s">
        <v>33</v>
      </c>
      <c r="D145" s="1" t="s">
        <v>37</v>
      </c>
      <c r="E145" t="str">
        <v>110</v>
      </c>
      <c r="G145" t="str">
        <f>TEXT(Table6[[#This Row],[pokedex_number]],"000")</f>
        <v>110</v>
      </c>
    </row>
    <row r="146" spans="1:7" x14ac:dyDescent="0.35">
      <c r="A146" s="1" t="s">
        <v>764</v>
      </c>
      <c r="B146" t="s">
        <v>296</v>
      </c>
      <c r="C146" s="1" t="s">
        <v>33</v>
      </c>
      <c r="D146" s="1" t="s">
        <v>37</v>
      </c>
      <c r="E146" t="str">
        <v>110</v>
      </c>
      <c r="G146" t="str">
        <f>TEXT(Table6[[#This Row],[pokedex_number]],"000")</f>
        <v>110</v>
      </c>
    </row>
    <row r="147" spans="1:7" x14ac:dyDescent="0.35">
      <c r="A147" s="1" t="s">
        <v>766</v>
      </c>
      <c r="B147" t="s">
        <v>111</v>
      </c>
      <c r="C147" s="1" t="s">
        <v>33</v>
      </c>
      <c r="D147" s="1" t="s">
        <v>37</v>
      </c>
      <c r="E147" t="str">
        <v>111</v>
      </c>
      <c r="G147" t="str">
        <f>TEXT(Table6[[#This Row],[pokedex_number]],"000")</f>
        <v>111</v>
      </c>
    </row>
    <row r="148" spans="1:7" x14ac:dyDescent="0.35">
      <c r="A148" s="1" t="s">
        <v>771</v>
      </c>
      <c r="B148" t="s">
        <v>287</v>
      </c>
      <c r="C148" s="1" t="s">
        <v>33</v>
      </c>
      <c r="D148" s="1" t="s">
        <v>37</v>
      </c>
      <c r="E148" t="str">
        <v>112</v>
      </c>
      <c r="G148" t="str">
        <f>TEXT(Table6[[#This Row],[pokedex_number]],"000")</f>
        <v>112</v>
      </c>
    </row>
    <row r="149" spans="1:7" x14ac:dyDescent="0.35">
      <c r="A149" s="1" t="s">
        <v>775</v>
      </c>
      <c r="B149" t="s">
        <v>362</v>
      </c>
      <c r="C149" s="1" t="s">
        <v>33</v>
      </c>
      <c r="D149" s="1" t="s">
        <v>37</v>
      </c>
      <c r="E149" t="str">
        <v>113</v>
      </c>
      <c r="G149" t="str">
        <f>TEXT(Table6[[#This Row],[pokedex_number]],"000")</f>
        <v>113</v>
      </c>
    </row>
    <row r="150" spans="1:7" x14ac:dyDescent="0.35">
      <c r="A150" s="1" t="s">
        <v>783</v>
      </c>
      <c r="B150" t="s">
        <v>640</v>
      </c>
      <c r="C150" s="1" t="s">
        <v>33</v>
      </c>
      <c r="D150" s="1" t="s">
        <v>37</v>
      </c>
      <c r="E150" t="str">
        <v>114</v>
      </c>
      <c r="G150" t="str">
        <f>TEXT(Table6[[#This Row],[pokedex_number]],"000")</f>
        <v>114</v>
      </c>
    </row>
    <row r="151" spans="1:7" x14ac:dyDescent="0.35">
      <c r="A151" s="1" t="s">
        <v>786</v>
      </c>
      <c r="B151" t="s">
        <v>118</v>
      </c>
      <c r="C151" s="1" t="s">
        <v>33</v>
      </c>
      <c r="D151" s="1" t="s">
        <v>37</v>
      </c>
      <c r="E151" t="str">
        <v>115</v>
      </c>
      <c r="G151" t="str">
        <f>TEXT(Table6[[#This Row],[pokedex_number]],"000")</f>
        <v>115</v>
      </c>
    </row>
    <row r="152" spans="1:7" x14ac:dyDescent="0.35">
      <c r="A152" s="1" t="s">
        <v>789</v>
      </c>
      <c r="B152" t="s">
        <v>118</v>
      </c>
      <c r="C152" s="1" t="s">
        <v>33</v>
      </c>
      <c r="D152" s="1" t="s">
        <v>37</v>
      </c>
      <c r="E152" t="str">
        <v>115</v>
      </c>
      <c r="G152" t="str">
        <f>TEXT(Table6[[#This Row],[pokedex_number]],"000")</f>
        <v>115</v>
      </c>
    </row>
    <row r="153" spans="1:7" x14ac:dyDescent="0.35">
      <c r="A153" s="1" t="s">
        <v>791</v>
      </c>
      <c r="B153" t="s">
        <v>652</v>
      </c>
      <c r="C153" s="1" t="s">
        <v>33</v>
      </c>
      <c r="D153" s="1" t="s">
        <v>37</v>
      </c>
      <c r="E153" t="str">
        <v>116</v>
      </c>
      <c r="G153" t="str">
        <f>TEXT(Table6[[#This Row],[pokedex_number]],"000")</f>
        <v>116</v>
      </c>
    </row>
    <row r="154" spans="1:7" x14ac:dyDescent="0.35">
      <c r="A154" s="1" t="s">
        <v>796</v>
      </c>
      <c r="B154" t="s">
        <v>659</v>
      </c>
      <c r="C154" s="1" t="s">
        <v>33</v>
      </c>
      <c r="D154" s="1" t="s">
        <v>37</v>
      </c>
      <c r="E154" t="str">
        <v>117</v>
      </c>
      <c r="G154" t="str">
        <f>TEXT(Table6[[#This Row],[pokedex_number]],"000")</f>
        <v>117</v>
      </c>
    </row>
    <row r="155" spans="1:7" x14ac:dyDescent="0.35">
      <c r="A155" s="1" t="s">
        <v>800</v>
      </c>
      <c r="B155" t="s">
        <v>661</v>
      </c>
      <c r="C155" s="1" t="s">
        <v>33</v>
      </c>
      <c r="D155" s="1" t="s">
        <v>37</v>
      </c>
      <c r="E155" t="str">
        <v>118</v>
      </c>
      <c r="G155" t="str">
        <f>TEXT(Table6[[#This Row],[pokedex_number]],"000")</f>
        <v>118</v>
      </c>
    </row>
    <row r="156" spans="1:7" x14ac:dyDescent="0.35">
      <c r="A156" s="1" t="s">
        <v>805</v>
      </c>
      <c r="B156" t="s">
        <v>665</v>
      </c>
      <c r="C156" s="1" t="s">
        <v>33</v>
      </c>
      <c r="D156" s="1" t="s">
        <v>37</v>
      </c>
      <c r="E156" t="str">
        <v>119</v>
      </c>
      <c r="G156" t="str">
        <f>TEXT(Table6[[#This Row],[pokedex_number]],"000")</f>
        <v>119</v>
      </c>
    </row>
    <row r="157" spans="1:7" x14ac:dyDescent="0.35">
      <c r="A157" s="1" t="s">
        <v>808</v>
      </c>
      <c r="B157" t="s">
        <v>75</v>
      </c>
      <c r="C157" s="1" t="s">
        <v>33</v>
      </c>
      <c r="D157" s="1" t="s">
        <v>37</v>
      </c>
      <c r="E157" t="str">
        <v>120</v>
      </c>
      <c r="G157" t="str">
        <f>TEXT(Table6[[#This Row],[pokedex_number]],"000")</f>
        <v>120</v>
      </c>
    </row>
    <row r="158" spans="1:7" x14ac:dyDescent="0.35">
      <c r="A158" s="1" t="s">
        <v>813</v>
      </c>
      <c r="B158" t="s">
        <v>228</v>
      </c>
      <c r="C158" s="1" t="s">
        <v>33</v>
      </c>
      <c r="D158" s="1" t="s">
        <v>37</v>
      </c>
      <c r="E158" t="str">
        <v>121</v>
      </c>
      <c r="G158" t="str">
        <f>TEXT(Table6[[#This Row],[pokedex_number]],"000")</f>
        <v>121</v>
      </c>
    </row>
    <row r="159" spans="1:7" x14ac:dyDescent="0.35">
      <c r="A159" s="1" t="s">
        <v>4537</v>
      </c>
      <c r="B159" t="s">
        <v>74</v>
      </c>
      <c r="C159" s="1" t="s">
        <v>33</v>
      </c>
      <c r="D159" s="1" t="s">
        <v>37</v>
      </c>
      <c r="E159" t="str">
        <v>122</v>
      </c>
      <c r="G159" t="str">
        <f>TEXT(Table6[[#This Row],[pokedex_number]],"000")</f>
        <v>122</v>
      </c>
    </row>
    <row r="160" spans="1:7" x14ac:dyDescent="0.35">
      <c r="A160" s="1" t="s">
        <v>4538</v>
      </c>
      <c r="B160" t="s">
        <v>74</v>
      </c>
      <c r="C160" s="1" t="s">
        <v>33</v>
      </c>
      <c r="D160" s="1" t="s">
        <v>37</v>
      </c>
      <c r="E160" t="str">
        <v>122</v>
      </c>
      <c r="G160" t="str">
        <f>TEXT(Table6[[#This Row],[pokedex_number]],"000")</f>
        <v>122</v>
      </c>
    </row>
    <row r="161" spans="1:7" x14ac:dyDescent="0.35">
      <c r="A161" s="1" t="s">
        <v>823</v>
      </c>
      <c r="B161" t="s">
        <v>73</v>
      </c>
      <c r="C161" s="1" t="s">
        <v>33</v>
      </c>
      <c r="D161" s="1" t="s">
        <v>37</v>
      </c>
      <c r="E161" t="str">
        <v>123</v>
      </c>
      <c r="G161" t="str">
        <f>TEXT(Table6[[#This Row],[pokedex_number]],"000")</f>
        <v>123</v>
      </c>
    </row>
    <row r="162" spans="1:7" x14ac:dyDescent="0.35">
      <c r="A162" s="1" t="s">
        <v>826</v>
      </c>
      <c r="B162" t="s">
        <v>684</v>
      </c>
      <c r="C162" s="1" t="s">
        <v>33</v>
      </c>
      <c r="D162" s="1" t="s">
        <v>37</v>
      </c>
      <c r="E162" t="str">
        <v>124</v>
      </c>
      <c r="G162" t="str">
        <f>TEXT(Table6[[#This Row],[pokedex_number]],"000")</f>
        <v>124</v>
      </c>
    </row>
    <row r="163" spans="1:7" x14ac:dyDescent="0.35">
      <c r="A163" s="1" t="s">
        <v>829</v>
      </c>
      <c r="B163" t="s">
        <v>651</v>
      </c>
      <c r="C163" s="1" t="s">
        <v>33</v>
      </c>
      <c r="D163" s="1" t="s">
        <v>37</v>
      </c>
      <c r="E163" t="str">
        <v>125</v>
      </c>
      <c r="G163" t="str">
        <f>TEXT(Table6[[#This Row],[pokedex_number]],"000")</f>
        <v>125</v>
      </c>
    </row>
    <row r="164" spans="1:7" x14ac:dyDescent="0.35">
      <c r="A164" s="1" t="s">
        <v>833</v>
      </c>
      <c r="B164" t="s">
        <v>690</v>
      </c>
      <c r="C164" s="1" t="s">
        <v>33</v>
      </c>
      <c r="D164" s="1" t="s">
        <v>37</v>
      </c>
      <c r="E164" t="str">
        <v>126</v>
      </c>
      <c r="G164" t="str">
        <f>TEXT(Table6[[#This Row],[pokedex_number]],"000")</f>
        <v>126</v>
      </c>
    </row>
    <row r="165" spans="1:7" x14ac:dyDescent="0.35">
      <c r="A165" s="1" t="s">
        <v>836</v>
      </c>
      <c r="B165" t="s">
        <v>249</v>
      </c>
      <c r="C165" s="1" t="s">
        <v>33</v>
      </c>
      <c r="D165" s="1" t="s">
        <v>37</v>
      </c>
      <c r="E165" t="str">
        <v>127</v>
      </c>
      <c r="G165" t="str">
        <f>TEXT(Table6[[#This Row],[pokedex_number]],"000")</f>
        <v>127</v>
      </c>
    </row>
    <row r="166" spans="1:7" x14ac:dyDescent="0.35">
      <c r="A166" s="1" t="s">
        <v>841</v>
      </c>
      <c r="B166" t="s">
        <v>249</v>
      </c>
      <c r="C166" s="1" t="s">
        <v>33</v>
      </c>
      <c r="D166" s="1" t="s">
        <v>37</v>
      </c>
      <c r="E166" t="str">
        <v>127</v>
      </c>
      <c r="G166" t="str">
        <f>TEXT(Table6[[#This Row],[pokedex_number]],"000")</f>
        <v>127</v>
      </c>
    </row>
    <row r="167" spans="1:7" x14ac:dyDescent="0.35">
      <c r="A167" s="1" t="s">
        <v>843</v>
      </c>
      <c r="B167" t="s">
        <v>333</v>
      </c>
      <c r="C167" s="1" t="s">
        <v>33</v>
      </c>
      <c r="D167" s="1" t="s">
        <v>37</v>
      </c>
      <c r="E167" t="str">
        <v>128</v>
      </c>
      <c r="G167" t="str">
        <f>TEXT(Table6[[#This Row],[pokedex_number]],"000")</f>
        <v>128</v>
      </c>
    </row>
    <row r="168" spans="1:7" x14ac:dyDescent="0.35">
      <c r="A168" s="1" t="s">
        <v>845</v>
      </c>
      <c r="B168" t="s">
        <v>704</v>
      </c>
      <c r="C168" s="1" t="s">
        <v>33</v>
      </c>
      <c r="D168" s="1" t="s">
        <v>37</v>
      </c>
      <c r="E168" t="str">
        <v>129</v>
      </c>
      <c r="G168" t="str">
        <f>TEXT(Table6[[#This Row],[pokedex_number]],"000")</f>
        <v>129</v>
      </c>
    </row>
    <row r="169" spans="1:7" x14ac:dyDescent="0.35">
      <c r="A169" s="1" t="s">
        <v>849</v>
      </c>
      <c r="B169" t="s">
        <v>110</v>
      </c>
      <c r="C169" s="1" t="s">
        <v>33</v>
      </c>
      <c r="D169" s="1" t="s">
        <v>37</v>
      </c>
      <c r="E169" t="str">
        <v>130</v>
      </c>
      <c r="G169" t="str">
        <f>TEXT(Table6[[#This Row],[pokedex_number]],"000")</f>
        <v>130</v>
      </c>
    </row>
    <row r="170" spans="1:7" x14ac:dyDescent="0.35">
      <c r="A170" s="1" t="s">
        <v>855</v>
      </c>
      <c r="B170" t="s">
        <v>110</v>
      </c>
      <c r="C170" s="1" t="s">
        <v>33</v>
      </c>
      <c r="D170" s="1" t="s">
        <v>37</v>
      </c>
      <c r="E170" t="str">
        <v>130</v>
      </c>
      <c r="G170" t="str">
        <f>TEXT(Table6[[#This Row],[pokedex_number]],"000")</f>
        <v>130</v>
      </c>
    </row>
    <row r="171" spans="1:7" x14ac:dyDescent="0.35">
      <c r="A171" s="1" t="s">
        <v>858</v>
      </c>
      <c r="B171" t="s">
        <v>710</v>
      </c>
      <c r="C171" s="1" t="s">
        <v>33</v>
      </c>
      <c r="D171" s="1" t="s">
        <v>37</v>
      </c>
      <c r="E171" t="str">
        <v>131</v>
      </c>
      <c r="G171" t="str">
        <f>TEXT(Table6[[#This Row],[pokedex_number]],"000")</f>
        <v>131</v>
      </c>
    </row>
    <row r="172" spans="1:7" x14ac:dyDescent="0.35">
      <c r="A172" s="1" t="s">
        <v>862</v>
      </c>
      <c r="B172" t="s">
        <v>628</v>
      </c>
      <c r="C172" s="1" t="s">
        <v>33</v>
      </c>
      <c r="D172" s="1" t="s">
        <v>37</v>
      </c>
      <c r="E172" t="str">
        <v>132</v>
      </c>
      <c r="G172" t="str">
        <f>TEXT(Table6[[#This Row],[pokedex_number]],"000")</f>
        <v>132</v>
      </c>
    </row>
    <row r="173" spans="1:7" x14ac:dyDescent="0.35">
      <c r="A173" s="1" t="s">
        <v>866</v>
      </c>
      <c r="B173" t="s">
        <v>720</v>
      </c>
      <c r="C173" s="1" t="s">
        <v>33</v>
      </c>
      <c r="D173" s="1" t="s">
        <v>37</v>
      </c>
      <c r="E173" t="str">
        <v>133</v>
      </c>
      <c r="G173" t="str">
        <f>TEXT(Table6[[#This Row],[pokedex_number]],"000")</f>
        <v>133</v>
      </c>
    </row>
    <row r="174" spans="1:7" x14ac:dyDescent="0.35">
      <c r="A174" s="1" t="s">
        <v>869</v>
      </c>
      <c r="B174" t="s">
        <v>720</v>
      </c>
      <c r="C174" s="1" t="s">
        <v>33</v>
      </c>
      <c r="D174" s="1" t="s">
        <v>37</v>
      </c>
      <c r="E174" t="str">
        <v>133</v>
      </c>
      <c r="G174" t="str">
        <f>TEXT(Table6[[#This Row],[pokedex_number]],"000")</f>
        <v>133</v>
      </c>
    </row>
    <row r="175" spans="1:7" x14ac:dyDescent="0.35">
      <c r="A175" s="1" t="s">
        <v>870</v>
      </c>
      <c r="B175" t="s">
        <v>725</v>
      </c>
      <c r="C175" s="1" t="s">
        <v>33</v>
      </c>
      <c r="D175" s="1" t="s">
        <v>37</v>
      </c>
      <c r="E175" t="str">
        <v>134</v>
      </c>
      <c r="G175" t="str">
        <f>TEXT(Table6[[#This Row],[pokedex_number]],"000")</f>
        <v>134</v>
      </c>
    </row>
    <row r="176" spans="1:7" x14ac:dyDescent="0.35">
      <c r="A176" s="1" t="s">
        <v>874</v>
      </c>
      <c r="B176" t="s">
        <v>148</v>
      </c>
      <c r="C176" s="1" t="s">
        <v>33</v>
      </c>
      <c r="D176" s="1" t="s">
        <v>37</v>
      </c>
      <c r="E176" t="str">
        <v>135</v>
      </c>
      <c r="G176" t="str">
        <f>TEXT(Table6[[#This Row],[pokedex_number]],"000")</f>
        <v>135</v>
      </c>
    </row>
    <row r="177" spans="1:7" x14ac:dyDescent="0.35">
      <c r="A177" s="1" t="s">
        <v>879</v>
      </c>
      <c r="B177" t="s">
        <v>731</v>
      </c>
      <c r="C177" s="1" t="s">
        <v>33</v>
      </c>
      <c r="D177" s="1" t="s">
        <v>37</v>
      </c>
      <c r="E177" t="str">
        <v>136</v>
      </c>
      <c r="G177" t="str">
        <f>TEXT(Table6[[#This Row],[pokedex_number]],"000")</f>
        <v>136</v>
      </c>
    </row>
    <row r="178" spans="1:7" x14ac:dyDescent="0.35">
      <c r="A178" s="1" t="s">
        <v>883</v>
      </c>
      <c r="B178" t="s">
        <v>546</v>
      </c>
      <c r="C178" s="1" t="s">
        <v>33</v>
      </c>
      <c r="D178" s="1" t="s">
        <v>37</v>
      </c>
      <c r="E178" t="str">
        <v>137</v>
      </c>
      <c r="G178" t="str">
        <f>TEXT(Table6[[#This Row],[pokedex_number]],"000")</f>
        <v>137</v>
      </c>
    </row>
    <row r="179" spans="1:7" x14ac:dyDescent="0.35">
      <c r="A179" s="1" t="s">
        <v>886</v>
      </c>
      <c r="B179" t="s">
        <v>410</v>
      </c>
      <c r="C179" s="1" t="s">
        <v>33</v>
      </c>
      <c r="D179" s="1" t="s">
        <v>37</v>
      </c>
      <c r="E179" t="str">
        <v>138</v>
      </c>
      <c r="G179" t="str">
        <f>TEXT(Table6[[#This Row],[pokedex_number]],"000")</f>
        <v>138</v>
      </c>
    </row>
    <row r="180" spans="1:7" x14ac:dyDescent="0.35">
      <c r="A180" s="1" t="s">
        <v>890</v>
      </c>
      <c r="B180" t="s">
        <v>740</v>
      </c>
      <c r="C180" s="1" t="s">
        <v>33</v>
      </c>
      <c r="D180" s="1" t="s">
        <v>37</v>
      </c>
      <c r="E180" t="str">
        <v>139</v>
      </c>
      <c r="G180" t="str">
        <f>TEXT(Table6[[#This Row],[pokedex_number]],"000")</f>
        <v>139</v>
      </c>
    </row>
    <row r="181" spans="1:7" x14ac:dyDescent="0.35">
      <c r="A181" s="1" t="s">
        <v>894</v>
      </c>
      <c r="B181" t="s">
        <v>361</v>
      </c>
      <c r="C181" s="1" t="s">
        <v>33</v>
      </c>
      <c r="D181" s="1" t="s">
        <v>37</v>
      </c>
      <c r="E181" t="str">
        <v>140</v>
      </c>
      <c r="G181" t="str">
        <f>TEXT(Table6[[#This Row],[pokedex_number]],"000")</f>
        <v>140</v>
      </c>
    </row>
    <row r="182" spans="1:7" x14ac:dyDescent="0.35">
      <c r="A182" s="1" t="s">
        <v>896</v>
      </c>
      <c r="B182" t="s">
        <v>750</v>
      </c>
      <c r="C182" s="1" t="s">
        <v>33</v>
      </c>
      <c r="D182" s="1" t="s">
        <v>37</v>
      </c>
      <c r="E182" t="str">
        <v>141</v>
      </c>
      <c r="G182" t="str">
        <f>TEXT(Table6[[#This Row],[pokedex_number]],"000")</f>
        <v>141</v>
      </c>
    </row>
    <row r="183" spans="1:7" x14ac:dyDescent="0.35">
      <c r="A183" s="1" t="s">
        <v>899</v>
      </c>
      <c r="B183" t="s">
        <v>60</v>
      </c>
      <c r="C183" s="1" t="s">
        <v>33</v>
      </c>
      <c r="D183" s="1" t="s">
        <v>37</v>
      </c>
      <c r="E183" t="str">
        <v>142</v>
      </c>
      <c r="G183" t="str">
        <f>TEXT(Table6[[#This Row],[pokedex_number]],"000")</f>
        <v>142</v>
      </c>
    </row>
    <row r="184" spans="1:7" x14ac:dyDescent="0.35">
      <c r="A184" s="1" t="s">
        <v>902</v>
      </c>
      <c r="B184" t="s">
        <v>60</v>
      </c>
      <c r="C184" s="1" t="s">
        <v>33</v>
      </c>
      <c r="D184" s="1" t="s">
        <v>37</v>
      </c>
      <c r="E184" t="str">
        <v>142</v>
      </c>
      <c r="G184" t="str">
        <f>TEXT(Table6[[#This Row],[pokedex_number]],"000")</f>
        <v>142</v>
      </c>
    </row>
    <row r="185" spans="1:7" x14ac:dyDescent="0.35">
      <c r="A185" s="1" t="s">
        <v>906</v>
      </c>
      <c r="B185" t="s">
        <v>759</v>
      </c>
      <c r="C185" s="1" t="s">
        <v>33</v>
      </c>
      <c r="D185" s="1" t="s">
        <v>37</v>
      </c>
      <c r="E185" t="str">
        <v>143</v>
      </c>
      <c r="G185" t="str">
        <f>TEXT(Table6[[#This Row],[pokedex_number]],"000")</f>
        <v>143</v>
      </c>
    </row>
    <row r="186" spans="1:7" x14ac:dyDescent="0.35">
      <c r="A186" s="1" t="s">
        <v>910</v>
      </c>
      <c r="B186" t="s">
        <v>763</v>
      </c>
      <c r="C186" s="1" t="s">
        <v>33</v>
      </c>
      <c r="D186" s="1" t="s">
        <v>913</v>
      </c>
      <c r="E186" t="str">
        <v>144</v>
      </c>
      <c r="G186" t="str">
        <f>TEXT(Table6[[#This Row],[pokedex_number]],"000")</f>
        <v>144</v>
      </c>
    </row>
    <row r="187" spans="1:7" x14ac:dyDescent="0.35">
      <c r="A187" s="1" t="s">
        <v>916</v>
      </c>
      <c r="B187" t="s">
        <v>763</v>
      </c>
      <c r="C187" s="1" t="s">
        <v>113</v>
      </c>
      <c r="D187" s="1" t="s">
        <v>913</v>
      </c>
      <c r="E187" t="str">
        <v>144</v>
      </c>
      <c r="G187" t="str">
        <f>TEXT(Table6[[#This Row],[pokedex_number]],"000")</f>
        <v>144</v>
      </c>
    </row>
    <row r="188" spans="1:7" x14ac:dyDescent="0.35">
      <c r="A188" s="1" t="s">
        <v>917</v>
      </c>
      <c r="B188" t="s">
        <v>201</v>
      </c>
      <c r="C188" s="1" t="s">
        <v>33</v>
      </c>
      <c r="D188" s="1" t="s">
        <v>913</v>
      </c>
      <c r="E188" t="str">
        <v>145</v>
      </c>
      <c r="G188" t="str">
        <f>TEXT(Table6[[#This Row],[pokedex_number]],"000")</f>
        <v>145</v>
      </c>
    </row>
    <row r="189" spans="1:7" x14ac:dyDescent="0.35">
      <c r="A189" s="1" t="s">
        <v>919</v>
      </c>
      <c r="B189" t="s">
        <v>201</v>
      </c>
      <c r="C189" s="1" t="s">
        <v>113</v>
      </c>
      <c r="D189" s="1" t="s">
        <v>913</v>
      </c>
      <c r="E189" t="str">
        <v>145</v>
      </c>
      <c r="G189" t="str">
        <f>TEXT(Table6[[#This Row],[pokedex_number]],"000")</f>
        <v>145</v>
      </c>
    </row>
    <row r="190" spans="1:7" x14ac:dyDescent="0.35">
      <c r="A190" s="1" t="s">
        <v>921</v>
      </c>
      <c r="B190" t="s">
        <v>770</v>
      </c>
      <c r="C190" s="1" t="s">
        <v>33</v>
      </c>
      <c r="D190" s="1" t="s">
        <v>913</v>
      </c>
      <c r="E190" t="str">
        <v>146</v>
      </c>
      <c r="G190" t="str">
        <f>TEXT(Table6[[#This Row],[pokedex_number]],"000")</f>
        <v>146</v>
      </c>
    </row>
    <row r="191" spans="1:7" x14ac:dyDescent="0.35">
      <c r="A191" s="1" t="s">
        <v>924</v>
      </c>
      <c r="B191" t="s">
        <v>770</v>
      </c>
      <c r="C191" s="1" t="s">
        <v>113</v>
      </c>
      <c r="D191" s="1" t="s">
        <v>913</v>
      </c>
      <c r="E191" t="str">
        <v>146</v>
      </c>
      <c r="G191" t="str">
        <f>TEXT(Table6[[#This Row],[pokedex_number]],"000")</f>
        <v>146</v>
      </c>
    </row>
    <row r="192" spans="1:7" x14ac:dyDescent="0.35">
      <c r="A192" s="1" t="s">
        <v>926</v>
      </c>
      <c r="B192" t="s">
        <v>774</v>
      </c>
      <c r="C192" s="1" t="s">
        <v>33</v>
      </c>
      <c r="D192" s="1" t="s">
        <v>37</v>
      </c>
      <c r="E192" t="str">
        <v>147</v>
      </c>
      <c r="G192" t="str">
        <f>TEXT(Table6[[#This Row],[pokedex_number]],"000")</f>
        <v>147</v>
      </c>
    </row>
    <row r="193" spans="1:7" x14ac:dyDescent="0.35">
      <c r="A193" s="1" t="s">
        <v>930</v>
      </c>
      <c r="B193" t="s">
        <v>782</v>
      </c>
      <c r="C193" s="1" t="s">
        <v>33</v>
      </c>
      <c r="D193" s="1" t="s">
        <v>37</v>
      </c>
      <c r="E193" t="str">
        <v>148</v>
      </c>
      <c r="G193" t="str">
        <f>TEXT(Table6[[#This Row],[pokedex_number]],"000")</f>
        <v>148</v>
      </c>
    </row>
    <row r="194" spans="1:7" x14ac:dyDescent="0.35">
      <c r="A194" s="1" t="s">
        <v>935</v>
      </c>
      <c r="B194" t="s">
        <v>443</v>
      </c>
      <c r="C194" s="1" t="s">
        <v>33</v>
      </c>
      <c r="D194" s="1" t="s">
        <v>37</v>
      </c>
      <c r="E194" t="str">
        <v>149</v>
      </c>
      <c r="G194" t="str">
        <f>TEXT(Table6[[#This Row],[pokedex_number]],"000")</f>
        <v>149</v>
      </c>
    </row>
    <row r="195" spans="1:7" x14ac:dyDescent="0.35">
      <c r="A195" s="1" t="s">
        <v>940</v>
      </c>
      <c r="B195" t="s">
        <v>200</v>
      </c>
      <c r="C195" s="1" t="s">
        <v>33</v>
      </c>
      <c r="D195" s="1" t="s">
        <v>943</v>
      </c>
      <c r="E195" t="str">
        <v>150</v>
      </c>
      <c r="G195" t="str">
        <f>TEXT(Table6[[#This Row],[pokedex_number]],"000")</f>
        <v>150</v>
      </c>
    </row>
    <row r="196" spans="1:7" x14ac:dyDescent="0.35">
      <c r="A196" s="1" t="s">
        <v>946</v>
      </c>
      <c r="B196" t="s">
        <v>200</v>
      </c>
      <c r="C196" s="1" t="s">
        <v>33</v>
      </c>
      <c r="D196" s="1" t="s">
        <v>943</v>
      </c>
      <c r="E196" t="str">
        <v>150</v>
      </c>
      <c r="G196" t="str">
        <f>TEXT(Table6[[#This Row],[pokedex_number]],"000")</f>
        <v>150</v>
      </c>
    </row>
    <row r="197" spans="1:7" x14ac:dyDescent="0.35">
      <c r="A197" s="1" t="s">
        <v>949</v>
      </c>
      <c r="B197" t="s">
        <v>200</v>
      </c>
      <c r="C197" s="1" t="s">
        <v>33</v>
      </c>
      <c r="D197" s="1" t="s">
        <v>943</v>
      </c>
      <c r="E197" t="str">
        <v>150</v>
      </c>
      <c r="G197" t="str">
        <f>TEXT(Table6[[#This Row],[pokedex_number]],"000")</f>
        <v>150</v>
      </c>
    </row>
    <row r="198" spans="1:7" x14ac:dyDescent="0.35">
      <c r="A198" s="1" t="s">
        <v>950</v>
      </c>
      <c r="B198" t="s">
        <v>790</v>
      </c>
      <c r="C198" s="1" t="s">
        <v>33</v>
      </c>
      <c r="D198" s="1" t="s">
        <v>952</v>
      </c>
      <c r="E198" t="str">
        <v>151</v>
      </c>
      <c r="G198" t="str">
        <f>TEXT(Table6[[#This Row],[pokedex_number]],"000")</f>
        <v>151</v>
      </c>
    </row>
    <row r="199" spans="1:7" x14ac:dyDescent="0.35">
      <c r="A199" s="1" t="s">
        <v>954</v>
      </c>
      <c r="B199" t="s">
        <v>795</v>
      </c>
      <c r="C199" s="1" t="s">
        <v>38</v>
      </c>
      <c r="D199" s="1" t="s">
        <v>37</v>
      </c>
      <c r="E199" t="str">
        <v>152</v>
      </c>
      <c r="G199" t="str">
        <f>TEXT(Table6[[#This Row],[pokedex_number]],"000")</f>
        <v>152</v>
      </c>
    </row>
    <row r="200" spans="1:7" x14ac:dyDescent="0.35">
      <c r="A200" s="1" t="s">
        <v>958</v>
      </c>
      <c r="B200" t="s">
        <v>799</v>
      </c>
      <c r="C200" s="1" t="s">
        <v>38</v>
      </c>
      <c r="D200" s="1" t="s">
        <v>37</v>
      </c>
      <c r="E200" t="str">
        <v>153</v>
      </c>
      <c r="G200" t="str">
        <f>TEXT(Table6[[#This Row],[pokedex_number]],"000")</f>
        <v>153</v>
      </c>
    </row>
    <row r="201" spans="1:7" x14ac:dyDescent="0.35">
      <c r="A201" s="1" t="s">
        <v>962</v>
      </c>
      <c r="B201" t="s">
        <v>461</v>
      </c>
      <c r="C201" s="1" t="s">
        <v>38</v>
      </c>
      <c r="D201" s="1" t="s">
        <v>37</v>
      </c>
      <c r="E201" t="str">
        <v>154</v>
      </c>
      <c r="G201" t="str">
        <f>TEXT(Table6[[#This Row],[pokedex_number]],"000")</f>
        <v>154</v>
      </c>
    </row>
    <row r="202" spans="1:7" x14ac:dyDescent="0.35">
      <c r="A202" s="1" t="s">
        <v>965</v>
      </c>
      <c r="B202" t="s">
        <v>265</v>
      </c>
      <c r="C202" s="1" t="s">
        <v>38</v>
      </c>
      <c r="D202" s="1" t="s">
        <v>37</v>
      </c>
      <c r="E202" t="str">
        <v>155</v>
      </c>
      <c r="G202" t="str">
        <f>TEXT(Table6[[#This Row],[pokedex_number]],"000")</f>
        <v>155</v>
      </c>
    </row>
    <row r="203" spans="1:7" x14ac:dyDescent="0.35">
      <c r="A203" s="1" t="s">
        <v>969</v>
      </c>
      <c r="B203" t="s">
        <v>812</v>
      </c>
      <c r="C203" s="1" t="s">
        <v>38</v>
      </c>
      <c r="D203" s="1" t="s">
        <v>37</v>
      </c>
      <c r="E203" t="str">
        <v>156</v>
      </c>
      <c r="G203" t="str">
        <f>TEXT(Table6[[#This Row],[pokedex_number]],"000")</f>
        <v>156</v>
      </c>
    </row>
    <row r="204" spans="1:7" x14ac:dyDescent="0.35">
      <c r="A204" s="1" t="s">
        <v>973</v>
      </c>
      <c r="B204" t="s">
        <v>278</v>
      </c>
      <c r="C204" s="1" t="s">
        <v>38</v>
      </c>
      <c r="D204" s="1" t="s">
        <v>37</v>
      </c>
      <c r="E204" t="str">
        <v>157</v>
      </c>
      <c r="G204" t="str">
        <f>TEXT(Table6[[#This Row],[pokedex_number]],"000")</f>
        <v>157</v>
      </c>
    </row>
    <row r="205" spans="1:7" x14ac:dyDescent="0.35">
      <c r="A205" s="1" t="s">
        <v>977</v>
      </c>
      <c r="B205" t="s">
        <v>319</v>
      </c>
      <c r="C205" s="1" t="s">
        <v>38</v>
      </c>
      <c r="D205" s="1" t="s">
        <v>37</v>
      </c>
      <c r="E205" t="str">
        <v>158</v>
      </c>
      <c r="G205" t="str">
        <f>TEXT(Table6[[#This Row],[pokedex_number]],"000")</f>
        <v>158</v>
      </c>
    </row>
    <row r="206" spans="1:7" x14ac:dyDescent="0.35">
      <c r="A206" s="1" t="s">
        <v>981</v>
      </c>
      <c r="B206" t="s">
        <v>117</v>
      </c>
      <c r="C206" s="1" t="s">
        <v>38</v>
      </c>
      <c r="D206" s="1" t="s">
        <v>37</v>
      </c>
      <c r="E206" t="str">
        <v>159</v>
      </c>
      <c r="G206" t="str">
        <f>TEXT(Table6[[#This Row],[pokedex_number]],"000")</f>
        <v>159</v>
      </c>
    </row>
    <row r="207" spans="1:7" x14ac:dyDescent="0.35">
      <c r="A207" s="1" t="s">
        <v>984</v>
      </c>
      <c r="B207" t="s">
        <v>694</v>
      </c>
      <c r="C207" s="1" t="s">
        <v>38</v>
      </c>
      <c r="D207" s="1" t="s">
        <v>37</v>
      </c>
      <c r="E207" t="str">
        <v>160</v>
      </c>
      <c r="G207" t="str">
        <f>TEXT(Table6[[#This Row],[pokedex_number]],"000")</f>
        <v>160</v>
      </c>
    </row>
    <row r="208" spans="1:7" x14ac:dyDescent="0.35">
      <c r="A208" s="1" t="s">
        <v>988</v>
      </c>
      <c r="B208" t="s">
        <v>821</v>
      </c>
      <c r="C208" s="1" t="s">
        <v>38</v>
      </c>
      <c r="D208" s="1" t="s">
        <v>37</v>
      </c>
      <c r="E208" t="str">
        <v>161</v>
      </c>
      <c r="G208" t="str">
        <f>TEXT(Table6[[#This Row],[pokedex_number]],"000")</f>
        <v>161</v>
      </c>
    </row>
    <row r="209" spans="1:7" x14ac:dyDescent="0.35">
      <c r="A209" s="1" t="s">
        <v>991</v>
      </c>
      <c r="B209" t="s">
        <v>832</v>
      </c>
      <c r="C209" s="1" t="s">
        <v>38</v>
      </c>
      <c r="D209" s="1" t="s">
        <v>37</v>
      </c>
      <c r="E209" t="str">
        <v>162</v>
      </c>
      <c r="G209" t="str">
        <f>TEXT(Table6[[#This Row],[pokedex_number]],"000")</f>
        <v>162</v>
      </c>
    </row>
    <row r="210" spans="1:7" x14ac:dyDescent="0.35">
      <c r="A210" s="1" t="s">
        <v>996</v>
      </c>
      <c r="B210" t="s">
        <v>623</v>
      </c>
      <c r="C210" s="1" t="s">
        <v>38</v>
      </c>
      <c r="D210" s="1" t="s">
        <v>37</v>
      </c>
      <c r="E210" t="str">
        <v>163</v>
      </c>
      <c r="G210" t="str">
        <f>TEXT(Table6[[#This Row],[pokedex_number]],"000")</f>
        <v>163</v>
      </c>
    </row>
    <row r="211" spans="1:7" x14ac:dyDescent="0.35">
      <c r="A211" s="1" t="s">
        <v>999</v>
      </c>
      <c r="B211" t="s">
        <v>840</v>
      </c>
      <c r="C211" s="1" t="s">
        <v>38</v>
      </c>
      <c r="D211" s="1" t="s">
        <v>37</v>
      </c>
      <c r="E211" t="str">
        <v>164</v>
      </c>
      <c r="G211" t="str">
        <f>TEXT(Table6[[#This Row],[pokedex_number]],"000")</f>
        <v>164</v>
      </c>
    </row>
    <row r="212" spans="1:7" x14ac:dyDescent="0.35">
      <c r="A212" s="1" t="s">
        <v>1003</v>
      </c>
      <c r="B212" t="s">
        <v>639</v>
      </c>
      <c r="C212" s="1" t="s">
        <v>38</v>
      </c>
      <c r="D212" s="1" t="s">
        <v>37</v>
      </c>
      <c r="E212" t="str">
        <v>165</v>
      </c>
      <c r="G212" t="str">
        <f>TEXT(Table6[[#This Row],[pokedex_number]],"000")</f>
        <v>165</v>
      </c>
    </row>
    <row r="213" spans="1:7" x14ac:dyDescent="0.35">
      <c r="A213" s="1" t="s">
        <v>1006</v>
      </c>
      <c r="B213" t="s">
        <v>650</v>
      </c>
      <c r="C213" s="1" t="s">
        <v>38</v>
      </c>
      <c r="D213" s="1" t="s">
        <v>37</v>
      </c>
      <c r="E213" t="str">
        <v>166</v>
      </c>
      <c r="G213" t="str">
        <f>TEXT(Table6[[#This Row],[pokedex_number]],"000")</f>
        <v>166</v>
      </c>
    </row>
    <row r="214" spans="1:7" x14ac:dyDescent="0.35">
      <c r="A214" s="1" t="s">
        <v>1009</v>
      </c>
      <c r="B214" t="s">
        <v>848</v>
      </c>
      <c r="C214" s="1" t="s">
        <v>38</v>
      </c>
      <c r="D214" s="1" t="s">
        <v>37</v>
      </c>
      <c r="E214" t="str">
        <v>167</v>
      </c>
      <c r="G214" t="str">
        <f>TEXT(Table6[[#This Row],[pokedex_number]],"000")</f>
        <v>167</v>
      </c>
    </row>
    <row r="215" spans="1:7" x14ac:dyDescent="0.35">
      <c r="A215" s="1" t="s">
        <v>1013</v>
      </c>
      <c r="B215" t="s">
        <v>854</v>
      </c>
      <c r="C215" s="1" t="s">
        <v>38</v>
      </c>
      <c r="D215" s="1" t="s">
        <v>37</v>
      </c>
      <c r="E215" t="str">
        <v>168</v>
      </c>
      <c r="G215" t="str">
        <f>TEXT(Table6[[#This Row],[pokedex_number]],"000")</f>
        <v>168</v>
      </c>
    </row>
    <row r="216" spans="1:7" x14ac:dyDescent="0.35">
      <c r="A216" s="1" t="s">
        <v>1016</v>
      </c>
      <c r="B216" t="s">
        <v>703</v>
      </c>
      <c r="C216" s="1" t="s">
        <v>38</v>
      </c>
      <c r="D216" s="1" t="s">
        <v>37</v>
      </c>
      <c r="E216" t="str">
        <v>169</v>
      </c>
      <c r="G216" t="str">
        <f>TEXT(Table6[[#This Row],[pokedex_number]],"000")</f>
        <v>169</v>
      </c>
    </row>
    <row r="217" spans="1:7" x14ac:dyDescent="0.35">
      <c r="A217" s="1" t="s">
        <v>1020</v>
      </c>
      <c r="B217" t="s">
        <v>387</v>
      </c>
      <c r="C217" s="1" t="s">
        <v>38</v>
      </c>
      <c r="D217" s="1" t="s">
        <v>37</v>
      </c>
      <c r="E217" t="str">
        <v>170</v>
      </c>
      <c r="G217" t="str">
        <f>TEXT(Table6[[#This Row],[pokedex_number]],"000")</f>
        <v>170</v>
      </c>
    </row>
    <row r="218" spans="1:7" x14ac:dyDescent="0.35">
      <c r="A218" s="1" t="s">
        <v>1023</v>
      </c>
      <c r="B218" t="s">
        <v>865</v>
      </c>
      <c r="C218" s="1" t="s">
        <v>38</v>
      </c>
      <c r="D218" s="1" t="s">
        <v>37</v>
      </c>
      <c r="E218" t="str">
        <v>171</v>
      </c>
      <c r="G218" t="str">
        <f>TEXT(Table6[[#This Row],[pokedex_number]],"000")</f>
        <v>171</v>
      </c>
    </row>
    <row r="219" spans="1:7" x14ac:dyDescent="0.35">
      <c r="A219" s="1" t="s">
        <v>1025</v>
      </c>
      <c r="B219" t="s">
        <v>606</v>
      </c>
      <c r="C219" s="1" t="s">
        <v>38</v>
      </c>
      <c r="D219" s="1" t="s">
        <v>37</v>
      </c>
      <c r="E219" t="str">
        <v>172</v>
      </c>
      <c r="G219" t="str">
        <f>TEXT(Table6[[#This Row],[pokedex_number]],"000")</f>
        <v>172</v>
      </c>
    </row>
    <row r="220" spans="1:7" x14ac:dyDescent="0.35">
      <c r="A220" s="1" t="s">
        <v>1027</v>
      </c>
      <c r="B220" t="s">
        <v>835</v>
      </c>
      <c r="C220" s="1" t="s">
        <v>38</v>
      </c>
      <c r="D220" s="1" t="s">
        <v>37</v>
      </c>
      <c r="E220" t="str">
        <v>173</v>
      </c>
      <c r="G220" t="str">
        <f>TEXT(Table6[[#This Row],[pokedex_number]],"000")</f>
        <v>173</v>
      </c>
    </row>
    <row r="221" spans="1:7" x14ac:dyDescent="0.35">
      <c r="A221" s="1" t="s">
        <v>1031</v>
      </c>
      <c r="B221" t="s">
        <v>873</v>
      </c>
      <c r="C221" s="1" t="s">
        <v>38</v>
      </c>
      <c r="D221" s="1" t="s">
        <v>37</v>
      </c>
      <c r="E221" t="str">
        <v>174</v>
      </c>
      <c r="G221" t="str">
        <f>TEXT(Table6[[#This Row],[pokedex_number]],"000")</f>
        <v>174</v>
      </c>
    </row>
    <row r="222" spans="1:7" x14ac:dyDescent="0.35">
      <c r="A222" s="1" t="s">
        <v>1035</v>
      </c>
      <c r="B222" t="s">
        <v>473</v>
      </c>
      <c r="C222" s="1" t="s">
        <v>38</v>
      </c>
      <c r="D222" s="1" t="s">
        <v>37</v>
      </c>
      <c r="E222" t="str">
        <v>175</v>
      </c>
      <c r="G222" t="str">
        <f>TEXT(Table6[[#This Row],[pokedex_number]],"000")</f>
        <v>175</v>
      </c>
    </row>
    <row r="223" spans="1:7" x14ac:dyDescent="0.35">
      <c r="A223" s="1" t="s">
        <v>1038</v>
      </c>
      <c r="B223" t="s">
        <v>882</v>
      </c>
      <c r="C223" s="1" t="s">
        <v>38</v>
      </c>
      <c r="D223" s="1" t="s">
        <v>37</v>
      </c>
      <c r="E223" t="str">
        <v>176</v>
      </c>
      <c r="G223" t="str">
        <f>TEXT(Table6[[#This Row],[pokedex_number]],"000")</f>
        <v>176</v>
      </c>
    </row>
    <row r="224" spans="1:7" x14ac:dyDescent="0.35">
      <c r="A224" s="1" t="s">
        <v>1041</v>
      </c>
      <c r="B224" t="s">
        <v>380</v>
      </c>
      <c r="C224" s="1" t="s">
        <v>38</v>
      </c>
      <c r="D224" s="1" t="s">
        <v>37</v>
      </c>
      <c r="E224" t="str">
        <v>177</v>
      </c>
      <c r="G224" t="str">
        <f>TEXT(Table6[[#This Row],[pokedex_number]],"000")</f>
        <v>177</v>
      </c>
    </row>
    <row r="225" spans="1:7" x14ac:dyDescent="0.35">
      <c r="A225" s="1" t="s">
        <v>1044</v>
      </c>
      <c r="B225" t="s">
        <v>179</v>
      </c>
      <c r="C225" s="1" t="s">
        <v>38</v>
      </c>
      <c r="D225" s="1" t="s">
        <v>37</v>
      </c>
      <c r="E225" t="str">
        <v>178</v>
      </c>
      <c r="G225" t="str">
        <f>TEXT(Table6[[#This Row],[pokedex_number]],"000")</f>
        <v>178</v>
      </c>
    </row>
    <row r="226" spans="1:7" x14ac:dyDescent="0.35">
      <c r="A226" s="1" t="s">
        <v>1046</v>
      </c>
      <c r="B226" t="s">
        <v>893</v>
      </c>
      <c r="C226" s="1" t="s">
        <v>38</v>
      </c>
      <c r="D226" s="1" t="s">
        <v>37</v>
      </c>
      <c r="E226" t="str">
        <v>179</v>
      </c>
      <c r="G226" t="str">
        <f>TEXT(Table6[[#This Row],[pokedex_number]],"000")</f>
        <v>179</v>
      </c>
    </row>
    <row r="227" spans="1:7" x14ac:dyDescent="0.35">
      <c r="A227" s="1" t="s">
        <v>1051</v>
      </c>
      <c r="B227" t="s">
        <v>529</v>
      </c>
      <c r="C227" s="1" t="s">
        <v>38</v>
      </c>
      <c r="D227" s="1" t="s">
        <v>37</v>
      </c>
      <c r="E227" t="str">
        <v>180</v>
      </c>
      <c r="G227" t="str">
        <f>TEXT(Table6[[#This Row],[pokedex_number]],"000")</f>
        <v>180</v>
      </c>
    </row>
    <row r="228" spans="1:7" x14ac:dyDescent="0.35">
      <c r="A228" s="1" t="s">
        <v>1055</v>
      </c>
      <c r="B228" t="s">
        <v>898</v>
      </c>
      <c r="C228" s="1" t="s">
        <v>38</v>
      </c>
      <c r="D228" s="1" t="s">
        <v>37</v>
      </c>
      <c r="E228" t="str">
        <v>181</v>
      </c>
      <c r="G228" t="str">
        <f>TEXT(Table6[[#This Row],[pokedex_number]],"000")</f>
        <v>181</v>
      </c>
    </row>
    <row r="229" spans="1:7" x14ac:dyDescent="0.35">
      <c r="A229" s="1" t="s">
        <v>1057</v>
      </c>
      <c r="B229" t="s">
        <v>898</v>
      </c>
      <c r="C229" s="1" t="s">
        <v>38</v>
      </c>
      <c r="D229" s="1" t="s">
        <v>37</v>
      </c>
      <c r="E229" t="str">
        <v>181</v>
      </c>
      <c r="G229" t="str">
        <f>TEXT(Table6[[#This Row],[pokedex_number]],"000")</f>
        <v>181</v>
      </c>
    </row>
    <row r="230" spans="1:7" x14ac:dyDescent="0.35">
      <c r="A230" s="1" t="s">
        <v>1060</v>
      </c>
      <c r="B230" t="s">
        <v>816</v>
      </c>
      <c r="C230" s="1" t="s">
        <v>38</v>
      </c>
      <c r="D230" s="1" t="s">
        <v>37</v>
      </c>
      <c r="E230" t="str">
        <v>182</v>
      </c>
      <c r="G230" t="str">
        <f>TEXT(Table6[[#This Row],[pokedex_number]],"000")</f>
        <v>182</v>
      </c>
    </row>
    <row r="231" spans="1:7" x14ac:dyDescent="0.35">
      <c r="A231" s="1" t="s">
        <v>1064</v>
      </c>
      <c r="B231" t="s">
        <v>905</v>
      </c>
      <c r="C231" s="1" t="s">
        <v>38</v>
      </c>
      <c r="D231" s="1" t="s">
        <v>37</v>
      </c>
      <c r="E231" t="str">
        <v>183</v>
      </c>
      <c r="G231" t="str">
        <f>TEXT(Table6[[#This Row],[pokedex_number]],"000")</f>
        <v>183</v>
      </c>
    </row>
    <row r="232" spans="1:7" x14ac:dyDescent="0.35">
      <c r="A232" s="1" t="s">
        <v>1068</v>
      </c>
      <c r="B232" t="s">
        <v>675</v>
      </c>
      <c r="C232" s="1" t="s">
        <v>38</v>
      </c>
      <c r="D232" s="1" t="s">
        <v>37</v>
      </c>
      <c r="E232" t="str">
        <v>184</v>
      </c>
      <c r="G232" t="str">
        <f>TEXT(Table6[[#This Row],[pokedex_number]],"000")</f>
        <v>184</v>
      </c>
    </row>
    <row r="233" spans="1:7" x14ac:dyDescent="0.35">
      <c r="A233" s="1" t="s">
        <v>1071</v>
      </c>
      <c r="B233" t="s">
        <v>915</v>
      </c>
      <c r="C233" s="1" t="s">
        <v>38</v>
      </c>
      <c r="D233" s="1" t="s">
        <v>37</v>
      </c>
      <c r="E233" t="str">
        <v>185</v>
      </c>
      <c r="G233" t="str">
        <f>TEXT(Table6[[#This Row],[pokedex_number]],"000")</f>
        <v>185</v>
      </c>
    </row>
    <row r="234" spans="1:7" x14ac:dyDescent="0.35">
      <c r="A234" s="1" t="s">
        <v>1075</v>
      </c>
      <c r="B234" t="s">
        <v>729</v>
      </c>
      <c r="C234" s="1" t="s">
        <v>38</v>
      </c>
      <c r="D234" s="1" t="s">
        <v>37</v>
      </c>
      <c r="E234" t="str">
        <v>186</v>
      </c>
      <c r="G234" t="str">
        <f>TEXT(Table6[[#This Row],[pokedex_number]],"000")</f>
        <v>186</v>
      </c>
    </row>
    <row r="235" spans="1:7" x14ac:dyDescent="0.35">
      <c r="A235" s="1" t="s">
        <v>1080</v>
      </c>
      <c r="B235" t="s">
        <v>861</v>
      </c>
      <c r="C235" s="1" t="s">
        <v>38</v>
      </c>
      <c r="D235" s="1" t="s">
        <v>37</v>
      </c>
      <c r="E235" t="str">
        <v>187</v>
      </c>
      <c r="G235" t="str">
        <f>TEXT(Table6[[#This Row],[pokedex_number]],"000")</f>
        <v>187</v>
      </c>
    </row>
    <row r="236" spans="1:7" x14ac:dyDescent="0.35">
      <c r="A236" s="1" t="s">
        <v>1084</v>
      </c>
      <c r="B236" t="s">
        <v>920</v>
      </c>
      <c r="C236" s="1" t="s">
        <v>38</v>
      </c>
      <c r="D236" s="1" t="s">
        <v>37</v>
      </c>
      <c r="E236" t="str">
        <v>188</v>
      </c>
      <c r="G236" t="str">
        <f>TEXT(Table6[[#This Row],[pokedex_number]],"000")</f>
        <v>188</v>
      </c>
    </row>
    <row r="237" spans="1:7" x14ac:dyDescent="0.35">
      <c r="A237" s="1" t="s">
        <v>1087</v>
      </c>
      <c r="B237" t="s">
        <v>853</v>
      </c>
      <c r="C237" s="1" t="s">
        <v>38</v>
      </c>
      <c r="D237" s="1" t="s">
        <v>37</v>
      </c>
      <c r="E237" t="str">
        <v>189</v>
      </c>
      <c r="G237" t="str">
        <f>TEXT(Table6[[#This Row],[pokedex_number]],"000")</f>
        <v>189</v>
      </c>
    </row>
    <row r="238" spans="1:7" x14ac:dyDescent="0.35">
      <c r="A238" s="1" t="s">
        <v>1090</v>
      </c>
      <c r="B238" t="s">
        <v>286</v>
      </c>
      <c r="C238" s="1" t="s">
        <v>38</v>
      </c>
      <c r="D238" s="1" t="s">
        <v>37</v>
      </c>
      <c r="E238" t="str">
        <v>190</v>
      </c>
      <c r="G238" t="str">
        <f>TEXT(Table6[[#This Row],[pokedex_number]],"000")</f>
        <v>190</v>
      </c>
    </row>
    <row r="239" spans="1:7" x14ac:dyDescent="0.35">
      <c r="A239" s="1" t="s">
        <v>1095</v>
      </c>
      <c r="B239" t="s">
        <v>929</v>
      </c>
      <c r="C239" s="1" t="s">
        <v>38</v>
      </c>
      <c r="D239" s="1" t="s">
        <v>37</v>
      </c>
      <c r="E239" t="str">
        <v>191</v>
      </c>
      <c r="G239" t="str">
        <f>TEXT(Table6[[#This Row],[pokedex_number]],"000")</f>
        <v>191</v>
      </c>
    </row>
    <row r="240" spans="1:7" x14ac:dyDescent="0.35">
      <c r="A240" s="1" t="s">
        <v>1099</v>
      </c>
      <c r="B240" t="s">
        <v>934</v>
      </c>
      <c r="C240" s="1" t="s">
        <v>38</v>
      </c>
      <c r="D240" s="1" t="s">
        <v>37</v>
      </c>
      <c r="E240" t="str">
        <v>192</v>
      </c>
      <c r="G240" t="str">
        <f>TEXT(Table6[[#This Row],[pokedex_number]],"000")</f>
        <v>192</v>
      </c>
    </row>
    <row r="241" spans="1:7" x14ac:dyDescent="0.35">
      <c r="A241" s="1" t="s">
        <v>1102</v>
      </c>
      <c r="B241" t="s">
        <v>939</v>
      </c>
      <c r="C241" s="1" t="s">
        <v>38</v>
      </c>
      <c r="D241" s="1" t="s">
        <v>37</v>
      </c>
      <c r="E241" t="str">
        <v>193</v>
      </c>
      <c r="G241" t="str">
        <f>TEXT(Table6[[#This Row],[pokedex_number]],"000")</f>
        <v>193</v>
      </c>
    </row>
    <row r="242" spans="1:7" x14ac:dyDescent="0.35">
      <c r="A242" s="1" t="s">
        <v>1105</v>
      </c>
      <c r="B242" t="s">
        <v>495</v>
      </c>
      <c r="C242" s="1" t="s">
        <v>38</v>
      </c>
      <c r="D242" s="1" t="s">
        <v>37</v>
      </c>
      <c r="E242" t="str">
        <v>194</v>
      </c>
      <c r="G242" t="str">
        <f>TEXT(Table6[[#This Row],[pokedex_number]],"000")</f>
        <v>194</v>
      </c>
    </row>
    <row r="243" spans="1:7" x14ac:dyDescent="0.35">
      <c r="A243" s="1" t="s">
        <v>1108</v>
      </c>
      <c r="B243" t="s">
        <v>157</v>
      </c>
      <c r="C243" s="1" t="s">
        <v>38</v>
      </c>
      <c r="D243" s="1" t="s">
        <v>37</v>
      </c>
      <c r="E243" t="str">
        <v>195</v>
      </c>
      <c r="G243" t="str">
        <f>TEXT(Table6[[#This Row],[pokedex_number]],"000")</f>
        <v>195</v>
      </c>
    </row>
    <row r="244" spans="1:7" x14ac:dyDescent="0.35">
      <c r="A244" s="1" t="s">
        <v>1112</v>
      </c>
      <c r="B244" t="s">
        <v>394</v>
      </c>
      <c r="C244" s="1" t="s">
        <v>38</v>
      </c>
      <c r="D244" s="1" t="s">
        <v>37</v>
      </c>
      <c r="E244" t="str">
        <v>196</v>
      </c>
      <c r="G244" t="str">
        <f>TEXT(Table6[[#This Row],[pokedex_number]],"000")</f>
        <v>196</v>
      </c>
    </row>
    <row r="245" spans="1:7" x14ac:dyDescent="0.35">
      <c r="A245" s="1" t="s">
        <v>1116</v>
      </c>
      <c r="B245" t="s">
        <v>953</v>
      </c>
      <c r="C245" s="1" t="s">
        <v>38</v>
      </c>
      <c r="D245" s="1" t="s">
        <v>37</v>
      </c>
      <c r="E245" t="str">
        <v>197</v>
      </c>
      <c r="G245" t="str">
        <f>TEXT(Table6[[#This Row],[pokedex_number]],"000")</f>
        <v>197</v>
      </c>
    </row>
    <row r="246" spans="1:7" x14ac:dyDescent="0.35">
      <c r="A246" s="1" t="s">
        <v>1120</v>
      </c>
      <c r="B246" t="s">
        <v>957</v>
      </c>
      <c r="C246" s="1" t="s">
        <v>38</v>
      </c>
      <c r="D246" s="1" t="s">
        <v>37</v>
      </c>
      <c r="E246" t="str">
        <v>198</v>
      </c>
      <c r="G246" t="str">
        <f>TEXT(Table6[[#This Row],[pokedex_number]],"000")</f>
        <v>198</v>
      </c>
    </row>
    <row r="247" spans="1:7" x14ac:dyDescent="0.35">
      <c r="A247" s="1" t="s">
        <v>1124</v>
      </c>
      <c r="B247" t="s">
        <v>961</v>
      </c>
      <c r="C247" s="1" t="s">
        <v>38</v>
      </c>
      <c r="D247" s="1" t="s">
        <v>37</v>
      </c>
      <c r="E247" t="str">
        <v>199</v>
      </c>
      <c r="G247" t="str">
        <f>TEXT(Table6[[#This Row],[pokedex_number]],"000")</f>
        <v>199</v>
      </c>
    </row>
    <row r="248" spans="1:7" x14ac:dyDescent="0.35">
      <c r="A248" s="1" t="s">
        <v>1128</v>
      </c>
      <c r="B248" t="s">
        <v>961</v>
      </c>
      <c r="C248" s="1" t="s">
        <v>113</v>
      </c>
      <c r="D248" s="1" t="s">
        <v>37</v>
      </c>
      <c r="E248" t="str">
        <v>199</v>
      </c>
      <c r="G248" t="str">
        <f>TEXT(Table6[[#This Row],[pokedex_number]],"000")</f>
        <v>199</v>
      </c>
    </row>
    <row r="249" spans="1:7" x14ac:dyDescent="0.35">
      <c r="A249" s="1" t="s">
        <v>1130</v>
      </c>
      <c r="B249" t="s">
        <v>513</v>
      </c>
      <c r="C249" s="1" t="s">
        <v>38</v>
      </c>
      <c r="D249" s="1" t="s">
        <v>37</v>
      </c>
      <c r="E249" t="str">
        <v>200</v>
      </c>
      <c r="G249" t="str">
        <f>TEXT(Table6[[#This Row],[pokedex_number]],"000")</f>
        <v>200</v>
      </c>
    </row>
    <row r="250" spans="1:7" x14ac:dyDescent="0.35">
      <c r="A250" s="1" t="s">
        <v>1134</v>
      </c>
      <c r="B250" t="s">
        <v>968</v>
      </c>
      <c r="C250" s="1" t="s">
        <v>38</v>
      </c>
      <c r="D250" s="1" t="s">
        <v>37</v>
      </c>
      <c r="E250" t="str">
        <v>201</v>
      </c>
      <c r="G250" t="str">
        <f>TEXT(Table6[[#This Row],[pokedex_number]],"000")</f>
        <v>201</v>
      </c>
    </row>
    <row r="251" spans="1:7" x14ac:dyDescent="0.35">
      <c r="A251" s="1" t="s">
        <v>1139</v>
      </c>
      <c r="B251" t="s">
        <v>972</v>
      </c>
      <c r="C251" s="1" t="s">
        <v>38</v>
      </c>
      <c r="D251" s="1" t="s">
        <v>37</v>
      </c>
      <c r="E251" t="str">
        <v>202</v>
      </c>
      <c r="G251" t="str">
        <f>TEXT(Table6[[#This Row],[pokedex_number]],"000")</f>
        <v>202</v>
      </c>
    </row>
    <row r="252" spans="1:7" x14ac:dyDescent="0.35">
      <c r="A252" s="1" t="s">
        <v>1143</v>
      </c>
      <c r="B252" t="s">
        <v>976</v>
      </c>
      <c r="C252" s="1" t="s">
        <v>38</v>
      </c>
      <c r="D252" s="1" t="s">
        <v>37</v>
      </c>
      <c r="E252" t="str">
        <v>203</v>
      </c>
      <c r="G252" t="str">
        <f>TEXT(Table6[[#This Row],[pokedex_number]],"000")</f>
        <v>203</v>
      </c>
    </row>
    <row r="253" spans="1:7" x14ac:dyDescent="0.35">
      <c r="A253" s="1" t="s">
        <v>1145</v>
      </c>
      <c r="B253" t="s">
        <v>980</v>
      </c>
      <c r="C253" s="1" t="s">
        <v>38</v>
      </c>
      <c r="D253" s="1" t="s">
        <v>37</v>
      </c>
      <c r="E253" t="str">
        <v>204</v>
      </c>
      <c r="G253" t="str">
        <f>TEXT(Table6[[#This Row],[pokedex_number]],"000")</f>
        <v>204</v>
      </c>
    </row>
    <row r="254" spans="1:7" x14ac:dyDescent="0.35">
      <c r="A254" s="1" t="s">
        <v>1149</v>
      </c>
      <c r="B254" t="s">
        <v>168</v>
      </c>
      <c r="C254" s="1" t="s">
        <v>38</v>
      </c>
      <c r="D254" s="1" t="s">
        <v>37</v>
      </c>
      <c r="E254" t="str">
        <v>205</v>
      </c>
      <c r="G254" t="str">
        <f>TEXT(Table6[[#This Row],[pokedex_number]],"000")</f>
        <v>205</v>
      </c>
    </row>
    <row r="255" spans="1:7" x14ac:dyDescent="0.35">
      <c r="A255" s="1" t="s">
        <v>1152</v>
      </c>
      <c r="B255" t="s">
        <v>987</v>
      </c>
      <c r="C255" s="1" t="s">
        <v>38</v>
      </c>
      <c r="D255" s="1" t="s">
        <v>37</v>
      </c>
      <c r="E255" t="str">
        <v>206</v>
      </c>
      <c r="G255" t="str">
        <f>TEXT(Table6[[#This Row],[pokedex_number]],"000")</f>
        <v>206</v>
      </c>
    </row>
    <row r="256" spans="1:7" x14ac:dyDescent="0.35">
      <c r="A256" s="1" t="s">
        <v>1156</v>
      </c>
      <c r="B256" t="s">
        <v>611</v>
      </c>
      <c r="C256" s="1" t="s">
        <v>38</v>
      </c>
      <c r="D256" s="1" t="s">
        <v>37</v>
      </c>
      <c r="E256" t="str">
        <v>207</v>
      </c>
      <c r="G256" t="str">
        <f>TEXT(Table6[[#This Row],[pokedex_number]],"000")</f>
        <v>207</v>
      </c>
    </row>
    <row r="257" spans="1:7" x14ac:dyDescent="0.35">
      <c r="A257" s="1" t="s">
        <v>1159</v>
      </c>
      <c r="B257" t="s">
        <v>995</v>
      </c>
      <c r="C257" s="1" t="s">
        <v>38</v>
      </c>
      <c r="D257" s="1" t="s">
        <v>37</v>
      </c>
      <c r="E257" t="str">
        <v>208</v>
      </c>
      <c r="G257" t="str">
        <f>TEXT(Table6[[#This Row],[pokedex_number]],"000")</f>
        <v>208</v>
      </c>
    </row>
    <row r="258" spans="1:7" x14ac:dyDescent="0.35">
      <c r="A258" s="1" t="s">
        <v>1163</v>
      </c>
      <c r="B258" t="s">
        <v>995</v>
      </c>
      <c r="C258" s="1" t="s">
        <v>38</v>
      </c>
      <c r="D258" s="1" t="s">
        <v>37</v>
      </c>
      <c r="E258" t="str">
        <v>208</v>
      </c>
      <c r="G258" t="str">
        <f>TEXT(Table6[[#This Row],[pokedex_number]],"000")</f>
        <v>208</v>
      </c>
    </row>
    <row r="259" spans="1:7" x14ac:dyDescent="0.35">
      <c r="A259" s="1" t="s">
        <v>1165</v>
      </c>
      <c r="B259" t="s">
        <v>998</v>
      </c>
      <c r="C259" s="1" t="s">
        <v>38</v>
      </c>
      <c r="D259" s="1" t="s">
        <v>37</v>
      </c>
      <c r="E259" t="str">
        <v>209</v>
      </c>
      <c r="G259" t="str">
        <f>TEXT(Table6[[#This Row],[pokedex_number]],"000")</f>
        <v>209</v>
      </c>
    </row>
    <row r="260" spans="1:7" x14ac:dyDescent="0.35">
      <c r="A260" s="1" t="s">
        <v>1168</v>
      </c>
      <c r="B260" t="s">
        <v>842</v>
      </c>
      <c r="C260" s="1" t="s">
        <v>38</v>
      </c>
      <c r="D260" s="1" t="s">
        <v>37</v>
      </c>
      <c r="E260" t="str">
        <v>210</v>
      </c>
      <c r="G260" t="str">
        <f>TEXT(Table6[[#This Row],[pokedex_number]],"000")</f>
        <v>210</v>
      </c>
    </row>
    <row r="261" spans="1:7" x14ac:dyDescent="0.35">
      <c r="A261" s="1" t="s">
        <v>1171</v>
      </c>
      <c r="B261" t="s">
        <v>1005</v>
      </c>
      <c r="C261" s="1" t="s">
        <v>38</v>
      </c>
      <c r="D261" s="1" t="s">
        <v>37</v>
      </c>
      <c r="E261" t="str">
        <v>211</v>
      </c>
      <c r="G261" t="str">
        <f>TEXT(Table6[[#This Row],[pokedex_number]],"000")</f>
        <v>211</v>
      </c>
    </row>
    <row r="262" spans="1:7" x14ac:dyDescent="0.35">
      <c r="A262" s="1" t="s">
        <v>1175</v>
      </c>
      <c r="B262" t="s">
        <v>1008</v>
      </c>
      <c r="C262" s="1" t="s">
        <v>38</v>
      </c>
      <c r="D262" s="1" t="s">
        <v>37</v>
      </c>
      <c r="E262" t="str">
        <v>212</v>
      </c>
      <c r="G262" t="str">
        <f>TEXT(Table6[[#This Row],[pokedex_number]],"000")</f>
        <v>212</v>
      </c>
    </row>
    <row r="263" spans="1:7" x14ac:dyDescent="0.35">
      <c r="A263" s="1" t="s">
        <v>1179</v>
      </c>
      <c r="B263" t="s">
        <v>1008</v>
      </c>
      <c r="C263" s="1" t="s">
        <v>38</v>
      </c>
      <c r="D263" s="1" t="s">
        <v>37</v>
      </c>
      <c r="E263" t="str">
        <v>212</v>
      </c>
      <c r="G263" t="str">
        <f>TEXT(Table6[[#This Row],[pokedex_number]],"000")</f>
        <v>212</v>
      </c>
    </row>
    <row r="264" spans="1:7" x14ac:dyDescent="0.35">
      <c r="A264" s="1" t="s">
        <v>1180</v>
      </c>
      <c r="B264" t="s">
        <v>1012</v>
      </c>
      <c r="C264" s="1" t="s">
        <v>38</v>
      </c>
      <c r="D264" s="1" t="s">
        <v>37</v>
      </c>
      <c r="E264" t="str">
        <v>213</v>
      </c>
      <c r="G264" t="str">
        <f>TEXT(Table6[[#This Row],[pokedex_number]],"000")</f>
        <v>213</v>
      </c>
    </row>
    <row r="265" spans="1:7" x14ac:dyDescent="0.35">
      <c r="A265" s="1" t="s">
        <v>1185</v>
      </c>
      <c r="B265" t="s">
        <v>1015</v>
      </c>
      <c r="C265" s="1" t="s">
        <v>38</v>
      </c>
      <c r="D265" s="1" t="s">
        <v>37</v>
      </c>
      <c r="E265" t="str">
        <v>214</v>
      </c>
      <c r="G265" t="str">
        <f>TEXT(Table6[[#This Row],[pokedex_number]],"000")</f>
        <v>214</v>
      </c>
    </row>
    <row r="266" spans="1:7" x14ac:dyDescent="0.35">
      <c r="A266" s="1" t="s">
        <v>1189</v>
      </c>
      <c r="B266" t="s">
        <v>1015</v>
      </c>
      <c r="C266" s="1" t="s">
        <v>38</v>
      </c>
      <c r="D266" s="1" t="s">
        <v>37</v>
      </c>
      <c r="E266" t="str">
        <v>214</v>
      </c>
      <c r="G266" t="str">
        <f>TEXT(Table6[[#This Row],[pokedex_number]],"000")</f>
        <v>214</v>
      </c>
    </row>
    <row r="267" spans="1:7" x14ac:dyDescent="0.35">
      <c r="A267" s="1" t="s">
        <v>1190</v>
      </c>
      <c r="B267" t="s">
        <v>904</v>
      </c>
      <c r="C267" s="1" t="s">
        <v>38</v>
      </c>
      <c r="D267" s="1" t="s">
        <v>37</v>
      </c>
      <c r="E267" t="str">
        <v>215</v>
      </c>
      <c r="G267" t="str">
        <f>TEXT(Table6[[#This Row],[pokedex_number]],"000")</f>
        <v>215</v>
      </c>
    </row>
    <row r="268" spans="1:7" x14ac:dyDescent="0.35">
      <c r="A268" s="1" t="s">
        <v>1195</v>
      </c>
      <c r="B268" t="s">
        <v>223</v>
      </c>
      <c r="C268" s="1" t="s">
        <v>38</v>
      </c>
      <c r="D268" s="1" t="s">
        <v>37</v>
      </c>
      <c r="E268" t="str">
        <v>216</v>
      </c>
      <c r="G268" t="str">
        <f>TEXT(Table6[[#This Row],[pokedex_number]],"000")</f>
        <v>216</v>
      </c>
    </row>
    <row r="269" spans="1:7" x14ac:dyDescent="0.35">
      <c r="A269" s="1" t="s">
        <v>1199</v>
      </c>
      <c r="B269" t="s">
        <v>370</v>
      </c>
      <c r="C269" s="1" t="s">
        <v>38</v>
      </c>
      <c r="D269" s="1" t="s">
        <v>37</v>
      </c>
      <c r="E269" t="str">
        <v>217</v>
      </c>
      <c r="G269" t="str">
        <f>TEXT(Table6[[#This Row],[pokedex_number]],"000")</f>
        <v>217</v>
      </c>
    </row>
    <row r="270" spans="1:7" x14ac:dyDescent="0.35">
      <c r="A270" s="1" t="s">
        <v>1202</v>
      </c>
      <c r="B270" t="s">
        <v>297</v>
      </c>
      <c r="C270" s="1" t="s">
        <v>38</v>
      </c>
      <c r="D270" s="1" t="s">
        <v>37</v>
      </c>
      <c r="E270" t="str">
        <v>218</v>
      </c>
      <c r="G270" t="str">
        <f>TEXT(Table6[[#This Row],[pokedex_number]],"000")</f>
        <v>218</v>
      </c>
    </row>
    <row r="271" spans="1:7" x14ac:dyDescent="0.35">
      <c r="A271" s="1" t="s">
        <v>1207</v>
      </c>
      <c r="B271" t="s">
        <v>1030</v>
      </c>
      <c r="C271" s="1" t="s">
        <v>38</v>
      </c>
      <c r="D271" s="1" t="s">
        <v>37</v>
      </c>
      <c r="E271" t="str">
        <v>219</v>
      </c>
      <c r="G271" t="str">
        <f>TEXT(Table6[[#This Row],[pokedex_number]],"000")</f>
        <v>219</v>
      </c>
    </row>
    <row r="272" spans="1:7" x14ac:dyDescent="0.35">
      <c r="A272" s="1" t="s">
        <v>1209</v>
      </c>
      <c r="B272" t="s">
        <v>1034</v>
      </c>
      <c r="C272" s="1" t="s">
        <v>38</v>
      </c>
      <c r="D272" s="1" t="s">
        <v>37</v>
      </c>
      <c r="E272" t="str">
        <v>220</v>
      </c>
      <c r="G272" t="str">
        <f>TEXT(Table6[[#This Row],[pokedex_number]],"000")</f>
        <v>220</v>
      </c>
    </row>
    <row r="273" spans="1:7" x14ac:dyDescent="0.35">
      <c r="A273" s="1" t="s">
        <v>1213</v>
      </c>
      <c r="B273" t="s">
        <v>416</v>
      </c>
      <c r="C273" s="1" t="s">
        <v>38</v>
      </c>
      <c r="D273" s="1" t="s">
        <v>37</v>
      </c>
      <c r="E273" t="str">
        <v>221</v>
      </c>
      <c r="G273" t="str">
        <f>TEXT(Table6[[#This Row],[pokedex_number]],"000")</f>
        <v>221</v>
      </c>
    </row>
    <row r="274" spans="1:7" x14ac:dyDescent="0.35">
      <c r="A274" s="1" t="s">
        <v>1217</v>
      </c>
      <c r="B274" t="s">
        <v>1040</v>
      </c>
      <c r="C274" s="1" t="s">
        <v>38</v>
      </c>
      <c r="D274" s="1" t="s">
        <v>37</v>
      </c>
      <c r="E274" t="str">
        <v>222</v>
      </c>
      <c r="G274" t="str">
        <f>TEXT(Table6[[#This Row],[pokedex_number]],"000")</f>
        <v>222</v>
      </c>
    </row>
    <row r="275" spans="1:7" x14ac:dyDescent="0.35">
      <c r="A275" s="1" t="s">
        <v>1220</v>
      </c>
      <c r="B275" t="s">
        <v>1040</v>
      </c>
      <c r="C275" s="1" t="s">
        <v>38</v>
      </c>
      <c r="D275" s="1" t="s">
        <v>37</v>
      </c>
      <c r="E275" t="str">
        <v>222</v>
      </c>
      <c r="G275" t="str">
        <f>TEXT(Table6[[#This Row],[pokedex_number]],"000")</f>
        <v>222</v>
      </c>
    </row>
    <row r="276" spans="1:7" x14ac:dyDescent="0.35">
      <c r="A276" s="1" t="s">
        <v>1222</v>
      </c>
      <c r="B276" t="s">
        <v>202</v>
      </c>
      <c r="C276" s="1" t="s">
        <v>38</v>
      </c>
      <c r="D276" s="1" t="s">
        <v>37</v>
      </c>
      <c r="E276" t="str">
        <v>223</v>
      </c>
      <c r="G276" t="str">
        <f>TEXT(Table6[[#This Row],[pokedex_number]],"000")</f>
        <v>223</v>
      </c>
    </row>
    <row r="277" spans="1:7" x14ac:dyDescent="0.35">
      <c r="A277" s="1" t="s">
        <v>1225</v>
      </c>
      <c r="B277" t="s">
        <v>857</v>
      </c>
      <c r="C277" s="1" t="s">
        <v>38</v>
      </c>
      <c r="D277" s="1" t="s">
        <v>37</v>
      </c>
      <c r="E277" t="str">
        <v>224</v>
      </c>
      <c r="G277" t="str">
        <f>TEXT(Table6[[#This Row],[pokedex_number]],"000")</f>
        <v>224</v>
      </c>
    </row>
    <row r="278" spans="1:7" x14ac:dyDescent="0.35">
      <c r="A278" s="1" t="s">
        <v>1230</v>
      </c>
      <c r="B278" t="s">
        <v>521</v>
      </c>
      <c r="C278" s="1" t="s">
        <v>38</v>
      </c>
      <c r="D278" s="1" t="s">
        <v>37</v>
      </c>
      <c r="E278" t="str">
        <v>225</v>
      </c>
      <c r="G278" t="str">
        <f>TEXT(Table6[[#This Row],[pokedex_number]],"000")</f>
        <v>225</v>
      </c>
    </row>
    <row r="279" spans="1:7" x14ac:dyDescent="0.35">
      <c r="A279" s="1" t="s">
        <v>1234</v>
      </c>
      <c r="B279" t="s">
        <v>1054</v>
      </c>
      <c r="C279" s="1" t="s">
        <v>38</v>
      </c>
      <c r="D279" s="1" t="s">
        <v>37</v>
      </c>
      <c r="E279" t="str">
        <v>226</v>
      </c>
      <c r="G279" t="str">
        <f>TEXT(Table6[[#This Row],[pokedex_number]],"000")</f>
        <v>226</v>
      </c>
    </row>
    <row r="280" spans="1:7" x14ac:dyDescent="0.35">
      <c r="A280" s="1" t="s">
        <v>1238</v>
      </c>
      <c r="B280" t="s">
        <v>343</v>
      </c>
      <c r="C280" s="1" t="s">
        <v>38</v>
      </c>
      <c r="D280" s="1" t="s">
        <v>37</v>
      </c>
      <c r="E280" t="str">
        <v>227</v>
      </c>
      <c r="G280" t="str">
        <f>TEXT(Table6[[#This Row],[pokedex_number]],"000")</f>
        <v>227</v>
      </c>
    </row>
    <row r="281" spans="1:7" x14ac:dyDescent="0.35">
      <c r="A281" s="1" t="s">
        <v>1242</v>
      </c>
      <c r="B281" t="s">
        <v>1059</v>
      </c>
      <c r="C281" s="1" t="s">
        <v>38</v>
      </c>
      <c r="D281" s="1" t="s">
        <v>37</v>
      </c>
      <c r="E281" t="str">
        <v>228</v>
      </c>
      <c r="G281" t="str">
        <f>TEXT(Table6[[#This Row],[pokedex_number]],"000")</f>
        <v>228</v>
      </c>
    </row>
    <row r="282" spans="1:7" x14ac:dyDescent="0.35">
      <c r="A282" s="1" t="s">
        <v>1245</v>
      </c>
      <c r="B282" t="s">
        <v>1063</v>
      </c>
      <c r="C282" s="1" t="s">
        <v>38</v>
      </c>
      <c r="D282" s="1" t="s">
        <v>37</v>
      </c>
      <c r="E282" t="str">
        <v>229</v>
      </c>
      <c r="G282" t="str">
        <f>TEXT(Table6[[#This Row],[pokedex_number]],"000")</f>
        <v>229</v>
      </c>
    </row>
    <row r="283" spans="1:7" x14ac:dyDescent="0.35">
      <c r="A283" s="1" t="s">
        <v>1248</v>
      </c>
      <c r="B283" t="s">
        <v>1063</v>
      </c>
      <c r="C283" s="1" t="s">
        <v>38</v>
      </c>
      <c r="D283" s="1" t="s">
        <v>37</v>
      </c>
      <c r="E283" t="str">
        <v>229</v>
      </c>
      <c r="G283" t="str">
        <f>TEXT(Table6[[#This Row],[pokedex_number]],"000")</f>
        <v>229</v>
      </c>
    </row>
    <row r="284" spans="1:7" x14ac:dyDescent="0.35">
      <c r="A284" s="1" t="s">
        <v>1250</v>
      </c>
      <c r="B284" t="s">
        <v>508</v>
      </c>
      <c r="C284" s="1" t="s">
        <v>38</v>
      </c>
      <c r="D284" s="1" t="s">
        <v>37</v>
      </c>
      <c r="E284" t="str">
        <v>230</v>
      </c>
      <c r="G284" t="str">
        <f>TEXT(Table6[[#This Row],[pokedex_number]],"000")</f>
        <v>230</v>
      </c>
    </row>
    <row r="285" spans="1:7" x14ac:dyDescent="0.35">
      <c r="A285" s="1" t="s">
        <v>1254</v>
      </c>
      <c r="B285" t="s">
        <v>1070</v>
      </c>
      <c r="C285" s="1" t="s">
        <v>38</v>
      </c>
      <c r="D285" s="1" t="s">
        <v>37</v>
      </c>
      <c r="E285" t="str">
        <v>231</v>
      </c>
      <c r="G285" t="str">
        <f>TEXT(Table6[[#This Row],[pokedex_number]],"000")</f>
        <v>231</v>
      </c>
    </row>
    <row r="286" spans="1:7" x14ac:dyDescent="0.35">
      <c r="A286" s="1" t="s">
        <v>1256</v>
      </c>
      <c r="B286" t="s">
        <v>1074</v>
      </c>
      <c r="C286" s="1" t="s">
        <v>38</v>
      </c>
      <c r="D286" s="1" t="s">
        <v>37</v>
      </c>
      <c r="E286" t="str">
        <v>232</v>
      </c>
      <c r="G286" t="str">
        <f>TEXT(Table6[[#This Row],[pokedex_number]],"000")</f>
        <v>232</v>
      </c>
    </row>
    <row r="287" spans="1:7" x14ac:dyDescent="0.35">
      <c r="A287" s="1" t="s">
        <v>1258</v>
      </c>
      <c r="B287" t="s">
        <v>1079</v>
      </c>
      <c r="C287" s="1" t="s">
        <v>38</v>
      </c>
      <c r="D287" s="1" t="s">
        <v>37</v>
      </c>
      <c r="E287" t="str">
        <v>233</v>
      </c>
      <c r="G287" t="str">
        <f>TEXT(Table6[[#This Row],[pokedex_number]],"000")</f>
        <v>233</v>
      </c>
    </row>
    <row r="288" spans="1:7" x14ac:dyDescent="0.35">
      <c r="A288" s="1" t="s">
        <v>1261</v>
      </c>
      <c r="B288" t="s">
        <v>1083</v>
      </c>
      <c r="C288" s="1" t="s">
        <v>38</v>
      </c>
      <c r="D288" s="1" t="s">
        <v>37</v>
      </c>
      <c r="E288" t="str">
        <v>234</v>
      </c>
      <c r="G288" t="str">
        <f>TEXT(Table6[[#This Row],[pokedex_number]],"000")</f>
        <v>234</v>
      </c>
    </row>
    <row r="289" spans="1:7" x14ac:dyDescent="0.35">
      <c r="A289" s="1" t="s">
        <v>1265</v>
      </c>
      <c r="B289" t="s">
        <v>328</v>
      </c>
      <c r="C289" s="1" t="s">
        <v>38</v>
      </c>
      <c r="D289" s="1" t="s">
        <v>37</v>
      </c>
      <c r="E289" t="str">
        <v>235</v>
      </c>
      <c r="G289" t="str">
        <f>TEXT(Table6[[#This Row],[pokedex_number]],"000")</f>
        <v>235</v>
      </c>
    </row>
    <row r="290" spans="1:7" x14ac:dyDescent="0.35">
      <c r="A290" s="1" t="s">
        <v>1268</v>
      </c>
      <c r="B290" t="s">
        <v>69</v>
      </c>
      <c r="C290" s="1" t="s">
        <v>38</v>
      </c>
      <c r="D290" s="1" t="s">
        <v>37</v>
      </c>
      <c r="E290" t="str">
        <v>236</v>
      </c>
      <c r="G290" t="str">
        <f>TEXT(Table6[[#This Row],[pokedex_number]],"000")</f>
        <v>236</v>
      </c>
    </row>
    <row r="291" spans="1:7" x14ac:dyDescent="0.35">
      <c r="A291" s="1" t="s">
        <v>1272</v>
      </c>
      <c r="B291" t="s">
        <v>1094</v>
      </c>
      <c r="C291" s="1" t="s">
        <v>38</v>
      </c>
      <c r="D291" s="1" t="s">
        <v>37</v>
      </c>
      <c r="E291" t="str">
        <v>237</v>
      </c>
      <c r="G291" t="str">
        <f>TEXT(Table6[[#This Row],[pokedex_number]],"000")</f>
        <v>237</v>
      </c>
    </row>
    <row r="292" spans="1:7" x14ac:dyDescent="0.35">
      <c r="A292" s="1" t="s">
        <v>1275</v>
      </c>
      <c r="B292" t="s">
        <v>1098</v>
      </c>
      <c r="C292" s="1" t="s">
        <v>38</v>
      </c>
      <c r="D292" s="1" t="s">
        <v>37</v>
      </c>
      <c r="E292" t="str">
        <v>238</v>
      </c>
      <c r="G292" t="str">
        <f>TEXT(Table6[[#This Row],[pokedex_number]],"000")</f>
        <v>238</v>
      </c>
    </row>
    <row r="293" spans="1:7" x14ac:dyDescent="0.35">
      <c r="A293" s="1" t="s">
        <v>1279</v>
      </c>
      <c r="B293" t="s">
        <v>142</v>
      </c>
      <c r="C293" s="1" t="s">
        <v>38</v>
      </c>
      <c r="D293" s="1" t="s">
        <v>37</v>
      </c>
      <c r="E293" t="str">
        <v>239</v>
      </c>
      <c r="G293" t="str">
        <f>TEXT(Table6[[#This Row],[pokedex_number]],"000")</f>
        <v>239</v>
      </c>
    </row>
    <row r="294" spans="1:7" x14ac:dyDescent="0.35">
      <c r="A294" s="1" t="s">
        <v>1282</v>
      </c>
      <c r="B294" t="s">
        <v>105</v>
      </c>
      <c r="C294" s="1" t="s">
        <v>38</v>
      </c>
      <c r="D294" s="1" t="s">
        <v>37</v>
      </c>
      <c r="E294" t="str">
        <v>240</v>
      </c>
      <c r="G294" t="str">
        <f>TEXT(Table6[[#This Row],[pokedex_number]],"000")</f>
        <v>240</v>
      </c>
    </row>
    <row r="295" spans="1:7" x14ac:dyDescent="0.35">
      <c r="A295" s="1" t="s">
        <v>1285</v>
      </c>
      <c r="B295" t="s">
        <v>1019</v>
      </c>
      <c r="C295" s="1" t="s">
        <v>38</v>
      </c>
      <c r="D295" s="1" t="s">
        <v>37</v>
      </c>
      <c r="E295" t="str">
        <v>241</v>
      </c>
      <c r="G295" t="str">
        <f>TEXT(Table6[[#This Row],[pokedex_number]],"000")</f>
        <v>241</v>
      </c>
    </row>
    <row r="296" spans="1:7" x14ac:dyDescent="0.35">
      <c r="A296" s="1" t="s">
        <v>1288</v>
      </c>
      <c r="B296" t="s">
        <v>1111</v>
      </c>
      <c r="C296" s="1" t="s">
        <v>38</v>
      </c>
      <c r="D296" s="1" t="s">
        <v>37</v>
      </c>
      <c r="E296" t="str">
        <v>242</v>
      </c>
      <c r="G296" t="str">
        <f>TEXT(Table6[[#This Row],[pokedex_number]],"000")</f>
        <v>242</v>
      </c>
    </row>
    <row r="297" spans="1:7" x14ac:dyDescent="0.35">
      <c r="A297" s="1" t="s">
        <v>1292</v>
      </c>
      <c r="B297" t="s">
        <v>1115</v>
      </c>
      <c r="C297" s="1" t="s">
        <v>38</v>
      </c>
      <c r="D297" s="1" t="s">
        <v>913</v>
      </c>
      <c r="E297" t="str">
        <v>243</v>
      </c>
      <c r="G297" t="str">
        <f>TEXT(Table6[[#This Row],[pokedex_number]],"000")</f>
        <v>243</v>
      </c>
    </row>
    <row r="298" spans="1:7" x14ac:dyDescent="0.35">
      <c r="A298" s="1" t="s">
        <v>1295</v>
      </c>
      <c r="B298" t="s">
        <v>1119</v>
      </c>
      <c r="C298" s="1" t="s">
        <v>38</v>
      </c>
      <c r="D298" s="1" t="s">
        <v>913</v>
      </c>
      <c r="E298" t="str">
        <v>244</v>
      </c>
      <c r="G298" t="str">
        <f>TEXT(Table6[[#This Row],[pokedex_number]],"000")</f>
        <v>244</v>
      </c>
    </row>
    <row r="299" spans="1:7" x14ac:dyDescent="0.35">
      <c r="A299" s="1" t="s">
        <v>1298</v>
      </c>
      <c r="B299" t="s">
        <v>399</v>
      </c>
      <c r="C299" s="1" t="s">
        <v>38</v>
      </c>
      <c r="D299" s="1" t="s">
        <v>913</v>
      </c>
      <c r="E299" t="str">
        <v>245</v>
      </c>
      <c r="G299" t="str">
        <f>TEXT(Table6[[#This Row],[pokedex_number]],"000")</f>
        <v>245</v>
      </c>
    </row>
    <row r="300" spans="1:7" x14ac:dyDescent="0.35">
      <c r="A300" s="1" t="s">
        <v>1301</v>
      </c>
      <c r="B300" t="s">
        <v>1127</v>
      </c>
      <c r="C300" s="1" t="s">
        <v>38</v>
      </c>
      <c r="D300" s="1" t="s">
        <v>37</v>
      </c>
      <c r="E300" t="str">
        <v>246</v>
      </c>
      <c r="G300" t="str">
        <f>TEXT(Table6[[#This Row],[pokedex_number]],"000")</f>
        <v>246</v>
      </c>
    </row>
    <row r="301" spans="1:7" x14ac:dyDescent="0.35">
      <c r="A301" s="1" t="s">
        <v>1303</v>
      </c>
      <c r="B301" t="s">
        <v>1129</v>
      </c>
      <c r="C301" s="1" t="s">
        <v>38</v>
      </c>
      <c r="D301" s="1" t="s">
        <v>37</v>
      </c>
      <c r="E301" t="str">
        <v>247</v>
      </c>
      <c r="G301" t="str">
        <f>TEXT(Table6[[#This Row],[pokedex_number]],"000")</f>
        <v>247</v>
      </c>
    </row>
    <row r="302" spans="1:7" x14ac:dyDescent="0.35">
      <c r="A302" s="1" t="s">
        <v>1305</v>
      </c>
      <c r="B302" t="s">
        <v>1133</v>
      </c>
      <c r="C302" s="1" t="s">
        <v>38</v>
      </c>
      <c r="D302" s="1" t="s">
        <v>37</v>
      </c>
      <c r="E302" t="str">
        <v>248</v>
      </c>
      <c r="G302" t="str">
        <f>TEXT(Table6[[#This Row],[pokedex_number]],"000")</f>
        <v>248</v>
      </c>
    </row>
    <row r="303" spans="1:7" x14ac:dyDescent="0.35">
      <c r="A303" s="1" t="s">
        <v>1310</v>
      </c>
      <c r="B303" t="s">
        <v>1133</v>
      </c>
      <c r="C303" s="1" t="s">
        <v>38</v>
      </c>
      <c r="D303" s="1" t="s">
        <v>37</v>
      </c>
      <c r="E303" t="str">
        <v>248</v>
      </c>
      <c r="G303" t="str">
        <f>TEXT(Table6[[#This Row],[pokedex_number]],"000")</f>
        <v>248</v>
      </c>
    </row>
    <row r="304" spans="1:7" x14ac:dyDescent="0.35">
      <c r="A304" s="1" t="s">
        <v>1313</v>
      </c>
      <c r="B304" t="s">
        <v>1138</v>
      </c>
      <c r="C304" s="1" t="s">
        <v>38</v>
      </c>
      <c r="D304" s="1" t="s">
        <v>943</v>
      </c>
      <c r="E304" t="str">
        <v>249</v>
      </c>
      <c r="G304" t="str">
        <f>TEXT(Table6[[#This Row],[pokedex_number]],"000")</f>
        <v>249</v>
      </c>
    </row>
    <row r="305" spans="1:7" x14ac:dyDescent="0.35">
      <c r="A305" s="1" t="s">
        <v>1316</v>
      </c>
      <c r="B305" t="s">
        <v>781</v>
      </c>
      <c r="C305" s="1" t="s">
        <v>38</v>
      </c>
      <c r="D305" s="1" t="s">
        <v>943</v>
      </c>
      <c r="E305" t="str">
        <v>250</v>
      </c>
      <c r="G305" t="str">
        <f>TEXT(Table6[[#This Row],[pokedex_number]],"000")</f>
        <v>250</v>
      </c>
    </row>
    <row r="306" spans="1:7" x14ac:dyDescent="0.35">
      <c r="A306" s="1" t="s">
        <v>1320</v>
      </c>
      <c r="B306" t="s">
        <v>209</v>
      </c>
      <c r="C306" s="1" t="s">
        <v>38</v>
      </c>
      <c r="D306" s="1" t="s">
        <v>952</v>
      </c>
      <c r="E306" t="str">
        <v>251</v>
      </c>
      <c r="G306" t="str">
        <f>TEXT(Table6[[#This Row],[pokedex_number]],"000")</f>
        <v>251</v>
      </c>
    </row>
    <row r="307" spans="1:7" x14ac:dyDescent="0.35">
      <c r="A307" s="1" t="s">
        <v>1322</v>
      </c>
      <c r="B307" t="s">
        <v>1148</v>
      </c>
      <c r="C307" s="1" t="s">
        <v>61</v>
      </c>
      <c r="D307" s="1" t="s">
        <v>37</v>
      </c>
      <c r="E307" t="str">
        <v>252</v>
      </c>
      <c r="G307" t="str">
        <f>TEXT(Table6[[#This Row],[pokedex_number]],"000")</f>
        <v>252</v>
      </c>
    </row>
    <row r="308" spans="1:7" x14ac:dyDescent="0.35">
      <c r="A308" s="1" t="s">
        <v>1325</v>
      </c>
      <c r="B308" t="s">
        <v>236</v>
      </c>
      <c r="C308" s="1" t="s">
        <v>61</v>
      </c>
      <c r="D308" s="1" t="s">
        <v>37</v>
      </c>
      <c r="E308" t="str">
        <v>253</v>
      </c>
      <c r="G308" t="str">
        <f>TEXT(Table6[[#This Row],[pokedex_number]],"000")</f>
        <v>253</v>
      </c>
    </row>
    <row r="309" spans="1:7" x14ac:dyDescent="0.35">
      <c r="A309" s="1" t="s">
        <v>1329</v>
      </c>
      <c r="B309" t="s">
        <v>1155</v>
      </c>
      <c r="C309" s="1" t="s">
        <v>61</v>
      </c>
      <c r="D309" s="1" t="s">
        <v>37</v>
      </c>
      <c r="E309" t="str">
        <v>254</v>
      </c>
      <c r="G309" t="str">
        <f>TEXT(Table6[[#This Row],[pokedex_number]],"000")</f>
        <v>254</v>
      </c>
    </row>
    <row r="310" spans="1:7" x14ac:dyDescent="0.35">
      <c r="A310" s="1" t="s">
        <v>1333</v>
      </c>
      <c r="B310" t="s">
        <v>1155</v>
      </c>
      <c r="C310" s="1" t="s">
        <v>61</v>
      </c>
      <c r="D310" s="1" t="s">
        <v>37</v>
      </c>
      <c r="E310" t="str">
        <v>254</v>
      </c>
      <c r="G310" t="str">
        <f>TEXT(Table6[[#This Row],[pokedex_number]],"000")</f>
        <v>254</v>
      </c>
    </row>
    <row r="311" spans="1:7" x14ac:dyDescent="0.35">
      <c r="A311" s="1" t="s">
        <v>1334</v>
      </c>
      <c r="B311" t="s">
        <v>160</v>
      </c>
      <c r="C311" s="1" t="s">
        <v>61</v>
      </c>
      <c r="D311" s="1" t="s">
        <v>37</v>
      </c>
      <c r="E311" t="str">
        <v>255</v>
      </c>
      <c r="G311" t="str">
        <f>TEXT(Table6[[#This Row],[pokedex_number]],"000")</f>
        <v>255</v>
      </c>
    </row>
    <row r="312" spans="1:7" x14ac:dyDescent="0.35">
      <c r="A312" s="1" t="s">
        <v>1337</v>
      </c>
      <c r="B312" t="s">
        <v>1162</v>
      </c>
      <c r="C312" s="1" t="s">
        <v>61</v>
      </c>
      <c r="D312" s="1" t="s">
        <v>37</v>
      </c>
      <c r="E312" t="str">
        <v>256</v>
      </c>
      <c r="G312" t="str">
        <f>TEXT(Table6[[#This Row],[pokedex_number]],"000")</f>
        <v>256</v>
      </c>
    </row>
    <row r="313" spans="1:7" x14ac:dyDescent="0.35">
      <c r="A313" s="1" t="s">
        <v>1341</v>
      </c>
      <c r="B313" t="s">
        <v>1164</v>
      </c>
      <c r="C313" s="1" t="s">
        <v>61</v>
      </c>
      <c r="D313" s="1" t="s">
        <v>37</v>
      </c>
      <c r="E313" t="str">
        <v>257</v>
      </c>
      <c r="G313" t="str">
        <f>TEXT(Table6[[#This Row],[pokedex_number]],"000")</f>
        <v>257</v>
      </c>
    </row>
    <row r="314" spans="1:7" x14ac:dyDescent="0.35">
      <c r="A314" s="1" t="s">
        <v>1345</v>
      </c>
      <c r="B314" t="s">
        <v>1164</v>
      </c>
      <c r="C314" s="1" t="s">
        <v>61</v>
      </c>
      <c r="D314" s="1" t="s">
        <v>37</v>
      </c>
      <c r="E314" t="str">
        <v>257</v>
      </c>
      <c r="G314" t="str">
        <f>TEXT(Table6[[#This Row],[pokedex_number]],"000")</f>
        <v>257</v>
      </c>
    </row>
    <row r="315" spans="1:7" x14ac:dyDescent="0.35">
      <c r="A315" s="1" t="s">
        <v>1347</v>
      </c>
      <c r="B315" t="s">
        <v>1167</v>
      </c>
      <c r="C315" s="1" t="s">
        <v>61</v>
      </c>
      <c r="D315" s="1" t="s">
        <v>37</v>
      </c>
      <c r="E315" t="str">
        <v>258</v>
      </c>
      <c r="G315" t="str">
        <f>TEXT(Table6[[#This Row],[pokedex_number]],"000")</f>
        <v>258</v>
      </c>
    </row>
    <row r="316" spans="1:7" x14ac:dyDescent="0.35">
      <c r="A316" s="1" t="s">
        <v>1350</v>
      </c>
      <c r="B316" t="s">
        <v>1170</v>
      </c>
      <c r="C316" s="1" t="s">
        <v>61</v>
      </c>
      <c r="D316" s="1" t="s">
        <v>37</v>
      </c>
      <c r="E316" t="str">
        <v>259</v>
      </c>
      <c r="G316" t="str">
        <f>TEXT(Table6[[#This Row],[pokedex_number]],"000")</f>
        <v>259</v>
      </c>
    </row>
    <row r="317" spans="1:7" x14ac:dyDescent="0.35">
      <c r="A317" s="1" t="s">
        <v>1353</v>
      </c>
      <c r="B317" t="s">
        <v>1174</v>
      </c>
      <c r="C317" s="1" t="s">
        <v>61</v>
      </c>
      <c r="D317" s="1" t="s">
        <v>37</v>
      </c>
      <c r="E317" t="str">
        <v>260</v>
      </c>
      <c r="G317" t="str">
        <f>TEXT(Table6[[#This Row],[pokedex_number]],"000")</f>
        <v>260</v>
      </c>
    </row>
    <row r="318" spans="1:7" x14ac:dyDescent="0.35">
      <c r="A318" s="1" t="s">
        <v>1357</v>
      </c>
      <c r="B318" t="s">
        <v>1174</v>
      </c>
      <c r="C318" s="1" t="s">
        <v>61</v>
      </c>
      <c r="D318" s="1" t="s">
        <v>37</v>
      </c>
      <c r="E318" t="str">
        <v>260</v>
      </c>
      <c r="G318" t="str">
        <f>TEXT(Table6[[#This Row],[pokedex_number]],"000")</f>
        <v>260</v>
      </c>
    </row>
    <row r="319" spans="1:7" x14ac:dyDescent="0.35">
      <c r="A319" s="1" t="s">
        <v>1360</v>
      </c>
      <c r="B319" t="s">
        <v>229</v>
      </c>
      <c r="C319" s="1" t="s">
        <v>61</v>
      </c>
      <c r="D319" s="1" t="s">
        <v>37</v>
      </c>
      <c r="E319" t="str">
        <v>261</v>
      </c>
      <c r="G319" t="str">
        <f>TEXT(Table6[[#This Row],[pokedex_number]],"000")</f>
        <v>261</v>
      </c>
    </row>
    <row r="320" spans="1:7" x14ac:dyDescent="0.35">
      <c r="A320" s="1" t="s">
        <v>1363</v>
      </c>
      <c r="B320" t="s">
        <v>257</v>
      </c>
      <c r="C320" s="1" t="s">
        <v>61</v>
      </c>
      <c r="D320" s="1" t="s">
        <v>37</v>
      </c>
      <c r="E320" t="str">
        <v>262</v>
      </c>
      <c r="G320" t="str">
        <f>TEXT(Table6[[#This Row],[pokedex_number]],"000")</f>
        <v>262</v>
      </c>
    </row>
    <row r="321" spans="1:7" x14ac:dyDescent="0.35">
      <c r="A321" s="1" t="s">
        <v>1367</v>
      </c>
      <c r="B321" t="s">
        <v>1184</v>
      </c>
      <c r="C321" s="1" t="s">
        <v>61</v>
      </c>
      <c r="D321" s="1" t="s">
        <v>37</v>
      </c>
      <c r="E321" t="str">
        <v>263</v>
      </c>
      <c r="G321" t="str">
        <f>TEXT(Table6[[#This Row],[pokedex_number]],"000")</f>
        <v>263</v>
      </c>
    </row>
    <row r="322" spans="1:7" x14ac:dyDescent="0.35">
      <c r="A322" s="1" t="s">
        <v>1370</v>
      </c>
      <c r="B322" t="s">
        <v>1184</v>
      </c>
      <c r="C322" s="1" t="s">
        <v>61</v>
      </c>
      <c r="D322" s="1" t="s">
        <v>37</v>
      </c>
      <c r="E322" t="str">
        <v>263</v>
      </c>
      <c r="G322" t="str">
        <f>TEXT(Table6[[#This Row],[pokedex_number]],"000")</f>
        <v>263</v>
      </c>
    </row>
    <row r="323" spans="1:7" x14ac:dyDescent="0.35">
      <c r="A323" s="1" t="s">
        <v>1372</v>
      </c>
      <c r="B323" t="s">
        <v>1188</v>
      </c>
      <c r="C323" s="1" t="s">
        <v>61</v>
      </c>
      <c r="D323" s="1" t="s">
        <v>37</v>
      </c>
      <c r="E323" t="str">
        <v>264</v>
      </c>
      <c r="G323" t="str">
        <f>TEXT(Table6[[#This Row],[pokedex_number]],"000")</f>
        <v>264</v>
      </c>
    </row>
    <row r="324" spans="1:7" x14ac:dyDescent="0.35">
      <c r="A324" s="1" t="s">
        <v>1376</v>
      </c>
      <c r="B324" t="s">
        <v>1188</v>
      </c>
      <c r="C324" s="1" t="s">
        <v>61</v>
      </c>
      <c r="D324" s="1" t="s">
        <v>37</v>
      </c>
      <c r="E324" t="str">
        <v>264</v>
      </c>
      <c r="G324" t="str">
        <f>TEXT(Table6[[#This Row],[pokedex_number]],"000")</f>
        <v>264</v>
      </c>
    </row>
    <row r="325" spans="1:7" x14ac:dyDescent="0.35">
      <c r="A325" s="1" t="s">
        <v>1377</v>
      </c>
      <c r="B325" t="s">
        <v>437</v>
      </c>
      <c r="C325" s="1" t="s">
        <v>61</v>
      </c>
      <c r="D325" s="1" t="s">
        <v>37</v>
      </c>
      <c r="E325" t="str">
        <v>265</v>
      </c>
      <c r="G325" t="str">
        <f>TEXT(Table6[[#This Row],[pokedex_number]],"000")</f>
        <v>265</v>
      </c>
    </row>
    <row r="326" spans="1:7" x14ac:dyDescent="0.35">
      <c r="A326" s="1" t="s">
        <v>1381</v>
      </c>
      <c r="B326" t="s">
        <v>1194</v>
      </c>
      <c r="C326" s="1" t="s">
        <v>61</v>
      </c>
      <c r="D326" s="1" t="s">
        <v>37</v>
      </c>
      <c r="E326" t="str">
        <v>266</v>
      </c>
      <c r="G326" t="str">
        <f>TEXT(Table6[[#This Row],[pokedex_number]],"000")</f>
        <v>266</v>
      </c>
    </row>
    <row r="327" spans="1:7" x14ac:dyDescent="0.35">
      <c r="A327" s="1" t="s">
        <v>1384</v>
      </c>
      <c r="B327" t="s">
        <v>1198</v>
      </c>
      <c r="C327" s="1" t="s">
        <v>61</v>
      </c>
      <c r="D327" s="1" t="s">
        <v>37</v>
      </c>
      <c r="E327" t="str">
        <v>267</v>
      </c>
      <c r="G327" t="str">
        <f>TEXT(Table6[[#This Row],[pokedex_number]],"000")</f>
        <v>267</v>
      </c>
    </row>
    <row r="328" spans="1:7" x14ac:dyDescent="0.35">
      <c r="A328" s="1" t="s">
        <v>1388</v>
      </c>
      <c r="B328" t="s">
        <v>1201</v>
      </c>
      <c r="C328" s="1" t="s">
        <v>61</v>
      </c>
      <c r="D328" s="1" t="s">
        <v>37</v>
      </c>
      <c r="E328" t="str">
        <v>268</v>
      </c>
      <c r="G328" t="str">
        <f>TEXT(Table6[[#This Row],[pokedex_number]],"000")</f>
        <v>268</v>
      </c>
    </row>
    <row r="329" spans="1:7" x14ac:dyDescent="0.35">
      <c r="A329" s="1" t="s">
        <v>1392</v>
      </c>
      <c r="B329" t="s">
        <v>1206</v>
      </c>
      <c r="C329" s="1" t="s">
        <v>61</v>
      </c>
      <c r="D329" s="1" t="s">
        <v>37</v>
      </c>
      <c r="E329" t="str">
        <v>269</v>
      </c>
      <c r="G329" t="str">
        <f>TEXT(Table6[[#This Row],[pokedex_number]],"000")</f>
        <v>269</v>
      </c>
    </row>
    <row r="330" spans="1:7" x14ac:dyDescent="0.35">
      <c r="A330" s="1" t="s">
        <v>1395</v>
      </c>
      <c r="B330" t="s">
        <v>386</v>
      </c>
      <c r="C330" s="1" t="s">
        <v>61</v>
      </c>
      <c r="D330" s="1" t="s">
        <v>37</v>
      </c>
      <c r="E330" t="str">
        <v>270</v>
      </c>
      <c r="G330" t="str">
        <f>TEXT(Table6[[#This Row],[pokedex_number]],"000")</f>
        <v>270</v>
      </c>
    </row>
    <row r="331" spans="1:7" x14ac:dyDescent="0.35">
      <c r="A331" s="1" t="s">
        <v>1399</v>
      </c>
      <c r="B331" t="s">
        <v>1212</v>
      </c>
      <c r="C331" s="1" t="s">
        <v>61</v>
      </c>
      <c r="D331" s="1" t="s">
        <v>37</v>
      </c>
      <c r="E331" t="str">
        <v>271</v>
      </c>
      <c r="G331" t="str">
        <f>TEXT(Table6[[#This Row],[pokedex_number]],"000")</f>
        <v>271</v>
      </c>
    </row>
    <row r="332" spans="1:7" x14ac:dyDescent="0.35">
      <c r="A332" s="1" t="s">
        <v>1402</v>
      </c>
      <c r="B332" t="s">
        <v>1216</v>
      </c>
      <c r="C332" s="1" t="s">
        <v>61</v>
      </c>
      <c r="D332" s="1" t="s">
        <v>37</v>
      </c>
      <c r="E332" t="str">
        <v>272</v>
      </c>
      <c r="G332" t="str">
        <f>TEXT(Table6[[#This Row],[pokedex_number]],"000")</f>
        <v>272</v>
      </c>
    </row>
    <row r="333" spans="1:7" x14ac:dyDescent="0.35">
      <c r="A333" s="1" t="s">
        <v>1406</v>
      </c>
      <c r="B333" t="s">
        <v>346</v>
      </c>
      <c r="C333" s="1" t="s">
        <v>61</v>
      </c>
      <c r="D333" s="1" t="s">
        <v>37</v>
      </c>
      <c r="E333" t="str">
        <v>273</v>
      </c>
      <c r="G333" t="str">
        <f>TEXT(Table6[[#This Row],[pokedex_number]],"000")</f>
        <v>273</v>
      </c>
    </row>
    <row r="334" spans="1:7" x14ac:dyDescent="0.35">
      <c r="A334" s="1" t="s">
        <v>1410</v>
      </c>
      <c r="B334" t="s">
        <v>1221</v>
      </c>
      <c r="C334" s="1" t="s">
        <v>61</v>
      </c>
      <c r="D334" s="1" t="s">
        <v>37</v>
      </c>
      <c r="E334" t="str">
        <v>274</v>
      </c>
      <c r="G334" t="str">
        <f>TEXT(Table6[[#This Row],[pokedex_number]],"000")</f>
        <v>274</v>
      </c>
    </row>
    <row r="335" spans="1:7" x14ac:dyDescent="0.35">
      <c r="A335" s="1" t="s">
        <v>1414</v>
      </c>
      <c r="B335" t="s">
        <v>325</v>
      </c>
      <c r="C335" s="1" t="s">
        <v>61</v>
      </c>
      <c r="D335" s="1" t="s">
        <v>37</v>
      </c>
      <c r="E335" t="str">
        <v>275</v>
      </c>
      <c r="G335" t="str">
        <f>TEXT(Table6[[#This Row],[pokedex_number]],"000")</f>
        <v>275</v>
      </c>
    </row>
    <row r="336" spans="1:7" x14ac:dyDescent="0.35">
      <c r="A336" s="1" t="s">
        <v>1418</v>
      </c>
      <c r="B336" t="s">
        <v>1229</v>
      </c>
      <c r="C336" s="1" t="s">
        <v>61</v>
      </c>
      <c r="D336" s="1" t="s">
        <v>37</v>
      </c>
      <c r="E336" t="str">
        <v>276</v>
      </c>
      <c r="G336" t="str">
        <f>TEXT(Table6[[#This Row],[pokedex_number]],"000")</f>
        <v>276</v>
      </c>
    </row>
    <row r="337" spans="1:7" x14ac:dyDescent="0.35">
      <c r="A337" s="1" t="s">
        <v>1421</v>
      </c>
      <c r="B337" t="s">
        <v>1233</v>
      </c>
      <c r="C337" s="1" t="s">
        <v>61</v>
      </c>
      <c r="D337" s="1" t="s">
        <v>37</v>
      </c>
      <c r="E337" t="str">
        <v>277</v>
      </c>
      <c r="G337" t="str">
        <f>TEXT(Table6[[#This Row],[pokedex_number]],"000")</f>
        <v>277</v>
      </c>
    </row>
    <row r="338" spans="1:7" x14ac:dyDescent="0.35">
      <c r="A338" s="1" t="s">
        <v>1424</v>
      </c>
      <c r="B338" t="s">
        <v>1237</v>
      </c>
      <c r="C338" s="1" t="s">
        <v>61</v>
      </c>
      <c r="D338" s="1" t="s">
        <v>37</v>
      </c>
      <c r="E338" t="str">
        <v>278</v>
      </c>
      <c r="G338" t="str">
        <f>TEXT(Table6[[#This Row],[pokedex_number]],"000")</f>
        <v>278</v>
      </c>
    </row>
    <row r="339" spans="1:7" x14ac:dyDescent="0.35">
      <c r="A339" s="1" t="s">
        <v>1427</v>
      </c>
      <c r="B339" t="s">
        <v>1241</v>
      </c>
      <c r="C339" s="1" t="s">
        <v>61</v>
      </c>
      <c r="D339" s="1" t="s">
        <v>37</v>
      </c>
      <c r="E339" t="str">
        <v>279</v>
      </c>
      <c r="G339" t="str">
        <f>TEXT(Table6[[#This Row],[pokedex_number]],"000")</f>
        <v>279</v>
      </c>
    </row>
    <row r="340" spans="1:7" x14ac:dyDescent="0.35">
      <c r="A340" s="1" t="s">
        <v>1430</v>
      </c>
      <c r="B340" t="s">
        <v>1050</v>
      </c>
      <c r="C340" s="1" t="s">
        <v>61</v>
      </c>
      <c r="D340" s="1" t="s">
        <v>37</v>
      </c>
      <c r="E340" t="str">
        <v>280</v>
      </c>
      <c r="G340" t="str">
        <f>TEXT(Table6[[#This Row],[pokedex_number]],"000")</f>
        <v>280</v>
      </c>
    </row>
    <row r="341" spans="1:7" x14ac:dyDescent="0.35">
      <c r="A341" s="1" t="s">
        <v>1434</v>
      </c>
      <c r="B341" t="s">
        <v>76</v>
      </c>
      <c r="C341" s="1" t="s">
        <v>61</v>
      </c>
      <c r="D341" s="1" t="s">
        <v>37</v>
      </c>
      <c r="E341" t="str">
        <v>281</v>
      </c>
      <c r="G341" t="str">
        <f>TEXT(Table6[[#This Row],[pokedex_number]],"000")</f>
        <v>281</v>
      </c>
    </row>
    <row r="342" spans="1:7" x14ac:dyDescent="0.35">
      <c r="A342" s="1" t="s">
        <v>1436</v>
      </c>
      <c r="B342" t="s">
        <v>1249</v>
      </c>
      <c r="C342" s="1" t="s">
        <v>61</v>
      </c>
      <c r="D342" s="1" t="s">
        <v>37</v>
      </c>
      <c r="E342" t="str">
        <v>282</v>
      </c>
      <c r="G342" t="str">
        <f>TEXT(Table6[[#This Row],[pokedex_number]],"000")</f>
        <v>282</v>
      </c>
    </row>
    <row r="343" spans="1:7" x14ac:dyDescent="0.35">
      <c r="A343" s="1" t="s">
        <v>1441</v>
      </c>
      <c r="B343" t="s">
        <v>1249</v>
      </c>
      <c r="C343" s="1" t="s">
        <v>61</v>
      </c>
      <c r="D343" s="1" t="s">
        <v>37</v>
      </c>
      <c r="E343" t="str">
        <v>282</v>
      </c>
      <c r="G343" t="str">
        <f>TEXT(Table6[[#This Row],[pokedex_number]],"000")</f>
        <v>282</v>
      </c>
    </row>
    <row r="344" spans="1:7" x14ac:dyDescent="0.35">
      <c r="A344" s="1" t="s">
        <v>1445</v>
      </c>
      <c r="B344" t="s">
        <v>1253</v>
      </c>
      <c r="C344" s="1" t="s">
        <v>61</v>
      </c>
      <c r="D344" s="1" t="s">
        <v>37</v>
      </c>
      <c r="E344" t="str">
        <v>283</v>
      </c>
      <c r="G344" t="str">
        <f>TEXT(Table6[[#This Row],[pokedex_number]],"000")</f>
        <v>283</v>
      </c>
    </row>
    <row r="345" spans="1:7" x14ac:dyDescent="0.35">
      <c r="A345" s="1" t="s">
        <v>1449</v>
      </c>
      <c r="B345" t="s">
        <v>149</v>
      </c>
      <c r="C345" s="1" t="s">
        <v>61</v>
      </c>
      <c r="D345" s="1" t="s">
        <v>37</v>
      </c>
      <c r="E345" t="str">
        <v>284</v>
      </c>
      <c r="G345" t="str">
        <f>TEXT(Table6[[#This Row],[pokedex_number]],"000")</f>
        <v>284</v>
      </c>
    </row>
    <row r="346" spans="1:7" x14ac:dyDescent="0.35">
      <c r="A346" s="1" t="s">
        <v>1454</v>
      </c>
      <c r="B346" t="s">
        <v>112</v>
      </c>
      <c r="C346" s="1" t="s">
        <v>61</v>
      </c>
      <c r="D346" s="1" t="s">
        <v>37</v>
      </c>
      <c r="E346" t="str">
        <v>285</v>
      </c>
      <c r="G346" t="str">
        <f>TEXT(Table6[[#This Row],[pokedex_number]],"000")</f>
        <v>285</v>
      </c>
    </row>
    <row r="347" spans="1:7" x14ac:dyDescent="0.35">
      <c r="A347" s="1" t="s">
        <v>1459</v>
      </c>
      <c r="B347" t="s">
        <v>1260</v>
      </c>
      <c r="C347" s="1" t="s">
        <v>61</v>
      </c>
      <c r="D347" s="1" t="s">
        <v>37</v>
      </c>
      <c r="E347" t="str">
        <v>286</v>
      </c>
      <c r="G347" t="str">
        <f>TEXT(Table6[[#This Row],[pokedex_number]],"000")</f>
        <v>286</v>
      </c>
    </row>
    <row r="348" spans="1:7" x14ac:dyDescent="0.35">
      <c r="A348" s="1" t="s">
        <v>1463</v>
      </c>
      <c r="B348" t="s">
        <v>1264</v>
      </c>
      <c r="C348" s="1" t="s">
        <v>61</v>
      </c>
      <c r="D348" s="1" t="s">
        <v>37</v>
      </c>
      <c r="E348" t="str">
        <v>287</v>
      </c>
      <c r="G348" t="str">
        <f>TEXT(Table6[[#This Row],[pokedex_number]],"000")</f>
        <v>287</v>
      </c>
    </row>
    <row r="349" spans="1:7" x14ac:dyDescent="0.35">
      <c r="A349" s="1" t="s">
        <v>1468</v>
      </c>
      <c r="B349" t="s">
        <v>271</v>
      </c>
      <c r="C349" s="1" t="s">
        <v>61</v>
      </c>
      <c r="D349" s="1" t="s">
        <v>37</v>
      </c>
      <c r="E349" t="str">
        <v>288</v>
      </c>
      <c r="G349" t="str">
        <f>TEXT(Table6[[#This Row],[pokedex_number]],"000")</f>
        <v>288</v>
      </c>
    </row>
    <row r="350" spans="1:7" x14ac:dyDescent="0.35">
      <c r="A350" s="1" t="s">
        <v>1472</v>
      </c>
      <c r="B350" t="s">
        <v>1271</v>
      </c>
      <c r="C350" s="1" t="s">
        <v>61</v>
      </c>
      <c r="D350" s="1" t="s">
        <v>37</v>
      </c>
      <c r="E350" t="str">
        <v>289</v>
      </c>
      <c r="G350" t="str">
        <f>TEXT(Table6[[#This Row],[pokedex_number]],"000")</f>
        <v>289</v>
      </c>
    </row>
    <row r="351" spans="1:7" x14ac:dyDescent="0.35">
      <c r="A351" s="1" t="s">
        <v>1476</v>
      </c>
      <c r="B351" t="s">
        <v>451</v>
      </c>
      <c r="C351" s="1" t="s">
        <v>61</v>
      </c>
      <c r="D351" s="1" t="s">
        <v>37</v>
      </c>
      <c r="E351" t="str">
        <v>290</v>
      </c>
      <c r="G351" t="str">
        <f>TEXT(Table6[[#This Row],[pokedex_number]],"000")</f>
        <v>290</v>
      </c>
    </row>
    <row r="352" spans="1:7" x14ac:dyDescent="0.35">
      <c r="A352" s="1" t="s">
        <v>1479</v>
      </c>
      <c r="B352" t="s">
        <v>1278</v>
      </c>
      <c r="C352" s="1" t="s">
        <v>61</v>
      </c>
      <c r="D352" s="1" t="s">
        <v>37</v>
      </c>
      <c r="E352" t="str">
        <v>291</v>
      </c>
      <c r="G352" t="str">
        <f>TEXT(Table6[[#This Row],[pokedex_number]],"000")</f>
        <v>291</v>
      </c>
    </row>
    <row r="353" spans="1:7" x14ac:dyDescent="0.35">
      <c r="A353" s="1" t="s">
        <v>1482</v>
      </c>
      <c r="B353" t="s">
        <v>1281</v>
      </c>
      <c r="C353" s="1" t="s">
        <v>61</v>
      </c>
      <c r="D353" s="1" t="s">
        <v>37</v>
      </c>
      <c r="E353" t="str">
        <v>292</v>
      </c>
      <c r="G353" t="str">
        <f>TEXT(Table6[[#This Row],[pokedex_number]],"000")</f>
        <v>292</v>
      </c>
    </row>
    <row r="354" spans="1:7" x14ac:dyDescent="0.35">
      <c r="A354" s="1" t="s">
        <v>1487</v>
      </c>
      <c r="B354" t="s">
        <v>1284</v>
      </c>
      <c r="C354" s="1" t="s">
        <v>61</v>
      </c>
      <c r="D354" s="1" t="s">
        <v>37</v>
      </c>
      <c r="E354" t="str">
        <v>293</v>
      </c>
      <c r="G354" t="str">
        <f>TEXT(Table6[[#This Row],[pokedex_number]],"000")</f>
        <v>293</v>
      </c>
    </row>
    <row r="355" spans="1:7" x14ac:dyDescent="0.35">
      <c r="A355" s="1" t="s">
        <v>1491</v>
      </c>
      <c r="B355" t="s">
        <v>1287</v>
      </c>
      <c r="C355" s="1" t="s">
        <v>61</v>
      </c>
      <c r="D355" s="1" t="s">
        <v>37</v>
      </c>
      <c r="E355" t="str">
        <v>294</v>
      </c>
      <c r="G355" t="str">
        <f>TEXT(Table6[[#This Row],[pokedex_number]],"000")</f>
        <v>294</v>
      </c>
    </row>
    <row r="356" spans="1:7" x14ac:dyDescent="0.35">
      <c r="A356" s="1" t="s">
        <v>1495</v>
      </c>
      <c r="B356" t="s">
        <v>794</v>
      </c>
      <c r="C356" s="1" t="s">
        <v>61</v>
      </c>
      <c r="D356" s="1" t="s">
        <v>37</v>
      </c>
      <c r="E356" t="str">
        <v>295</v>
      </c>
      <c r="G356" t="str">
        <f>TEXT(Table6[[#This Row],[pokedex_number]],"000")</f>
        <v>295</v>
      </c>
    </row>
    <row r="357" spans="1:7" x14ac:dyDescent="0.35">
      <c r="A357" s="1" t="s">
        <v>1498</v>
      </c>
      <c r="B357" t="s">
        <v>1294</v>
      </c>
      <c r="C357" s="1" t="s">
        <v>61</v>
      </c>
      <c r="D357" s="1" t="s">
        <v>37</v>
      </c>
      <c r="E357" t="str">
        <v>296</v>
      </c>
      <c r="G357" t="str">
        <f>TEXT(Table6[[#This Row],[pokedex_number]],"000")</f>
        <v>296</v>
      </c>
    </row>
    <row r="358" spans="1:7" x14ac:dyDescent="0.35">
      <c r="A358" s="1" t="s">
        <v>1501</v>
      </c>
      <c r="B358" t="s">
        <v>1297</v>
      </c>
      <c r="C358" s="1" t="s">
        <v>61</v>
      </c>
      <c r="D358" s="1" t="s">
        <v>37</v>
      </c>
      <c r="E358" t="str">
        <v>297</v>
      </c>
      <c r="G358" t="str">
        <f>TEXT(Table6[[#This Row],[pokedex_number]],"000")</f>
        <v>297</v>
      </c>
    </row>
    <row r="359" spans="1:7" x14ac:dyDescent="0.35">
      <c r="A359" s="1" t="s">
        <v>1505</v>
      </c>
      <c r="B359" t="s">
        <v>1300</v>
      </c>
      <c r="C359" s="1" t="s">
        <v>61</v>
      </c>
      <c r="D359" s="1" t="s">
        <v>37</v>
      </c>
      <c r="E359" t="str">
        <v>298</v>
      </c>
      <c r="G359" t="str">
        <f>TEXT(Table6[[#This Row],[pokedex_number]],"000")</f>
        <v>298</v>
      </c>
    </row>
    <row r="360" spans="1:7" x14ac:dyDescent="0.35">
      <c r="A360" s="1" t="s">
        <v>1508</v>
      </c>
      <c r="B360" t="s">
        <v>374</v>
      </c>
      <c r="C360" s="1" t="s">
        <v>61</v>
      </c>
      <c r="D360" s="1" t="s">
        <v>37</v>
      </c>
      <c r="E360" t="str">
        <v>299</v>
      </c>
      <c r="G360" t="str">
        <f>TEXT(Table6[[#This Row],[pokedex_number]],"000")</f>
        <v>299</v>
      </c>
    </row>
    <row r="361" spans="1:7" x14ac:dyDescent="0.35">
      <c r="A361" s="1" t="s">
        <v>1513</v>
      </c>
      <c r="B361" t="s">
        <v>307</v>
      </c>
      <c r="C361" s="1" t="s">
        <v>61</v>
      </c>
      <c r="D361" s="1" t="s">
        <v>37</v>
      </c>
      <c r="E361" t="str">
        <v>300</v>
      </c>
      <c r="G361" t="str">
        <f>TEXT(Table6[[#This Row],[pokedex_number]],"000")</f>
        <v>300</v>
      </c>
    </row>
    <row r="362" spans="1:7" x14ac:dyDescent="0.35">
      <c r="A362" s="1" t="s">
        <v>1517</v>
      </c>
      <c r="B362" t="s">
        <v>1309</v>
      </c>
      <c r="C362" s="1" t="s">
        <v>61</v>
      </c>
      <c r="D362" s="1" t="s">
        <v>37</v>
      </c>
      <c r="E362" t="str">
        <v>301</v>
      </c>
      <c r="G362" t="str">
        <f>TEXT(Table6[[#This Row],[pokedex_number]],"000")</f>
        <v>301</v>
      </c>
    </row>
    <row r="363" spans="1:7" x14ac:dyDescent="0.35">
      <c r="A363" s="1" t="s">
        <v>1521</v>
      </c>
      <c r="B363" t="s">
        <v>1312</v>
      </c>
      <c r="C363" s="1" t="s">
        <v>61</v>
      </c>
      <c r="D363" s="1" t="s">
        <v>37</v>
      </c>
      <c r="E363" t="str">
        <v>302</v>
      </c>
      <c r="G363" t="str">
        <f>TEXT(Table6[[#This Row],[pokedex_number]],"000")</f>
        <v>302</v>
      </c>
    </row>
    <row r="364" spans="1:7" x14ac:dyDescent="0.35">
      <c r="A364" s="1" t="s">
        <v>1527</v>
      </c>
      <c r="B364" t="s">
        <v>1312</v>
      </c>
      <c r="C364" s="1" t="s">
        <v>61</v>
      </c>
      <c r="D364" s="1" t="s">
        <v>37</v>
      </c>
      <c r="E364" t="str">
        <v>302</v>
      </c>
      <c r="G364" t="str">
        <f>TEXT(Table6[[#This Row],[pokedex_number]],"000")</f>
        <v>302</v>
      </c>
    </row>
    <row r="365" spans="1:7" x14ac:dyDescent="0.35">
      <c r="A365" s="1" t="s">
        <v>1529</v>
      </c>
      <c r="B365" t="s">
        <v>1315</v>
      </c>
      <c r="C365" s="1" t="s">
        <v>61</v>
      </c>
      <c r="D365" s="1" t="s">
        <v>37</v>
      </c>
      <c r="E365" t="str">
        <v>303</v>
      </c>
      <c r="G365" t="str">
        <f>TEXT(Table6[[#This Row],[pokedex_number]],"000")</f>
        <v>303</v>
      </c>
    </row>
    <row r="366" spans="1:7" x14ac:dyDescent="0.35">
      <c r="A366" s="1" t="s">
        <v>1533</v>
      </c>
      <c r="B366" t="s">
        <v>1315</v>
      </c>
      <c r="C366" s="1" t="s">
        <v>61</v>
      </c>
      <c r="D366" s="1" t="s">
        <v>37</v>
      </c>
      <c r="E366" t="str">
        <v>303</v>
      </c>
      <c r="G366" t="str">
        <f>TEXT(Table6[[#This Row],[pokedex_number]],"000")</f>
        <v>303</v>
      </c>
    </row>
    <row r="367" spans="1:7" x14ac:dyDescent="0.35">
      <c r="A367" s="1" t="s">
        <v>1534</v>
      </c>
      <c r="B367" t="s">
        <v>1319</v>
      </c>
      <c r="C367" s="1" t="s">
        <v>61</v>
      </c>
      <c r="D367" s="1" t="s">
        <v>37</v>
      </c>
      <c r="E367" t="str">
        <v>304</v>
      </c>
      <c r="G367" t="str">
        <f>TEXT(Table6[[#This Row],[pokedex_number]],"000")</f>
        <v>304</v>
      </c>
    </row>
    <row r="368" spans="1:7" x14ac:dyDescent="0.35">
      <c r="A368" s="1" t="s">
        <v>1539</v>
      </c>
      <c r="B368" t="s">
        <v>427</v>
      </c>
      <c r="C368" s="1" t="s">
        <v>61</v>
      </c>
      <c r="D368" s="1" t="s">
        <v>37</v>
      </c>
      <c r="E368" t="str">
        <v>305</v>
      </c>
      <c r="G368" t="str">
        <f>TEXT(Table6[[#This Row],[pokedex_number]],"000")</f>
        <v>305</v>
      </c>
    </row>
    <row r="369" spans="1:7" x14ac:dyDescent="0.35">
      <c r="A369" s="1" t="s">
        <v>1543</v>
      </c>
      <c r="B369" t="s">
        <v>945</v>
      </c>
      <c r="C369" s="1" t="s">
        <v>61</v>
      </c>
      <c r="D369" s="1" t="s">
        <v>37</v>
      </c>
      <c r="E369" t="str">
        <v>306</v>
      </c>
      <c r="G369" t="str">
        <f>TEXT(Table6[[#This Row],[pokedex_number]],"000")</f>
        <v>306</v>
      </c>
    </row>
    <row r="370" spans="1:7" x14ac:dyDescent="0.35">
      <c r="A370" s="1" t="s">
        <v>1547</v>
      </c>
      <c r="B370" t="s">
        <v>945</v>
      </c>
      <c r="C370" s="1" t="s">
        <v>61</v>
      </c>
      <c r="D370" s="1" t="s">
        <v>37</v>
      </c>
      <c r="E370" t="str">
        <v>306</v>
      </c>
      <c r="G370" t="str">
        <f>TEXT(Table6[[#This Row],[pokedex_number]],"000")</f>
        <v>306</v>
      </c>
    </row>
    <row r="371" spans="1:7" x14ac:dyDescent="0.35">
      <c r="A371" s="1" t="s">
        <v>1549</v>
      </c>
      <c r="B371" t="s">
        <v>1328</v>
      </c>
      <c r="C371" s="1" t="s">
        <v>61</v>
      </c>
      <c r="D371" s="1" t="s">
        <v>37</v>
      </c>
      <c r="E371" t="str">
        <v>307</v>
      </c>
      <c r="G371" t="str">
        <f>TEXT(Table6[[#This Row],[pokedex_number]],"000")</f>
        <v>307</v>
      </c>
    </row>
    <row r="372" spans="1:7" x14ac:dyDescent="0.35">
      <c r="A372" s="1" t="s">
        <v>1554</v>
      </c>
      <c r="B372" t="s">
        <v>1332</v>
      </c>
      <c r="C372" s="1" t="s">
        <v>61</v>
      </c>
      <c r="D372" s="1" t="s">
        <v>37</v>
      </c>
      <c r="E372" t="str">
        <v>308</v>
      </c>
      <c r="G372" t="str">
        <f>TEXT(Table6[[#This Row],[pokedex_number]],"000")</f>
        <v>308</v>
      </c>
    </row>
    <row r="373" spans="1:7" x14ac:dyDescent="0.35">
      <c r="A373" s="1" t="s">
        <v>1558</v>
      </c>
      <c r="B373" t="s">
        <v>1332</v>
      </c>
      <c r="C373" s="1" t="s">
        <v>61</v>
      </c>
      <c r="D373" s="1" t="s">
        <v>37</v>
      </c>
      <c r="E373" t="str">
        <v>308</v>
      </c>
      <c r="G373" t="str">
        <f>TEXT(Table6[[#This Row],[pokedex_number]],"000")</f>
        <v>308</v>
      </c>
    </row>
    <row r="374" spans="1:7" x14ac:dyDescent="0.35">
      <c r="A374" s="1" t="s">
        <v>1560</v>
      </c>
      <c r="B374" t="s">
        <v>84</v>
      </c>
      <c r="C374" s="1" t="s">
        <v>61</v>
      </c>
      <c r="D374" s="1" t="s">
        <v>37</v>
      </c>
      <c r="E374" t="str">
        <v>309</v>
      </c>
      <c r="G374" t="str">
        <f>TEXT(Table6[[#This Row],[pokedex_number]],"000")</f>
        <v>309</v>
      </c>
    </row>
    <row r="375" spans="1:7" x14ac:dyDescent="0.35">
      <c r="A375" s="1" t="s">
        <v>1565</v>
      </c>
      <c r="B375" t="s">
        <v>512</v>
      </c>
      <c r="C375" s="1" t="s">
        <v>61</v>
      </c>
      <c r="D375" s="1" t="s">
        <v>37</v>
      </c>
      <c r="E375" t="str">
        <v>310</v>
      </c>
      <c r="G375" t="str">
        <f>TEXT(Table6[[#This Row],[pokedex_number]],"000")</f>
        <v>310</v>
      </c>
    </row>
    <row r="376" spans="1:7" x14ac:dyDescent="0.35">
      <c r="A376" s="1" t="s">
        <v>1569</v>
      </c>
      <c r="B376" t="s">
        <v>512</v>
      </c>
      <c r="C376" s="1" t="s">
        <v>61</v>
      </c>
      <c r="D376" s="1" t="s">
        <v>37</v>
      </c>
      <c r="E376" t="str">
        <v>310</v>
      </c>
      <c r="G376" t="str">
        <f>TEXT(Table6[[#This Row],[pokedex_number]],"000")</f>
        <v>310</v>
      </c>
    </row>
    <row r="377" spans="1:7" x14ac:dyDescent="0.35">
      <c r="A377" s="1" t="s">
        <v>1571</v>
      </c>
      <c r="B377" t="s">
        <v>1340</v>
      </c>
      <c r="C377" s="1" t="s">
        <v>61</v>
      </c>
      <c r="D377" s="1" t="s">
        <v>37</v>
      </c>
      <c r="E377" t="str">
        <v>311</v>
      </c>
      <c r="G377" t="str">
        <f>TEXT(Table6[[#This Row],[pokedex_number]],"000")</f>
        <v>311</v>
      </c>
    </row>
    <row r="378" spans="1:7" x14ac:dyDescent="0.35">
      <c r="A378" s="1" t="s">
        <v>1574</v>
      </c>
      <c r="B378" t="s">
        <v>1344</v>
      </c>
      <c r="C378" s="1" t="s">
        <v>61</v>
      </c>
      <c r="D378" s="1" t="s">
        <v>37</v>
      </c>
      <c r="E378" t="str">
        <v>312</v>
      </c>
      <c r="G378" t="str">
        <f>TEXT(Table6[[#This Row],[pokedex_number]],"000")</f>
        <v>312</v>
      </c>
    </row>
    <row r="379" spans="1:7" x14ac:dyDescent="0.35">
      <c r="A379" s="1" t="s">
        <v>1576</v>
      </c>
      <c r="B379" t="s">
        <v>1346</v>
      </c>
      <c r="C379" s="1" t="s">
        <v>61</v>
      </c>
      <c r="D379" s="1" t="s">
        <v>37</v>
      </c>
      <c r="E379" t="str">
        <v>313</v>
      </c>
      <c r="G379" t="str">
        <f>TEXT(Table6[[#This Row],[pokedex_number]],"000")</f>
        <v>313</v>
      </c>
    </row>
    <row r="380" spans="1:7" x14ac:dyDescent="0.35">
      <c r="A380" s="1" t="s">
        <v>1579</v>
      </c>
      <c r="B380" t="s">
        <v>126</v>
      </c>
      <c r="C380" s="1" t="s">
        <v>61</v>
      </c>
      <c r="D380" s="1" t="s">
        <v>37</v>
      </c>
      <c r="E380" t="str">
        <v>314</v>
      </c>
      <c r="G380" t="str">
        <f>TEXT(Table6[[#This Row],[pokedex_number]],"000")</f>
        <v>314</v>
      </c>
    </row>
    <row r="381" spans="1:7" x14ac:dyDescent="0.35">
      <c r="A381" s="1" t="s">
        <v>1582</v>
      </c>
      <c r="B381" t="s">
        <v>601</v>
      </c>
      <c r="C381" s="1" t="s">
        <v>61</v>
      </c>
      <c r="D381" s="1" t="s">
        <v>37</v>
      </c>
      <c r="E381" t="str">
        <v>315</v>
      </c>
      <c r="G381" t="str">
        <f>TEXT(Table6[[#This Row],[pokedex_number]],"000")</f>
        <v>315</v>
      </c>
    </row>
    <row r="382" spans="1:7" x14ac:dyDescent="0.35">
      <c r="A382" s="1" t="s">
        <v>1584</v>
      </c>
      <c r="B382" t="s">
        <v>1356</v>
      </c>
      <c r="C382" s="1" t="s">
        <v>61</v>
      </c>
      <c r="D382" s="1" t="s">
        <v>37</v>
      </c>
      <c r="E382" t="str">
        <v>316</v>
      </c>
      <c r="G382" t="str">
        <f>TEXT(Table6[[#This Row],[pokedex_number]],"000")</f>
        <v>316</v>
      </c>
    </row>
    <row r="383" spans="1:7" x14ac:dyDescent="0.35">
      <c r="A383" s="1" t="s">
        <v>1588</v>
      </c>
      <c r="B383" t="s">
        <v>1359</v>
      </c>
      <c r="C383" s="1" t="s">
        <v>61</v>
      </c>
      <c r="D383" s="1" t="s">
        <v>37</v>
      </c>
      <c r="E383" t="str">
        <v>317</v>
      </c>
      <c r="G383" t="str">
        <f>TEXT(Table6[[#This Row],[pokedex_number]],"000")</f>
        <v>317</v>
      </c>
    </row>
    <row r="384" spans="1:7" x14ac:dyDescent="0.35">
      <c r="A384" s="1" t="s">
        <v>1593</v>
      </c>
      <c r="B384" t="s">
        <v>43</v>
      </c>
      <c r="C384" s="1" t="s">
        <v>61</v>
      </c>
      <c r="D384" s="1" t="s">
        <v>37</v>
      </c>
      <c r="E384" t="str">
        <v>318</v>
      </c>
      <c r="G384" t="str">
        <f>TEXT(Table6[[#This Row],[pokedex_number]],"000")</f>
        <v>318</v>
      </c>
    </row>
    <row r="385" spans="1:7" x14ac:dyDescent="0.35">
      <c r="A385" s="1" t="s">
        <v>1598</v>
      </c>
      <c r="B385" t="s">
        <v>1366</v>
      </c>
      <c r="C385" s="1" t="s">
        <v>61</v>
      </c>
      <c r="D385" s="1" t="s">
        <v>37</v>
      </c>
      <c r="E385" t="str">
        <v>319</v>
      </c>
      <c r="G385" t="str">
        <f>TEXT(Table6[[#This Row],[pokedex_number]],"000")</f>
        <v>319</v>
      </c>
    </row>
    <row r="386" spans="1:7" x14ac:dyDescent="0.35">
      <c r="A386" s="1" t="s">
        <v>1602</v>
      </c>
      <c r="B386" t="s">
        <v>1366</v>
      </c>
      <c r="C386" s="1" t="s">
        <v>61</v>
      </c>
      <c r="D386" s="1" t="s">
        <v>37</v>
      </c>
      <c r="E386" t="str">
        <v>319</v>
      </c>
      <c r="G386" t="str">
        <f>TEXT(Table6[[#This Row],[pokedex_number]],"000")</f>
        <v>319</v>
      </c>
    </row>
    <row r="387" spans="1:7" x14ac:dyDescent="0.35">
      <c r="A387" s="1" t="s">
        <v>1605</v>
      </c>
      <c r="B387" t="s">
        <v>285</v>
      </c>
      <c r="C387" s="1" t="s">
        <v>61</v>
      </c>
      <c r="D387" s="1" t="s">
        <v>37</v>
      </c>
      <c r="E387" t="str">
        <v>320</v>
      </c>
      <c r="G387" t="str">
        <f>TEXT(Table6[[#This Row],[pokedex_number]],"000")</f>
        <v>320</v>
      </c>
    </row>
    <row r="388" spans="1:7" x14ac:dyDescent="0.35">
      <c r="A388" s="1" t="s">
        <v>1608</v>
      </c>
      <c r="B388" t="s">
        <v>1371</v>
      </c>
      <c r="C388" s="1" t="s">
        <v>61</v>
      </c>
      <c r="D388" s="1" t="s">
        <v>37</v>
      </c>
      <c r="E388" t="str">
        <v>321</v>
      </c>
      <c r="G388" t="str">
        <f>TEXT(Table6[[#This Row],[pokedex_number]],"000")</f>
        <v>321</v>
      </c>
    </row>
    <row r="389" spans="1:7" x14ac:dyDescent="0.35">
      <c r="A389" s="1" t="s">
        <v>1611</v>
      </c>
      <c r="B389" t="s">
        <v>1375</v>
      </c>
      <c r="C389" s="1" t="s">
        <v>61</v>
      </c>
      <c r="D389" s="1" t="s">
        <v>37</v>
      </c>
      <c r="E389" t="str">
        <v>322</v>
      </c>
      <c r="G389" t="str">
        <f>TEXT(Table6[[#This Row],[pokedex_number]],"000")</f>
        <v>322</v>
      </c>
    </row>
    <row r="390" spans="1:7" x14ac:dyDescent="0.35">
      <c r="A390" s="1" t="s">
        <v>1616</v>
      </c>
      <c r="B390" t="s">
        <v>360</v>
      </c>
      <c r="C390" s="1" t="s">
        <v>61</v>
      </c>
      <c r="D390" s="1" t="s">
        <v>37</v>
      </c>
      <c r="E390" t="str">
        <v>323</v>
      </c>
      <c r="G390" t="str">
        <f>TEXT(Table6[[#This Row],[pokedex_number]],"000")</f>
        <v>323</v>
      </c>
    </row>
    <row r="391" spans="1:7" x14ac:dyDescent="0.35">
      <c r="A391" s="1" t="s">
        <v>1620</v>
      </c>
      <c r="B391" t="s">
        <v>360</v>
      </c>
      <c r="C391" s="1" t="s">
        <v>61</v>
      </c>
      <c r="D391" s="1" t="s">
        <v>37</v>
      </c>
      <c r="E391" t="str">
        <v>323</v>
      </c>
      <c r="G391" t="str">
        <f>TEXT(Table6[[#This Row],[pokedex_number]],"000")</f>
        <v>323</v>
      </c>
    </row>
    <row r="392" spans="1:7" x14ac:dyDescent="0.35">
      <c r="A392" s="1" t="s">
        <v>1621</v>
      </c>
      <c r="B392" t="s">
        <v>1380</v>
      </c>
      <c r="C392" s="1" t="s">
        <v>61</v>
      </c>
      <c r="D392" s="1" t="s">
        <v>37</v>
      </c>
      <c r="E392" t="str">
        <v>324</v>
      </c>
      <c r="G392" t="str">
        <f>TEXT(Table6[[#This Row],[pokedex_number]],"000")</f>
        <v>324</v>
      </c>
    </row>
    <row r="393" spans="1:7" x14ac:dyDescent="0.35">
      <c r="A393" s="1" t="s">
        <v>1626</v>
      </c>
      <c r="B393" t="s">
        <v>619</v>
      </c>
      <c r="C393" s="1" t="s">
        <v>61</v>
      </c>
      <c r="D393" s="1" t="s">
        <v>37</v>
      </c>
      <c r="E393" t="str">
        <v>325</v>
      </c>
      <c r="G393" t="str">
        <f>TEXT(Table6[[#This Row],[pokedex_number]],"000")</f>
        <v>325</v>
      </c>
    </row>
    <row r="394" spans="1:7" x14ac:dyDescent="0.35">
      <c r="A394" s="1" t="s">
        <v>1629</v>
      </c>
      <c r="B394" t="s">
        <v>1387</v>
      </c>
      <c r="C394" s="1" t="s">
        <v>61</v>
      </c>
      <c r="D394" s="1" t="s">
        <v>37</v>
      </c>
      <c r="E394" t="str">
        <v>326</v>
      </c>
      <c r="G394" t="str">
        <f>TEXT(Table6[[#This Row],[pokedex_number]],"000")</f>
        <v>326</v>
      </c>
    </row>
    <row r="395" spans="1:7" x14ac:dyDescent="0.35">
      <c r="A395" s="1" t="s">
        <v>1633</v>
      </c>
      <c r="B395" t="s">
        <v>1391</v>
      </c>
      <c r="C395" s="1" t="s">
        <v>61</v>
      </c>
      <c r="D395" s="1" t="s">
        <v>37</v>
      </c>
      <c r="E395" t="str">
        <v>327</v>
      </c>
      <c r="G395" t="str">
        <f>TEXT(Table6[[#This Row],[pokedex_number]],"000")</f>
        <v>327</v>
      </c>
    </row>
    <row r="396" spans="1:7" x14ac:dyDescent="0.35">
      <c r="A396" s="1" t="s">
        <v>1637</v>
      </c>
      <c r="B396" t="s">
        <v>700</v>
      </c>
      <c r="C396" s="1" t="s">
        <v>61</v>
      </c>
      <c r="D396" s="1" t="s">
        <v>37</v>
      </c>
      <c r="E396" t="str">
        <v>328</v>
      </c>
      <c r="G396" t="str">
        <f>TEXT(Table6[[#This Row],[pokedex_number]],"000")</f>
        <v>328</v>
      </c>
    </row>
    <row r="397" spans="1:7" x14ac:dyDescent="0.35">
      <c r="A397" s="1" t="s">
        <v>1640</v>
      </c>
      <c r="B397" t="s">
        <v>1398</v>
      </c>
      <c r="C397" s="1" t="s">
        <v>61</v>
      </c>
      <c r="D397" s="1" t="s">
        <v>37</v>
      </c>
      <c r="E397" t="str">
        <v>329</v>
      </c>
      <c r="G397" t="str">
        <f>TEXT(Table6[[#This Row],[pokedex_number]],"000")</f>
        <v>329</v>
      </c>
    </row>
    <row r="398" spans="1:7" x14ac:dyDescent="0.35">
      <c r="A398" s="1" t="s">
        <v>1643</v>
      </c>
      <c r="B398" t="s">
        <v>716</v>
      </c>
      <c r="C398" s="1" t="s">
        <v>61</v>
      </c>
      <c r="D398" s="1" t="s">
        <v>37</v>
      </c>
      <c r="E398" t="str">
        <v>330</v>
      </c>
      <c r="G398" t="str">
        <f>TEXT(Table6[[#This Row],[pokedex_number]],"000")</f>
        <v>330</v>
      </c>
    </row>
    <row r="399" spans="1:7" x14ac:dyDescent="0.35">
      <c r="A399" s="1" t="s">
        <v>1647</v>
      </c>
      <c r="B399" t="s">
        <v>1405</v>
      </c>
      <c r="C399" s="1" t="s">
        <v>61</v>
      </c>
      <c r="D399" s="1" t="s">
        <v>37</v>
      </c>
      <c r="E399" t="str">
        <v>331</v>
      </c>
      <c r="G399" t="str">
        <f>TEXT(Table6[[#This Row],[pokedex_number]],"000")</f>
        <v>331</v>
      </c>
    </row>
    <row r="400" spans="1:7" x14ac:dyDescent="0.35">
      <c r="A400" s="1" t="s">
        <v>1651</v>
      </c>
      <c r="B400" t="s">
        <v>1409</v>
      </c>
      <c r="C400" s="1" t="s">
        <v>61</v>
      </c>
      <c r="D400" s="1" t="s">
        <v>37</v>
      </c>
      <c r="E400" t="str">
        <v>332</v>
      </c>
      <c r="G400" t="str">
        <f>TEXT(Table6[[#This Row],[pokedex_number]],"000")</f>
        <v>332</v>
      </c>
    </row>
    <row r="401" spans="1:7" x14ac:dyDescent="0.35">
      <c r="A401" s="1" t="s">
        <v>1655</v>
      </c>
      <c r="B401" t="s">
        <v>1413</v>
      </c>
      <c r="C401" s="1" t="s">
        <v>61</v>
      </c>
      <c r="D401" s="1" t="s">
        <v>37</v>
      </c>
      <c r="E401" t="str">
        <v>333</v>
      </c>
      <c r="G401" t="str">
        <f>TEXT(Table6[[#This Row],[pokedex_number]],"000")</f>
        <v>333</v>
      </c>
    </row>
    <row r="402" spans="1:7" x14ac:dyDescent="0.35">
      <c r="A402" s="1" t="s">
        <v>1658</v>
      </c>
      <c r="B402" t="s">
        <v>1417</v>
      </c>
      <c r="C402" s="1" t="s">
        <v>61</v>
      </c>
      <c r="D402" s="1" t="s">
        <v>37</v>
      </c>
      <c r="E402" t="str">
        <v>334</v>
      </c>
      <c r="G402" t="str">
        <f>TEXT(Table6[[#This Row],[pokedex_number]],"000")</f>
        <v>334</v>
      </c>
    </row>
    <row r="403" spans="1:7" x14ac:dyDescent="0.35">
      <c r="A403" s="1" t="s">
        <v>1661</v>
      </c>
      <c r="B403" t="s">
        <v>1417</v>
      </c>
      <c r="C403" s="1" t="s">
        <v>61</v>
      </c>
      <c r="D403" s="1" t="s">
        <v>37</v>
      </c>
      <c r="E403" t="str">
        <v>334</v>
      </c>
      <c r="G403" t="str">
        <f>TEXT(Table6[[#This Row],[pokedex_number]],"000")</f>
        <v>334</v>
      </c>
    </row>
    <row r="404" spans="1:7" x14ac:dyDescent="0.35">
      <c r="A404" s="1" t="s">
        <v>1663</v>
      </c>
      <c r="B404" t="s">
        <v>556</v>
      </c>
      <c r="C404" s="1" t="s">
        <v>61</v>
      </c>
      <c r="D404" s="1" t="s">
        <v>37</v>
      </c>
      <c r="E404" t="str">
        <v>335</v>
      </c>
      <c r="G404" t="str">
        <f>TEXT(Table6[[#This Row],[pokedex_number]],"000")</f>
        <v>335</v>
      </c>
    </row>
    <row r="405" spans="1:7" x14ac:dyDescent="0.35">
      <c r="A405" s="1" t="s">
        <v>1669</v>
      </c>
      <c r="B405" t="s">
        <v>1137</v>
      </c>
      <c r="C405" s="1" t="s">
        <v>61</v>
      </c>
      <c r="D405" s="1" t="s">
        <v>37</v>
      </c>
      <c r="E405" t="str">
        <v>336</v>
      </c>
      <c r="G405" t="str">
        <f>TEXT(Table6[[#This Row],[pokedex_number]],"000")</f>
        <v>336</v>
      </c>
    </row>
    <row r="406" spans="1:7" x14ac:dyDescent="0.35">
      <c r="A406" s="1" t="s">
        <v>1673</v>
      </c>
      <c r="B406" t="s">
        <v>1426</v>
      </c>
      <c r="C406" s="1" t="s">
        <v>61</v>
      </c>
      <c r="D406" s="1" t="s">
        <v>37</v>
      </c>
      <c r="E406" t="str">
        <v>337</v>
      </c>
      <c r="G406" t="str">
        <f>TEXT(Table6[[#This Row],[pokedex_number]],"000")</f>
        <v>337</v>
      </c>
    </row>
    <row r="407" spans="1:7" x14ac:dyDescent="0.35">
      <c r="A407" s="1" t="s">
        <v>1676</v>
      </c>
      <c r="B407" t="s">
        <v>1429</v>
      </c>
      <c r="C407" s="1" t="s">
        <v>61</v>
      </c>
      <c r="D407" s="1" t="s">
        <v>37</v>
      </c>
      <c r="E407" t="str">
        <v>338</v>
      </c>
      <c r="G407" t="str">
        <f>TEXT(Table6[[#This Row],[pokedex_number]],"000")</f>
        <v>338</v>
      </c>
    </row>
    <row r="408" spans="1:7" x14ac:dyDescent="0.35">
      <c r="A408" s="1" t="s">
        <v>1680</v>
      </c>
      <c r="B408" t="s">
        <v>1433</v>
      </c>
      <c r="C408" s="1" t="s">
        <v>61</v>
      </c>
      <c r="D408" s="1" t="s">
        <v>37</v>
      </c>
      <c r="E408" t="str">
        <v>339</v>
      </c>
      <c r="G408" t="str">
        <f>TEXT(Table6[[#This Row],[pokedex_number]],"000")</f>
        <v>339</v>
      </c>
    </row>
    <row r="409" spans="1:7" x14ac:dyDescent="0.35">
      <c r="A409" s="1" t="s">
        <v>1684</v>
      </c>
      <c r="B409" t="s">
        <v>758</v>
      </c>
      <c r="C409" s="1" t="s">
        <v>61</v>
      </c>
      <c r="D409" s="1" t="s">
        <v>37</v>
      </c>
      <c r="E409" t="str">
        <v>340</v>
      </c>
      <c r="G409" t="str">
        <f>TEXT(Table6[[#This Row],[pokedex_number]],"000")</f>
        <v>340</v>
      </c>
    </row>
    <row r="410" spans="1:7" x14ac:dyDescent="0.35">
      <c r="A410" s="1" t="s">
        <v>1689</v>
      </c>
      <c r="B410" t="s">
        <v>1440</v>
      </c>
      <c r="C410" s="1" t="s">
        <v>61</v>
      </c>
      <c r="D410" s="1" t="s">
        <v>37</v>
      </c>
      <c r="E410" t="str">
        <v>341</v>
      </c>
      <c r="G410" t="str">
        <f>TEXT(Table6[[#This Row],[pokedex_number]],"000")</f>
        <v>341</v>
      </c>
    </row>
    <row r="411" spans="1:7" x14ac:dyDescent="0.35">
      <c r="A411" s="1" t="s">
        <v>1693</v>
      </c>
      <c r="B411" t="s">
        <v>1444</v>
      </c>
      <c r="C411" s="1" t="s">
        <v>61</v>
      </c>
      <c r="D411" s="1" t="s">
        <v>37</v>
      </c>
      <c r="E411" t="str">
        <v>342</v>
      </c>
      <c r="G411" t="str">
        <f>TEXT(Table6[[#This Row],[pokedex_number]],"000")</f>
        <v>342</v>
      </c>
    </row>
    <row r="412" spans="1:7" x14ac:dyDescent="0.35">
      <c r="A412" s="1" t="s">
        <v>1696</v>
      </c>
      <c r="B412" t="s">
        <v>1448</v>
      </c>
      <c r="C412" s="1" t="s">
        <v>61</v>
      </c>
      <c r="D412" s="1" t="s">
        <v>37</v>
      </c>
      <c r="E412" t="str">
        <v>343</v>
      </c>
      <c r="G412" t="str">
        <f>TEXT(Table6[[#This Row],[pokedex_number]],"000")</f>
        <v>343</v>
      </c>
    </row>
    <row r="413" spans="1:7" x14ac:dyDescent="0.35">
      <c r="A413" s="1" t="s">
        <v>1700</v>
      </c>
      <c r="B413" t="s">
        <v>1453</v>
      </c>
      <c r="C413" s="1" t="s">
        <v>61</v>
      </c>
      <c r="D413" s="1" t="s">
        <v>37</v>
      </c>
      <c r="E413" t="str">
        <v>344</v>
      </c>
      <c r="G413" t="str">
        <f>TEXT(Table6[[#This Row],[pokedex_number]],"000")</f>
        <v>344</v>
      </c>
    </row>
    <row r="414" spans="1:7" x14ac:dyDescent="0.35">
      <c r="A414" s="1" t="s">
        <v>1704</v>
      </c>
      <c r="B414" t="s">
        <v>769</v>
      </c>
      <c r="C414" s="1" t="s">
        <v>61</v>
      </c>
      <c r="D414" s="1" t="s">
        <v>37</v>
      </c>
      <c r="E414" t="str">
        <v>345</v>
      </c>
      <c r="G414" t="str">
        <f>TEXT(Table6[[#This Row],[pokedex_number]],"000")</f>
        <v>345</v>
      </c>
    </row>
    <row r="415" spans="1:7" x14ac:dyDescent="0.35">
      <c r="A415" s="1" t="s">
        <v>1708</v>
      </c>
      <c r="B415" t="s">
        <v>1462</v>
      </c>
      <c r="C415" s="1" t="s">
        <v>61</v>
      </c>
      <c r="D415" s="1" t="s">
        <v>37</v>
      </c>
      <c r="E415" t="str">
        <v>346</v>
      </c>
      <c r="G415" t="str">
        <f>TEXT(Table6[[#This Row],[pokedex_number]],"000")</f>
        <v>346</v>
      </c>
    </row>
    <row r="416" spans="1:7" x14ac:dyDescent="0.35">
      <c r="A416" s="1" t="s">
        <v>1712</v>
      </c>
      <c r="B416" t="s">
        <v>1467</v>
      </c>
      <c r="C416" s="1" t="s">
        <v>61</v>
      </c>
      <c r="D416" s="1" t="s">
        <v>37</v>
      </c>
      <c r="E416" t="str">
        <v>347</v>
      </c>
      <c r="G416" t="str">
        <f>TEXT(Table6[[#This Row],[pokedex_number]],"000")</f>
        <v>347</v>
      </c>
    </row>
    <row r="417" spans="1:7" x14ac:dyDescent="0.35">
      <c r="A417" s="1" t="s">
        <v>1714</v>
      </c>
      <c r="B417" t="s">
        <v>1471</v>
      </c>
      <c r="C417" s="1" t="s">
        <v>61</v>
      </c>
      <c r="D417" s="1" t="s">
        <v>37</v>
      </c>
      <c r="E417" t="str">
        <v>348</v>
      </c>
      <c r="G417" t="str">
        <f>TEXT(Table6[[#This Row],[pokedex_number]],"000")</f>
        <v>348</v>
      </c>
    </row>
    <row r="418" spans="1:7" x14ac:dyDescent="0.35">
      <c r="A418" s="1" t="s">
        <v>1717</v>
      </c>
      <c r="B418" t="s">
        <v>215</v>
      </c>
      <c r="C418" s="1" t="s">
        <v>61</v>
      </c>
      <c r="D418" s="1" t="s">
        <v>37</v>
      </c>
      <c r="E418" t="str">
        <v>349</v>
      </c>
      <c r="G418" t="str">
        <f>TEXT(Table6[[#This Row],[pokedex_number]],"000")</f>
        <v>349</v>
      </c>
    </row>
    <row r="419" spans="1:7" x14ac:dyDescent="0.35">
      <c r="A419" s="1" t="s">
        <v>1721</v>
      </c>
      <c r="B419" t="s">
        <v>489</v>
      </c>
      <c r="C419" s="1" t="s">
        <v>61</v>
      </c>
      <c r="D419" s="1" t="s">
        <v>37</v>
      </c>
      <c r="E419" t="str">
        <v>350</v>
      </c>
      <c r="G419" t="str">
        <f>TEXT(Table6[[#This Row],[pokedex_number]],"000")</f>
        <v>350</v>
      </c>
    </row>
    <row r="420" spans="1:7" x14ac:dyDescent="0.35">
      <c r="A420" s="1" t="s">
        <v>1724</v>
      </c>
      <c r="B420" t="s">
        <v>948</v>
      </c>
      <c r="C420" s="1" t="s">
        <v>61</v>
      </c>
      <c r="D420" s="1" t="s">
        <v>37</v>
      </c>
      <c r="E420" t="str">
        <v>351</v>
      </c>
      <c r="G420" t="str">
        <f>TEXT(Table6[[#This Row],[pokedex_number]],"000")</f>
        <v>351</v>
      </c>
    </row>
    <row r="421" spans="1:7" x14ac:dyDescent="0.35">
      <c r="A421" s="1" t="s">
        <v>1729</v>
      </c>
      <c r="B421" t="s">
        <v>948</v>
      </c>
      <c r="C421" s="1" t="s">
        <v>61</v>
      </c>
      <c r="D421" s="1" t="s">
        <v>37</v>
      </c>
      <c r="E421" t="str">
        <v>351</v>
      </c>
      <c r="G421" t="str">
        <f>TEXT(Table6[[#This Row],[pokedex_number]],"000")</f>
        <v>351</v>
      </c>
    </row>
    <row r="422" spans="1:7" x14ac:dyDescent="0.35">
      <c r="A422" s="1" t="s">
        <v>1730</v>
      </c>
      <c r="B422" t="s">
        <v>948</v>
      </c>
      <c r="C422" s="1" t="s">
        <v>61</v>
      </c>
      <c r="D422" s="1" t="s">
        <v>37</v>
      </c>
      <c r="E422" t="str">
        <v>351</v>
      </c>
      <c r="G422" t="str">
        <f>TEXT(Table6[[#This Row],[pokedex_number]],"000")</f>
        <v>351</v>
      </c>
    </row>
    <row r="423" spans="1:7" x14ac:dyDescent="0.35">
      <c r="A423" s="1" t="s">
        <v>1732</v>
      </c>
      <c r="B423" t="s">
        <v>948</v>
      </c>
      <c r="C423" s="1" t="s">
        <v>61</v>
      </c>
      <c r="D423" s="1" t="s">
        <v>37</v>
      </c>
      <c r="E423" t="str">
        <v>351</v>
      </c>
      <c r="G423" t="str">
        <f>TEXT(Table6[[#This Row],[pokedex_number]],"000")</f>
        <v>351</v>
      </c>
    </row>
    <row r="424" spans="1:7" x14ac:dyDescent="0.35">
      <c r="A424" s="1" t="s">
        <v>1734</v>
      </c>
      <c r="B424" t="s">
        <v>1486</v>
      </c>
      <c r="C424" s="1" t="s">
        <v>61</v>
      </c>
      <c r="D424" s="1" t="s">
        <v>37</v>
      </c>
      <c r="E424" t="str">
        <v>352</v>
      </c>
      <c r="G424" t="str">
        <f>TEXT(Table6[[#This Row],[pokedex_number]],"000")</f>
        <v>352</v>
      </c>
    </row>
    <row r="425" spans="1:7" x14ac:dyDescent="0.35">
      <c r="A425" s="1" t="s">
        <v>1739</v>
      </c>
      <c r="B425" t="s">
        <v>1490</v>
      </c>
      <c r="C425" s="1" t="s">
        <v>61</v>
      </c>
      <c r="D425" s="1" t="s">
        <v>37</v>
      </c>
      <c r="E425" t="str">
        <v>353</v>
      </c>
      <c r="G425" t="str">
        <f>TEXT(Table6[[#This Row],[pokedex_number]],"000")</f>
        <v>353</v>
      </c>
    </row>
    <row r="426" spans="1:7" x14ac:dyDescent="0.35">
      <c r="A426" s="1" t="s">
        <v>1742</v>
      </c>
      <c r="B426" t="s">
        <v>1494</v>
      </c>
      <c r="C426" s="1" t="s">
        <v>61</v>
      </c>
      <c r="D426" s="1" t="s">
        <v>37</v>
      </c>
      <c r="E426" t="str">
        <v>354</v>
      </c>
      <c r="G426" t="str">
        <f>TEXT(Table6[[#This Row],[pokedex_number]],"000")</f>
        <v>354</v>
      </c>
    </row>
    <row r="427" spans="1:7" x14ac:dyDescent="0.35">
      <c r="A427" s="1" t="s">
        <v>1744</v>
      </c>
      <c r="B427" t="s">
        <v>1494</v>
      </c>
      <c r="C427" s="1" t="s">
        <v>61</v>
      </c>
      <c r="D427" s="1" t="s">
        <v>37</v>
      </c>
      <c r="E427" t="str">
        <v>354</v>
      </c>
      <c r="G427" t="str">
        <f>TEXT(Table6[[#This Row],[pokedex_number]],"000")</f>
        <v>354</v>
      </c>
    </row>
    <row r="428" spans="1:7" x14ac:dyDescent="0.35">
      <c r="A428" s="1" t="s">
        <v>1746</v>
      </c>
      <c r="B428" t="s">
        <v>889</v>
      </c>
      <c r="C428" s="1" t="s">
        <v>61</v>
      </c>
      <c r="D428" s="1" t="s">
        <v>37</v>
      </c>
      <c r="E428" t="str">
        <v>355</v>
      </c>
      <c r="G428" t="str">
        <f>TEXT(Table6[[#This Row],[pokedex_number]],"000")</f>
        <v>355</v>
      </c>
    </row>
    <row r="429" spans="1:7" x14ac:dyDescent="0.35">
      <c r="A429" s="1" t="s">
        <v>1750</v>
      </c>
      <c r="B429" t="s">
        <v>1500</v>
      </c>
      <c r="C429" s="1" t="s">
        <v>61</v>
      </c>
      <c r="D429" s="1" t="s">
        <v>37</v>
      </c>
      <c r="E429" t="str">
        <v>356</v>
      </c>
      <c r="G429" t="str">
        <f>TEXT(Table6[[#This Row],[pokedex_number]],"000")</f>
        <v>356</v>
      </c>
    </row>
    <row r="430" spans="1:7" x14ac:dyDescent="0.35">
      <c r="A430" s="1" t="s">
        <v>1754</v>
      </c>
      <c r="B430" t="s">
        <v>1504</v>
      </c>
      <c r="C430" s="1" t="s">
        <v>61</v>
      </c>
      <c r="D430" s="1" t="s">
        <v>37</v>
      </c>
      <c r="E430" t="str">
        <v>357</v>
      </c>
      <c r="G430" t="str">
        <f>TEXT(Table6[[#This Row],[pokedex_number]],"000")</f>
        <v>357</v>
      </c>
    </row>
    <row r="431" spans="1:7" x14ac:dyDescent="0.35">
      <c r="A431" s="1" t="s">
        <v>1757</v>
      </c>
      <c r="B431" t="s">
        <v>1507</v>
      </c>
      <c r="C431" s="1" t="s">
        <v>61</v>
      </c>
      <c r="D431" s="1" t="s">
        <v>37</v>
      </c>
      <c r="E431" t="str">
        <v>358</v>
      </c>
      <c r="G431" t="str">
        <f>TEXT(Table6[[#This Row],[pokedex_number]],"000")</f>
        <v>358</v>
      </c>
    </row>
    <row r="432" spans="1:7" x14ac:dyDescent="0.35">
      <c r="A432" s="1" t="s">
        <v>1760</v>
      </c>
      <c r="B432" t="s">
        <v>1512</v>
      </c>
      <c r="C432" s="1" t="s">
        <v>61</v>
      </c>
      <c r="D432" s="1" t="s">
        <v>37</v>
      </c>
      <c r="E432" t="str">
        <v>359</v>
      </c>
      <c r="G432" t="str">
        <f>TEXT(Table6[[#This Row],[pokedex_number]],"000")</f>
        <v>359</v>
      </c>
    </row>
    <row r="433" spans="1:7" x14ac:dyDescent="0.35">
      <c r="A433" s="1" t="s">
        <v>1763</v>
      </c>
      <c r="B433" t="s">
        <v>1512</v>
      </c>
      <c r="C433" s="1" t="s">
        <v>61</v>
      </c>
      <c r="D433" s="1" t="s">
        <v>37</v>
      </c>
      <c r="E433" t="str">
        <v>359</v>
      </c>
      <c r="G433" t="str">
        <f>TEXT(Table6[[#This Row],[pokedex_number]],"000")</f>
        <v>359</v>
      </c>
    </row>
    <row r="434" spans="1:7" x14ac:dyDescent="0.35">
      <c r="A434" s="1" t="s">
        <v>1766</v>
      </c>
      <c r="B434" t="s">
        <v>1093</v>
      </c>
      <c r="C434" s="1" t="s">
        <v>61</v>
      </c>
      <c r="D434" s="1" t="s">
        <v>37</v>
      </c>
      <c r="E434" t="str">
        <v>360</v>
      </c>
      <c r="G434" t="str">
        <f>TEXT(Table6[[#This Row],[pokedex_number]],"000")</f>
        <v>360</v>
      </c>
    </row>
    <row r="435" spans="1:7" x14ac:dyDescent="0.35">
      <c r="A435" s="1" t="s">
        <v>1770</v>
      </c>
      <c r="B435" t="s">
        <v>1520</v>
      </c>
      <c r="C435" s="1" t="s">
        <v>61</v>
      </c>
      <c r="D435" s="1" t="s">
        <v>37</v>
      </c>
      <c r="E435" t="str">
        <v>361</v>
      </c>
      <c r="G435" t="str">
        <f>TEXT(Table6[[#This Row],[pokedex_number]],"000")</f>
        <v>361</v>
      </c>
    </row>
    <row r="436" spans="1:7" x14ac:dyDescent="0.35">
      <c r="A436" s="1" t="s">
        <v>1774</v>
      </c>
      <c r="B436" t="s">
        <v>1526</v>
      </c>
      <c r="C436" s="1" t="s">
        <v>61</v>
      </c>
      <c r="D436" s="1" t="s">
        <v>37</v>
      </c>
      <c r="E436" t="str">
        <v>362</v>
      </c>
      <c r="G436" t="str">
        <f>TEXT(Table6[[#This Row],[pokedex_number]],"000")</f>
        <v>362</v>
      </c>
    </row>
    <row r="437" spans="1:7" x14ac:dyDescent="0.35">
      <c r="A437" s="1" t="s">
        <v>1777</v>
      </c>
      <c r="B437" t="s">
        <v>1526</v>
      </c>
      <c r="C437" s="1" t="s">
        <v>61</v>
      </c>
      <c r="D437" s="1" t="s">
        <v>37</v>
      </c>
      <c r="E437" t="str">
        <v>362</v>
      </c>
      <c r="G437" t="str">
        <f>TEXT(Table6[[#This Row],[pokedex_number]],"000")</f>
        <v>362</v>
      </c>
    </row>
    <row r="438" spans="1:7" x14ac:dyDescent="0.35">
      <c r="A438" s="1" t="s">
        <v>1780</v>
      </c>
      <c r="B438" t="s">
        <v>1528</v>
      </c>
      <c r="C438" s="1" t="s">
        <v>61</v>
      </c>
      <c r="D438" s="1" t="s">
        <v>37</v>
      </c>
      <c r="E438" t="str">
        <v>363</v>
      </c>
      <c r="G438" t="str">
        <f>TEXT(Table6[[#This Row],[pokedex_number]],"000")</f>
        <v>363</v>
      </c>
    </row>
    <row r="439" spans="1:7" x14ac:dyDescent="0.35">
      <c r="A439" s="1" t="s">
        <v>1784</v>
      </c>
      <c r="B439" t="s">
        <v>1532</v>
      </c>
      <c r="C439" s="1" t="s">
        <v>61</v>
      </c>
      <c r="D439" s="1" t="s">
        <v>37</v>
      </c>
      <c r="E439" t="str">
        <v>364</v>
      </c>
      <c r="G439" t="str">
        <f>TEXT(Table6[[#This Row],[pokedex_number]],"000")</f>
        <v>364</v>
      </c>
    </row>
    <row r="440" spans="1:7" x14ac:dyDescent="0.35">
      <c r="A440" s="1" t="s">
        <v>1788</v>
      </c>
      <c r="B440" t="s">
        <v>331</v>
      </c>
      <c r="C440" s="1" t="s">
        <v>61</v>
      </c>
      <c r="D440" s="1" t="s">
        <v>37</v>
      </c>
      <c r="E440" t="str">
        <v>365</v>
      </c>
      <c r="G440" t="str">
        <f>TEXT(Table6[[#This Row],[pokedex_number]],"000")</f>
        <v>365</v>
      </c>
    </row>
    <row r="441" spans="1:7" x14ac:dyDescent="0.35">
      <c r="A441" s="1" t="s">
        <v>1792</v>
      </c>
      <c r="B441" t="s">
        <v>1538</v>
      </c>
      <c r="C441" s="1" t="s">
        <v>61</v>
      </c>
      <c r="D441" s="1" t="s">
        <v>37</v>
      </c>
      <c r="E441" t="str">
        <v>366</v>
      </c>
      <c r="G441" t="str">
        <f>TEXT(Table6[[#This Row],[pokedex_number]],"000")</f>
        <v>366</v>
      </c>
    </row>
    <row r="442" spans="1:7" x14ac:dyDescent="0.35">
      <c r="A442" s="1" t="s">
        <v>1795</v>
      </c>
      <c r="B442" t="s">
        <v>1542</v>
      </c>
      <c r="C442" s="1" t="s">
        <v>61</v>
      </c>
      <c r="D442" s="1" t="s">
        <v>37</v>
      </c>
      <c r="E442" t="str">
        <v>367</v>
      </c>
      <c r="G442" t="str">
        <f>TEXT(Table6[[#This Row],[pokedex_number]],"000")</f>
        <v>367</v>
      </c>
    </row>
    <row r="443" spans="1:7" x14ac:dyDescent="0.35">
      <c r="A443" s="1" t="s">
        <v>1799</v>
      </c>
      <c r="B443" t="s">
        <v>1546</v>
      </c>
      <c r="C443" s="1" t="s">
        <v>61</v>
      </c>
      <c r="D443" s="1" t="s">
        <v>37</v>
      </c>
      <c r="E443" t="str">
        <v>368</v>
      </c>
      <c r="G443" t="str">
        <f>TEXT(Table6[[#This Row],[pokedex_number]],"000")</f>
        <v>368</v>
      </c>
    </row>
    <row r="444" spans="1:7" x14ac:dyDescent="0.35">
      <c r="A444" s="1" t="s">
        <v>1802</v>
      </c>
      <c r="B444" t="s">
        <v>1548</v>
      </c>
      <c r="C444" s="1" t="s">
        <v>61</v>
      </c>
      <c r="D444" s="1" t="s">
        <v>37</v>
      </c>
      <c r="E444" t="str">
        <v>369</v>
      </c>
      <c r="G444" t="str">
        <f>TEXT(Table6[[#This Row],[pokedex_number]],"000")</f>
        <v>369</v>
      </c>
    </row>
    <row r="445" spans="1:7" x14ac:dyDescent="0.35">
      <c r="A445" s="1" t="s">
        <v>1805</v>
      </c>
      <c r="B445" t="s">
        <v>1553</v>
      </c>
      <c r="C445" s="1" t="s">
        <v>61</v>
      </c>
      <c r="D445" s="1" t="s">
        <v>37</v>
      </c>
      <c r="E445" t="str">
        <v>370</v>
      </c>
      <c r="G445" t="str">
        <f>TEXT(Table6[[#This Row],[pokedex_number]],"000")</f>
        <v>370</v>
      </c>
    </row>
    <row r="446" spans="1:7" x14ac:dyDescent="0.35">
      <c r="A446" s="1" t="s">
        <v>1809</v>
      </c>
      <c r="B446" t="s">
        <v>1557</v>
      </c>
      <c r="C446" s="1" t="s">
        <v>61</v>
      </c>
      <c r="D446" s="1" t="s">
        <v>37</v>
      </c>
      <c r="E446" t="str">
        <v>371</v>
      </c>
      <c r="G446" t="str">
        <f>TEXT(Table6[[#This Row],[pokedex_number]],"000")</f>
        <v>371</v>
      </c>
    </row>
    <row r="447" spans="1:7" x14ac:dyDescent="0.35">
      <c r="A447" s="1" t="s">
        <v>1813</v>
      </c>
      <c r="B447" t="s">
        <v>1559</v>
      </c>
      <c r="C447" s="1" t="s">
        <v>61</v>
      </c>
      <c r="D447" s="1" t="s">
        <v>37</v>
      </c>
      <c r="E447" t="str">
        <v>372</v>
      </c>
      <c r="G447" t="str">
        <f>TEXT(Table6[[#This Row],[pokedex_number]],"000")</f>
        <v>372</v>
      </c>
    </row>
    <row r="448" spans="1:7" x14ac:dyDescent="0.35">
      <c r="A448" s="1" t="s">
        <v>1817</v>
      </c>
      <c r="B448" t="s">
        <v>1564</v>
      </c>
      <c r="C448" s="1" t="s">
        <v>61</v>
      </c>
      <c r="D448" s="1" t="s">
        <v>37</v>
      </c>
      <c r="E448" t="str">
        <v>373</v>
      </c>
      <c r="G448" t="str">
        <f>TEXT(Table6[[#This Row],[pokedex_number]],"000")</f>
        <v>373</v>
      </c>
    </row>
    <row r="449" spans="1:7" x14ac:dyDescent="0.35">
      <c r="A449" s="1" t="s">
        <v>1821</v>
      </c>
      <c r="B449" t="s">
        <v>1564</v>
      </c>
      <c r="C449" s="1" t="s">
        <v>61</v>
      </c>
      <c r="D449" s="1" t="s">
        <v>37</v>
      </c>
      <c r="E449" t="str">
        <v>373</v>
      </c>
      <c r="G449" t="str">
        <f>TEXT(Table6[[#This Row],[pokedex_number]],"000")</f>
        <v>373</v>
      </c>
    </row>
    <row r="450" spans="1:7" x14ac:dyDescent="0.35">
      <c r="A450" s="1" t="s">
        <v>1822</v>
      </c>
      <c r="B450" t="s">
        <v>1568</v>
      </c>
      <c r="C450" s="1" t="s">
        <v>61</v>
      </c>
      <c r="D450" s="1" t="s">
        <v>37</v>
      </c>
      <c r="E450" t="str">
        <v>374</v>
      </c>
      <c r="G450" t="str">
        <f>TEXT(Table6[[#This Row],[pokedex_number]],"000")</f>
        <v>374</v>
      </c>
    </row>
    <row r="451" spans="1:7" x14ac:dyDescent="0.35">
      <c r="A451" s="1" t="s">
        <v>1826</v>
      </c>
      <c r="B451" t="s">
        <v>1511</v>
      </c>
      <c r="C451" s="1" t="s">
        <v>61</v>
      </c>
      <c r="D451" s="1" t="s">
        <v>37</v>
      </c>
      <c r="E451" t="str">
        <v>375</v>
      </c>
      <c r="G451" t="str">
        <f>TEXT(Table6[[#This Row],[pokedex_number]],"000")</f>
        <v>375</v>
      </c>
    </row>
    <row r="452" spans="1:7" x14ac:dyDescent="0.35">
      <c r="A452" s="1" t="s">
        <v>1828</v>
      </c>
      <c r="B452" t="s">
        <v>1573</v>
      </c>
      <c r="C452" s="1" t="s">
        <v>61</v>
      </c>
      <c r="D452" s="1" t="s">
        <v>37</v>
      </c>
      <c r="E452" t="str">
        <v>376</v>
      </c>
      <c r="G452" t="str">
        <f>TEXT(Table6[[#This Row],[pokedex_number]],"000")</f>
        <v>376</v>
      </c>
    </row>
    <row r="453" spans="1:7" x14ac:dyDescent="0.35">
      <c r="A453" s="1" t="s">
        <v>1831</v>
      </c>
      <c r="B453" t="s">
        <v>1573</v>
      </c>
      <c r="C453" s="1" t="s">
        <v>61</v>
      </c>
      <c r="D453" s="1" t="s">
        <v>37</v>
      </c>
      <c r="E453" t="str">
        <v>376</v>
      </c>
      <c r="G453" t="str">
        <f>TEXT(Table6[[#This Row],[pokedex_number]],"000")</f>
        <v>376</v>
      </c>
    </row>
    <row r="454" spans="1:7" x14ac:dyDescent="0.35">
      <c r="A454" s="1" t="s">
        <v>1832</v>
      </c>
      <c r="B454" t="s">
        <v>627</v>
      </c>
      <c r="C454" s="1" t="s">
        <v>61</v>
      </c>
      <c r="D454" s="1" t="s">
        <v>913</v>
      </c>
      <c r="E454" t="str">
        <v>377</v>
      </c>
      <c r="G454" t="str">
        <f>TEXT(Table6[[#This Row],[pokedex_number]],"000")</f>
        <v>377</v>
      </c>
    </row>
    <row r="455" spans="1:7" x14ac:dyDescent="0.35">
      <c r="A455" s="1" t="s">
        <v>1835</v>
      </c>
      <c r="B455" t="s">
        <v>1578</v>
      </c>
      <c r="C455" s="1" t="s">
        <v>61</v>
      </c>
      <c r="D455" s="1" t="s">
        <v>913</v>
      </c>
      <c r="E455" t="str">
        <v>378</v>
      </c>
      <c r="G455" t="str">
        <f>TEXT(Table6[[#This Row],[pokedex_number]],"000")</f>
        <v>378</v>
      </c>
    </row>
    <row r="456" spans="1:7" x14ac:dyDescent="0.35">
      <c r="A456" s="1" t="s">
        <v>1837</v>
      </c>
      <c r="B456" t="s">
        <v>1581</v>
      </c>
      <c r="C456" s="1" t="s">
        <v>61</v>
      </c>
      <c r="D456" s="1" t="s">
        <v>913</v>
      </c>
      <c r="E456" t="str">
        <v>379</v>
      </c>
      <c r="G456" t="str">
        <f>TEXT(Table6[[#This Row],[pokedex_number]],"000")</f>
        <v>379</v>
      </c>
    </row>
    <row r="457" spans="1:7" x14ac:dyDescent="0.35">
      <c r="A457" s="1" t="s">
        <v>1839</v>
      </c>
      <c r="B457" t="s">
        <v>1525</v>
      </c>
      <c r="C457" s="1" t="s">
        <v>61</v>
      </c>
      <c r="D457" s="1" t="s">
        <v>913</v>
      </c>
      <c r="E457" t="str">
        <v>380</v>
      </c>
      <c r="G457" t="str">
        <f>TEXT(Table6[[#This Row],[pokedex_number]],"000")</f>
        <v>380</v>
      </c>
    </row>
    <row r="458" spans="1:7" x14ac:dyDescent="0.35">
      <c r="A458" s="1" t="s">
        <v>1841</v>
      </c>
      <c r="B458" t="s">
        <v>1525</v>
      </c>
      <c r="C458" s="1" t="s">
        <v>61</v>
      </c>
      <c r="D458" s="1" t="s">
        <v>913</v>
      </c>
      <c r="E458" t="str">
        <v>380</v>
      </c>
      <c r="G458" t="str">
        <f>TEXT(Table6[[#This Row],[pokedex_number]],"000")</f>
        <v>380</v>
      </c>
    </row>
    <row r="459" spans="1:7" x14ac:dyDescent="0.35">
      <c r="A459" s="1" t="s">
        <v>1843</v>
      </c>
      <c r="B459" t="s">
        <v>1587</v>
      </c>
      <c r="C459" s="1" t="s">
        <v>61</v>
      </c>
      <c r="D459" s="1" t="s">
        <v>913</v>
      </c>
      <c r="E459" t="str">
        <v>381</v>
      </c>
      <c r="G459" t="str">
        <f>TEXT(Table6[[#This Row],[pokedex_number]],"000")</f>
        <v>381</v>
      </c>
    </row>
    <row r="460" spans="1:7" x14ac:dyDescent="0.35">
      <c r="A460" s="1" t="s">
        <v>1845</v>
      </c>
      <c r="B460" t="s">
        <v>1587</v>
      </c>
      <c r="C460" s="1" t="s">
        <v>61</v>
      </c>
      <c r="D460" s="1" t="s">
        <v>913</v>
      </c>
      <c r="E460" t="str">
        <v>381</v>
      </c>
      <c r="G460" t="str">
        <f>TEXT(Table6[[#This Row],[pokedex_number]],"000")</f>
        <v>381</v>
      </c>
    </row>
    <row r="461" spans="1:7" x14ac:dyDescent="0.35">
      <c r="A461" s="1" t="s">
        <v>1847</v>
      </c>
      <c r="B461" t="s">
        <v>1592</v>
      </c>
      <c r="C461" s="1" t="s">
        <v>61</v>
      </c>
      <c r="D461" s="1" t="s">
        <v>943</v>
      </c>
      <c r="E461" t="str">
        <v>382</v>
      </c>
      <c r="G461" t="str">
        <f>TEXT(Table6[[#This Row],[pokedex_number]],"000")</f>
        <v>382</v>
      </c>
    </row>
    <row r="462" spans="1:7" x14ac:dyDescent="0.35">
      <c r="A462" s="1" t="s">
        <v>1849</v>
      </c>
      <c r="B462" t="s">
        <v>1592</v>
      </c>
      <c r="C462" s="1" t="s">
        <v>61</v>
      </c>
      <c r="D462" s="1" t="s">
        <v>943</v>
      </c>
      <c r="E462" t="str">
        <v>382</v>
      </c>
      <c r="G462" t="str">
        <f>TEXT(Table6[[#This Row],[pokedex_number]],"000")</f>
        <v>382</v>
      </c>
    </row>
    <row r="463" spans="1:7" x14ac:dyDescent="0.35">
      <c r="A463" s="1" t="s">
        <v>1853</v>
      </c>
      <c r="B463" t="s">
        <v>1597</v>
      </c>
      <c r="C463" s="1" t="s">
        <v>61</v>
      </c>
      <c r="D463" s="1" t="s">
        <v>943</v>
      </c>
      <c r="E463" t="str">
        <v>383</v>
      </c>
      <c r="G463" t="str">
        <f>TEXT(Table6[[#This Row],[pokedex_number]],"000")</f>
        <v>383</v>
      </c>
    </row>
    <row r="464" spans="1:7" x14ac:dyDescent="0.35">
      <c r="A464" s="1" t="s">
        <v>1856</v>
      </c>
      <c r="B464" t="s">
        <v>1597</v>
      </c>
      <c r="C464" s="1" t="s">
        <v>61</v>
      </c>
      <c r="D464" s="1" t="s">
        <v>943</v>
      </c>
      <c r="E464" t="str">
        <v>383</v>
      </c>
      <c r="G464" t="str">
        <f>TEXT(Table6[[#This Row],[pokedex_number]],"000")</f>
        <v>383</v>
      </c>
    </row>
    <row r="465" spans="1:7" x14ac:dyDescent="0.35">
      <c r="A465" s="1" t="s">
        <v>1859</v>
      </c>
      <c r="B465" t="s">
        <v>1601</v>
      </c>
      <c r="C465" s="1" t="s">
        <v>61</v>
      </c>
      <c r="D465" s="1" t="s">
        <v>943</v>
      </c>
      <c r="E465" t="str">
        <v>384</v>
      </c>
      <c r="G465" t="str">
        <f>TEXT(Table6[[#This Row],[pokedex_number]],"000")</f>
        <v>384</v>
      </c>
    </row>
    <row r="466" spans="1:7" x14ac:dyDescent="0.35">
      <c r="A466" s="1" t="s">
        <v>1863</v>
      </c>
      <c r="B466" t="s">
        <v>1601</v>
      </c>
      <c r="C466" s="1" t="s">
        <v>61</v>
      </c>
      <c r="D466" s="1" t="s">
        <v>943</v>
      </c>
      <c r="E466" t="str">
        <v>384</v>
      </c>
      <c r="G466" t="str">
        <f>TEXT(Table6[[#This Row],[pokedex_number]],"000")</f>
        <v>384</v>
      </c>
    </row>
    <row r="467" spans="1:7" x14ac:dyDescent="0.35">
      <c r="A467" s="1" t="s">
        <v>1864</v>
      </c>
      <c r="B467" t="s">
        <v>503</v>
      </c>
      <c r="C467" s="1" t="s">
        <v>61</v>
      </c>
      <c r="D467" s="1" t="s">
        <v>952</v>
      </c>
      <c r="E467" t="str">
        <v>385</v>
      </c>
      <c r="G467" t="str">
        <f>TEXT(Table6[[#This Row],[pokedex_number]],"000")</f>
        <v>385</v>
      </c>
    </row>
    <row r="468" spans="1:7" x14ac:dyDescent="0.35">
      <c r="A468" s="1" t="s">
        <v>1867</v>
      </c>
      <c r="B468" t="s">
        <v>1607</v>
      </c>
      <c r="C468" s="1" t="s">
        <v>61</v>
      </c>
      <c r="D468" s="1" t="s">
        <v>952</v>
      </c>
      <c r="E468" t="str">
        <v>386</v>
      </c>
      <c r="G468" t="str">
        <f>TEXT(Table6[[#This Row],[pokedex_number]],"000")</f>
        <v>386</v>
      </c>
    </row>
    <row r="469" spans="1:7" x14ac:dyDescent="0.35">
      <c r="A469" s="1" t="s">
        <v>1870</v>
      </c>
      <c r="B469" t="s">
        <v>1607</v>
      </c>
      <c r="C469" s="1" t="s">
        <v>61</v>
      </c>
      <c r="D469" s="1" t="s">
        <v>952</v>
      </c>
      <c r="E469" t="str">
        <v>386</v>
      </c>
      <c r="G469" t="str">
        <f>TEXT(Table6[[#This Row],[pokedex_number]],"000")</f>
        <v>386</v>
      </c>
    </row>
    <row r="470" spans="1:7" x14ac:dyDescent="0.35">
      <c r="A470" s="1" t="s">
        <v>1871</v>
      </c>
      <c r="B470" t="s">
        <v>1607</v>
      </c>
      <c r="C470" s="1" t="s">
        <v>61</v>
      </c>
      <c r="D470" s="1" t="s">
        <v>952</v>
      </c>
      <c r="E470" t="str">
        <v>386</v>
      </c>
      <c r="G470" t="str">
        <f>TEXT(Table6[[#This Row],[pokedex_number]],"000")</f>
        <v>386</v>
      </c>
    </row>
    <row r="471" spans="1:7" x14ac:dyDescent="0.35">
      <c r="A471" s="1" t="s">
        <v>1873</v>
      </c>
      <c r="B471" t="s">
        <v>1607</v>
      </c>
      <c r="C471" s="1" t="s">
        <v>61</v>
      </c>
      <c r="D471" s="1" t="s">
        <v>952</v>
      </c>
      <c r="E471" t="str">
        <v>386</v>
      </c>
      <c r="G471" t="str">
        <f>TEXT(Table6[[#This Row],[pokedex_number]],"000")</f>
        <v>386</v>
      </c>
    </row>
    <row r="472" spans="1:7" x14ac:dyDescent="0.35">
      <c r="A472" s="1" t="s">
        <v>1874</v>
      </c>
      <c r="B472" t="s">
        <v>1610</v>
      </c>
      <c r="C472" s="1" t="s">
        <v>77</v>
      </c>
      <c r="D472" s="1" t="s">
        <v>37</v>
      </c>
      <c r="E472" t="str">
        <v>387</v>
      </c>
      <c r="G472" t="str">
        <f>TEXT(Table6[[#This Row],[pokedex_number]],"000")</f>
        <v>387</v>
      </c>
    </row>
    <row r="473" spans="1:7" x14ac:dyDescent="0.35">
      <c r="A473" s="1" t="s">
        <v>1878</v>
      </c>
      <c r="B473" t="s">
        <v>1615</v>
      </c>
      <c r="C473" s="1" t="s">
        <v>77</v>
      </c>
      <c r="D473" s="1" t="s">
        <v>37</v>
      </c>
      <c r="E473" t="str">
        <v>388</v>
      </c>
      <c r="G473" t="str">
        <f>TEXT(Table6[[#This Row],[pokedex_number]],"000")</f>
        <v>388</v>
      </c>
    </row>
    <row r="474" spans="1:7" x14ac:dyDescent="0.35">
      <c r="A474" s="1" t="s">
        <v>1882</v>
      </c>
      <c r="B474" t="s">
        <v>1619</v>
      </c>
      <c r="C474" s="1" t="s">
        <v>77</v>
      </c>
      <c r="D474" s="1" t="s">
        <v>37</v>
      </c>
      <c r="E474" t="str">
        <v>389</v>
      </c>
      <c r="G474" t="str">
        <f>TEXT(Table6[[#This Row],[pokedex_number]],"000")</f>
        <v>389</v>
      </c>
    </row>
    <row r="475" spans="1:7" x14ac:dyDescent="0.35">
      <c r="A475" s="1" t="s">
        <v>1886</v>
      </c>
      <c r="B475" t="s">
        <v>545</v>
      </c>
      <c r="C475" s="1" t="s">
        <v>77</v>
      </c>
      <c r="D475" s="1" t="s">
        <v>37</v>
      </c>
      <c r="E475" t="str">
        <v>390</v>
      </c>
      <c r="G475" t="str">
        <f>TEXT(Table6[[#This Row],[pokedex_number]],"000")</f>
        <v>390</v>
      </c>
    </row>
    <row r="476" spans="1:7" x14ac:dyDescent="0.35">
      <c r="A476" s="1" t="s">
        <v>1889</v>
      </c>
      <c r="B476" t="s">
        <v>1625</v>
      </c>
      <c r="C476" s="1" t="s">
        <v>77</v>
      </c>
      <c r="D476" s="1" t="s">
        <v>37</v>
      </c>
      <c r="E476" t="str">
        <v>391</v>
      </c>
      <c r="G476" t="str">
        <f>TEXT(Table6[[#This Row],[pokedex_number]],"000")</f>
        <v>391</v>
      </c>
    </row>
    <row r="477" spans="1:7" x14ac:dyDescent="0.35">
      <c r="A477" s="1" t="s">
        <v>1892</v>
      </c>
      <c r="B477" t="s">
        <v>1628</v>
      </c>
      <c r="C477" s="1" t="s">
        <v>77</v>
      </c>
      <c r="D477" s="1" t="s">
        <v>37</v>
      </c>
      <c r="E477" t="str">
        <v>392</v>
      </c>
      <c r="G477" t="str">
        <f>TEXT(Table6[[#This Row],[pokedex_number]],"000")</f>
        <v>392</v>
      </c>
    </row>
    <row r="478" spans="1:7" x14ac:dyDescent="0.35">
      <c r="A478" s="1" t="s">
        <v>1896</v>
      </c>
      <c r="B478" t="s">
        <v>1632</v>
      </c>
      <c r="C478" s="1" t="s">
        <v>77</v>
      </c>
      <c r="D478" s="1" t="s">
        <v>37</v>
      </c>
      <c r="E478" t="str">
        <v>393</v>
      </c>
      <c r="G478" t="str">
        <f>TEXT(Table6[[#This Row],[pokedex_number]],"000")</f>
        <v>393</v>
      </c>
    </row>
    <row r="479" spans="1:7" x14ac:dyDescent="0.35">
      <c r="A479" s="1" t="s">
        <v>1900</v>
      </c>
      <c r="B479" t="s">
        <v>1636</v>
      </c>
      <c r="C479" s="1" t="s">
        <v>77</v>
      </c>
      <c r="D479" s="1" t="s">
        <v>37</v>
      </c>
      <c r="E479" t="str">
        <v>394</v>
      </c>
      <c r="G479" t="str">
        <f>TEXT(Table6[[#This Row],[pokedex_number]],"000")</f>
        <v>394</v>
      </c>
    </row>
    <row r="480" spans="1:7" x14ac:dyDescent="0.35">
      <c r="A480" s="1" t="s">
        <v>1904</v>
      </c>
      <c r="B480" t="s">
        <v>177</v>
      </c>
      <c r="C480" s="1" t="s">
        <v>77</v>
      </c>
      <c r="D480" s="1" t="s">
        <v>37</v>
      </c>
      <c r="E480" t="str">
        <v>395</v>
      </c>
      <c r="G480" t="str">
        <f>TEXT(Table6[[#This Row],[pokedex_number]],"000")</f>
        <v>395</v>
      </c>
    </row>
    <row r="481" spans="1:7" x14ac:dyDescent="0.35">
      <c r="A481" s="1" t="s">
        <v>1907</v>
      </c>
      <c r="B481" t="s">
        <v>1642</v>
      </c>
      <c r="C481" s="1" t="s">
        <v>77</v>
      </c>
      <c r="D481" s="1" t="s">
        <v>37</v>
      </c>
      <c r="E481" t="str">
        <v>396</v>
      </c>
      <c r="G481" t="str">
        <f>TEXT(Table6[[#This Row],[pokedex_number]],"000")</f>
        <v>396</v>
      </c>
    </row>
    <row r="482" spans="1:7" x14ac:dyDescent="0.35">
      <c r="A482" s="1" t="s">
        <v>1910</v>
      </c>
      <c r="B482" t="s">
        <v>1646</v>
      </c>
      <c r="C482" s="1" t="s">
        <v>77</v>
      </c>
      <c r="D482" s="1" t="s">
        <v>37</v>
      </c>
      <c r="E482" t="str">
        <v>397</v>
      </c>
      <c r="G482" t="str">
        <f>TEXT(Table6[[#This Row],[pokedex_number]],"000")</f>
        <v>397</v>
      </c>
    </row>
    <row r="483" spans="1:7" x14ac:dyDescent="0.35">
      <c r="A483" s="1" t="s">
        <v>1913</v>
      </c>
      <c r="B483" t="s">
        <v>1650</v>
      </c>
      <c r="C483" s="1" t="s">
        <v>77</v>
      </c>
      <c r="D483" s="1" t="s">
        <v>37</v>
      </c>
      <c r="E483" t="str">
        <v>398</v>
      </c>
      <c r="G483" t="str">
        <f>TEXT(Table6[[#This Row],[pokedex_number]],"000")</f>
        <v>398</v>
      </c>
    </row>
    <row r="484" spans="1:7" x14ac:dyDescent="0.35">
      <c r="A484" s="1" t="s">
        <v>1916</v>
      </c>
      <c r="B484" t="s">
        <v>1654</v>
      </c>
      <c r="C484" s="1" t="s">
        <v>77</v>
      </c>
      <c r="D484" s="1" t="s">
        <v>37</v>
      </c>
      <c r="E484" t="str">
        <v>399</v>
      </c>
      <c r="G484" t="str">
        <f>TEXT(Table6[[#This Row],[pokedex_number]],"000")</f>
        <v>399</v>
      </c>
    </row>
    <row r="485" spans="1:7" x14ac:dyDescent="0.35">
      <c r="A485" s="1" t="s">
        <v>1919</v>
      </c>
      <c r="B485" t="s">
        <v>517</v>
      </c>
      <c r="C485" s="1" t="s">
        <v>77</v>
      </c>
      <c r="D485" s="1" t="s">
        <v>37</v>
      </c>
      <c r="E485" t="str">
        <v>400</v>
      </c>
      <c r="G485" t="str">
        <f>TEXT(Table6[[#This Row],[pokedex_number]],"000")</f>
        <v>400</v>
      </c>
    </row>
    <row r="486" spans="1:7" x14ac:dyDescent="0.35">
      <c r="A486" s="1" t="s">
        <v>1923</v>
      </c>
      <c r="B486" t="s">
        <v>1660</v>
      </c>
      <c r="C486" s="1" t="s">
        <v>77</v>
      </c>
      <c r="D486" s="1" t="s">
        <v>37</v>
      </c>
      <c r="E486" t="str">
        <v>401</v>
      </c>
      <c r="G486" t="str">
        <f>TEXT(Table6[[#This Row],[pokedex_number]],"000")</f>
        <v>401</v>
      </c>
    </row>
    <row r="487" spans="1:7" x14ac:dyDescent="0.35">
      <c r="A487" s="1" t="s">
        <v>1926</v>
      </c>
      <c r="B487" t="s">
        <v>1662</v>
      </c>
      <c r="C487" s="1" t="s">
        <v>77</v>
      </c>
      <c r="D487" s="1" t="s">
        <v>37</v>
      </c>
      <c r="E487" t="str">
        <v>402</v>
      </c>
      <c r="G487" t="str">
        <f>TEXT(Table6[[#This Row],[pokedex_number]],"000")</f>
        <v>402</v>
      </c>
    </row>
    <row r="488" spans="1:7" x14ac:dyDescent="0.35">
      <c r="A488" s="1" t="s">
        <v>1930</v>
      </c>
      <c r="B488" t="s">
        <v>1668</v>
      </c>
      <c r="C488" s="1" t="s">
        <v>77</v>
      </c>
      <c r="D488" s="1" t="s">
        <v>37</v>
      </c>
      <c r="E488" t="str">
        <v>403</v>
      </c>
      <c r="G488" t="str">
        <f>TEXT(Table6[[#This Row],[pokedex_number]],"000")</f>
        <v>403</v>
      </c>
    </row>
    <row r="489" spans="1:7" x14ac:dyDescent="0.35">
      <c r="A489" s="1" t="s">
        <v>1934</v>
      </c>
      <c r="B489" t="s">
        <v>1672</v>
      </c>
      <c r="C489" s="1" t="s">
        <v>77</v>
      </c>
      <c r="D489" s="1" t="s">
        <v>37</v>
      </c>
      <c r="E489" t="str">
        <v>404</v>
      </c>
      <c r="G489" t="str">
        <f>TEXT(Table6[[#This Row],[pokedex_number]],"000")</f>
        <v>404</v>
      </c>
    </row>
    <row r="490" spans="1:7" x14ac:dyDescent="0.35">
      <c r="A490" s="1" t="s">
        <v>1937</v>
      </c>
      <c r="B490" t="s">
        <v>55</v>
      </c>
      <c r="C490" s="1" t="s">
        <v>77</v>
      </c>
      <c r="D490" s="1" t="s">
        <v>37</v>
      </c>
      <c r="E490" t="str">
        <v>405</v>
      </c>
      <c r="G490" t="str">
        <f>TEXT(Table6[[#This Row],[pokedex_number]],"000")</f>
        <v>405</v>
      </c>
    </row>
    <row r="491" spans="1:7" x14ac:dyDescent="0.35">
      <c r="A491" s="1" t="s">
        <v>1942</v>
      </c>
      <c r="B491" t="s">
        <v>1679</v>
      </c>
      <c r="C491" s="1" t="s">
        <v>77</v>
      </c>
      <c r="D491" s="1" t="s">
        <v>37</v>
      </c>
      <c r="E491" t="str">
        <v>406</v>
      </c>
      <c r="G491" t="str">
        <f>TEXT(Table6[[#This Row],[pokedex_number]],"000")</f>
        <v>406</v>
      </c>
    </row>
    <row r="492" spans="1:7" x14ac:dyDescent="0.35">
      <c r="A492" s="1" t="s">
        <v>1945</v>
      </c>
      <c r="B492" t="s">
        <v>1683</v>
      </c>
      <c r="C492" s="1" t="s">
        <v>77</v>
      </c>
      <c r="D492" s="1" t="s">
        <v>37</v>
      </c>
      <c r="E492" t="str">
        <v>407</v>
      </c>
      <c r="G492" t="str">
        <f>TEXT(Table6[[#This Row],[pokedex_number]],"000")</f>
        <v>407</v>
      </c>
    </row>
    <row r="493" spans="1:7" x14ac:dyDescent="0.35">
      <c r="A493" s="1" t="s">
        <v>1948</v>
      </c>
      <c r="B493" t="s">
        <v>1688</v>
      </c>
      <c r="C493" s="1" t="s">
        <v>77</v>
      </c>
      <c r="D493" s="1" t="s">
        <v>37</v>
      </c>
      <c r="E493" t="str">
        <v>408</v>
      </c>
      <c r="G493" t="str">
        <f>TEXT(Table6[[#This Row],[pokedex_number]],"000")</f>
        <v>408</v>
      </c>
    </row>
    <row r="494" spans="1:7" x14ac:dyDescent="0.35">
      <c r="A494" s="1" t="s">
        <v>1952</v>
      </c>
      <c r="B494" t="s">
        <v>1692</v>
      </c>
      <c r="C494" s="1" t="s">
        <v>77</v>
      </c>
      <c r="D494" s="1" t="s">
        <v>37</v>
      </c>
      <c r="E494" t="str">
        <v>409</v>
      </c>
      <c r="G494" t="str">
        <f>TEXT(Table6[[#This Row],[pokedex_number]],"000")</f>
        <v>409</v>
      </c>
    </row>
    <row r="495" spans="1:7" x14ac:dyDescent="0.35">
      <c r="A495" s="1" t="s">
        <v>1956</v>
      </c>
      <c r="B495" t="s">
        <v>588</v>
      </c>
      <c r="C495" s="1" t="s">
        <v>77</v>
      </c>
      <c r="D495" s="1" t="s">
        <v>37</v>
      </c>
      <c r="E495" t="str">
        <v>410</v>
      </c>
      <c r="G495" t="str">
        <f>TEXT(Table6[[#This Row],[pokedex_number]],"000")</f>
        <v>410</v>
      </c>
    </row>
    <row r="496" spans="1:7" x14ac:dyDescent="0.35">
      <c r="A496" s="1" t="s">
        <v>1960</v>
      </c>
      <c r="B496" t="s">
        <v>1699</v>
      </c>
      <c r="C496" s="1" t="s">
        <v>77</v>
      </c>
      <c r="D496" s="1" t="s">
        <v>37</v>
      </c>
      <c r="E496" t="str">
        <v>411</v>
      </c>
      <c r="G496" t="str">
        <f>TEXT(Table6[[#This Row],[pokedex_number]],"000")</f>
        <v>411</v>
      </c>
    </row>
    <row r="497" spans="1:7" x14ac:dyDescent="0.35">
      <c r="A497" s="1" t="s">
        <v>1963</v>
      </c>
      <c r="B497" t="s">
        <v>1703</v>
      </c>
      <c r="C497" s="1" t="s">
        <v>77</v>
      </c>
      <c r="D497" s="1" t="s">
        <v>37</v>
      </c>
      <c r="E497" t="str">
        <v>412</v>
      </c>
      <c r="G497" t="str">
        <f>TEXT(Table6[[#This Row],[pokedex_number]],"000")</f>
        <v>412</v>
      </c>
    </row>
    <row r="498" spans="1:7" x14ac:dyDescent="0.35">
      <c r="A498" s="1" t="s">
        <v>1966</v>
      </c>
      <c r="B498" t="s">
        <v>246</v>
      </c>
      <c r="C498" s="1" t="s">
        <v>77</v>
      </c>
      <c r="D498" s="1" t="s">
        <v>37</v>
      </c>
      <c r="E498" t="str">
        <v>413</v>
      </c>
      <c r="G498" t="str">
        <f>TEXT(Table6[[#This Row],[pokedex_number]],"000")</f>
        <v>413</v>
      </c>
    </row>
    <row r="499" spans="1:7" x14ac:dyDescent="0.35">
      <c r="A499" s="1" t="s">
        <v>1970</v>
      </c>
      <c r="B499" t="s">
        <v>246</v>
      </c>
      <c r="C499" s="1" t="s">
        <v>77</v>
      </c>
      <c r="D499" s="1" t="s">
        <v>37</v>
      </c>
      <c r="E499" t="str">
        <v>413</v>
      </c>
      <c r="G499" t="str">
        <f>TEXT(Table6[[#This Row],[pokedex_number]],"000")</f>
        <v>413</v>
      </c>
    </row>
    <row r="500" spans="1:7" x14ac:dyDescent="0.35">
      <c r="A500" s="1" t="s">
        <v>1972</v>
      </c>
      <c r="B500" t="s">
        <v>246</v>
      </c>
      <c r="C500" s="1" t="s">
        <v>77</v>
      </c>
      <c r="D500" s="1" t="s">
        <v>37</v>
      </c>
      <c r="E500" t="str">
        <v>413</v>
      </c>
      <c r="G500" t="str">
        <f>TEXT(Table6[[#This Row],[pokedex_number]],"000")</f>
        <v>413</v>
      </c>
    </row>
    <row r="501" spans="1:7" x14ac:dyDescent="0.35">
      <c r="A501" s="1" t="s">
        <v>1974</v>
      </c>
      <c r="B501" t="s">
        <v>1711</v>
      </c>
      <c r="C501" s="1" t="s">
        <v>77</v>
      </c>
      <c r="D501" s="1" t="s">
        <v>37</v>
      </c>
      <c r="E501" t="str">
        <v>414</v>
      </c>
      <c r="G501" t="str">
        <f>TEXT(Table6[[#This Row],[pokedex_number]],"000")</f>
        <v>414</v>
      </c>
    </row>
    <row r="502" spans="1:7" x14ac:dyDescent="0.35">
      <c r="A502" s="1" t="s">
        <v>1977</v>
      </c>
      <c r="B502" t="s">
        <v>994</v>
      </c>
      <c r="C502" s="1" t="s">
        <v>77</v>
      </c>
      <c r="D502" s="1" t="s">
        <v>37</v>
      </c>
      <c r="E502" t="str">
        <v>415</v>
      </c>
      <c r="G502" t="str">
        <f>TEXT(Table6[[#This Row],[pokedex_number]],"000")</f>
        <v>415</v>
      </c>
    </row>
    <row r="503" spans="1:7" x14ac:dyDescent="0.35">
      <c r="A503" s="1" t="s">
        <v>1981</v>
      </c>
      <c r="B503" t="s">
        <v>1716</v>
      </c>
      <c r="C503" s="1" t="s">
        <v>77</v>
      </c>
      <c r="D503" s="1" t="s">
        <v>37</v>
      </c>
      <c r="E503" t="str">
        <v>416</v>
      </c>
      <c r="G503" t="str">
        <f>TEXT(Table6[[#This Row],[pokedex_number]],"000")</f>
        <v>416</v>
      </c>
    </row>
    <row r="504" spans="1:7" x14ac:dyDescent="0.35">
      <c r="A504" s="1" t="s">
        <v>1985</v>
      </c>
      <c r="B504" t="s">
        <v>1720</v>
      </c>
      <c r="C504" s="1" t="s">
        <v>77</v>
      </c>
      <c r="D504" s="1" t="s">
        <v>37</v>
      </c>
      <c r="E504" t="str">
        <v>417</v>
      </c>
      <c r="G504" t="str">
        <f>TEXT(Table6[[#This Row],[pokedex_number]],"000")</f>
        <v>417</v>
      </c>
    </row>
    <row r="505" spans="1:7" x14ac:dyDescent="0.35">
      <c r="A505" s="1" t="s">
        <v>1988</v>
      </c>
      <c r="B505" t="s">
        <v>1723</v>
      </c>
      <c r="C505" s="1" t="s">
        <v>77</v>
      </c>
      <c r="D505" s="1" t="s">
        <v>37</v>
      </c>
      <c r="E505" t="str">
        <v>418</v>
      </c>
      <c r="G505" t="str">
        <f>TEXT(Table6[[#This Row],[pokedex_number]],"000")</f>
        <v>418</v>
      </c>
    </row>
    <row r="506" spans="1:7" x14ac:dyDescent="0.35">
      <c r="A506" s="1" t="s">
        <v>1992</v>
      </c>
      <c r="B506" t="s">
        <v>1728</v>
      </c>
      <c r="C506" s="1" t="s">
        <v>77</v>
      </c>
      <c r="D506" s="1" t="s">
        <v>37</v>
      </c>
      <c r="E506" t="str">
        <v>419</v>
      </c>
      <c r="G506" t="str">
        <f>TEXT(Table6[[#This Row],[pokedex_number]],"000")</f>
        <v>419</v>
      </c>
    </row>
    <row r="507" spans="1:7" x14ac:dyDescent="0.35">
      <c r="A507" s="1" t="s">
        <v>1995</v>
      </c>
      <c r="B507" t="s">
        <v>933</v>
      </c>
      <c r="C507" s="1" t="s">
        <v>77</v>
      </c>
      <c r="D507" s="1" t="s">
        <v>37</v>
      </c>
      <c r="E507" t="str">
        <v>420</v>
      </c>
      <c r="G507" t="str">
        <f>TEXT(Table6[[#This Row],[pokedex_number]],"000")</f>
        <v>420</v>
      </c>
    </row>
    <row r="508" spans="1:7" x14ac:dyDescent="0.35">
      <c r="A508" s="1" t="s">
        <v>1999</v>
      </c>
      <c r="B508" t="s">
        <v>1731</v>
      </c>
      <c r="C508" s="1" t="s">
        <v>77</v>
      </c>
      <c r="D508" s="1" t="s">
        <v>37</v>
      </c>
      <c r="E508" t="str">
        <v>421</v>
      </c>
      <c r="G508" t="str">
        <f>TEXT(Table6[[#This Row],[pokedex_number]],"000")</f>
        <v>421</v>
      </c>
    </row>
    <row r="509" spans="1:7" x14ac:dyDescent="0.35">
      <c r="A509" s="1" t="s">
        <v>2004</v>
      </c>
      <c r="B509" t="s">
        <v>1733</v>
      </c>
      <c r="C509" s="1" t="s">
        <v>77</v>
      </c>
      <c r="D509" s="1" t="s">
        <v>37</v>
      </c>
      <c r="E509" t="str">
        <v>422</v>
      </c>
      <c r="G509" t="str">
        <f>TEXT(Table6[[#This Row],[pokedex_number]],"000")</f>
        <v>422</v>
      </c>
    </row>
    <row r="510" spans="1:7" x14ac:dyDescent="0.35">
      <c r="A510" s="1" t="s">
        <v>2008</v>
      </c>
      <c r="B510" t="s">
        <v>1738</v>
      </c>
      <c r="C510" s="1" t="s">
        <v>77</v>
      </c>
      <c r="D510" s="1" t="s">
        <v>37</v>
      </c>
      <c r="E510" t="str">
        <v>423</v>
      </c>
      <c r="G510" t="str">
        <f>TEXT(Table6[[#This Row],[pokedex_number]],"000")</f>
        <v>423</v>
      </c>
    </row>
    <row r="511" spans="1:7" x14ac:dyDescent="0.35">
      <c r="A511" s="1" t="s">
        <v>2011</v>
      </c>
      <c r="B511" t="s">
        <v>1741</v>
      </c>
      <c r="C511" s="1" t="s">
        <v>77</v>
      </c>
      <c r="D511" s="1" t="s">
        <v>37</v>
      </c>
      <c r="E511" t="str">
        <v>424</v>
      </c>
      <c r="G511" t="str">
        <f>TEXT(Table6[[#This Row],[pokedex_number]],"000")</f>
        <v>424</v>
      </c>
    </row>
    <row r="512" spans="1:7" x14ac:dyDescent="0.35">
      <c r="A512" s="1" t="s">
        <v>2014</v>
      </c>
      <c r="B512" t="s">
        <v>442</v>
      </c>
      <c r="C512" s="1" t="s">
        <v>77</v>
      </c>
      <c r="D512" s="1" t="s">
        <v>37</v>
      </c>
      <c r="E512" t="str">
        <v>425</v>
      </c>
      <c r="G512" t="str">
        <f>TEXT(Table6[[#This Row],[pokedex_number]],"000")</f>
        <v>425</v>
      </c>
    </row>
    <row r="513" spans="1:7" x14ac:dyDescent="0.35">
      <c r="A513" s="1" t="s">
        <v>2019</v>
      </c>
      <c r="B513" t="s">
        <v>1745</v>
      </c>
      <c r="C513" s="1" t="s">
        <v>77</v>
      </c>
      <c r="D513" s="1" t="s">
        <v>37</v>
      </c>
      <c r="E513" t="str">
        <v>426</v>
      </c>
      <c r="G513" t="str">
        <f>TEXT(Table6[[#This Row],[pokedex_number]],"000")</f>
        <v>426</v>
      </c>
    </row>
    <row r="514" spans="1:7" x14ac:dyDescent="0.35">
      <c r="A514" s="1" t="s">
        <v>2023</v>
      </c>
      <c r="B514" t="s">
        <v>1749</v>
      </c>
      <c r="C514" s="1" t="s">
        <v>77</v>
      </c>
      <c r="D514" s="1" t="s">
        <v>37</v>
      </c>
      <c r="E514" t="str">
        <v>427</v>
      </c>
      <c r="G514" t="str">
        <f>TEXT(Table6[[#This Row],[pokedex_number]],"000")</f>
        <v>427</v>
      </c>
    </row>
    <row r="515" spans="1:7" x14ac:dyDescent="0.35">
      <c r="A515" s="1" t="s">
        <v>2028</v>
      </c>
      <c r="B515" t="s">
        <v>1753</v>
      </c>
      <c r="C515" s="1" t="s">
        <v>77</v>
      </c>
      <c r="D515" s="1" t="s">
        <v>37</v>
      </c>
      <c r="E515" t="str">
        <v>428</v>
      </c>
      <c r="G515" t="str">
        <f>TEXT(Table6[[#This Row],[pokedex_number]],"000")</f>
        <v>428</v>
      </c>
    </row>
    <row r="516" spans="1:7" x14ac:dyDescent="0.35">
      <c r="A516" s="1" t="s">
        <v>2032</v>
      </c>
      <c r="B516" t="s">
        <v>1753</v>
      </c>
      <c r="C516" s="1" t="s">
        <v>77</v>
      </c>
      <c r="D516" s="1" t="s">
        <v>37</v>
      </c>
      <c r="E516" t="str">
        <v>428</v>
      </c>
      <c r="G516" t="str">
        <f>TEXT(Table6[[#This Row],[pokedex_number]],"000")</f>
        <v>428</v>
      </c>
    </row>
    <row r="517" spans="1:7" x14ac:dyDescent="0.35">
      <c r="A517" s="1" t="s">
        <v>2033</v>
      </c>
      <c r="B517" t="s">
        <v>1756</v>
      </c>
      <c r="C517" s="1" t="s">
        <v>77</v>
      </c>
      <c r="D517" s="1" t="s">
        <v>37</v>
      </c>
      <c r="E517" t="str">
        <v>429</v>
      </c>
      <c r="G517" t="str">
        <f>TEXT(Table6[[#This Row],[pokedex_number]],"000")</f>
        <v>429</v>
      </c>
    </row>
    <row r="518" spans="1:7" x14ac:dyDescent="0.35">
      <c r="A518" s="1" t="s">
        <v>2037</v>
      </c>
      <c r="B518" t="s">
        <v>291</v>
      </c>
      <c r="C518" s="1" t="s">
        <v>77</v>
      </c>
      <c r="D518" s="1" t="s">
        <v>37</v>
      </c>
      <c r="E518" t="str">
        <v>430</v>
      </c>
      <c r="G518" t="str">
        <f>TEXT(Table6[[#This Row],[pokedex_number]],"000")</f>
        <v>430</v>
      </c>
    </row>
    <row r="519" spans="1:7" x14ac:dyDescent="0.35">
      <c r="A519" s="1" t="s">
        <v>2041</v>
      </c>
      <c r="B519" t="s">
        <v>1762</v>
      </c>
      <c r="C519" s="1" t="s">
        <v>77</v>
      </c>
      <c r="D519" s="1" t="s">
        <v>37</v>
      </c>
      <c r="E519" t="str">
        <v>431</v>
      </c>
      <c r="G519" t="str">
        <f>TEXT(Table6[[#This Row],[pokedex_number]],"000")</f>
        <v>431</v>
      </c>
    </row>
    <row r="520" spans="1:7" x14ac:dyDescent="0.35">
      <c r="A520" s="1" t="s">
        <v>2044</v>
      </c>
      <c r="B520" t="s">
        <v>1765</v>
      </c>
      <c r="C520" s="1" t="s">
        <v>77</v>
      </c>
      <c r="D520" s="1" t="s">
        <v>37</v>
      </c>
      <c r="E520" t="str">
        <v>432</v>
      </c>
      <c r="G520" t="str">
        <f>TEXT(Table6[[#This Row],[pokedex_number]],"000")</f>
        <v>432</v>
      </c>
    </row>
    <row r="521" spans="1:7" x14ac:dyDescent="0.35">
      <c r="A521" s="1" t="s">
        <v>2048</v>
      </c>
      <c r="B521" t="s">
        <v>1769</v>
      </c>
      <c r="C521" s="1" t="s">
        <v>77</v>
      </c>
      <c r="D521" s="1" t="s">
        <v>37</v>
      </c>
      <c r="E521" t="str">
        <v>433</v>
      </c>
      <c r="G521" t="str">
        <f>TEXT(Table6[[#This Row],[pokedex_number]],"000")</f>
        <v>433</v>
      </c>
    </row>
    <row r="522" spans="1:7" x14ac:dyDescent="0.35">
      <c r="A522" s="1" t="s">
        <v>2051</v>
      </c>
      <c r="B522" t="s">
        <v>1773</v>
      </c>
      <c r="C522" s="1" t="s">
        <v>77</v>
      </c>
      <c r="D522" s="1" t="s">
        <v>37</v>
      </c>
      <c r="E522" t="str">
        <v>434</v>
      </c>
      <c r="G522" t="str">
        <f>TEXT(Table6[[#This Row],[pokedex_number]],"000")</f>
        <v>434</v>
      </c>
    </row>
    <row r="523" spans="1:7" x14ac:dyDescent="0.35">
      <c r="A523" s="1" t="s">
        <v>2055</v>
      </c>
      <c r="B523" t="s">
        <v>393</v>
      </c>
      <c r="C523" s="1" t="s">
        <v>77</v>
      </c>
      <c r="D523" s="1" t="s">
        <v>37</v>
      </c>
      <c r="E523" t="str">
        <v>435</v>
      </c>
      <c r="G523" t="str">
        <f>TEXT(Table6[[#This Row],[pokedex_number]],"000")</f>
        <v>435</v>
      </c>
    </row>
    <row r="524" spans="1:7" x14ac:dyDescent="0.35">
      <c r="A524" s="1" t="s">
        <v>2058</v>
      </c>
      <c r="B524" t="s">
        <v>1779</v>
      </c>
      <c r="C524" s="1" t="s">
        <v>77</v>
      </c>
      <c r="D524" s="1" t="s">
        <v>37</v>
      </c>
      <c r="E524" t="str">
        <v>436</v>
      </c>
      <c r="G524" t="str">
        <f>TEXT(Table6[[#This Row],[pokedex_number]],"000")</f>
        <v>436</v>
      </c>
    </row>
    <row r="525" spans="1:7" x14ac:dyDescent="0.35">
      <c r="A525" s="1" t="s">
        <v>2062</v>
      </c>
      <c r="B525" t="s">
        <v>1783</v>
      </c>
      <c r="C525" s="1" t="s">
        <v>77</v>
      </c>
      <c r="D525" s="1" t="s">
        <v>37</v>
      </c>
      <c r="E525" t="str">
        <v>437</v>
      </c>
      <c r="G525" t="str">
        <f>TEXT(Table6[[#This Row],[pokedex_number]],"000")</f>
        <v>437</v>
      </c>
    </row>
    <row r="526" spans="1:7" x14ac:dyDescent="0.35">
      <c r="A526" s="1" t="s">
        <v>2065</v>
      </c>
      <c r="B526" t="s">
        <v>1787</v>
      </c>
      <c r="C526" s="1" t="s">
        <v>77</v>
      </c>
      <c r="D526" s="1" t="s">
        <v>37</v>
      </c>
      <c r="E526" t="str">
        <v>438</v>
      </c>
      <c r="G526" t="str">
        <f>TEXT(Table6[[#This Row],[pokedex_number]],"000")</f>
        <v>438</v>
      </c>
    </row>
    <row r="527" spans="1:7" x14ac:dyDescent="0.35">
      <c r="A527" s="1" t="s">
        <v>4539</v>
      </c>
      <c r="B527" t="s">
        <v>1791</v>
      </c>
      <c r="C527" s="1" t="s">
        <v>77</v>
      </c>
      <c r="D527" s="1" t="s">
        <v>37</v>
      </c>
      <c r="E527" t="str">
        <v>439</v>
      </c>
      <c r="G527" t="str">
        <f>TEXT(Table6[[#This Row],[pokedex_number]],"000")</f>
        <v>439</v>
      </c>
    </row>
    <row r="528" spans="1:7" x14ac:dyDescent="0.35">
      <c r="A528" s="1" t="s">
        <v>2071</v>
      </c>
      <c r="B528" t="s">
        <v>460</v>
      </c>
      <c r="C528" s="1" t="s">
        <v>77</v>
      </c>
      <c r="D528" s="1" t="s">
        <v>37</v>
      </c>
      <c r="E528" t="str">
        <v>440</v>
      </c>
      <c r="G528" t="str">
        <f>TEXT(Table6[[#This Row],[pokedex_number]],"000")</f>
        <v>440</v>
      </c>
    </row>
    <row r="529" spans="1:7" x14ac:dyDescent="0.35">
      <c r="A529" s="1" t="s">
        <v>2075</v>
      </c>
      <c r="B529" t="s">
        <v>1798</v>
      </c>
      <c r="C529" s="1" t="s">
        <v>77</v>
      </c>
      <c r="D529" s="1" t="s">
        <v>37</v>
      </c>
      <c r="E529" t="str">
        <v>441</v>
      </c>
      <c r="G529" t="str">
        <f>TEXT(Table6[[#This Row],[pokedex_number]],"000")</f>
        <v>441</v>
      </c>
    </row>
    <row r="530" spans="1:7" x14ac:dyDescent="0.35">
      <c r="A530" s="1" t="s">
        <v>2079</v>
      </c>
      <c r="B530" t="s">
        <v>263</v>
      </c>
      <c r="C530" s="1" t="s">
        <v>77</v>
      </c>
      <c r="D530" s="1" t="s">
        <v>37</v>
      </c>
      <c r="E530" t="str">
        <v>442</v>
      </c>
      <c r="G530" t="str">
        <f>TEXT(Table6[[#This Row],[pokedex_number]],"000")</f>
        <v>442</v>
      </c>
    </row>
    <row r="531" spans="1:7" x14ac:dyDescent="0.35">
      <c r="A531" s="1" t="s">
        <v>2083</v>
      </c>
      <c r="B531" t="s">
        <v>1804</v>
      </c>
      <c r="C531" s="1" t="s">
        <v>77</v>
      </c>
      <c r="D531" s="1" t="s">
        <v>37</v>
      </c>
      <c r="E531" t="str">
        <v>443</v>
      </c>
      <c r="G531" t="str">
        <f>TEXT(Table6[[#This Row],[pokedex_number]],"000")</f>
        <v>443</v>
      </c>
    </row>
    <row r="532" spans="1:7" x14ac:dyDescent="0.35">
      <c r="A532" s="1" t="s">
        <v>2086</v>
      </c>
      <c r="B532" t="s">
        <v>1808</v>
      </c>
      <c r="C532" s="1" t="s">
        <v>77</v>
      </c>
      <c r="D532" s="1" t="s">
        <v>37</v>
      </c>
      <c r="E532" t="str">
        <v>444</v>
      </c>
      <c r="G532" t="str">
        <f>TEXT(Table6[[#This Row],[pokedex_number]],"000")</f>
        <v>444</v>
      </c>
    </row>
    <row r="533" spans="1:7" x14ac:dyDescent="0.35">
      <c r="A533" s="1" t="s">
        <v>2090</v>
      </c>
      <c r="B533" t="s">
        <v>1812</v>
      </c>
      <c r="C533" s="1" t="s">
        <v>77</v>
      </c>
      <c r="D533" s="1" t="s">
        <v>37</v>
      </c>
      <c r="E533" t="str">
        <v>445</v>
      </c>
      <c r="G533" t="str">
        <f>TEXT(Table6[[#This Row],[pokedex_number]],"000")</f>
        <v>445</v>
      </c>
    </row>
    <row r="534" spans="1:7" x14ac:dyDescent="0.35">
      <c r="A534" s="1" t="s">
        <v>2094</v>
      </c>
      <c r="B534" t="s">
        <v>1812</v>
      </c>
      <c r="C534" s="1" t="s">
        <v>77</v>
      </c>
      <c r="D534" s="1" t="s">
        <v>37</v>
      </c>
      <c r="E534" t="str">
        <v>445</v>
      </c>
      <c r="G534" t="str">
        <f>TEXT(Table6[[#This Row],[pokedex_number]],"000")</f>
        <v>445</v>
      </c>
    </row>
    <row r="535" spans="1:7" x14ac:dyDescent="0.35">
      <c r="A535" s="1" t="s">
        <v>2096</v>
      </c>
      <c r="B535" t="s">
        <v>1816</v>
      </c>
      <c r="C535" s="1" t="s">
        <v>77</v>
      </c>
      <c r="D535" s="1" t="s">
        <v>37</v>
      </c>
      <c r="E535" t="str">
        <v>446</v>
      </c>
      <c r="G535" t="str">
        <f>TEXT(Table6[[#This Row],[pokedex_number]],"000")</f>
        <v>446</v>
      </c>
    </row>
    <row r="536" spans="1:7" x14ac:dyDescent="0.35">
      <c r="A536" s="1" t="s">
        <v>2099</v>
      </c>
      <c r="B536" t="s">
        <v>1820</v>
      </c>
      <c r="C536" s="1" t="s">
        <v>77</v>
      </c>
      <c r="D536" s="1" t="s">
        <v>37</v>
      </c>
      <c r="E536" t="str">
        <v>447</v>
      </c>
      <c r="G536" t="str">
        <f>TEXT(Table6[[#This Row],[pokedex_number]],"000")</f>
        <v>447</v>
      </c>
    </row>
    <row r="537" spans="1:7" x14ac:dyDescent="0.35">
      <c r="A537" s="1" t="s">
        <v>2101</v>
      </c>
      <c r="B537" t="s">
        <v>275</v>
      </c>
      <c r="C537" s="1" t="s">
        <v>77</v>
      </c>
      <c r="D537" s="1" t="s">
        <v>37</v>
      </c>
      <c r="E537" t="str">
        <v>448</v>
      </c>
      <c r="G537" t="str">
        <f>TEXT(Table6[[#This Row],[pokedex_number]],"000")</f>
        <v>448</v>
      </c>
    </row>
    <row r="538" spans="1:7" x14ac:dyDescent="0.35">
      <c r="A538" s="1" t="s">
        <v>2104</v>
      </c>
      <c r="B538" t="s">
        <v>275</v>
      </c>
      <c r="C538" s="1" t="s">
        <v>77</v>
      </c>
      <c r="D538" s="1" t="s">
        <v>37</v>
      </c>
      <c r="E538" t="str">
        <v>448</v>
      </c>
      <c r="G538" t="str">
        <f>TEXT(Table6[[#This Row],[pokedex_number]],"000")</f>
        <v>448</v>
      </c>
    </row>
    <row r="539" spans="1:7" x14ac:dyDescent="0.35">
      <c r="A539" s="1" t="s">
        <v>2106</v>
      </c>
      <c r="B539" t="s">
        <v>1825</v>
      </c>
      <c r="C539" s="1" t="s">
        <v>77</v>
      </c>
      <c r="D539" s="1" t="s">
        <v>37</v>
      </c>
      <c r="E539" t="str">
        <v>449</v>
      </c>
      <c r="G539" t="str">
        <f>TEXT(Table6[[#This Row],[pokedex_number]],"000")</f>
        <v>449</v>
      </c>
    </row>
    <row r="540" spans="1:7" x14ac:dyDescent="0.35">
      <c r="A540" s="1" t="s">
        <v>2109</v>
      </c>
      <c r="B540" t="s">
        <v>318</v>
      </c>
      <c r="C540" s="1" t="s">
        <v>77</v>
      </c>
      <c r="D540" s="1" t="s">
        <v>37</v>
      </c>
      <c r="E540" t="str">
        <v>450</v>
      </c>
      <c r="G540" t="str">
        <f>TEXT(Table6[[#This Row],[pokedex_number]],"000")</f>
        <v>450</v>
      </c>
    </row>
    <row r="541" spans="1:7" x14ac:dyDescent="0.35">
      <c r="A541" s="1" t="s">
        <v>2113</v>
      </c>
      <c r="B541" t="s">
        <v>1830</v>
      </c>
      <c r="C541" s="1" t="s">
        <v>77</v>
      </c>
      <c r="D541" s="1" t="s">
        <v>37</v>
      </c>
      <c r="E541" t="str">
        <v>451</v>
      </c>
      <c r="G541" t="str">
        <f>TEXT(Table6[[#This Row],[pokedex_number]],"000")</f>
        <v>451</v>
      </c>
    </row>
    <row r="542" spans="1:7" x14ac:dyDescent="0.35">
      <c r="A542" s="1" t="s">
        <v>2116</v>
      </c>
      <c r="B542" t="s">
        <v>1002</v>
      </c>
      <c r="C542" s="1" t="s">
        <v>77</v>
      </c>
      <c r="D542" s="1" t="s">
        <v>37</v>
      </c>
      <c r="E542" t="str">
        <v>452</v>
      </c>
      <c r="G542" t="str">
        <f>TEXT(Table6[[#This Row],[pokedex_number]],"000")</f>
        <v>452</v>
      </c>
    </row>
    <row r="543" spans="1:7" x14ac:dyDescent="0.35">
      <c r="A543" s="1" t="s">
        <v>2120</v>
      </c>
      <c r="B543" t="s">
        <v>1834</v>
      </c>
      <c r="C543" s="1" t="s">
        <v>77</v>
      </c>
      <c r="D543" s="1" t="s">
        <v>37</v>
      </c>
      <c r="E543" t="str">
        <v>453</v>
      </c>
      <c r="G543" t="str">
        <f>TEXT(Table6[[#This Row],[pokedex_number]],"000")</f>
        <v>453</v>
      </c>
    </row>
    <row r="544" spans="1:7" x14ac:dyDescent="0.35">
      <c r="A544" s="1" t="s">
        <v>2124</v>
      </c>
      <c r="B544" t="s">
        <v>1452</v>
      </c>
      <c r="C544" s="1" t="s">
        <v>77</v>
      </c>
      <c r="D544" s="1" t="s">
        <v>37</v>
      </c>
      <c r="E544" t="str">
        <v>454</v>
      </c>
      <c r="G544" t="str">
        <f>TEXT(Table6[[#This Row],[pokedex_number]],"000")</f>
        <v>454</v>
      </c>
    </row>
    <row r="545" spans="1:7" x14ac:dyDescent="0.35">
      <c r="A545" s="1" t="s">
        <v>2128</v>
      </c>
      <c r="B545" t="s">
        <v>402</v>
      </c>
      <c r="C545" s="1" t="s">
        <v>77</v>
      </c>
      <c r="D545" s="1" t="s">
        <v>37</v>
      </c>
      <c r="E545" t="str">
        <v>455</v>
      </c>
      <c r="G545" t="str">
        <f>TEXT(Table6[[#This Row],[pokedex_number]],"000")</f>
        <v>455</v>
      </c>
    </row>
    <row r="546" spans="1:7" x14ac:dyDescent="0.35">
      <c r="A546" s="1" t="s">
        <v>2132</v>
      </c>
      <c r="B546" t="s">
        <v>1481</v>
      </c>
      <c r="C546" s="1" t="s">
        <v>77</v>
      </c>
      <c r="D546" s="1" t="s">
        <v>37</v>
      </c>
      <c r="E546" t="str">
        <v>456</v>
      </c>
      <c r="G546" t="str">
        <f>TEXT(Table6[[#This Row],[pokedex_number]],"000")</f>
        <v>456</v>
      </c>
    </row>
    <row r="547" spans="1:7" x14ac:dyDescent="0.35">
      <c r="A547" s="1" t="s">
        <v>2135</v>
      </c>
      <c r="B547" t="s">
        <v>1842</v>
      </c>
      <c r="C547" s="1" t="s">
        <v>77</v>
      </c>
      <c r="D547" s="1" t="s">
        <v>37</v>
      </c>
      <c r="E547" t="str">
        <v>457</v>
      </c>
      <c r="G547" t="str">
        <f>TEXT(Table6[[#This Row],[pokedex_number]],"000")</f>
        <v>457</v>
      </c>
    </row>
    <row r="548" spans="1:7" x14ac:dyDescent="0.35">
      <c r="A548" s="1" t="s">
        <v>2138</v>
      </c>
      <c r="B548" t="s">
        <v>1667</v>
      </c>
      <c r="C548" s="1" t="s">
        <v>77</v>
      </c>
      <c r="D548" s="1" t="s">
        <v>37</v>
      </c>
      <c r="E548" t="str">
        <v>458</v>
      </c>
      <c r="G548" t="str">
        <f>TEXT(Table6[[#This Row],[pokedex_number]],"000")</f>
        <v>458</v>
      </c>
    </row>
    <row r="549" spans="1:7" x14ac:dyDescent="0.35">
      <c r="A549" s="1" t="s">
        <v>2142</v>
      </c>
      <c r="B549" t="s">
        <v>1846</v>
      </c>
      <c r="C549" s="1" t="s">
        <v>77</v>
      </c>
      <c r="D549" s="1" t="s">
        <v>37</v>
      </c>
      <c r="E549" t="str">
        <v>459</v>
      </c>
      <c r="G549" t="str">
        <f>TEXT(Table6[[#This Row],[pokedex_number]],"000")</f>
        <v>459</v>
      </c>
    </row>
    <row r="550" spans="1:7" x14ac:dyDescent="0.35">
      <c r="A550" s="1" t="s">
        <v>2146</v>
      </c>
      <c r="B550" t="s">
        <v>820</v>
      </c>
      <c r="C550" s="1" t="s">
        <v>77</v>
      </c>
      <c r="D550" s="1" t="s">
        <v>37</v>
      </c>
      <c r="E550" t="str">
        <v>460</v>
      </c>
      <c r="G550" t="str">
        <f>TEXT(Table6[[#This Row],[pokedex_number]],"000")</f>
        <v>460</v>
      </c>
    </row>
    <row r="551" spans="1:7" x14ac:dyDescent="0.35">
      <c r="A551" s="1" t="s">
        <v>2150</v>
      </c>
      <c r="B551" t="s">
        <v>820</v>
      </c>
      <c r="C551" s="1" t="s">
        <v>77</v>
      </c>
      <c r="D551" s="1" t="s">
        <v>37</v>
      </c>
      <c r="E551" t="str">
        <v>460</v>
      </c>
      <c r="G551" t="str">
        <f>TEXT(Table6[[#This Row],[pokedex_number]],"000")</f>
        <v>460</v>
      </c>
    </row>
    <row r="552" spans="1:7" x14ac:dyDescent="0.35">
      <c r="A552" s="1" t="s">
        <v>2153</v>
      </c>
      <c r="B552" t="s">
        <v>1852</v>
      </c>
      <c r="C552" s="1" t="s">
        <v>77</v>
      </c>
      <c r="D552" s="1" t="s">
        <v>37</v>
      </c>
      <c r="E552" t="str">
        <v>461</v>
      </c>
      <c r="G552" t="str">
        <f>TEXT(Table6[[#This Row],[pokedex_number]],"000")</f>
        <v>461</v>
      </c>
    </row>
    <row r="553" spans="1:7" x14ac:dyDescent="0.35">
      <c r="A553" s="1" t="s">
        <v>2157</v>
      </c>
      <c r="B553" t="s">
        <v>1855</v>
      </c>
      <c r="C553" s="1" t="s">
        <v>77</v>
      </c>
      <c r="D553" s="1" t="s">
        <v>37</v>
      </c>
      <c r="E553" t="str">
        <v>462</v>
      </c>
      <c r="G553" t="str">
        <f>TEXT(Table6[[#This Row],[pokedex_number]],"000")</f>
        <v>462</v>
      </c>
    </row>
    <row r="554" spans="1:7" x14ac:dyDescent="0.35">
      <c r="A554" s="1" t="s">
        <v>2160</v>
      </c>
      <c r="B554" t="s">
        <v>1858</v>
      </c>
      <c r="C554" s="1" t="s">
        <v>77</v>
      </c>
      <c r="D554" s="1" t="s">
        <v>37</v>
      </c>
      <c r="E554" t="str">
        <v>463</v>
      </c>
      <c r="G554" t="str">
        <f>TEXT(Table6[[#This Row],[pokedex_number]],"000")</f>
        <v>463</v>
      </c>
    </row>
    <row r="555" spans="1:7" x14ac:dyDescent="0.35">
      <c r="A555" s="1" t="s">
        <v>2164</v>
      </c>
      <c r="B555" t="s">
        <v>1862</v>
      </c>
      <c r="C555" s="1" t="s">
        <v>77</v>
      </c>
      <c r="D555" s="1" t="s">
        <v>37</v>
      </c>
      <c r="E555" t="str">
        <v>464</v>
      </c>
      <c r="G555" t="str">
        <f>TEXT(Table6[[#This Row],[pokedex_number]],"000")</f>
        <v>464</v>
      </c>
    </row>
    <row r="556" spans="1:7" x14ac:dyDescent="0.35">
      <c r="A556" s="1" t="s">
        <v>2168</v>
      </c>
      <c r="B556" t="s">
        <v>622</v>
      </c>
      <c r="C556" s="1" t="s">
        <v>77</v>
      </c>
      <c r="D556" s="1" t="s">
        <v>37</v>
      </c>
      <c r="E556" t="str">
        <v>465</v>
      </c>
      <c r="G556" t="str">
        <f>TEXT(Table6[[#This Row],[pokedex_number]],"000")</f>
        <v>465</v>
      </c>
    </row>
    <row r="557" spans="1:7" x14ac:dyDescent="0.35">
      <c r="A557" s="1" t="s">
        <v>2171</v>
      </c>
      <c r="B557" t="s">
        <v>1866</v>
      </c>
      <c r="C557" s="1" t="s">
        <v>77</v>
      </c>
      <c r="D557" s="1" t="s">
        <v>37</v>
      </c>
      <c r="E557" t="str">
        <v>466</v>
      </c>
      <c r="G557" t="str">
        <f>TEXT(Table6[[#This Row],[pokedex_number]],"000")</f>
        <v>466</v>
      </c>
    </row>
    <row r="558" spans="1:7" x14ac:dyDescent="0.35">
      <c r="A558" s="1" t="s">
        <v>2176</v>
      </c>
      <c r="B558" t="s">
        <v>1591</v>
      </c>
      <c r="C558" s="1" t="s">
        <v>77</v>
      </c>
      <c r="D558" s="1" t="s">
        <v>37</v>
      </c>
      <c r="E558" t="str">
        <v>467</v>
      </c>
      <c r="G558" t="str">
        <f>TEXT(Table6[[#This Row],[pokedex_number]],"000")</f>
        <v>467</v>
      </c>
    </row>
    <row r="559" spans="1:7" x14ac:dyDescent="0.35">
      <c r="A559" s="1" t="s">
        <v>2180</v>
      </c>
      <c r="B559" t="s">
        <v>1687</v>
      </c>
      <c r="C559" s="1" t="s">
        <v>77</v>
      </c>
      <c r="D559" s="1" t="s">
        <v>37</v>
      </c>
      <c r="E559" t="str">
        <v>468</v>
      </c>
      <c r="G559" t="str">
        <f>TEXT(Table6[[#This Row],[pokedex_number]],"000")</f>
        <v>468</v>
      </c>
    </row>
    <row r="560" spans="1:7" x14ac:dyDescent="0.35">
      <c r="A560" s="1" t="s">
        <v>2183</v>
      </c>
      <c r="B560" t="s">
        <v>1872</v>
      </c>
      <c r="C560" s="1" t="s">
        <v>77</v>
      </c>
      <c r="D560" s="1" t="s">
        <v>37</v>
      </c>
      <c r="E560" t="str">
        <v>469</v>
      </c>
      <c r="G560" t="str">
        <f>TEXT(Table6[[#This Row],[pokedex_number]],"000")</f>
        <v>469</v>
      </c>
    </row>
    <row r="561" spans="1:7" x14ac:dyDescent="0.35">
      <c r="A561" s="1" t="s">
        <v>2186</v>
      </c>
      <c r="B561" t="s">
        <v>638</v>
      </c>
      <c r="C561" s="1" t="s">
        <v>77</v>
      </c>
      <c r="D561" s="1" t="s">
        <v>37</v>
      </c>
      <c r="E561" t="str">
        <v>470</v>
      </c>
      <c r="G561" t="str">
        <f>TEXT(Table6[[#This Row],[pokedex_number]],"000")</f>
        <v>470</v>
      </c>
    </row>
    <row r="562" spans="1:7" x14ac:dyDescent="0.35">
      <c r="A562" s="1" t="s">
        <v>2189</v>
      </c>
      <c r="B562" t="s">
        <v>1877</v>
      </c>
      <c r="C562" s="1" t="s">
        <v>77</v>
      </c>
      <c r="D562" s="1" t="s">
        <v>37</v>
      </c>
      <c r="E562" t="str">
        <v>471</v>
      </c>
      <c r="G562" t="str">
        <f>TEXT(Table6[[#This Row],[pokedex_number]],"000")</f>
        <v>471</v>
      </c>
    </row>
    <row r="563" spans="1:7" x14ac:dyDescent="0.35">
      <c r="A563" s="1" t="s">
        <v>2193</v>
      </c>
      <c r="B563" t="s">
        <v>1881</v>
      </c>
      <c r="C563" s="1" t="s">
        <v>77</v>
      </c>
      <c r="D563" s="1" t="s">
        <v>37</v>
      </c>
      <c r="E563" t="str">
        <v>472</v>
      </c>
      <c r="G563" t="str">
        <f>TEXT(Table6[[#This Row],[pokedex_number]],"000")</f>
        <v>472</v>
      </c>
    </row>
    <row r="564" spans="1:7" x14ac:dyDescent="0.35">
      <c r="A564" s="1" t="s">
        <v>2197</v>
      </c>
      <c r="B564" t="s">
        <v>1885</v>
      </c>
      <c r="C564" s="1" t="s">
        <v>77</v>
      </c>
      <c r="D564" s="1" t="s">
        <v>37</v>
      </c>
      <c r="E564" t="str">
        <v>473</v>
      </c>
      <c r="G564" t="str">
        <f>TEXT(Table6[[#This Row],[pokedex_number]],"000")</f>
        <v>473</v>
      </c>
    </row>
    <row r="565" spans="1:7" x14ac:dyDescent="0.35">
      <c r="A565" s="1" t="s">
        <v>2201</v>
      </c>
      <c r="B565" t="s">
        <v>1503</v>
      </c>
      <c r="C565" s="1" t="s">
        <v>77</v>
      </c>
      <c r="D565" s="1" t="s">
        <v>37</v>
      </c>
      <c r="E565" t="str">
        <v>474</v>
      </c>
      <c r="G565" t="str">
        <f>TEXT(Table6[[#This Row],[pokedex_number]],"000")</f>
        <v>474</v>
      </c>
    </row>
    <row r="566" spans="1:7" x14ac:dyDescent="0.35">
      <c r="A566" s="1" t="s">
        <v>2204</v>
      </c>
      <c r="B566" t="s">
        <v>649</v>
      </c>
      <c r="C566" s="1" t="s">
        <v>77</v>
      </c>
      <c r="D566" s="1" t="s">
        <v>37</v>
      </c>
      <c r="E566" t="str">
        <v>475</v>
      </c>
      <c r="G566" t="str">
        <f>TEXT(Table6[[#This Row],[pokedex_number]],"000")</f>
        <v>475</v>
      </c>
    </row>
    <row r="567" spans="1:7" x14ac:dyDescent="0.35">
      <c r="A567" s="1" t="s">
        <v>2207</v>
      </c>
      <c r="B567" t="s">
        <v>649</v>
      </c>
      <c r="C567" s="1" t="s">
        <v>77</v>
      </c>
      <c r="D567" s="1" t="s">
        <v>37</v>
      </c>
      <c r="E567" t="str">
        <v>475</v>
      </c>
      <c r="G567" t="str">
        <f>TEXT(Table6[[#This Row],[pokedex_number]],"000")</f>
        <v>475</v>
      </c>
    </row>
    <row r="568" spans="1:7" x14ac:dyDescent="0.35">
      <c r="A568" s="1" t="s">
        <v>2209</v>
      </c>
      <c r="B568" t="s">
        <v>1895</v>
      </c>
      <c r="C568" s="1" t="s">
        <v>77</v>
      </c>
      <c r="D568" s="1" t="s">
        <v>37</v>
      </c>
      <c r="E568" t="str">
        <v>476</v>
      </c>
      <c r="G568" t="str">
        <f>TEXT(Table6[[#This Row],[pokedex_number]],"000")</f>
        <v>476</v>
      </c>
    </row>
    <row r="569" spans="1:7" x14ac:dyDescent="0.35">
      <c r="A569" s="1" t="s">
        <v>2213</v>
      </c>
      <c r="B569" t="s">
        <v>1899</v>
      </c>
      <c r="C569" s="1" t="s">
        <v>77</v>
      </c>
      <c r="D569" s="1" t="s">
        <v>37</v>
      </c>
      <c r="E569" t="str">
        <v>477</v>
      </c>
      <c r="G569" t="str">
        <f>TEXT(Table6[[#This Row],[pokedex_number]],"000")</f>
        <v>477</v>
      </c>
    </row>
    <row r="570" spans="1:7" x14ac:dyDescent="0.35">
      <c r="A570" s="1" t="s">
        <v>2217</v>
      </c>
      <c r="B570" t="s">
        <v>1903</v>
      </c>
      <c r="C570" s="1" t="s">
        <v>77</v>
      </c>
      <c r="D570" s="1" t="s">
        <v>37</v>
      </c>
      <c r="E570" t="str">
        <v>478</v>
      </c>
      <c r="G570" t="str">
        <f>TEXT(Table6[[#This Row],[pokedex_number]],"000")</f>
        <v>478</v>
      </c>
    </row>
    <row r="571" spans="1:7" x14ac:dyDescent="0.35">
      <c r="A571" s="1" t="s">
        <v>2221</v>
      </c>
      <c r="B571" t="s">
        <v>221</v>
      </c>
      <c r="C571" s="1" t="s">
        <v>77</v>
      </c>
      <c r="D571" s="1" t="s">
        <v>37</v>
      </c>
      <c r="E571" t="str">
        <v>479</v>
      </c>
      <c r="G571" t="str">
        <f>TEXT(Table6[[#This Row],[pokedex_number]],"000")</f>
        <v>479</v>
      </c>
    </row>
    <row r="572" spans="1:7" x14ac:dyDescent="0.35">
      <c r="A572" s="1" t="s">
        <v>2224</v>
      </c>
      <c r="B572" t="s">
        <v>221</v>
      </c>
      <c r="C572" s="1" t="s">
        <v>77</v>
      </c>
      <c r="D572" s="1" t="s">
        <v>37</v>
      </c>
      <c r="E572" t="str">
        <v>479</v>
      </c>
      <c r="G572" t="str">
        <f>TEXT(Table6[[#This Row],[pokedex_number]],"000")</f>
        <v>479</v>
      </c>
    </row>
    <row r="573" spans="1:7" x14ac:dyDescent="0.35">
      <c r="A573" s="1" t="s">
        <v>2226</v>
      </c>
      <c r="B573" t="s">
        <v>221</v>
      </c>
      <c r="C573" s="1" t="s">
        <v>77</v>
      </c>
      <c r="D573" s="1" t="s">
        <v>37</v>
      </c>
      <c r="E573" t="str">
        <v>479</v>
      </c>
      <c r="G573" t="str">
        <f>TEXT(Table6[[#This Row],[pokedex_number]],"000")</f>
        <v>479</v>
      </c>
    </row>
    <row r="574" spans="1:7" x14ac:dyDescent="0.35">
      <c r="A574" s="1" t="s">
        <v>2228</v>
      </c>
      <c r="B574" t="s">
        <v>221</v>
      </c>
      <c r="C574" s="1" t="s">
        <v>77</v>
      </c>
      <c r="D574" s="1" t="s">
        <v>37</v>
      </c>
      <c r="E574" t="str">
        <v>479</v>
      </c>
      <c r="G574" t="str">
        <f>TEXT(Table6[[#This Row],[pokedex_number]],"000")</f>
        <v>479</v>
      </c>
    </row>
    <row r="575" spans="1:7" x14ac:dyDescent="0.35">
      <c r="A575" s="1" t="s">
        <v>2230</v>
      </c>
      <c r="B575" t="s">
        <v>221</v>
      </c>
      <c r="C575" s="1" t="s">
        <v>77</v>
      </c>
      <c r="D575" s="1" t="s">
        <v>37</v>
      </c>
      <c r="E575" t="str">
        <v>479</v>
      </c>
      <c r="G575" t="str">
        <f>TEXT(Table6[[#This Row],[pokedex_number]],"000")</f>
        <v>479</v>
      </c>
    </row>
    <row r="576" spans="1:7" x14ac:dyDescent="0.35">
      <c r="A576" s="1" t="s">
        <v>2232</v>
      </c>
      <c r="B576" t="s">
        <v>221</v>
      </c>
      <c r="C576" s="1" t="s">
        <v>77</v>
      </c>
      <c r="D576" s="1" t="s">
        <v>37</v>
      </c>
      <c r="E576" t="str">
        <v>479</v>
      </c>
      <c r="G576" t="str">
        <f>TEXT(Table6[[#This Row],[pokedex_number]],"000")</f>
        <v>479</v>
      </c>
    </row>
    <row r="577" spans="1:7" x14ac:dyDescent="0.35">
      <c r="A577" s="1" t="s">
        <v>2233</v>
      </c>
      <c r="B577" t="s">
        <v>1228</v>
      </c>
      <c r="C577" s="1" t="s">
        <v>77</v>
      </c>
      <c r="D577" s="1" t="s">
        <v>913</v>
      </c>
      <c r="E577" t="str">
        <v>480</v>
      </c>
      <c r="G577" t="str">
        <f>TEXT(Table6[[#This Row],[pokedex_number]],"000")</f>
        <v>480</v>
      </c>
    </row>
    <row r="578" spans="1:7" x14ac:dyDescent="0.35">
      <c r="A578" s="1" t="s">
        <v>2237</v>
      </c>
      <c r="B578" t="s">
        <v>1912</v>
      </c>
      <c r="C578" s="1" t="s">
        <v>77</v>
      </c>
      <c r="D578" s="1" t="s">
        <v>913</v>
      </c>
      <c r="E578" t="str">
        <v>481</v>
      </c>
      <c r="G578" t="str">
        <f>TEXT(Table6[[#This Row],[pokedex_number]],"000")</f>
        <v>481</v>
      </c>
    </row>
    <row r="579" spans="1:7" x14ac:dyDescent="0.35">
      <c r="A579" s="1" t="s">
        <v>2241</v>
      </c>
      <c r="B579" t="s">
        <v>1915</v>
      </c>
      <c r="C579" s="1" t="s">
        <v>77</v>
      </c>
      <c r="D579" s="1" t="s">
        <v>913</v>
      </c>
      <c r="E579" t="str">
        <v>482</v>
      </c>
      <c r="G579" t="str">
        <f>TEXT(Table6[[#This Row],[pokedex_number]],"000")</f>
        <v>482</v>
      </c>
    </row>
    <row r="580" spans="1:7" x14ac:dyDescent="0.35">
      <c r="A580" s="1" t="s">
        <v>2245</v>
      </c>
      <c r="B580" t="s">
        <v>368</v>
      </c>
      <c r="C580" s="1" t="s">
        <v>77</v>
      </c>
      <c r="D580" s="1" t="s">
        <v>943</v>
      </c>
      <c r="E580" t="str">
        <v>483</v>
      </c>
      <c r="G580" t="str">
        <f>TEXT(Table6[[#This Row],[pokedex_number]],"000")</f>
        <v>483</v>
      </c>
    </row>
    <row r="581" spans="1:7" x14ac:dyDescent="0.35">
      <c r="A581" s="1" t="s">
        <v>2247</v>
      </c>
      <c r="B581" t="s">
        <v>1922</v>
      </c>
      <c r="C581" s="1" t="s">
        <v>77</v>
      </c>
      <c r="D581" s="1" t="s">
        <v>943</v>
      </c>
      <c r="E581" t="str">
        <v>484</v>
      </c>
      <c r="G581" t="str">
        <f>TEXT(Table6[[#This Row],[pokedex_number]],"000")</f>
        <v>484</v>
      </c>
    </row>
    <row r="582" spans="1:7" x14ac:dyDescent="0.35">
      <c r="A582" s="1" t="s">
        <v>2249</v>
      </c>
      <c r="B582" t="s">
        <v>295</v>
      </c>
      <c r="C582" s="1" t="s">
        <v>77</v>
      </c>
      <c r="D582" s="1" t="s">
        <v>913</v>
      </c>
      <c r="E582" t="str">
        <v>485</v>
      </c>
      <c r="G582" t="str">
        <f>TEXT(Table6[[#This Row],[pokedex_number]],"000")</f>
        <v>485</v>
      </c>
    </row>
    <row r="583" spans="1:7" x14ac:dyDescent="0.35">
      <c r="A583" s="1" t="s">
        <v>2252</v>
      </c>
      <c r="B583" t="s">
        <v>1929</v>
      </c>
      <c r="C583" s="1" t="s">
        <v>77</v>
      </c>
      <c r="D583" s="1" t="s">
        <v>913</v>
      </c>
      <c r="E583" t="str">
        <v>486</v>
      </c>
      <c r="G583" t="str">
        <f>TEXT(Table6[[#This Row],[pokedex_number]],"000")</f>
        <v>486</v>
      </c>
    </row>
    <row r="584" spans="1:7" x14ac:dyDescent="0.35">
      <c r="A584" s="1" t="s">
        <v>2256</v>
      </c>
      <c r="B584" t="s">
        <v>1933</v>
      </c>
      <c r="C584" s="1" t="s">
        <v>77</v>
      </c>
      <c r="D584" s="1" t="s">
        <v>943</v>
      </c>
      <c r="E584" t="str">
        <v>487</v>
      </c>
      <c r="G584" t="str">
        <f>TEXT(Table6[[#This Row],[pokedex_number]],"000")</f>
        <v>487</v>
      </c>
    </row>
    <row r="585" spans="1:7" x14ac:dyDescent="0.35">
      <c r="A585" s="1" t="s">
        <v>2260</v>
      </c>
      <c r="B585" t="s">
        <v>1933</v>
      </c>
      <c r="C585" s="1" t="s">
        <v>77</v>
      </c>
      <c r="D585" s="1" t="s">
        <v>943</v>
      </c>
      <c r="E585" t="str">
        <v>487</v>
      </c>
      <c r="G585" t="str">
        <f>TEXT(Table6[[#This Row],[pokedex_number]],"000")</f>
        <v>487</v>
      </c>
    </row>
    <row r="586" spans="1:7" x14ac:dyDescent="0.35">
      <c r="A586" s="1" t="s">
        <v>2262</v>
      </c>
      <c r="B586" t="s">
        <v>1936</v>
      </c>
      <c r="C586" s="1" t="s">
        <v>77</v>
      </c>
      <c r="D586" s="1" t="s">
        <v>913</v>
      </c>
      <c r="E586" t="str">
        <v>488</v>
      </c>
      <c r="G586" t="str">
        <f>TEXT(Table6[[#This Row],[pokedex_number]],"000")</f>
        <v>488</v>
      </c>
    </row>
    <row r="587" spans="1:7" x14ac:dyDescent="0.35">
      <c r="A587" s="1" t="s">
        <v>2265</v>
      </c>
      <c r="B587" t="s">
        <v>1941</v>
      </c>
      <c r="C587" s="1" t="s">
        <v>77</v>
      </c>
      <c r="D587" s="1" t="s">
        <v>952</v>
      </c>
      <c r="E587" t="str">
        <v>489</v>
      </c>
      <c r="G587" t="str">
        <f>TEXT(Table6[[#This Row],[pokedex_number]],"000")</f>
        <v>489</v>
      </c>
    </row>
    <row r="588" spans="1:7" x14ac:dyDescent="0.35">
      <c r="A588" s="1" t="s">
        <v>2268</v>
      </c>
      <c r="B588" t="s">
        <v>415</v>
      </c>
      <c r="C588" s="1" t="s">
        <v>77</v>
      </c>
      <c r="D588" s="1" t="s">
        <v>952</v>
      </c>
      <c r="E588" t="str">
        <v>490</v>
      </c>
      <c r="G588" t="str">
        <f>TEXT(Table6[[#This Row],[pokedex_number]],"000")</f>
        <v>490</v>
      </c>
    </row>
    <row r="589" spans="1:7" x14ac:dyDescent="0.35">
      <c r="A589" s="1" t="s">
        <v>2271</v>
      </c>
      <c r="B589" t="s">
        <v>1947</v>
      </c>
      <c r="C589" s="1" t="s">
        <v>77</v>
      </c>
      <c r="D589" s="1" t="s">
        <v>952</v>
      </c>
      <c r="E589" t="str">
        <v>491</v>
      </c>
      <c r="G589" t="str">
        <f>TEXT(Table6[[#This Row],[pokedex_number]],"000")</f>
        <v>491</v>
      </c>
    </row>
    <row r="590" spans="1:7" x14ac:dyDescent="0.35">
      <c r="A590" s="1" t="s">
        <v>2275</v>
      </c>
      <c r="B590" t="s">
        <v>1951</v>
      </c>
      <c r="C590" s="1" t="s">
        <v>77</v>
      </c>
      <c r="D590" s="1" t="s">
        <v>952</v>
      </c>
      <c r="E590" t="str">
        <v>492</v>
      </c>
      <c r="G590" t="str">
        <f>TEXT(Table6[[#This Row],[pokedex_number]],"000")</f>
        <v>492</v>
      </c>
    </row>
    <row r="591" spans="1:7" x14ac:dyDescent="0.35">
      <c r="A591" s="1" t="s">
        <v>2279</v>
      </c>
      <c r="B591" t="s">
        <v>1951</v>
      </c>
      <c r="C591" s="1" t="s">
        <v>77</v>
      </c>
      <c r="D591" s="1" t="s">
        <v>952</v>
      </c>
      <c r="E591" t="str">
        <v>492</v>
      </c>
      <c r="G591" t="str">
        <f>TEXT(Table6[[#This Row],[pokedex_number]],"000")</f>
        <v>492</v>
      </c>
    </row>
    <row r="592" spans="1:7" x14ac:dyDescent="0.35">
      <c r="A592" s="1" t="s">
        <v>2280</v>
      </c>
      <c r="B592" t="s">
        <v>1955</v>
      </c>
      <c r="C592" s="1" t="s">
        <v>77</v>
      </c>
      <c r="D592" s="1" t="s">
        <v>952</v>
      </c>
      <c r="E592" t="str">
        <v>493</v>
      </c>
      <c r="G592" t="str">
        <f>TEXT(Table6[[#This Row],[pokedex_number]],"000")</f>
        <v>493</v>
      </c>
    </row>
    <row r="593" spans="1:7" x14ac:dyDescent="0.35">
      <c r="A593" s="1" t="s">
        <v>2285</v>
      </c>
      <c r="B593" t="s">
        <v>1959</v>
      </c>
      <c r="C593" s="1" t="s">
        <v>90</v>
      </c>
      <c r="D593" s="1" t="s">
        <v>952</v>
      </c>
      <c r="E593" t="str">
        <v>494</v>
      </c>
      <c r="G593" t="str">
        <f>TEXT(Table6[[#This Row],[pokedex_number]],"000")</f>
        <v>494</v>
      </c>
    </row>
    <row r="594" spans="1:7" x14ac:dyDescent="0.35">
      <c r="A594" s="1" t="s">
        <v>2289</v>
      </c>
      <c r="B594" t="s">
        <v>199</v>
      </c>
      <c r="C594" s="1" t="s">
        <v>90</v>
      </c>
      <c r="D594" s="1" t="s">
        <v>37</v>
      </c>
      <c r="E594" t="str">
        <v>495</v>
      </c>
      <c r="G594" t="str">
        <f>TEXT(Table6[[#This Row],[pokedex_number]],"000")</f>
        <v>495</v>
      </c>
    </row>
    <row r="595" spans="1:7" x14ac:dyDescent="0.35">
      <c r="A595" s="1" t="s">
        <v>2293</v>
      </c>
      <c r="B595" t="s">
        <v>1965</v>
      </c>
      <c r="C595" s="1" t="s">
        <v>90</v>
      </c>
      <c r="D595" s="1" t="s">
        <v>37</v>
      </c>
      <c r="E595" t="str">
        <v>496</v>
      </c>
      <c r="G595" t="str">
        <f>TEXT(Table6[[#This Row],[pokedex_number]],"000")</f>
        <v>496</v>
      </c>
    </row>
    <row r="596" spans="1:7" x14ac:dyDescent="0.35">
      <c r="A596" s="1" t="s">
        <v>2296</v>
      </c>
      <c r="B596" t="s">
        <v>1969</v>
      </c>
      <c r="C596" s="1" t="s">
        <v>90</v>
      </c>
      <c r="D596" s="1" t="s">
        <v>37</v>
      </c>
      <c r="E596" t="str">
        <v>497</v>
      </c>
      <c r="G596" t="str">
        <f>TEXT(Table6[[#This Row],[pokedex_number]],"000")</f>
        <v>497</v>
      </c>
    </row>
    <row r="597" spans="1:7" x14ac:dyDescent="0.35">
      <c r="A597" s="1" t="s">
        <v>2300</v>
      </c>
      <c r="B597" t="s">
        <v>1971</v>
      </c>
      <c r="C597" s="1" t="s">
        <v>90</v>
      </c>
      <c r="D597" s="1" t="s">
        <v>37</v>
      </c>
      <c r="E597" t="str">
        <v>498</v>
      </c>
      <c r="G597" t="str">
        <f>TEXT(Table6[[#This Row],[pokedex_number]],"000")</f>
        <v>498</v>
      </c>
    </row>
    <row r="598" spans="1:7" x14ac:dyDescent="0.35">
      <c r="A598" s="1" t="s">
        <v>2304</v>
      </c>
      <c r="B598" t="s">
        <v>1973</v>
      </c>
      <c r="C598" s="1" t="s">
        <v>90</v>
      </c>
      <c r="D598" s="1" t="s">
        <v>37</v>
      </c>
      <c r="E598" t="str">
        <v>499</v>
      </c>
      <c r="G598" t="str">
        <f>TEXT(Table6[[#This Row],[pokedex_number]],"000")</f>
        <v>499</v>
      </c>
    </row>
    <row r="599" spans="1:7" x14ac:dyDescent="0.35">
      <c r="A599" s="1" t="s">
        <v>2308</v>
      </c>
      <c r="B599" t="s">
        <v>472</v>
      </c>
      <c r="C599" s="1" t="s">
        <v>90</v>
      </c>
      <c r="D599" s="1" t="s">
        <v>37</v>
      </c>
      <c r="E599" t="str">
        <v>500</v>
      </c>
      <c r="G599" t="str">
        <f>TEXT(Table6[[#This Row],[pokedex_number]],"000")</f>
        <v>500</v>
      </c>
    </row>
    <row r="600" spans="1:7" x14ac:dyDescent="0.35">
      <c r="A600" s="1" t="s">
        <v>2312</v>
      </c>
      <c r="B600" t="s">
        <v>1980</v>
      </c>
      <c r="C600" s="1" t="s">
        <v>90</v>
      </c>
      <c r="D600" s="1" t="s">
        <v>37</v>
      </c>
      <c r="E600" t="str">
        <v>501</v>
      </c>
      <c r="G600" t="str">
        <f>TEXT(Table6[[#This Row],[pokedex_number]],"000")</f>
        <v>501</v>
      </c>
    </row>
    <row r="601" spans="1:7" x14ac:dyDescent="0.35">
      <c r="A601" s="1" t="s">
        <v>2316</v>
      </c>
      <c r="B601" t="s">
        <v>1984</v>
      </c>
      <c r="C601" s="1" t="s">
        <v>90</v>
      </c>
      <c r="D601" s="1" t="s">
        <v>37</v>
      </c>
      <c r="E601" t="str">
        <v>502</v>
      </c>
      <c r="G601" t="str">
        <f>TEXT(Table6[[#This Row],[pokedex_number]],"000")</f>
        <v>502</v>
      </c>
    </row>
    <row r="602" spans="1:7" x14ac:dyDescent="0.35">
      <c r="A602" s="1" t="s">
        <v>2319</v>
      </c>
      <c r="B602" t="s">
        <v>1987</v>
      </c>
      <c r="C602" s="1" t="s">
        <v>90</v>
      </c>
      <c r="D602" s="1" t="s">
        <v>37</v>
      </c>
      <c r="E602" t="str">
        <v>503</v>
      </c>
      <c r="G602" t="str">
        <f>TEXT(Table6[[#This Row],[pokedex_number]],"000")</f>
        <v>503</v>
      </c>
    </row>
    <row r="603" spans="1:7" x14ac:dyDescent="0.35">
      <c r="A603" s="1" t="s">
        <v>2323</v>
      </c>
      <c r="B603" t="s">
        <v>1991</v>
      </c>
      <c r="C603" s="1" t="s">
        <v>90</v>
      </c>
      <c r="D603" s="1" t="s">
        <v>37</v>
      </c>
      <c r="E603" t="str">
        <v>504</v>
      </c>
      <c r="G603" t="str">
        <f>TEXT(Table6[[#This Row],[pokedex_number]],"000")</f>
        <v>504</v>
      </c>
    </row>
    <row r="604" spans="1:7" x14ac:dyDescent="0.35">
      <c r="A604" s="1" t="s">
        <v>2327</v>
      </c>
      <c r="B604" t="s">
        <v>339</v>
      </c>
      <c r="C604" s="1" t="s">
        <v>90</v>
      </c>
      <c r="D604" s="1" t="s">
        <v>37</v>
      </c>
      <c r="E604" t="str">
        <v>505</v>
      </c>
      <c r="G604" t="str">
        <f>TEXT(Table6[[#This Row],[pokedex_number]],"000")</f>
        <v>505</v>
      </c>
    </row>
    <row r="605" spans="1:7" x14ac:dyDescent="0.35">
      <c r="A605" s="1" t="s">
        <v>2331</v>
      </c>
      <c r="B605" t="s">
        <v>1998</v>
      </c>
      <c r="C605" s="1" t="s">
        <v>90</v>
      </c>
      <c r="D605" s="1" t="s">
        <v>37</v>
      </c>
      <c r="E605" t="str">
        <v>506</v>
      </c>
      <c r="G605" t="str">
        <f>TEXT(Table6[[#This Row],[pokedex_number]],"000")</f>
        <v>506</v>
      </c>
    </row>
    <row r="606" spans="1:7" x14ac:dyDescent="0.35">
      <c r="A606" s="1" t="s">
        <v>2335</v>
      </c>
      <c r="B606" t="s">
        <v>2003</v>
      </c>
      <c r="C606" s="1" t="s">
        <v>90</v>
      </c>
      <c r="D606" s="1" t="s">
        <v>37</v>
      </c>
      <c r="E606" t="str">
        <v>507</v>
      </c>
      <c r="G606" t="str">
        <f>TEXT(Table6[[#This Row],[pokedex_number]],"000")</f>
        <v>507</v>
      </c>
    </row>
    <row r="607" spans="1:7" x14ac:dyDescent="0.35">
      <c r="A607" s="1" t="s">
        <v>2339</v>
      </c>
      <c r="B607" t="s">
        <v>2007</v>
      </c>
      <c r="C607" s="1" t="s">
        <v>90</v>
      </c>
      <c r="D607" s="1" t="s">
        <v>37</v>
      </c>
      <c r="E607" t="str">
        <v>508</v>
      </c>
      <c r="G607" t="str">
        <f>TEXT(Table6[[#This Row],[pokedex_number]],"000")</f>
        <v>508</v>
      </c>
    </row>
    <row r="608" spans="1:7" x14ac:dyDescent="0.35">
      <c r="A608" s="1" t="s">
        <v>2343</v>
      </c>
      <c r="B608" t="s">
        <v>2010</v>
      </c>
      <c r="C608" s="1" t="s">
        <v>90</v>
      </c>
      <c r="D608" s="1" t="s">
        <v>37</v>
      </c>
      <c r="E608" t="str">
        <v>509</v>
      </c>
      <c r="G608" t="str">
        <f>TEXT(Table6[[#This Row],[pokedex_number]],"000")</f>
        <v>509</v>
      </c>
    </row>
    <row r="609" spans="1:7" x14ac:dyDescent="0.35">
      <c r="A609" s="1" t="s">
        <v>2347</v>
      </c>
      <c r="B609" t="s">
        <v>507</v>
      </c>
      <c r="C609" s="1" t="s">
        <v>90</v>
      </c>
      <c r="D609" s="1" t="s">
        <v>37</v>
      </c>
      <c r="E609" t="str">
        <v>510</v>
      </c>
      <c r="G609" t="str">
        <f>TEXT(Table6[[#This Row],[pokedex_number]],"000")</f>
        <v>510</v>
      </c>
    </row>
    <row r="610" spans="1:7" x14ac:dyDescent="0.35">
      <c r="A610" s="1" t="s">
        <v>2350</v>
      </c>
      <c r="B610" t="s">
        <v>2018</v>
      </c>
      <c r="C610" s="1" t="s">
        <v>90</v>
      </c>
      <c r="D610" s="1" t="s">
        <v>37</v>
      </c>
      <c r="E610" t="str">
        <v>511</v>
      </c>
      <c r="G610" t="str">
        <f>TEXT(Table6[[#This Row],[pokedex_number]],"000")</f>
        <v>511</v>
      </c>
    </row>
    <row r="611" spans="1:7" x14ac:dyDescent="0.35">
      <c r="A611" s="1" t="s">
        <v>2354</v>
      </c>
      <c r="B611" t="s">
        <v>2022</v>
      </c>
      <c r="C611" s="1" t="s">
        <v>90</v>
      </c>
      <c r="D611" s="1" t="s">
        <v>37</v>
      </c>
      <c r="E611" t="str">
        <v>512</v>
      </c>
      <c r="G611" t="str">
        <f>TEXT(Table6[[#This Row],[pokedex_number]],"000")</f>
        <v>512</v>
      </c>
    </row>
    <row r="612" spans="1:7" x14ac:dyDescent="0.35">
      <c r="A612" s="1" t="s">
        <v>2357</v>
      </c>
      <c r="B612" t="s">
        <v>2027</v>
      </c>
      <c r="C612" s="1" t="s">
        <v>90</v>
      </c>
      <c r="D612" s="1" t="s">
        <v>37</v>
      </c>
      <c r="E612" t="str">
        <v>513</v>
      </c>
      <c r="G612" t="str">
        <f>TEXT(Table6[[#This Row],[pokedex_number]],"000")</f>
        <v>513</v>
      </c>
    </row>
    <row r="613" spans="1:7" x14ac:dyDescent="0.35">
      <c r="A613" s="1" t="s">
        <v>2361</v>
      </c>
      <c r="B613" t="s">
        <v>2031</v>
      </c>
      <c r="C613" s="1" t="s">
        <v>90</v>
      </c>
      <c r="D613" s="1" t="s">
        <v>37</v>
      </c>
      <c r="E613" t="str">
        <v>514</v>
      </c>
      <c r="G613" t="str">
        <f>TEXT(Table6[[#This Row],[pokedex_number]],"000")</f>
        <v>514</v>
      </c>
    </row>
    <row r="614" spans="1:7" x14ac:dyDescent="0.35">
      <c r="A614" s="1" t="s">
        <v>2365</v>
      </c>
      <c r="B614" t="s">
        <v>561</v>
      </c>
      <c r="C614" s="1" t="s">
        <v>90</v>
      </c>
      <c r="D614" s="1" t="s">
        <v>37</v>
      </c>
      <c r="E614" t="str">
        <v>515</v>
      </c>
      <c r="G614" t="str">
        <f>TEXT(Table6[[#This Row],[pokedex_number]],"000")</f>
        <v>515</v>
      </c>
    </row>
    <row r="615" spans="1:7" x14ac:dyDescent="0.35">
      <c r="A615" s="1" t="s">
        <v>2369</v>
      </c>
      <c r="B615" t="s">
        <v>2036</v>
      </c>
      <c r="C615" s="1" t="s">
        <v>90</v>
      </c>
      <c r="D615" s="1" t="s">
        <v>37</v>
      </c>
      <c r="E615" t="str">
        <v>516</v>
      </c>
      <c r="G615" t="str">
        <f>TEXT(Table6[[#This Row],[pokedex_number]],"000")</f>
        <v>516</v>
      </c>
    </row>
    <row r="616" spans="1:7" x14ac:dyDescent="0.35">
      <c r="A616" s="1" t="s">
        <v>2373</v>
      </c>
      <c r="B616" t="s">
        <v>2040</v>
      </c>
      <c r="C616" s="1" t="s">
        <v>90</v>
      </c>
      <c r="D616" s="1" t="s">
        <v>37</v>
      </c>
      <c r="E616" t="str">
        <v>517</v>
      </c>
      <c r="G616" t="str">
        <f>TEXT(Table6[[#This Row],[pokedex_number]],"000")</f>
        <v>517</v>
      </c>
    </row>
    <row r="617" spans="1:7" x14ac:dyDescent="0.35">
      <c r="A617" s="1" t="s">
        <v>2376</v>
      </c>
      <c r="B617" t="s">
        <v>1439</v>
      </c>
      <c r="C617" s="1" t="s">
        <v>90</v>
      </c>
      <c r="D617" s="1" t="s">
        <v>37</v>
      </c>
      <c r="E617" t="str">
        <v>518</v>
      </c>
      <c r="G617" t="str">
        <f>TEXT(Table6[[#This Row],[pokedex_number]],"000")</f>
        <v>518</v>
      </c>
    </row>
    <row r="618" spans="1:7" x14ac:dyDescent="0.35">
      <c r="A618" s="1" t="s">
        <v>2380</v>
      </c>
      <c r="B618" t="s">
        <v>2047</v>
      </c>
      <c r="C618" s="1" t="s">
        <v>90</v>
      </c>
      <c r="D618" s="1" t="s">
        <v>37</v>
      </c>
      <c r="E618" t="str">
        <v>519</v>
      </c>
      <c r="G618" t="str">
        <f>TEXT(Table6[[#This Row],[pokedex_number]],"000")</f>
        <v>519</v>
      </c>
    </row>
    <row r="619" spans="1:7" x14ac:dyDescent="0.35">
      <c r="A619" s="1" t="s">
        <v>2384</v>
      </c>
      <c r="B619" t="s">
        <v>815</v>
      </c>
      <c r="C619" s="1" t="s">
        <v>90</v>
      </c>
      <c r="D619" s="1" t="s">
        <v>37</v>
      </c>
      <c r="E619" t="str">
        <v>520</v>
      </c>
      <c r="G619" t="str">
        <f>TEXT(Table6[[#This Row],[pokedex_number]],"000")</f>
        <v>520</v>
      </c>
    </row>
    <row r="620" spans="1:7" x14ac:dyDescent="0.35">
      <c r="A620" s="1" t="s">
        <v>2387</v>
      </c>
      <c r="B620" t="s">
        <v>2054</v>
      </c>
      <c r="C620" s="1" t="s">
        <v>90</v>
      </c>
      <c r="D620" s="1" t="s">
        <v>37</v>
      </c>
      <c r="E620" t="str">
        <v>521</v>
      </c>
      <c r="G620" t="str">
        <f>TEXT(Table6[[#This Row],[pokedex_number]],"000")</f>
        <v>521</v>
      </c>
    </row>
    <row r="621" spans="1:7" x14ac:dyDescent="0.35">
      <c r="A621" s="1" t="s">
        <v>2391</v>
      </c>
      <c r="B621" t="s">
        <v>2057</v>
      </c>
      <c r="C621" s="1" t="s">
        <v>90</v>
      </c>
      <c r="D621" s="1" t="s">
        <v>37</v>
      </c>
      <c r="E621" t="str">
        <v>522</v>
      </c>
      <c r="G621" t="str">
        <f>TEXT(Table6[[#This Row],[pokedex_number]],"000")</f>
        <v>522</v>
      </c>
    </row>
    <row r="622" spans="1:7" x14ac:dyDescent="0.35">
      <c r="A622" s="1" t="s">
        <v>2395</v>
      </c>
      <c r="B622" t="s">
        <v>1940</v>
      </c>
      <c r="C622" s="1" t="s">
        <v>90</v>
      </c>
      <c r="D622" s="1" t="s">
        <v>37</v>
      </c>
      <c r="E622" t="str">
        <v>523</v>
      </c>
      <c r="G622" t="str">
        <f>TEXT(Table6[[#This Row],[pokedex_number]],"000")</f>
        <v>523</v>
      </c>
    </row>
    <row r="623" spans="1:7" x14ac:dyDescent="0.35">
      <c r="A623" s="1" t="s">
        <v>2399</v>
      </c>
      <c r="B623" t="s">
        <v>2064</v>
      </c>
      <c r="C623" s="1" t="s">
        <v>90</v>
      </c>
      <c r="D623" s="1" t="s">
        <v>37</v>
      </c>
      <c r="E623" t="str">
        <v>524</v>
      </c>
      <c r="G623" t="str">
        <f>TEXT(Table6[[#This Row],[pokedex_number]],"000")</f>
        <v>524</v>
      </c>
    </row>
    <row r="624" spans="1:7" x14ac:dyDescent="0.35">
      <c r="A624" s="1" t="s">
        <v>2403</v>
      </c>
      <c r="B624" t="s">
        <v>65</v>
      </c>
      <c r="C624" s="1" t="s">
        <v>90</v>
      </c>
      <c r="D624" s="1" t="s">
        <v>37</v>
      </c>
      <c r="E624" t="str">
        <v>525</v>
      </c>
      <c r="G624" t="str">
        <f>TEXT(Table6[[#This Row],[pokedex_number]],"000")</f>
        <v>525</v>
      </c>
    </row>
    <row r="625" spans="1:7" x14ac:dyDescent="0.35">
      <c r="A625" s="1" t="s">
        <v>2407</v>
      </c>
      <c r="B625" t="s">
        <v>2070</v>
      </c>
      <c r="C625" s="1" t="s">
        <v>90</v>
      </c>
      <c r="D625" s="1" t="s">
        <v>37</v>
      </c>
      <c r="E625" t="str">
        <v>526</v>
      </c>
      <c r="G625" t="str">
        <f>TEXT(Table6[[#This Row],[pokedex_number]],"000")</f>
        <v>526</v>
      </c>
    </row>
    <row r="626" spans="1:7" x14ac:dyDescent="0.35">
      <c r="A626" s="1" t="s">
        <v>2411</v>
      </c>
      <c r="B626" t="s">
        <v>2074</v>
      </c>
      <c r="C626" s="1" t="s">
        <v>90</v>
      </c>
      <c r="D626" s="1" t="s">
        <v>37</v>
      </c>
      <c r="E626" t="str">
        <v>527</v>
      </c>
      <c r="G626" t="str">
        <f>TEXT(Table6[[#This Row],[pokedex_number]],"000")</f>
        <v>527</v>
      </c>
    </row>
    <row r="627" spans="1:7" x14ac:dyDescent="0.35">
      <c r="A627" s="1" t="s">
        <v>2414</v>
      </c>
      <c r="B627" t="s">
        <v>2078</v>
      </c>
      <c r="C627" s="1" t="s">
        <v>90</v>
      </c>
      <c r="D627" s="1" t="s">
        <v>37</v>
      </c>
      <c r="E627" t="str">
        <v>528</v>
      </c>
      <c r="G627" t="str">
        <f>TEXT(Table6[[#This Row],[pokedex_number]],"000")</f>
        <v>528</v>
      </c>
    </row>
    <row r="628" spans="1:7" x14ac:dyDescent="0.35">
      <c r="A628" s="1" t="s">
        <v>2418</v>
      </c>
      <c r="B628" t="s">
        <v>2082</v>
      </c>
      <c r="C628" s="1" t="s">
        <v>90</v>
      </c>
      <c r="D628" s="1" t="s">
        <v>37</v>
      </c>
      <c r="E628" t="str">
        <v>529</v>
      </c>
      <c r="G628" t="str">
        <f>TEXT(Table6[[#This Row],[pokedex_number]],"000")</f>
        <v>529</v>
      </c>
    </row>
    <row r="629" spans="1:7" x14ac:dyDescent="0.35">
      <c r="A629" s="1" t="s">
        <v>2422</v>
      </c>
      <c r="B629" t="s">
        <v>139</v>
      </c>
      <c r="C629" s="1" t="s">
        <v>90</v>
      </c>
      <c r="D629" s="1" t="s">
        <v>37</v>
      </c>
      <c r="E629" t="str">
        <v>530</v>
      </c>
      <c r="G629" t="str">
        <f>TEXT(Table6[[#This Row],[pokedex_number]],"000")</f>
        <v>530</v>
      </c>
    </row>
    <row r="630" spans="1:7" x14ac:dyDescent="0.35">
      <c r="A630" s="1" t="s">
        <v>2426</v>
      </c>
      <c r="B630" t="s">
        <v>2089</v>
      </c>
      <c r="C630" s="1" t="s">
        <v>90</v>
      </c>
      <c r="D630" s="1" t="s">
        <v>37</v>
      </c>
      <c r="E630" t="str">
        <v>531</v>
      </c>
      <c r="G630" t="str">
        <f>TEXT(Table6[[#This Row],[pokedex_number]],"000")</f>
        <v>531</v>
      </c>
    </row>
    <row r="631" spans="1:7" x14ac:dyDescent="0.35">
      <c r="A631" s="1" t="s">
        <v>2430</v>
      </c>
      <c r="B631" t="s">
        <v>2089</v>
      </c>
      <c r="C631" s="1" t="s">
        <v>90</v>
      </c>
      <c r="D631" s="1" t="s">
        <v>37</v>
      </c>
      <c r="E631" t="str">
        <v>531</v>
      </c>
      <c r="G631" t="str">
        <f>TEXT(Table6[[#This Row],[pokedex_number]],"000")</f>
        <v>531</v>
      </c>
    </row>
    <row r="632" spans="1:7" x14ac:dyDescent="0.35">
      <c r="A632" s="1" t="s">
        <v>2431</v>
      </c>
      <c r="B632" t="s">
        <v>2093</v>
      </c>
      <c r="C632" s="1" t="s">
        <v>90</v>
      </c>
      <c r="D632" s="1" t="s">
        <v>37</v>
      </c>
      <c r="E632" t="str">
        <v>532</v>
      </c>
      <c r="G632" t="str">
        <f>TEXT(Table6[[#This Row],[pokedex_number]],"000")</f>
        <v>532</v>
      </c>
    </row>
    <row r="633" spans="1:7" x14ac:dyDescent="0.35">
      <c r="A633" s="1" t="s">
        <v>2435</v>
      </c>
      <c r="B633" t="s">
        <v>2095</v>
      </c>
      <c r="C633" s="1" t="s">
        <v>90</v>
      </c>
      <c r="D633" s="1" t="s">
        <v>37</v>
      </c>
      <c r="E633" t="str">
        <v>533</v>
      </c>
      <c r="G633" t="str">
        <f>TEXT(Table6[[#This Row],[pokedex_number]],"000")</f>
        <v>533</v>
      </c>
    </row>
    <row r="634" spans="1:7" x14ac:dyDescent="0.35">
      <c r="A634" s="1" t="s">
        <v>2439</v>
      </c>
      <c r="B634" t="s">
        <v>100</v>
      </c>
      <c r="C634" s="1" t="s">
        <v>90</v>
      </c>
      <c r="D634" s="1" t="s">
        <v>37</v>
      </c>
      <c r="E634" t="str">
        <v>534</v>
      </c>
      <c r="G634" t="str">
        <f>TEXT(Table6[[#This Row],[pokedex_number]],"000")</f>
        <v>534</v>
      </c>
    </row>
    <row r="635" spans="1:7" x14ac:dyDescent="0.35">
      <c r="A635" s="1" t="s">
        <v>2443</v>
      </c>
      <c r="B635" t="s">
        <v>860</v>
      </c>
      <c r="C635" s="1" t="s">
        <v>90</v>
      </c>
      <c r="D635" s="1" t="s">
        <v>37</v>
      </c>
      <c r="E635" t="str">
        <v>535</v>
      </c>
      <c r="G635" t="str">
        <f>TEXT(Table6[[#This Row],[pokedex_number]],"000")</f>
        <v>535</v>
      </c>
    </row>
    <row r="636" spans="1:7" x14ac:dyDescent="0.35">
      <c r="A636" s="1" t="s">
        <v>2446</v>
      </c>
      <c r="B636" t="s">
        <v>2103</v>
      </c>
      <c r="C636" s="1" t="s">
        <v>90</v>
      </c>
      <c r="D636" s="1" t="s">
        <v>37</v>
      </c>
      <c r="E636" t="str">
        <v>536</v>
      </c>
      <c r="G636" t="str">
        <f>TEXT(Table6[[#This Row],[pokedex_number]],"000")</f>
        <v>536</v>
      </c>
    </row>
    <row r="637" spans="1:7" x14ac:dyDescent="0.35">
      <c r="A637" s="1" t="s">
        <v>2449</v>
      </c>
      <c r="B637" t="s">
        <v>2105</v>
      </c>
      <c r="C637" s="1" t="s">
        <v>90</v>
      </c>
      <c r="D637" s="1" t="s">
        <v>37</v>
      </c>
      <c r="E637" t="str">
        <v>537</v>
      </c>
      <c r="G637" t="str">
        <f>TEXT(Table6[[#This Row],[pokedex_number]],"000")</f>
        <v>537</v>
      </c>
    </row>
    <row r="638" spans="1:7" x14ac:dyDescent="0.35">
      <c r="A638" s="1" t="s">
        <v>2453</v>
      </c>
      <c r="B638" t="s">
        <v>2108</v>
      </c>
      <c r="C638" s="1" t="s">
        <v>90</v>
      </c>
      <c r="D638" s="1" t="s">
        <v>37</v>
      </c>
      <c r="E638" t="str">
        <v>538</v>
      </c>
      <c r="G638" t="str">
        <f>TEXT(Table6[[#This Row],[pokedex_number]],"000")</f>
        <v>538</v>
      </c>
    </row>
    <row r="639" spans="1:7" x14ac:dyDescent="0.35">
      <c r="A639" s="1" t="s">
        <v>2457</v>
      </c>
      <c r="B639" t="s">
        <v>2112</v>
      </c>
      <c r="C639" s="1" t="s">
        <v>90</v>
      </c>
      <c r="D639" s="1" t="s">
        <v>37</v>
      </c>
      <c r="E639" t="str">
        <v>539</v>
      </c>
      <c r="G639" t="str">
        <f>TEXT(Table6[[#This Row],[pokedex_number]],"000")</f>
        <v>539</v>
      </c>
    </row>
    <row r="640" spans="1:7" x14ac:dyDescent="0.35">
      <c r="A640" s="1" t="s">
        <v>2461</v>
      </c>
      <c r="B640" t="s">
        <v>852</v>
      </c>
      <c r="C640" s="1" t="s">
        <v>90</v>
      </c>
      <c r="D640" s="1" t="s">
        <v>37</v>
      </c>
      <c r="E640" t="str">
        <v>540</v>
      </c>
      <c r="G640" t="str">
        <f>TEXT(Table6[[#This Row],[pokedex_number]],"000")</f>
        <v>540</v>
      </c>
    </row>
    <row r="641" spans="1:7" x14ac:dyDescent="0.35">
      <c r="A641" s="1" t="s">
        <v>2465</v>
      </c>
      <c r="B641" t="s">
        <v>2119</v>
      </c>
      <c r="C641" s="1" t="s">
        <v>90</v>
      </c>
      <c r="D641" s="1" t="s">
        <v>37</v>
      </c>
      <c r="E641" t="str">
        <v>541</v>
      </c>
      <c r="G641" t="str">
        <f>TEXT(Table6[[#This Row],[pokedex_number]],"000")</f>
        <v>541</v>
      </c>
    </row>
    <row r="642" spans="1:7" x14ac:dyDescent="0.35">
      <c r="A642" s="1" t="s">
        <v>2468</v>
      </c>
      <c r="B642" t="s">
        <v>2123</v>
      </c>
      <c r="C642" s="1" t="s">
        <v>90</v>
      </c>
      <c r="D642" s="1" t="s">
        <v>37</v>
      </c>
      <c r="E642" t="str">
        <v>542</v>
      </c>
      <c r="G642" t="str">
        <f>TEXT(Table6[[#This Row],[pokedex_number]],"000")</f>
        <v>542</v>
      </c>
    </row>
    <row r="643" spans="1:7" x14ac:dyDescent="0.35">
      <c r="A643" s="1" t="s">
        <v>2472</v>
      </c>
      <c r="B643" t="s">
        <v>2127</v>
      </c>
      <c r="C643" s="1" t="s">
        <v>90</v>
      </c>
      <c r="D643" s="1" t="s">
        <v>37</v>
      </c>
      <c r="E643" t="str">
        <v>543</v>
      </c>
      <c r="G643" t="str">
        <f>TEXT(Table6[[#This Row],[pokedex_number]],"000")</f>
        <v>543</v>
      </c>
    </row>
    <row r="644" spans="1:7" x14ac:dyDescent="0.35">
      <c r="A644" s="1" t="s">
        <v>2476</v>
      </c>
      <c r="B644" t="s">
        <v>2131</v>
      </c>
      <c r="C644" s="1" t="s">
        <v>90</v>
      </c>
      <c r="D644" s="1" t="s">
        <v>37</v>
      </c>
      <c r="E644" t="str">
        <v>544</v>
      </c>
      <c r="G644" t="str">
        <f>TEXT(Table6[[#This Row],[pokedex_number]],"000")</f>
        <v>544</v>
      </c>
    </row>
    <row r="645" spans="1:7" x14ac:dyDescent="0.35">
      <c r="A645" s="1" t="s">
        <v>2480</v>
      </c>
      <c r="B645" t="s">
        <v>2134</v>
      </c>
      <c r="C645" s="1" t="s">
        <v>90</v>
      </c>
      <c r="D645" s="1" t="s">
        <v>37</v>
      </c>
      <c r="E645" t="str">
        <v>545</v>
      </c>
      <c r="G645" t="str">
        <f>TEXT(Table6[[#This Row],[pokedex_number]],"000")</f>
        <v>545</v>
      </c>
    </row>
    <row r="646" spans="1:7" x14ac:dyDescent="0.35">
      <c r="A646" s="1" t="s">
        <v>2484</v>
      </c>
      <c r="B646" t="s">
        <v>2137</v>
      </c>
      <c r="C646" s="1" t="s">
        <v>90</v>
      </c>
      <c r="D646" s="1" t="s">
        <v>37</v>
      </c>
      <c r="E646" t="str">
        <v>546</v>
      </c>
      <c r="G646" t="str">
        <f>TEXT(Table6[[#This Row],[pokedex_number]],"000")</f>
        <v>546</v>
      </c>
    </row>
    <row r="647" spans="1:7" x14ac:dyDescent="0.35">
      <c r="A647" s="1" t="s">
        <v>2488</v>
      </c>
      <c r="B647" t="s">
        <v>2141</v>
      </c>
      <c r="C647" s="1" t="s">
        <v>90</v>
      </c>
      <c r="D647" s="1" t="s">
        <v>37</v>
      </c>
      <c r="E647" t="str">
        <v>547</v>
      </c>
      <c r="G647" t="str">
        <f>TEXT(Table6[[#This Row],[pokedex_number]],"000")</f>
        <v>547</v>
      </c>
    </row>
    <row r="648" spans="1:7" x14ac:dyDescent="0.35">
      <c r="A648" s="1" t="s">
        <v>2492</v>
      </c>
      <c r="B648" t="s">
        <v>2145</v>
      </c>
      <c r="C648" s="1" t="s">
        <v>90</v>
      </c>
      <c r="D648" s="1" t="s">
        <v>37</v>
      </c>
      <c r="E648" t="str">
        <v>548</v>
      </c>
      <c r="G648" t="str">
        <f>TEXT(Table6[[#This Row],[pokedex_number]],"000")</f>
        <v>548</v>
      </c>
    </row>
    <row r="649" spans="1:7" x14ac:dyDescent="0.35">
      <c r="A649" s="1" t="s">
        <v>2496</v>
      </c>
      <c r="B649" t="s">
        <v>2149</v>
      </c>
      <c r="C649" s="1" t="s">
        <v>90</v>
      </c>
      <c r="D649" s="1" t="s">
        <v>37</v>
      </c>
      <c r="E649" t="str">
        <v>549</v>
      </c>
      <c r="G649" t="str">
        <f>TEXT(Table6[[#This Row],[pokedex_number]],"000")</f>
        <v>549</v>
      </c>
    </row>
    <row r="650" spans="1:7" x14ac:dyDescent="0.35">
      <c r="A650" s="1" t="s">
        <v>2500</v>
      </c>
      <c r="B650" t="s">
        <v>2152</v>
      </c>
      <c r="C650" s="1" t="s">
        <v>90</v>
      </c>
      <c r="D650" s="1" t="s">
        <v>37</v>
      </c>
      <c r="E650" t="str">
        <v>550</v>
      </c>
      <c r="G650" t="str">
        <f>TEXT(Table6[[#This Row],[pokedex_number]],"000")</f>
        <v>550</v>
      </c>
    </row>
    <row r="651" spans="1:7" x14ac:dyDescent="0.35">
      <c r="A651" s="1" t="s">
        <v>2504</v>
      </c>
      <c r="B651" t="s">
        <v>2152</v>
      </c>
      <c r="C651" s="1" t="s">
        <v>90</v>
      </c>
      <c r="D651" s="1" t="s">
        <v>37</v>
      </c>
      <c r="E651" t="str">
        <v>550</v>
      </c>
      <c r="G651" t="str">
        <f>TEXT(Table6[[#This Row],[pokedex_number]],"000")</f>
        <v>550</v>
      </c>
    </row>
    <row r="652" spans="1:7" x14ac:dyDescent="0.35">
      <c r="A652" s="1" t="s">
        <v>2506</v>
      </c>
      <c r="B652" t="s">
        <v>2156</v>
      </c>
      <c r="C652" s="1" t="s">
        <v>90</v>
      </c>
      <c r="D652" s="1" t="s">
        <v>37</v>
      </c>
      <c r="E652" t="str">
        <v>551</v>
      </c>
      <c r="G652" t="str">
        <f>TEXT(Table6[[#This Row],[pokedex_number]],"000")</f>
        <v>551</v>
      </c>
    </row>
    <row r="653" spans="1:7" x14ac:dyDescent="0.35">
      <c r="A653" s="1" t="s">
        <v>2510</v>
      </c>
      <c r="B653" t="s">
        <v>2159</v>
      </c>
      <c r="C653" s="1" t="s">
        <v>90</v>
      </c>
      <c r="D653" s="1" t="s">
        <v>37</v>
      </c>
      <c r="E653" t="str">
        <v>552</v>
      </c>
      <c r="G653" t="str">
        <f>TEXT(Table6[[#This Row],[pokedex_number]],"000")</f>
        <v>552</v>
      </c>
    </row>
    <row r="654" spans="1:7" x14ac:dyDescent="0.35">
      <c r="A654" s="1" t="s">
        <v>2514</v>
      </c>
      <c r="B654" t="s">
        <v>2163</v>
      </c>
      <c r="C654" s="1" t="s">
        <v>90</v>
      </c>
      <c r="D654" s="1" t="s">
        <v>37</v>
      </c>
      <c r="E654" t="str">
        <v>553</v>
      </c>
      <c r="G654" t="str">
        <f>TEXT(Table6[[#This Row],[pokedex_number]],"000")</f>
        <v>553</v>
      </c>
    </row>
    <row r="655" spans="1:7" x14ac:dyDescent="0.35">
      <c r="A655" s="1" t="s">
        <v>2518</v>
      </c>
      <c r="B655" t="s">
        <v>2167</v>
      </c>
      <c r="C655" s="1" t="s">
        <v>90</v>
      </c>
      <c r="D655" s="1" t="s">
        <v>37</v>
      </c>
      <c r="E655" t="str">
        <v>554</v>
      </c>
      <c r="G655" t="str">
        <f>TEXT(Table6[[#This Row],[pokedex_number]],"000")</f>
        <v>554</v>
      </c>
    </row>
    <row r="656" spans="1:7" x14ac:dyDescent="0.35">
      <c r="A656" s="1" t="s">
        <v>2522</v>
      </c>
      <c r="B656" t="s">
        <v>2167</v>
      </c>
      <c r="C656" s="1" t="s">
        <v>90</v>
      </c>
      <c r="D656" s="1" t="s">
        <v>37</v>
      </c>
      <c r="E656" t="str">
        <v>554</v>
      </c>
      <c r="G656" t="str">
        <f>TEXT(Table6[[#This Row],[pokedex_number]],"000")</f>
        <v>554</v>
      </c>
    </row>
    <row r="657" spans="1:7" x14ac:dyDescent="0.35">
      <c r="A657" s="1" t="s">
        <v>2524</v>
      </c>
      <c r="B657" t="s">
        <v>494</v>
      </c>
      <c r="C657" s="1" t="s">
        <v>90</v>
      </c>
      <c r="D657" s="1" t="s">
        <v>37</v>
      </c>
      <c r="E657" t="str">
        <v>555</v>
      </c>
      <c r="G657" t="str">
        <f>TEXT(Table6[[#This Row],[pokedex_number]],"000")</f>
        <v>555</v>
      </c>
    </row>
    <row r="658" spans="1:7" x14ac:dyDescent="0.35">
      <c r="A658" s="1" t="s">
        <v>2529</v>
      </c>
      <c r="B658" t="s">
        <v>494</v>
      </c>
      <c r="C658" s="1" t="s">
        <v>90</v>
      </c>
      <c r="D658" s="1" t="s">
        <v>37</v>
      </c>
      <c r="E658" t="str">
        <v>555</v>
      </c>
      <c r="G658" t="str">
        <f>TEXT(Table6[[#This Row],[pokedex_number]],"000")</f>
        <v>555</v>
      </c>
    </row>
    <row r="659" spans="1:7" x14ac:dyDescent="0.35">
      <c r="A659" s="1" t="s">
        <v>2531</v>
      </c>
      <c r="B659" t="s">
        <v>494</v>
      </c>
      <c r="C659" s="1" t="s">
        <v>90</v>
      </c>
      <c r="D659" s="1" t="s">
        <v>37</v>
      </c>
      <c r="E659" t="str">
        <v>555</v>
      </c>
      <c r="G659" t="str">
        <f>TEXT(Table6[[#This Row],[pokedex_number]],"000")</f>
        <v>555</v>
      </c>
    </row>
    <row r="660" spans="1:7" x14ac:dyDescent="0.35">
      <c r="A660" s="1" t="s">
        <v>2533</v>
      </c>
      <c r="B660" t="s">
        <v>494</v>
      </c>
      <c r="C660" s="1" t="s">
        <v>90</v>
      </c>
      <c r="D660" s="1" t="s">
        <v>37</v>
      </c>
      <c r="E660" t="str">
        <v>555</v>
      </c>
      <c r="G660" t="str">
        <f>TEXT(Table6[[#This Row],[pokedex_number]],"000")</f>
        <v>555</v>
      </c>
    </row>
    <row r="661" spans="1:7" x14ac:dyDescent="0.35">
      <c r="A661" s="1" t="s">
        <v>2535</v>
      </c>
      <c r="B661" t="s">
        <v>2175</v>
      </c>
      <c r="C661" s="1" t="s">
        <v>90</v>
      </c>
      <c r="D661" s="1" t="s">
        <v>37</v>
      </c>
      <c r="E661" t="str">
        <v>556</v>
      </c>
      <c r="G661" t="str">
        <f>TEXT(Table6[[#This Row],[pokedex_number]],"000")</f>
        <v>556</v>
      </c>
    </row>
    <row r="662" spans="1:7" x14ac:dyDescent="0.35">
      <c r="A662" s="1" t="s">
        <v>2539</v>
      </c>
      <c r="B662" t="s">
        <v>2179</v>
      </c>
      <c r="C662" s="1" t="s">
        <v>90</v>
      </c>
      <c r="D662" s="1" t="s">
        <v>37</v>
      </c>
      <c r="E662" t="str">
        <v>557</v>
      </c>
      <c r="G662" t="str">
        <f>TEXT(Table6[[#This Row],[pokedex_number]],"000")</f>
        <v>557</v>
      </c>
    </row>
    <row r="663" spans="1:7" x14ac:dyDescent="0.35">
      <c r="A663" s="1" t="s">
        <v>2543</v>
      </c>
      <c r="B663" t="s">
        <v>2182</v>
      </c>
      <c r="C663" s="1" t="s">
        <v>90</v>
      </c>
      <c r="D663" s="1" t="s">
        <v>37</v>
      </c>
      <c r="E663" t="str">
        <v>558</v>
      </c>
      <c r="G663" t="str">
        <f>TEXT(Table6[[#This Row],[pokedex_number]],"000")</f>
        <v>558</v>
      </c>
    </row>
    <row r="664" spans="1:7" x14ac:dyDescent="0.35">
      <c r="A664" s="1" t="s">
        <v>2547</v>
      </c>
      <c r="B664" t="s">
        <v>2185</v>
      </c>
      <c r="C664" s="1" t="s">
        <v>90</v>
      </c>
      <c r="D664" s="1" t="s">
        <v>37</v>
      </c>
      <c r="E664" t="str">
        <v>559</v>
      </c>
      <c r="G664" t="str">
        <f>TEXT(Table6[[#This Row],[pokedex_number]],"000")</f>
        <v>559</v>
      </c>
    </row>
    <row r="665" spans="1:7" x14ac:dyDescent="0.35">
      <c r="A665" s="1" t="s">
        <v>2551</v>
      </c>
      <c r="B665" t="s">
        <v>1604</v>
      </c>
      <c r="C665" s="1" t="s">
        <v>90</v>
      </c>
      <c r="D665" s="1" t="s">
        <v>37</v>
      </c>
      <c r="E665" t="str">
        <v>560</v>
      </c>
      <c r="G665" t="str">
        <f>TEXT(Table6[[#This Row],[pokedex_number]],"000")</f>
        <v>560</v>
      </c>
    </row>
    <row r="666" spans="1:7" x14ac:dyDescent="0.35">
      <c r="A666" s="1" t="s">
        <v>2555</v>
      </c>
      <c r="B666" t="s">
        <v>2192</v>
      </c>
      <c r="C666" s="1" t="s">
        <v>90</v>
      </c>
      <c r="D666" s="1" t="s">
        <v>37</v>
      </c>
      <c r="E666" t="str">
        <v>561</v>
      </c>
      <c r="G666" t="str">
        <f>TEXT(Table6[[#This Row],[pokedex_number]],"000")</f>
        <v>561</v>
      </c>
    </row>
    <row r="667" spans="1:7" x14ac:dyDescent="0.35">
      <c r="A667" s="1" t="s">
        <v>2559</v>
      </c>
      <c r="B667" t="s">
        <v>2196</v>
      </c>
      <c r="C667" s="1" t="s">
        <v>90</v>
      </c>
      <c r="D667" s="1" t="s">
        <v>37</v>
      </c>
      <c r="E667" t="str">
        <v>562</v>
      </c>
      <c r="G667" t="str">
        <f>TEXT(Table6[[#This Row],[pokedex_number]],"000")</f>
        <v>562</v>
      </c>
    </row>
    <row r="668" spans="1:7" x14ac:dyDescent="0.35">
      <c r="A668" s="1" t="s">
        <v>2564</v>
      </c>
      <c r="B668" t="s">
        <v>2196</v>
      </c>
      <c r="C668" s="1" t="s">
        <v>90</v>
      </c>
      <c r="D668" s="1" t="s">
        <v>37</v>
      </c>
      <c r="E668" t="str">
        <v>562</v>
      </c>
      <c r="G668" t="str">
        <f>TEXT(Table6[[#This Row],[pokedex_number]],"000")</f>
        <v>562</v>
      </c>
    </row>
    <row r="669" spans="1:7" x14ac:dyDescent="0.35">
      <c r="A669" s="1" t="s">
        <v>2567</v>
      </c>
      <c r="B669" t="s">
        <v>2200</v>
      </c>
      <c r="C669" s="1" t="s">
        <v>90</v>
      </c>
      <c r="D669" s="1" t="s">
        <v>37</v>
      </c>
      <c r="E669" t="str">
        <v>563</v>
      </c>
      <c r="G669" t="str">
        <f>TEXT(Table6[[#This Row],[pokedex_number]],"000")</f>
        <v>563</v>
      </c>
    </row>
    <row r="670" spans="1:7" x14ac:dyDescent="0.35">
      <c r="A670" s="1" t="s">
        <v>2571</v>
      </c>
      <c r="B670" t="s">
        <v>2203</v>
      </c>
      <c r="C670" s="1" t="s">
        <v>90</v>
      </c>
      <c r="D670" s="1" t="s">
        <v>37</v>
      </c>
      <c r="E670" t="str">
        <v>564</v>
      </c>
      <c r="G670" t="str">
        <f>TEXT(Table6[[#This Row],[pokedex_number]],"000")</f>
        <v>564</v>
      </c>
    </row>
    <row r="671" spans="1:7" x14ac:dyDescent="0.35">
      <c r="A671" s="1" t="s">
        <v>2575</v>
      </c>
      <c r="B671" t="s">
        <v>1764</v>
      </c>
      <c r="C671" s="1" t="s">
        <v>90</v>
      </c>
      <c r="D671" s="1" t="s">
        <v>37</v>
      </c>
      <c r="E671" t="str">
        <v>565</v>
      </c>
      <c r="G671" t="str">
        <f>TEXT(Table6[[#This Row],[pokedex_number]],"000")</f>
        <v>565</v>
      </c>
    </row>
    <row r="672" spans="1:7" x14ac:dyDescent="0.35">
      <c r="A672" s="1" t="s">
        <v>2578</v>
      </c>
      <c r="B672" t="s">
        <v>2208</v>
      </c>
      <c r="C672" s="1" t="s">
        <v>90</v>
      </c>
      <c r="D672" s="1" t="s">
        <v>37</v>
      </c>
      <c r="E672" t="str">
        <v>566</v>
      </c>
      <c r="G672" t="str">
        <f>TEXT(Table6[[#This Row],[pokedex_number]],"000")</f>
        <v>566</v>
      </c>
    </row>
    <row r="673" spans="1:7" x14ac:dyDescent="0.35">
      <c r="A673" s="1" t="s">
        <v>2583</v>
      </c>
      <c r="B673" t="s">
        <v>2212</v>
      </c>
      <c r="C673" s="1" t="s">
        <v>90</v>
      </c>
      <c r="D673" s="1" t="s">
        <v>37</v>
      </c>
      <c r="E673" t="str">
        <v>567</v>
      </c>
      <c r="G673" t="str">
        <f>TEXT(Table6[[#This Row],[pokedex_number]],"000")</f>
        <v>567</v>
      </c>
    </row>
    <row r="674" spans="1:7" x14ac:dyDescent="0.35">
      <c r="A674" s="1" t="s">
        <v>2587</v>
      </c>
      <c r="B674" t="s">
        <v>2216</v>
      </c>
      <c r="C674" s="1" t="s">
        <v>90</v>
      </c>
      <c r="D674" s="1" t="s">
        <v>37</v>
      </c>
      <c r="E674" t="str">
        <v>568</v>
      </c>
      <c r="G674" t="str">
        <f>TEXT(Table6[[#This Row],[pokedex_number]],"000")</f>
        <v>568</v>
      </c>
    </row>
    <row r="675" spans="1:7" x14ac:dyDescent="0.35">
      <c r="A675" s="1" t="s">
        <v>2591</v>
      </c>
      <c r="B675" t="s">
        <v>2220</v>
      </c>
      <c r="C675" s="1" t="s">
        <v>90</v>
      </c>
      <c r="D675" s="1" t="s">
        <v>37</v>
      </c>
      <c r="E675" t="str">
        <v>569</v>
      </c>
      <c r="G675" t="str">
        <f>TEXT(Table6[[#This Row],[pokedex_number]],"000")</f>
        <v>569</v>
      </c>
    </row>
    <row r="676" spans="1:7" x14ac:dyDescent="0.35">
      <c r="A676" s="1" t="s">
        <v>2595</v>
      </c>
      <c r="B676" t="s">
        <v>2223</v>
      </c>
      <c r="C676" s="1" t="s">
        <v>90</v>
      </c>
      <c r="D676" s="1" t="s">
        <v>37</v>
      </c>
      <c r="E676" t="str">
        <v>570</v>
      </c>
      <c r="G676" t="str">
        <f>TEXT(Table6[[#This Row],[pokedex_number]],"000")</f>
        <v>570</v>
      </c>
    </row>
    <row r="677" spans="1:7" x14ac:dyDescent="0.35">
      <c r="A677" s="1" t="s">
        <v>2599</v>
      </c>
      <c r="B677" t="s">
        <v>2225</v>
      </c>
      <c r="C677" s="1" t="s">
        <v>90</v>
      </c>
      <c r="D677" s="1" t="s">
        <v>37</v>
      </c>
      <c r="E677" t="str">
        <v>571</v>
      </c>
      <c r="G677" t="str">
        <f>TEXT(Table6[[#This Row],[pokedex_number]],"000")</f>
        <v>571</v>
      </c>
    </row>
    <row r="678" spans="1:7" x14ac:dyDescent="0.35">
      <c r="A678" s="1" t="s">
        <v>2602</v>
      </c>
      <c r="B678" t="s">
        <v>2227</v>
      </c>
      <c r="C678" s="1" t="s">
        <v>90</v>
      </c>
      <c r="D678" s="1" t="s">
        <v>37</v>
      </c>
      <c r="E678" t="str">
        <v>572</v>
      </c>
      <c r="G678" t="str">
        <f>TEXT(Table6[[#This Row],[pokedex_number]],"000")</f>
        <v>572</v>
      </c>
    </row>
    <row r="679" spans="1:7" x14ac:dyDescent="0.35">
      <c r="A679" s="1" t="s">
        <v>2606</v>
      </c>
      <c r="B679" t="s">
        <v>2229</v>
      </c>
      <c r="C679" s="1" t="s">
        <v>90</v>
      </c>
      <c r="D679" s="1" t="s">
        <v>37</v>
      </c>
      <c r="E679" t="str">
        <v>573</v>
      </c>
      <c r="G679" t="str">
        <f>TEXT(Table6[[#This Row],[pokedex_number]],"000")</f>
        <v>573</v>
      </c>
    </row>
    <row r="680" spans="1:7" x14ac:dyDescent="0.35">
      <c r="A680" s="1" t="s">
        <v>2610</v>
      </c>
      <c r="B680" t="s">
        <v>2231</v>
      </c>
      <c r="C680" s="1" t="s">
        <v>90</v>
      </c>
      <c r="D680" s="1" t="s">
        <v>37</v>
      </c>
      <c r="E680" t="str">
        <v>574</v>
      </c>
      <c r="G680" t="str">
        <f>TEXT(Table6[[#This Row],[pokedex_number]],"000")</f>
        <v>574</v>
      </c>
    </row>
    <row r="681" spans="1:7" x14ac:dyDescent="0.35">
      <c r="A681" s="1" t="s">
        <v>2614</v>
      </c>
      <c r="B681" t="s">
        <v>1570</v>
      </c>
      <c r="C681" s="1" t="s">
        <v>90</v>
      </c>
      <c r="D681" s="1" t="s">
        <v>37</v>
      </c>
      <c r="E681" t="str">
        <v>575</v>
      </c>
      <c r="G681" t="str">
        <f>TEXT(Table6[[#This Row],[pokedex_number]],"000")</f>
        <v>575</v>
      </c>
    </row>
    <row r="682" spans="1:7" x14ac:dyDescent="0.35">
      <c r="A682" s="1" t="s">
        <v>2617</v>
      </c>
      <c r="B682" t="s">
        <v>2236</v>
      </c>
      <c r="C682" s="1" t="s">
        <v>90</v>
      </c>
      <c r="D682" s="1" t="s">
        <v>37</v>
      </c>
      <c r="E682" t="str">
        <v>576</v>
      </c>
      <c r="G682" t="str">
        <f>TEXT(Table6[[#This Row],[pokedex_number]],"000")</f>
        <v>576</v>
      </c>
    </row>
    <row r="683" spans="1:7" x14ac:dyDescent="0.35">
      <c r="A683" s="1" t="s">
        <v>2621</v>
      </c>
      <c r="B683" t="s">
        <v>2240</v>
      </c>
      <c r="C683" s="1" t="s">
        <v>90</v>
      </c>
      <c r="D683" s="1" t="s">
        <v>37</v>
      </c>
      <c r="E683" t="str">
        <v>577</v>
      </c>
      <c r="G683" t="str">
        <f>TEXT(Table6[[#This Row],[pokedex_number]],"000")</f>
        <v>577</v>
      </c>
    </row>
    <row r="684" spans="1:7" x14ac:dyDescent="0.35">
      <c r="A684" s="1" t="s">
        <v>2625</v>
      </c>
      <c r="B684" t="s">
        <v>2244</v>
      </c>
      <c r="C684" s="1" t="s">
        <v>90</v>
      </c>
      <c r="D684" s="1" t="s">
        <v>37</v>
      </c>
      <c r="E684" t="str">
        <v>578</v>
      </c>
      <c r="G684" t="str">
        <f>TEXT(Table6[[#This Row],[pokedex_number]],"000")</f>
        <v>578</v>
      </c>
    </row>
    <row r="685" spans="1:7" x14ac:dyDescent="0.35">
      <c r="A685" s="1" t="s">
        <v>2629</v>
      </c>
      <c r="B685" t="s">
        <v>227</v>
      </c>
      <c r="C685" s="1" t="s">
        <v>90</v>
      </c>
      <c r="D685" s="1" t="s">
        <v>37</v>
      </c>
      <c r="E685" t="str">
        <v>579</v>
      </c>
      <c r="G685" t="str">
        <f>TEXT(Table6[[#This Row],[pokedex_number]],"000")</f>
        <v>579</v>
      </c>
    </row>
    <row r="686" spans="1:7" x14ac:dyDescent="0.35">
      <c r="A686" s="1" t="s">
        <v>2633</v>
      </c>
      <c r="B686" t="s">
        <v>914</v>
      </c>
      <c r="C686" s="1" t="s">
        <v>90</v>
      </c>
      <c r="D686" s="1" t="s">
        <v>37</v>
      </c>
      <c r="E686" t="str">
        <v>580</v>
      </c>
      <c r="G686" t="str">
        <f>TEXT(Table6[[#This Row],[pokedex_number]],"000")</f>
        <v>580</v>
      </c>
    </row>
    <row r="687" spans="1:7" x14ac:dyDescent="0.35">
      <c r="A687" s="1" t="s">
        <v>2637</v>
      </c>
      <c r="B687" t="s">
        <v>2251</v>
      </c>
      <c r="C687" s="1" t="s">
        <v>90</v>
      </c>
      <c r="D687" s="1" t="s">
        <v>37</v>
      </c>
      <c r="E687" t="str">
        <v>581</v>
      </c>
      <c r="G687" t="str">
        <f>TEXT(Table6[[#This Row],[pokedex_number]],"000")</f>
        <v>581</v>
      </c>
    </row>
    <row r="688" spans="1:7" x14ac:dyDescent="0.35">
      <c r="A688" s="1" t="s">
        <v>2641</v>
      </c>
      <c r="B688" t="s">
        <v>2255</v>
      </c>
      <c r="C688" s="1" t="s">
        <v>90</v>
      </c>
      <c r="D688" s="1" t="s">
        <v>37</v>
      </c>
      <c r="E688" t="str">
        <v>582</v>
      </c>
      <c r="G688" t="str">
        <f>TEXT(Table6[[#This Row],[pokedex_number]],"000")</f>
        <v>582</v>
      </c>
    </row>
    <row r="689" spans="1:7" x14ac:dyDescent="0.35">
      <c r="A689" s="1" t="s">
        <v>2645</v>
      </c>
      <c r="B689" t="s">
        <v>2259</v>
      </c>
      <c r="C689" s="1" t="s">
        <v>90</v>
      </c>
      <c r="D689" s="1" t="s">
        <v>37</v>
      </c>
      <c r="E689" t="str">
        <v>583</v>
      </c>
      <c r="G689" t="str">
        <f>TEXT(Table6[[#This Row],[pokedex_number]],"000")</f>
        <v>583</v>
      </c>
    </row>
    <row r="690" spans="1:7" x14ac:dyDescent="0.35">
      <c r="A690" s="1" t="s">
        <v>2649</v>
      </c>
      <c r="B690" t="s">
        <v>2261</v>
      </c>
      <c r="C690" s="1" t="s">
        <v>90</v>
      </c>
      <c r="D690" s="1" t="s">
        <v>37</v>
      </c>
      <c r="E690" t="str">
        <v>584</v>
      </c>
      <c r="G690" t="str">
        <f>TEXT(Table6[[#This Row],[pokedex_number]],"000")</f>
        <v>584</v>
      </c>
    </row>
    <row r="691" spans="1:7" x14ac:dyDescent="0.35">
      <c r="A691" s="1" t="s">
        <v>2653</v>
      </c>
      <c r="B691" t="s">
        <v>2264</v>
      </c>
      <c r="C691" s="1" t="s">
        <v>90</v>
      </c>
      <c r="D691" s="1" t="s">
        <v>37</v>
      </c>
      <c r="E691" t="str">
        <v>585</v>
      </c>
      <c r="G691" t="str">
        <f>TEXT(Table6[[#This Row],[pokedex_number]],"000")</f>
        <v>585</v>
      </c>
    </row>
    <row r="692" spans="1:7" x14ac:dyDescent="0.35">
      <c r="A692" s="1" t="s">
        <v>2657</v>
      </c>
      <c r="B692" t="s">
        <v>2267</v>
      </c>
      <c r="C692" s="1" t="s">
        <v>90</v>
      </c>
      <c r="D692" s="1" t="s">
        <v>37</v>
      </c>
      <c r="E692" t="str">
        <v>586</v>
      </c>
      <c r="G692" t="str">
        <f>TEXT(Table6[[#This Row],[pokedex_number]],"000")</f>
        <v>586</v>
      </c>
    </row>
    <row r="693" spans="1:7" x14ac:dyDescent="0.35">
      <c r="A693" s="1" t="s">
        <v>2661</v>
      </c>
      <c r="B693" t="s">
        <v>2270</v>
      </c>
      <c r="C693" s="1" t="s">
        <v>90</v>
      </c>
      <c r="D693" s="1" t="s">
        <v>37</v>
      </c>
      <c r="E693" t="str">
        <v>587</v>
      </c>
      <c r="G693" t="str">
        <f>TEXT(Table6[[#This Row],[pokedex_number]],"000")</f>
        <v>587</v>
      </c>
    </row>
    <row r="694" spans="1:7" x14ac:dyDescent="0.35">
      <c r="A694" s="1" t="s">
        <v>2664</v>
      </c>
      <c r="B694" t="s">
        <v>2274</v>
      </c>
      <c r="C694" s="1" t="s">
        <v>90</v>
      </c>
      <c r="D694" s="1" t="s">
        <v>37</v>
      </c>
      <c r="E694" t="str">
        <v>588</v>
      </c>
      <c r="G694" t="str">
        <f>TEXT(Table6[[#This Row],[pokedex_number]],"000")</f>
        <v>588</v>
      </c>
    </row>
    <row r="695" spans="1:7" x14ac:dyDescent="0.35">
      <c r="A695" s="1" t="s">
        <v>2668</v>
      </c>
      <c r="B695" t="s">
        <v>2278</v>
      </c>
      <c r="C695" s="1" t="s">
        <v>90</v>
      </c>
      <c r="D695" s="1" t="s">
        <v>37</v>
      </c>
      <c r="E695" t="str">
        <v>589</v>
      </c>
      <c r="G695" t="str">
        <f>TEXT(Table6[[#This Row],[pokedex_number]],"000")</f>
        <v>589</v>
      </c>
    </row>
    <row r="696" spans="1:7" x14ac:dyDescent="0.35">
      <c r="A696" s="1" t="s">
        <v>2672</v>
      </c>
      <c r="B696" t="s">
        <v>610</v>
      </c>
      <c r="C696" s="1" t="s">
        <v>90</v>
      </c>
      <c r="D696" s="1" t="s">
        <v>37</v>
      </c>
      <c r="E696" t="str">
        <v>590</v>
      </c>
      <c r="G696" t="str">
        <f>TEXT(Table6[[#This Row],[pokedex_number]],"000")</f>
        <v>590</v>
      </c>
    </row>
    <row r="697" spans="1:7" x14ac:dyDescent="0.35">
      <c r="A697" s="1" t="s">
        <v>2676</v>
      </c>
      <c r="B697" t="s">
        <v>2284</v>
      </c>
      <c r="C697" s="1" t="s">
        <v>90</v>
      </c>
      <c r="D697" s="1" t="s">
        <v>37</v>
      </c>
      <c r="E697" t="str">
        <v>591</v>
      </c>
      <c r="G697" t="str">
        <f>TEXT(Table6[[#This Row],[pokedex_number]],"000")</f>
        <v>591</v>
      </c>
    </row>
    <row r="698" spans="1:7" x14ac:dyDescent="0.35">
      <c r="A698" s="1" t="s">
        <v>2680</v>
      </c>
      <c r="B698" t="s">
        <v>2288</v>
      </c>
      <c r="C698" s="1" t="s">
        <v>90</v>
      </c>
      <c r="D698" s="1" t="s">
        <v>37</v>
      </c>
      <c r="E698" t="str">
        <v>592</v>
      </c>
      <c r="G698" t="str">
        <f>TEXT(Table6[[#This Row],[pokedex_number]],"000")</f>
        <v>592</v>
      </c>
    </row>
    <row r="699" spans="1:7" x14ac:dyDescent="0.35">
      <c r="A699" s="1" t="s">
        <v>2684</v>
      </c>
      <c r="B699" t="s">
        <v>2292</v>
      </c>
      <c r="C699" s="1" t="s">
        <v>90</v>
      </c>
      <c r="D699" s="1" t="s">
        <v>37</v>
      </c>
      <c r="E699" t="str">
        <v>593</v>
      </c>
      <c r="G699" t="str">
        <f>TEXT(Table6[[#This Row],[pokedex_number]],"000")</f>
        <v>593</v>
      </c>
    </row>
    <row r="700" spans="1:7" x14ac:dyDescent="0.35">
      <c r="A700" s="1" t="s">
        <v>2688</v>
      </c>
      <c r="B700" t="s">
        <v>2151</v>
      </c>
      <c r="C700" s="1" t="s">
        <v>90</v>
      </c>
      <c r="D700" s="1" t="s">
        <v>37</v>
      </c>
      <c r="E700" t="str">
        <v>594</v>
      </c>
      <c r="G700" t="str">
        <f>TEXT(Table6[[#This Row],[pokedex_number]],"000")</f>
        <v>594</v>
      </c>
    </row>
    <row r="701" spans="1:7" x14ac:dyDescent="0.35">
      <c r="A701" s="1" t="s">
        <v>2692</v>
      </c>
      <c r="B701" t="s">
        <v>2299</v>
      </c>
      <c r="C701" s="1" t="s">
        <v>90</v>
      </c>
      <c r="D701" s="1" t="s">
        <v>37</v>
      </c>
      <c r="E701" t="str">
        <v>595</v>
      </c>
      <c r="G701" t="str">
        <f>TEXT(Table6[[#This Row],[pokedex_number]],"000")</f>
        <v>595</v>
      </c>
    </row>
    <row r="702" spans="1:7" x14ac:dyDescent="0.35">
      <c r="A702" s="1" t="s">
        <v>2695</v>
      </c>
      <c r="B702" t="s">
        <v>2303</v>
      </c>
      <c r="C702" s="1" t="s">
        <v>90</v>
      </c>
      <c r="D702" s="1" t="s">
        <v>37</v>
      </c>
      <c r="E702" t="str">
        <v>596</v>
      </c>
      <c r="G702" t="str">
        <f>TEXT(Table6[[#This Row],[pokedex_number]],"000")</f>
        <v>596</v>
      </c>
    </row>
    <row r="703" spans="1:7" x14ac:dyDescent="0.35">
      <c r="A703" s="1" t="s">
        <v>2699</v>
      </c>
      <c r="B703" t="s">
        <v>2307</v>
      </c>
      <c r="C703" s="1" t="s">
        <v>90</v>
      </c>
      <c r="D703" s="1" t="s">
        <v>37</v>
      </c>
      <c r="E703" t="str">
        <v>597</v>
      </c>
      <c r="G703" t="str">
        <f>TEXT(Table6[[#This Row],[pokedex_number]],"000")</f>
        <v>597</v>
      </c>
    </row>
    <row r="704" spans="1:7" x14ac:dyDescent="0.35">
      <c r="A704" s="1" t="s">
        <v>2704</v>
      </c>
      <c r="B704" t="s">
        <v>2311</v>
      </c>
      <c r="C704" s="1" t="s">
        <v>90</v>
      </c>
      <c r="D704" s="1" t="s">
        <v>37</v>
      </c>
      <c r="E704" t="str">
        <v>598</v>
      </c>
      <c r="G704" t="str">
        <f>TEXT(Table6[[#This Row],[pokedex_number]],"000")</f>
        <v>598</v>
      </c>
    </row>
    <row r="705" spans="1:7" x14ac:dyDescent="0.35">
      <c r="A705" s="1" t="s">
        <v>2708</v>
      </c>
      <c r="B705" t="s">
        <v>2315</v>
      </c>
      <c r="C705" s="1" t="s">
        <v>90</v>
      </c>
      <c r="D705" s="1" t="s">
        <v>37</v>
      </c>
      <c r="E705" t="str">
        <v>599</v>
      </c>
      <c r="G705" t="str">
        <f>TEXT(Table6[[#This Row],[pokedex_number]],"000")</f>
        <v>599</v>
      </c>
    </row>
    <row r="706" spans="1:7" x14ac:dyDescent="0.35">
      <c r="A706" s="1" t="s">
        <v>2712</v>
      </c>
      <c r="B706" t="s">
        <v>524</v>
      </c>
      <c r="C706" s="1" t="s">
        <v>90</v>
      </c>
      <c r="D706" s="1" t="s">
        <v>37</v>
      </c>
      <c r="E706" t="str">
        <v>600</v>
      </c>
      <c r="G706" t="str">
        <f>TEXT(Table6[[#This Row],[pokedex_number]],"000")</f>
        <v>600</v>
      </c>
    </row>
    <row r="707" spans="1:7" x14ac:dyDescent="0.35">
      <c r="A707" s="1" t="s">
        <v>2716</v>
      </c>
      <c r="B707" t="s">
        <v>2322</v>
      </c>
      <c r="C707" s="1" t="s">
        <v>90</v>
      </c>
      <c r="D707" s="1" t="s">
        <v>37</v>
      </c>
      <c r="E707" t="str">
        <v>601</v>
      </c>
      <c r="G707" t="str">
        <f>TEXT(Table6[[#This Row],[pokedex_number]],"000")</f>
        <v>601</v>
      </c>
    </row>
    <row r="708" spans="1:7" x14ac:dyDescent="0.35">
      <c r="A708" s="1" t="s">
        <v>2720</v>
      </c>
      <c r="B708" t="s">
        <v>2326</v>
      </c>
      <c r="C708" s="1" t="s">
        <v>90</v>
      </c>
      <c r="D708" s="1" t="s">
        <v>37</v>
      </c>
      <c r="E708" t="str">
        <v>602</v>
      </c>
      <c r="G708" t="str">
        <f>TEXT(Table6[[#This Row],[pokedex_number]],"000")</f>
        <v>602</v>
      </c>
    </row>
    <row r="709" spans="1:7" x14ac:dyDescent="0.35">
      <c r="A709" s="1" t="s">
        <v>2724</v>
      </c>
      <c r="B709" t="s">
        <v>2330</v>
      </c>
      <c r="C709" s="1" t="s">
        <v>90</v>
      </c>
      <c r="D709" s="1" t="s">
        <v>37</v>
      </c>
      <c r="E709" t="str">
        <v>603</v>
      </c>
      <c r="G709" t="str">
        <f>TEXT(Table6[[#This Row],[pokedex_number]],"000")</f>
        <v>603</v>
      </c>
    </row>
    <row r="710" spans="1:7" x14ac:dyDescent="0.35">
      <c r="A710" s="1" t="s">
        <v>2728</v>
      </c>
      <c r="B710" t="s">
        <v>2334</v>
      </c>
      <c r="C710" s="1" t="s">
        <v>90</v>
      </c>
      <c r="D710" s="1" t="s">
        <v>37</v>
      </c>
      <c r="E710" t="str">
        <v>604</v>
      </c>
      <c r="G710" t="str">
        <f>TEXT(Table6[[#This Row],[pokedex_number]],"000")</f>
        <v>604</v>
      </c>
    </row>
    <row r="711" spans="1:7" x14ac:dyDescent="0.35">
      <c r="A711" s="1" t="s">
        <v>2732</v>
      </c>
      <c r="B711" t="s">
        <v>2338</v>
      </c>
      <c r="C711" s="1" t="s">
        <v>90</v>
      </c>
      <c r="D711" s="1" t="s">
        <v>37</v>
      </c>
      <c r="E711" t="str">
        <v>605</v>
      </c>
      <c r="G711" t="str">
        <f>TEXT(Table6[[#This Row],[pokedex_number]],"000")</f>
        <v>605</v>
      </c>
    </row>
    <row r="712" spans="1:7" x14ac:dyDescent="0.35">
      <c r="A712" s="1" t="s">
        <v>2736</v>
      </c>
      <c r="B712" t="s">
        <v>2342</v>
      </c>
      <c r="C712" s="1" t="s">
        <v>90</v>
      </c>
      <c r="D712" s="1" t="s">
        <v>37</v>
      </c>
      <c r="E712" t="str">
        <v>606</v>
      </c>
      <c r="G712" t="str">
        <f>TEXT(Table6[[#This Row],[pokedex_number]],"000")</f>
        <v>606</v>
      </c>
    </row>
    <row r="713" spans="1:7" x14ac:dyDescent="0.35">
      <c r="A713" s="1" t="s">
        <v>2740</v>
      </c>
      <c r="B713" t="s">
        <v>2346</v>
      </c>
      <c r="C713" s="1" t="s">
        <v>90</v>
      </c>
      <c r="D713" s="1" t="s">
        <v>37</v>
      </c>
      <c r="E713" t="str">
        <v>607</v>
      </c>
      <c r="G713" t="str">
        <f>TEXT(Table6[[#This Row],[pokedex_number]],"000")</f>
        <v>607</v>
      </c>
    </row>
    <row r="714" spans="1:7" x14ac:dyDescent="0.35">
      <c r="A714" s="1" t="s">
        <v>2744</v>
      </c>
      <c r="B714" t="s">
        <v>1291</v>
      </c>
      <c r="C714" s="1" t="s">
        <v>90</v>
      </c>
      <c r="D714" s="1" t="s">
        <v>37</v>
      </c>
      <c r="E714" t="str">
        <v>608</v>
      </c>
      <c r="G714" t="str">
        <f>TEXT(Table6[[#This Row],[pokedex_number]],"000")</f>
        <v>608</v>
      </c>
    </row>
    <row r="715" spans="1:7" x14ac:dyDescent="0.35">
      <c r="A715" s="1" t="s">
        <v>2748</v>
      </c>
      <c r="B715" t="s">
        <v>2353</v>
      </c>
      <c r="C715" s="1" t="s">
        <v>90</v>
      </c>
      <c r="D715" s="1" t="s">
        <v>37</v>
      </c>
      <c r="E715" t="str">
        <v>609</v>
      </c>
      <c r="G715" t="str">
        <f>TEXT(Table6[[#This Row],[pokedex_number]],"000")</f>
        <v>609</v>
      </c>
    </row>
    <row r="716" spans="1:7" x14ac:dyDescent="0.35">
      <c r="A716" s="1" t="s">
        <v>2752</v>
      </c>
      <c r="B716" t="s">
        <v>1058</v>
      </c>
      <c r="C716" s="1" t="s">
        <v>90</v>
      </c>
      <c r="D716" s="1" t="s">
        <v>37</v>
      </c>
      <c r="E716" t="str">
        <v>610</v>
      </c>
      <c r="G716" t="str">
        <f>TEXT(Table6[[#This Row],[pokedex_number]],"000")</f>
        <v>610</v>
      </c>
    </row>
    <row r="717" spans="1:7" x14ac:dyDescent="0.35">
      <c r="A717" s="1" t="s">
        <v>2756</v>
      </c>
      <c r="B717" t="s">
        <v>2360</v>
      </c>
      <c r="C717" s="1" t="s">
        <v>90</v>
      </c>
      <c r="D717" s="1" t="s">
        <v>37</v>
      </c>
      <c r="E717" t="str">
        <v>611</v>
      </c>
      <c r="G717" t="str">
        <f>TEXT(Table6[[#This Row],[pokedex_number]],"000")</f>
        <v>611</v>
      </c>
    </row>
    <row r="718" spans="1:7" x14ac:dyDescent="0.35">
      <c r="A718" s="1" t="s">
        <v>2760</v>
      </c>
      <c r="B718" t="s">
        <v>2364</v>
      </c>
      <c r="C718" s="1" t="s">
        <v>90</v>
      </c>
      <c r="D718" s="1" t="s">
        <v>37</v>
      </c>
      <c r="E718" t="str">
        <v>612</v>
      </c>
      <c r="G718" t="str">
        <f>TEXT(Table6[[#This Row],[pokedex_number]],"000")</f>
        <v>612</v>
      </c>
    </row>
    <row r="719" spans="1:7" x14ac:dyDescent="0.35">
      <c r="A719" s="1" t="s">
        <v>2764</v>
      </c>
      <c r="B719" t="s">
        <v>2368</v>
      </c>
      <c r="C719" s="1" t="s">
        <v>90</v>
      </c>
      <c r="D719" s="1" t="s">
        <v>37</v>
      </c>
      <c r="E719" t="str">
        <v>613</v>
      </c>
      <c r="G719" t="str">
        <f>TEXT(Table6[[#This Row],[pokedex_number]],"000")</f>
        <v>613</v>
      </c>
    </row>
    <row r="720" spans="1:7" x14ac:dyDescent="0.35">
      <c r="A720" s="1" t="s">
        <v>2768</v>
      </c>
      <c r="B720" t="s">
        <v>2372</v>
      </c>
      <c r="C720" s="1" t="s">
        <v>90</v>
      </c>
      <c r="D720" s="1" t="s">
        <v>37</v>
      </c>
      <c r="E720" t="str">
        <v>614</v>
      </c>
      <c r="G720" t="str">
        <f>TEXT(Table6[[#This Row],[pokedex_number]],"000")</f>
        <v>614</v>
      </c>
    </row>
    <row r="721" spans="1:7" x14ac:dyDescent="0.35">
      <c r="A721" s="1" t="s">
        <v>2772</v>
      </c>
      <c r="B721" t="s">
        <v>903</v>
      </c>
      <c r="C721" s="1" t="s">
        <v>90</v>
      </c>
      <c r="D721" s="1" t="s">
        <v>37</v>
      </c>
      <c r="E721" t="str">
        <v>615</v>
      </c>
      <c r="G721" t="str">
        <f>TEXT(Table6[[#This Row],[pokedex_number]],"000")</f>
        <v>615</v>
      </c>
    </row>
    <row r="722" spans="1:7" x14ac:dyDescent="0.35">
      <c r="A722" s="1" t="s">
        <v>2775</v>
      </c>
      <c r="B722" t="s">
        <v>2379</v>
      </c>
      <c r="C722" s="1" t="s">
        <v>90</v>
      </c>
      <c r="D722" s="1" t="s">
        <v>37</v>
      </c>
      <c r="E722" t="str">
        <v>616</v>
      </c>
      <c r="G722" t="str">
        <f>TEXT(Table6[[#This Row],[pokedex_number]],"000")</f>
        <v>616</v>
      </c>
    </row>
    <row r="723" spans="1:7" x14ac:dyDescent="0.35">
      <c r="A723" s="1" t="s">
        <v>2779</v>
      </c>
      <c r="B723" t="s">
        <v>2383</v>
      </c>
      <c r="C723" s="1" t="s">
        <v>90</v>
      </c>
      <c r="D723" s="1" t="s">
        <v>37</v>
      </c>
      <c r="E723" t="str">
        <v>617</v>
      </c>
      <c r="G723" t="str">
        <f>TEXT(Table6[[#This Row],[pokedex_number]],"000")</f>
        <v>617</v>
      </c>
    </row>
    <row r="724" spans="1:7" x14ac:dyDescent="0.35">
      <c r="A724" s="1" t="s">
        <v>2783</v>
      </c>
      <c r="B724" t="s">
        <v>1443</v>
      </c>
      <c r="C724" s="1" t="s">
        <v>90</v>
      </c>
      <c r="D724" s="1" t="s">
        <v>37</v>
      </c>
      <c r="E724" t="str">
        <v>618</v>
      </c>
      <c r="G724" t="str">
        <f>TEXT(Table6[[#This Row],[pokedex_number]],"000")</f>
        <v>618</v>
      </c>
    </row>
    <row r="725" spans="1:7" x14ac:dyDescent="0.35">
      <c r="A725" s="1" t="s">
        <v>2787</v>
      </c>
      <c r="B725" t="s">
        <v>1443</v>
      </c>
      <c r="C725" s="1" t="s">
        <v>90</v>
      </c>
      <c r="D725" s="1" t="s">
        <v>37</v>
      </c>
      <c r="E725" t="str">
        <v>618</v>
      </c>
      <c r="G725" t="str">
        <f>TEXT(Table6[[#This Row],[pokedex_number]],"000")</f>
        <v>618</v>
      </c>
    </row>
    <row r="726" spans="1:7" x14ac:dyDescent="0.35">
      <c r="A726" s="1" t="s">
        <v>2789</v>
      </c>
      <c r="B726" t="s">
        <v>2390</v>
      </c>
      <c r="C726" s="1" t="s">
        <v>90</v>
      </c>
      <c r="D726" s="1" t="s">
        <v>37</v>
      </c>
      <c r="E726" t="str">
        <v>619</v>
      </c>
      <c r="G726" t="str">
        <f>TEXT(Table6[[#This Row],[pokedex_number]],"000")</f>
        <v>619</v>
      </c>
    </row>
    <row r="727" spans="1:7" x14ac:dyDescent="0.35">
      <c r="A727" s="1" t="s">
        <v>2793</v>
      </c>
      <c r="B727" t="s">
        <v>2394</v>
      </c>
      <c r="C727" s="1" t="s">
        <v>90</v>
      </c>
      <c r="D727" s="1" t="s">
        <v>37</v>
      </c>
      <c r="E727" t="str">
        <v>620</v>
      </c>
      <c r="G727" t="str">
        <f>TEXT(Table6[[#This Row],[pokedex_number]],"000")</f>
        <v>620</v>
      </c>
    </row>
    <row r="728" spans="1:7" x14ac:dyDescent="0.35">
      <c r="A728" s="1" t="s">
        <v>2797</v>
      </c>
      <c r="B728" t="s">
        <v>2398</v>
      </c>
      <c r="C728" s="1" t="s">
        <v>90</v>
      </c>
      <c r="D728" s="1" t="s">
        <v>37</v>
      </c>
      <c r="E728" t="str">
        <v>621</v>
      </c>
      <c r="G728" t="str">
        <f>TEXT(Table6[[#This Row],[pokedex_number]],"000")</f>
        <v>621</v>
      </c>
    </row>
    <row r="729" spans="1:7" x14ac:dyDescent="0.35">
      <c r="A729" s="1" t="s">
        <v>2801</v>
      </c>
      <c r="B729" t="s">
        <v>2402</v>
      </c>
      <c r="C729" s="1" t="s">
        <v>90</v>
      </c>
      <c r="D729" s="1" t="s">
        <v>37</v>
      </c>
      <c r="E729" t="str">
        <v>622</v>
      </c>
      <c r="G729" t="str">
        <f>TEXT(Table6[[#This Row],[pokedex_number]],"000")</f>
        <v>622</v>
      </c>
    </row>
    <row r="730" spans="1:7" x14ac:dyDescent="0.35">
      <c r="A730" s="1" t="s">
        <v>2805</v>
      </c>
      <c r="B730" t="s">
        <v>2406</v>
      </c>
      <c r="C730" s="1" t="s">
        <v>90</v>
      </c>
      <c r="D730" s="1" t="s">
        <v>37</v>
      </c>
      <c r="E730" t="str">
        <v>623</v>
      </c>
      <c r="G730" t="str">
        <f>TEXT(Table6[[#This Row],[pokedex_number]],"000")</f>
        <v>623</v>
      </c>
    </row>
    <row r="731" spans="1:7" x14ac:dyDescent="0.35">
      <c r="A731" s="1" t="s">
        <v>2809</v>
      </c>
      <c r="B731" t="s">
        <v>2410</v>
      </c>
      <c r="C731" s="1" t="s">
        <v>90</v>
      </c>
      <c r="D731" s="1" t="s">
        <v>37</v>
      </c>
      <c r="E731" t="str">
        <v>624</v>
      </c>
      <c r="G731" t="str">
        <f>TEXT(Table6[[#This Row],[pokedex_number]],"000")</f>
        <v>624</v>
      </c>
    </row>
    <row r="732" spans="1:7" x14ac:dyDescent="0.35">
      <c r="A732" s="1" t="s">
        <v>2813</v>
      </c>
      <c r="B732" t="s">
        <v>72</v>
      </c>
      <c r="C732" s="1" t="s">
        <v>90</v>
      </c>
      <c r="D732" s="1" t="s">
        <v>37</v>
      </c>
      <c r="E732" t="str">
        <v>625</v>
      </c>
      <c r="G732" t="str">
        <f>TEXT(Table6[[#This Row],[pokedex_number]],"000")</f>
        <v>625</v>
      </c>
    </row>
    <row r="733" spans="1:7" x14ac:dyDescent="0.35">
      <c r="A733" s="1" t="s">
        <v>2817</v>
      </c>
      <c r="B733" t="s">
        <v>2417</v>
      </c>
      <c r="C733" s="1" t="s">
        <v>90</v>
      </c>
      <c r="D733" s="1" t="s">
        <v>37</v>
      </c>
      <c r="E733" t="str">
        <v>626</v>
      </c>
      <c r="G733" t="str">
        <f>TEXT(Table6[[#This Row],[pokedex_number]],"000")</f>
        <v>626</v>
      </c>
    </row>
    <row r="734" spans="1:7" x14ac:dyDescent="0.35">
      <c r="A734" s="1" t="s">
        <v>2821</v>
      </c>
      <c r="B734" t="s">
        <v>2421</v>
      </c>
      <c r="C734" s="1" t="s">
        <v>90</v>
      </c>
      <c r="D734" s="1" t="s">
        <v>37</v>
      </c>
      <c r="E734" t="str">
        <v>627</v>
      </c>
      <c r="G734" t="str">
        <f>TEXT(Table6[[#This Row],[pokedex_number]],"000")</f>
        <v>627</v>
      </c>
    </row>
    <row r="735" spans="1:7" x14ac:dyDescent="0.35">
      <c r="A735" s="1" t="s">
        <v>2825</v>
      </c>
      <c r="B735" t="s">
        <v>2425</v>
      </c>
      <c r="C735" s="1" t="s">
        <v>90</v>
      </c>
      <c r="D735" s="1" t="s">
        <v>37</v>
      </c>
      <c r="E735" t="str">
        <v>628</v>
      </c>
      <c r="G735" t="str">
        <f>TEXT(Table6[[#This Row],[pokedex_number]],"000")</f>
        <v>628</v>
      </c>
    </row>
    <row r="736" spans="1:7" x14ac:dyDescent="0.35">
      <c r="A736" s="1" t="s">
        <v>2829</v>
      </c>
      <c r="B736" t="s">
        <v>2429</v>
      </c>
      <c r="C736" s="1" t="s">
        <v>90</v>
      </c>
      <c r="D736" s="1" t="s">
        <v>37</v>
      </c>
      <c r="E736" t="str">
        <v>629</v>
      </c>
      <c r="G736" t="str">
        <f>TEXT(Table6[[#This Row],[pokedex_number]],"000")</f>
        <v>629</v>
      </c>
    </row>
    <row r="737" spans="1:7" x14ac:dyDescent="0.35">
      <c r="A737" s="1" t="s">
        <v>2833</v>
      </c>
      <c r="B737" t="s">
        <v>146</v>
      </c>
      <c r="C737" s="1" t="s">
        <v>90</v>
      </c>
      <c r="D737" s="1" t="s">
        <v>37</v>
      </c>
      <c r="E737" t="str">
        <v>630</v>
      </c>
      <c r="G737" t="str">
        <f>TEXT(Table6[[#This Row],[pokedex_number]],"000")</f>
        <v>630</v>
      </c>
    </row>
    <row r="738" spans="1:7" x14ac:dyDescent="0.35">
      <c r="A738" s="1" t="s">
        <v>2837</v>
      </c>
      <c r="B738" t="s">
        <v>2434</v>
      </c>
      <c r="C738" s="1" t="s">
        <v>90</v>
      </c>
      <c r="D738" s="1" t="s">
        <v>37</v>
      </c>
      <c r="E738" t="str">
        <v>631</v>
      </c>
      <c r="G738" t="str">
        <f>TEXT(Table6[[#This Row],[pokedex_number]],"000")</f>
        <v>631</v>
      </c>
    </row>
    <row r="739" spans="1:7" x14ac:dyDescent="0.35">
      <c r="A739" s="1" t="s">
        <v>2841</v>
      </c>
      <c r="B739" t="s">
        <v>2438</v>
      </c>
      <c r="C739" s="1" t="s">
        <v>90</v>
      </c>
      <c r="D739" s="1" t="s">
        <v>37</v>
      </c>
      <c r="E739" t="str">
        <v>632</v>
      </c>
      <c r="G739" t="str">
        <f>TEXT(Table6[[#This Row],[pokedex_number]],"000")</f>
        <v>632</v>
      </c>
    </row>
    <row r="740" spans="1:7" x14ac:dyDescent="0.35">
      <c r="A740" s="1" t="s">
        <v>2845</v>
      </c>
      <c r="B740" t="s">
        <v>2442</v>
      </c>
      <c r="C740" s="1" t="s">
        <v>90</v>
      </c>
      <c r="D740" s="1" t="s">
        <v>37</v>
      </c>
      <c r="E740" t="str">
        <v>633</v>
      </c>
      <c r="G740" t="str">
        <f>TEXT(Table6[[#This Row],[pokedex_number]],"000")</f>
        <v>633</v>
      </c>
    </row>
    <row r="741" spans="1:7" x14ac:dyDescent="0.35">
      <c r="A741" s="1" t="s">
        <v>2849</v>
      </c>
      <c r="B741" t="s">
        <v>109</v>
      </c>
      <c r="C741" s="1" t="s">
        <v>90</v>
      </c>
      <c r="D741" s="1" t="s">
        <v>37</v>
      </c>
      <c r="E741" t="str">
        <v>634</v>
      </c>
      <c r="G741" t="str">
        <f>TEXT(Table6[[#This Row],[pokedex_number]],"000")</f>
        <v>634</v>
      </c>
    </row>
    <row r="742" spans="1:7" x14ac:dyDescent="0.35">
      <c r="A742" s="1" t="s">
        <v>2853</v>
      </c>
      <c r="B742" t="s">
        <v>1358</v>
      </c>
      <c r="C742" s="1" t="s">
        <v>90</v>
      </c>
      <c r="D742" s="1" t="s">
        <v>37</v>
      </c>
      <c r="E742" t="str">
        <v>635</v>
      </c>
      <c r="G742" t="str">
        <f>TEXT(Table6[[#This Row],[pokedex_number]],"000")</f>
        <v>635</v>
      </c>
    </row>
    <row r="743" spans="1:7" x14ac:dyDescent="0.35">
      <c r="A743" s="1" t="s">
        <v>2857</v>
      </c>
      <c r="B743" t="s">
        <v>2452</v>
      </c>
      <c r="C743" s="1" t="s">
        <v>90</v>
      </c>
      <c r="D743" s="1" t="s">
        <v>37</v>
      </c>
      <c r="E743" t="str">
        <v>636</v>
      </c>
      <c r="G743" t="str">
        <f>TEXT(Table6[[#This Row],[pokedex_number]],"000")</f>
        <v>636</v>
      </c>
    </row>
    <row r="744" spans="1:7" x14ac:dyDescent="0.35">
      <c r="A744" s="1" t="s">
        <v>2861</v>
      </c>
      <c r="B744" t="s">
        <v>2456</v>
      </c>
      <c r="C744" s="1" t="s">
        <v>90</v>
      </c>
      <c r="D744" s="1" t="s">
        <v>37</v>
      </c>
      <c r="E744" t="str">
        <v>637</v>
      </c>
      <c r="G744" t="str">
        <f>TEXT(Table6[[#This Row],[pokedex_number]],"000")</f>
        <v>637</v>
      </c>
    </row>
    <row r="745" spans="1:7" x14ac:dyDescent="0.35">
      <c r="A745" s="1" t="s">
        <v>2865</v>
      </c>
      <c r="B745" t="s">
        <v>2460</v>
      </c>
      <c r="C745" s="1" t="s">
        <v>90</v>
      </c>
      <c r="D745" s="1" t="s">
        <v>913</v>
      </c>
      <c r="E745" t="str">
        <v>638</v>
      </c>
      <c r="G745" t="str">
        <f>TEXT(Table6[[#This Row],[pokedex_number]],"000")</f>
        <v>638</v>
      </c>
    </row>
    <row r="746" spans="1:7" x14ac:dyDescent="0.35">
      <c r="A746" s="1" t="s">
        <v>2869</v>
      </c>
      <c r="B746" t="s">
        <v>2464</v>
      </c>
      <c r="C746" s="1" t="s">
        <v>90</v>
      </c>
      <c r="D746" s="1" t="s">
        <v>913</v>
      </c>
      <c r="E746" t="str">
        <v>639</v>
      </c>
      <c r="G746" t="str">
        <f>TEXT(Table6[[#This Row],[pokedex_number]],"000")</f>
        <v>639</v>
      </c>
    </row>
    <row r="747" spans="1:7" x14ac:dyDescent="0.35">
      <c r="A747" s="1" t="s">
        <v>2873</v>
      </c>
      <c r="B747" t="s">
        <v>856</v>
      </c>
      <c r="C747" s="1" t="s">
        <v>90</v>
      </c>
      <c r="D747" s="1" t="s">
        <v>913</v>
      </c>
      <c r="E747" t="str">
        <v>640</v>
      </c>
      <c r="G747" t="str">
        <f>TEXT(Table6[[#This Row],[pokedex_number]],"000")</f>
        <v>640</v>
      </c>
    </row>
    <row r="748" spans="1:7" x14ac:dyDescent="0.35">
      <c r="A748" s="1" t="s">
        <v>2877</v>
      </c>
      <c r="B748" t="s">
        <v>2471</v>
      </c>
      <c r="C748" s="1" t="s">
        <v>90</v>
      </c>
      <c r="D748" s="1" t="s">
        <v>913</v>
      </c>
      <c r="E748" t="str">
        <v>641</v>
      </c>
      <c r="G748" t="str">
        <f>TEXT(Table6[[#This Row],[pokedex_number]],"000")</f>
        <v>641</v>
      </c>
    </row>
    <row r="749" spans="1:7" x14ac:dyDescent="0.35">
      <c r="A749" s="1" t="s">
        <v>2881</v>
      </c>
      <c r="B749" t="s">
        <v>2471</v>
      </c>
      <c r="C749" s="1" t="s">
        <v>90</v>
      </c>
      <c r="D749" s="1" t="s">
        <v>913</v>
      </c>
      <c r="E749" t="str">
        <v>641</v>
      </c>
      <c r="G749" t="str">
        <f>TEXT(Table6[[#This Row],[pokedex_number]],"000")</f>
        <v>641</v>
      </c>
    </row>
    <row r="750" spans="1:7" x14ac:dyDescent="0.35">
      <c r="A750" s="1" t="s">
        <v>2883</v>
      </c>
      <c r="B750" t="s">
        <v>2475</v>
      </c>
      <c r="C750" s="1" t="s">
        <v>90</v>
      </c>
      <c r="D750" s="1" t="s">
        <v>913</v>
      </c>
      <c r="E750" t="str">
        <v>642</v>
      </c>
      <c r="G750" t="str">
        <f>TEXT(Table6[[#This Row],[pokedex_number]],"000")</f>
        <v>642</v>
      </c>
    </row>
    <row r="751" spans="1:7" x14ac:dyDescent="0.35">
      <c r="A751" s="1" t="s">
        <v>2887</v>
      </c>
      <c r="B751" t="s">
        <v>2475</v>
      </c>
      <c r="C751" s="1" t="s">
        <v>90</v>
      </c>
      <c r="D751" s="1" t="s">
        <v>913</v>
      </c>
      <c r="E751" t="str">
        <v>642</v>
      </c>
      <c r="G751" t="str">
        <f>TEXT(Table6[[#This Row],[pokedex_number]],"000")</f>
        <v>642</v>
      </c>
    </row>
    <row r="752" spans="1:7" x14ac:dyDescent="0.35">
      <c r="A752" s="1" t="s">
        <v>2889</v>
      </c>
      <c r="B752" t="s">
        <v>2479</v>
      </c>
      <c r="C752" s="1" t="s">
        <v>90</v>
      </c>
      <c r="D752" s="1" t="s">
        <v>943</v>
      </c>
      <c r="E752" t="str">
        <v>643</v>
      </c>
      <c r="G752" t="str">
        <f>TEXT(Table6[[#This Row],[pokedex_number]],"000")</f>
        <v>643</v>
      </c>
    </row>
    <row r="753" spans="1:7" x14ac:dyDescent="0.35">
      <c r="A753" s="1" t="s">
        <v>2893</v>
      </c>
      <c r="B753" t="s">
        <v>2483</v>
      </c>
      <c r="C753" s="1" t="s">
        <v>90</v>
      </c>
      <c r="D753" s="1" t="s">
        <v>943</v>
      </c>
      <c r="E753" t="str">
        <v>644</v>
      </c>
      <c r="G753" t="str">
        <f>TEXT(Table6[[#This Row],[pokedex_number]],"000")</f>
        <v>644</v>
      </c>
    </row>
    <row r="754" spans="1:7" x14ac:dyDescent="0.35">
      <c r="A754" s="1" t="s">
        <v>2897</v>
      </c>
      <c r="B754" t="s">
        <v>2487</v>
      </c>
      <c r="C754" s="1" t="s">
        <v>90</v>
      </c>
      <c r="D754" s="1" t="s">
        <v>913</v>
      </c>
      <c r="E754" t="str">
        <v>645</v>
      </c>
      <c r="G754" t="str">
        <f>TEXT(Table6[[#This Row],[pokedex_number]],"000")</f>
        <v>645</v>
      </c>
    </row>
    <row r="755" spans="1:7" x14ac:dyDescent="0.35">
      <c r="A755" s="1" t="s">
        <v>2901</v>
      </c>
      <c r="B755" t="s">
        <v>2487</v>
      </c>
      <c r="C755" s="1" t="s">
        <v>90</v>
      </c>
      <c r="D755" s="1" t="s">
        <v>913</v>
      </c>
      <c r="E755" t="str">
        <v>645</v>
      </c>
      <c r="G755" t="str">
        <f>TEXT(Table6[[#This Row],[pokedex_number]],"000")</f>
        <v>645</v>
      </c>
    </row>
    <row r="756" spans="1:7" x14ac:dyDescent="0.35">
      <c r="A756" s="1" t="s">
        <v>2903</v>
      </c>
      <c r="B756" t="s">
        <v>2491</v>
      </c>
      <c r="C756" s="1" t="s">
        <v>90</v>
      </c>
      <c r="D756" s="1" t="s">
        <v>943</v>
      </c>
      <c r="E756" t="str">
        <v>646</v>
      </c>
      <c r="G756" t="str">
        <f>TEXT(Table6[[#This Row],[pokedex_number]],"000")</f>
        <v>646</v>
      </c>
    </row>
    <row r="757" spans="1:7" x14ac:dyDescent="0.35">
      <c r="A757" s="1" t="s">
        <v>2906</v>
      </c>
      <c r="B757" t="s">
        <v>2491</v>
      </c>
      <c r="C757" s="1" t="s">
        <v>90</v>
      </c>
      <c r="D757" s="1" t="s">
        <v>943</v>
      </c>
      <c r="E757" t="str">
        <v>646</v>
      </c>
      <c r="G757" t="str">
        <f>TEXT(Table6[[#This Row],[pokedex_number]],"000")</f>
        <v>646</v>
      </c>
    </row>
    <row r="758" spans="1:7" x14ac:dyDescent="0.35">
      <c r="A758" s="1" t="s">
        <v>2908</v>
      </c>
      <c r="B758" t="s">
        <v>2491</v>
      </c>
      <c r="C758" s="1" t="s">
        <v>90</v>
      </c>
      <c r="D758" s="1" t="s">
        <v>943</v>
      </c>
      <c r="E758" t="str">
        <v>646</v>
      </c>
      <c r="G758" t="str">
        <f>TEXT(Table6[[#This Row],[pokedex_number]],"000")</f>
        <v>646</v>
      </c>
    </row>
    <row r="759" spans="1:7" x14ac:dyDescent="0.35">
      <c r="A759" s="1" t="s">
        <v>2910</v>
      </c>
      <c r="B759" t="s">
        <v>2495</v>
      </c>
      <c r="C759" s="1" t="s">
        <v>90</v>
      </c>
      <c r="D759" s="1" t="s">
        <v>952</v>
      </c>
      <c r="E759" t="str">
        <v>647</v>
      </c>
      <c r="G759" t="str">
        <f>TEXT(Table6[[#This Row],[pokedex_number]],"000")</f>
        <v>647</v>
      </c>
    </row>
    <row r="760" spans="1:7" x14ac:dyDescent="0.35">
      <c r="A760" s="1" t="s">
        <v>2914</v>
      </c>
      <c r="B760" t="s">
        <v>2495</v>
      </c>
      <c r="C760" s="1" t="s">
        <v>90</v>
      </c>
      <c r="D760" s="1" t="s">
        <v>952</v>
      </c>
      <c r="E760" t="str">
        <v>647</v>
      </c>
      <c r="G760" t="str">
        <f>TEXT(Table6[[#This Row],[pokedex_number]],"000")</f>
        <v>647</v>
      </c>
    </row>
    <row r="761" spans="1:7" x14ac:dyDescent="0.35">
      <c r="A761" s="1" t="s">
        <v>2916</v>
      </c>
      <c r="B761" t="s">
        <v>2499</v>
      </c>
      <c r="C761" s="1" t="s">
        <v>90</v>
      </c>
      <c r="D761" s="1" t="s">
        <v>952</v>
      </c>
      <c r="E761" t="str">
        <v>648</v>
      </c>
      <c r="G761" t="str">
        <f>TEXT(Table6[[#This Row],[pokedex_number]],"000")</f>
        <v>648</v>
      </c>
    </row>
    <row r="762" spans="1:7" x14ac:dyDescent="0.35">
      <c r="A762" s="1" t="s">
        <v>2920</v>
      </c>
      <c r="B762" t="s">
        <v>2499</v>
      </c>
      <c r="C762" s="1" t="s">
        <v>90</v>
      </c>
      <c r="D762" s="1" t="s">
        <v>952</v>
      </c>
      <c r="E762" t="str">
        <v>648</v>
      </c>
      <c r="G762" t="str">
        <f>TEXT(Table6[[#This Row],[pokedex_number]],"000")</f>
        <v>648</v>
      </c>
    </row>
    <row r="763" spans="1:7" x14ac:dyDescent="0.35">
      <c r="A763" s="1" t="s">
        <v>2922</v>
      </c>
      <c r="B763" t="s">
        <v>2503</v>
      </c>
      <c r="C763" s="1" t="s">
        <v>90</v>
      </c>
      <c r="D763" s="1" t="s">
        <v>952</v>
      </c>
      <c r="E763" t="str">
        <v>649</v>
      </c>
      <c r="G763" t="str">
        <f>TEXT(Table6[[#This Row],[pokedex_number]],"000")</f>
        <v>649</v>
      </c>
    </row>
    <row r="764" spans="1:7" x14ac:dyDescent="0.35">
      <c r="A764" s="1" t="s">
        <v>2925</v>
      </c>
      <c r="B764" t="s">
        <v>2505</v>
      </c>
      <c r="C764" s="1" t="s">
        <v>95</v>
      </c>
      <c r="D764" s="1" t="s">
        <v>37</v>
      </c>
      <c r="E764" t="str">
        <v>650</v>
      </c>
      <c r="G764" t="str">
        <f>TEXT(Table6[[#This Row],[pokedex_number]],"000")</f>
        <v>650</v>
      </c>
    </row>
    <row r="765" spans="1:7" x14ac:dyDescent="0.35">
      <c r="A765" s="1" t="s">
        <v>2930</v>
      </c>
      <c r="B765" t="s">
        <v>2509</v>
      </c>
      <c r="C765" s="1" t="s">
        <v>95</v>
      </c>
      <c r="D765" s="1" t="s">
        <v>37</v>
      </c>
      <c r="E765" t="str">
        <v>651</v>
      </c>
      <c r="G765" t="str">
        <f>TEXT(Table6[[#This Row],[pokedex_number]],"000")</f>
        <v>651</v>
      </c>
    </row>
    <row r="766" spans="1:7" x14ac:dyDescent="0.35">
      <c r="A766" s="1" t="s">
        <v>2934</v>
      </c>
      <c r="B766" t="s">
        <v>2513</v>
      </c>
      <c r="C766" s="1" t="s">
        <v>95</v>
      </c>
      <c r="D766" s="1" t="s">
        <v>37</v>
      </c>
      <c r="E766" t="str">
        <v>652</v>
      </c>
      <c r="G766" t="str">
        <f>TEXT(Table6[[#This Row],[pokedex_number]],"000")</f>
        <v>652</v>
      </c>
    </row>
    <row r="767" spans="1:7" x14ac:dyDescent="0.35">
      <c r="A767" s="1" t="s">
        <v>2938</v>
      </c>
      <c r="B767" t="s">
        <v>2517</v>
      </c>
      <c r="C767" s="1" t="s">
        <v>95</v>
      </c>
      <c r="D767" s="1" t="s">
        <v>37</v>
      </c>
      <c r="E767" t="str">
        <v>653</v>
      </c>
      <c r="G767" t="str">
        <f>TEXT(Table6[[#This Row],[pokedex_number]],"000")</f>
        <v>653</v>
      </c>
    </row>
    <row r="768" spans="1:7" x14ac:dyDescent="0.35">
      <c r="A768" s="1" t="s">
        <v>2943</v>
      </c>
      <c r="B768" t="s">
        <v>2521</v>
      </c>
      <c r="C768" s="1" t="s">
        <v>95</v>
      </c>
      <c r="D768" s="1" t="s">
        <v>37</v>
      </c>
      <c r="E768" t="str">
        <v>654</v>
      </c>
      <c r="G768" t="str">
        <f>TEXT(Table6[[#This Row],[pokedex_number]],"000")</f>
        <v>654</v>
      </c>
    </row>
    <row r="769" spans="1:7" x14ac:dyDescent="0.35">
      <c r="A769" s="1" t="s">
        <v>2947</v>
      </c>
      <c r="B769" t="s">
        <v>2523</v>
      </c>
      <c r="C769" s="1" t="s">
        <v>95</v>
      </c>
      <c r="D769" s="1" t="s">
        <v>37</v>
      </c>
      <c r="E769" t="str">
        <v>655</v>
      </c>
      <c r="G769" t="str">
        <f>TEXT(Table6[[#This Row],[pokedex_number]],"000")</f>
        <v>655</v>
      </c>
    </row>
    <row r="770" spans="1:7" x14ac:dyDescent="0.35">
      <c r="A770" s="1" t="s">
        <v>2951</v>
      </c>
      <c r="B770" t="s">
        <v>2528</v>
      </c>
      <c r="C770" s="1" t="s">
        <v>95</v>
      </c>
      <c r="D770" s="1" t="s">
        <v>37</v>
      </c>
      <c r="E770" t="str">
        <v>656</v>
      </c>
      <c r="G770" t="str">
        <f>TEXT(Table6[[#This Row],[pokedex_number]],"000")</f>
        <v>656</v>
      </c>
    </row>
    <row r="771" spans="1:7" x14ac:dyDescent="0.35">
      <c r="A771" s="1" t="s">
        <v>2955</v>
      </c>
      <c r="B771" t="s">
        <v>2530</v>
      </c>
      <c r="C771" s="1" t="s">
        <v>95</v>
      </c>
      <c r="D771" s="1" t="s">
        <v>37</v>
      </c>
      <c r="E771" t="str">
        <v>657</v>
      </c>
      <c r="G771" t="str">
        <f>TEXT(Table6[[#This Row],[pokedex_number]],"000")</f>
        <v>657</v>
      </c>
    </row>
    <row r="772" spans="1:7" x14ac:dyDescent="0.35">
      <c r="A772" s="1" t="s">
        <v>2958</v>
      </c>
      <c r="B772" t="s">
        <v>2532</v>
      </c>
      <c r="C772" s="1" t="s">
        <v>95</v>
      </c>
      <c r="D772" s="1" t="s">
        <v>37</v>
      </c>
      <c r="E772" t="str">
        <v>658</v>
      </c>
      <c r="G772" t="str">
        <f>TEXT(Table6[[#This Row],[pokedex_number]],"000")</f>
        <v>658</v>
      </c>
    </row>
    <row r="773" spans="1:7" x14ac:dyDescent="0.35">
      <c r="A773" s="1" t="s">
        <v>2962</v>
      </c>
      <c r="B773" t="s">
        <v>2532</v>
      </c>
      <c r="C773" s="1" t="s">
        <v>95</v>
      </c>
      <c r="D773" s="1" t="s">
        <v>37</v>
      </c>
      <c r="E773" t="str">
        <v>658</v>
      </c>
      <c r="G773" t="str">
        <f>TEXT(Table6[[#This Row],[pokedex_number]],"000")</f>
        <v>658</v>
      </c>
    </row>
    <row r="774" spans="1:7" x14ac:dyDescent="0.35">
      <c r="A774" s="1" t="s">
        <v>2965</v>
      </c>
      <c r="B774" t="s">
        <v>2534</v>
      </c>
      <c r="C774" s="1" t="s">
        <v>95</v>
      </c>
      <c r="D774" s="1" t="s">
        <v>37</v>
      </c>
      <c r="E774" t="str">
        <v>659</v>
      </c>
      <c r="G774" t="str">
        <f>TEXT(Table6[[#This Row],[pokedex_number]],"000")</f>
        <v>659</v>
      </c>
    </row>
    <row r="775" spans="1:7" x14ac:dyDescent="0.35">
      <c r="A775" s="1" t="s">
        <v>2970</v>
      </c>
      <c r="B775" t="s">
        <v>2538</v>
      </c>
      <c r="C775" s="1" t="s">
        <v>95</v>
      </c>
      <c r="D775" s="1" t="s">
        <v>37</v>
      </c>
      <c r="E775" t="str">
        <v>660</v>
      </c>
      <c r="G775" t="str">
        <f>TEXT(Table6[[#This Row],[pokedex_number]],"000")</f>
        <v>660</v>
      </c>
    </row>
    <row r="776" spans="1:7" x14ac:dyDescent="0.35">
      <c r="A776" s="1" t="s">
        <v>2974</v>
      </c>
      <c r="B776" t="s">
        <v>2542</v>
      </c>
      <c r="C776" s="1" t="s">
        <v>95</v>
      </c>
      <c r="D776" s="1" t="s">
        <v>37</v>
      </c>
      <c r="E776" t="str">
        <v>661</v>
      </c>
      <c r="G776" t="str">
        <f>TEXT(Table6[[#This Row],[pokedex_number]],"000")</f>
        <v>661</v>
      </c>
    </row>
    <row r="777" spans="1:7" x14ac:dyDescent="0.35">
      <c r="A777" s="1" t="s">
        <v>2979</v>
      </c>
      <c r="B777" t="s">
        <v>2546</v>
      </c>
      <c r="C777" s="1" t="s">
        <v>95</v>
      </c>
      <c r="D777" s="1" t="s">
        <v>37</v>
      </c>
      <c r="E777" t="str">
        <v>662</v>
      </c>
      <c r="G777" t="str">
        <f>TEXT(Table6[[#This Row],[pokedex_number]],"000")</f>
        <v>662</v>
      </c>
    </row>
    <row r="778" spans="1:7" x14ac:dyDescent="0.35">
      <c r="A778" s="1" t="s">
        <v>2983</v>
      </c>
      <c r="B778" t="s">
        <v>2550</v>
      </c>
      <c r="C778" s="1" t="s">
        <v>95</v>
      </c>
      <c r="D778" s="1" t="s">
        <v>37</v>
      </c>
      <c r="E778" t="str">
        <v>663</v>
      </c>
      <c r="G778" t="str">
        <f>TEXT(Table6[[#This Row],[pokedex_number]],"000")</f>
        <v>663</v>
      </c>
    </row>
    <row r="779" spans="1:7" x14ac:dyDescent="0.35">
      <c r="A779" s="1" t="s">
        <v>2987</v>
      </c>
      <c r="B779" t="s">
        <v>2554</v>
      </c>
      <c r="C779" s="1" t="s">
        <v>95</v>
      </c>
      <c r="D779" s="1" t="s">
        <v>37</v>
      </c>
      <c r="E779" t="str">
        <v>664</v>
      </c>
      <c r="G779" t="str">
        <f>TEXT(Table6[[#This Row],[pokedex_number]],"000")</f>
        <v>664</v>
      </c>
    </row>
    <row r="780" spans="1:7" x14ac:dyDescent="0.35">
      <c r="A780" s="1" t="s">
        <v>2991</v>
      </c>
      <c r="B780" t="s">
        <v>2558</v>
      </c>
      <c r="C780" s="1" t="s">
        <v>95</v>
      </c>
      <c r="D780" s="1" t="s">
        <v>37</v>
      </c>
      <c r="E780" t="str">
        <v>665</v>
      </c>
      <c r="G780" t="str">
        <f>TEXT(Table6[[#This Row],[pokedex_number]],"000")</f>
        <v>665</v>
      </c>
    </row>
    <row r="781" spans="1:7" x14ac:dyDescent="0.35">
      <c r="A781" s="1" t="s">
        <v>2995</v>
      </c>
      <c r="B781" t="s">
        <v>2563</v>
      </c>
      <c r="C781" s="1" t="s">
        <v>95</v>
      </c>
      <c r="D781" s="1" t="s">
        <v>37</v>
      </c>
      <c r="E781" t="str">
        <v>666</v>
      </c>
      <c r="G781" t="str">
        <f>TEXT(Table6[[#This Row],[pokedex_number]],"000")</f>
        <v>666</v>
      </c>
    </row>
    <row r="782" spans="1:7" x14ac:dyDescent="0.35">
      <c r="A782" s="1" t="s">
        <v>2997</v>
      </c>
      <c r="B782" t="s">
        <v>2566</v>
      </c>
      <c r="C782" s="1" t="s">
        <v>95</v>
      </c>
      <c r="D782" s="1" t="s">
        <v>37</v>
      </c>
      <c r="E782" t="str">
        <v>667</v>
      </c>
      <c r="G782" t="str">
        <f>TEXT(Table6[[#This Row],[pokedex_number]],"000")</f>
        <v>667</v>
      </c>
    </row>
    <row r="783" spans="1:7" x14ac:dyDescent="0.35">
      <c r="A783" s="1" t="s">
        <v>3001</v>
      </c>
      <c r="B783" t="s">
        <v>2570</v>
      </c>
      <c r="C783" s="1" t="s">
        <v>95</v>
      </c>
      <c r="D783" s="1" t="s">
        <v>37</v>
      </c>
      <c r="E783" t="str">
        <v>668</v>
      </c>
      <c r="G783" t="str">
        <f>TEXT(Table6[[#This Row],[pokedex_number]],"000")</f>
        <v>668</v>
      </c>
    </row>
    <row r="784" spans="1:7" x14ac:dyDescent="0.35">
      <c r="A784" s="1" t="s">
        <v>3005</v>
      </c>
      <c r="B784" t="s">
        <v>2574</v>
      </c>
      <c r="C784" s="1" t="s">
        <v>95</v>
      </c>
      <c r="D784" s="1" t="s">
        <v>37</v>
      </c>
      <c r="E784" t="str">
        <v>669</v>
      </c>
      <c r="G784" t="str">
        <f>TEXT(Table6[[#This Row],[pokedex_number]],"000")</f>
        <v>669</v>
      </c>
    </row>
    <row r="785" spans="1:7" x14ac:dyDescent="0.35">
      <c r="A785" s="1" t="s">
        <v>3010</v>
      </c>
      <c r="B785" t="s">
        <v>1475</v>
      </c>
      <c r="C785" s="1" t="s">
        <v>95</v>
      </c>
      <c r="D785" s="1" t="s">
        <v>37</v>
      </c>
      <c r="E785" t="str">
        <v>670</v>
      </c>
      <c r="G785" t="str">
        <f>TEXT(Table6[[#This Row],[pokedex_number]],"000")</f>
        <v>670</v>
      </c>
    </row>
    <row r="786" spans="1:7" x14ac:dyDescent="0.35">
      <c r="A786" s="1" t="s">
        <v>3013</v>
      </c>
      <c r="B786" t="s">
        <v>2582</v>
      </c>
      <c r="C786" s="1" t="s">
        <v>95</v>
      </c>
      <c r="D786" s="1" t="s">
        <v>37</v>
      </c>
      <c r="E786" t="str">
        <v>671</v>
      </c>
      <c r="G786" t="str">
        <f>TEXT(Table6[[#This Row],[pokedex_number]],"000")</f>
        <v>671</v>
      </c>
    </row>
    <row r="787" spans="1:7" x14ac:dyDescent="0.35">
      <c r="A787" s="1" t="s">
        <v>3016</v>
      </c>
      <c r="B787" t="s">
        <v>2586</v>
      </c>
      <c r="C787" s="1" t="s">
        <v>95</v>
      </c>
      <c r="D787" s="1" t="s">
        <v>37</v>
      </c>
      <c r="E787" t="str">
        <v>672</v>
      </c>
      <c r="G787" t="str">
        <f>TEXT(Table6[[#This Row],[pokedex_number]],"000")</f>
        <v>672</v>
      </c>
    </row>
    <row r="788" spans="1:7" x14ac:dyDescent="0.35">
      <c r="A788" s="1" t="s">
        <v>3021</v>
      </c>
      <c r="B788" t="s">
        <v>2590</v>
      </c>
      <c r="C788" s="1" t="s">
        <v>95</v>
      </c>
      <c r="D788" s="1" t="s">
        <v>37</v>
      </c>
      <c r="E788" t="str">
        <v>673</v>
      </c>
      <c r="G788" t="str">
        <f>TEXT(Table6[[#This Row],[pokedex_number]],"000")</f>
        <v>673</v>
      </c>
    </row>
    <row r="789" spans="1:7" x14ac:dyDescent="0.35">
      <c r="A789" s="1" t="s">
        <v>3025</v>
      </c>
      <c r="B789" t="s">
        <v>2594</v>
      </c>
      <c r="C789" s="1" t="s">
        <v>95</v>
      </c>
      <c r="D789" s="1" t="s">
        <v>37</v>
      </c>
      <c r="E789" t="str">
        <v>674</v>
      </c>
      <c r="G789" t="str">
        <f>TEXT(Table6[[#This Row],[pokedex_number]],"000")</f>
        <v>674</v>
      </c>
    </row>
    <row r="790" spans="1:7" x14ac:dyDescent="0.35">
      <c r="A790" s="1" t="s">
        <v>3029</v>
      </c>
      <c r="B790" t="s">
        <v>2598</v>
      </c>
      <c r="C790" s="1" t="s">
        <v>95</v>
      </c>
      <c r="D790" s="1" t="s">
        <v>37</v>
      </c>
      <c r="E790" t="str">
        <v>675</v>
      </c>
      <c r="G790" t="str">
        <f>TEXT(Table6[[#This Row],[pokedex_number]],"000")</f>
        <v>675</v>
      </c>
    </row>
    <row r="791" spans="1:7" x14ac:dyDescent="0.35">
      <c r="A791" s="1" t="s">
        <v>3033</v>
      </c>
      <c r="B791" t="s">
        <v>2601</v>
      </c>
      <c r="C791" s="1" t="s">
        <v>95</v>
      </c>
      <c r="D791" s="1" t="s">
        <v>37</v>
      </c>
      <c r="E791" t="str">
        <v>676</v>
      </c>
      <c r="G791" t="str">
        <f>TEXT(Table6[[#This Row],[pokedex_number]],"000")</f>
        <v>676</v>
      </c>
    </row>
    <row r="792" spans="1:7" x14ac:dyDescent="0.35">
      <c r="A792" s="1" t="s">
        <v>3037</v>
      </c>
      <c r="B792" t="s">
        <v>2605</v>
      </c>
      <c r="C792" s="1" t="s">
        <v>95</v>
      </c>
      <c r="D792" s="1" t="s">
        <v>37</v>
      </c>
      <c r="E792" t="str">
        <v>677</v>
      </c>
      <c r="G792" t="str">
        <f>TEXT(Table6[[#This Row],[pokedex_number]],"000")</f>
        <v>677</v>
      </c>
    </row>
    <row r="793" spans="1:7" x14ac:dyDescent="0.35">
      <c r="A793" s="1" t="s">
        <v>3041</v>
      </c>
      <c r="B793" t="s">
        <v>2609</v>
      </c>
      <c r="C793" s="1" t="s">
        <v>95</v>
      </c>
      <c r="D793" s="1" t="s">
        <v>37</v>
      </c>
      <c r="E793" t="str">
        <v>678</v>
      </c>
      <c r="G793" t="str">
        <f>TEXT(Table6[[#This Row],[pokedex_number]],"000")</f>
        <v>678</v>
      </c>
    </row>
    <row r="794" spans="1:7" x14ac:dyDescent="0.35">
      <c r="A794" s="1" t="s">
        <v>3045</v>
      </c>
      <c r="B794" t="s">
        <v>2609</v>
      </c>
      <c r="C794" s="1" t="s">
        <v>95</v>
      </c>
      <c r="D794" s="1" t="s">
        <v>37</v>
      </c>
      <c r="E794" t="str">
        <v>678</v>
      </c>
      <c r="G794" t="str">
        <f>TEXT(Table6[[#This Row],[pokedex_number]],"000")</f>
        <v>678</v>
      </c>
    </row>
    <row r="795" spans="1:7" x14ac:dyDescent="0.35">
      <c r="A795" s="1" t="s">
        <v>3047</v>
      </c>
      <c r="B795" t="s">
        <v>2613</v>
      </c>
      <c r="C795" s="1" t="s">
        <v>95</v>
      </c>
      <c r="D795" s="1" t="s">
        <v>37</v>
      </c>
      <c r="E795" t="str">
        <v>679</v>
      </c>
      <c r="G795" t="str">
        <f>TEXT(Table6[[#This Row],[pokedex_number]],"000")</f>
        <v>679</v>
      </c>
    </row>
    <row r="796" spans="1:7" x14ac:dyDescent="0.35">
      <c r="A796" s="1" t="s">
        <v>3051</v>
      </c>
      <c r="B796" t="s">
        <v>944</v>
      </c>
      <c r="C796" s="1" t="s">
        <v>95</v>
      </c>
      <c r="D796" s="1" t="s">
        <v>37</v>
      </c>
      <c r="E796" t="str">
        <v>680</v>
      </c>
      <c r="G796" t="str">
        <f>TEXT(Table6[[#This Row],[pokedex_number]],"000")</f>
        <v>680</v>
      </c>
    </row>
    <row r="797" spans="1:7" x14ac:dyDescent="0.35">
      <c r="A797" s="1" t="s">
        <v>3055</v>
      </c>
      <c r="B797" t="s">
        <v>2620</v>
      </c>
      <c r="C797" s="1" t="s">
        <v>95</v>
      </c>
      <c r="D797" s="1" t="s">
        <v>37</v>
      </c>
      <c r="E797" t="str">
        <v>681</v>
      </c>
      <c r="G797" t="str">
        <f>TEXT(Table6[[#This Row],[pokedex_number]],"000")</f>
        <v>681</v>
      </c>
    </row>
    <row r="798" spans="1:7" x14ac:dyDescent="0.35">
      <c r="A798" s="1" t="s">
        <v>3060</v>
      </c>
      <c r="B798" t="s">
        <v>2620</v>
      </c>
      <c r="C798" s="1" t="s">
        <v>95</v>
      </c>
      <c r="D798" s="1" t="s">
        <v>37</v>
      </c>
      <c r="E798" t="str">
        <v>681</v>
      </c>
      <c r="G798" t="str">
        <f>TEXT(Table6[[#This Row],[pokedex_number]],"000")</f>
        <v>681</v>
      </c>
    </row>
    <row r="799" spans="1:7" x14ac:dyDescent="0.35">
      <c r="A799" s="1" t="s">
        <v>3062</v>
      </c>
      <c r="B799" t="s">
        <v>2624</v>
      </c>
      <c r="C799" s="1" t="s">
        <v>95</v>
      </c>
      <c r="D799" s="1" t="s">
        <v>37</v>
      </c>
      <c r="E799" t="str">
        <v>682</v>
      </c>
      <c r="G799" t="str">
        <f>TEXT(Table6[[#This Row],[pokedex_number]],"000")</f>
        <v>682</v>
      </c>
    </row>
    <row r="800" spans="1:7" x14ac:dyDescent="0.35">
      <c r="A800" s="1" t="s">
        <v>3067</v>
      </c>
      <c r="B800" t="s">
        <v>2628</v>
      </c>
      <c r="C800" s="1" t="s">
        <v>95</v>
      </c>
      <c r="D800" s="1" t="s">
        <v>37</v>
      </c>
      <c r="E800" t="str">
        <v>683</v>
      </c>
      <c r="G800" t="str">
        <f>TEXT(Table6[[#This Row],[pokedex_number]],"000")</f>
        <v>683</v>
      </c>
    </row>
    <row r="801" spans="1:7" x14ac:dyDescent="0.35">
      <c r="A801" s="1" t="s">
        <v>3071</v>
      </c>
      <c r="B801" t="s">
        <v>2632</v>
      </c>
      <c r="C801" s="1" t="s">
        <v>95</v>
      </c>
      <c r="D801" s="1" t="s">
        <v>37</v>
      </c>
      <c r="E801" t="str">
        <v>684</v>
      </c>
      <c r="G801" t="str">
        <f>TEXT(Table6[[#This Row],[pokedex_number]],"000")</f>
        <v>684</v>
      </c>
    </row>
    <row r="802" spans="1:7" x14ac:dyDescent="0.35">
      <c r="A802" s="1" t="s">
        <v>3076</v>
      </c>
      <c r="B802" t="s">
        <v>2636</v>
      </c>
      <c r="C802" s="1" t="s">
        <v>95</v>
      </c>
      <c r="D802" s="1" t="s">
        <v>37</v>
      </c>
      <c r="E802" t="str">
        <v>685</v>
      </c>
      <c r="G802" t="str">
        <f>TEXT(Table6[[#This Row],[pokedex_number]],"000")</f>
        <v>685</v>
      </c>
    </row>
    <row r="803" spans="1:7" x14ac:dyDescent="0.35">
      <c r="A803" s="1" t="s">
        <v>3080</v>
      </c>
      <c r="B803" t="s">
        <v>2640</v>
      </c>
      <c r="C803" s="1" t="s">
        <v>95</v>
      </c>
      <c r="D803" s="1" t="s">
        <v>37</v>
      </c>
      <c r="E803" t="str">
        <v>686</v>
      </c>
      <c r="G803" t="str">
        <f>TEXT(Table6[[#This Row],[pokedex_number]],"000")</f>
        <v>686</v>
      </c>
    </row>
    <row r="804" spans="1:7" x14ac:dyDescent="0.35">
      <c r="A804" s="1" t="s">
        <v>3084</v>
      </c>
      <c r="B804" t="s">
        <v>2644</v>
      </c>
      <c r="C804" s="1" t="s">
        <v>95</v>
      </c>
      <c r="D804" s="1" t="s">
        <v>37</v>
      </c>
      <c r="E804" t="str">
        <v>687</v>
      </c>
      <c r="G804" t="str">
        <f>TEXT(Table6[[#This Row],[pokedex_number]],"000")</f>
        <v>687</v>
      </c>
    </row>
    <row r="805" spans="1:7" x14ac:dyDescent="0.35">
      <c r="A805" s="1" t="s">
        <v>3088</v>
      </c>
      <c r="B805" t="s">
        <v>2648</v>
      </c>
      <c r="C805" s="1" t="s">
        <v>95</v>
      </c>
      <c r="D805" s="1" t="s">
        <v>37</v>
      </c>
      <c r="E805" t="str">
        <v>688</v>
      </c>
      <c r="G805" t="str">
        <f>TEXT(Table6[[#This Row],[pokedex_number]],"000")</f>
        <v>688</v>
      </c>
    </row>
    <row r="806" spans="1:7" x14ac:dyDescent="0.35">
      <c r="A806" s="1" t="s">
        <v>3092</v>
      </c>
      <c r="B806" t="s">
        <v>2652</v>
      </c>
      <c r="C806" s="1" t="s">
        <v>95</v>
      </c>
      <c r="D806" s="1" t="s">
        <v>37</v>
      </c>
      <c r="E806" t="str">
        <v>689</v>
      </c>
      <c r="G806" t="str">
        <f>TEXT(Table6[[#This Row],[pokedex_number]],"000")</f>
        <v>689</v>
      </c>
    </row>
    <row r="807" spans="1:7" x14ac:dyDescent="0.35">
      <c r="A807" s="1" t="s">
        <v>3096</v>
      </c>
      <c r="B807" t="s">
        <v>2656</v>
      </c>
      <c r="C807" s="1" t="s">
        <v>95</v>
      </c>
      <c r="D807" s="1" t="s">
        <v>37</v>
      </c>
      <c r="E807" t="str">
        <v>690</v>
      </c>
      <c r="G807" t="str">
        <f>TEXT(Table6[[#This Row],[pokedex_number]],"000")</f>
        <v>690</v>
      </c>
    </row>
    <row r="808" spans="1:7" x14ac:dyDescent="0.35">
      <c r="A808" s="1" t="s">
        <v>3100</v>
      </c>
      <c r="B808" t="s">
        <v>2660</v>
      </c>
      <c r="C808" s="1" t="s">
        <v>95</v>
      </c>
      <c r="D808" s="1" t="s">
        <v>37</v>
      </c>
      <c r="E808" t="str">
        <v>691</v>
      </c>
      <c r="G808" t="str">
        <f>TEXT(Table6[[#This Row],[pokedex_number]],"000")</f>
        <v>691</v>
      </c>
    </row>
    <row r="809" spans="1:7" x14ac:dyDescent="0.35">
      <c r="A809" s="1" t="s">
        <v>3104</v>
      </c>
      <c r="B809" t="s">
        <v>2663</v>
      </c>
      <c r="C809" s="1" t="s">
        <v>95</v>
      </c>
      <c r="D809" s="1" t="s">
        <v>37</v>
      </c>
      <c r="E809" t="str">
        <v>692</v>
      </c>
      <c r="G809" t="str">
        <f>TEXT(Table6[[#This Row],[pokedex_number]],"000")</f>
        <v>692</v>
      </c>
    </row>
    <row r="810" spans="1:7" x14ac:dyDescent="0.35">
      <c r="A810" s="1" t="s">
        <v>3108</v>
      </c>
      <c r="B810" t="s">
        <v>2667</v>
      </c>
      <c r="C810" s="1" t="s">
        <v>95</v>
      </c>
      <c r="D810" s="1" t="s">
        <v>37</v>
      </c>
      <c r="E810" t="str">
        <v>693</v>
      </c>
      <c r="G810" t="str">
        <f>TEXT(Table6[[#This Row],[pokedex_number]],"000")</f>
        <v>693</v>
      </c>
    </row>
    <row r="811" spans="1:7" x14ac:dyDescent="0.35">
      <c r="A811" s="1" t="s">
        <v>3112</v>
      </c>
      <c r="B811" t="s">
        <v>2671</v>
      </c>
      <c r="C811" s="1" t="s">
        <v>95</v>
      </c>
      <c r="D811" s="1" t="s">
        <v>37</v>
      </c>
      <c r="E811" t="str">
        <v>694</v>
      </c>
      <c r="G811" t="str">
        <f>TEXT(Table6[[#This Row],[pokedex_number]],"000")</f>
        <v>694</v>
      </c>
    </row>
    <row r="812" spans="1:7" x14ac:dyDescent="0.35">
      <c r="A812" s="1" t="s">
        <v>3116</v>
      </c>
      <c r="B812" t="s">
        <v>2675</v>
      </c>
      <c r="C812" s="1" t="s">
        <v>95</v>
      </c>
      <c r="D812" s="1" t="s">
        <v>37</v>
      </c>
      <c r="E812" t="str">
        <v>695</v>
      </c>
      <c r="G812" t="str">
        <f>TEXT(Table6[[#This Row],[pokedex_number]],"000")</f>
        <v>695</v>
      </c>
    </row>
    <row r="813" spans="1:7" x14ac:dyDescent="0.35">
      <c r="A813" s="1" t="s">
        <v>3120</v>
      </c>
      <c r="B813" t="s">
        <v>2679</v>
      </c>
      <c r="C813" s="1" t="s">
        <v>95</v>
      </c>
      <c r="D813" s="1" t="s">
        <v>37</v>
      </c>
      <c r="E813" t="str">
        <v>696</v>
      </c>
      <c r="G813" t="str">
        <f>TEXT(Table6[[#This Row],[pokedex_number]],"000")</f>
        <v>696</v>
      </c>
    </row>
    <row r="814" spans="1:7" x14ac:dyDescent="0.35">
      <c r="A814" s="1" t="s">
        <v>3124</v>
      </c>
      <c r="B814" t="s">
        <v>2683</v>
      </c>
      <c r="C814" s="1" t="s">
        <v>95</v>
      </c>
      <c r="D814" s="1" t="s">
        <v>37</v>
      </c>
      <c r="E814" t="str">
        <v>697</v>
      </c>
      <c r="G814" t="str">
        <f>TEXT(Table6[[#This Row],[pokedex_number]],"000")</f>
        <v>697</v>
      </c>
    </row>
    <row r="815" spans="1:7" x14ac:dyDescent="0.35">
      <c r="A815" s="1" t="s">
        <v>3128</v>
      </c>
      <c r="B815" t="s">
        <v>2687</v>
      </c>
      <c r="C815" s="1" t="s">
        <v>95</v>
      </c>
      <c r="D815" s="1" t="s">
        <v>37</v>
      </c>
      <c r="E815" t="str">
        <v>698</v>
      </c>
      <c r="G815" t="str">
        <f>TEXT(Table6[[#This Row],[pokedex_number]],"000")</f>
        <v>698</v>
      </c>
    </row>
    <row r="816" spans="1:7" x14ac:dyDescent="0.35">
      <c r="A816" s="1" t="s">
        <v>3132</v>
      </c>
      <c r="B816" t="s">
        <v>2691</v>
      </c>
      <c r="C816" s="1" t="s">
        <v>95</v>
      </c>
      <c r="D816" s="1" t="s">
        <v>37</v>
      </c>
      <c r="E816" t="str">
        <v>699</v>
      </c>
      <c r="G816" t="str">
        <f>TEXT(Table6[[#This Row],[pokedex_number]],"000")</f>
        <v>699</v>
      </c>
    </row>
    <row r="817" spans="1:7" x14ac:dyDescent="0.35">
      <c r="A817" s="1" t="s">
        <v>3136</v>
      </c>
      <c r="B817" t="s">
        <v>1311</v>
      </c>
      <c r="C817" s="1" t="s">
        <v>95</v>
      </c>
      <c r="D817" s="1" t="s">
        <v>37</v>
      </c>
      <c r="E817" t="str">
        <v>700</v>
      </c>
      <c r="G817" t="str">
        <f>TEXT(Table6[[#This Row],[pokedex_number]],"000")</f>
        <v>700</v>
      </c>
    </row>
    <row r="818" spans="1:7" x14ac:dyDescent="0.35">
      <c r="A818" s="1" t="s">
        <v>3140</v>
      </c>
      <c r="B818" t="s">
        <v>2698</v>
      </c>
      <c r="C818" s="1" t="s">
        <v>95</v>
      </c>
      <c r="D818" s="1" t="s">
        <v>37</v>
      </c>
      <c r="E818" t="str">
        <v>701</v>
      </c>
      <c r="G818" t="str">
        <f>TEXT(Table6[[#This Row],[pokedex_number]],"000")</f>
        <v>701</v>
      </c>
    </row>
    <row r="819" spans="1:7" x14ac:dyDescent="0.35">
      <c r="A819" s="1" t="s">
        <v>3144</v>
      </c>
      <c r="B819" t="s">
        <v>2703</v>
      </c>
      <c r="C819" s="1" t="s">
        <v>95</v>
      </c>
      <c r="D819" s="1" t="s">
        <v>37</v>
      </c>
      <c r="E819" t="str">
        <v>702</v>
      </c>
      <c r="G819" t="str">
        <f>TEXT(Table6[[#This Row],[pokedex_number]],"000")</f>
        <v>702</v>
      </c>
    </row>
    <row r="820" spans="1:7" x14ac:dyDescent="0.35">
      <c r="A820" s="1" t="s">
        <v>3147</v>
      </c>
      <c r="B820" t="s">
        <v>2707</v>
      </c>
      <c r="C820" s="1" t="s">
        <v>95</v>
      </c>
      <c r="D820" s="1" t="s">
        <v>37</v>
      </c>
      <c r="E820" t="str">
        <v>703</v>
      </c>
      <c r="G820" t="str">
        <f>TEXT(Table6[[#This Row],[pokedex_number]],"000")</f>
        <v>703</v>
      </c>
    </row>
    <row r="821" spans="1:7" x14ac:dyDescent="0.35">
      <c r="A821" s="1" t="s">
        <v>3151</v>
      </c>
      <c r="B821" t="s">
        <v>2711</v>
      </c>
      <c r="C821" s="1" t="s">
        <v>95</v>
      </c>
      <c r="D821" s="1" t="s">
        <v>37</v>
      </c>
      <c r="E821" t="str">
        <v>704</v>
      </c>
      <c r="G821" t="str">
        <f>TEXT(Table6[[#This Row],[pokedex_number]],"000")</f>
        <v>704</v>
      </c>
    </row>
    <row r="822" spans="1:7" x14ac:dyDescent="0.35">
      <c r="A822" s="1" t="s">
        <v>3156</v>
      </c>
      <c r="B822" t="s">
        <v>2715</v>
      </c>
      <c r="C822" s="1" t="s">
        <v>95</v>
      </c>
      <c r="D822" s="1" t="s">
        <v>37</v>
      </c>
      <c r="E822" t="str">
        <v>705</v>
      </c>
      <c r="G822" t="str">
        <f>TEXT(Table6[[#This Row],[pokedex_number]],"000")</f>
        <v>705</v>
      </c>
    </row>
    <row r="823" spans="1:7" x14ac:dyDescent="0.35">
      <c r="A823" s="1" t="s">
        <v>3160</v>
      </c>
      <c r="B823" t="s">
        <v>2719</v>
      </c>
      <c r="C823" s="1" t="s">
        <v>95</v>
      </c>
      <c r="D823" s="1" t="s">
        <v>37</v>
      </c>
      <c r="E823" t="str">
        <v>706</v>
      </c>
      <c r="G823" t="str">
        <f>TEXT(Table6[[#This Row],[pokedex_number]],"000")</f>
        <v>706</v>
      </c>
    </row>
    <row r="824" spans="1:7" x14ac:dyDescent="0.35">
      <c r="A824" s="1" t="s">
        <v>3164</v>
      </c>
      <c r="B824" t="s">
        <v>2723</v>
      </c>
      <c r="C824" s="1" t="s">
        <v>95</v>
      </c>
      <c r="D824" s="1" t="s">
        <v>37</v>
      </c>
      <c r="E824" t="str">
        <v>707</v>
      </c>
      <c r="G824" t="str">
        <f>TEXT(Table6[[#This Row],[pokedex_number]],"000")</f>
        <v>707</v>
      </c>
    </row>
    <row r="825" spans="1:7" x14ac:dyDescent="0.35">
      <c r="A825" s="1" t="s">
        <v>3168</v>
      </c>
      <c r="B825" t="s">
        <v>2727</v>
      </c>
      <c r="C825" s="1" t="s">
        <v>95</v>
      </c>
      <c r="D825" s="1" t="s">
        <v>37</v>
      </c>
      <c r="E825" t="str">
        <v>708</v>
      </c>
      <c r="G825" t="str">
        <f>TEXT(Table6[[#This Row],[pokedex_number]],"000")</f>
        <v>708</v>
      </c>
    </row>
    <row r="826" spans="1:7" x14ac:dyDescent="0.35">
      <c r="A826" s="1" t="s">
        <v>3172</v>
      </c>
      <c r="B826" t="s">
        <v>2731</v>
      </c>
      <c r="C826" s="1" t="s">
        <v>95</v>
      </c>
      <c r="D826" s="1" t="s">
        <v>37</v>
      </c>
      <c r="E826" t="str">
        <v>709</v>
      </c>
      <c r="G826" t="str">
        <f>TEXT(Table6[[#This Row],[pokedex_number]],"000")</f>
        <v>709</v>
      </c>
    </row>
    <row r="827" spans="1:7" x14ac:dyDescent="0.35">
      <c r="A827" s="1" t="s">
        <v>3176</v>
      </c>
      <c r="B827" t="s">
        <v>2735</v>
      </c>
      <c r="C827" s="1" t="s">
        <v>95</v>
      </c>
      <c r="D827" s="1" t="s">
        <v>37</v>
      </c>
      <c r="E827" t="str">
        <v>710</v>
      </c>
      <c r="G827" t="str">
        <f>TEXT(Table6[[#This Row],[pokedex_number]],"000")</f>
        <v>710</v>
      </c>
    </row>
    <row r="828" spans="1:7" x14ac:dyDescent="0.35">
      <c r="A828" s="1" t="s">
        <v>3180</v>
      </c>
      <c r="B828" t="s">
        <v>2735</v>
      </c>
      <c r="C828" s="1" t="s">
        <v>95</v>
      </c>
      <c r="D828" s="1" t="s">
        <v>37</v>
      </c>
      <c r="E828" t="str">
        <v>710</v>
      </c>
      <c r="G828" t="str">
        <f>TEXT(Table6[[#This Row],[pokedex_number]],"000")</f>
        <v>710</v>
      </c>
    </row>
    <row r="829" spans="1:7" x14ac:dyDescent="0.35">
      <c r="A829" s="1" t="s">
        <v>3182</v>
      </c>
      <c r="B829" t="s">
        <v>2735</v>
      </c>
      <c r="C829" s="1" t="s">
        <v>95</v>
      </c>
      <c r="D829" s="1" t="s">
        <v>37</v>
      </c>
      <c r="E829" t="str">
        <v>710</v>
      </c>
      <c r="G829" t="str">
        <f>TEXT(Table6[[#This Row],[pokedex_number]],"000")</f>
        <v>710</v>
      </c>
    </row>
    <row r="830" spans="1:7" x14ac:dyDescent="0.35">
      <c r="A830" s="1" t="s">
        <v>3184</v>
      </c>
      <c r="B830" t="s">
        <v>2735</v>
      </c>
      <c r="C830" s="1" t="s">
        <v>95</v>
      </c>
      <c r="D830" s="1" t="s">
        <v>37</v>
      </c>
      <c r="E830" t="str">
        <v>710</v>
      </c>
      <c r="G830" t="str">
        <f>TEXT(Table6[[#This Row],[pokedex_number]],"000")</f>
        <v>710</v>
      </c>
    </row>
    <row r="831" spans="1:7" x14ac:dyDescent="0.35">
      <c r="A831" s="1" t="s">
        <v>3186</v>
      </c>
      <c r="B831" t="s">
        <v>2739</v>
      </c>
      <c r="C831" s="1" t="s">
        <v>95</v>
      </c>
      <c r="D831" s="1" t="s">
        <v>37</v>
      </c>
      <c r="E831" t="str">
        <v>711</v>
      </c>
      <c r="G831" t="str">
        <f>TEXT(Table6[[#This Row],[pokedex_number]],"000")</f>
        <v>711</v>
      </c>
    </row>
    <row r="832" spans="1:7" x14ac:dyDescent="0.35">
      <c r="A832" s="1" t="s">
        <v>3190</v>
      </c>
      <c r="B832" t="s">
        <v>2739</v>
      </c>
      <c r="C832" s="1" t="s">
        <v>95</v>
      </c>
      <c r="D832" s="1" t="s">
        <v>37</v>
      </c>
      <c r="E832" t="str">
        <v>711</v>
      </c>
      <c r="G832" t="str">
        <f>TEXT(Table6[[#This Row],[pokedex_number]],"000")</f>
        <v>711</v>
      </c>
    </row>
    <row r="833" spans="1:7" x14ac:dyDescent="0.35">
      <c r="A833" s="1" t="s">
        <v>3192</v>
      </c>
      <c r="B833" t="s">
        <v>2739</v>
      </c>
      <c r="C833" s="1" t="s">
        <v>95</v>
      </c>
      <c r="D833" s="1" t="s">
        <v>37</v>
      </c>
      <c r="E833" t="str">
        <v>711</v>
      </c>
      <c r="G833" t="str">
        <f>TEXT(Table6[[#This Row],[pokedex_number]],"000")</f>
        <v>711</v>
      </c>
    </row>
    <row r="834" spans="1:7" x14ac:dyDescent="0.35">
      <c r="A834" s="1" t="s">
        <v>3194</v>
      </c>
      <c r="B834" t="s">
        <v>2739</v>
      </c>
      <c r="C834" s="1" t="s">
        <v>95</v>
      </c>
      <c r="D834" s="1" t="s">
        <v>37</v>
      </c>
      <c r="E834" t="str">
        <v>711</v>
      </c>
      <c r="G834" t="str">
        <f>TEXT(Table6[[#This Row],[pokedex_number]],"000")</f>
        <v>711</v>
      </c>
    </row>
    <row r="835" spans="1:7" x14ac:dyDescent="0.35">
      <c r="A835" s="1" t="s">
        <v>3196</v>
      </c>
      <c r="B835" t="s">
        <v>2743</v>
      </c>
      <c r="C835" s="1" t="s">
        <v>95</v>
      </c>
      <c r="D835" s="1" t="s">
        <v>37</v>
      </c>
      <c r="E835" t="str">
        <v>712</v>
      </c>
      <c r="G835" t="str">
        <f>TEXT(Table6[[#This Row],[pokedex_number]],"000")</f>
        <v>712</v>
      </c>
    </row>
    <row r="836" spans="1:7" x14ac:dyDescent="0.35">
      <c r="A836" s="1" t="s">
        <v>3200</v>
      </c>
      <c r="B836" t="s">
        <v>2747</v>
      </c>
      <c r="C836" s="1" t="s">
        <v>95</v>
      </c>
      <c r="D836" s="1" t="s">
        <v>37</v>
      </c>
      <c r="E836" t="str">
        <v>713</v>
      </c>
      <c r="G836" t="str">
        <f>TEXT(Table6[[#This Row],[pokedex_number]],"000")</f>
        <v>713</v>
      </c>
    </row>
    <row r="837" spans="1:7" x14ac:dyDescent="0.35">
      <c r="A837" s="1" t="s">
        <v>3204</v>
      </c>
      <c r="B837" t="s">
        <v>2751</v>
      </c>
      <c r="C837" s="1" t="s">
        <v>95</v>
      </c>
      <c r="D837" s="1" t="s">
        <v>37</v>
      </c>
      <c r="E837" t="str">
        <v>714</v>
      </c>
      <c r="G837" t="str">
        <f>TEXT(Table6[[#This Row],[pokedex_number]],"000")</f>
        <v>714</v>
      </c>
    </row>
    <row r="838" spans="1:7" x14ac:dyDescent="0.35">
      <c r="A838" s="1" t="s">
        <v>3208</v>
      </c>
      <c r="B838" t="s">
        <v>2755</v>
      </c>
      <c r="C838" s="1" t="s">
        <v>95</v>
      </c>
      <c r="D838" s="1" t="s">
        <v>37</v>
      </c>
      <c r="E838" t="str">
        <v>715</v>
      </c>
      <c r="G838" t="str">
        <f>TEXT(Table6[[#This Row],[pokedex_number]],"000")</f>
        <v>715</v>
      </c>
    </row>
    <row r="839" spans="1:7" x14ac:dyDescent="0.35">
      <c r="A839" s="1" t="s">
        <v>3212</v>
      </c>
      <c r="B839" t="s">
        <v>2759</v>
      </c>
      <c r="C839" s="1" t="s">
        <v>95</v>
      </c>
      <c r="D839" s="1" t="s">
        <v>943</v>
      </c>
      <c r="E839" t="str">
        <v>716</v>
      </c>
      <c r="G839" t="str">
        <f>TEXT(Table6[[#This Row],[pokedex_number]],"000")</f>
        <v>716</v>
      </c>
    </row>
    <row r="840" spans="1:7" x14ac:dyDescent="0.35">
      <c r="A840" s="1" t="s">
        <v>3216</v>
      </c>
      <c r="B840" t="s">
        <v>2763</v>
      </c>
      <c r="C840" s="1" t="s">
        <v>95</v>
      </c>
      <c r="D840" s="1" t="s">
        <v>943</v>
      </c>
      <c r="E840" t="str">
        <v>717</v>
      </c>
      <c r="G840" t="str">
        <f>TEXT(Table6[[#This Row],[pokedex_number]],"000")</f>
        <v>717</v>
      </c>
    </row>
    <row r="841" spans="1:7" x14ac:dyDescent="0.35">
      <c r="A841" s="1" t="s">
        <v>3220</v>
      </c>
      <c r="B841" t="s">
        <v>2767</v>
      </c>
      <c r="C841" s="1" t="s">
        <v>95</v>
      </c>
      <c r="D841" s="1" t="s">
        <v>943</v>
      </c>
      <c r="E841" t="str">
        <v>718</v>
      </c>
      <c r="G841" t="str">
        <f>TEXT(Table6[[#This Row],[pokedex_number]],"000")</f>
        <v>718</v>
      </c>
    </row>
    <row r="842" spans="1:7" x14ac:dyDescent="0.35">
      <c r="A842" s="1" t="s">
        <v>3226</v>
      </c>
      <c r="B842" t="s">
        <v>2767</v>
      </c>
      <c r="C842" s="1" t="s">
        <v>95</v>
      </c>
      <c r="D842" s="1" t="s">
        <v>943</v>
      </c>
      <c r="E842" t="str">
        <v>718</v>
      </c>
      <c r="G842" t="str">
        <f>TEXT(Table6[[#This Row],[pokedex_number]],"000")</f>
        <v>718</v>
      </c>
    </row>
    <row r="843" spans="1:7" x14ac:dyDescent="0.35">
      <c r="A843" s="1" t="s">
        <v>3228</v>
      </c>
      <c r="B843" t="s">
        <v>2767</v>
      </c>
      <c r="C843" s="1" t="s">
        <v>95</v>
      </c>
      <c r="D843" s="1" t="s">
        <v>943</v>
      </c>
      <c r="E843" t="str">
        <v>718</v>
      </c>
      <c r="G843" t="str">
        <f>TEXT(Table6[[#This Row],[pokedex_number]],"000")</f>
        <v>718</v>
      </c>
    </row>
    <row r="844" spans="1:7" x14ac:dyDescent="0.35">
      <c r="A844" s="1" t="s">
        <v>3230</v>
      </c>
      <c r="B844" t="s">
        <v>2771</v>
      </c>
      <c r="C844" s="1" t="s">
        <v>95</v>
      </c>
      <c r="D844" s="1" t="s">
        <v>952</v>
      </c>
      <c r="E844" t="str">
        <v>719</v>
      </c>
      <c r="G844" t="str">
        <f>TEXT(Table6[[#This Row],[pokedex_number]],"000")</f>
        <v>719</v>
      </c>
    </row>
    <row r="845" spans="1:7" x14ac:dyDescent="0.35">
      <c r="A845" s="1" t="s">
        <v>3233</v>
      </c>
      <c r="B845" t="s">
        <v>2771</v>
      </c>
      <c r="C845" s="1" t="s">
        <v>95</v>
      </c>
      <c r="D845" s="1" t="s">
        <v>952</v>
      </c>
      <c r="E845" t="str">
        <v>719</v>
      </c>
      <c r="G845" t="str">
        <f>TEXT(Table6[[#This Row],[pokedex_number]],"000")</f>
        <v>719</v>
      </c>
    </row>
    <row r="846" spans="1:7" x14ac:dyDescent="0.35">
      <c r="A846" s="1" t="s">
        <v>3235</v>
      </c>
      <c r="B846" t="s">
        <v>2283</v>
      </c>
      <c r="C846" s="1" t="s">
        <v>95</v>
      </c>
      <c r="D846" s="1" t="s">
        <v>952</v>
      </c>
      <c r="E846" t="str">
        <v>720</v>
      </c>
      <c r="G846" t="str">
        <f>TEXT(Table6[[#This Row],[pokedex_number]],"000")</f>
        <v>720</v>
      </c>
    </row>
    <row r="847" spans="1:7" x14ac:dyDescent="0.35">
      <c r="A847" s="1" t="s">
        <v>3239</v>
      </c>
      <c r="B847" t="s">
        <v>2283</v>
      </c>
      <c r="C847" s="1" t="s">
        <v>95</v>
      </c>
      <c r="D847" s="1" t="s">
        <v>952</v>
      </c>
      <c r="E847" t="str">
        <v>720</v>
      </c>
      <c r="G847" t="str">
        <f>TEXT(Table6[[#This Row],[pokedex_number]],"000")</f>
        <v>720</v>
      </c>
    </row>
    <row r="848" spans="1:7" x14ac:dyDescent="0.35">
      <c r="A848" s="1" t="s">
        <v>3241</v>
      </c>
      <c r="B848" t="s">
        <v>2778</v>
      </c>
      <c r="C848" s="1" t="s">
        <v>95</v>
      </c>
      <c r="D848" s="1" t="s">
        <v>952</v>
      </c>
      <c r="E848" t="str">
        <v>721</v>
      </c>
      <c r="G848" t="str">
        <f>TEXT(Table6[[#This Row],[pokedex_number]],"000")</f>
        <v>721</v>
      </c>
    </row>
    <row r="849" spans="1:7" x14ac:dyDescent="0.35">
      <c r="A849" s="1" t="s">
        <v>3244</v>
      </c>
      <c r="B849" t="s">
        <v>2782</v>
      </c>
      <c r="C849" s="1" t="s">
        <v>106</v>
      </c>
      <c r="D849" s="1" t="s">
        <v>37</v>
      </c>
      <c r="E849" t="str">
        <v>722</v>
      </c>
      <c r="G849" t="str">
        <f>TEXT(Table6[[#This Row],[pokedex_number]],"000")</f>
        <v>722</v>
      </c>
    </row>
    <row r="850" spans="1:7" x14ac:dyDescent="0.35">
      <c r="A850" s="1" t="s">
        <v>3249</v>
      </c>
      <c r="B850" t="s">
        <v>2786</v>
      </c>
      <c r="C850" s="1" t="s">
        <v>106</v>
      </c>
      <c r="D850" s="1" t="s">
        <v>37</v>
      </c>
      <c r="E850" t="str">
        <v>723</v>
      </c>
      <c r="G850" t="str">
        <f>TEXT(Table6[[#This Row],[pokedex_number]],"000")</f>
        <v>723</v>
      </c>
    </row>
    <row r="851" spans="1:7" x14ac:dyDescent="0.35">
      <c r="A851" s="1" t="s">
        <v>3253</v>
      </c>
      <c r="B851" t="s">
        <v>2788</v>
      </c>
      <c r="C851" s="1" t="s">
        <v>106</v>
      </c>
      <c r="D851" s="1" t="s">
        <v>37</v>
      </c>
      <c r="E851" t="str">
        <v>724</v>
      </c>
      <c r="G851" t="str">
        <f>TEXT(Table6[[#This Row],[pokedex_number]],"000")</f>
        <v>724</v>
      </c>
    </row>
    <row r="852" spans="1:7" x14ac:dyDescent="0.35">
      <c r="A852" s="1" t="s">
        <v>3257</v>
      </c>
      <c r="B852" t="s">
        <v>2792</v>
      </c>
      <c r="C852" s="1" t="s">
        <v>106</v>
      </c>
      <c r="D852" s="1" t="s">
        <v>37</v>
      </c>
      <c r="E852" t="str">
        <v>725</v>
      </c>
      <c r="G852" t="str">
        <f>TEXT(Table6[[#This Row],[pokedex_number]],"000")</f>
        <v>725</v>
      </c>
    </row>
    <row r="853" spans="1:7" x14ac:dyDescent="0.35">
      <c r="A853" s="1" t="s">
        <v>3261</v>
      </c>
      <c r="B853" t="s">
        <v>2796</v>
      </c>
      <c r="C853" s="1" t="s">
        <v>106</v>
      </c>
      <c r="D853" s="1" t="s">
        <v>37</v>
      </c>
      <c r="E853" t="str">
        <v>726</v>
      </c>
      <c r="G853" t="str">
        <f>TEXT(Table6[[#This Row],[pokedex_number]],"000")</f>
        <v>726</v>
      </c>
    </row>
    <row r="854" spans="1:7" x14ac:dyDescent="0.35">
      <c r="A854" s="1" t="s">
        <v>3265</v>
      </c>
      <c r="B854" t="s">
        <v>2800</v>
      </c>
      <c r="C854" s="1" t="s">
        <v>106</v>
      </c>
      <c r="D854" s="1" t="s">
        <v>37</v>
      </c>
      <c r="E854" t="str">
        <v>727</v>
      </c>
      <c r="G854" t="str">
        <f>TEXT(Table6[[#This Row],[pokedex_number]],"000")</f>
        <v>727</v>
      </c>
    </row>
    <row r="855" spans="1:7" x14ac:dyDescent="0.35">
      <c r="A855" s="1" t="s">
        <v>3269</v>
      </c>
      <c r="B855" t="s">
        <v>2804</v>
      </c>
      <c r="C855" s="1" t="s">
        <v>106</v>
      </c>
      <c r="D855" s="1" t="s">
        <v>37</v>
      </c>
      <c r="E855" t="str">
        <v>728</v>
      </c>
      <c r="G855" t="str">
        <f>TEXT(Table6[[#This Row],[pokedex_number]],"000")</f>
        <v>728</v>
      </c>
    </row>
    <row r="856" spans="1:7" x14ac:dyDescent="0.35">
      <c r="A856" s="1" t="s">
        <v>3274</v>
      </c>
      <c r="B856" t="s">
        <v>2808</v>
      </c>
      <c r="C856" s="1" t="s">
        <v>106</v>
      </c>
      <c r="D856" s="1" t="s">
        <v>37</v>
      </c>
      <c r="E856" t="str">
        <v>729</v>
      </c>
      <c r="G856" t="str">
        <f>TEXT(Table6[[#This Row],[pokedex_number]],"000")</f>
        <v>729</v>
      </c>
    </row>
    <row r="857" spans="1:7" x14ac:dyDescent="0.35">
      <c r="A857" s="1" t="s">
        <v>3278</v>
      </c>
      <c r="B857" t="s">
        <v>2812</v>
      </c>
      <c r="C857" s="1" t="s">
        <v>106</v>
      </c>
      <c r="D857" s="1" t="s">
        <v>37</v>
      </c>
      <c r="E857" t="str">
        <v>730</v>
      </c>
      <c r="G857" t="str">
        <f>TEXT(Table6[[#This Row],[pokedex_number]],"000")</f>
        <v>730</v>
      </c>
    </row>
    <row r="858" spans="1:7" x14ac:dyDescent="0.35">
      <c r="A858" s="1" t="s">
        <v>3282</v>
      </c>
      <c r="B858" t="s">
        <v>2816</v>
      </c>
      <c r="C858" s="1" t="s">
        <v>106</v>
      </c>
      <c r="D858" s="1" t="s">
        <v>37</v>
      </c>
      <c r="E858" t="str">
        <v>731</v>
      </c>
      <c r="G858" t="str">
        <f>TEXT(Table6[[#This Row],[pokedex_number]],"000")</f>
        <v>731</v>
      </c>
    </row>
    <row r="859" spans="1:7" x14ac:dyDescent="0.35">
      <c r="A859" s="1" t="s">
        <v>3286</v>
      </c>
      <c r="B859" t="s">
        <v>2820</v>
      </c>
      <c r="C859" s="1" t="s">
        <v>106</v>
      </c>
      <c r="D859" s="1" t="s">
        <v>37</v>
      </c>
      <c r="E859" t="str">
        <v>732</v>
      </c>
      <c r="G859" t="str">
        <f>TEXT(Table6[[#This Row],[pokedex_number]],"000")</f>
        <v>732</v>
      </c>
    </row>
    <row r="860" spans="1:7" x14ac:dyDescent="0.35">
      <c r="A860" s="1" t="s">
        <v>3290</v>
      </c>
      <c r="B860" t="s">
        <v>2824</v>
      </c>
      <c r="C860" s="1" t="s">
        <v>106</v>
      </c>
      <c r="D860" s="1" t="s">
        <v>37</v>
      </c>
      <c r="E860" t="str">
        <v>733</v>
      </c>
      <c r="G860" t="str">
        <f>TEXT(Table6[[#This Row],[pokedex_number]],"000")</f>
        <v>733</v>
      </c>
    </row>
    <row r="861" spans="1:7" x14ac:dyDescent="0.35">
      <c r="A861" s="1" t="s">
        <v>3294</v>
      </c>
      <c r="B861" t="s">
        <v>2828</v>
      </c>
      <c r="C861" s="1" t="s">
        <v>106</v>
      </c>
      <c r="D861" s="1" t="s">
        <v>37</v>
      </c>
      <c r="E861" t="str">
        <v>734</v>
      </c>
      <c r="G861" t="str">
        <f>TEXT(Table6[[#This Row],[pokedex_number]],"000")</f>
        <v>734</v>
      </c>
    </row>
    <row r="862" spans="1:7" x14ac:dyDescent="0.35">
      <c r="A862" s="1" t="s">
        <v>3299</v>
      </c>
      <c r="B862" t="s">
        <v>2832</v>
      </c>
      <c r="C862" s="1" t="s">
        <v>106</v>
      </c>
      <c r="D862" s="1" t="s">
        <v>37</v>
      </c>
      <c r="E862" t="str">
        <v>735</v>
      </c>
      <c r="G862" t="str">
        <f>TEXT(Table6[[#This Row],[pokedex_number]],"000")</f>
        <v>735</v>
      </c>
    </row>
    <row r="863" spans="1:7" x14ac:dyDescent="0.35">
      <c r="A863" s="1" t="s">
        <v>3303</v>
      </c>
      <c r="B863" t="s">
        <v>2836</v>
      </c>
      <c r="C863" s="1" t="s">
        <v>106</v>
      </c>
      <c r="D863" s="1" t="s">
        <v>37</v>
      </c>
      <c r="E863" t="str">
        <v>736</v>
      </c>
      <c r="G863" t="str">
        <f>TEXT(Table6[[#This Row],[pokedex_number]],"000")</f>
        <v>736</v>
      </c>
    </row>
    <row r="864" spans="1:7" x14ac:dyDescent="0.35">
      <c r="A864" s="1" t="s">
        <v>3307</v>
      </c>
      <c r="B864" t="s">
        <v>2840</v>
      </c>
      <c r="C864" s="1" t="s">
        <v>106</v>
      </c>
      <c r="D864" s="1" t="s">
        <v>37</v>
      </c>
      <c r="E864" t="str">
        <v>737</v>
      </c>
      <c r="G864" t="str">
        <f>TEXT(Table6[[#This Row],[pokedex_number]],"000")</f>
        <v>737</v>
      </c>
    </row>
    <row r="865" spans="1:7" x14ac:dyDescent="0.35">
      <c r="A865" s="1" t="s">
        <v>3312</v>
      </c>
      <c r="B865" t="s">
        <v>2844</v>
      </c>
      <c r="C865" s="1" t="s">
        <v>106</v>
      </c>
      <c r="D865" s="1" t="s">
        <v>37</v>
      </c>
      <c r="E865" t="str">
        <v>738</v>
      </c>
      <c r="G865" t="str">
        <f>TEXT(Table6[[#This Row],[pokedex_number]],"000")</f>
        <v>738</v>
      </c>
    </row>
    <row r="866" spans="1:7" x14ac:dyDescent="0.35">
      <c r="A866" s="1" t="s">
        <v>3316</v>
      </c>
      <c r="B866" t="s">
        <v>2848</v>
      </c>
      <c r="C866" s="1" t="s">
        <v>106</v>
      </c>
      <c r="D866" s="1" t="s">
        <v>37</v>
      </c>
      <c r="E866" t="str">
        <v>739</v>
      </c>
      <c r="G866" t="str">
        <f>TEXT(Table6[[#This Row],[pokedex_number]],"000")</f>
        <v>739</v>
      </c>
    </row>
    <row r="867" spans="1:7" x14ac:dyDescent="0.35">
      <c r="A867" s="1" t="s">
        <v>3320</v>
      </c>
      <c r="B867" t="s">
        <v>2852</v>
      </c>
      <c r="C867" s="1" t="s">
        <v>106</v>
      </c>
      <c r="D867" s="1" t="s">
        <v>37</v>
      </c>
      <c r="E867" t="str">
        <v>740</v>
      </c>
      <c r="G867" t="str">
        <f>TEXT(Table6[[#This Row],[pokedex_number]],"000")</f>
        <v>740</v>
      </c>
    </row>
    <row r="868" spans="1:7" x14ac:dyDescent="0.35">
      <c r="A868" s="1" t="s">
        <v>3324</v>
      </c>
      <c r="B868" t="s">
        <v>2856</v>
      </c>
      <c r="C868" s="1" t="s">
        <v>106</v>
      </c>
      <c r="D868" s="1" t="s">
        <v>37</v>
      </c>
      <c r="E868" t="str">
        <v>741</v>
      </c>
      <c r="G868" t="str">
        <f>TEXT(Table6[[#This Row],[pokedex_number]],"000")</f>
        <v>741</v>
      </c>
    </row>
    <row r="869" spans="1:7" x14ac:dyDescent="0.35">
      <c r="A869" s="1" t="s">
        <v>3329</v>
      </c>
      <c r="B869" t="s">
        <v>2856</v>
      </c>
      <c r="C869" s="1" t="s">
        <v>106</v>
      </c>
      <c r="D869" s="1" t="s">
        <v>37</v>
      </c>
      <c r="E869" t="str">
        <v>741</v>
      </c>
      <c r="G869" t="str">
        <f>TEXT(Table6[[#This Row],[pokedex_number]],"000")</f>
        <v>741</v>
      </c>
    </row>
    <row r="870" spans="1:7" x14ac:dyDescent="0.35">
      <c r="A870" s="1" t="s">
        <v>3331</v>
      </c>
      <c r="B870" t="s">
        <v>2856</v>
      </c>
      <c r="C870" s="1" t="s">
        <v>106</v>
      </c>
      <c r="D870" s="1" t="s">
        <v>37</v>
      </c>
      <c r="E870" t="str">
        <v>741</v>
      </c>
      <c r="G870" t="str">
        <f>TEXT(Table6[[#This Row],[pokedex_number]],"000")</f>
        <v>741</v>
      </c>
    </row>
    <row r="871" spans="1:7" x14ac:dyDescent="0.35">
      <c r="A871" s="1" t="s">
        <v>3333</v>
      </c>
      <c r="B871" t="s">
        <v>2856</v>
      </c>
      <c r="C871" s="1" t="s">
        <v>106</v>
      </c>
      <c r="D871" s="1" t="s">
        <v>37</v>
      </c>
      <c r="E871" t="str">
        <v>741</v>
      </c>
      <c r="G871" t="str">
        <f>TEXT(Table6[[#This Row],[pokedex_number]],"000")</f>
        <v>741</v>
      </c>
    </row>
    <row r="872" spans="1:7" x14ac:dyDescent="0.35">
      <c r="A872" s="1" t="s">
        <v>3335</v>
      </c>
      <c r="B872" t="s">
        <v>2860</v>
      </c>
      <c r="C872" s="1" t="s">
        <v>106</v>
      </c>
      <c r="D872" s="1" t="s">
        <v>37</v>
      </c>
      <c r="E872" t="str">
        <v>742</v>
      </c>
      <c r="G872" t="str">
        <f>TEXT(Table6[[#This Row],[pokedex_number]],"000")</f>
        <v>742</v>
      </c>
    </row>
    <row r="873" spans="1:7" x14ac:dyDescent="0.35">
      <c r="A873" s="1" t="s">
        <v>3339</v>
      </c>
      <c r="B873" t="s">
        <v>2864</v>
      </c>
      <c r="C873" s="1" t="s">
        <v>106</v>
      </c>
      <c r="D873" s="1" t="s">
        <v>37</v>
      </c>
      <c r="E873" t="str">
        <v>743</v>
      </c>
      <c r="G873" t="str">
        <f>TEXT(Table6[[#This Row],[pokedex_number]],"000")</f>
        <v>743</v>
      </c>
    </row>
    <row r="874" spans="1:7" x14ac:dyDescent="0.35">
      <c r="A874" s="1" t="s">
        <v>3343</v>
      </c>
      <c r="B874" t="s">
        <v>2868</v>
      </c>
      <c r="C874" s="1" t="s">
        <v>106</v>
      </c>
      <c r="D874" s="1" t="s">
        <v>37</v>
      </c>
      <c r="E874" t="str">
        <v>744</v>
      </c>
      <c r="G874" t="str">
        <f>TEXT(Table6[[#This Row],[pokedex_number]],"000")</f>
        <v>744</v>
      </c>
    </row>
    <row r="875" spans="1:7" x14ac:dyDescent="0.35">
      <c r="A875" s="1" t="s">
        <v>3347</v>
      </c>
      <c r="B875" t="s">
        <v>2868</v>
      </c>
      <c r="C875" s="1" t="s">
        <v>106</v>
      </c>
      <c r="D875" s="1" t="s">
        <v>37</v>
      </c>
      <c r="E875" t="str">
        <v>744</v>
      </c>
      <c r="G875" t="str">
        <f>TEXT(Table6[[#This Row],[pokedex_number]],"000")</f>
        <v>744</v>
      </c>
    </row>
    <row r="876" spans="1:7" x14ac:dyDescent="0.35">
      <c r="A876" s="1" t="s">
        <v>3349</v>
      </c>
      <c r="B876" t="s">
        <v>2872</v>
      </c>
      <c r="C876" s="1" t="s">
        <v>106</v>
      </c>
      <c r="D876" s="1" t="s">
        <v>37</v>
      </c>
      <c r="E876" t="str">
        <v>745</v>
      </c>
      <c r="G876" t="str">
        <f>TEXT(Table6[[#This Row],[pokedex_number]],"000")</f>
        <v>745</v>
      </c>
    </row>
    <row r="877" spans="1:7" x14ac:dyDescent="0.35">
      <c r="A877" s="1" t="s">
        <v>3353</v>
      </c>
      <c r="B877" t="s">
        <v>2872</v>
      </c>
      <c r="C877" s="1" t="s">
        <v>106</v>
      </c>
      <c r="D877" s="1" t="s">
        <v>37</v>
      </c>
      <c r="E877" t="str">
        <v>745</v>
      </c>
      <c r="G877" t="str">
        <f>TEXT(Table6[[#This Row],[pokedex_number]],"000")</f>
        <v>745</v>
      </c>
    </row>
    <row r="878" spans="1:7" x14ac:dyDescent="0.35">
      <c r="A878" s="1" t="s">
        <v>3355</v>
      </c>
      <c r="B878" t="s">
        <v>2872</v>
      </c>
      <c r="C878" s="1" t="s">
        <v>106</v>
      </c>
      <c r="D878" s="1" t="s">
        <v>37</v>
      </c>
      <c r="E878" t="str">
        <v>745</v>
      </c>
      <c r="G878" t="str">
        <f>TEXT(Table6[[#This Row],[pokedex_number]],"000")</f>
        <v>745</v>
      </c>
    </row>
    <row r="879" spans="1:7" x14ac:dyDescent="0.35">
      <c r="A879" s="1" t="s">
        <v>3357</v>
      </c>
      <c r="B879" t="s">
        <v>2876</v>
      </c>
      <c r="C879" s="1" t="s">
        <v>106</v>
      </c>
      <c r="D879" s="1" t="s">
        <v>37</v>
      </c>
      <c r="E879" t="str">
        <v>746</v>
      </c>
      <c r="G879" t="str">
        <f>TEXT(Table6[[#This Row],[pokedex_number]],"000")</f>
        <v>746</v>
      </c>
    </row>
    <row r="880" spans="1:7" x14ac:dyDescent="0.35">
      <c r="A880" s="1" t="s">
        <v>3362</v>
      </c>
      <c r="B880" t="s">
        <v>2876</v>
      </c>
      <c r="C880" s="1" t="s">
        <v>106</v>
      </c>
      <c r="D880" s="1" t="s">
        <v>37</v>
      </c>
      <c r="E880" t="str">
        <v>746</v>
      </c>
      <c r="G880" t="str">
        <f>TEXT(Table6[[#This Row],[pokedex_number]],"000")</f>
        <v>746</v>
      </c>
    </row>
    <row r="881" spans="1:7" x14ac:dyDescent="0.35">
      <c r="A881" s="1" t="s">
        <v>3364</v>
      </c>
      <c r="B881" t="s">
        <v>2880</v>
      </c>
      <c r="C881" s="1" t="s">
        <v>106</v>
      </c>
      <c r="D881" s="1" t="s">
        <v>37</v>
      </c>
      <c r="E881" t="str">
        <v>747</v>
      </c>
      <c r="G881" t="str">
        <f>TEXT(Table6[[#This Row],[pokedex_number]],"000")</f>
        <v>747</v>
      </c>
    </row>
    <row r="882" spans="1:7" x14ac:dyDescent="0.35">
      <c r="A882" s="1" t="s">
        <v>3369</v>
      </c>
      <c r="B882" t="s">
        <v>2882</v>
      </c>
      <c r="C882" s="1" t="s">
        <v>106</v>
      </c>
      <c r="D882" s="1" t="s">
        <v>37</v>
      </c>
      <c r="E882" t="str">
        <v>748</v>
      </c>
      <c r="G882" t="str">
        <f>TEXT(Table6[[#This Row],[pokedex_number]],"000")</f>
        <v>748</v>
      </c>
    </row>
    <row r="883" spans="1:7" x14ac:dyDescent="0.35">
      <c r="A883" s="1" t="s">
        <v>3373</v>
      </c>
      <c r="B883" t="s">
        <v>2886</v>
      </c>
      <c r="C883" s="1" t="s">
        <v>106</v>
      </c>
      <c r="D883" s="1" t="s">
        <v>37</v>
      </c>
      <c r="E883" t="str">
        <v>749</v>
      </c>
      <c r="G883" t="str">
        <f>TEXT(Table6[[#This Row],[pokedex_number]],"000")</f>
        <v>749</v>
      </c>
    </row>
    <row r="884" spans="1:7" x14ac:dyDescent="0.35">
      <c r="A884" s="1" t="s">
        <v>3378</v>
      </c>
      <c r="B884" t="s">
        <v>2888</v>
      </c>
      <c r="C884" s="1" t="s">
        <v>106</v>
      </c>
      <c r="D884" s="1" t="s">
        <v>37</v>
      </c>
      <c r="E884" t="str">
        <v>750</v>
      </c>
      <c r="G884" t="str">
        <f>TEXT(Table6[[#This Row],[pokedex_number]],"000")</f>
        <v>750</v>
      </c>
    </row>
    <row r="885" spans="1:7" x14ac:dyDescent="0.35">
      <c r="A885" s="1" t="s">
        <v>3382</v>
      </c>
      <c r="B885" t="s">
        <v>2892</v>
      </c>
      <c r="C885" s="1" t="s">
        <v>106</v>
      </c>
      <c r="D885" s="1" t="s">
        <v>37</v>
      </c>
      <c r="E885" t="str">
        <v>751</v>
      </c>
      <c r="G885" t="str">
        <f>TEXT(Table6[[#This Row],[pokedex_number]],"000")</f>
        <v>751</v>
      </c>
    </row>
    <row r="886" spans="1:7" x14ac:dyDescent="0.35">
      <c r="A886" s="1" t="s">
        <v>3387</v>
      </c>
      <c r="B886" t="s">
        <v>2896</v>
      </c>
      <c r="C886" s="1" t="s">
        <v>106</v>
      </c>
      <c r="D886" s="1" t="s">
        <v>37</v>
      </c>
      <c r="E886" t="str">
        <v>752</v>
      </c>
      <c r="G886" t="str">
        <f>TEXT(Table6[[#This Row],[pokedex_number]],"000")</f>
        <v>752</v>
      </c>
    </row>
    <row r="887" spans="1:7" x14ac:dyDescent="0.35">
      <c r="A887" s="1" t="s">
        <v>3391</v>
      </c>
      <c r="B887" t="s">
        <v>2900</v>
      </c>
      <c r="C887" s="1" t="s">
        <v>106</v>
      </c>
      <c r="D887" s="1" t="s">
        <v>37</v>
      </c>
      <c r="E887" t="str">
        <v>753</v>
      </c>
      <c r="G887" t="str">
        <f>TEXT(Table6[[#This Row],[pokedex_number]],"000")</f>
        <v>753</v>
      </c>
    </row>
    <row r="888" spans="1:7" x14ac:dyDescent="0.35">
      <c r="A888" s="1" t="s">
        <v>3395</v>
      </c>
      <c r="B888" t="s">
        <v>2902</v>
      </c>
      <c r="C888" s="1" t="s">
        <v>106</v>
      </c>
      <c r="D888" s="1" t="s">
        <v>37</v>
      </c>
      <c r="E888" t="str">
        <v>754</v>
      </c>
      <c r="G888" t="str">
        <f>TEXT(Table6[[#This Row],[pokedex_number]],"000")</f>
        <v>754</v>
      </c>
    </row>
    <row r="889" spans="1:7" x14ac:dyDescent="0.35">
      <c r="A889" s="1" t="s">
        <v>3399</v>
      </c>
      <c r="B889" t="s">
        <v>2905</v>
      </c>
      <c r="C889" s="1" t="s">
        <v>106</v>
      </c>
      <c r="D889" s="1" t="s">
        <v>37</v>
      </c>
      <c r="E889" t="str">
        <v>755</v>
      </c>
      <c r="G889" t="str">
        <f>TEXT(Table6[[#This Row],[pokedex_number]],"000")</f>
        <v>755</v>
      </c>
    </row>
    <row r="890" spans="1:7" x14ac:dyDescent="0.35">
      <c r="A890" s="1" t="s">
        <v>3403</v>
      </c>
      <c r="B890" t="s">
        <v>2907</v>
      </c>
      <c r="C890" s="1" t="s">
        <v>106</v>
      </c>
      <c r="D890" s="1" t="s">
        <v>37</v>
      </c>
      <c r="E890" t="str">
        <v>756</v>
      </c>
      <c r="G890" t="str">
        <f>TEXT(Table6[[#This Row],[pokedex_number]],"000")</f>
        <v>756</v>
      </c>
    </row>
    <row r="891" spans="1:7" x14ac:dyDescent="0.35">
      <c r="A891" s="1" t="s">
        <v>3407</v>
      </c>
      <c r="B891" t="s">
        <v>2909</v>
      </c>
      <c r="C891" s="1" t="s">
        <v>106</v>
      </c>
      <c r="D891" s="1" t="s">
        <v>37</v>
      </c>
      <c r="E891" t="str">
        <v>757</v>
      </c>
      <c r="G891" t="str">
        <f>TEXT(Table6[[#This Row],[pokedex_number]],"000")</f>
        <v>757</v>
      </c>
    </row>
    <row r="892" spans="1:7" x14ac:dyDescent="0.35">
      <c r="A892" s="1" t="s">
        <v>3412</v>
      </c>
      <c r="B892" t="s">
        <v>2913</v>
      </c>
      <c r="C892" s="1" t="s">
        <v>106</v>
      </c>
      <c r="D892" s="1" t="s">
        <v>37</v>
      </c>
      <c r="E892" t="str">
        <v>758</v>
      </c>
      <c r="G892" t="str">
        <f>TEXT(Table6[[#This Row],[pokedex_number]],"000")</f>
        <v>758</v>
      </c>
    </row>
    <row r="893" spans="1:7" x14ac:dyDescent="0.35">
      <c r="A893" s="1" t="s">
        <v>3416</v>
      </c>
      <c r="B893" t="s">
        <v>2915</v>
      </c>
      <c r="C893" s="1" t="s">
        <v>106</v>
      </c>
      <c r="D893" s="1" t="s">
        <v>37</v>
      </c>
      <c r="E893" t="str">
        <v>759</v>
      </c>
      <c r="G893" t="str">
        <f>TEXT(Table6[[#This Row],[pokedex_number]],"000")</f>
        <v>759</v>
      </c>
    </row>
    <row r="894" spans="1:7" x14ac:dyDescent="0.35">
      <c r="A894" s="1" t="s">
        <v>3421</v>
      </c>
      <c r="B894" t="s">
        <v>2919</v>
      </c>
      <c r="C894" s="1" t="s">
        <v>106</v>
      </c>
      <c r="D894" s="1" t="s">
        <v>37</v>
      </c>
      <c r="E894" t="str">
        <v>760</v>
      </c>
      <c r="G894" t="str">
        <f>TEXT(Table6[[#This Row],[pokedex_number]],"000")</f>
        <v>760</v>
      </c>
    </row>
    <row r="895" spans="1:7" x14ac:dyDescent="0.35">
      <c r="A895" s="1" t="s">
        <v>3425</v>
      </c>
      <c r="B895" t="s">
        <v>2921</v>
      </c>
      <c r="C895" s="1" t="s">
        <v>106</v>
      </c>
      <c r="D895" s="1" t="s">
        <v>37</v>
      </c>
      <c r="E895" t="str">
        <v>761</v>
      </c>
      <c r="G895" t="str">
        <f>TEXT(Table6[[#This Row],[pokedex_number]],"000")</f>
        <v>761</v>
      </c>
    </row>
    <row r="896" spans="1:7" x14ac:dyDescent="0.35">
      <c r="A896" s="1" t="s">
        <v>3429</v>
      </c>
      <c r="B896" t="s">
        <v>2924</v>
      </c>
      <c r="C896" s="1" t="s">
        <v>106</v>
      </c>
      <c r="D896" s="1" t="s">
        <v>37</v>
      </c>
      <c r="E896" t="str">
        <v>762</v>
      </c>
      <c r="G896" t="str">
        <f>TEXT(Table6[[#This Row],[pokedex_number]],"000")</f>
        <v>762</v>
      </c>
    </row>
    <row r="897" spans="1:7" x14ac:dyDescent="0.35">
      <c r="A897" s="1" t="s">
        <v>3433</v>
      </c>
      <c r="B897" t="s">
        <v>2929</v>
      </c>
      <c r="C897" s="1" t="s">
        <v>106</v>
      </c>
      <c r="D897" s="1" t="s">
        <v>37</v>
      </c>
      <c r="E897" t="str">
        <v>763</v>
      </c>
      <c r="G897" t="str">
        <f>TEXT(Table6[[#This Row],[pokedex_number]],"000")</f>
        <v>763</v>
      </c>
    </row>
    <row r="898" spans="1:7" x14ac:dyDescent="0.35">
      <c r="A898" s="1" t="s">
        <v>3438</v>
      </c>
      <c r="B898" t="s">
        <v>2933</v>
      </c>
      <c r="C898" s="1" t="s">
        <v>106</v>
      </c>
      <c r="D898" s="1" t="s">
        <v>37</v>
      </c>
      <c r="E898" t="str">
        <v>764</v>
      </c>
      <c r="G898" t="str">
        <f>TEXT(Table6[[#This Row],[pokedex_number]],"000")</f>
        <v>764</v>
      </c>
    </row>
    <row r="899" spans="1:7" x14ac:dyDescent="0.35">
      <c r="A899" s="1" t="s">
        <v>3443</v>
      </c>
      <c r="B899" t="s">
        <v>2937</v>
      </c>
      <c r="C899" s="1" t="s">
        <v>106</v>
      </c>
      <c r="D899" s="1" t="s">
        <v>37</v>
      </c>
      <c r="E899" t="str">
        <v>765</v>
      </c>
      <c r="G899" t="str">
        <f>TEXT(Table6[[#This Row],[pokedex_number]],"000")</f>
        <v>765</v>
      </c>
    </row>
    <row r="900" spans="1:7" x14ac:dyDescent="0.35">
      <c r="A900" s="1" t="s">
        <v>3447</v>
      </c>
      <c r="B900" t="s">
        <v>2942</v>
      </c>
      <c r="C900" s="1" t="s">
        <v>106</v>
      </c>
      <c r="D900" s="1" t="s">
        <v>37</v>
      </c>
      <c r="E900" t="str">
        <v>766</v>
      </c>
      <c r="G900" t="str">
        <f>TEXT(Table6[[#This Row],[pokedex_number]],"000")</f>
        <v>766</v>
      </c>
    </row>
    <row r="901" spans="1:7" x14ac:dyDescent="0.35">
      <c r="A901" s="1" t="s">
        <v>3451</v>
      </c>
      <c r="B901" t="s">
        <v>2946</v>
      </c>
      <c r="C901" s="1" t="s">
        <v>106</v>
      </c>
      <c r="D901" s="1" t="s">
        <v>37</v>
      </c>
      <c r="E901" t="str">
        <v>767</v>
      </c>
      <c r="G901" t="str">
        <f>TEXT(Table6[[#This Row],[pokedex_number]],"000")</f>
        <v>767</v>
      </c>
    </row>
    <row r="902" spans="1:7" x14ac:dyDescent="0.35">
      <c r="A902" s="1" t="s">
        <v>3455</v>
      </c>
      <c r="B902" t="s">
        <v>2950</v>
      </c>
      <c r="C902" s="1" t="s">
        <v>106</v>
      </c>
      <c r="D902" s="1" t="s">
        <v>37</v>
      </c>
      <c r="E902" t="str">
        <v>768</v>
      </c>
      <c r="G902" t="str">
        <f>TEXT(Table6[[#This Row],[pokedex_number]],"000")</f>
        <v>768</v>
      </c>
    </row>
    <row r="903" spans="1:7" x14ac:dyDescent="0.35">
      <c r="A903" s="1" t="s">
        <v>3459</v>
      </c>
      <c r="B903" t="s">
        <v>2954</v>
      </c>
      <c r="C903" s="1" t="s">
        <v>106</v>
      </c>
      <c r="D903" s="1" t="s">
        <v>37</v>
      </c>
      <c r="E903" t="str">
        <v>769</v>
      </c>
      <c r="G903" t="str">
        <f>TEXT(Table6[[#This Row],[pokedex_number]],"000")</f>
        <v>769</v>
      </c>
    </row>
    <row r="904" spans="1:7" x14ac:dyDescent="0.35">
      <c r="A904" s="1" t="s">
        <v>3463</v>
      </c>
      <c r="B904" t="s">
        <v>1851</v>
      </c>
      <c r="C904" s="1" t="s">
        <v>106</v>
      </c>
      <c r="D904" s="1" t="s">
        <v>37</v>
      </c>
      <c r="E904" t="str">
        <v>770</v>
      </c>
      <c r="G904" t="str">
        <f>TEXT(Table6[[#This Row],[pokedex_number]],"000")</f>
        <v>770</v>
      </c>
    </row>
    <row r="905" spans="1:7" x14ac:dyDescent="0.35">
      <c r="A905" s="1" t="s">
        <v>3466</v>
      </c>
      <c r="B905" t="s">
        <v>2961</v>
      </c>
      <c r="C905" s="1" t="s">
        <v>106</v>
      </c>
      <c r="D905" s="1" t="s">
        <v>37</v>
      </c>
      <c r="E905" t="str">
        <v>771</v>
      </c>
      <c r="G905" t="str">
        <f>TEXT(Table6[[#This Row],[pokedex_number]],"000")</f>
        <v>771</v>
      </c>
    </row>
    <row r="906" spans="1:7" x14ac:dyDescent="0.35">
      <c r="A906" s="1" t="s">
        <v>3470</v>
      </c>
      <c r="B906" t="s">
        <v>2964</v>
      </c>
      <c r="C906" s="1" t="s">
        <v>106</v>
      </c>
      <c r="D906" s="1" t="s">
        <v>913</v>
      </c>
      <c r="E906" t="str">
        <v>772</v>
      </c>
      <c r="G906" t="str">
        <f>TEXT(Table6[[#This Row],[pokedex_number]],"000")</f>
        <v>772</v>
      </c>
    </row>
    <row r="907" spans="1:7" x14ac:dyDescent="0.35">
      <c r="A907" s="1" t="s">
        <v>3473</v>
      </c>
      <c r="B907" t="s">
        <v>2969</v>
      </c>
      <c r="C907" s="1" t="s">
        <v>106</v>
      </c>
      <c r="D907" s="1" t="s">
        <v>913</v>
      </c>
      <c r="E907" t="str">
        <v>773</v>
      </c>
      <c r="G907" t="str">
        <f>TEXT(Table6[[#This Row],[pokedex_number]],"000")</f>
        <v>773</v>
      </c>
    </row>
    <row r="908" spans="1:7" x14ac:dyDescent="0.35">
      <c r="A908" s="1" t="s">
        <v>3477</v>
      </c>
      <c r="B908" t="s">
        <v>2973</v>
      </c>
      <c r="C908" s="1" t="s">
        <v>106</v>
      </c>
      <c r="D908" s="1" t="s">
        <v>37</v>
      </c>
      <c r="E908" t="str">
        <v>774</v>
      </c>
      <c r="G908" t="str">
        <f>TEXT(Table6[[#This Row],[pokedex_number]],"000")</f>
        <v>774</v>
      </c>
    </row>
    <row r="909" spans="1:7" x14ac:dyDescent="0.35">
      <c r="A909" s="1" t="s">
        <v>3481</v>
      </c>
      <c r="B909" t="s">
        <v>2973</v>
      </c>
      <c r="C909" s="1" t="s">
        <v>106</v>
      </c>
      <c r="D909" s="1" t="s">
        <v>37</v>
      </c>
      <c r="E909" t="str">
        <v>774</v>
      </c>
      <c r="G909" t="str">
        <f>TEXT(Table6[[#This Row],[pokedex_number]],"000")</f>
        <v>774</v>
      </c>
    </row>
    <row r="910" spans="1:7" x14ac:dyDescent="0.35">
      <c r="A910" s="1" t="s">
        <v>3482</v>
      </c>
      <c r="B910" t="s">
        <v>2978</v>
      </c>
      <c r="C910" s="1" t="s">
        <v>106</v>
      </c>
      <c r="D910" s="1" t="s">
        <v>37</v>
      </c>
      <c r="E910" t="str">
        <v>775</v>
      </c>
      <c r="G910" t="str">
        <f>TEXT(Table6[[#This Row],[pokedex_number]],"000")</f>
        <v>775</v>
      </c>
    </row>
    <row r="911" spans="1:7" x14ac:dyDescent="0.35">
      <c r="A911" s="1" t="s">
        <v>3486</v>
      </c>
      <c r="B911" t="s">
        <v>2982</v>
      </c>
      <c r="C911" s="1" t="s">
        <v>106</v>
      </c>
      <c r="D911" s="1" t="s">
        <v>37</v>
      </c>
      <c r="E911" t="str">
        <v>776</v>
      </c>
      <c r="G911" t="str">
        <f>TEXT(Table6[[#This Row],[pokedex_number]],"000")</f>
        <v>776</v>
      </c>
    </row>
    <row r="912" spans="1:7" x14ac:dyDescent="0.35">
      <c r="A912" s="1" t="s">
        <v>3489</v>
      </c>
      <c r="B912" t="s">
        <v>2986</v>
      </c>
      <c r="C912" s="1" t="s">
        <v>106</v>
      </c>
      <c r="D912" s="1" t="s">
        <v>37</v>
      </c>
      <c r="E912" t="str">
        <v>777</v>
      </c>
      <c r="G912" t="str">
        <f>TEXT(Table6[[#This Row],[pokedex_number]],"000")</f>
        <v>777</v>
      </c>
    </row>
    <row r="913" spans="1:7" x14ac:dyDescent="0.35">
      <c r="A913" s="1" t="s">
        <v>3491</v>
      </c>
      <c r="B913" t="s">
        <v>2990</v>
      </c>
      <c r="C913" s="1" t="s">
        <v>106</v>
      </c>
      <c r="D913" s="1" t="s">
        <v>37</v>
      </c>
      <c r="E913" t="str">
        <v>778</v>
      </c>
      <c r="G913" t="str">
        <f>TEXT(Table6[[#This Row],[pokedex_number]],"000")</f>
        <v>778</v>
      </c>
    </row>
    <row r="914" spans="1:7" x14ac:dyDescent="0.35">
      <c r="A914" s="1" t="s">
        <v>3495</v>
      </c>
      <c r="B914" t="s">
        <v>2994</v>
      </c>
      <c r="C914" s="1" t="s">
        <v>106</v>
      </c>
      <c r="D914" s="1" t="s">
        <v>37</v>
      </c>
      <c r="E914" t="str">
        <v>779</v>
      </c>
      <c r="G914" t="str">
        <f>TEXT(Table6[[#This Row],[pokedex_number]],"000")</f>
        <v>779</v>
      </c>
    </row>
    <row r="915" spans="1:7" x14ac:dyDescent="0.35">
      <c r="A915" s="1" t="s">
        <v>3499</v>
      </c>
      <c r="B915" t="s">
        <v>947</v>
      </c>
      <c r="C915" s="1" t="s">
        <v>106</v>
      </c>
      <c r="D915" s="1" t="s">
        <v>37</v>
      </c>
      <c r="E915" t="str">
        <v>780</v>
      </c>
      <c r="G915" t="str">
        <f>TEXT(Table6[[#This Row],[pokedex_number]],"000")</f>
        <v>780</v>
      </c>
    </row>
    <row r="916" spans="1:7" x14ac:dyDescent="0.35">
      <c r="A916" s="1" t="s">
        <v>3502</v>
      </c>
      <c r="B916" t="s">
        <v>3000</v>
      </c>
      <c r="C916" s="1" t="s">
        <v>106</v>
      </c>
      <c r="D916" s="1" t="s">
        <v>37</v>
      </c>
      <c r="E916" t="str">
        <v>781</v>
      </c>
      <c r="G916" t="str">
        <f>TEXT(Table6[[#This Row],[pokedex_number]],"000")</f>
        <v>781</v>
      </c>
    </row>
    <row r="917" spans="1:7" x14ac:dyDescent="0.35">
      <c r="A917" s="1" t="s">
        <v>3506</v>
      </c>
      <c r="B917" t="s">
        <v>3004</v>
      </c>
      <c r="C917" s="1" t="s">
        <v>106</v>
      </c>
      <c r="D917" s="1" t="s">
        <v>37</v>
      </c>
      <c r="E917" t="str">
        <v>782</v>
      </c>
      <c r="G917" t="str">
        <f>TEXT(Table6[[#This Row],[pokedex_number]],"000")</f>
        <v>782</v>
      </c>
    </row>
    <row r="918" spans="1:7" x14ac:dyDescent="0.35">
      <c r="A918" s="1" t="s">
        <v>3509</v>
      </c>
      <c r="B918" t="s">
        <v>3009</v>
      </c>
      <c r="C918" s="1" t="s">
        <v>106</v>
      </c>
      <c r="D918" s="1" t="s">
        <v>37</v>
      </c>
      <c r="E918" t="str">
        <v>783</v>
      </c>
      <c r="G918" t="str">
        <f>TEXT(Table6[[#This Row],[pokedex_number]],"000")</f>
        <v>783</v>
      </c>
    </row>
    <row r="919" spans="1:7" x14ac:dyDescent="0.35">
      <c r="A919" s="1" t="s">
        <v>3512</v>
      </c>
      <c r="B919" t="s">
        <v>3012</v>
      </c>
      <c r="C919" s="1" t="s">
        <v>106</v>
      </c>
      <c r="D919" s="1" t="s">
        <v>37</v>
      </c>
      <c r="E919" t="str">
        <v>784</v>
      </c>
      <c r="G919" t="str">
        <f>TEXT(Table6[[#This Row],[pokedex_number]],"000")</f>
        <v>784</v>
      </c>
    </row>
    <row r="920" spans="1:7" x14ac:dyDescent="0.35">
      <c r="A920" s="1" t="s">
        <v>3515</v>
      </c>
      <c r="B920" t="s">
        <v>3015</v>
      </c>
      <c r="C920" s="1" t="s">
        <v>106</v>
      </c>
      <c r="D920" s="1" t="s">
        <v>913</v>
      </c>
      <c r="E920" t="str">
        <v>785</v>
      </c>
      <c r="G920" t="str">
        <f>TEXT(Table6[[#This Row],[pokedex_number]],"000")</f>
        <v>785</v>
      </c>
    </row>
    <row r="921" spans="1:7" x14ac:dyDescent="0.35">
      <c r="A921" s="1" t="s">
        <v>3519</v>
      </c>
      <c r="B921" t="s">
        <v>3020</v>
      </c>
      <c r="C921" s="1" t="s">
        <v>106</v>
      </c>
      <c r="D921" s="1" t="s">
        <v>913</v>
      </c>
      <c r="E921" t="str">
        <v>786</v>
      </c>
      <c r="G921" t="str">
        <f>TEXT(Table6[[#This Row],[pokedex_number]],"000")</f>
        <v>786</v>
      </c>
    </row>
    <row r="922" spans="1:7" x14ac:dyDescent="0.35">
      <c r="A922" s="1" t="s">
        <v>3523</v>
      </c>
      <c r="B922" t="s">
        <v>3024</v>
      </c>
      <c r="C922" s="1" t="s">
        <v>106</v>
      </c>
      <c r="D922" s="1" t="s">
        <v>913</v>
      </c>
      <c r="E922" t="str">
        <v>787</v>
      </c>
      <c r="G922" t="str">
        <f>TEXT(Table6[[#This Row],[pokedex_number]],"000")</f>
        <v>787</v>
      </c>
    </row>
    <row r="923" spans="1:7" x14ac:dyDescent="0.35">
      <c r="A923" s="1" t="s">
        <v>3527</v>
      </c>
      <c r="B923" t="s">
        <v>3028</v>
      </c>
      <c r="C923" s="1" t="s">
        <v>106</v>
      </c>
      <c r="D923" s="1" t="s">
        <v>913</v>
      </c>
      <c r="E923" t="str">
        <v>788</v>
      </c>
      <c r="G923" t="str">
        <f>TEXT(Table6[[#This Row],[pokedex_number]],"000")</f>
        <v>788</v>
      </c>
    </row>
    <row r="924" spans="1:7" x14ac:dyDescent="0.35">
      <c r="A924" s="1" t="s">
        <v>3530</v>
      </c>
      <c r="B924" t="s">
        <v>3032</v>
      </c>
      <c r="C924" s="1" t="s">
        <v>106</v>
      </c>
      <c r="D924" s="1" t="s">
        <v>943</v>
      </c>
      <c r="E924" t="str">
        <v>789</v>
      </c>
      <c r="G924" t="str">
        <f>TEXT(Table6[[#This Row],[pokedex_number]],"000")</f>
        <v>789</v>
      </c>
    </row>
    <row r="925" spans="1:7" x14ac:dyDescent="0.35">
      <c r="A925" s="1" t="s">
        <v>3532</v>
      </c>
      <c r="B925" t="s">
        <v>3036</v>
      </c>
      <c r="C925" s="1" t="s">
        <v>106</v>
      </c>
      <c r="D925" s="1" t="s">
        <v>943</v>
      </c>
      <c r="E925" t="str">
        <v>790</v>
      </c>
      <c r="G925" t="str">
        <f>TEXT(Table6[[#This Row],[pokedex_number]],"000")</f>
        <v>790</v>
      </c>
    </row>
    <row r="926" spans="1:7" x14ac:dyDescent="0.35">
      <c r="A926" s="1" t="s">
        <v>3535</v>
      </c>
      <c r="B926" t="s">
        <v>3040</v>
      </c>
      <c r="C926" s="1" t="s">
        <v>106</v>
      </c>
      <c r="D926" s="1" t="s">
        <v>943</v>
      </c>
      <c r="E926" t="str">
        <v>791</v>
      </c>
      <c r="G926" t="str">
        <f>TEXT(Table6[[#This Row],[pokedex_number]],"000")</f>
        <v>791</v>
      </c>
    </row>
    <row r="927" spans="1:7" x14ac:dyDescent="0.35">
      <c r="A927" s="1" t="s">
        <v>3538</v>
      </c>
      <c r="B927" t="s">
        <v>3044</v>
      </c>
      <c r="C927" s="1" t="s">
        <v>106</v>
      </c>
      <c r="D927" s="1" t="s">
        <v>943</v>
      </c>
      <c r="E927" t="str">
        <v>792</v>
      </c>
      <c r="G927" t="str">
        <f>TEXT(Table6[[#This Row],[pokedex_number]],"000")</f>
        <v>792</v>
      </c>
    </row>
    <row r="928" spans="1:7" x14ac:dyDescent="0.35">
      <c r="A928" s="1" t="s">
        <v>3541</v>
      </c>
      <c r="B928" t="s">
        <v>3046</v>
      </c>
      <c r="C928" s="1" t="s">
        <v>106</v>
      </c>
      <c r="D928" s="1" t="s">
        <v>913</v>
      </c>
      <c r="E928" t="str">
        <v>793</v>
      </c>
      <c r="G928" t="str">
        <f>TEXT(Table6[[#This Row],[pokedex_number]],"000")</f>
        <v>793</v>
      </c>
    </row>
    <row r="929" spans="1:7" x14ac:dyDescent="0.35">
      <c r="A929" s="1" t="s">
        <v>3545</v>
      </c>
      <c r="B929" t="s">
        <v>3050</v>
      </c>
      <c r="C929" s="1" t="s">
        <v>106</v>
      </c>
      <c r="D929" s="1" t="s">
        <v>913</v>
      </c>
      <c r="E929" t="str">
        <v>794</v>
      </c>
      <c r="G929" t="str">
        <f>TEXT(Table6[[#This Row],[pokedex_number]],"000")</f>
        <v>794</v>
      </c>
    </row>
    <row r="930" spans="1:7" x14ac:dyDescent="0.35">
      <c r="A930" s="1" t="s">
        <v>3548</v>
      </c>
      <c r="B930" t="s">
        <v>3054</v>
      </c>
      <c r="C930" s="1" t="s">
        <v>106</v>
      </c>
      <c r="D930" s="1" t="s">
        <v>913</v>
      </c>
      <c r="E930" t="str">
        <v>795</v>
      </c>
      <c r="G930" t="str">
        <f>TEXT(Table6[[#This Row],[pokedex_number]],"000")</f>
        <v>795</v>
      </c>
    </row>
    <row r="931" spans="1:7" x14ac:dyDescent="0.35">
      <c r="A931" s="1" t="s">
        <v>3551</v>
      </c>
      <c r="B931" t="s">
        <v>3059</v>
      </c>
      <c r="C931" s="1" t="s">
        <v>106</v>
      </c>
      <c r="D931" s="1" t="s">
        <v>913</v>
      </c>
      <c r="E931" t="str">
        <v>796</v>
      </c>
      <c r="G931" t="str">
        <f>TEXT(Table6[[#This Row],[pokedex_number]],"000")</f>
        <v>796</v>
      </c>
    </row>
    <row r="932" spans="1:7" x14ac:dyDescent="0.35">
      <c r="A932" s="1" t="s">
        <v>3554</v>
      </c>
      <c r="B932" t="s">
        <v>3061</v>
      </c>
      <c r="C932" s="1" t="s">
        <v>106</v>
      </c>
      <c r="D932" s="1" t="s">
        <v>913</v>
      </c>
      <c r="E932" t="str">
        <v>797</v>
      </c>
      <c r="G932" t="str">
        <f>TEXT(Table6[[#This Row],[pokedex_number]],"000")</f>
        <v>797</v>
      </c>
    </row>
    <row r="933" spans="1:7" x14ac:dyDescent="0.35">
      <c r="A933" s="1" t="s">
        <v>3557</v>
      </c>
      <c r="B933" t="s">
        <v>3066</v>
      </c>
      <c r="C933" s="1" t="s">
        <v>106</v>
      </c>
      <c r="D933" s="1" t="s">
        <v>913</v>
      </c>
      <c r="E933" t="str">
        <v>798</v>
      </c>
      <c r="G933" t="str">
        <f>TEXT(Table6[[#This Row],[pokedex_number]],"000")</f>
        <v>798</v>
      </c>
    </row>
    <row r="934" spans="1:7" x14ac:dyDescent="0.35">
      <c r="A934" s="1" t="s">
        <v>3560</v>
      </c>
      <c r="B934" t="s">
        <v>3070</v>
      </c>
      <c r="C934" s="1" t="s">
        <v>106</v>
      </c>
      <c r="D934" s="1" t="s">
        <v>913</v>
      </c>
      <c r="E934" t="str">
        <v>799</v>
      </c>
      <c r="G934" t="str">
        <f>TEXT(Table6[[#This Row],[pokedex_number]],"000")</f>
        <v>799</v>
      </c>
    </row>
    <row r="935" spans="1:7" x14ac:dyDescent="0.35">
      <c r="A935" s="1" t="s">
        <v>3563</v>
      </c>
      <c r="B935" t="s">
        <v>3075</v>
      </c>
      <c r="C935" s="1" t="s">
        <v>106</v>
      </c>
      <c r="D935" s="1" t="s">
        <v>943</v>
      </c>
      <c r="E935" t="str">
        <v>800</v>
      </c>
      <c r="G935" t="str">
        <f>TEXT(Table6[[#This Row],[pokedex_number]],"000")</f>
        <v>800</v>
      </c>
    </row>
    <row r="936" spans="1:7" x14ac:dyDescent="0.35">
      <c r="A936" s="1" t="s">
        <v>3566</v>
      </c>
      <c r="B936" t="s">
        <v>3075</v>
      </c>
      <c r="C936" s="1" t="s">
        <v>106</v>
      </c>
      <c r="D936" s="1" t="s">
        <v>943</v>
      </c>
      <c r="E936" t="str">
        <v>800</v>
      </c>
      <c r="G936" t="str">
        <f>TEXT(Table6[[#This Row],[pokedex_number]],"000")</f>
        <v>800</v>
      </c>
    </row>
    <row r="937" spans="1:7" x14ac:dyDescent="0.35">
      <c r="A937" s="1" t="s">
        <v>3567</v>
      </c>
      <c r="B937" t="s">
        <v>3075</v>
      </c>
      <c r="C937" s="1" t="s">
        <v>106</v>
      </c>
      <c r="D937" s="1" t="s">
        <v>943</v>
      </c>
      <c r="E937" t="str">
        <v>800</v>
      </c>
      <c r="G937" t="str">
        <f>TEXT(Table6[[#This Row],[pokedex_number]],"000")</f>
        <v>800</v>
      </c>
    </row>
    <row r="938" spans="1:7" x14ac:dyDescent="0.35">
      <c r="A938" s="1" t="s">
        <v>3568</v>
      </c>
      <c r="B938" t="s">
        <v>3075</v>
      </c>
      <c r="C938" s="1" t="s">
        <v>106</v>
      </c>
      <c r="D938" s="1" t="s">
        <v>943</v>
      </c>
      <c r="E938" t="str">
        <v>800</v>
      </c>
      <c r="G938" t="str">
        <f>TEXT(Table6[[#This Row],[pokedex_number]],"000")</f>
        <v>800</v>
      </c>
    </row>
    <row r="939" spans="1:7" x14ac:dyDescent="0.35">
      <c r="A939" s="1" t="s">
        <v>3570</v>
      </c>
      <c r="B939" t="s">
        <v>3079</v>
      </c>
      <c r="C939" s="1" t="s">
        <v>106</v>
      </c>
      <c r="D939" s="1" t="s">
        <v>952</v>
      </c>
      <c r="E939" t="str">
        <v>801</v>
      </c>
      <c r="G939" t="str">
        <f>TEXT(Table6[[#This Row],[pokedex_number]],"000")</f>
        <v>801</v>
      </c>
    </row>
    <row r="940" spans="1:7" x14ac:dyDescent="0.35">
      <c r="A940" s="1" t="s">
        <v>3573</v>
      </c>
      <c r="B940" t="s">
        <v>3083</v>
      </c>
      <c r="C940" s="1" t="s">
        <v>106</v>
      </c>
      <c r="D940" s="1" t="s">
        <v>952</v>
      </c>
      <c r="E940" t="str">
        <v>802</v>
      </c>
      <c r="G940" t="str">
        <f>TEXT(Table6[[#This Row],[pokedex_number]],"000")</f>
        <v>802</v>
      </c>
    </row>
    <row r="941" spans="1:7" x14ac:dyDescent="0.35">
      <c r="A941" s="1" t="s">
        <v>3575</v>
      </c>
      <c r="B941" t="s">
        <v>3087</v>
      </c>
      <c r="C941" s="1" t="s">
        <v>106</v>
      </c>
      <c r="D941" s="1" t="s">
        <v>913</v>
      </c>
      <c r="E941" t="str">
        <v>803</v>
      </c>
      <c r="G941" t="str">
        <f>TEXT(Table6[[#This Row],[pokedex_number]],"000")</f>
        <v>803</v>
      </c>
    </row>
    <row r="942" spans="1:7" x14ac:dyDescent="0.35">
      <c r="A942" s="1" t="s">
        <v>3578</v>
      </c>
      <c r="B942" t="s">
        <v>3091</v>
      </c>
      <c r="C942" s="1" t="s">
        <v>106</v>
      </c>
      <c r="D942" s="1" t="s">
        <v>913</v>
      </c>
      <c r="E942" t="str">
        <v>804</v>
      </c>
      <c r="G942" t="str">
        <f>TEXT(Table6[[#This Row],[pokedex_number]],"000")</f>
        <v>804</v>
      </c>
    </row>
    <row r="943" spans="1:7" x14ac:dyDescent="0.35">
      <c r="A943" s="1" t="s">
        <v>3581</v>
      </c>
      <c r="B943" t="s">
        <v>3095</v>
      </c>
      <c r="C943" s="1" t="s">
        <v>106</v>
      </c>
      <c r="D943" s="1" t="s">
        <v>913</v>
      </c>
      <c r="E943" t="str">
        <v>805</v>
      </c>
      <c r="G943" t="str">
        <f>TEXT(Table6[[#This Row],[pokedex_number]],"000")</f>
        <v>805</v>
      </c>
    </row>
    <row r="944" spans="1:7" x14ac:dyDescent="0.35">
      <c r="A944" s="1" t="s">
        <v>3584</v>
      </c>
      <c r="B944" t="s">
        <v>3099</v>
      </c>
      <c r="C944" s="1" t="s">
        <v>106</v>
      </c>
      <c r="D944" s="1" t="s">
        <v>913</v>
      </c>
      <c r="E944" t="str">
        <v>806</v>
      </c>
      <c r="G944" t="str">
        <f>TEXT(Table6[[#This Row],[pokedex_number]],"000")</f>
        <v>806</v>
      </c>
    </row>
    <row r="945" spans="1:7" x14ac:dyDescent="0.35">
      <c r="A945" s="1" t="s">
        <v>3587</v>
      </c>
      <c r="B945" t="s">
        <v>3103</v>
      </c>
      <c r="C945" s="1" t="s">
        <v>106</v>
      </c>
      <c r="D945" s="1" t="s">
        <v>952</v>
      </c>
      <c r="E945" t="str">
        <v>807</v>
      </c>
      <c r="G945" t="str">
        <f>TEXT(Table6[[#This Row],[pokedex_number]],"000")</f>
        <v>807</v>
      </c>
    </row>
    <row r="946" spans="1:7" x14ac:dyDescent="0.35">
      <c r="A946" s="1" t="s">
        <v>3589</v>
      </c>
      <c r="B946" t="s">
        <v>3107</v>
      </c>
      <c r="C946" s="1" t="s">
        <v>106</v>
      </c>
      <c r="D946" s="1" t="s">
        <v>952</v>
      </c>
      <c r="E946" t="str">
        <v>808</v>
      </c>
      <c r="G946" t="str">
        <f>TEXT(Table6[[#This Row],[pokedex_number]],"000")</f>
        <v>808</v>
      </c>
    </row>
    <row r="947" spans="1:7" x14ac:dyDescent="0.35">
      <c r="A947" s="1" t="s">
        <v>3591</v>
      </c>
      <c r="B947" t="s">
        <v>3111</v>
      </c>
      <c r="C947" s="1" t="s">
        <v>106</v>
      </c>
      <c r="D947" s="1" t="s">
        <v>952</v>
      </c>
      <c r="E947" t="str">
        <v>809</v>
      </c>
      <c r="G947" t="str">
        <f>TEXT(Table6[[#This Row],[pokedex_number]],"000")</f>
        <v>809</v>
      </c>
    </row>
    <row r="948" spans="1:7" x14ac:dyDescent="0.35">
      <c r="A948" s="1" t="s">
        <v>3593</v>
      </c>
      <c r="B948" t="s">
        <v>3115</v>
      </c>
      <c r="C948" s="1" t="s">
        <v>113</v>
      </c>
      <c r="D948" s="1" t="s">
        <v>37</v>
      </c>
      <c r="E948" t="str">
        <v>810</v>
      </c>
      <c r="G948" t="str">
        <f>TEXT(Table6[[#This Row],[pokedex_number]],"000")</f>
        <v>810</v>
      </c>
    </row>
    <row r="949" spans="1:7" x14ac:dyDescent="0.35">
      <c r="A949" s="1" t="s">
        <v>3596</v>
      </c>
      <c r="B949" t="s">
        <v>3119</v>
      </c>
      <c r="C949" s="1" t="s">
        <v>113</v>
      </c>
      <c r="D949" s="1" t="s">
        <v>37</v>
      </c>
      <c r="E949" t="str">
        <v>811</v>
      </c>
      <c r="G949" t="str">
        <f>TEXT(Table6[[#This Row],[pokedex_number]],"000")</f>
        <v>811</v>
      </c>
    </row>
    <row r="950" spans="1:7" x14ac:dyDescent="0.35">
      <c r="A950" s="1" t="s">
        <v>3599</v>
      </c>
      <c r="B950" t="s">
        <v>3123</v>
      </c>
      <c r="C950" s="1" t="s">
        <v>113</v>
      </c>
      <c r="D950" s="1" t="s">
        <v>37</v>
      </c>
      <c r="E950" t="str">
        <v>812</v>
      </c>
      <c r="G950" t="str">
        <f>TEXT(Table6[[#This Row],[pokedex_number]],"000")</f>
        <v>812</v>
      </c>
    </row>
    <row r="951" spans="1:7" x14ac:dyDescent="0.35">
      <c r="A951" s="1" t="s">
        <v>3602</v>
      </c>
      <c r="B951" t="s">
        <v>3127</v>
      </c>
      <c r="C951" s="1" t="s">
        <v>113</v>
      </c>
      <c r="D951" s="1" t="s">
        <v>37</v>
      </c>
      <c r="E951" t="str">
        <v>813</v>
      </c>
      <c r="G951" t="str">
        <f>TEXT(Table6[[#This Row],[pokedex_number]],"000")</f>
        <v>813</v>
      </c>
    </row>
    <row r="952" spans="1:7" x14ac:dyDescent="0.35">
      <c r="A952" s="1" t="s">
        <v>3606</v>
      </c>
      <c r="B952" t="s">
        <v>3131</v>
      </c>
      <c r="C952" s="1" t="s">
        <v>113</v>
      </c>
      <c r="D952" s="1" t="s">
        <v>37</v>
      </c>
      <c r="E952" t="str">
        <v>814</v>
      </c>
      <c r="G952" t="str">
        <f>TEXT(Table6[[#This Row],[pokedex_number]],"000")</f>
        <v>814</v>
      </c>
    </row>
    <row r="953" spans="1:7" x14ac:dyDescent="0.35">
      <c r="A953" s="1" t="s">
        <v>3609</v>
      </c>
      <c r="B953" t="s">
        <v>3135</v>
      </c>
      <c r="C953" s="1" t="s">
        <v>113</v>
      </c>
      <c r="D953" s="1" t="s">
        <v>37</v>
      </c>
      <c r="E953" t="str">
        <v>815</v>
      </c>
      <c r="G953" t="str">
        <f>TEXT(Table6[[#This Row],[pokedex_number]],"000")</f>
        <v>815</v>
      </c>
    </row>
    <row r="954" spans="1:7" x14ac:dyDescent="0.35">
      <c r="A954" s="1" t="s">
        <v>3612</v>
      </c>
      <c r="B954" t="s">
        <v>3139</v>
      </c>
      <c r="C954" s="1" t="s">
        <v>113</v>
      </c>
      <c r="D954" s="1" t="s">
        <v>37</v>
      </c>
      <c r="E954" t="str">
        <v>816</v>
      </c>
      <c r="G954" t="str">
        <f>TEXT(Table6[[#This Row],[pokedex_number]],"000")</f>
        <v>816</v>
      </c>
    </row>
    <row r="955" spans="1:7" x14ac:dyDescent="0.35">
      <c r="A955" s="1" t="s">
        <v>3615</v>
      </c>
      <c r="B955" t="s">
        <v>3143</v>
      </c>
      <c r="C955" s="1" t="s">
        <v>113</v>
      </c>
      <c r="D955" s="1" t="s">
        <v>37</v>
      </c>
      <c r="E955" t="str">
        <v>817</v>
      </c>
      <c r="G955" t="str">
        <f>TEXT(Table6[[#This Row],[pokedex_number]],"000")</f>
        <v>817</v>
      </c>
    </row>
    <row r="956" spans="1:7" x14ac:dyDescent="0.35">
      <c r="A956" s="1" t="s">
        <v>3618</v>
      </c>
      <c r="B956" t="s">
        <v>3146</v>
      </c>
      <c r="C956" s="1" t="s">
        <v>113</v>
      </c>
      <c r="D956" s="1" t="s">
        <v>37</v>
      </c>
      <c r="E956" t="str">
        <v>818</v>
      </c>
      <c r="G956" t="str">
        <f>TEXT(Table6[[#This Row],[pokedex_number]],"000")</f>
        <v>818</v>
      </c>
    </row>
    <row r="957" spans="1:7" x14ac:dyDescent="0.35">
      <c r="A957" s="1" t="s">
        <v>3621</v>
      </c>
      <c r="B957" t="s">
        <v>3150</v>
      </c>
      <c r="C957" s="1" t="s">
        <v>113</v>
      </c>
      <c r="D957" s="1" t="s">
        <v>37</v>
      </c>
      <c r="E957" t="str">
        <v>819</v>
      </c>
      <c r="G957" t="str">
        <f>TEXT(Table6[[#This Row],[pokedex_number]],"000")</f>
        <v>819</v>
      </c>
    </row>
    <row r="958" spans="1:7" x14ac:dyDescent="0.35">
      <c r="A958" s="1" t="s">
        <v>3624</v>
      </c>
      <c r="B958" t="s">
        <v>3155</v>
      </c>
      <c r="C958" s="1" t="s">
        <v>113</v>
      </c>
      <c r="D958" s="1" t="s">
        <v>37</v>
      </c>
      <c r="E958" t="str">
        <v>820</v>
      </c>
      <c r="G958" t="str">
        <f>TEXT(Table6[[#This Row],[pokedex_number]],"000")</f>
        <v>820</v>
      </c>
    </row>
    <row r="959" spans="1:7" x14ac:dyDescent="0.35">
      <c r="A959" s="1" t="s">
        <v>3627</v>
      </c>
      <c r="B959" t="s">
        <v>3159</v>
      </c>
      <c r="C959" s="1" t="s">
        <v>113</v>
      </c>
      <c r="D959" s="1" t="s">
        <v>37</v>
      </c>
      <c r="E959" t="str">
        <v>821</v>
      </c>
      <c r="G959" t="str">
        <f>TEXT(Table6[[#This Row],[pokedex_number]],"000")</f>
        <v>821</v>
      </c>
    </row>
    <row r="960" spans="1:7" x14ac:dyDescent="0.35">
      <c r="A960" s="1" t="s">
        <v>3630</v>
      </c>
      <c r="B960" t="s">
        <v>3163</v>
      </c>
      <c r="C960" s="1" t="s">
        <v>113</v>
      </c>
      <c r="D960" s="1" t="s">
        <v>37</v>
      </c>
      <c r="E960" t="str">
        <v>822</v>
      </c>
      <c r="G960" t="str">
        <f>TEXT(Table6[[#This Row],[pokedex_number]],"000")</f>
        <v>822</v>
      </c>
    </row>
    <row r="961" spans="1:7" x14ac:dyDescent="0.35">
      <c r="A961" s="1" t="s">
        <v>3633</v>
      </c>
      <c r="B961" t="s">
        <v>3167</v>
      </c>
      <c r="C961" s="1" t="s">
        <v>113</v>
      </c>
      <c r="D961" s="1" t="s">
        <v>37</v>
      </c>
      <c r="E961" t="str">
        <v>823</v>
      </c>
      <c r="G961" t="str">
        <f>TEXT(Table6[[#This Row],[pokedex_number]],"000")</f>
        <v>823</v>
      </c>
    </row>
    <row r="962" spans="1:7" x14ac:dyDescent="0.35">
      <c r="A962" s="1" t="s">
        <v>3637</v>
      </c>
      <c r="B962" t="s">
        <v>3171</v>
      </c>
      <c r="C962" s="1" t="s">
        <v>113</v>
      </c>
      <c r="D962" s="1" t="s">
        <v>37</v>
      </c>
      <c r="E962" t="str">
        <v>824</v>
      </c>
      <c r="G962" t="str">
        <f>TEXT(Table6[[#This Row],[pokedex_number]],"000")</f>
        <v>824</v>
      </c>
    </row>
    <row r="963" spans="1:7" x14ac:dyDescent="0.35">
      <c r="A963" s="1" t="s">
        <v>3640</v>
      </c>
      <c r="B963" t="s">
        <v>3175</v>
      </c>
      <c r="C963" s="1" t="s">
        <v>113</v>
      </c>
      <c r="D963" s="1" t="s">
        <v>37</v>
      </c>
      <c r="E963" t="str">
        <v>825</v>
      </c>
      <c r="G963" t="str">
        <f>TEXT(Table6[[#This Row],[pokedex_number]],"000")</f>
        <v>825</v>
      </c>
    </row>
    <row r="964" spans="1:7" x14ac:dyDescent="0.35">
      <c r="A964" s="1" t="s">
        <v>3643</v>
      </c>
      <c r="B964" t="s">
        <v>3179</v>
      </c>
      <c r="C964" s="1" t="s">
        <v>113</v>
      </c>
      <c r="D964" s="1" t="s">
        <v>37</v>
      </c>
      <c r="E964" t="str">
        <v>826</v>
      </c>
      <c r="G964" t="str">
        <f>TEXT(Table6[[#This Row],[pokedex_number]],"000")</f>
        <v>826</v>
      </c>
    </row>
    <row r="965" spans="1:7" x14ac:dyDescent="0.35">
      <c r="A965" s="1" t="s">
        <v>3646</v>
      </c>
      <c r="B965" t="s">
        <v>3181</v>
      </c>
      <c r="C965" s="1" t="s">
        <v>113</v>
      </c>
      <c r="D965" s="1" t="s">
        <v>37</v>
      </c>
      <c r="E965" t="str">
        <v>827</v>
      </c>
      <c r="G965" t="str">
        <f>TEXT(Table6[[#This Row],[pokedex_number]],"000")</f>
        <v>827</v>
      </c>
    </row>
    <row r="966" spans="1:7" x14ac:dyDescent="0.35">
      <c r="A966" s="1" t="s">
        <v>3649</v>
      </c>
      <c r="B966" t="s">
        <v>3183</v>
      </c>
      <c r="C966" s="1" t="s">
        <v>113</v>
      </c>
      <c r="D966" s="1" t="s">
        <v>37</v>
      </c>
      <c r="E966" t="str">
        <v>828</v>
      </c>
      <c r="G966" t="str">
        <f>TEXT(Table6[[#This Row],[pokedex_number]],"000")</f>
        <v>828</v>
      </c>
    </row>
    <row r="967" spans="1:7" x14ac:dyDescent="0.35">
      <c r="A967" s="1" t="s">
        <v>3652</v>
      </c>
      <c r="B967" t="s">
        <v>3185</v>
      </c>
      <c r="C967" s="1" t="s">
        <v>113</v>
      </c>
      <c r="D967" s="1" t="s">
        <v>37</v>
      </c>
      <c r="E967" t="str">
        <v>829</v>
      </c>
      <c r="G967" t="str">
        <f>TEXT(Table6[[#This Row],[pokedex_number]],"000")</f>
        <v>829</v>
      </c>
    </row>
    <row r="968" spans="1:7" x14ac:dyDescent="0.35">
      <c r="A968" s="1" t="s">
        <v>3656</v>
      </c>
      <c r="B968" t="s">
        <v>3189</v>
      </c>
      <c r="C968" s="1" t="s">
        <v>113</v>
      </c>
      <c r="D968" s="1" t="s">
        <v>37</v>
      </c>
      <c r="E968" t="str">
        <v>830</v>
      </c>
      <c r="G968" t="str">
        <f>TEXT(Table6[[#This Row],[pokedex_number]],"000")</f>
        <v>830</v>
      </c>
    </row>
    <row r="969" spans="1:7" x14ac:dyDescent="0.35">
      <c r="A969" s="1" t="s">
        <v>3659</v>
      </c>
      <c r="B969" t="s">
        <v>3191</v>
      </c>
      <c r="C969" s="1" t="s">
        <v>113</v>
      </c>
      <c r="D969" s="1" t="s">
        <v>37</v>
      </c>
      <c r="E969" t="str">
        <v>831</v>
      </c>
      <c r="G969" t="str">
        <f>TEXT(Table6[[#This Row],[pokedex_number]],"000")</f>
        <v>831</v>
      </c>
    </row>
    <row r="970" spans="1:7" x14ac:dyDescent="0.35">
      <c r="A970" s="1" t="s">
        <v>3662</v>
      </c>
      <c r="B970" t="s">
        <v>3193</v>
      </c>
      <c r="C970" s="1" t="s">
        <v>113</v>
      </c>
      <c r="D970" s="1" t="s">
        <v>37</v>
      </c>
      <c r="E970" t="str">
        <v>832</v>
      </c>
      <c r="G970" t="str">
        <f>TEXT(Table6[[#This Row],[pokedex_number]],"000")</f>
        <v>832</v>
      </c>
    </row>
    <row r="971" spans="1:7" x14ac:dyDescent="0.35">
      <c r="A971" s="1" t="s">
        <v>3665</v>
      </c>
      <c r="B971" t="s">
        <v>3195</v>
      </c>
      <c r="C971" s="1" t="s">
        <v>113</v>
      </c>
      <c r="D971" s="1" t="s">
        <v>37</v>
      </c>
      <c r="E971" t="str">
        <v>833</v>
      </c>
      <c r="G971" t="str">
        <f>TEXT(Table6[[#This Row],[pokedex_number]],"000")</f>
        <v>833</v>
      </c>
    </row>
    <row r="972" spans="1:7" x14ac:dyDescent="0.35">
      <c r="A972" s="1" t="s">
        <v>3668</v>
      </c>
      <c r="B972" t="s">
        <v>3199</v>
      </c>
      <c r="C972" s="1" t="s">
        <v>113</v>
      </c>
      <c r="D972" s="1" t="s">
        <v>37</v>
      </c>
      <c r="E972" t="str">
        <v>834</v>
      </c>
      <c r="G972" t="str">
        <f>TEXT(Table6[[#This Row],[pokedex_number]],"000")</f>
        <v>834</v>
      </c>
    </row>
    <row r="973" spans="1:7" x14ac:dyDescent="0.35">
      <c r="A973" s="1" t="s">
        <v>3671</v>
      </c>
      <c r="B973" t="s">
        <v>3203</v>
      </c>
      <c r="C973" s="1" t="s">
        <v>113</v>
      </c>
      <c r="D973" s="1" t="s">
        <v>37</v>
      </c>
      <c r="E973" t="str">
        <v>835</v>
      </c>
      <c r="G973" t="str">
        <f>TEXT(Table6[[#This Row],[pokedex_number]],"000")</f>
        <v>835</v>
      </c>
    </row>
    <row r="974" spans="1:7" x14ac:dyDescent="0.35">
      <c r="A974" s="1" t="s">
        <v>3675</v>
      </c>
      <c r="B974" t="s">
        <v>3207</v>
      </c>
      <c r="C974" s="1" t="s">
        <v>113</v>
      </c>
      <c r="D974" s="1" t="s">
        <v>37</v>
      </c>
      <c r="E974" t="str">
        <v>836</v>
      </c>
      <c r="G974" t="str">
        <f>TEXT(Table6[[#This Row],[pokedex_number]],"000")</f>
        <v>836</v>
      </c>
    </row>
    <row r="975" spans="1:7" x14ac:dyDescent="0.35">
      <c r="A975" s="1" t="s">
        <v>3678</v>
      </c>
      <c r="B975" t="s">
        <v>3211</v>
      </c>
      <c r="C975" s="1" t="s">
        <v>113</v>
      </c>
      <c r="D975" s="1" t="s">
        <v>37</v>
      </c>
      <c r="E975" t="str">
        <v>837</v>
      </c>
      <c r="G975" t="str">
        <f>TEXT(Table6[[#This Row],[pokedex_number]],"000")</f>
        <v>837</v>
      </c>
    </row>
    <row r="976" spans="1:7" x14ac:dyDescent="0.35">
      <c r="A976" s="1" t="s">
        <v>3682</v>
      </c>
      <c r="B976" t="s">
        <v>3215</v>
      </c>
      <c r="C976" s="1" t="s">
        <v>113</v>
      </c>
      <c r="D976" s="1" t="s">
        <v>37</v>
      </c>
      <c r="E976" t="str">
        <v>838</v>
      </c>
      <c r="G976" t="str">
        <f>TEXT(Table6[[#This Row],[pokedex_number]],"000")</f>
        <v>838</v>
      </c>
    </row>
    <row r="977" spans="1:7" x14ac:dyDescent="0.35">
      <c r="A977" s="1" t="s">
        <v>3685</v>
      </c>
      <c r="B977" t="s">
        <v>3219</v>
      </c>
      <c r="C977" s="1" t="s">
        <v>113</v>
      </c>
      <c r="D977" s="1" t="s">
        <v>37</v>
      </c>
      <c r="E977" t="str">
        <v>839</v>
      </c>
      <c r="G977" t="str">
        <f>TEXT(Table6[[#This Row],[pokedex_number]],"000")</f>
        <v>839</v>
      </c>
    </row>
    <row r="978" spans="1:7" x14ac:dyDescent="0.35">
      <c r="A978" s="1" t="s">
        <v>3688</v>
      </c>
      <c r="B978" t="s">
        <v>3225</v>
      </c>
      <c r="C978" s="1" t="s">
        <v>113</v>
      </c>
      <c r="D978" s="1" t="s">
        <v>37</v>
      </c>
      <c r="E978" t="str">
        <v>840</v>
      </c>
      <c r="G978" t="str">
        <f>TEXT(Table6[[#This Row],[pokedex_number]],"000")</f>
        <v>840</v>
      </c>
    </row>
    <row r="979" spans="1:7" x14ac:dyDescent="0.35">
      <c r="A979" s="1" t="s">
        <v>3692</v>
      </c>
      <c r="B979" t="s">
        <v>3227</v>
      </c>
      <c r="C979" s="1" t="s">
        <v>113</v>
      </c>
      <c r="D979" s="1" t="s">
        <v>37</v>
      </c>
      <c r="E979" t="str">
        <v>841</v>
      </c>
      <c r="G979" t="str">
        <f>TEXT(Table6[[#This Row],[pokedex_number]],"000")</f>
        <v>841</v>
      </c>
    </row>
    <row r="980" spans="1:7" x14ac:dyDescent="0.35">
      <c r="A980" s="1" t="s">
        <v>3695</v>
      </c>
      <c r="B980" t="s">
        <v>3229</v>
      </c>
      <c r="C980" s="1" t="s">
        <v>113</v>
      </c>
      <c r="D980" s="1" t="s">
        <v>37</v>
      </c>
      <c r="E980" t="str">
        <v>842</v>
      </c>
      <c r="G980" t="str">
        <f>TEXT(Table6[[#This Row],[pokedex_number]],"000")</f>
        <v>842</v>
      </c>
    </row>
    <row r="981" spans="1:7" x14ac:dyDescent="0.35">
      <c r="A981" s="1" t="s">
        <v>3698</v>
      </c>
      <c r="B981" t="s">
        <v>3232</v>
      </c>
      <c r="C981" s="1" t="s">
        <v>113</v>
      </c>
      <c r="D981" s="1" t="s">
        <v>37</v>
      </c>
      <c r="E981" t="str">
        <v>843</v>
      </c>
      <c r="G981" t="str">
        <f>TEXT(Table6[[#This Row],[pokedex_number]],"000")</f>
        <v>843</v>
      </c>
    </row>
    <row r="982" spans="1:7" x14ac:dyDescent="0.35">
      <c r="A982" s="1" t="s">
        <v>3702</v>
      </c>
      <c r="B982" t="s">
        <v>3234</v>
      </c>
      <c r="C982" s="1" t="s">
        <v>113</v>
      </c>
      <c r="D982" s="1" t="s">
        <v>37</v>
      </c>
      <c r="E982" t="str">
        <v>844</v>
      </c>
      <c r="G982" t="str">
        <f>TEXT(Table6[[#This Row],[pokedex_number]],"000")</f>
        <v>844</v>
      </c>
    </row>
    <row r="983" spans="1:7" x14ac:dyDescent="0.35">
      <c r="A983" s="1" t="s">
        <v>3705</v>
      </c>
      <c r="B983" t="s">
        <v>3238</v>
      </c>
      <c r="C983" s="1" t="s">
        <v>113</v>
      </c>
      <c r="D983" s="1" t="s">
        <v>37</v>
      </c>
      <c r="E983" t="str">
        <v>845</v>
      </c>
      <c r="G983" t="str">
        <f>TEXT(Table6[[#This Row],[pokedex_number]],"000")</f>
        <v>845</v>
      </c>
    </row>
    <row r="984" spans="1:7" x14ac:dyDescent="0.35">
      <c r="A984" s="1" t="s">
        <v>3709</v>
      </c>
      <c r="B984" t="s">
        <v>3240</v>
      </c>
      <c r="C984" s="1" t="s">
        <v>113</v>
      </c>
      <c r="D984" s="1" t="s">
        <v>37</v>
      </c>
      <c r="E984" t="str">
        <v>846</v>
      </c>
      <c r="G984" t="str">
        <f>TEXT(Table6[[#This Row],[pokedex_number]],"000")</f>
        <v>846</v>
      </c>
    </row>
    <row r="985" spans="1:7" x14ac:dyDescent="0.35">
      <c r="A985" s="1" t="s">
        <v>3713</v>
      </c>
      <c r="B985" t="s">
        <v>3243</v>
      </c>
      <c r="C985" s="1" t="s">
        <v>113</v>
      </c>
      <c r="D985" s="1" t="s">
        <v>37</v>
      </c>
      <c r="E985" t="str">
        <v>847</v>
      </c>
      <c r="G985" t="str">
        <f>TEXT(Table6[[#This Row],[pokedex_number]],"000")</f>
        <v>847</v>
      </c>
    </row>
    <row r="986" spans="1:7" x14ac:dyDescent="0.35">
      <c r="A986" s="1" t="s">
        <v>3716</v>
      </c>
      <c r="B986" t="s">
        <v>3248</v>
      </c>
      <c r="C986" s="1" t="s">
        <v>113</v>
      </c>
      <c r="D986" s="1" t="s">
        <v>37</v>
      </c>
      <c r="E986" t="str">
        <v>848</v>
      </c>
      <c r="G986" t="str">
        <f>TEXT(Table6[[#This Row],[pokedex_number]],"000")</f>
        <v>848</v>
      </c>
    </row>
    <row r="987" spans="1:7" x14ac:dyDescent="0.35">
      <c r="A987" s="1" t="s">
        <v>3718</v>
      </c>
      <c r="B987" t="s">
        <v>3252</v>
      </c>
      <c r="C987" s="1" t="s">
        <v>113</v>
      </c>
      <c r="D987" s="1" t="s">
        <v>37</v>
      </c>
      <c r="E987" t="str">
        <v>849</v>
      </c>
      <c r="G987" t="str">
        <f>TEXT(Table6[[#This Row],[pokedex_number]],"000")</f>
        <v>849</v>
      </c>
    </row>
    <row r="988" spans="1:7" x14ac:dyDescent="0.35">
      <c r="A988" s="1" t="s">
        <v>3722</v>
      </c>
      <c r="B988" t="s">
        <v>3252</v>
      </c>
      <c r="C988" s="1" t="s">
        <v>113</v>
      </c>
      <c r="D988" s="1" t="s">
        <v>37</v>
      </c>
      <c r="E988" t="str">
        <v>849</v>
      </c>
      <c r="G988" t="str">
        <f>TEXT(Table6[[#This Row],[pokedex_number]],"000")</f>
        <v>849</v>
      </c>
    </row>
    <row r="989" spans="1:7" x14ac:dyDescent="0.35">
      <c r="A989" s="1" t="s">
        <v>3723</v>
      </c>
      <c r="B989" t="s">
        <v>3256</v>
      </c>
      <c r="C989" s="1" t="s">
        <v>113</v>
      </c>
      <c r="D989" s="1" t="s">
        <v>37</v>
      </c>
      <c r="E989" t="str">
        <v>850</v>
      </c>
      <c r="G989" t="str">
        <f>TEXT(Table6[[#This Row],[pokedex_number]],"000")</f>
        <v>850</v>
      </c>
    </row>
    <row r="990" spans="1:7" x14ac:dyDescent="0.35">
      <c r="A990" s="1" t="s">
        <v>3726</v>
      </c>
      <c r="B990" t="s">
        <v>3260</v>
      </c>
      <c r="C990" s="1" t="s">
        <v>113</v>
      </c>
      <c r="D990" s="1" t="s">
        <v>37</v>
      </c>
      <c r="E990" t="str">
        <v>851</v>
      </c>
      <c r="G990" t="str">
        <f>TEXT(Table6[[#This Row],[pokedex_number]],"000")</f>
        <v>851</v>
      </c>
    </row>
    <row r="991" spans="1:7" x14ac:dyDescent="0.35">
      <c r="A991" s="1" t="s">
        <v>3729</v>
      </c>
      <c r="B991" t="s">
        <v>3264</v>
      </c>
      <c r="C991" s="1" t="s">
        <v>113</v>
      </c>
      <c r="D991" s="1" t="s">
        <v>37</v>
      </c>
      <c r="E991" t="str">
        <v>852</v>
      </c>
      <c r="G991" t="str">
        <f>TEXT(Table6[[#This Row],[pokedex_number]],"000")</f>
        <v>852</v>
      </c>
    </row>
    <row r="992" spans="1:7" x14ac:dyDescent="0.35">
      <c r="A992" s="1" t="s">
        <v>3732</v>
      </c>
      <c r="B992" t="s">
        <v>3268</v>
      </c>
      <c r="C992" s="1" t="s">
        <v>113</v>
      </c>
      <c r="D992" s="1" t="s">
        <v>37</v>
      </c>
      <c r="E992" t="str">
        <v>853</v>
      </c>
      <c r="G992" t="str">
        <f>TEXT(Table6[[#This Row],[pokedex_number]],"000")</f>
        <v>853</v>
      </c>
    </row>
    <row r="993" spans="1:7" x14ac:dyDescent="0.35">
      <c r="A993" s="1" t="s">
        <v>3735</v>
      </c>
      <c r="B993" t="s">
        <v>3273</v>
      </c>
      <c r="C993" s="1" t="s">
        <v>113</v>
      </c>
      <c r="D993" s="1" t="s">
        <v>37</v>
      </c>
      <c r="E993" t="str">
        <v>854</v>
      </c>
      <c r="G993" t="str">
        <f>TEXT(Table6[[#This Row],[pokedex_number]],"000")</f>
        <v>854</v>
      </c>
    </row>
    <row r="994" spans="1:7" x14ac:dyDescent="0.35">
      <c r="A994" s="1" t="s">
        <v>3738</v>
      </c>
      <c r="B994" t="s">
        <v>3277</v>
      </c>
      <c r="C994" s="1" t="s">
        <v>113</v>
      </c>
      <c r="D994" s="1" t="s">
        <v>37</v>
      </c>
      <c r="E994" t="str">
        <v>855</v>
      </c>
      <c r="G994" t="str">
        <f>TEXT(Table6[[#This Row],[pokedex_number]],"000")</f>
        <v>855</v>
      </c>
    </row>
    <row r="995" spans="1:7" x14ac:dyDescent="0.35">
      <c r="A995" s="1" t="s">
        <v>3741</v>
      </c>
      <c r="B995" t="s">
        <v>3281</v>
      </c>
      <c r="C995" s="1" t="s">
        <v>113</v>
      </c>
      <c r="D995" s="1" t="s">
        <v>37</v>
      </c>
      <c r="E995" t="str">
        <v>856</v>
      </c>
      <c r="G995" t="str">
        <f>TEXT(Table6[[#This Row],[pokedex_number]],"000")</f>
        <v>856</v>
      </c>
    </row>
    <row r="996" spans="1:7" x14ac:dyDescent="0.35">
      <c r="A996" s="1" t="s">
        <v>3744</v>
      </c>
      <c r="B996" t="s">
        <v>3285</v>
      </c>
      <c r="C996" s="1" t="s">
        <v>113</v>
      </c>
      <c r="D996" s="1" t="s">
        <v>37</v>
      </c>
      <c r="E996" t="str">
        <v>857</v>
      </c>
      <c r="G996" t="str">
        <f>TEXT(Table6[[#This Row],[pokedex_number]],"000")</f>
        <v>857</v>
      </c>
    </row>
    <row r="997" spans="1:7" x14ac:dyDescent="0.35">
      <c r="A997" s="1" t="s">
        <v>3747</v>
      </c>
      <c r="B997" t="s">
        <v>3289</v>
      </c>
      <c r="C997" s="1" t="s">
        <v>113</v>
      </c>
      <c r="D997" s="1" t="s">
        <v>37</v>
      </c>
      <c r="E997" t="str">
        <v>858</v>
      </c>
      <c r="G997" t="str">
        <f>TEXT(Table6[[#This Row],[pokedex_number]],"000")</f>
        <v>858</v>
      </c>
    </row>
    <row r="998" spans="1:7" x14ac:dyDescent="0.35">
      <c r="A998" s="1" t="s">
        <v>3750</v>
      </c>
      <c r="B998" t="s">
        <v>3293</v>
      </c>
      <c r="C998" s="1" t="s">
        <v>113</v>
      </c>
      <c r="D998" s="1" t="s">
        <v>37</v>
      </c>
      <c r="E998" t="str">
        <v>859</v>
      </c>
      <c r="G998" t="str">
        <f>TEXT(Table6[[#This Row],[pokedex_number]],"000")</f>
        <v>859</v>
      </c>
    </row>
    <row r="999" spans="1:7" x14ac:dyDescent="0.35">
      <c r="A999" s="1" t="s">
        <v>3753</v>
      </c>
      <c r="B999" t="s">
        <v>3298</v>
      </c>
      <c r="C999" s="1" t="s">
        <v>113</v>
      </c>
      <c r="D999" s="1" t="s">
        <v>37</v>
      </c>
      <c r="E999" t="str">
        <v>860</v>
      </c>
      <c r="G999" t="str">
        <f>TEXT(Table6[[#This Row],[pokedex_number]],"000")</f>
        <v>860</v>
      </c>
    </row>
    <row r="1000" spans="1:7" x14ac:dyDescent="0.35">
      <c r="A1000" s="1" t="s">
        <v>3756</v>
      </c>
      <c r="B1000" t="s">
        <v>3302</v>
      </c>
      <c r="C1000" s="1" t="s">
        <v>113</v>
      </c>
      <c r="D1000" s="1" t="s">
        <v>37</v>
      </c>
      <c r="E1000" t="str">
        <v>861</v>
      </c>
      <c r="G1000" t="str">
        <f>TEXT(Table6[[#This Row],[pokedex_number]],"000")</f>
        <v>861</v>
      </c>
    </row>
    <row r="1001" spans="1:7" x14ac:dyDescent="0.35">
      <c r="A1001" s="1" t="s">
        <v>3759</v>
      </c>
      <c r="B1001" t="s">
        <v>3306</v>
      </c>
      <c r="C1001" s="1" t="s">
        <v>113</v>
      </c>
      <c r="D1001" s="1" t="s">
        <v>37</v>
      </c>
      <c r="E1001" t="str">
        <v>862</v>
      </c>
      <c r="G1001" t="str">
        <f>TEXT(Table6[[#This Row],[pokedex_number]],"000")</f>
        <v>862</v>
      </c>
    </row>
    <row r="1002" spans="1:7" x14ac:dyDescent="0.35">
      <c r="A1002" s="1" t="s">
        <v>3762</v>
      </c>
      <c r="B1002" t="s">
        <v>3311</v>
      </c>
      <c r="C1002" s="1" t="s">
        <v>113</v>
      </c>
      <c r="D1002" s="1" t="s">
        <v>37</v>
      </c>
      <c r="E1002" t="str">
        <v>863</v>
      </c>
      <c r="G1002" t="str">
        <f>TEXT(Table6[[#This Row],[pokedex_number]],"000")</f>
        <v>863</v>
      </c>
    </row>
    <row r="1003" spans="1:7" x14ac:dyDescent="0.35">
      <c r="A1003" s="1" t="s">
        <v>3766</v>
      </c>
      <c r="B1003" t="s">
        <v>3315</v>
      </c>
      <c r="C1003" s="1" t="s">
        <v>113</v>
      </c>
      <c r="D1003" s="1" t="s">
        <v>37</v>
      </c>
      <c r="E1003" t="str">
        <v>864</v>
      </c>
      <c r="G1003" t="str">
        <f>TEXT(Table6[[#This Row],[pokedex_number]],"000")</f>
        <v>864</v>
      </c>
    </row>
    <row r="1004" spans="1:7" x14ac:dyDescent="0.35">
      <c r="A1004" s="1" t="s">
        <v>3770</v>
      </c>
      <c r="B1004" t="s">
        <v>3319</v>
      </c>
      <c r="C1004" s="1" t="s">
        <v>113</v>
      </c>
      <c r="D1004" s="1" t="s">
        <v>37</v>
      </c>
      <c r="E1004" t="str">
        <v>865</v>
      </c>
      <c r="G1004" t="str">
        <f>TEXT(Table6[[#This Row],[pokedex_number]],"000")</f>
        <v>865</v>
      </c>
    </row>
    <row r="1005" spans="1:7" x14ac:dyDescent="0.35">
      <c r="A1005" s="1" t="s">
        <v>4540</v>
      </c>
      <c r="B1005" t="s">
        <v>3323</v>
      </c>
      <c r="C1005" s="1" t="s">
        <v>113</v>
      </c>
      <c r="D1005" s="1" t="s">
        <v>37</v>
      </c>
      <c r="E1005" t="str">
        <v>866</v>
      </c>
      <c r="G1005" t="str">
        <f>TEXT(Table6[[#This Row],[pokedex_number]],"000")</f>
        <v>866</v>
      </c>
    </row>
    <row r="1006" spans="1:7" x14ac:dyDescent="0.35">
      <c r="A1006" s="1" t="s">
        <v>3775</v>
      </c>
      <c r="B1006" t="s">
        <v>3328</v>
      </c>
      <c r="C1006" s="1" t="s">
        <v>113</v>
      </c>
      <c r="D1006" s="1" t="s">
        <v>37</v>
      </c>
      <c r="E1006" t="str">
        <v>867</v>
      </c>
      <c r="G1006" t="str">
        <f>TEXT(Table6[[#This Row],[pokedex_number]],"000")</f>
        <v>867</v>
      </c>
    </row>
    <row r="1007" spans="1:7" x14ac:dyDescent="0.35">
      <c r="A1007" s="1" t="s">
        <v>3778</v>
      </c>
      <c r="B1007" t="s">
        <v>3330</v>
      </c>
      <c r="C1007" s="1" t="s">
        <v>113</v>
      </c>
      <c r="D1007" s="1" t="s">
        <v>37</v>
      </c>
      <c r="E1007" t="str">
        <v>868</v>
      </c>
      <c r="G1007" t="str">
        <f>TEXT(Table6[[#This Row],[pokedex_number]],"000")</f>
        <v>868</v>
      </c>
    </row>
    <row r="1008" spans="1:7" x14ac:dyDescent="0.35">
      <c r="A1008" s="1" t="s">
        <v>3781</v>
      </c>
      <c r="B1008" t="s">
        <v>3332</v>
      </c>
      <c r="C1008" s="1" t="s">
        <v>113</v>
      </c>
      <c r="D1008" s="1" t="s">
        <v>37</v>
      </c>
      <c r="E1008" t="str">
        <v>869</v>
      </c>
      <c r="G1008" t="str">
        <f>TEXT(Table6[[#This Row],[pokedex_number]],"000")</f>
        <v>869</v>
      </c>
    </row>
    <row r="1009" spans="1:7" x14ac:dyDescent="0.35">
      <c r="A1009" s="1" t="s">
        <v>3784</v>
      </c>
      <c r="B1009" t="s">
        <v>3334</v>
      </c>
      <c r="C1009" s="1" t="s">
        <v>113</v>
      </c>
      <c r="D1009" s="1" t="s">
        <v>37</v>
      </c>
      <c r="E1009" t="str">
        <v>870</v>
      </c>
      <c r="G1009" t="str">
        <f>TEXT(Table6[[#This Row],[pokedex_number]],"000")</f>
        <v>870</v>
      </c>
    </row>
    <row r="1010" spans="1:7" x14ac:dyDescent="0.35">
      <c r="A1010" s="1" t="s">
        <v>3787</v>
      </c>
      <c r="B1010" t="s">
        <v>3338</v>
      </c>
      <c r="C1010" s="1" t="s">
        <v>113</v>
      </c>
      <c r="D1010" s="1" t="s">
        <v>37</v>
      </c>
      <c r="E1010" t="str">
        <v>871</v>
      </c>
      <c r="G1010" t="str">
        <f>TEXT(Table6[[#This Row],[pokedex_number]],"000")</f>
        <v>871</v>
      </c>
    </row>
    <row r="1011" spans="1:7" x14ac:dyDescent="0.35">
      <c r="A1011" s="1" t="s">
        <v>3790</v>
      </c>
      <c r="B1011" t="s">
        <v>3342</v>
      </c>
      <c r="C1011" s="1" t="s">
        <v>113</v>
      </c>
      <c r="D1011" s="1" t="s">
        <v>37</v>
      </c>
      <c r="E1011" t="str">
        <v>872</v>
      </c>
      <c r="G1011" t="str">
        <f>TEXT(Table6[[#This Row],[pokedex_number]],"000")</f>
        <v>872</v>
      </c>
    </row>
    <row r="1012" spans="1:7" x14ac:dyDescent="0.35">
      <c r="A1012" s="1" t="s">
        <v>3794</v>
      </c>
      <c r="B1012" t="s">
        <v>3346</v>
      </c>
      <c r="C1012" s="1" t="s">
        <v>113</v>
      </c>
      <c r="D1012" s="1" t="s">
        <v>37</v>
      </c>
      <c r="E1012" t="str">
        <v>873</v>
      </c>
      <c r="G1012" t="str">
        <f>TEXT(Table6[[#This Row],[pokedex_number]],"000")</f>
        <v>873</v>
      </c>
    </row>
    <row r="1013" spans="1:7" x14ac:dyDescent="0.35">
      <c r="A1013" s="1" t="s">
        <v>3797</v>
      </c>
      <c r="B1013" t="s">
        <v>3348</v>
      </c>
      <c r="C1013" s="1" t="s">
        <v>113</v>
      </c>
      <c r="D1013" s="1" t="s">
        <v>37</v>
      </c>
      <c r="E1013" t="str">
        <v>874</v>
      </c>
      <c r="G1013" t="str">
        <f>TEXT(Table6[[#This Row],[pokedex_number]],"000")</f>
        <v>874</v>
      </c>
    </row>
    <row r="1014" spans="1:7" x14ac:dyDescent="0.35">
      <c r="A1014" s="1" t="s">
        <v>3801</v>
      </c>
      <c r="B1014" t="s">
        <v>3352</v>
      </c>
      <c r="C1014" s="1" t="s">
        <v>113</v>
      </c>
      <c r="D1014" s="1" t="s">
        <v>37</v>
      </c>
      <c r="E1014" t="str">
        <v>875</v>
      </c>
      <c r="G1014" t="str">
        <f>TEXT(Table6[[#This Row],[pokedex_number]],"000")</f>
        <v>875</v>
      </c>
    </row>
    <row r="1015" spans="1:7" x14ac:dyDescent="0.35">
      <c r="A1015" s="1" t="s">
        <v>3805</v>
      </c>
      <c r="B1015" t="s">
        <v>3352</v>
      </c>
      <c r="C1015" s="1" t="s">
        <v>113</v>
      </c>
      <c r="D1015" s="1" t="s">
        <v>37</v>
      </c>
      <c r="E1015" t="str">
        <v>875</v>
      </c>
      <c r="G1015" t="str">
        <f>TEXT(Table6[[#This Row],[pokedex_number]],"000")</f>
        <v>875</v>
      </c>
    </row>
    <row r="1016" spans="1:7" x14ac:dyDescent="0.35">
      <c r="A1016" s="1" t="s">
        <v>3806</v>
      </c>
      <c r="B1016" t="s">
        <v>3354</v>
      </c>
      <c r="C1016" s="1" t="s">
        <v>113</v>
      </c>
      <c r="D1016" s="1" t="s">
        <v>37</v>
      </c>
      <c r="E1016" t="str">
        <v>876</v>
      </c>
      <c r="G1016" t="str">
        <f>TEXT(Table6[[#This Row],[pokedex_number]],"000")</f>
        <v>876</v>
      </c>
    </row>
    <row r="1017" spans="1:7" x14ac:dyDescent="0.35">
      <c r="A1017" s="1" t="s">
        <v>3809</v>
      </c>
      <c r="B1017" t="s">
        <v>3354</v>
      </c>
      <c r="C1017" s="1" t="s">
        <v>113</v>
      </c>
      <c r="D1017" s="1" t="s">
        <v>37</v>
      </c>
      <c r="E1017" t="str">
        <v>876</v>
      </c>
      <c r="G1017" t="str">
        <f>TEXT(Table6[[#This Row],[pokedex_number]],"000")</f>
        <v>876</v>
      </c>
    </row>
    <row r="1018" spans="1:7" x14ac:dyDescent="0.35">
      <c r="A1018" s="1" t="s">
        <v>3810</v>
      </c>
      <c r="B1018" t="s">
        <v>3356</v>
      </c>
      <c r="C1018" s="1" t="s">
        <v>113</v>
      </c>
      <c r="D1018" s="1" t="s">
        <v>37</v>
      </c>
      <c r="E1018" t="str">
        <v>877</v>
      </c>
      <c r="G1018" t="str">
        <f>TEXT(Table6[[#This Row],[pokedex_number]],"000")</f>
        <v>877</v>
      </c>
    </row>
    <row r="1019" spans="1:7" x14ac:dyDescent="0.35">
      <c r="A1019" s="1" t="s">
        <v>3814</v>
      </c>
      <c r="B1019" t="s">
        <v>3356</v>
      </c>
      <c r="C1019" s="1" t="s">
        <v>113</v>
      </c>
      <c r="D1019" s="1" t="s">
        <v>37</v>
      </c>
      <c r="E1019" t="str">
        <v>877</v>
      </c>
      <c r="G1019" t="str">
        <f>TEXT(Table6[[#This Row],[pokedex_number]],"000")</f>
        <v>877</v>
      </c>
    </row>
    <row r="1020" spans="1:7" x14ac:dyDescent="0.35">
      <c r="A1020" s="1" t="s">
        <v>3815</v>
      </c>
      <c r="B1020" t="s">
        <v>3361</v>
      </c>
      <c r="C1020" s="1" t="s">
        <v>113</v>
      </c>
      <c r="D1020" s="1" t="s">
        <v>37</v>
      </c>
      <c r="E1020" t="str">
        <v>878</v>
      </c>
      <c r="G1020" t="str">
        <f>TEXT(Table6[[#This Row],[pokedex_number]],"000")</f>
        <v>878</v>
      </c>
    </row>
    <row r="1021" spans="1:7" x14ac:dyDescent="0.35">
      <c r="A1021" s="1" t="s">
        <v>3818</v>
      </c>
      <c r="B1021" t="s">
        <v>3363</v>
      </c>
      <c r="C1021" s="1" t="s">
        <v>113</v>
      </c>
      <c r="D1021" s="1" t="s">
        <v>37</v>
      </c>
      <c r="E1021" t="str">
        <v>879</v>
      </c>
      <c r="G1021" t="str">
        <f>TEXT(Table6[[#This Row],[pokedex_number]],"000")</f>
        <v>879</v>
      </c>
    </row>
    <row r="1022" spans="1:7" x14ac:dyDescent="0.35">
      <c r="A1022" s="1" t="s">
        <v>3821</v>
      </c>
      <c r="B1022" t="s">
        <v>3368</v>
      </c>
      <c r="C1022" s="1" t="s">
        <v>113</v>
      </c>
      <c r="D1022" s="1" t="s">
        <v>37</v>
      </c>
      <c r="E1022" t="str">
        <v>880</v>
      </c>
      <c r="G1022" t="str">
        <f>TEXT(Table6[[#This Row],[pokedex_number]],"000")</f>
        <v>880</v>
      </c>
    </row>
    <row r="1023" spans="1:7" x14ac:dyDescent="0.35">
      <c r="A1023" s="1" t="s">
        <v>3824</v>
      </c>
      <c r="B1023" t="s">
        <v>3372</v>
      </c>
      <c r="C1023" s="1" t="s">
        <v>113</v>
      </c>
      <c r="D1023" s="1" t="s">
        <v>37</v>
      </c>
      <c r="E1023" t="str">
        <v>881</v>
      </c>
      <c r="G1023" t="str">
        <f>TEXT(Table6[[#This Row],[pokedex_number]],"000")</f>
        <v>881</v>
      </c>
    </row>
    <row r="1024" spans="1:7" x14ac:dyDescent="0.35">
      <c r="A1024" s="1" t="s">
        <v>3827</v>
      </c>
      <c r="B1024" t="s">
        <v>3377</v>
      </c>
      <c r="C1024" s="1" t="s">
        <v>113</v>
      </c>
      <c r="D1024" s="1" t="s">
        <v>37</v>
      </c>
      <c r="E1024" t="str">
        <v>882</v>
      </c>
      <c r="G1024" t="str">
        <f>TEXT(Table6[[#This Row],[pokedex_number]],"000")</f>
        <v>882</v>
      </c>
    </row>
    <row r="1025" spans="1:7" x14ac:dyDescent="0.35">
      <c r="A1025" s="1" t="s">
        <v>3830</v>
      </c>
      <c r="B1025" t="s">
        <v>3381</v>
      </c>
      <c r="C1025" s="1" t="s">
        <v>113</v>
      </c>
      <c r="D1025" s="1" t="s">
        <v>37</v>
      </c>
      <c r="E1025" t="str">
        <v>883</v>
      </c>
      <c r="G1025" t="str">
        <f>TEXT(Table6[[#This Row],[pokedex_number]],"000")</f>
        <v>883</v>
      </c>
    </row>
    <row r="1026" spans="1:7" x14ac:dyDescent="0.35">
      <c r="A1026" s="1" t="s">
        <v>3833</v>
      </c>
      <c r="B1026" t="s">
        <v>3386</v>
      </c>
      <c r="C1026" s="1" t="s">
        <v>113</v>
      </c>
      <c r="D1026" s="1" t="s">
        <v>37</v>
      </c>
      <c r="E1026" t="str">
        <v>884</v>
      </c>
      <c r="G1026" t="str">
        <f>TEXT(Table6[[#This Row],[pokedex_number]],"000")</f>
        <v>884</v>
      </c>
    </row>
    <row r="1027" spans="1:7" x14ac:dyDescent="0.35">
      <c r="A1027" s="1" t="s">
        <v>3836</v>
      </c>
      <c r="B1027" t="s">
        <v>3390</v>
      </c>
      <c r="C1027" s="1" t="s">
        <v>113</v>
      </c>
      <c r="D1027" s="1" t="s">
        <v>37</v>
      </c>
      <c r="E1027" t="str">
        <v>885</v>
      </c>
      <c r="G1027" t="str">
        <f>TEXT(Table6[[#This Row],[pokedex_number]],"000")</f>
        <v>885</v>
      </c>
    </row>
    <row r="1028" spans="1:7" x14ac:dyDescent="0.35">
      <c r="A1028" s="1" t="s">
        <v>3839</v>
      </c>
      <c r="B1028" t="s">
        <v>3394</v>
      </c>
      <c r="C1028" s="1" t="s">
        <v>113</v>
      </c>
      <c r="D1028" s="1" t="s">
        <v>37</v>
      </c>
      <c r="E1028" t="str">
        <v>886</v>
      </c>
      <c r="G1028" t="str">
        <f>TEXT(Table6[[#This Row],[pokedex_number]],"000")</f>
        <v>886</v>
      </c>
    </row>
    <row r="1029" spans="1:7" x14ac:dyDescent="0.35">
      <c r="A1029" s="1" t="s">
        <v>3842</v>
      </c>
      <c r="B1029" t="s">
        <v>3398</v>
      </c>
      <c r="C1029" s="1" t="s">
        <v>113</v>
      </c>
      <c r="D1029" s="1" t="s">
        <v>37</v>
      </c>
      <c r="E1029" t="str">
        <v>887</v>
      </c>
      <c r="G1029" t="str">
        <f>TEXT(Table6[[#This Row],[pokedex_number]],"000")</f>
        <v>887</v>
      </c>
    </row>
    <row r="1030" spans="1:7" x14ac:dyDescent="0.35">
      <c r="A1030" s="1" t="s">
        <v>3845</v>
      </c>
      <c r="B1030" t="s">
        <v>3402</v>
      </c>
      <c r="C1030" s="1" t="s">
        <v>113</v>
      </c>
      <c r="D1030" s="1" t="s">
        <v>943</v>
      </c>
      <c r="E1030" t="str">
        <v>888</v>
      </c>
      <c r="G1030" t="str">
        <f>TEXT(Table6[[#This Row],[pokedex_number]],"000")</f>
        <v>888</v>
      </c>
    </row>
    <row r="1031" spans="1:7" x14ac:dyDescent="0.35">
      <c r="A1031" s="1" t="s">
        <v>3849</v>
      </c>
      <c r="B1031" t="s">
        <v>3402</v>
      </c>
      <c r="C1031" s="1" t="s">
        <v>113</v>
      </c>
      <c r="D1031" s="1" t="s">
        <v>943</v>
      </c>
      <c r="E1031" t="str">
        <v>888</v>
      </c>
      <c r="G1031" t="str">
        <f>TEXT(Table6[[#This Row],[pokedex_number]],"000")</f>
        <v>888</v>
      </c>
    </row>
    <row r="1032" spans="1:7" x14ac:dyDescent="0.35">
      <c r="A1032" s="1" t="s">
        <v>3850</v>
      </c>
      <c r="B1032" t="s">
        <v>3406</v>
      </c>
      <c r="C1032" s="1" t="s">
        <v>113</v>
      </c>
      <c r="D1032" s="1" t="s">
        <v>943</v>
      </c>
      <c r="E1032" t="str">
        <v>889</v>
      </c>
      <c r="G1032" t="str">
        <f>TEXT(Table6[[#This Row],[pokedex_number]],"000")</f>
        <v>889</v>
      </c>
    </row>
    <row r="1033" spans="1:7" x14ac:dyDescent="0.35">
      <c r="A1033" s="1" t="s">
        <v>3854</v>
      </c>
      <c r="B1033" t="s">
        <v>3406</v>
      </c>
      <c r="C1033" s="1" t="s">
        <v>113</v>
      </c>
      <c r="D1033" s="1" t="s">
        <v>943</v>
      </c>
      <c r="E1033" t="str">
        <v>889</v>
      </c>
      <c r="G1033" t="str">
        <f>TEXT(Table6[[#This Row],[pokedex_number]],"000")</f>
        <v>889</v>
      </c>
    </row>
    <row r="1034" spans="1:7" x14ac:dyDescent="0.35">
      <c r="A1034" s="1" t="s">
        <v>3855</v>
      </c>
      <c r="B1034" t="s">
        <v>3411</v>
      </c>
      <c r="C1034" s="1" t="s">
        <v>113</v>
      </c>
      <c r="D1034" s="1" t="s">
        <v>943</v>
      </c>
      <c r="E1034" t="str">
        <v>890</v>
      </c>
      <c r="G1034" t="str">
        <f>TEXT(Table6[[#This Row],[pokedex_number]],"000")</f>
        <v>890</v>
      </c>
    </row>
    <row r="1035" spans="1:7" x14ac:dyDescent="0.35">
      <c r="A1035" s="1" t="s">
        <v>3858</v>
      </c>
      <c r="B1035" t="s">
        <v>3411</v>
      </c>
      <c r="C1035" s="1" t="s">
        <v>113</v>
      </c>
      <c r="D1035" s="1" t="s">
        <v>943</v>
      </c>
      <c r="E1035" t="str">
        <v>890</v>
      </c>
      <c r="G1035" t="str">
        <f>TEXT(Table6[[#This Row],[pokedex_number]],"000")</f>
        <v>890</v>
      </c>
    </row>
    <row r="1036" spans="1:7" x14ac:dyDescent="0.35">
      <c r="A1036" s="1" t="s">
        <v>3860</v>
      </c>
      <c r="B1036" t="s">
        <v>3415</v>
      </c>
      <c r="C1036" s="1" t="s">
        <v>113</v>
      </c>
      <c r="D1036" s="1" t="s">
        <v>913</v>
      </c>
      <c r="E1036" t="str">
        <v>891</v>
      </c>
      <c r="G1036" t="str">
        <f>TEXT(Table6[[#This Row],[pokedex_number]],"000")</f>
        <v>891</v>
      </c>
    </row>
    <row r="1037" spans="1:7" x14ac:dyDescent="0.35">
      <c r="A1037" s="1" t="s">
        <v>3863</v>
      </c>
      <c r="B1037" t="s">
        <v>3420</v>
      </c>
      <c r="C1037" s="1" t="s">
        <v>113</v>
      </c>
      <c r="D1037" s="1" t="s">
        <v>913</v>
      </c>
      <c r="E1037" t="str">
        <v>892</v>
      </c>
      <c r="G1037" t="str">
        <f>TEXT(Table6[[#This Row],[pokedex_number]],"000")</f>
        <v>892</v>
      </c>
    </row>
    <row r="1038" spans="1:7" x14ac:dyDescent="0.35">
      <c r="A1038" s="1" t="s">
        <v>3867</v>
      </c>
      <c r="B1038" t="s">
        <v>3420</v>
      </c>
      <c r="C1038" s="1" t="s">
        <v>113</v>
      </c>
      <c r="D1038" s="1" t="s">
        <v>913</v>
      </c>
      <c r="E1038" t="str">
        <v>892</v>
      </c>
      <c r="G1038" t="str">
        <f>TEXT(Table6[[#This Row],[pokedex_number]],"000")</f>
        <v>892</v>
      </c>
    </row>
    <row r="1039" spans="1:7" x14ac:dyDescent="0.35">
      <c r="A1039" s="1" t="s">
        <v>3868</v>
      </c>
      <c r="B1039" t="s">
        <v>3424</v>
      </c>
      <c r="C1039" s="1" t="s">
        <v>113</v>
      </c>
      <c r="D1039" s="1" t="s">
        <v>952</v>
      </c>
      <c r="E1039" t="str">
        <v>893</v>
      </c>
      <c r="G1039" t="str">
        <f>TEXT(Table6[[#This Row],[pokedex_number]],"000")</f>
        <v>893</v>
      </c>
    </row>
    <row r="1040" spans="1:7" x14ac:dyDescent="0.35">
      <c r="A1040" s="1" t="s">
        <v>3870</v>
      </c>
      <c r="B1040" t="s">
        <v>3428</v>
      </c>
      <c r="C1040" s="1" t="s">
        <v>113</v>
      </c>
      <c r="D1040" s="1" t="s">
        <v>913</v>
      </c>
      <c r="E1040" t="str">
        <v>894</v>
      </c>
      <c r="G1040" t="str">
        <f>TEXT(Table6[[#This Row],[pokedex_number]],"000")</f>
        <v>894</v>
      </c>
    </row>
    <row r="1041" spans="1:7" x14ac:dyDescent="0.35">
      <c r="A1041" s="1" t="s">
        <v>3873</v>
      </c>
      <c r="B1041" t="s">
        <v>3432</v>
      </c>
      <c r="C1041" s="1" t="s">
        <v>113</v>
      </c>
      <c r="D1041" s="1" t="s">
        <v>913</v>
      </c>
      <c r="E1041" t="str">
        <v>895</v>
      </c>
      <c r="G1041" t="str">
        <f>TEXT(Table6[[#This Row],[pokedex_number]],"000")</f>
        <v>895</v>
      </c>
    </row>
    <row r="1042" spans="1:7" x14ac:dyDescent="0.35">
      <c r="A1042" s="1" t="s">
        <v>3876</v>
      </c>
      <c r="B1042" t="s">
        <v>3437</v>
      </c>
      <c r="C1042" s="1" t="s">
        <v>113</v>
      </c>
      <c r="D1042" s="1" t="s">
        <v>913</v>
      </c>
      <c r="E1042" t="str">
        <v>896</v>
      </c>
      <c r="G1042" t="str">
        <f>TEXT(Table6[[#This Row],[pokedex_number]],"000")</f>
        <v>896</v>
      </c>
    </row>
    <row r="1043" spans="1:7" x14ac:dyDescent="0.35">
      <c r="A1043" s="1" t="s">
        <v>3880</v>
      </c>
      <c r="B1043" t="s">
        <v>3442</v>
      </c>
      <c r="C1043" s="1" t="s">
        <v>113</v>
      </c>
      <c r="D1043" s="1" t="s">
        <v>913</v>
      </c>
      <c r="E1043" t="str">
        <v>897</v>
      </c>
      <c r="G1043" t="str">
        <f>TEXT(Table6[[#This Row],[pokedex_number]],"000")</f>
        <v>897</v>
      </c>
    </row>
    <row r="1044" spans="1:7" x14ac:dyDescent="0.35">
      <c r="A1044" s="1" t="s">
        <v>3884</v>
      </c>
      <c r="B1044" t="s">
        <v>3446</v>
      </c>
      <c r="C1044" s="1" t="s">
        <v>113</v>
      </c>
      <c r="D1044" s="1" t="s">
        <v>943</v>
      </c>
      <c r="E1044" t="str">
        <v>898</v>
      </c>
      <c r="G1044" t="str">
        <f>TEXT(Table6[[#This Row],[pokedex_number]],"000")</f>
        <v>898</v>
      </c>
    </row>
    <row r="1045" spans="1:7" x14ac:dyDescent="0.35">
      <c r="A1045" s="1" t="s">
        <v>3887</v>
      </c>
      <c r="B1045" t="s">
        <v>3446</v>
      </c>
      <c r="C1045" s="1" t="s">
        <v>113</v>
      </c>
      <c r="D1045" s="1" t="s">
        <v>943</v>
      </c>
      <c r="E1045" t="str">
        <v>898</v>
      </c>
      <c r="G1045" t="str">
        <f>TEXT(Table6[[#This Row],[pokedex_number]],"000")</f>
        <v>898</v>
      </c>
    </row>
    <row r="1046" spans="1:7" x14ac:dyDescent="0.35">
      <c r="A1046" s="1" t="s">
        <v>3889</v>
      </c>
      <c r="B1046" t="s">
        <v>3446</v>
      </c>
      <c r="C1046" s="1" t="s">
        <v>113</v>
      </c>
      <c r="D1046" s="1" t="s">
        <v>943</v>
      </c>
      <c r="E1046" t="str">
        <v>898</v>
      </c>
      <c r="G1046" t="str">
        <f>TEXT(Table6[[#This Row],[pokedex_number]],"000")</f>
        <v>898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N98"/>
  <sheetViews>
    <sheetView topLeftCell="A6" zoomScale="60" zoomScaleNormal="60" workbookViewId="0">
      <selection activeCell="A22" sqref="A22"/>
    </sheetView>
  </sheetViews>
  <sheetFormatPr defaultRowHeight="14.5" x14ac:dyDescent="0.35"/>
  <cols>
    <col min="1" max="1" width="15.26953125" bestFit="1" customWidth="1"/>
    <col min="2" max="2" width="5.7265625" bestFit="1" customWidth="1"/>
    <col min="3" max="3" width="23.90625" bestFit="1" customWidth="1"/>
    <col min="4" max="4" width="24.81640625" bestFit="1" customWidth="1"/>
    <col min="5" max="5" width="14" bestFit="1" customWidth="1"/>
    <col min="6" max="6" width="19.36328125" bestFit="1" customWidth="1"/>
    <col min="7" max="7" width="23.90625" bestFit="1" customWidth="1"/>
    <col min="8" max="8" width="24.81640625" bestFit="1" customWidth="1"/>
    <col min="9" max="17" width="5.81640625" bestFit="1" customWidth="1"/>
    <col min="18" max="18" width="6.90625" bestFit="1" customWidth="1"/>
    <col min="19" max="31" width="5.81640625" bestFit="1" customWidth="1"/>
    <col min="32" max="32" width="6.90625" bestFit="1" customWidth="1"/>
    <col min="33" max="37" width="5.81640625" bestFit="1" customWidth="1"/>
    <col min="38" max="38" width="6.90625" bestFit="1" customWidth="1"/>
    <col min="39" max="41" width="5.81640625" bestFit="1" customWidth="1"/>
    <col min="42" max="42" width="6.90625" bestFit="1" customWidth="1"/>
    <col min="43" max="54" width="5.81640625" bestFit="1" customWidth="1"/>
    <col min="55" max="55" width="6.90625" bestFit="1" customWidth="1"/>
    <col min="56" max="62" width="5.81640625" bestFit="1" customWidth="1"/>
    <col min="63" max="63" width="6.90625" bestFit="1" customWidth="1"/>
    <col min="64" max="64" width="5.81640625" bestFit="1" customWidth="1"/>
    <col min="65" max="65" width="6.90625" bestFit="1" customWidth="1"/>
    <col min="66" max="66" width="5.81640625" bestFit="1" customWidth="1"/>
    <col min="67" max="67" width="6.90625" bestFit="1" customWidth="1"/>
    <col min="68" max="69" width="5.81640625" bestFit="1" customWidth="1"/>
    <col min="70" max="72" width="6.90625" bestFit="1" customWidth="1"/>
    <col min="73" max="75" width="5.81640625" bestFit="1" customWidth="1"/>
    <col min="76" max="76" width="6.90625" bestFit="1" customWidth="1"/>
    <col min="77" max="82" width="5.81640625" bestFit="1" customWidth="1"/>
    <col min="83" max="129" width="6.90625" bestFit="1" customWidth="1"/>
    <col min="130" max="130" width="10.90625" bestFit="1" customWidth="1"/>
    <col min="131" max="132" width="3.08984375" bestFit="1" customWidth="1"/>
    <col min="133" max="133" width="6.36328125" bestFit="1" customWidth="1"/>
    <col min="134" max="136" width="3.08984375" bestFit="1" customWidth="1"/>
    <col min="137" max="137" width="12.81640625" bestFit="1" customWidth="1"/>
    <col min="138" max="138" width="4.1796875" bestFit="1" customWidth="1"/>
    <col min="139" max="139" width="12.81640625" bestFit="1" customWidth="1"/>
    <col min="140" max="140" width="3.08984375" bestFit="1" customWidth="1"/>
    <col min="141" max="141" width="6.36328125" bestFit="1" customWidth="1"/>
    <col min="142" max="143" width="12.81640625" bestFit="1" customWidth="1"/>
    <col min="144" max="146" width="3.08984375" bestFit="1" customWidth="1"/>
    <col min="147" max="147" width="12.81640625" bestFit="1" customWidth="1"/>
    <col min="148" max="148" width="3.08984375" bestFit="1" customWidth="1"/>
    <col min="149" max="149" width="5.26953125" bestFit="1" customWidth="1"/>
    <col min="150" max="152" width="12.81640625" bestFit="1" customWidth="1"/>
    <col min="153" max="153" width="5.26953125" bestFit="1" customWidth="1"/>
    <col min="154" max="154" width="7.453125" bestFit="1" customWidth="1"/>
    <col min="155" max="155" width="12.81640625" bestFit="1" customWidth="1"/>
    <col min="156" max="156" width="5.26953125" bestFit="1" customWidth="1"/>
    <col min="157" max="157" width="12.81640625" bestFit="1" customWidth="1"/>
    <col min="158" max="158" width="5.26953125" bestFit="1" customWidth="1"/>
    <col min="159" max="159" width="3.08984375" bestFit="1" customWidth="1"/>
    <col min="160" max="160" width="5.26953125" bestFit="1" customWidth="1"/>
    <col min="161" max="162" width="12.81640625" bestFit="1" customWidth="1"/>
    <col min="163" max="163" width="3.08984375" bestFit="1" customWidth="1"/>
    <col min="164" max="164" width="5.26953125" bestFit="1" customWidth="1"/>
    <col min="165" max="167" width="12.81640625" bestFit="1" customWidth="1"/>
    <col min="168" max="171" width="5.26953125" bestFit="1" customWidth="1"/>
    <col min="172" max="175" width="12.81640625" bestFit="1" customWidth="1"/>
    <col min="176" max="176" width="5.26953125" bestFit="1" customWidth="1"/>
    <col min="177" max="177" width="12.81640625" bestFit="1" customWidth="1"/>
    <col min="178" max="179" width="6.36328125" bestFit="1" customWidth="1"/>
    <col min="180" max="180" width="5.26953125" bestFit="1" customWidth="1"/>
    <col min="181" max="181" width="3.08984375" bestFit="1" customWidth="1"/>
    <col min="182" max="182" width="12.81640625" bestFit="1" customWidth="1"/>
    <col min="183" max="183" width="4.1796875" bestFit="1" customWidth="1"/>
    <col min="184" max="185" width="6.36328125" bestFit="1" customWidth="1"/>
    <col min="186" max="186" width="5.26953125" bestFit="1" customWidth="1"/>
    <col min="187" max="188" width="12.81640625" bestFit="1" customWidth="1"/>
    <col min="189" max="190" width="3.08984375" bestFit="1" customWidth="1"/>
    <col min="191" max="191" width="6.36328125" bestFit="1" customWidth="1"/>
    <col min="192" max="192" width="12.81640625" bestFit="1" customWidth="1"/>
    <col min="193" max="193" width="4.1796875" bestFit="1" customWidth="1"/>
    <col min="194" max="194" width="12.81640625" bestFit="1" customWidth="1"/>
    <col min="195" max="195" width="5.26953125" bestFit="1" customWidth="1"/>
    <col min="196" max="196" width="3.08984375" bestFit="1" customWidth="1"/>
    <col min="197" max="197" width="12.81640625" bestFit="1" customWidth="1"/>
    <col min="198" max="198" width="3.08984375" bestFit="1" customWidth="1"/>
    <col min="199" max="201" width="12.81640625" bestFit="1" customWidth="1"/>
    <col min="202" max="202" width="4.1796875" bestFit="1" customWidth="1"/>
    <col min="203" max="205" width="12.81640625" bestFit="1" customWidth="1"/>
    <col min="206" max="206" width="4.1796875" bestFit="1" customWidth="1"/>
    <col min="207" max="207" width="6.36328125" bestFit="1" customWidth="1"/>
    <col min="208" max="208" width="4.1796875" bestFit="1" customWidth="1"/>
    <col min="209" max="209" width="5.26953125" bestFit="1" customWidth="1"/>
    <col min="210" max="211" width="12.81640625" bestFit="1" customWidth="1"/>
    <col min="212" max="212" width="4.1796875" bestFit="1" customWidth="1"/>
    <col min="213" max="213" width="12.81640625" bestFit="1" customWidth="1"/>
    <col min="214" max="214" width="4.1796875" bestFit="1" customWidth="1"/>
    <col min="215" max="215" width="6.36328125" bestFit="1" customWidth="1"/>
    <col min="216" max="216" width="4.1796875" bestFit="1" customWidth="1"/>
    <col min="217" max="217" width="12.81640625" bestFit="1" customWidth="1"/>
    <col min="218" max="218" width="4.1796875" bestFit="1" customWidth="1"/>
    <col min="219" max="219" width="5.26953125" bestFit="1" customWidth="1"/>
    <col min="220" max="220" width="4.1796875" bestFit="1" customWidth="1"/>
    <col min="221" max="221" width="12.81640625" bestFit="1" customWidth="1"/>
    <col min="222" max="224" width="4.1796875" bestFit="1" customWidth="1"/>
    <col min="225" max="225" width="12.81640625" bestFit="1" customWidth="1"/>
    <col min="226" max="226" width="6.36328125" bestFit="1" customWidth="1"/>
    <col min="227" max="228" width="5.26953125" bestFit="1" customWidth="1"/>
    <col min="229" max="229" width="12.81640625" bestFit="1" customWidth="1"/>
    <col min="230" max="232" width="4.1796875" bestFit="1" customWidth="1"/>
    <col min="233" max="233" width="6.36328125" bestFit="1" customWidth="1"/>
    <col min="234" max="234" width="4.1796875" bestFit="1" customWidth="1"/>
    <col min="235" max="235" width="12.81640625" bestFit="1" customWidth="1"/>
    <col min="236" max="236" width="4.1796875" bestFit="1" customWidth="1"/>
    <col min="237" max="237" width="12.81640625" bestFit="1" customWidth="1"/>
    <col min="238" max="239" width="4.1796875" bestFit="1" customWidth="1"/>
    <col min="240" max="240" width="12.81640625" bestFit="1" customWidth="1"/>
    <col min="241" max="241" width="4.1796875" bestFit="1" customWidth="1"/>
    <col min="242" max="242" width="6.36328125" bestFit="1" customWidth="1"/>
    <col min="243" max="243" width="4.1796875" bestFit="1" customWidth="1"/>
    <col min="244" max="244" width="12.81640625" bestFit="1" customWidth="1"/>
    <col min="245" max="248" width="4.1796875" bestFit="1" customWidth="1"/>
    <col min="249" max="249" width="7.54296875" bestFit="1" customWidth="1"/>
    <col min="250" max="250" width="17.7265625" bestFit="1" customWidth="1"/>
    <col min="251" max="251" width="12.81640625" bestFit="1" customWidth="1"/>
    <col min="252" max="252" width="3.08984375" bestFit="1" customWidth="1"/>
    <col min="253" max="253" width="5.26953125" bestFit="1" customWidth="1"/>
    <col min="254" max="256" width="3.08984375" bestFit="1" customWidth="1"/>
    <col min="257" max="257" width="5.26953125" bestFit="1" customWidth="1"/>
    <col min="258" max="260" width="3.08984375" bestFit="1" customWidth="1"/>
    <col min="261" max="261" width="12.81640625" bestFit="1" customWidth="1"/>
    <col min="262" max="262" width="3.08984375" bestFit="1" customWidth="1"/>
    <col min="263" max="263" width="12.81640625" bestFit="1" customWidth="1"/>
    <col min="264" max="264" width="3.08984375" bestFit="1" customWidth="1"/>
    <col min="265" max="265" width="6.36328125" bestFit="1" customWidth="1"/>
    <col min="266" max="267" width="12.81640625" bestFit="1" customWidth="1"/>
    <col min="268" max="268" width="4.1796875" bestFit="1" customWidth="1"/>
    <col min="269" max="270" width="3.08984375" bestFit="1" customWidth="1"/>
    <col min="271" max="271" width="12.81640625" bestFit="1" customWidth="1"/>
    <col min="272" max="272" width="3.08984375" bestFit="1" customWidth="1"/>
    <col min="273" max="273" width="5.26953125" bestFit="1" customWidth="1"/>
    <col min="274" max="276" width="12.81640625" bestFit="1" customWidth="1"/>
    <col min="277" max="277" width="3.08984375" bestFit="1" customWidth="1"/>
    <col min="278" max="278" width="7.453125" bestFit="1" customWidth="1"/>
    <col min="279" max="279" width="3.08984375" bestFit="1" customWidth="1"/>
    <col min="280" max="280" width="5.26953125" bestFit="1" customWidth="1"/>
    <col min="281" max="281" width="12.81640625" bestFit="1" customWidth="1"/>
    <col min="282" max="282" width="6.36328125" bestFit="1" customWidth="1"/>
    <col min="283" max="283" width="12.81640625" bestFit="1" customWidth="1"/>
    <col min="284" max="284" width="5.26953125" bestFit="1" customWidth="1"/>
    <col min="285" max="286" width="12.81640625" bestFit="1" customWidth="1"/>
    <col min="287" max="287" width="5.26953125" bestFit="1" customWidth="1"/>
    <col min="288" max="289" width="12.81640625" bestFit="1" customWidth="1"/>
    <col min="290" max="290" width="5.26953125" bestFit="1" customWidth="1"/>
    <col min="291" max="291" width="12.81640625" bestFit="1" customWidth="1"/>
    <col min="292" max="292" width="3.08984375" bestFit="1" customWidth="1"/>
    <col min="293" max="294" width="6.36328125" bestFit="1" customWidth="1"/>
    <col min="295" max="295" width="5.26953125" bestFit="1" customWidth="1"/>
    <col min="296" max="296" width="12.81640625" bestFit="1" customWidth="1"/>
    <col min="297" max="297" width="3.08984375" bestFit="1" customWidth="1"/>
    <col min="298" max="299" width="12.81640625" bestFit="1" customWidth="1"/>
    <col min="300" max="300" width="3.08984375" bestFit="1" customWidth="1"/>
    <col min="301" max="301" width="12.81640625" bestFit="1" customWidth="1"/>
    <col min="302" max="303" width="6.36328125" bestFit="1" customWidth="1"/>
    <col min="304" max="304" width="5.26953125" bestFit="1" customWidth="1"/>
    <col min="305" max="305" width="4.1796875" bestFit="1" customWidth="1"/>
    <col min="306" max="306" width="12.81640625" bestFit="1" customWidth="1"/>
    <col min="307" max="307" width="6.36328125" bestFit="1" customWidth="1"/>
    <col min="308" max="308" width="5.26953125" bestFit="1" customWidth="1"/>
    <col min="309" max="309" width="6.36328125" bestFit="1" customWidth="1"/>
    <col min="310" max="310" width="5.26953125" bestFit="1" customWidth="1"/>
    <col min="311" max="312" width="12.81640625" bestFit="1" customWidth="1"/>
    <col min="313" max="313" width="4.1796875" bestFit="1" customWidth="1"/>
    <col min="314" max="314" width="3.08984375" bestFit="1" customWidth="1"/>
    <col min="315" max="315" width="6.36328125" bestFit="1" customWidth="1"/>
    <col min="316" max="316" width="12.81640625" bestFit="1" customWidth="1"/>
    <col min="317" max="317" width="3.08984375" bestFit="1" customWidth="1"/>
    <col min="318" max="318" width="5.26953125" bestFit="1" customWidth="1"/>
    <col min="319" max="319" width="3.08984375" bestFit="1" customWidth="1"/>
    <col min="320" max="320" width="5.26953125" bestFit="1" customWidth="1"/>
    <col min="321" max="321" width="12.81640625" bestFit="1" customWidth="1"/>
    <col min="322" max="322" width="3.08984375" bestFit="1" customWidth="1"/>
    <col min="323" max="325" width="12.81640625" bestFit="1" customWidth="1"/>
    <col min="326" max="326" width="4.1796875" bestFit="1" customWidth="1"/>
    <col min="327" max="329" width="12.81640625" bestFit="1" customWidth="1"/>
    <col min="330" max="330" width="4.1796875" bestFit="1" customWidth="1"/>
    <col min="331" max="331" width="7.453125" bestFit="1" customWidth="1"/>
    <col min="332" max="332" width="4.1796875" bestFit="1" customWidth="1"/>
    <col min="333" max="333" width="6.36328125" bestFit="1" customWidth="1"/>
    <col min="334" max="335" width="12.81640625" bestFit="1" customWidth="1"/>
    <col min="336" max="336" width="4.1796875" bestFit="1" customWidth="1"/>
    <col min="337" max="337" width="12.81640625" bestFit="1" customWidth="1"/>
    <col min="338" max="338" width="4.1796875" bestFit="1" customWidth="1"/>
    <col min="339" max="339" width="6.36328125" bestFit="1" customWidth="1"/>
    <col min="340" max="340" width="4.1796875" bestFit="1" customWidth="1"/>
    <col min="341" max="341" width="12.81640625" bestFit="1" customWidth="1"/>
    <col min="342" max="342" width="4.1796875" bestFit="1" customWidth="1"/>
    <col min="343" max="343" width="6.36328125" bestFit="1" customWidth="1"/>
    <col min="344" max="344" width="4.1796875" bestFit="1" customWidth="1"/>
    <col min="345" max="345" width="12.81640625" bestFit="1" customWidth="1"/>
    <col min="346" max="348" width="4.1796875" bestFit="1" customWidth="1"/>
    <col min="349" max="349" width="12.81640625" bestFit="1" customWidth="1"/>
    <col min="350" max="350" width="7.453125" bestFit="1" customWidth="1"/>
    <col min="351" max="351" width="4.1796875" bestFit="1" customWidth="1"/>
    <col min="352" max="352" width="6.36328125" bestFit="1" customWidth="1"/>
    <col min="353" max="353" width="12.81640625" bestFit="1" customWidth="1"/>
    <col min="354" max="356" width="4.1796875" bestFit="1" customWidth="1"/>
    <col min="357" max="357" width="7.453125" bestFit="1" customWidth="1"/>
    <col min="358" max="358" width="4.1796875" bestFit="1" customWidth="1"/>
    <col min="359" max="359" width="12.81640625" bestFit="1" customWidth="1"/>
    <col min="360" max="360" width="4.1796875" bestFit="1" customWidth="1"/>
    <col min="361" max="361" width="12.81640625" bestFit="1" customWidth="1"/>
    <col min="362" max="362" width="6.36328125" bestFit="1" customWidth="1"/>
    <col min="363" max="363" width="4.1796875" bestFit="1" customWidth="1"/>
    <col min="364" max="364" width="12.81640625" bestFit="1" customWidth="1"/>
    <col min="365" max="365" width="4.1796875" bestFit="1" customWidth="1"/>
    <col min="366" max="366" width="6.36328125" bestFit="1" customWidth="1"/>
    <col min="367" max="367" width="4.1796875" bestFit="1" customWidth="1"/>
    <col min="368" max="368" width="6.36328125" bestFit="1" customWidth="1"/>
    <col min="369" max="369" width="12.81640625" bestFit="1" customWidth="1"/>
    <col min="370" max="372" width="4.1796875" bestFit="1" customWidth="1"/>
    <col min="373" max="373" width="7.54296875" bestFit="1" customWidth="1"/>
    <col min="374" max="374" width="19.1796875" bestFit="1" customWidth="1"/>
    <col min="375" max="375" width="12.81640625" bestFit="1" customWidth="1"/>
    <col min="376" max="376" width="3.08984375" bestFit="1" customWidth="1"/>
    <col min="377" max="377" width="4.1796875" bestFit="1" customWidth="1"/>
    <col min="378" max="384" width="3.08984375" bestFit="1" customWidth="1"/>
    <col min="385" max="385" width="12.81640625" bestFit="1" customWidth="1"/>
    <col min="386" max="386" width="3.08984375" bestFit="1" customWidth="1"/>
    <col min="387" max="387" width="12.81640625" bestFit="1" customWidth="1"/>
    <col min="388" max="388" width="3.08984375" bestFit="1" customWidth="1"/>
    <col min="389" max="389" width="5.26953125" bestFit="1" customWidth="1"/>
    <col min="390" max="391" width="12.81640625" bestFit="1" customWidth="1"/>
    <col min="392" max="393" width="3.08984375" bestFit="1" customWidth="1"/>
    <col min="394" max="394" width="5.26953125" bestFit="1" customWidth="1"/>
    <col min="395" max="395" width="12.81640625" bestFit="1" customWidth="1"/>
    <col min="396" max="396" width="3.08984375" bestFit="1" customWidth="1"/>
    <col min="397" max="397" width="6.36328125" bestFit="1" customWidth="1"/>
    <col min="398" max="400" width="12.81640625" bestFit="1" customWidth="1"/>
    <col min="401" max="401" width="3.08984375" bestFit="1" customWidth="1"/>
    <col min="402" max="402" width="6.36328125" bestFit="1" customWidth="1"/>
    <col min="403" max="404" width="5.26953125" bestFit="1" customWidth="1"/>
    <col min="405" max="405" width="12.81640625" bestFit="1" customWidth="1"/>
    <col min="406" max="406" width="5.26953125" bestFit="1" customWidth="1"/>
    <col min="407" max="407" width="12.81640625" bestFit="1" customWidth="1"/>
    <col min="408" max="408" width="4.1796875" bestFit="1" customWidth="1"/>
    <col min="409" max="410" width="12.81640625" bestFit="1" customWidth="1"/>
    <col min="411" max="411" width="5.26953125" bestFit="1" customWidth="1"/>
    <col min="412" max="416" width="12.81640625" bestFit="1" customWidth="1"/>
    <col min="417" max="417" width="3.08984375" bestFit="1" customWidth="1"/>
    <col min="418" max="418" width="5.26953125" bestFit="1" customWidth="1"/>
    <col min="419" max="419" width="4.1796875" bestFit="1" customWidth="1"/>
    <col min="420" max="423" width="12.81640625" bestFit="1" customWidth="1"/>
    <col min="424" max="424" width="5.26953125" bestFit="1" customWidth="1"/>
    <col min="425" max="425" width="12.81640625" bestFit="1" customWidth="1"/>
    <col min="426" max="428" width="5.26953125" bestFit="1" customWidth="1"/>
    <col min="429" max="429" width="3.08984375" bestFit="1" customWidth="1"/>
    <col min="430" max="430" width="12.81640625" bestFit="1" customWidth="1"/>
    <col min="431" max="433" width="6.36328125" bestFit="1" customWidth="1"/>
    <col min="434" max="434" width="5.26953125" bestFit="1" customWidth="1"/>
    <col min="435" max="437" width="12.81640625" bestFit="1" customWidth="1"/>
    <col min="438" max="438" width="3.08984375" bestFit="1" customWidth="1"/>
    <col min="439" max="439" width="4.1796875" bestFit="1" customWidth="1"/>
    <col min="440" max="440" width="12.81640625" bestFit="1" customWidth="1"/>
    <col min="441" max="441" width="3.08984375" bestFit="1" customWidth="1"/>
    <col min="442" max="442" width="6.36328125" bestFit="1" customWidth="1"/>
    <col min="443" max="443" width="5.26953125" bestFit="1" customWidth="1"/>
    <col min="444" max="444" width="3.08984375" bestFit="1" customWidth="1"/>
    <col min="445" max="445" width="12.81640625" bestFit="1" customWidth="1"/>
    <col min="446" max="446" width="4.1796875" bestFit="1" customWidth="1"/>
    <col min="447" max="449" width="12.81640625" bestFit="1" customWidth="1"/>
    <col min="450" max="450" width="4.1796875" bestFit="1" customWidth="1"/>
    <col min="451" max="451" width="12.81640625" bestFit="1" customWidth="1"/>
    <col min="452" max="452" width="6.36328125" bestFit="1" customWidth="1"/>
    <col min="453" max="453" width="12.81640625" bestFit="1" customWidth="1"/>
    <col min="454" max="454" width="4.1796875" bestFit="1" customWidth="1"/>
    <col min="455" max="455" width="5.26953125" bestFit="1" customWidth="1"/>
    <col min="456" max="456" width="4.1796875" bestFit="1" customWidth="1"/>
    <col min="457" max="457" width="5.26953125" bestFit="1" customWidth="1"/>
    <col min="458" max="459" width="12.81640625" bestFit="1" customWidth="1"/>
    <col min="460" max="460" width="4.1796875" bestFit="1" customWidth="1"/>
    <col min="461" max="461" width="12.81640625" bestFit="1" customWidth="1"/>
    <col min="462" max="464" width="4.1796875" bestFit="1" customWidth="1"/>
    <col min="465" max="465" width="12.81640625" bestFit="1" customWidth="1"/>
    <col min="466" max="468" width="4.1796875" bestFit="1" customWidth="1"/>
    <col min="469" max="469" width="12.81640625" bestFit="1" customWidth="1"/>
    <col min="470" max="472" width="4.1796875" bestFit="1" customWidth="1"/>
    <col min="473" max="473" width="12.81640625" bestFit="1" customWidth="1"/>
    <col min="474" max="474" width="7.453125" bestFit="1" customWidth="1"/>
    <col min="475" max="475" width="4.1796875" bestFit="1" customWidth="1"/>
    <col min="476" max="476" width="5.26953125" bestFit="1" customWidth="1"/>
    <col min="477" max="477" width="12.81640625" bestFit="1" customWidth="1"/>
    <col min="478" max="482" width="4.1796875" bestFit="1" customWidth="1"/>
    <col min="483" max="483" width="12.81640625" bestFit="1" customWidth="1"/>
    <col min="484" max="484" width="4.1796875" bestFit="1" customWidth="1"/>
    <col min="485" max="485" width="12.81640625" bestFit="1" customWidth="1"/>
    <col min="486" max="486" width="5.26953125" bestFit="1" customWidth="1"/>
    <col min="487" max="487" width="4.1796875" bestFit="1" customWidth="1"/>
    <col min="488" max="488" width="12.81640625" bestFit="1" customWidth="1"/>
    <col min="489" max="491" width="4.1796875" bestFit="1" customWidth="1"/>
    <col min="492" max="492" width="12.81640625" bestFit="1" customWidth="1"/>
    <col min="493" max="496" width="4.1796875" bestFit="1" customWidth="1"/>
    <col min="497" max="497" width="7.54296875" bestFit="1" customWidth="1"/>
    <col min="498" max="498" width="20.7265625" bestFit="1" customWidth="1"/>
    <col min="499" max="499" width="12.81640625" bestFit="1" customWidth="1"/>
    <col min="500" max="500" width="3.08984375" bestFit="1" customWidth="1"/>
    <col min="501" max="501" width="5.26953125" bestFit="1" customWidth="1"/>
    <col min="502" max="504" width="3.08984375" bestFit="1" customWidth="1"/>
    <col min="505" max="505" width="7.453125" bestFit="1" customWidth="1"/>
    <col min="506" max="508" width="3.08984375" bestFit="1" customWidth="1"/>
    <col min="509" max="509" width="12.81640625" bestFit="1" customWidth="1"/>
    <col min="510" max="510" width="3.08984375" bestFit="1" customWidth="1"/>
    <col min="511" max="511" width="12.81640625" bestFit="1" customWidth="1"/>
    <col min="512" max="512" width="3.08984375" bestFit="1" customWidth="1"/>
    <col min="513" max="513" width="6.36328125" bestFit="1" customWidth="1"/>
    <col min="514" max="515" width="12.81640625" bestFit="1" customWidth="1"/>
    <col min="516" max="518" width="3.08984375" bestFit="1" customWidth="1"/>
    <col min="519" max="519" width="12.81640625" bestFit="1" customWidth="1"/>
    <col min="520" max="520" width="3.08984375" bestFit="1" customWidth="1"/>
    <col min="521" max="521" width="5.26953125" bestFit="1" customWidth="1"/>
    <col min="522" max="524" width="12.81640625" bestFit="1" customWidth="1"/>
    <col min="525" max="525" width="5.26953125" bestFit="1" customWidth="1"/>
    <col min="526" max="526" width="7.453125" bestFit="1" customWidth="1"/>
    <col min="527" max="527" width="12.81640625" bestFit="1" customWidth="1"/>
    <col min="528" max="528" width="3.08984375" bestFit="1" customWidth="1"/>
    <col min="529" max="529" width="12.81640625" bestFit="1" customWidth="1"/>
    <col min="530" max="530" width="6.36328125" bestFit="1" customWidth="1"/>
    <col min="531" max="531" width="12.81640625" bestFit="1" customWidth="1"/>
    <col min="532" max="532" width="5.26953125" bestFit="1" customWidth="1"/>
    <col min="533" max="534" width="12.81640625" bestFit="1" customWidth="1"/>
    <col min="535" max="535" width="5.26953125" bestFit="1" customWidth="1"/>
    <col min="536" max="540" width="12.81640625" bestFit="1" customWidth="1"/>
    <col min="541" max="541" width="4.1796875" bestFit="1" customWidth="1"/>
    <col min="542" max="543" width="5.26953125" bestFit="1" customWidth="1"/>
    <col min="544" max="547" width="12.81640625" bestFit="1" customWidth="1"/>
    <col min="548" max="548" width="4.1796875" bestFit="1" customWidth="1"/>
    <col min="549" max="549" width="12.81640625" bestFit="1" customWidth="1"/>
    <col min="550" max="550" width="6.36328125" bestFit="1" customWidth="1"/>
    <col min="551" max="552" width="5.26953125" bestFit="1" customWidth="1"/>
    <col min="553" max="553" width="3.08984375" bestFit="1" customWidth="1"/>
    <col min="554" max="554" width="12.81640625" bestFit="1" customWidth="1"/>
    <col min="555" max="555" width="5.26953125" bestFit="1" customWidth="1"/>
    <col min="556" max="556" width="6.36328125" bestFit="1" customWidth="1"/>
    <col min="557" max="557" width="5.26953125" bestFit="1" customWidth="1"/>
    <col min="558" max="558" width="3.08984375" bestFit="1" customWidth="1"/>
    <col min="559" max="559" width="12.81640625" bestFit="1" customWidth="1"/>
    <col min="560" max="560" width="4.1796875" bestFit="1" customWidth="1"/>
    <col min="561" max="561" width="12.81640625" bestFit="1" customWidth="1"/>
    <col min="562" max="562" width="3.08984375" bestFit="1" customWidth="1"/>
    <col min="563" max="563" width="6.36328125" bestFit="1" customWidth="1"/>
    <col min="564" max="564" width="12.81640625" bestFit="1" customWidth="1"/>
    <col min="565" max="565" width="3.08984375" bestFit="1" customWidth="1"/>
    <col min="566" max="566" width="12.81640625" bestFit="1" customWidth="1"/>
    <col min="567" max="567" width="3.08984375" bestFit="1" customWidth="1"/>
    <col min="568" max="568" width="4.1796875" bestFit="1" customWidth="1"/>
    <col min="569" max="569" width="12.81640625" bestFit="1" customWidth="1"/>
    <col min="570" max="571" width="3.08984375" bestFit="1" customWidth="1"/>
    <col min="572" max="573" width="12.81640625" bestFit="1" customWidth="1"/>
    <col min="574" max="576" width="4.1796875" bestFit="1" customWidth="1"/>
    <col min="577" max="577" width="12.81640625" bestFit="1" customWidth="1"/>
    <col min="578" max="578" width="4.1796875" bestFit="1" customWidth="1"/>
    <col min="579" max="579" width="5.26953125" bestFit="1" customWidth="1"/>
    <col min="580" max="580" width="4.1796875" bestFit="1" customWidth="1"/>
    <col min="581" max="581" width="5.26953125" bestFit="1" customWidth="1"/>
    <col min="582" max="583" width="12.81640625" bestFit="1" customWidth="1"/>
    <col min="584" max="584" width="4.1796875" bestFit="1" customWidth="1"/>
    <col min="585" max="585" width="12.81640625" bestFit="1" customWidth="1"/>
    <col min="586" max="586" width="4.1796875" bestFit="1" customWidth="1"/>
    <col min="587" max="587" width="6.36328125" bestFit="1" customWidth="1"/>
    <col min="588" max="588" width="4.1796875" bestFit="1" customWidth="1"/>
    <col min="589" max="589" width="12.81640625" bestFit="1" customWidth="1"/>
    <col min="590" max="590" width="4.1796875" bestFit="1" customWidth="1"/>
    <col min="591" max="591" width="6.36328125" bestFit="1" customWidth="1"/>
    <col min="592" max="592" width="5.26953125" bestFit="1" customWidth="1"/>
    <col min="593" max="593" width="12.81640625" bestFit="1" customWidth="1"/>
    <col min="594" max="596" width="4.1796875" bestFit="1" customWidth="1"/>
    <col min="597" max="597" width="12.81640625" bestFit="1" customWidth="1"/>
    <col min="598" max="598" width="6.36328125" bestFit="1" customWidth="1"/>
    <col min="599" max="600" width="4.1796875" bestFit="1" customWidth="1"/>
    <col min="601" max="601" width="12.81640625" bestFit="1" customWidth="1"/>
    <col min="602" max="604" width="4.1796875" bestFit="1" customWidth="1"/>
    <col min="605" max="605" width="7.453125" bestFit="1" customWidth="1"/>
    <col min="606" max="606" width="4.1796875" bestFit="1" customWidth="1"/>
    <col min="607" max="607" width="5.26953125" bestFit="1" customWidth="1"/>
    <col min="608" max="608" width="4.1796875" bestFit="1" customWidth="1"/>
    <col min="609" max="609" width="12.81640625" bestFit="1" customWidth="1"/>
    <col min="610" max="611" width="4.1796875" bestFit="1" customWidth="1"/>
    <col min="612" max="612" width="12.81640625" bestFit="1" customWidth="1"/>
    <col min="613" max="613" width="4.1796875" bestFit="1" customWidth="1"/>
    <col min="614" max="614" width="6.36328125" bestFit="1" customWidth="1"/>
    <col min="615" max="615" width="4.1796875" bestFit="1" customWidth="1"/>
    <col min="616" max="616" width="5.26953125" bestFit="1" customWidth="1"/>
    <col min="617" max="620" width="4.1796875" bestFit="1" customWidth="1"/>
    <col min="621" max="621" width="7.54296875" bestFit="1" customWidth="1"/>
    <col min="622" max="622" width="16" bestFit="1" customWidth="1"/>
    <col min="623" max="623" width="12.81640625" bestFit="1" customWidth="1"/>
    <col min="624" max="624" width="3.08984375" bestFit="1" customWidth="1"/>
    <col min="625" max="625" width="12.81640625" bestFit="1" customWidth="1"/>
    <col min="626" max="628" width="3.08984375" bestFit="1" customWidth="1"/>
    <col min="629" max="629" width="7.453125" bestFit="1" customWidth="1"/>
    <col min="630" max="631" width="3.08984375" bestFit="1" customWidth="1"/>
    <col min="632" max="633" width="12.81640625" bestFit="1" customWidth="1"/>
    <col min="634" max="634" width="3.08984375" bestFit="1" customWidth="1"/>
    <col min="635" max="635" width="12.81640625" bestFit="1" customWidth="1"/>
    <col min="636" max="636" width="3.08984375" bestFit="1" customWidth="1"/>
    <col min="637" max="637" width="6.36328125" bestFit="1" customWidth="1"/>
    <col min="638" max="638" width="12.81640625" bestFit="1" customWidth="1"/>
    <col min="639" max="642" width="3.08984375" bestFit="1" customWidth="1"/>
    <col min="643" max="643" width="12.81640625" bestFit="1" customWidth="1"/>
    <col min="644" max="645" width="3.08984375" bestFit="1" customWidth="1"/>
    <col min="646" max="646" width="12.81640625" bestFit="1" customWidth="1"/>
    <col min="647" max="647" width="3.08984375" bestFit="1" customWidth="1"/>
    <col min="648" max="648" width="12.81640625" bestFit="1" customWidth="1"/>
    <col min="649" max="649" width="3.08984375" bestFit="1" customWidth="1"/>
    <col min="650" max="650" width="7.453125" bestFit="1" customWidth="1"/>
    <col min="651" max="651" width="12.81640625" bestFit="1" customWidth="1"/>
    <col min="652" max="652" width="5.26953125" bestFit="1" customWidth="1"/>
    <col min="653" max="653" width="12.81640625" bestFit="1" customWidth="1"/>
    <col min="654" max="654" width="6.36328125" bestFit="1" customWidth="1"/>
    <col min="655" max="655" width="4.1796875" bestFit="1" customWidth="1"/>
    <col min="656" max="656" width="5.26953125" bestFit="1" customWidth="1"/>
    <col min="657" max="658" width="12.81640625" bestFit="1" customWidth="1"/>
    <col min="659" max="659" width="3.08984375" bestFit="1" customWidth="1"/>
    <col min="660" max="664" width="12.81640625" bestFit="1" customWidth="1"/>
    <col min="665" max="665" width="6.36328125" bestFit="1" customWidth="1"/>
    <col min="666" max="666" width="4.1796875" bestFit="1" customWidth="1"/>
    <col min="667" max="667" width="5.26953125" bestFit="1" customWidth="1"/>
    <col min="668" max="669" width="12.81640625" bestFit="1" customWidth="1"/>
    <col min="670" max="670" width="5.26953125" bestFit="1" customWidth="1"/>
    <col min="671" max="671" width="12.81640625" bestFit="1" customWidth="1"/>
    <col min="672" max="672" width="5.26953125" bestFit="1" customWidth="1"/>
    <col min="673" max="673" width="12.81640625" bestFit="1" customWidth="1"/>
    <col min="674" max="674" width="5.26953125" bestFit="1" customWidth="1"/>
    <col min="675" max="675" width="6.36328125" bestFit="1" customWidth="1"/>
    <col min="676" max="676" width="5.26953125" bestFit="1" customWidth="1"/>
    <col min="677" max="677" width="3.08984375" bestFit="1" customWidth="1"/>
    <col min="678" max="678" width="12.81640625" bestFit="1" customWidth="1"/>
    <col min="679" max="679" width="5.26953125" bestFit="1" customWidth="1"/>
    <col min="680" max="680" width="7.453125" bestFit="1" customWidth="1"/>
    <col min="681" max="682" width="5.26953125" bestFit="1" customWidth="1"/>
    <col min="683" max="684" width="12.81640625" bestFit="1" customWidth="1"/>
    <col min="685" max="685" width="3.08984375" bestFit="1" customWidth="1"/>
    <col min="686" max="686" width="4.1796875" bestFit="1" customWidth="1"/>
    <col min="687" max="687" width="3.08984375" bestFit="1" customWidth="1"/>
    <col min="688" max="688" width="12.81640625" bestFit="1" customWidth="1"/>
    <col min="689" max="689" width="3.08984375" bestFit="1" customWidth="1"/>
    <col min="690" max="690" width="6.36328125" bestFit="1" customWidth="1"/>
    <col min="691" max="691" width="5.26953125" bestFit="1" customWidth="1"/>
    <col min="692" max="692" width="3.08984375" bestFit="1" customWidth="1"/>
    <col min="693" max="693" width="12.81640625" bestFit="1" customWidth="1"/>
    <col min="694" max="694" width="3.08984375" bestFit="1" customWidth="1"/>
    <col min="695" max="695" width="5.26953125" bestFit="1" customWidth="1"/>
    <col min="696" max="697" width="12.81640625" bestFit="1" customWidth="1"/>
    <col min="698" max="699" width="4.1796875" bestFit="1" customWidth="1"/>
    <col min="700" max="701" width="12.81640625" bestFit="1" customWidth="1"/>
    <col min="702" max="704" width="4.1796875" bestFit="1" customWidth="1"/>
    <col min="705" max="705" width="5.26953125" bestFit="1" customWidth="1"/>
    <col min="706" max="707" width="12.81640625" bestFit="1" customWidth="1"/>
    <col min="708" max="708" width="4.1796875" bestFit="1" customWidth="1"/>
    <col min="709" max="709" width="12.81640625" bestFit="1" customWidth="1"/>
    <col min="710" max="710" width="4.1796875" bestFit="1" customWidth="1"/>
    <col min="711" max="711" width="6.36328125" bestFit="1" customWidth="1"/>
    <col min="712" max="712" width="4.1796875" bestFit="1" customWidth="1"/>
    <col min="713" max="713" width="12.81640625" bestFit="1" customWidth="1"/>
    <col min="714" max="715" width="4.1796875" bestFit="1" customWidth="1"/>
    <col min="716" max="716" width="5.26953125" bestFit="1" customWidth="1"/>
    <col min="717" max="717" width="12.81640625" bestFit="1" customWidth="1"/>
    <col min="718" max="720" width="4.1796875" bestFit="1" customWidth="1"/>
    <col min="721" max="721" width="12.81640625" bestFit="1" customWidth="1"/>
    <col min="722" max="722" width="6.36328125" bestFit="1" customWidth="1"/>
    <col min="723" max="725" width="5.26953125" bestFit="1" customWidth="1"/>
    <col min="726" max="728" width="4.1796875" bestFit="1" customWidth="1"/>
    <col min="729" max="729" width="6.36328125" bestFit="1" customWidth="1"/>
    <col min="730" max="730" width="4.1796875" bestFit="1" customWidth="1"/>
    <col min="731" max="731" width="12.81640625" bestFit="1" customWidth="1"/>
    <col min="732" max="732" width="4.1796875" bestFit="1" customWidth="1"/>
    <col min="733" max="733" width="12.81640625" bestFit="1" customWidth="1"/>
    <col min="734" max="735" width="4.1796875" bestFit="1" customWidth="1"/>
    <col min="736" max="736" width="12.81640625" bestFit="1" customWidth="1"/>
    <col min="737" max="737" width="4.1796875" bestFit="1" customWidth="1"/>
    <col min="738" max="738" width="6.36328125" bestFit="1" customWidth="1"/>
    <col min="739" max="739" width="4.1796875" bestFit="1" customWidth="1"/>
    <col min="740" max="741" width="12.81640625" bestFit="1" customWidth="1"/>
    <col min="742" max="744" width="4.1796875" bestFit="1" customWidth="1"/>
    <col min="745" max="745" width="7.54296875" bestFit="1" customWidth="1"/>
    <col min="746" max="746" width="26.26953125" bestFit="1" customWidth="1"/>
    <col min="747" max="747" width="17.7265625" bestFit="1" customWidth="1"/>
    <col min="748" max="748" width="22.6328125" bestFit="1" customWidth="1"/>
    <col min="749" max="749" width="24" bestFit="1" customWidth="1"/>
    <col min="750" max="750" width="25.6328125" bestFit="1" customWidth="1"/>
    <col min="751" max="751" width="20.90625" bestFit="1" customWidth="1"/>
  </cols>
  <sheetData>
    <row r="1" spans="1:6" x14ac:dyDescent="0.35">
      <c r="A1" s="7" t="s">
        <v>4541</v>
      </c>
      <c r="B1" t="s">
        <v>4542</v>
      </c>
      <c r="C1" s="7" t="s">
        <v>4541</v>
      </c>
      <c r="D1" t="s">
        <v>4542</v>
      </c>
      <c r="E1" t="s">
        <v>4545</v>
      </c>
      <c r="F1" t="s">
        <v>4546</v>
      </c>
    </row>
    <row r="2" spans="1:6" x14ac:dyDescent="0.35">
      <c r="A2" s="8" t="s">
        <v>154</v>
      </c>
      <c r="B2">
        <v>81</v>
      </c>
      <c r="C2" s="8" t="s">
        <v>154</v>
      </c>
      <c r="D2">
        <v>9</v>
      </c>
      <c r="E2" t="str">
        <f>A2</f>
        <v>Bug</v>
      </c>
      <c r="F2">
        <f>_xlfn.XLOOKUP($E2,$A$2:$A$19,$B$2:$B$19,0)+_xlfn.XLOOKUP($E2,$C$2:$C$19,$D$2:$D$19,0)</f>
        <v>90</v>
      </c>
    </row>
    <row r="3" spans="1:6" x14ac:dyDescent="0.35">
      <c r="A3" s="8" t="s">
        <v>240</v>
      </c>
      <c r="B3">
        <v>46</v>
      </c>
      <c r="C3" s="8" t="s">
        <v>240</v>
      </c>
      <c r="D3">
        <v>27</v>
      </c>
      <c r="E3" t="str">
        <f t="shared" ref="E3:E19" si="0">A3</f>
        <v>Dark</v>
      </c>
      <c r="F3">
        <f>_xlfn.XLOOKUP($E3,$A$2:$A$19,$B$2:$B$19)+_xlfn.XLOOKUP($E3,$C$2:$C$19,$D$2:$D$19,0)</f>
        <v>73</v>
      </c>
    </row>
    <row r="4" spans="1:6" x14ac:dyDescent="0.35">
      <c r="A4" s="8" t="s">
        <v>89</v>
      </c>
      <c r="B4">
        <v>41</v>
      </c>
      <c r="C4" s="8" t="s">
        <v>89</v>
      </c>
      <c r="D4">
        <v>32</v>
      </c>
      <c r="E4" t="str">
        <f t="shared" si="0"/>
        <v>Dragon</v>
      </c>
      <c r="F4">
        <f t="shared" ref="F4:F19" si="1">_xlfn.XLOOKUP($E4,$A$2:$A$19,$B$2:$B$19,0)+_xlfn.XLOOKUP($E4,$C$2:$C$19,$D$2:$D$19,0)</f>
        <v>73</v>
      </c>
    </row>
    <row r="5" spans="1:6" x14ac:dyDescent="0.35">
      <c r="A5" s="8" t="s">
        <v>282</v>
      </c>
      <c r="B5">
        <v>62</v>
      </c>
      <c r="C5" s="8" t="s">
        <v>282</v>
      </c>
      <c r="D5">
        <v>11</v>
      </c>
      <c r="E5" t="str">
        <f t="shared" si="0"/>
        <v>Electric</v>
      </c>
      <c r="F5">
        <f t="shared" si="1"/>
        <v>73</v>
      </c>
    </row>
    <row r="6" spans="1:6" x14ac:dyDescent="0.35">
      <c r="A6" s="8" t="s">
        <v>288</v>
      </c>
      <c r="B6">
        <v>22</v>
      </c>
      <c r="C6" s="8" t="s">
        <v>288</v>
      </c>
      <c r="D6">
        <v>41</v>
      </c>
      <c r="E6" t="str">
        <f t="shared" si="0"/>
        <v>Fairy</v>
      </c>
      <c r="F6">
        <f t="shared" si="1"/>
        <v>63</v>
      </c>
    </row>
    <row r="7" spans="1:6" x14ac:dyDescent="0.35">
      <c r="A7" s="8" t="s">
        <v>478</v>
      </c>
      <c r="B7">
        <v>42</v>
      </c>
      <c r="C7" s="8" t="s">
        <v>478</v>
      </c>
      <c r="D7">
        <v>32</v>
      </c>
      <c r="E7" t="str">
        <f t="shared" si="0"/>
        <v>Fighting</v>
      </c>
      <c r="F7">
        <f t="shared" si="1"/>
        <v>74</v>
      </c>
    </row>
    <row r="8" spans="1:6" x14ac:dyDescent="0.35">
      <c r="A8" s="8" t="s">
        <v>81</v>
      </c>
      <c r="B8">
        <v>65</v>
      </c>
      <c r="C8" s="8" t="s">
        <v>81</v>
      </c>
      <c r="D8">
        <v>17</v>
      </c>
      <c r="E8" t="str">
        <f t="shared" si="0"/>
        <v>Fire</v>
      </c>
      <c r="F8">
        <f t="shared" si="1"/>
        <v>82</v>
      </c>
    </row>
    <row r="9" spans="1:6" x14ac:dyDescent="0.35">
      <c r="A9" s="8" t="s">
        <v>99</v>
      </c>
      <c r="B9">
        <v>8</v>
      </c>
      <c r="C9" s="8" t="s">
        <v>99</v>
      </c>
      <c r="D9">
        <v>112</v>
      </c>
      <c r="E9" t="str">
        <f t="shared" si="0"/>
        <v>Flying</v>
      </c>
      <c r="F9">
        <f t="shared" si="1"/>
        <v>120</v>
      </c>
    </row>
    <row r="10" spans="1:6" x14ac:dyDescent="0.35">
      <c r="A10" s="8" t="s">
        <v>679</v>
      </c>
      <c r="B10">
        <v>42</v>
      </c>
      <c r="C10" s="8" t="s">
        <v>679</v>
      </c>
      <c r="D10">
        <v>26</v>
      </c>
      <c r="E10" t="str">
        <f t="shared" si="0"/>
        <v>Ghost</v>
      </c>
      <c r="F10">
        <f t="shared" si="1"/>
        <v>68</v>
      </c>
    </row>
    <row r="11" spans="1:6" hidden="1" x14ac:dyDescent="0.35">
      <c r="A11" s="8" t="s">
        <v>39</v>
      </c>
      <c r="B11">
        <v>91</v>
      </c>
      <c r="C11" s="8" t="s">
        <v>39</v>
      </c>
      <c r="D11">
        <v>28</v>
      </c>
      <c r="E11" t="str">
        <f t="shared" si="0"/>
        <v>Grass</v>
      </c>
      <c r="F11">
        <f t="shared" si="1"/>
        <v>119</v>
      </c>
    </row>
    <row r="12" spans="1:6" x14ac:dyDescent="0.35">
      <c r="A12" s="8" t="s">
        <v>304</v>
      </c>
      <c r="B12">
        <v>41</v>
      </c>
      <c r="C12" s="8" t="s">
        <v>304</v>
      </c>
      <c r="D12">
        <v>39</v>
      </c>
      <c r="E12" t="str">
        <f t="shared" si="0"/>
        <v>Ground</v>
      </c>
      <c r="F12">
        <f t="shared" si="1"/>
        <v>80</v>
      </c>
    </row>
    <row r="13" spans="1:6" x14ac:dyDescent="0.35">
      <c r="A13" s="8" t="s">
        <v>310</v>
      </c>
      <c r="B13">
        <v>37</v>
      </c>
      <c r="C13" s="8" t="s">
        <v>310</v>
      </c>
      <c r="D13">
        <v>20</v>
      </c>
      <c r="E13" t="str">
        <f t="shared" si="0"/>
        <v>Ice</v>
      </c>
      <c r="F13">
        <f t="shared" si="1"/>
        <v>57</v>
      </c>
    </row>
    <row r="14" spans="1:6" x14ac:dyDescent="0.35">
      <c r="A14" s="8" t="s">
        <v>37</v>
      </c>
      <c r="B14">
        <v>115</v>
      </c>
      <c r="C14" s="8" t="s">
        <v>37</v>
      </c>
      <c r="D14">
        <v>11</v>
      </c>
      <c r="E14" t="str">
        <f t="shared" si="0"/>
        <v>Normal</v>
      </c>
      <c r="F14">
        <f t="shared" si="1"/>
        <v>126</v>
      </c>
    </row>
    <row r="15" spans="1:6" x14ac:dyDescent="0.35">
      <c r="A15" s="8" t="s">
        <v>40</v>
      </c>
      <c r="B15">
        <v>41</v>
      </c>
      <c r="C15" s="8" t="s">
        <v>40</v>
      </c>
      <c r="D15">
        <v>38</v>
      </c>
      <c r="E15" t="str">
        <f t="shared" si="0"/>
        <v>Poison</v>
      </c>
      <c r="F15">
        <f t="shared" si="1"/>
        <v>79</v>
      </c>
    </row>
    <row r="16" spans="1:6" x14ac:dyDescent="0.35">
      <c r="A16" s="8" t="s">
        <v>299</v>
      </c>
      <c r="B16">
        <v>81</v>
      </c>
      <c r="C16" s="8" t="s">
        <v>299</v>
      </c>
      <c r="D16">
        <v>40</v>
      </c>
      <c r="E16" t="str">
        <f t="shared" si="0"/>
        <v>Psychic</v>
      </c>
      <c r="F16">
        <f t="shared" si="1"/>
        <v>121</v>
      </c>
    </row>
    <row r="17" spans="1:14" x14ac:dyDescent="0.35">
      <c r="A17" s="8" t="s">
        <v>566</v>
      </c>
      <c r="B17">
        <v>60</v>
      </c>
      <c r="C17" s="8" t="s">
        <v>566</v>
      </c>
      <c r="D17">
        <v>15</v>
      </c>
      <c r="E17" t="str">
        <f t="shared" si="0"/>
        <v>Rock</v>
      </c>
      <c r="F17">
        <f t="shared" si="1"/>
        <v>75</v>
      </c>
    </row>
    <row r="18" spans="1:14" hidden="1" x14ac:dyDescent="0.35">
      <c r="A18" s="8" t="s">
        <v>311</v>
      </c>
      <c r="B18">
        <v>36</v>
      </c>
      <c r="C18" s="8" t="s">
        <v>311</v>
      </c>
      <c r="D18">
        <v>35</v>
      </c>
      <c r="E18" t="str">
        <f t="shared" si="0"/>
        <v>Steel</v>
      </c>
      <c r="F18">
        <f t="shared" si="1"/>
        <v>71</v>
      </c>
    </row>
    <row r="19" spans="1:14" hidden="1" x14ac:dyDescent="0.35">
      <c r="A19" s="8" t="s">
        <v>123</v>
      </c>
      <c r="B19">
        <v>134</v>
      </c>
      <c r="C19" s="8" t="s">
        <v>123</v>
      </c>
      <c r="D19">
        <v>20</v>
      </c>
      <c r="E19" t="str">
        <f t="shared" si="0"/>
        <v>Water</v>
      </c>
      <c r="F19">
        <f t="shared" si="1"/>
        <v>154</v>
      </c>
      <c r="M19" s="8"/>
    </row>
    <row r="20" spans="1:14" x14ac:dyDescent="0.35">
      <c r="A20" s="8" t="s">
        <v>4629</v>
      </c>
      <c r="M20" s="8"/>
      <c r="N20" s="11"/>
    </row>
    <row r="21" spans="1:14" x14ac:dyDescent="0.35">
      <c r="M21" s="8"/>
      <c r="N21" s="11"/>
    </row>
    <row r="22" spans="1:14" x14ac:dyDescent="0.35">
      <c r="A22" s="7" t="s">
        <v>4547</v>
      </c>
    </row>
    <row r="23" spans="1:14" x14ac:dyDescent="0.35">
      <c r="A23" s="8" t="s">
        <v>4548</v>
      </c>
      <c r="B23" s="12">
        <v>0.54873853211009171</v>
      </c>
    </row>
    <row r="24" spans="1:14" x14ac:dyDescent="0.35">
      <c r="A24" s="8" t="s">
        <v>4549</v>
      </c>
      <c r="B24" s="12">
        <v>0.45126146788990823</v>
      </c>
    </row>
    <row r="25" spans="1:14" x14ac:dyDescent="0.35">
      <c r="D25" s="12"/>
    </row>
    <row r="30" spans="1:14" x14ac:dyDescent="0.35">
      <c r="A30" s="7" t="s">
        <v>4541</v>
      </c>
      <c r="B30" t="s">
        <v>4550</v>
      </c>
      <c r="C30" t="s">
        <v>4551</v>
      </c>
      <c r="D30" s="7" t="s">
        <v>4541</v>
      </c>
      <c r="E30" t="s">
        <v>4550</v>
      </c>
      <c r="F30" t="s">
        <v>4551</v>
      </c>
      <c r="G30" t="s">
        <v>4545</v>
      </c>
      <c r="H30" t="s">
        <v>4552</v>
      </c>
      <c r="I30" t="s">
        <v>4553</v>
      </c>
    </row>
    <row r="31" spans="1:14" x14ac:dyDescent="0.35">
      <c r="A31" s="8" t="s">
        <v>154</v>
      </c>
      <c r="B31" s="9">
        <v>0.89629629629629626</v>
      </c>
      <c r="C31" s="9">
        <v>33.95432098765432</v>
      </c>
      <c r="D31" s="8" t="s">
        <v>154</v>
      </c>
      <c r="E31" s="9">
        <v>1.1555555555555557</v>
      </c>
      <c r="F31" s="9">
        <v>38.388888888888886</v>
      </c>
      <c r="G31" t="str">
        <f>A31</f>
        <v>Bug</v>
      </c>
      <c r="H31" s="9">
        <f>AVERAGE(B31,E31)*100</f>
        <v>102.5925925925926</v>
      </c>
      <c r="I31" s="9">
        <f>AVERAGE(C31,F31)</f>
        <v>36.171604938271599</v>
      </c>
    </row>
    <row r="32" spans="1:14" x14ac:dyDescent="0.35">
      <c r="A32" s="8" t="s">
        <v>240</v>
      </c>
      <c r="B32" s="9">
        <v>1.1847826086956521</v>
      </c>
      <c r="C32" s="9">
        <v>58.034782608695657</v>
      </c>
      <c r="D32" s="8" t="s">
        <v>240</v>
      </c>
      <c r="E32" s="9">
        <v>1.6777777777777776</v>
      </c>
      <c r="F32" s="9">
        <v>95.01111111111112</v>
      </c>
      <c r="G32" t="str">
        <f t="shared" ref="G32:G48" si="2">A32</f>
        <v>Dark</v>
      </c>
      <c r="H32" s="9">
        <f t="shared" ref="H32:H48" si="3">AVERAGE(B32,E32)*100</f>
        <v>143.12801932367148</v>
      </c>
      <c r="I32" s="9">
        <f t="shared" ref="I32:I48" si="4">AVERAGE(C32,F32)</f>
        <v>76.522946859903385</v>
      </c>
    </row>
    <row r="33" spans="1:9" x14ac:dyDescent="0.35">
      <c r="A33" s="8" t="s">
        <v>89</v>
      </c>
      <c r="B33" s="9">
        <v>2.24390243902439</v>
      </c>
      <c r="C33" s="9">
        <v>127.10975609756098</v>
      </c>
      <c r="D33" s="8" t="s">
        <v>89</v>
      </c>
      <c r="E33" s="9">
        <v>6.2906250000000021</v>
      </c>
      <c r="F33" s="9">
        <v>228.49677419354842</v>
      </c>
      <c r="G33" t="str">
        <f t="shared" si="2"/>
        <v>Dragon</v>
      </c>
      <c r="H33" s="9">
        <f t="shared" si="3"/>
        <v>426.72637195121962</v>
      </c>
      <c r="I33" s="9">
        <f t="shared" si="4"/>
        <v>177.80326514555469</v>
      </c>
    </row>
    <row r="34" spans="1:9" x14ac:dyDescent="0.35">
      <c r="A34" s="8" t="s">
        <v>282</v>
      </c>
      <c r="B34" s="9">
        <v>0.9693548387096772</v>
      </c>
      <c r="C34" s="9">
        <v>37.827419354838703</v>
      </c>
      <c r="D34" s="8" t="s">
        <v>282</v>
      </c>
      <c r="E34" s="9">
        <v>1.0272727272727271</v>
      </c>
      <c r="F34" s="9">
        <v>82.472727272727269</v>
      </c>
      <c r="G34" t="str">
        <f t="shared" si="2"/>
        <v>Electric</v>
      </c>
      <c r="H34" s="9">
        <f t="shared" si="3"/>
        <v>99.831378299120217</v>
      </c>
      <c r="I34" s="9">
        <f t="shared" si="4"/>
        <v>60.150073313782983</v>
      </c>
    </row>
    <row r="35" spans="1:9" x14ac:dyDescent="0.35">
      <c r="A35" s="8" t="s">
        <v>288</v>
      </c>
      <c r="B35" s="9">
        <v>0.92727272727272736</v>
      </c>
      <c r="C35" s="9">
        <v>40.445454545454545</v>
      </c>
      <c r="D35" s="8" t="s">
        <v>288</v>
      </c>
      <c r="E35" s="9">
        <v>0.94878048780487823</v>
      </c>
      <c r="F35" s="9">
        <v>20.378048780487806</v>
      </c>
      <c r="G35" t="str">
        <f t="shared" si="2"/>
        <v>Fairy</v>
      </c>
      <c r="H35" s="9">
        <f t="shared" si="3"/>
        <v>93.802660753880289</v>
      </c>
      <c r="I35" s="9">
        <f t="shared" si="4"/>
        <v>30.411751662971177</v>
      </c>
    </row>
    <row r="36" spans="1:9" x14ac:dyDescent="0.35">
      <c r="A36" s="8" t="s">
        <v>478</v>
      </c>
      <c r="B36" s="9">
        <v>1.319047619047619</v>
      </c>
      <c r="C36" s="9">
        <v>78.411904761904765</v>
      </c>
      <c r="D36" s="8" t="s">
        <v>478</v>
      </c>
      <c r="E36" s="9">
        <v>1.4437499999999999</v>
      </c>
      <c r="F36" s="9">
        <v>78.678125000000009</v>
      </c>
      <c r="G36" t="str">
        <f t="shared" si="2"/>
        <v>Fighting</v>
      </c>
      <c r="H36" s="9">
        <f t="shared" si="3"/>
        <v>138.13988095238093</v>
      </c>
      <c r="I36" s="9">
        <f t="shared" si="4"/>
        <v>78.54501488095238</v>
      </c>
    </row>
    <row r="37" spans="1:9" x14ac:dyDescent="0.35">
      <c r="A37" s="8" t="s">
        <v>81</v>
      </c>
      <c r="B37" s="9">
        <v>1.2046153846153846</v>
      </c>
      <c r="C37" s="9">
        <v>65.02000000000001</v>
      </c>
      <c r="D37" s="8" t="s">
        <v>81</v>
      </c>
      <c r="E37" s="9">
        <v>1.4588235294117649</v>
      </c>
      <c r="F37" s="9">
        <v>122.94117647058823</v>
      </c>
      <c r="G37" t="str">
        <f t="shared" si="2"/>
        <v>Fire</v>
      </c>
      <c r="H37" s="9">
        <f t="shared" si="3"/>
        <v>133.17194570135746</v>
      </c>
      <c r="I37" s="9">
        <f t="shared" si="4"/>
        <v>93.980588235294121</v>
      </c>
    </row>
    <row r="38" spans="1:9" x14ac:dyDescent="0.35">
      <c r="A38" s="8" t="s">
        <v>99</v>
      </c>
      <c r="B38" s="9">
        <v>1.1125000000000003</v>
      </c>
      <c r="C38" s="9">
        <v>41.225000000000001</v>
      </c>
      <c r="D38" s="8" t="s">
        <v>99</v>
      </c>
      <c r="E38" s="9">
        <v>1.4348214285714291</v>
      </c>
      <c r="F38" s="9">
        <v>53.061607142857156</v>
      </c>
      <c r="G38" t="str">
        <f t="shared" si="2"/>
        <v>Flying</v>
      </c>
      <c r="H38" s="9">
        <f t="shared" si="3"/>
        <v>127.36607142857146</v>
      </c>
      <c r="I38" s="9">
        <f t="shared" si="4"/>
        <v>47.143303571428575</v>
      </c>
    </row>
    <row r="39" spans="1:9" x14ac:dyDescent="0.35">
      <c r="A39" s="8" t="s">
        <v>679</v>
      </c>
      <c r="B39" s="9">
        <v>1.230952380952381</v>
      </c>
      <c r="C39" s="9">
        <v>63.888095238095232</v>
      </c>
      <c r="D39" s="8" t="s">
        <v>679</v>
      </c>
      <c r="E39" s="9">
        <v>1.4923076923076926</v>
      </c>
      <c r="F39" s="9">
        <v>64.311538461538461</v>
      </c>
      <c r="G39" t="str">
        <f t="shared" si="2"/>
        <v>Ghost</v>
      </c>
      <c r="H39" s="9">
        <f t="shared" si="3"/>
        <v>136.16300366300368</v>
      </c>
      <c r="I39" s="9">
        <f t="shared" si="4"/>
        <v>64.099816849816847</v>
      </c>
    </row>
    <row r="40" spans="1:9" x14ac:dyDescent="0.35">
      <c r="A40" s="8" t="s">
        <v>39</v>
      </c>
      <c r="B40" s="9">
        <v>1.0714285714285712</v>
      </c>
      <c r="C40" s="9">
        <v>39.839560439560422</v>
      </c>
      <c r="D40" s="8" t="s">
        <v>39</v>
      </c>
      <c r="E40" s="9">
        <v>1</v>
      </c>
      <c r="F40" s="9">
        <v>29.821428571428566</v>
      </c>
      <c r="G40" t="str">
        <f t="shared" si="2"/>
        <v>Grass</v>
      </c>
      <c r="H40" s="9">
        <f t="shared" si="3"/>
        <v>103.57142857142856</v>
      </c>
      <c r="I40" s="9">
        <f t="shared" si="4"/>
        <v>34.830494505494492</v>
      </c>
    </row>
    <row r="41" spans="1:9" x14ac:dyDescent="0.35">
      <c r="A41" s="8" t="s">
        <v>304</v>
      </c>
      <c r="B41" s="9">
        <v>1.3585365853658538</v>
      </c>
      <c r="C41" s="9">
        <v>133.38536585365856</v>
      </c>
      <c r="D41" s="8" t="s">
        <v>304</v>
      </c>
      <c r="E41" s="9">
        <v>1.9974358974358979</v>
      </c>
      <c r="F41" s="9">
        <v>137.64102564102564</v>
      </c>
      <c r="G41" t="str">
        <f t="shared" si="2"/>
        <v>Ground</v>
      </c>
      <c r="H41" s="9">
        <f t="shared" si="3"/>
        <v>167.79862414008758</v>
      </c>
      <c r="I41" s="9">
        <f t="shared" si="4"/>
        <v>135.51319574734208</v>
      </c>
    </row>
    <row r="42" spans="1:9" x14ac:dyDescent="0.35">
      <c r="A42" s="8" t="s">
        <v>310</v>
      </c>
      <c r="B42" s="9">
        <v>1.2027027027027026</v>
      </c>
      <c r="C42" s="9">
        <v>112.2864864864865</v>
      </c>
      <c r="D42" s="8" t="s">
        <v>310</v>
      </c>
      <c r="E42" s="9">
        <v>1.9550000000000005</v>
      </c>
      <c r="F42" s="9">
        <v>178.005</v>
      </c>
      <c r="G42" t="str">
        <f t="shared" si="2"/>
        <v>Ice</v>
      </c>
      <c r="H42" s="9">
        <f t="shared" si="3"/>
        <v>157.88513513513516</v>
      </c>
      <c r="I42" s="9">
        <f t="shared" si="4"/>
        <v>145.14574324324326</v>
      </c>
    </row>
    <row r="43" spans="1:9" x14ac:dyDescent="0.35">
      <c r="A43" s="8" t="s">
        <v>37</v>
      </c>
      <c r="B43" s="9">
        <v>1.0156521739130433</v>
      </c>
      <c r="C43" s="9">
        <v>43.491304347826087</v>
      </c>
      <c r="D43" s="8" t="s">
        <v>37</v>
      </c>
      <c r="E43" s="9">
        <v>0.80909090909090908</v>
      </c>
      <c r="F43" s="9">
        <v>27.572727272727274</v>
      </c>
      <c r="G43" t="str">
        <f t="shared" si="2"/>
        <v>Normal</v>
      </c>
      <c r="H43" s="9">
        <f t="shared" si="3"/>
        <v>91.237154150197625</v>
      </c>
      <c r="I43" s="9">
        <f t="shared" si="4"/>
        <v>35.532015810276683</v>
      </c>
    </row>
    <row r="44" spans="1:9" x14ac:dyDescent="0.35">
      <c r="A44" s="8" t="s">
        <v>40</v>
      </c>
      <c r="B44" s="9">
        <v>4.126829268292683</v>
      </c>
      <c r="C44" s="9">
        <v>60.917499999999997</v>
      </c>
      <c r="D44" s="8" t="s">
        <v>40</v>
      </c>
      <c r="E44" s="9">
        <v>1.0657894736842106</v>
      </c>
      <c r="F44" s="9">
        <v>30.494736842105269</v>
      </c>
      <c r="G44" t="str">
        <f t="shared" si="2"/>
        <v>Poison</v>
      </c>
      <c r="H44" s="9">
        <f t="shared" si="3"/>
        <v>259.6309370988447</v>
      </c>
      <c r="I44" s="9">
        <f t="shared" si="4"/>
        <v>45.706118421052636</v>
      </c>
    </row>
    <row r="45" spans="1:9" x14ac:dyDescent="0.35">
      <c r="A45" s="8" t="s">
        <v>299</v>
      </c>
      <c r="B45" s="9">
        <v>1.3753086419753089</v>
      </c>
      <c r="C45" s="9">
        <v>77.440740740740736</v>
      </c>
      <c r="D45" s="8" t="s">
        <v>299</v>
      </c>
      <c r="E45" s="9">
        <v>1.2274999999999998</v>
      </c>
      <c r="F45" s="9">
        <v>97.667500000000004</v>
      </c>
      <c r="G45" t="str">
        <f t="shared" si="2"/>
        <v>Psychic</v>
      </c>
      <c r="H45" s="9">
        <f t="shared" si="3"/>
        <v>130.14043209876544</v>
      </c>
      <c r="I45" s="9">
        <f t="shared" si="4"/>
        <v>87.55412037037037</v>
      </c>
    </row>
    <row r="46" spans="1:9" x14ac:dyDescent="0.35">
      <c r="A46" s="8" t="s">
        <v>566</v>
      </c>
      <c r="B46" s="9">
        <v>1.3466666666666662</v>
      </c>
      <c r="C46" s="9">
        <v>114.48166666666667</v>
      </c>
      <c r="D46" s="8" t="s">
        <v>566</v>
      </c>
      <c r="E46" s="9">
        <v>1.0866666666666667</v>
      </c>
      <c r="F46" s="9">
        <v>105.94666666666667</v>
      </c>
      <c r="G46" t="str">
        <f t="shared" si="2"/>
        <v>Rock</v>
      </c>
      <c r="H46" s="9">
        <f t="shared" si="3"/>
        <v>121.66666666666663</v>
      </c>
      <c r="I46" s="9">
        <f t="shared" si="4"/>
        <v>110.21416666666667</v>
      </c>
    </row>
    <row r="47" spans="1:9" hidden="1" x14ac:dyDescent="0.35">
      <c r="A47" s="8" t="s">
        <v>311</v>
      </c>
      <c r="B47" s="9">
        <v>2.0222222222222221</v>
      </c>
      <c r="C47" s="9">
        <v>231.11388888888891</v>
      </c>
      <c r="D47" s="8" t="s">
        <v>311</v>
      </c>
      <c r="E47" s="9">
        <v>1.4000000000000004</v>
      </c>
      <c r="F47" s="9">
        <v>145.80571428571432</v>
      </c>
      <c r="G47" t="str">
        <f t="shared" si="2"/>
        <v>Steel</v>
      </c>
      <c r="H47" s="9">
        <f t="shared" si="3"/>
        <v>171.11111111111111</v>
      </c>
      <c r="I47" s="9">
        <f t="shared" si="4"/>
        <v>188.45980158730163</v>
      </c>
    </row>
    <row r="48" spans="1:9" hidden="1" x14ac:dyDescent="0.35">
      <c r="A48" s="8" t="s">
        <v>123</v>
      </c>
      <c r="B48" s="9">
        <v>1.4425373134328363</v>
      </c>
      <c r="C48" s="9">
        <v>58.225373134328365</v>
      </c>
      <c r="D48" s="8" t="s">
        <v>123</v>
      </c>
      <c r="E48" s="9">
        <v>0.93</v>
      </c>
      <c r="F48" s="9">
        <v>50.024999999999999</v>
      </c>
      <c r="G48" t="str">
        <f t="shared" si="2"/>
        <v>Water</v>
      </c>
      <c r="H48" s="9">
        <f t="shared" si="3"/>
        <v>118.62686567164182</v>
      </c>
      <c r="I48" s="9">
        <f t="shared" si="4"/>
        <v>54.125186567164178</v>
      </c>
    </row>
    <row r="49" spans="1:9" x14ac:dyDescent="0.35">
      <c r="A49" s="8" t="s">
        <v>4629</v>
      </c>
      <c r="B49" s="9"/>
      <c r="C49" s="9"/>
      <c r="H49" s="9"/>
      <c r="I49" s="9"/>
    </row>
    <row r="51" spans="1:9" x14ac:dyDescent="0.35">
      <c r="A51" s="7" t="s">
        <v>4541</v>
      </c>
      <c r="B51" t="s">
        <v>4542</v>
      </c>
      <c r="C51" s="7" t="s">
        <v>4541</v>
      </c>
      <c r="D51" t="s">
        <v>4542</v>
      </c>
      <c r="E51" t="s">
        <v>4554</v>
      </c>
      <c r="F51" t="s">
        <v>4555</v>
      </c>
    </row>
    <row r="52" spans="1:9" x14ac:dyDescent="0.35">
      <c r="A52" s="8" t="s">
        <v>658</v>
      </c>
      <c r="B52">
        <v>84</v>
      </c>
      <c r="C52" s="8" t="s">
        <v>89</v>
      </c>
      <c r="D52">
        <v>6</v>
      </c>
      <c r="E52" t="str">
        <f>A52</f>
        <v>Amorphous</v>
      </c>
      <c r="F52">
        <f>_xlfn.XLOOKUP(E52,$A$52:$A$66,$B$52:$B$66,0)+_xlfn.XLOOKUP(E52,$C$52:$C$62,$D$52:$D$62,0)</f>
        <v>84</v>
      </c>
    </row>
    <row r="53" spans="1:9" x14ac:dyDescent="0.35">
      <c r="A53" s="8" t="s">
        <v>154</v>
      </c>
      <c r="B53">
        <v>90</v>
      </c>
      <c r="C53" s="8" t="s">
        <v>288</v>
      </c>
      <c r="D53">
        <v>8</v>
      </c>
      <c r="E53" t="str">
        <f t="shared" ref="E53:E66" si="5">A53</f>
        <v>Bug</v>
      </c>
      <c r="F53">
        <f t="shared" ref="F53:F66" si="6">_xlfn.XLOOKUP(E53,$A$52:$A$66,$B$52:$B$66,0)+_xlfn.XLOOKUP(E53,$C$52:$C$62,$D$52:$D$62,0)</f>
        <v>90</v>
      </c>
    </row>
    <row r="54" spans="1:9" x14ac:dyDescent="0.35">
      <c r="A54" s="8" t="s">
        <v>862</v>
      </c>
      <c r="B54">
        <v>1</v>
      </c>
      <c r="C54" s="8" t="s">
        <v>238</v>
      </c>
      <c r="D54">
        <v>21</v>
      </c>
      <c r="E54" t="str">
        <f t="shared" si="5"/>
        <v>Ditto</v>
      </c>
      <c r="F54">
        <f t="shared" si="6"/>
        <v>1</v>
      </c>
    </row>
    <row r="55" spans="1:9" x14ac:dyDescent="0.35">
      <c r="A55" s="8" t="s">
        <v>89</v>
      </c>
      <c r="B55">
        <v>67</v>
      </c>
      <c r="C55" s="8" t="s">
        <v>99</v>
      </c>
      <c r="D55">
        <v>12</v>
      </c>
      <c r="E55" t="str">
        <f t="shared" si="5"/>
        <v>Dragon</v>
      </c>
      <c r="F55">
        <f t="shared" si="6"/>
        <v>73</v>
      </c>
    </row>
    <row r="56" spans="1:9" x14ac:dyDescent="0.35">
      <c r="A56" s="8" t="s">
        <v>288</v>
      </c>
      <c r="B56">
        <v>62</v>
      </c>
      <c r="C56" s="8" t="s">
        <v>39</v>
      </c>
      <c r="D56">
        <v>27</v>
      </c>
      <c r="E56" t="str">
        <f t="shared" si="5"/>
        <v>Fairy</v>
      </c>
      <c r="F56">
        <f t="shared" si="6"/>
        <v>70</v>
      </c>
    </row>
    <row r="57" spans="1:9" x14ac:dyDescent="0.35">
      <c r="A57" s="8" t="s">
        <v>238</v>
      </c>
      <c r="B57">
        <v>258</v>
      </c>
      <c r="C57" s="8" t="s">
        <v>514</v>
      </c>
      <c r="D57">
        <v>28</v>
      </c>
      <c r="E57" t="str">
        <f t="shared" si="5"/>
        <v>Field</v>
      </c>
      <c r="F57">
        <f t="shared" si="6"/>
        <v>279</v>
      </c>
    </row>
    <row r="58" spans="1:9" x14ac:dyDescent="0.35">
      <c r="A58" s="8" t="s">
        <v>99</v>
      </c>
      <c r="B58">
        <v>58</v>
      </c>
      <c r="C58" s="8" t="s">
        <v>569</v>
      </c>
      <c r="D58">
        <v>19</v>
      </c>
      <c r="E58" t="str">
        <f t="shared" si="5"/>
        <v>Flying</v>
      </c>
      <c r="F58">
        <f t="shared" si="6"/>
        <v>70</v>
      </c>
    </row>
    <row r="59" spans="1:9" x14ac:dyDescent="0.35">
      <c r="A59" s="8" t="s">
        <v>39</v>
      </c>
      <c r="B59">
        <v>51</v>
      </c>
      <c r="C59" s="8" t="s">
        <v>50</v>
      </c>
      <c r="D59">
        <v>55</v>
      </c>
      <c r="E59" t="str">
        <f t="shared" si="5"/>
        <v>Grass</v>
      </c>
      <c r="F59">
        <f t="shared" si="6"/>
        <v>78</v>
      </c>
    </row>
    <row r="60" spans="1:9" x14ac:dyDescent="0.35">
      <c r="A60" s="8" t="s">
        <v>514</v>
      </c>
      <c r="B60">
        <v>45</v>
      </c>
      <c r="C60" s="8" t="s">
        <v>129</v>
      </c>
      <c r="D60">
        <v>79</v>
      </c>
      <c r="E60" t="str">
        <f t="shared" si="5"/>
        <v>Human-Like</v>
      </c>
      <c r="F60">
        <f t="shared" si="6"/>
        <v>73</v>
      </c>
    </row>
    <row r="61" spans="1:9" x14ac:dyDescent="0.35">
      <c r="A61" s="8" t="s">
        <v>569</v>
      </c>
      <c r="B61">
        <v>59</v>
      </c>
      <c r="C61" s="8" t="s">
        <v>804</v>
      </c>
      <c r="D61">
        <v>11</v>
      </c>
      <c r="E61" t="str">
        <f t="shared" si="5"/>
        <v>Mineral</v>
      </c>
      <c r="F61">
        <f t="shared" si="6"/>
        <v>78</v>
      </c>
    </row>
    <row r="62" spans="1:9" x14ac:dyDescent="0.35">
      <c r="A62" s="8" t="s">
        <v>50</v>
      </c>
      <c r="B62">
        <v>43</v>
      </c>
      <c r="C62" s="8" t="s">
        <v>557</v>
      </c>
      <c r="D62">
        <v>19</v>
      </c>
      <c r="E62" t="str">
        <f t="shared" si="5"/>
        <v>Monster</v>
      </c>
      <c r="F62">
        <f t="shared" si="6"/>
        <v>98</v>
      </c>
    </row>
    <row r="63" spans="1:9" hidden="1" x14ac:dyDescent="0.35">
      <c r="A63" s="8" t="s">
        <v>334</v>
      </c>
      <c r="B63">
        <v>152</v>
      </c>
      <c r="E63" t="str">
        <f t="shared" si="5"/>
        <v>Undiscovered</v>
      </c>
      <c r="F63">
        <f t="shared" si="6"/>
        <v>152</v>
      </c>
    </row>
    <row r="64" spans="1:9" hidden="1" x14ac:dyDescent="0.35">
      <c r="A64" s="8" t="s">
        <v>129</v>
      </c>
      <c r="B64">
        <v>36</v>
      </c>
      <c r="E64" t="str">
        <f t="shared" si="5"/>
        <v>Water 1</v>
      </c>
      <c r="F64">
        <f t="shared" si="6"/>
        <v>115</v>
      </c>
    </row>
    <row r="65" spans="1:12" hidden="1" x14ac:dyDescent="0.35">
      <c r="A65" s="8" t="s">
        <v>804</v>
      </c>
      <c r="B65">
        <v>20</v>
      </c>
      <c r="E65" t="str">
        <f t="shared" si="5"/>
        <v>Water 2</v>
      </c>
      <c r="F65">
        <f t="shared" si="6"/>
        <v>31</v>
      </c>
    </row>
    <row r="66" spans="1:12" hidden="1" x14ac:dyDescent="0.35">
      <c r="A66" s="8" t="s">
        <v>557</v>
      </c>
      <c r="B66">
        <v>16</v>
      </c>
      <c r="E66" t="str">
        <f t="shared" si="5"/>
        <v>Water 3</v>
      </c>
      <c r="F66">
        <f t="shared" si="6"/>
        <v>35</v>
      </c>
    </row>
    <row r="67" spans="1:12" x14ac:dyDescent="0.35">
      <c r="A67" s="8"/>
      <c r="E67" t="s">
        <v>129</v>
      </c>
      <c r="F67">
        <f>_xlfn.XLOOKUP(E67,$C$52:$C$62,$D$52:$D$62,0)</f>
        <v>79</v>
      </c>
    </row>
    <row r="68" spans="1:12" x14ac:dyDescent="0.35">
      <c r="A68" s="8"/>
      <c r="E68" t="s">
        <v>804</v>
      </c>
      <c r="F68">
        <f t="shared" ref="F68:F69" si="7">_xlfn.XLOOKUP(E68,$C$52:$C$62,$D$52:$D$62,0)</f>
        <v>11</v>
      </c>
    </row>
    <row r="69" spans="1:12" x14ac:dyDescent="0.35">
      <c r="E69" t="s">
        <v>557</v>
      </c>
      <c r="F69">
        <f t="shared" si="7"/>
        <v>19</v>
      </c>
    </row>
    <row r="71" spans="1:12" x14ac:dyDescent="0.35">
      <c r="A71" s="7" t="s">
        <v>4541</v>
      </c>
      <c r="B71" t="s">
        <v>4557</v>
      </c>
      <c r="C71" t="s">
        <v>4558</v>
      </c>
      <c r="D71" t="s">
        <v>4559</v>
      </c>
      <c r="E71" s="7" t="s">
        <v>4541</v>
      </c>
      <c r="F71" t="s">
        <v>4557</v>
      </c>
      <c r="G71" t="s">
        <v>4558</v>
      </c>
      <c r="H71" t="s">
        <v>4559</v>
      </c>
      <c r="I71" t="s">
        <v>4545</v>
      </c>
      <c r="J71" t="s">
        <v>4570</v>
      </c>
      <c r="K71" t="s">
        <v>4571</v>
      </c>
      <c r="L71" t="s">
        <v>4572</v>
      </c>
    </row>
    <row r="72" spans="1:12" x14ac:dyDescent="0.35">
      <c r="A72" s="8" t="s">
        <v>154</v>
      </c>
      <c r="B72" s="9">
        <v>112.44444444444444</v>
      </c>
      <c r="C72" s="9">
        <v>67.307692307692307</v>
      </c>
      <c r="D72" s="9">
        <v>129.48717948717947</v>
      </c>
      <c r="E72" s="8" t="s">
        <v>154</v>
      </c>
      <c r="F72" s="9">
        <v>115.55555555555556</v>
      </c>
      <c r="G72" s="9">
        <v>70</v>
      </c>
      <c r="H72" s="9">
        <v>104.6</v>
      </c>
      <c r="I72" t="str">
        <f>A72</f>
        <v>Bug</v>
      </c>
      <c r="J72" s="9">
        <f>(_xlfn.XLOOKUP(I72,$A$72:$A$89,$B$72:$B$89,0)+_xlfn.XLOOKUP(I72,$E$72:$E$89,$F$72:$F$89,0))/2</f>
        <v>114</v>
      </c>
      <c r="K72" s="9">
        <f>(_xlfn.XLOOKUP(I72,$A$72:$A$89,$C$72:$C$89,0)+_xlfn.XLOOKUP(I72,$E$72:$E$89,$G$72:$G$89,0))/2</f>
        <v>68.65384615384616</v>
      </c>
      <c r="L72" s="9">
        <f>(_xlfn.XLOOKUP(I72,$A$72:$A$89,$D$72:$D$89,0)+_xlfn.XLOOKUP(I72,$E$72:$E$89,$H$72:$H$89,0))/2</f>
        <v>117.04358974358973</v>
      </c>
    </row>
    <row r="73" spans="1:12" x14ac:dyDescent="0.35">
      <c r="A73" s="8" t="s">
        <v>240</v>
      </c>
      <c r="B73" s="9">
        <v>95</v>
      </c>
      <c r="C73" s="9">
        <v>44.45945945945946</v>
      </c>
      <c r="D73" s="9">
        <v>143.30555555555554</v>
      </c>
      <c r="E73" s="8" t="s">
        <v>240</v>
      </c>
      <c r="F73" s="9">
        <v>86.769230769230774</v>
      </c>
      <c r="G73" s="9">
        <v>62.5</v>
      </c>
      <c r="H73" s="9">
        <v>182.125</v>
      </c>
      <c r="I73" t="str">
        <f t="shared" ref="I73:I89" si="8">A73</f>
        <v>Dark</v>
      </c>
      <c r="J73" s="9">
        <f>(_xlfn.XLOOKUP(I73,$A$72:$A$89,$B$72:$B$89,0)+_xlfn.XLOOKUP(I73,$E$72:$E$89,$F$72:$F$89,0))/2</f>
        <v>90.884615384615387</v>
      </c>
      <c r="K73" s="9">
        <f>(_xlfn.XLOOKUP(I73,$A$72:$A$89,$C$72:$C$89,0)+_xlfn.XLOOKUP(I73,$E$72:$E$89,$G$72:$G$89,0))/2</f>
        <v>53.479729729729726</v>
      </c>
      <c r="L73" s="9">
        <f t="shared" ref="L73:L89" si="9">(_xlfn.XLOOKUP(I73,$A$72:$A$89,$D$72:$D$89,0)+_xlfn.XLOOKUP(I73,$E$72:$E$89,$H$72:$H$89,0))/2</f>
        <v>162.71527777777777</v>
      </c>
    </row>
    <row r="74" spans="1:12" x14ac:dyDescent="0.35">
      <c r="A74" s="8" t="s">
        <v>89</v>
      </c>
      <c r="B74" s="9">
        <v>31.756097560975611</v>
      </c>
      <c r="C74" s="9">
        <v>40.945945945945944</v>
      </c>
      <c r="D74" s="9">
        <v>221.54054054054055</v>
      </c>
      <c r="E74" s="8" t="s">
        <v>89</v>
      </c>
      <c r="F74" s="9">
        <v>60.806451612903224</v>
      </c>
      <c r="G74" s="9">
        <v>45.208333333333336</v>
      </c>
      <c r="H74" s="9">
        <v>215.375</v>
      </c>
      <c r="I74" t="str">
        <f t="shared" si="8"/>
        <v>Dragon</v>
      </c>
      <c r="J74" s="9">
        <f t="shared" ref="J74:J89" si="10">(_xlfn.XLOOKUP(I74,$A$72:$A$89,$B$72:$B$89,0)+_xlfn.XLOOKUP(I74,$E$72:$E$89,$F$72:$F$89,0))/2</f>
        <v>46.281274586939418</v>
      </c>
      <c r="K74" s="9">
        <f t="shared" ref="K74:K89" si="11">(_xlfn.XLOOKUP(I74,$A$72:$A$89,$C$72:$C$89,0)+_xlfn.XLOOKUP(I74,$E$72:$E$89,$G$72:$G$89,0))/2</f>
        <v>43.07713963963964</v>
      </c>
      <c r="L74" s="9">
        <f t="shared" si="9"/>
        <v>218.45777027027026</v>
      </c>
    </row>
    <row r="75" spans="1:12" x14ac:dyDescent="0.35">
      <c r="A75" s="8" t="s">
        <v>282</v>
      </c>
      <c r="B75" s="9">
        <v>92.311475409836063</v>
      </c>
      <c r="C75" s="9">
        <v>67.843137254901961</v>
      </c>
      <c r="D75" s="9">
        <v>165.39215686274511</v>
      </c>
      <c r="E75" s="8" t="s">
        <v>282</v>
      </c>
      <c r="F75" s="9">
        <v>108.45454545454545</v>
      </c>
      <c r="G75" s="9">
        <v>63.636363636363633</v>
      </c>
      <c r="H75" s="9">
        <v>155.63636363636363</v>
      </c>
      <c r="I75" t="str">
        <f t="shared" si="8"/>
        <v>Electric</v>
      </c>
      <c r="J75" s="9">
        <f>(_xlfn.XLOOKUP(I75,$A$72:$A$89,$B$72:$B$89,0)+_xlfn.XLOOKUP(I75,$E$72:$E$89,$F$72:$F$89,0))/2</f>
        <v>100.38301043219076</v>
      </c>
      <c r="K75" s="9">
        <f t="shared" si="11"/>
        <v>65.739750445632794</v>
      </c>
      <c r="L75" s="9">
        <f t="shared" si="9"/>
        <v>160.51426024955435</v>
      </c>
    </row>
    <row r="76" spans="1:12" x14ac:dyDescent="0.35">
      <c r="A76" s="8" t="s">
        <v>288</v>
      </c>
      <c r="B76" s="9">
        <v>115</v>
      </c>
      <c r="C76" s="9">
        <v>77.777777777777771</v>
      </c>
      <c r="D76" s="9">
        <v>144.05555555555554</v>
      </c>
      <c r="E76" s="8" t="s">
        <v>288</v>
      </c>
      <c r="F76" s="9">
        <v>92.07692307692308</v>
      </c>
      <c r="G76" s="9">
        <v>64</v>
      </c>
      <c r="H76" s="9">
        <v>170.85714285714286</v>
      </c>
      <c r="I76" t="str">
        <f t="shared" si="8"/>
        <v>Fairy</v>
      </c>
      <c r="J76" s="9">
        <f t="shared" si="10"/>
        <v>103.53846153846155</v>
      </c>
      <c r="K76" s="9">
        <f t="shared" si="11"/>
        <v>70.888888888888886</v>
      </c>
      <c r="L76" s="9">
        <f t="shared" si="9"/>
        <v>157.45634920634922</v>
      </c>
    </row>
    <row r="77" spans="1:12" x14ac:dyDescent="0.35">
      <c r="A77" s="8" t="s">
        <v>478</v>
      </c>
      <c r="B77" s="9">
        <v>84.5</v>
      </c>
      <c r="C77" s="9">
        <v>66.71875</v>
      </c>
      <c r="D77" s="9">
        <v>139.38709677419354</v>
      </c>
      <c r="E77" s="8" t="s">
        <v>478</v>
      </c>
      <c r="F77" s="9">
        <v>50.96875</v>
      </c>
      <c r="G77" s="9">
        <v>58.75</v>
      </c>
      <c r="H77" s="9">
        <v>210.40625</v>
      </c>
      <c r="I77" t="str">
        <f t="shared" si="8"/>
        <v>Fighting</v>
      </c>
      <c r="J77" s="9">
        <f>(_xlfn.XLOOKUP(I77,$A$72:$A$89,$B$72:$B$89,0)+_xlfn.XLOOKUP(I77,$E$72:$E$89,$F$72:$F$89,0))/2</f>
        <v>67.734375</v>
      </c>
      <c r="K77" s="9">
        <f t="shared" si="11"/>
        <v>62.734375</v>
      </c>
      <c r="L77" s="9">
        <f t="shared" si="9"/>
        <v>174.89667338709677</v>
      </c>
    </row>
    <row r="78" spans="1:12" x14ac:dyDescent="0.35">
      <c r="A78" s="8" t="s">
        <v>81</v>
      </c>
      <c r="B78" s="9">
        <v>71.692307692307693</v>
      </c>
      <c r="C78" s="9">
        <v>67.5</v>
      </c>
      <c r="D78" s="9">
        <v>163.80000000000001</v>
      </c>
      <c r="E78" s="8" t="s">
        <v>81</v>
      </c>
      <c r="F78" s="9">
        <v>61.3125</v>
      </c>
      <c r="G78" s="9">
        <v>54.642857142857146</v>
      </c>
      <c r="H78" s="9">
        <v>180.5</v>
      </c>
      <c r="I78" t="str">
        <f t="shared" si="8"/>
        <v>Fire</v>
      </c>
      <c r="J78" s="9">
        <f t="shared" si="10"/>
        <v>66.50240384615384</v>
      </c>
      <c r="K78" s="9">
        <f t="shared" si="11"/>
        <v>61.071428571428569</v>
      </c>
      <c r="L78" s="9">
        <f t="shared" si="9"/>
        <v>172.15</v>
      </c>
    </row>
    <row r="79" spans="1:12" x14ac:dyDescent="0.35">
      <c r="A79" s="8" t="s">
        <v>99</v>
      </c>
      <c r="B79" s="9">
        <v>88.25</v>
      </c>
      <c r="C79" s="9">
        <v>80</v>
      </c>
      <c r="D79" s="9">
        <v>189.5</v>
      </c>
      <c r="E79" s="8" t="s">
        <v>99</v>
      </c>
      <c r="F79" s="9">
        <v>82.535714285714292</v>
      </c>
      <c r="G79" s="9">
        <v>62.857142857142854</v>
      </c>
      <c r="H79" s="9">
        <v>161.69724770642202</v>
      </c>
      <c r="I79" t="str">
        <f t="shared" si="8"/>
        <v>Flying</v>
      </c>
      <c r="J79" s="9">
        <f t="shared" si="10"/>
        <v>85.392857142857139</v>
      </c>
      <c r="K79" s="9">
        <f t="shared" si="11"/>
        <v>71.428571428571431</v>
      </c>
      <c r="L79" s="9">
        <f t="shared" si="9"/>
        <v>175.598623853211</v>
      </c>
    </row>
    <row r="80" spans="1:12" x14ac:dyDescent="0.35">
      <c r="A80" s="8" t="s">
        <v>679</v>
      </c>
      <c r="B80" s="9">
        <v>83.512195121951223</v>
      </c>
      <c r="C80" s="9">
        <v>58.648648648648646</v>
      </c>
      <c r="D80" s="9">
        <v>146.8918918918919</v>
      </c>
      <c r="E80" s="8" t="s">
        <v>679</v>
      </c>
      <c r="F80" s="9">
        <v>63.08</v>
      </c>
      <c r="G80" s="9">
        <v>54</v>
      </c>
      <c r="H80" s="9">
        <v>182.9</v>
      </c>
      <c r="I80" t="str">
        <f t="shared" si="8"/>
        <v>Ghost</v>
      </c>
      <c r="J80" s="9">
        <f t="shared" si="10"/>
        <v>73.29609756097561</v>
      </c>
      <c r="K80" s="9">
        <f t="shared" si="11"/>
        <v>56.324324324324323</v>
      </c>
      <c r="L80" s="9">
        <f t="shared" si="9"/>
        <v>164.89594594594595</v>
      </c>
    </row>
    <row r="81" spans="1:12" x14ac:dyDescent="0.35">
      <c r="A81" s="8" t="s">
        <v>39</v>
      </c>
      <c r="B81" s="9">
        <v>100.17582417582418</v>
      </c>
      <c r="C81" s="9">
        <v>68.192771084337352</v>
      </c>
      <c r="D81" s="9">
        <v>145.6987951807229</v>
      </c>
      <c r="E81" s="8" t="s">
        <v>39</v>
      </c>
      <c r="F81" s="9">
        <v>90.214285714285708</v>
      </c>
      <c r="G81" s="9">
        <v>71.15384615384616</v>
      </c>
      <c r="H81" s="9">
        <v>132.46153846153845</v>
      </c>
      <c r="I81" t="str">
        <f t="shared" si="8"/>
        <v>Grass</v>
      </c>
      <c r="J81" s="9">
        <f t="shared" si="10"/>
        <v>95.195054945054949</v>
      </c>
      <c r="K81" s="9">
        <f t="shared" si="11"/>
        <v>69.673308619091756</v>
      </c>
      <c r="L81" s="9">
        <f t="shared" si="9"/>
        <v>139.08016682113066</v>
      </c>
    </row>
    <row r="82" spans="1:12" hidden="1" x14ac:dyDescent="0.35">
      <c r="A82" s="8" t="s">
        <v>304</v>
      </c>
      <c r="B82" s="9">
        <v>108.82051282051282</v>
      </c>
      <c r="C82" s="9">
        <v>67.222222222222229</v>
      </c>
      <c r="D82" s="9">
        <v>144.77777777777777</v>
      </c>
      <c r="E82" s="8" t="s">
        <v>304</v>
      </c>
      <c r="F82" s="9">
        <v>88.358974358974365</v>
      </c>
      <c r="G82" s="9">
        <v>62.820512820512818</v>
      </c>
      <c r="H82" s="9">
        <v>165.12820512820514</v>
      </c>
      <c r="I82" t="str">
        <f t="shared" si="8"/>
        <v>Ground</v>
      </c>
      <c r="J82" s="9">
        <f t="shared" si="10"/>
        <v>98.589743589743591</v>
      </c>
      <c r="K82" s="9">
        <f t="shared" si="11"/>
        <v>65.021367521367523</v>
      </c>
      <c r="L82" s="9">
        <f t="shared" si="9"/>
        <v>154.95299145299145</v>
      </c>
    </row>
    <row r="83" spans="1:12" x14ac:dyDescent="0.35">
      <c r="A83" s="8" t="s">
        <v>310</v>
      </c>
      <c r="B83" s="9">
        <v>96.588235294117652</v>
      </c>
      <c r="C83" s="9">
        <v>66.379310344827587</v>
      </c>
      <c r="D83" s="9">
        <v>145.86206896551724</v>
      </c>
      <c r="E83" s="8" t="s">
        <v>310</v>
      </c>
      <c r="F83" s="9">
        <v>45.631578947368418</v>
      </c>
      <c r="G83" s="9">
        <v>51.333333333333336</v>
      </c>
      <c r="H83" s="9">
        <v>180.13333333333333</v>
      </c>
      <c r="I83" t="str">
        <f t="shared" si="8"/>
        <v>Ice</v>
      </c>
      <c r="J83" s="9">
        <f t="shared" si="10"/>
        <v>71.109907120743031</v>
      </c>
      <c r="K83" s="9">
        <f t="shared" si="11"/>
        <v>58.856321839080465</v>
      </c>
      <c r="L83" s="9">
        <f t="shared" si="9"/>
        <v>162.99770114942527</v>
      </c>
    </row>
    <row r="84" spans="1:12" x14ac:dyDescent="0.35">
      <c r="A84" s="8" t="s">
        <v>37</v>
      </c>
      <c r="B84" s="9">
        <v>120.02608695652174</v>
      </c>
      <c r="C84" s="9">
        <v>70.49549549549549</v>
      </c>
      <c r="D84" s="9">
        <v>144.23423423423424</v>
      </c>
      <c r="E84" s="8" t="s">
        <v>37</v>
      </c>
      <c r="F84" s="9">
        <v>115.22222222222223</v>
      </c>
      <c r="G84" s="9">
        <v>70</v>
      </c>
      <c r="H84" s="9">
        <v>112.16666666666667</v>
      </c>
      <c r="I84" t="str">
        <f t="shared" si="8"/>
        <v>Normal</v>
      </c>
      <c r="J84" s="9">
        <f t="shared" si="10"/>
        <v>117.62415458937198</v>
      </c>
      <c r="K84" s="9">
        <f t="shared" si="11"/>
        <v>70.247747747747752</v>
      </c>
      <c r="L84" s="9">
        <f t="shared" si="9"/>
        <v>128.20045045045046</v>
      </c>
    </row>
    <row r="85" spans="1:12" x14ac:dyDescent="0.35">
      <c r="A85" s="8" t="s">
        <v>40</v>
      </c>
      <c r="B85" s="9">
        <v>124.74358974358974</v>
      </c>
      <c r="C85" s="9">
        <v>67.10526315789474</v>
      </c>
      <c r="D85" s="9">
        <v>129.47222222222223</v>
      </c>
      <c r="E85" s="8" t="s">
        <v>40</v>
      </c>
      <c r="F85" s="9">
        <v>110</v>
      </c>
      <c r="G85" s="9">
        <v>68</v>
      </c>
      <c r="H85" s="9">
        <v>142.68571428571428</v>
      </c>
      <c r="I85" t="str">
        <f t="shared" si="8"/>
        <v>Poison</v>
      </c>
      <c r="J85" s="9">
        <f t="shared" si="10"/>
        <v>117.37179487179486</v>
      </c>
      <c r="K85" s="9">
        <f t="shared" si="11"/>
        <v>67.55263157894737</v>
      </c>
      <c r="L85" s="9">
        <f t="shared" si="9"/>
        <v>136.07896825396824</v>
      </c>
    </row>
    <row r="86" spans="1:12" x14ac:dyDescent="0.35">
      <c r="A86" s="8" t="s">
        <v>299</v>
      </c>
      <c r="B86" s="9">
        <v>74.858974358974365</v>
      </c>
      <c r="C86" s="9">
        <v>55.869565217391305</v>
      </c>
      <c r="D86" s="9">
        <v>189.58823529411765</v>
      </c>
      <c r="E86" s="8" t="s">
        <v>299</v>
      </c>
      <c r="F86" s="9">
        <v>70.25</v>
      </c>
      <c r="G86" s="9">
        <v>70</v>
      </c>
      <c r="H86" s="9">
        <v>175.30555555555554</v>
      </c>
      <c r="I86" t="str">
        <f t="shared" si="8"/>
        <v>Psychic</v>
      </c>
      <c r="J86" s="9">
        <f t="shared" si="10"/>
        <v>72.554487179487182</v>
      </c>
      <c r="K86" s="9">
        <f t="shared" si="11"/>
        <v>62.934782608695656</v>
      </c>
      <c r="L86" s="9">
        <f t="shared" si="9"/>
        <v>182.44689542483661</v>
      </c>
    </row>
    <row r="87" spans="1:12" hidden="1" x14ac:dyDescent="0.35">
      <c r="A87" s="8" t="s">
        <v>566</v>
      </c>
      <c r="B87" s="9">
        <v>76.86666666666666</v>
      </c>
      <c r="C87" s="9">
        <v>63.75</v>
      </c>
      <c r="D87" s="9">
        <v>149.23214285714286</v>
      </c>
      <c r="E87" s="8" t="s">
        <v>566</v>
      </c>
      <c r="F87" s="9">
        <v>87</v>
      </c>
      <c r="G87" s="9">
        <v>62.5</v>
      </c>
      <c r="H87" s="9">
        <v>146.92857142857142</v>
      </c>
      <c r="I87" t="str">
        <f t="shared" si="8"/>
        <v>Rock</v>
      </c>
      <c r="J87" s="9">
        <f t="shared" si="10"/>
        <v>81.933333333333337</v>
      </c>
      <c r="K87" s="9">
        <f t="shared" si="11"/>
        <v>63.125</v>
      </c>
      <c r="L87" s="9">
        <f t="shared" si="9"/>
        <v>148.08035714285714</v>
      </c>
    </row>
    <row r="88" spans="1:12" hidden="1" x14ac:dyDescent="0.35">
      <c r="A88" s="8" t="s">
        <v>311</v>
      </c>
      <c r="B88" s="9">
        <v>57.657142857142858</v>
      </c>
      <c r="C88" s="9">
        <v>51.724137931034484</v>
      </c>
      <c r="D88" s="9">
        <v>191.44827586206895</v>
      </c>
      <c r="E88" s="8" t="s">
        <v>311</v>
      </c>
      <c r="F88" s="9">
        <v>73.352941176470594</v>
      </c>
      <c r="G88" s="9">
        <v>57.41935483870968</v>
      </c>
      <c r="H88" s="9">
        <v>176.25806451612902</v>
      </c>
      <c r="I88" t="str">
        <f t="shared" si="8"/>
        <v>Steel</v>
      </c>
      <c r="J88" s="9">
        <f t="shared" si="10"/>
        <v>65.505042016806726</v>
      </c>
      <c r="K88" s="9">
        <f t="shared" si="11"/>
        <v>54.571746384872085</v>
      </c>
      <c r="L88" s="9">
        <f t="shared" si="9"/>
        <v>183.85317018909899</v>
      </c>
    </row>
    <row r="89" spans="1:12" hidden="1" x14ac:dyDescent="0.35">
      <c r="A89" s="8" t="s">
        <v>123</v>
      </c>
      <c r="B89" s="9">
        <v>94.447761194029852</v>
      </c>
      <c r="C89" s="9">
        <v>66.64</v>
      </c>
      <c r="D89" s="9">
        <v>146.84</v>
      </c>
      <c r="E89" s="8" t="s">
        <v>123</v>
      </c>
      <c r="F89" s="9">
        <v>90.65</v>
      </c>
      <c r="G89" s="9">
        <v>71.666666666666671</v>
      </c>
      <c r="H89" s="9">
        <v>130.27777777777777</v>
      </c>
      <c r="I89" t="str">
        <f t="shared" si="8"/>
        <v>Water</v>
      </c>
      <c r="J89" s="9">
        <f t="shared" si="10"/>
        <v>92.548880597014929</v>
      </c>
      <c r="K89" s="9">
        <f t="shared" si="11"/>
        <v>69.153333333333336</v>
      </c>
      <c r="L89" s="9">
        <f t="shared" si="9"/>
        <v>138.55888888888887</v>
      </c>
    </row>
    <row r="90" spans="1:12" x14ac:dyDescent="0.35">
      <c r="E90" s="8" t="s">
        <v>4556</v>
      </c>
      <c r="F90" s="9">
        <v>80.802946593001835</v>
      </c>
      <c r="G90" s="9">
        <v>62.354709418837672</v>
      </c>
      <c r="H90" s="9">
        <v>167.4655870445344</v>
      </c>
    </row>
    <row r="92" spans="1:12" x14ac:dyDescent="0.35">
      <c r="A92" s="7" t="s">
        <v>4547</v>
      </c>
    </row>
    <row r="93" spans="1:12" x14ac:dyDescent="0.35">
      <c r="A93" s="8" t="s">
        <v>4577</v>
      </c>
      <c r="B93" s="9">
        <v>73.031578947368416</v>
      </c>
    </row>
    <row r="94" spans="1:12" x14ac:dyDescent="0.35">
      <c r="A94" s="8" t="s">
        <v>4578</v>
      </c>
      <c r="B94" s="9">
        <v>70.067942583732062</v>
      </c>
    </row>
    <row r="95" spans="1:12" x14ac:dyDescent="0.35">
      <c r="A95" s="8" t="s">
        <v>4573</v>
      </c>
      <c r="B95" s="9">
        <v>68.80765550239235</v>
      </c>
    </row>
    <row r="96" spans="1:12" x14ac:dyDescent="0.35">
      <c r="A96" s="8" t="s">
        <v>4574</v>
      </c>
      <c r="B96" s="9">
        <v>74.67081339712918</v>
      </c>
    </row>
    <row r="97" spans="1:2" x14ac:dyDescent="0.35">
      <c r="A97" s="8" t="s">
        <v>4575</v>
      </c>
      <c r="B97" s="9">
        <v>72.298564593301435</v>
      </c>
    </row>
    <row r="98" spans="1:2" x14ac:dyDescent="0.35">
      <c r="A98" s="8" t="s">
        <v>4576</v>
      </c>
      <c r="B98" s="9">
        <v>80.476555023923439</v>
      </c>
    </row>
  </sheetData>
  <pageMargins left="0.7" right="0.7" top="0.75" bottom="0.75" header="0.3" footer="0.3"/>
  <drawing r:id="rId11"/>
  <tableParts count="4">
    <tablePart r:id="rId12"/>
    <tablePart r:id="rId13"/>
    <tablePart r:id="rId14"/>
    <tablePart r:id="rId15"/>
  </tableParts>
  <extLst>
    <ext xmlns:x14="http://schemas.microsoft.com/office/spreadsheetml/2009/9/main" uri="{A8765BA9-456A-4dab-B4F3-ACF838C121DE}">
      <x14:slicerList>
        <x14:slicer r:id="rId16"/>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EF62B-A878-4DEA-BA89-0AEEFB36F905}">
  <sheetPr codeName="Sheet7"/>
  <dimension ref="B1:K1051"/>
  <sheetViews>
    <sheetView showGridLines="0" showRowColHeaders="0" zoomScale="110" zoomScaleNormal="110" workbookViewId="0">
      <selection activeCell="B8" sqref="B8"/>
    </sheetView>
  </sheetViews>
  <sheetFormatPr defaultRowHeight="14.5" x14ac:dyDescent="0.35"/>
  <cols>
    <col min="2" max="2" width="32" bestFit="1" customWidth="1"/>
    <col min="3" max="3" width="18" bestFit="1" customWidth="1"/>
    <col min="4" max="4" width="12.1796875" bestFit="1" customWidth="1"/>
    <col min="5" max="5" width="13" bestFit="1" customWidth="1"/>
    <col min="8" max="8" width="18.1796875" customWidth="1"/>
    <col min="9" max="9" width="10.08984375" customWidth="1"/>
    <col min="10" max="10" width="12" customWidth="1"/>
  </cols>
  <sheetData>
    <row r="1" spans="2:11" x14ac:dyDescent="0.35">
      <c r="H1" s="20" t="s">
        <v>1</v>
      </c>
      <c r="I1" s="20" t="s">
        <v>4606</v>
      </c>
      <c r="J1" s="20" t="s">
        <v>4</v>
      </c>
      <c r="K1" s="20" t="s">
        <v>5</v>
      </c>
    </row>
    <row r="2" spans="2:11" x14ac:dyDescent="0.35">
      <c r="B2" t="s">
        <v>4599</v>
      </c>
      <c r="H2" s="20" t="s">
        <v>34</v>
      </c>
      <c r="I2" s="21" t="s">
        <v>33</v>
      </c>
      <c r="J2" s="20" t="s">
        <v>33</v>
      </c>
      <c r="K2" s="20" t="s">
        <v>37</v>
      </c>
    </row>
    <row r="3" spans="2:11" x14ac:dyDescent="0.35">
      <c r="H3" s="20" t="s">
        <v>52</v>
      </c>
      <c r="I3" s="22" t="s">
        <v>38</v>
      </c>
      <c r="J3" s="20" t="s">
        <v>33</v>
      </c>
      <c r="K3" s="20" t="s">
        <v>37</v>
      </c>
    </row>
    <row r="4" spans="2:11" x14ac:dyDescent="0.35">
      <c r="H4" s="20" t="s">
        <v>62</v>
      </c>
      <c r="I4" s="22" t="s">
        <v>61</v>
      </c>
      <c r="J4" s="20" t="s">
        <v>33</v>
      </c>
      <c r="K4" s="20" t="s">
        <v>37</v>
      </c>
    </row>
    <row r="5" spans="2:11" ht="15" thickBot="1" x14ac:dyDescent="0.4">
      <c r="H5" s="20" t="s">
        <v>70</v>
      </c>
      <c r="I5" s="22" t="s">
        <v>61</v>
      </c>
      <c r="J5" s="20" t="s">
        <v>33</v>
      </c>
      <c r="K5" s="20" t="s">
        <v>37</v>
      </c>
    </row>
    <row r="6" spans="2:11" ht="16.5" thickTop="1" thickBot="1" x14ac:dyDescent="0.45">
      <c r="B6" s="23" t="s">
        <v>4595</v>
      </c>
      <c r="C6" s="24" t="s">
        <v>4596</v>
      </c>
      <c r="D6" s="24" t="s">
        <v>4593</v>
      </c>
      <c r="E6" s="25" t="s">
        <v>4545</v>
      </c>
      <c r="H6" s="20" t="s">
        <v>78</v>
      </c>
      <c r="I6" s="22" t="s">
        <v>77</v>
      </c>
      <c r="J6" s="20" t="s">
        <v>33</v>
      </c>
      <c r="K6" s="20" t="s">
        <v>37</v>
      </c>
    </row>
    <row r="7" spans="2:11" ht="15" thickTop="1" x14ac:dyDescent="0.35">
      <c r="B7" s="28" t="str" cm="1">
        <f t="array" ref="B7:E1051">_xlfn._xlws.FILTER(H2:K1046,LEFT(H2:H1046,LEN(B2))=B2,"No pokemon found")</f>
        <v>Bulbasaur</v>
      </c>
      <c r="C7" s="27" t="str">
        <v>1</v>
      </c>
      <c r="D7" s="27" t="str">
        <v>1</v>
      </c>
      <c r="E7" s="27" t="str">
        <v>Normal</v>
      </c>
      <c r="H7" s="20" t="s">
        <v>91</v>
      </c>
      <c r="I7" s="22" t="s">
        <v>90</v>
      </c>
      <c r="J7" s="20" t="s">
        <v>33</v>
      </c>
      <c r="K7" s="20" t="s">
        <v>37</v>
      </c>
    </row>
    <row r="8" spans="2:11" x14ac:dyDescent="0.35">
      <c r="B8" s="26" t="str">
        <v>Ivysaur</v>
      </c>
      <c r="C8" s="26" t="str">
        <v>2</v>
      </c>
      <c r="D8" s="26" t="str">
        <v>1</v>
      </c>
      <c r="E8" s="26" t="str">
        <v>Normal</v>
      </c>
      <c r="F8" s="15" t="str">
        <f>IF(ISBLANK(B8),"Dziala","nie dziala")</f>
        <v>nie dziala</v>
      </c>
      <c r="H8" s="20" t="s">
        <v>96</v>
      </c>
      <c r="I8" s="22" t="s">
        <v>95</v>
      </c>
      <c r="J8" s="20" t="s">
        <v>33</v>
      </c>
      <c r="K8" s="20" t="s">
        <v>37</v>
      </c>
    </row>
    <row r="9" spans="2:11" x14ac:dyDescent="0.35">
      <c r="B9" s="26" t="str">
        <v>Venusaur</v>
      </c>
      <c r="C9" s="26" t="str">
        <v>3</v>
      </c>
      <c r="D9" s="26" t="str">
        <v>1</v>
      </c>
      <c r="E9" s="26" t="str">
        <v>Normal</v>
      </c>
      <c r="H9" s="20" t="s">
        <v>107</v>
      </c>
      <c r="I9" s="22" t="s">
        <v>95</v>
      </c>
      <c r="J9" s="20" t="s">
        <v>33</v>
      </c>
      <c r="K9" s="20" t="s">
        <v>37</v>
      </c>
    </row>
    <row r="10" spans="2:11" x14ac:dyDescent="0.35">
      <c r="B10" s="26" t="str">
        <v>Mega Venusaur</v>
      </c>
      <c r="C10" s="26" t="str">
        <v>3</v>
      </c>
      <c r="D10" s="26" t="str">
        <v>1</v>
      </c>
      <c r="E10" s="26" t="str">
        <v>Normal</v>
      </c>
      <c r="H10" s="20" t="s">
        <v>114</v>
      </c>
      <c r="I10" s="22" t="s">
        <v>95</v>
      </c>
      <c r="J10" s="20" t="s">
        <v>33</v>
      </c>
      <c r="K10" s="20" t="s">
        <v>37</v>
      </c>
    </row>
    <row r="11" spans="2:11" x14ac:dyDescent="0.35">
      <c r="B11" s="26" t="str">
        <v>Charmander</v>
      </c>
      <c r="C11" s="26" t="str">
        <v>4</v>
      </c>
      <c r="D11" s="26" t="str">
        <v>1</v>
      </c>
      <c r="E11" s="26" t="str">
        <v>Normal</v>
      </c>
      <c r="H11" s="20" t="s">
        <v>120</v>
      </c>
      <c r="I11" s="22" t="s">
        <v>106</v>
      </c>
      <c r="J11" s="20" t="s">
        <v>33</v>
      </c>
      <c r="K11" s="20" t="s">
        <v>37</v>
      </c>
    </row>
    <row r="12" spans="2:11" x14ac:dyDescent="0.35">
      <c r="B12" s="26" t="str">
        <v>Charmeleon</v>
      </c>
      <c r="C12" s="26" t="str">
        <v>5</v>
      </c>
      <c r="D12" s="26" t="str">
        <v>1</v>
      </c>
      <c r="E12" s="26" t="str">
        <v>Normal</v>
      </c>
      <c r="H12" s="20" t="s">
        <v>131</v>
      </c>
      <c r="I12" s="22" t="s">
        <v>113</v>
      </c>
      <c r="J12" s="20" t="s">
        <v>33</v>
      </c>
      <c r="K12" s="20" t="s">
        <v>37</v>
      </c>
    </row>
    <row r="13" spans="2:11" x14ac:dyDescent="0.35">
      <c r="B13" s="26" t="str">
        <v>Charizard</v>
      </c>
      <c r="C13" s="26" t="str">
        <v>6</v>
      </c>
      <c r="D13" s="26" t="str">
        <v>1</v>
      </c>
      <c r="E13" s="26" t="str">
        <v>Normal</v>
      </c>
      <c r="H13" s="20" t="s">
        <v>136</v>
      </c>
      <c r="I13" s="22" t="s">
        <v>119</v>
      </c>
      <c r="J13" s="20" t="s">
        <v>33</v>
      </c>
      <c r="K13" s="20" t="s">
        <v>37</v>
      </c>
    </row>
    <row r="14" spans="2:11" x14ac:dyDescent="0.35">
      <c r="B14" s="26" t="str">
        <v>Mega Charizard X</v>
      </c>
      <c r="C14" s="26" t="str">
        <v>6</v>
      </c>
      <c r="D14" s="26" t="str">
        <v>1</v>
      </c>
      <c r="E14" s="26" t="str">
        <v>Normal</v>
      </c>
      <c r="H14" s="20" t="s">
        <v>144</v>
      </c>
      <c r="I14" s="22" t="s">
        <v>119</v>
      </c>
      <c r="J14" s="20" t="s">
        <v>33</v>
      </c>
      <c r="K14" s="20" t="s">
        <v>37</v>
      </c>
    </row>
    <row r="15" spans="2:11" x14ac:dyDescent="0.35">
      <c r="B15" s="26" t="str">
        <v>Mega Charizard Y</v>
      </c>
      <c r="C15" s="26" t="str">
        <v>6</v>
      </c>
      <c r="D15" s="26" t="str">
        <v>1</v>
      </c>
      <c r="E15" s="26" t="str">
        <v>Normal</v>
      </c>
      <c r="H15" s="20" t="s">
        <v>151</v>
      </c>
      <c r="I15" s="22" t="s">
        <v>130</v>
      </c>
      <c r="J15" s="20" t="s">
        <v>33</v>
      </c>
      <c r="K15" s="20" t="s">
        <v>37</v>
      </c>
    </row>
    <row r="16" spans="2:11" x14ac:dyDescent="0.35">
      <c r="B16" s="26" t="str">
        <v>Squirtle</v>
      </c>
      <c r="C16" s="26" t="str">
        <v>7</v>
      </c>
      <c r="D16" s="26" t="str">
        <v>1</v>
      </c>
      <c r="E16" s="26" t="str">
        <v>Normal</v>
      </c>
      <c r="H16" s="20" t="s">
        <v>164</v>
      </c>
      <c r="I16" s="22" t="s">
        <v>135</v>
      </c>
      <c r="J16" s="20" t="s">
        <v>33</v>
      </c>
      <c r="K16" s="20" t="s">
        <v>37</v>
      </c>
    </row>
    <row r="17" spans="2:11" x14ac:dyDescent="0.35">
      <c r="B17" s="26" t="str">
        <v>Wartortle</v>
      </c>
      <c r="C17" s="26" t="str">
        <v>8</v>
      </c>
      <c r="D17" s="26" t="str">
        <v>1</v>
      </c>
      <c r="E17" s="26" t="str">
        <v>Normal</v>
      </c>
      <c r="H17" s="20" t="s">
        <v>172</v>
      </c>
      <c r="I17" s="22" t="s">
        <v>143</v>
      </c>
      <c r="J17" s="20" t="s">
        <v>33</v>
      </c>
      <c r="K17" s="20" t="s">
        <v>37</v>
      </c>
    </row>
    <row r="18" spans="2:11" x14ac:dyDescent="0.35">
      <c r="B18" s="26" t="str">
        <v>Blastoise</v>
      </c>
      <c r="C18" s="26" t="str">
        <v>9</v>
      </c>
      <c r="D18" s="26" t="str">
        <v>1</v>
      </c>
      <c r="E18" s="26" t="str">
        <v>Normal</v>
      </c>
      <c r="H18" s="20" t="s">
        <v>181</v>
      </c>
      <c r="I18" s="22" t="s">
        <v>150</v>
      </c>
      <c r="J18" s="20" t="s">
        <v>33</v>
      </c>
      <c r="K18" s="20" t="s">
        <v>37</v>
      </c>
    </row>
    <row r="19" spans="2:11" x14ac:dyDescent="0.35">
      <c r="B19" s="26" t="str">
        <v>Mega Blastoise</v>
      </c>
      <c r="C19" s="26" t="str">
        <v>9</v>
      </c>
      <c r="D19" s="26" t="str">
        <v>1</v>
      </c>
      <c r="E19" s="26" t="str">
        <v>Normal</v>
      </c>
      <c r="H19" s="20" t="s">
        <v>186</v>
      </c>
      <c r="I19" s="22" t="s">
        <v>163</v>
      </c>
      <c r="J19" s="20" t="s">
        <v>33</v>
      </c>
      <c r="K19" s="20" t="s">
        <v>37</v>
      </c>
    </row>
    <row r="20" spans="2:11" x14ac:dyDescent="0.35">
      <c r="B20" s="26" t="str">
        <v>Caterpie</v>
      </c>
      <c r="C20" s="26" t="str">
        <v>10</v>
      </c>
      <c r="D20" s="26" t="str">
        <v>1</v>
      </c>
      <c r="E20" s="26" t="str">
        <v>Normal</v>
      </c>
      <c r="H20" s="20" t="s">
        <v>190</v>
      </c>
      <c r="I20" s="22" t="s">
        <v>162</v>
      </c>
      <c r="J20" s="20" t="s">
        <v>33</v>
      </c>
      <c r="K20" s="20" t="s">
        <v>37</v>
      </c>
    </row>
    <row r="21" spans="2:11" x14ac:dyDescent="0.35">
      <c r="B21" s="26" t="str">
        <v>Metapod</v>
      </c>
      <c r="C21" s="26" t="str">
        <v>11</v>
      </c>
      <c r="D21" s="26" t="str">
        <v>1</v>
      </c>
      <c r="E21" s="26" t="str">
        <v>Normal</v>
      </c>
      <c r="H21" s="20" t="s">
        <v>197</v>
      </c>
      <c r="I21" s="22" t="s">
        <v>162</v>
      </c>
      <c r="J21" s="20" t="s">
        <v>33</v>
      </c>
      <c r="K21" s="20" t="s">
        <v>37</v>
      </c>
    </row>
    <row r="22" spans="2:11" x14ac:dyDescent="0.35">
      <c r="B22" s="26" t="str">
        <v>Butterfree</v>
      </c>
      <c r="C22" s="26" t="str">
        <v>12</v>
      </c>
      <c r="D22" s="26" t="str">
        <v>1</v>
      </c>
      <c r="E22" s="26" t="str">
        <v>Normal</v>
      </c>
      <c r="H22" s="20" t="s">
        <v>203</v>
      </c>
      <c r="I22" s="22" t="s">
        <v>180</v>
      </c>
      <c r="J22" s="20" t="s">
        <v>33</v>
      </c>
      <c r="K22" s="20" t="s">
        <v>37</v>
      </c>
    </row>
    <row r="23" spans="2:11" x14ac:dyDescent="0.35">
      <c r="B23" s="26" t="str">
        <v>Weedle</v>
      </c>
      <c r="C23" s="26" t="str">
        <v>13</v>
      </c>
      <c r="D23" s="26" t="str">
        <v>1</v>
      </c>
      <c r="E23" s="26" t="str">
        <v>Normal</v>
      </c>
      <c r="H23" s="20" t="s">
        <v>212</v>
      </c>
      <c r="I23" s="22" t="s">
        <v>185</v>
      </c>
      <c r="J23" s="20" t="s">
        <v>33</v>
      </c>
      <c r="K23" s="20" t="s">
        <v>37</v>
      </c>
    </row>
    <row r="24" spans="2:11" x14ac:dyDescent="0.35">
      <c r="B24" s="26" t="str">
        <v>Kakuna</v>
      </c>
      <c r="C24" s="26" t="str">
        <v>14</v>
      </c>
      <c r="D24" s="26" t="str">
        <v>1</v>
      </c>
      <c r="E24" s="26" t="str">
        <v>Normal</v>
      </c>
      <c r="H24" s="20" t="s">
        <v>218</v>
      </c>
      <c r="I24" s="22" t="s">
        <v>189</v>
      </c>
      <c r="J24" s="20" t="s">
        <v>33</v>
      </c>
      <c r="K24" s="20" t="s">
        <v>37</v>
      </c>
    </row>
    <row r="25" spans="2:11" x14ac:dyDescent="0.35">
      <c r="B25" s="26" t="str">
        <v>Beedrill</v>
      </c>
      <c r="C25" s="26" t="str">
        <v>15</v>
      </c>
      <c r="D25" s="26" t="str">
        <v>1</v>
      </c>
      <c r="E25" s="26" t="str">
        <v>Normal</v>
      </c>
      <c r="H25" s="20" t="s">
        <v>225</v>
      </c>
      <c r="I25" s="22" t="s">
        <v>189</v>
      </c>
      <c r="J25" s="20" t="s">
        <v>33</v>
      </c>
      <c r="K25" s="20" t="s">
        <v>37</v>
      </c>
    </row>
    <row r="26" spans="2:11" x14ac:dyDescent="0.35">
      <c r="B26" s="26" t="str">
        <v>Mega Beedrill</v>
      </c>
      <c r="C26" s="26" t="str">
        <v>15</v>
      </c>
      <c r="D26" s="26" t="str">
        <v>1</v>
      </c>
      <c r="E26" s="26" t="str">
        <v>Normal</v>
      </c>
      <c r="H26" s="20" t="s">
        <v>231</v>
      </c>
      <c r="I26" s="22" t="s">
        <v>196</v>
      </c>
      <c r="J26" s="20" t="s">
        <v>33</v>
      </c>
      <c r="K26" s="20" t="s">
        <v>37</v>
      </c>
    </row>
    <row r="27" spans="2:11" x14ac:dyDescent="0.35">
      <c r="B27" s="26" t="str">
        <v>Pidgey</v>
      </c>
      <c r="C27" s="26" t="str">
        <v>16</v>
      </c>
      <c r="D27" s="26" t="str">
        <v>1</v>
      </c>
      <c r="E27" s="26" t="str">
        <v>Normal</v>
      </c>
      <c r="H27" s="20" t="s">
        <v>239</v>
      </c>
      <c r="I27" s="22" t="s">
        <v>196</v>
      </c>
      <c r="J27" s="20" t="s">
        <v>33</v>
      </c>
      <c r="K27" s="20" t="s">
        <v>37</v>
      </c>
    </row>
    <row r="28" spans="2:11" x14ac:dyDescent="0.35">
      <c r="B28" s="26" t="str">
        <v>Pidgeotto</v>
      </c>
      <c r="C28" s="26" t="str">
        <v>17</v>
      </c>
      <c r="D28" s="26" t="str">
        <v>1</v>
      </c>
      <c r="E28" s="26" t="str">
        <v>Normal</v>
      </c>
      <c r="H28" s="20" t="s">
        <v>243</v>
      </c>
      <c r="I28" s="22" t="s">
        <v>51</v>
      </c>
      <c r="J28" s="20" t="s">
        <v>33</v>
      </c>
      <c r="K28" s="20" t="s">
        <v>37</v>
      </c>
    </row>
    <row r="29" spans="2:11" x14ac:dyDescent="0.35">
      <c r="B29" s="26" t="str">
        <v>Pidgeot</v>
      </c>
      <c r="C29" s="26" t="str">
        <v>18</v>
      </c>
      <c r="D29" s="26" t="str">
        <v>1</v>
      </c>
      <c r="E29" s="26" t="str">
        <v>Normal</v>
      </c>
      <c r="H29" s="20" t="s">
        <v>251</v>
      </c>
      <c r="I29" s="22" t="s">
        <v>51</v>
      </c>
      <c r="J29" s="20" t="s">
        <v>33</v>
      </c>
      <c r="K29" s="20" t="s">
        <v>37</v>
      </c>
    </row>
    <row r="30" spans="2:11" x14ac:dyDescent="0.35">
      <c r="B30" s="26" t="str">
        <v>Mega Pidgeot</v>
      </c>
      <c r="C30" s="26" t="str">
        <v>18</v>
      </c>
      <c r="D30" s="26" t="str">
        <v>1</v>
      </c>
      <c r="E30" s="26" t="str">
        <v>Normal</v>
      </c>
      <c r="H30" s="20" t="s">
        <v>254</v>
      </c>
      <c r="I30" s="22" t="s">
        <v>211</v>
      </c>
      <c r="J30" s="20" t="s">
        <v>33</v>
      </c>
      <c r="K30" s="20" t="s">
        <v>37</v>
      </c>
    </row>
    <row r="31" spans="2:11" x14ac:dyDescent="0.35">
      <c r="B31" s="26" t="str">
        <v>Rattata</v>
      </c>
      <c r="C31" s="26" t="str">
        <v>19</v>
      </c>
      <c r="D31" s="26" t="str">
        <v>1</v>
      </c>
      <c r="E31" s="26" t="str">
        <v>Normal</v>
      </c>
      <c r="H31" s="20" t="s">
        <v>260</v>
      </c>
      <c r="I31" s="22" t="s">
        <v>217</v>
      </c>
      <c r="J31" s="20" t="s">
        <v>33</v>
      </c>
      <c r="K31" s="20" t="s">
        <v>37</v>
      </c>
    </row>
    <row r="32" spans="2:11" x14ac:dyDescent="0.35">
      <c r="B32" s="26" t="str">
        <v>Alolan Rattata</v>
      </c>
      <c r="C32" s="26" t="str">
        <v>19</v>
      </c>
      <c r="D32" s="26" t="str">
        <v>1</v>
      </c>
      <c r="E32" s="26" t="str">
        <v>Normal</v>
      </c>
      <c r="H32" s="20" t="s">
        <v>266</v>
      </c>
      <c r="I32" s="22" t="s">
        <v>224</v>
      </c>
      <c r="J32" s="20" t="s">
        <v>33</v>
      </c>
      <c r="K32" s="20" t="s">
        <v>37</v>
      </c>
    </row>
    <row r="33" spans="2:11" x14ac:dyDescent="0.35">
      <c r="B33" s="26" t="str">
        <v>Raticate</v>
      </c>
      <c r="C33" s="26" t="str">
        <v>20</v>
      </c>
      <c r="D33" s="26" t="str">
        <v>1</v>
      </c>
      <c r="E33" s="26" t="str">
        <v>Normal</v>
      </c>
      <c r="H33" s="20" t="s">
        <v>273</v>
      </c>
      <c r="I33" s="22" t="s">
        <v>230</v>
      </c>
      <c r="J33" s="20" t="s">
        <v>33</v>
      </c>
      <c r="K33" s="20" t="s">
        <v>37</v>
      </c>
    </row>
    <row r="34" spans="2:11" x14ac:dyDescent="0.35">
      <c r="B34" s="26" t="str">
        <v>Alolan Raticate</v>
      </c>
      <c r="C34" s="26" t="str">
        <v>20</v>
      </c>
      <c r="D34" s="26" t="str">
        <v>1</v>
      </c>
      <c r="E34" s="26" t="str">
        <v>Normal</v>
      </c>
      <c r="H34" s="20" t="s">
        <v>280</v>
      </c>
      <c r="I34" s="22" t="s">
        <v>170</v>
      </c>
      <c r="J34" s="20" t="s">
        <v>33</v>
      </c>
      <c r="K34" s="20" t="s">
        <v>37</v>
      </c>
    </row>
    <row r="35" spans="2:11" x14ac:dyDescent="0.35">
      <c r="B35" s="26" t="str">
        <v>Spearow</v>
      </c>
      <c r="C35" s="26" t="str">
        <v>21</v>
      </c>
      <c r="D35" s="26" t="str">
        <v>1</v>
      </c>
      <c r="E35" s="26" t="str">
        <v>Normal</v>
      </c>
      <c r="H35" s="20" t="s">
        <v>290</v>
      </c>
      <c r="I35" s="22" t="s">
        <v>170</v>
      </c>
      <c r="J35" s="20" t="s">
        <v>33</v>
      </c>
      <c r="K35" s="20" t="s">
        <v>37</v>
      </c>
    </row>
    <row r="36" spans="2:11" x14ac:dyDescent="0.35">
      <c r="B36" s="26" t="str">
        <v>Fearow</v>
      </c>
      <c r="C36" s="26" t="str">
        <v>22</v>
      </c>
      <c r="D36" s="26" t="str">
        <v>1</v>
      </c>
      <c r="E36" s="26" t="str">
        <v>Normal</v>
      </c>
      <c r="H36" s="20" t="s">
        <v>293</v>
      </c>
      <c r="I36" s="22" t="s">
        <v>242</v>
      </c>
      <c r="J36" s="20" t="s">
        <v>33</v>
      </c>
      <c r="K36" s="20" t="s">
        <v>37</v>
      </c>
    </row>
    <row r="37" spans="2:11" x14ac:dyDescent="0.35">
      <c r="B37" s="26" t="str">
        <v>Ekans</v>
      </c>
      <c r="C37" s="26" t="str">
        <v>23</v>
      </c>
      <c r="D37" s="26" t="str">
        <v>1</v>
      </c>
      <c r="E37" s="26" t="str">
        <v>Normal</v>
      </c>
      <c r="H37" s="20" t="s">
        <v>298</v>
      </c>
      <c r="I37" s="22" t="s">
        <v>242</v>
      </c>
      <c r="J37" s="20" t="s">
        <v>33</v>
      </c>
      <c r="K37" s="20" t="s">
        <v>37</v>
      </c>
    </row>
    <row r="38" spans="2:11" x14ac:dyDescent="0.35">
      <c r="B38" s="26" t="str">
        <v>Arbok</v>
      </c>
      <c r="C38" s="26" t="str">
        <v>24</v>
      </c>
      <c r="D38" s="26" t="str">
        <v>1</v>
      </c>
      <c r="E38" s="26" t="str">
        <v>Normal</v>
      </c>
      <c r="H38" s="20" t="s">
        <v>301</v>
      </c>
      <c r="I38" s="22" t="s">
        <v>250</v>
      </c>
      <c r="J38" s="20" t="s">
        <v>33</v>
      </c>
      <c r="K38" s="20" t="s">
        <v>37</v>
      </c>
    </row>
    <row r="39" spans="2:11" x14ac:dyDescent="0.35">
      <c r="B39" s="26" t="str">
        <v>Pikachu</v>
      </c>
      <c r="C39" s="26" t="str">
        <v>25</v>
      </c>
      <c r="D39" s="26" t="str">
        <v>1</v>
      </c>
      <c r="E39" s="26" t="str">
        <v>Normal</v>
      </c>
      <c r="H39" s="20" t="s">
        <v>309</v>
      </c>
      <c r="I39" s="22" t="s">
        <v>250</v>
      </c>
      <c r="J39" s="20" t="s">
        <v>33</v>
      </c>
      <c r="K39" s="20" t="s">
        <v>37</v>
      </c>
    </row>
    <row r="40" spans="2:11" x14ac:dyDescent="0.35">
      <c r="B40" s="26" t="str">
        <v>Partner Pikachu</v>
      </c>
      <c r="C40" s="26" t="str">
        <v>25</v>
      </c>
      <c r="D40" s="26" t="str">
        <v>1</v>
      </c>
      <c r="E40" s="26" t="str">
        <v>Normal</v>
      </c>
      <c r="H40" s="20" t="s">
        <v>315</v>
      </c>
      <c r="I40" s="22" t="s">
        <v>253</v>
      </c>
      <c r="J40" s="20" t="s">
        <v>33</v>
      </c>
      <c r="K40" s="20" t="s">
        <v>37</v>
      </c>
    </row>
    <row r="41" spans="2:11" x14ac:dyDescent="0.35">
      <c r="B41" s="26" t="str">
        <v>Raichu</v>
      </c>
      <c r="C41" s="26" t="str">
        <v>26</v>
      </c>
      <c r="D41" s="26" t="str">
        <v>1</v>
      </c>
      <c r="E41" s="26" t="str">
        <v>Normal</v>
      </c>
      <c r="H41" s="20" t="s">
        <v>320</v>
      </c>
      <c r="I41" s="22" t="s">
        <v>253</v>
      </c>
      <c r="J41" s="20" t="s">
        <v>33</v>
      </c>
      <c r="K41" s="20" t="s">
        <v>37</v>
      </c>
    </row>
    <row r="42" spans="2:11" x14ac:dyDescent="0.35">
      <c r="B42" s="26" t="str">
        <v>Alolan Raichu</v>
      </c>
      <c r="C42" s="26" t="str">
        <v>26</v>
      </c>
      <c r="D42" s="26" t="str">
        <v>1</v>
      </c>
      <c r="E42" s="26" t="str">
        <v>Normal</v>
      </c>
      <c r="H42" s="20" t="s">
        <v>321</v>
      </c>
      <c r="I42" s="22" t="s">
        <v>259</v>
      </c>
      <c r="J42" s="20" t="s">
        <v>33</v>
      </c>
      <c r="K42" s="20" t="s">
        <v>37</v>
      </c>
    </row>
    <row r="43" spans="2:11" x14ac:dyDescent="0.35">
      <c r="B43" s="26" t="str">
        <v>Sandshrew</v>
      </c>
      <c r="C43" s="26" t="str">
        <v>27</v>
      </c>
      <c r="D43" s="26" t="str">
        <v>1</v>
      </c>
      <c r="E43" s="26" t="str">
        <v>Normal</v>
      </c>
      <c r="H43" s="20" t="s">
        <v>329</v>
      </c>
      <c r="I43" s="22" t="s">
        <v>158</v>
      </c>
      <c r="J43" s="20" t="s">
        <v>33</v>
      </c>
      <c r="K43" s="20" t="s">
        <v>37</v>
      </c>
    </row>
    <row r="44" spans="2:11" x14ac:dyDescent="0.35">
      <c r="B44" s="26" t="str">
        <v>Alolan Sandshrew</v>
      </c>
      <c r="C44" s="26" t="str">
        <v>27</v>
      </c>
      <c r="D44" s="26" t="str">
        <v>1</v>
      </c>
      <c r="E44" s="26" t="str">
        <v>Normal</v>
      </c>
      <c r="H44" s="20" t="s">
        <v>336</v>
      </c>
      <c r="I44" s="22" t="s">
        <v>258</v>
      </c>
      <c r="J44" s="20" t="s">
        <v>33</v>
      </c>
      <c r="K44" s="20" t="s">
        <v>37</v>
      </c>
    </row>
    <row r="45" spans="2:11" x14ac:dyDescent="0.35">
      <c r="B45" s="26" t="str">
        <v>Sandslash</v>
      </c>
      <c r="C45" s="26" t="str">
        <v>28</v>
      </c>
      <c r="D45" s="26" t="str">
        <v>1</v>
      </c>
      <c r="E45" s="26" t="str">
        <v>Normal</v>
      </c>
      <c r="H45" s="20" t="s">
        <v>344</v>
      </c>
      <c r="I45" s="22" t="s">
        <v>279</v>
      </c>
      <c r="J45" s="20" t="s">
        <v>33</v>
      </c>
      <c r="K45" s="20" t="s">
        <v>37</v>
      </c>
    </row>
    <row r="46" spans="2:11" x14ac:dyDescent="0.35">
      <c r="B46" s="26" t="str">
        <v>Alolan Sandslash</v>
      </c>
      <c r="C46" s="26" t="str">
        <v>28</v>
      </c>
      <c r="D46" s="26" t="str">
        <v>1</v>
      </c>
      <c r="E46" s="26" t="str">
        <v>Normal</v>
      </c>
      <c r="H46" s="20" t="s">
        <v>349</v>
      </c>
      <c r="I46" s="22" t="s">
        <v>289</v>
      </c>
      <c r="J46" s="20" t="s">
        <v>33</v>
      </c>
      <c r="K46" s="20" t="s">
        <v>37</v>
      </c>
    </row>
    <row r="47" spans="2:11" x14ac:dyDescent="0.35">
      <c r="B47" s="26" t="str">
        <v>Nidoranâ™€</v>
      </c>
      <c r="C47" s="26" t="str">
        <v>29</v>
      </c>
      <c r="D47" s="26" t="str">
        <v>1</v>
      </c>
      <c r="E47" s="26" t="str">
        <v>Normal</v>
      </c>
      <c r="H47" s="20" t="s">
        <v>351</v>
      </c>
      <c r="I47" s="22" t="s">
        <v>292</v>
      </c>
      <c r="J47" s="20" t="s">
        <v>33</v>
      </c>
      <c r="K47" s="20" t="s">
        <v>37</v>
      </c>
    </row>
    <row r="48" spans="2:11" x14ac:dyDescent="0.35">
      <c r="B48" s="26" t="str">
        <v>Nidorina</v>
      </c>
      <c r="C48" s="26" t="str">
        <v>30</v>
      </c>
      <c r="D48" s="26" t="str">
        <v>1</v>
      </c>
      <c r="E48" s="26" t="str">
        <v>Normal</v>
      </c>
      <c r="H48" s="20" t="s">
        <v>354</v>
      </c>
      <c r="I48" s="22" t="s">
        <v>159</v>
      </c>
      <c r="J48" s="20" t="s">
        <v>33</v>
      </c>
      <c r="K48" s="20" t="s">
        <v>37</v>
      </c>
    </row>
    <row r="49" spans="2:11" x14ac:dyDescent="0.35">
      <c r="B49" s="26" t="str">
        <v>Nidoqueen</v>
      </c>
      <c r="C49" s="26" t="str">
        <v>31</v>
      </c>
      <c r="D49" s="26" t="str">
        <v>1</v>
      </c>
      <c r="E49" s="26" t="str">
        <v>Normal</v>
      </c>
      <c r="H49" s="20" t="s">
        <v>364</v>
      </c>
      <c r="I49" s="22" t="s">
        <v>300</v>
      </c>
      <c r="J49" s="20" t="s">
        <v>33</v>
      </c>
      <c r="K49" s="20" t="s">
        <v>37</v>
      </c>
    </row>
    <row r="50" spans="2:11" x14ac:dyDescent="0.35">
      <c r="B50" s="26" t="str">
        <v>Nidoranâ™‚</v>
      </c>
      <c r="C50" s="26" t="str">
        <v>32</v>
      </c>
      <c r="D50" s="26" t="str">
        <v>1</v>
      </c>
      <c r="E50" s="26" t="str">
        <v>Normal</v>
      </c>
      <c r="H50" s="20" t="s">
        <v>371</v>
      </c>
      <c r="I50" s="22" t="s">
        <v>308</v>
      </c>
      <c r="J50" s="20" t="s">
        <v>33</v>
      </c>
      <c r="K50" s="20" t="s">
        <v>37</v>
      </c>
    </row>
    <row r="51" spans="2:11" x14ac:dyDescent="0.35">
      <c r="B51" s="26" t="str">
        <v>Nidorino</v>
      </c>
      <c r="C51" s="26" t="str">
        <v>33</v>
      </c>
      <c r="D51" s="26" t="str">
        <v>1</v>
      </c>
      <c r="E51" s="26" t="str">
        <v>Normal</v>
      </c>
      <c r="H51" s="20" t="s">
        <v>375</v>
      </c>
      <c r="I51" s="22" t="s">
        <v>308</v>
      </c>
      <c r="J51" s="20" t="s">
        <v>33</v>
      </c>
      <c r="K51" s="20" t="s">
        <v>37</v>
      </c>
    </row>
    <row r="52" spans="2:11" x14ac:dyDescent="0.35">
      <c r="B52" s="26" t="str">
        <v>Nidoking</v>
      </c>
      <c r="C52" s="26" t="str">
        <v>34</v>
      </c>
      <c r="D52" s="26" t="str">
        <v>1</v>
      </c>
      <c r="E52" s="26" t="str">
        <v>Normal</v>
      </c>
      <c r="H52" s="20" t="s">
        <v>377</v>
      </c>
      <c r="I52" s="22" t="s">
        <v>314</v>
      </c>
      <c r="J52" s="20" t="s">
        <v>33</v>
      </c>
      <c r="K52" s="20" t="s">
        <v>37</v>
      </c>
    </row>
    <row r="53" spans="2:11" x14ac:dyDescent="0.35">
      <c r="B53" s="26" t="str">
        <v>Clefairy</v>
      </c>
      <c r="C53" s="26" t="str">
        <v>35</v>
      </c>
      <c r="D53" s="26" t="str">
        <v>1</v>
      </c>
      <c r="E53" s="26" t="str">
        <v>Normal</v>
      </c>
      <c r="H53" s="20" t="s">
        <v>381</v>
      </c>
      <c r="I53" s="22" t="s">
        <v>314</v>
      </c>
      <c r="J53" s="20" t="s">
        <v>33</v>
      </c>
      <c r="K53" s="20" t="s">
        <v>37</v>
      </c>
    </row>
    <row r="54" spans="2:11" x14ac:dyDescent="0.35">
      <c r="B54" s="26" t="str">
        <v>Clefable</v>
      </c>
      <c r="C54" s="26" t="str">
        <v>36</v>
      </c>
      <c r="D54" s="26" t="str">
        <v>1</v>
      </c>
      <c r="E54" s="26" t="str">
        <v>Normal</v>
      </c>
      <c r="H54" s="20" t="s">
        <v>382</v>
      </c>
      <c r="I54" s="22" t="s">
        <v>85</v>
      </c>
      <c r="J54" s="20" t="s">
        <v>33</v>
      </c>
      <c r="K54" s="20" t="s">
        <v>37</v>
      </c>
    </row>
    <row r="55" spans="2:11" x14ac:dyDescent="0.35">
      <c r="B55" s="26" t="str">
        <v>Vulpix</v>
      </c>
      <c r="C55" s="26" t="str">
        <v>37</v>
      </c>
      <c r="D55" s="26" t="str">
        <v>1</v>
      </c>
      <c r="E55" s="26" t="str">
        <v>Normal</v>
      </c>
      <c r="H55" s="20" t="s">
        <v>389</v>
      </c>
      <c r="I55" s="22" t="s">
        <v>184</v>
      </c>
      <c r="J55" s="20" t="s">
        <v>33</v>
      </c>
      <c r="K55" s="20" t="s">
        <v>37</v>
      </c>
    </row>
    <row r="56" spans="2:11" x14ac:dyDescent="0.35">
      <c r="B56" s="26" t="str">
        <v>Alolan Vulpix</v>
      </c>
      <c r="C56" s="26" t="str">
        <v>37</v>
      </c>
      <c r="D56" s="26" t="str">
        <v>1</v>
      </c>
      <c r="E56" s="26" t="str">
        <v>Normal</v>
      </c>
      <c r="H56" s="20" t="s">
        <v>395</v>
      </c>
      <c r="I56" s="22" t="s">
        <v>327</v>
      </c>
      <c r="J56" s="20" t="s">
        <v>33</v>
      </c>
      <c r="K56" s="20" t="s">
        <v>37</v>
      </c>
    </row>
    <row r="57" spans="2:11" x14ac:dyDescent="0.35">
      <c r="B57" s="26" t="str">
        <v>Ninetales</v>
      </c>
      <c r="C57" s="26" t="str">
        <v>38</v>
      </c>
      <c r="D57" s="26" t="str">
        <v>1</v>
      </c>
      <c r="E57" s="26" t="str">
        <v>Normal</v>
      </c>
      <c r="H57" s="20" t="s">
        <v>400</v>
      </c>
      <c r="I57" s="22" t="s">
        <v>335</v>
      </c>
      <c r="J57" s="20" t="s">
        <v>33</v>
      </c>
      <c r="K57" s="20" t="s">
        <v>37</v>
      </c>
    </row>
    <row r="58" spans="2:11" x14ac:dyDescent="0.35">
      <c r="B58" s="26" t="str">
        <v>Alolan Ninetales</v>
      </c>
      <c r="C58" s="26" t="str">
        <v>38</v>
      </c>
      <c r="D58" s="26" t="str">
        <v>1</v>
      </c>
      <c r="E58" s="26" t="str">
        <v>Normal</v>
      </c>
      <c r="H58" s="20" t="s">
        <v>403</v>
      </c>
      <c r="I58" s="22" t="s">
        <v>87</v>
      </c>
      <c r="J58" s="20" t="s">
        <v>33</v>
      </c>
      <c r="K58" s="20" t="s">
        <v>37</v>
      </c>
    </row>
    <row r="59" spans="2:11" x14ac:dyDescent="0.35">
      <c r="B59" s="26" t="str">
        <v>Jigglypuff</v>
      </c>
      <c r="C59" s="26" t="str">
        <v>39</v>
      </c>
      <c r="D59" s="26" t="str">
        <v>1</v>
      </c>
      <c r="E59" s="26" t="str">
        <v>Normal</v>
      </c>
      <c r="H59" s="20" t="s">
        <v>406</v>
      </c>
      <c r="I59" s="22" t="s">
        <v>127</v>
      </c>
      <c r="J59" s="20" t="s">
        <v>33</v>
      </c>
      <c r="K59" s="20" t="s">
        <v>37</v>
      </c>
    </row>
    <row r="60" spans="2:11" x14ac:dyDescent="0.35">
      <c r="B60" s="26" t="str">
        <v>Wigglytuff</v>
      </c>
      <c r="C60" s="26" t="str">
        <v>40</v>
      </c>
      <c r="D60" s="26" t="str">
        <v>1</v>
      </c>
      <c r="E60" s="26" t="str">
        <v>Normal</v>
      </c>
      <c r="H60" s="20" t="s">
        <v>411</v>
      </c>
      <c r="I60" s="22" t="s">
        <v>44</v>
      </c>
      <c r="J60" s="20" t="s">
        <v>33</v>
      </c>
      <c r="K60" s="20" t="s">
        <v>37</v>
      </c>
    </row>
    <row r="61" spans="2:11" x14ac:dyDescent="0.35">
      <c r="B61" s="26" t="str">
        <v>Zubat</v>
      </c>
      <c r="C61" s="26" t="str">
        <v>41</v>
      </c>
      <c r="D61" s="26" t="str">
        <v>1</v>
      </c>
      <c r="E61" s="26" t="str">
        <v>Normal</v>
      </c>
      <c r="H61" s="20" t="s">
        <v>417</v>
      </c>
      <c r="I61" s="22" t="s">
        <v>347</v>
      </c>
      <c r="J61" s="20" t="s">
        <v>33</v>
      </c>
      <c r="K61" s="20" t="s">
        <v>37</v>
      </c>
    </row>
    <row r="62" spans="2:11" x14ac:dyDescent="0.35">
      <c r="B62" s="26" t="str">
        <v>Golbat</v>
      </c>
      <c r="C62" s="26" t="str">
        <v>42</v>
      </c>
      <c r="D62" s="26" t="str">
        <v>1</v>
      </c>
      <c r="E62" s="26" t="str">
        <v>Normal</v>
      </c>
      <c r="H62" s="20" t="s">
        <v>421</v>
      </c>
      <c r="I62" s="22" t="s">
        <v>326</v>
      </c>
      <c r="J62" s="20" t="s">
        <v>33</v>
      </c>
      <c r="K62" s="20" t="s">
        <v>37</v>
      </c>
    </row>
    <row r="63" spans="2:11" x14ac:dyDescent="0.35">
      <c r="B63" s="26" t="str">
        <v>Oddish</v>
      </c>
      <c r="C63" s="26" t="str">
        <v>43</v>
      </c>
      <c r="D63" s="26" t="str">
        <v>1</v>
      </c>
      <c r="E63" s="26" t="str">
        <v>Normal</v>
      </c>
      <c r="H63" s="20" t="s">
        <v>424</v>
      </c>
      <c r="I63" s="22" t="s">
        <v>128</v>
      </c>
      <c r="J63" s="20" t="s">
        <v>33</v>
      </c>
      <c r="K63" s="20" t="s">
        <v>37</v>
      </c>
    </row>
    <row r="64" spans="2:11" x14ac:dyDescent="0.35">
      <c r="B64" s="26" t="str">
        <v>Gloom</v>
      </c>
      <c r="C64" s="26" t="str">
        <v>44</v>
      </c>
      <c r="D64" s="26" t="str">
        <v>1</v>
      </c>
      <c r="E64" s="26" t="str">
        <v>Normal</v>
      </c>
      <c r="H64" s="20" t="s">
        <v>428</v>
      </c>
      <c r="I64" s="22" t="s">
        <v>45</v>
      </c>
      <c r="J64" s="20" t="s">
        <v>33</v>
      </c>
      <c r="K64" s="20" t="s">
        <v>37</v>
      </c>
    </row>
    <row r="65" spans="2:11" x14ac:dyDescent="0.35">
      <c r="B65" s="26" t="str">
        <v>Vileplume</v>
      </c>
      <c r="C65" s="26" t="str">
        <v>45</v>
      </c>
      <c r="D65" s="26" t="str">
        <v>1</v>
      </c>
      <c r="E65" s="26" t="str">
        <v>Normal</v>
      </c>
      <c r="H65" s="20" t="s">
        <v>432</v>
      </c>
      <c r="I65" s="22" t="s">
        <v>88</v>
      </c>
      <c r="J65" s="20" t="s">
        <v>33</v>
      </c>
      <c r="K65" s="20" t="s">
        <v>37</v>
      </c>
    </row>
    <row r="66" spans="2:11" x14ac:dyDescent="0.35">
      <c r="B66" s="26" t="str">
        <v>Paras</v>
      </c>
      <c r="C66" s="26" t="str">
        <v>46</v>
      </c>
      <c r="D66" s="26" t="str">
        <v>1</v>
      </c>
      <c r="E66" s="26" t="str">
        <v>Normal</v>
      </c>
      <c r="H66" s="20" t="s">
        <v>438</v>
      </c>
      <c r="I66" s="22" t="s">
        <v>88</v>
      </c>
      <c r="J66" s="20" t="s">
        <v>33</v>
      </c>
      <c r="K66" s="20" t="s">
        <v>37</v>
      </c>
    </row>
    <row r="67" spans="2:11" x14ac:dyDescent="0.35">
      <c r="B67" s="26" t="str">
        <v>Parasect</v>
      </c>
      <c r="C67" s="26" t="str">
        <v>47</v>
      </c>
      <c r="D67" s="26" t="str">
        <v>1</v>
      </c>
      <c r="E67" s="26" t="str">
        <v>Normal</v>
      </c>
      <c r="H67" s="20" t="s">
        <v>439</v>
      </c>
      <c r="I67" s="22" t="s">
        <v>237</v>
      </c>
      <c r="J67" s="20" t="s">
        <v>33</v>
      </c>
      <c r="K67" s="20" t="s">
        <v>37</v>
      </c>
    </row>
    <row r="68" spans="2:11" x14ac:dyDescent="0.35">
      <c r="B68" s="26" t="str">
        <v>Venonat</v>
      </c>
      <c r="C68" s="26" t="str">
        <v>48</v>
      </c>
      <c r="D68" s="26" t="str">
        <v>1</v>
      </c>
      <c r="E68" s="26" t="str">
        <v>Normal</v>
      </c>
      <c r="H68" s="20" t="s">
        <v>445</v>
      </c>
      <c r="I68" s="22" t="s">
        <v>237</v>
      </c>
      <c r="J68" s="20" t="s">
        <v>33</v>
      </c>
      <c r="K68" s="20" t="s">
        <v>37</v>
      </c>
    </row>
    <row r="69" spans="2:11" x14ac:dyDescent="0.35">
      <c r="B69" s="26" t="str">
        <v>Venomoth</v>
      </c>
      <c r="C69" s="26" t="str">
        <v>49</v>
      </c>
      <c r="D69" s="26" t="str">
        <v>1</v>
      </c>
      <c r="E69" s="26" t="str">
        <v>Normal</v>
      </c>
      <c r="H69" s="20" t="s">
        <v>446</v>
      </c>
      <c r="I69" s="22" t="s">
        <v>86</v>
      </c>
      <c r="J69" s="20" t="s">
        <v>33</v>
      </c>
      <c r="K69" s="20" t="s">
        <v>37</v>
      </c>
    </row>
    <row r="70" spans="2:11" x14ac:dyDescent="0.35">
      <c r="B70" s="26" t="str">
        <v>Diglett</v>
      </c>
      <c r="C70" s="26" t="str">
        <v>50</v>
      </c>
      <c r="D70" s="26" t="str">
        <v>1</v>
      </c>
      <c r="E70" s="26" t="str">
        <v>Normal</v>
      </c>
      <c r="H70" s="20" t="s">
        <v>453</v>
      </c>
      <c r="I70" s="22" t="s">
        <v>86</v>
      </c>
      <c r="J70" s="20" t="s">
        <v>33</v>
      </c>
      <c r="K70" s="20" t="s">
        <v>37</v>
      </c>
    </row>
    <row r="71" spans="2:11" x14ac:dyDescent="0.35">
      <c r="B71" s="26" t="str">
        <v>Alolan Diglett</v>
      </c>
      <c r="C71" s="26" t="str">
        <v>50</v>
      </c>
      <c r="D71" s="26" t="str">
        <v>1</v>
      </c>
      <c r="E71" s="26" t="str">
        <v>Normal</v>
      </c>
      <c r="H71" s="20" t="s">
        <v>455</v>
      </c>
      <c r="I71" s="22" t="s">
        <v>86</v>
      </c>
      <c r="J71" s="20" t="s">
        <v>33</v>
      </c>
      <c r="K71" s="20" t="s">
        <v>37</v>
      </c>
    </row>
    <row r="72" spans="2:11" x14ac:dyDescent="0.35">
      <c r="B72" s="26" t="str">
        <v>Dugtrio</v>
      </c>
      <c r="C72" s="26" t="str">
        <v>51</v>
      </c>
      <c r="D72" s="26" t="str">
        <v>1</v>
      </c>
      <c r="E72" s="26" t="str">
        <v>Normal</v>
      </c>
      <c r="H72" s="20" t="s">
        <v>456</v>
      </c>
      <c r="I72" s="22" t="s">
        <v>388</v>
      </c>
      <c r="J72" s="20" t="s">
        <v>33</v>
      </c>
      <c r="K72" s="20" t="s">
        <v>37</v>
      </c>
    </row>
    <row r="73" spans="2:11" x14ac:dyDescent="0.35">
      <c r="B73" s="26" t="str">
        <v>Alolan Dugtrio</v>
      </c>
      <c r="C73" s="26" t="str">
        <v>51</v>
      </c>
      <c r="D73" s="26" t="str">
        <v>1</v>
      </c>
      <c r="E73" s="26" t="str">
        <v>Normal</v>
      </c>
      <c r="H73" s="20" t="s">
        <v>462</v>
      </c>
      <c r="I73" s="22" t="s">
        <v>388</v>
      </c>
      <c r="J73" s="20" t="s">
        <v>33</v>
      </c>
      <c r="K73" s="20" t="s">
        <v>37</v>
      </c>
    </row>
    <row r="74" spans="2:11" x14ac:dyDescent="0.35">
      <c r="B74" s="26" t="str">
        <v>Meowth</v>
      </c>
      <c r="C74" s="26" t="str">
        <v>52</v>
      </c>
      <c r="D74" s="26" t="str">
        <v>1</v>
      </c>
      <c r="E74" s="26" t="str">
        <v>Normal</v>
      </c>
      <c r="H74" s="20" t="s">
        <v>464</v>
      </c>
      <c r="I74" s="22" t="s">
        <v>272</v>
      </c>
      <c r="J74" s="20" t="s">
        <v>33</v>
      </c>
      <c r="K74" s="20" t="s">
        <v>37</v>
      </c>
    </row>
    <row r="75" spans="2:11" x14ac:dyDescent="0.35">
      <c r="B75" s="26" t="str">
        <v>Alolan Meowth</v>
      </c>
      <c r="C75" s="26" t="str">
        <v>52</v>
      </c>
      <c r="D75" s="26" t="str">
        <v>1</v>
      </c>
      <c r="E75" s="26" t="str">
        <v>Normal</v>
      </c>
      <c r="H75" s="20" t="s">
        <v>469</v>
      </c>
      <c r="I75" s="22" t="s">
        <v>169</v>
      </c>
      <c r="J75" s="20" t="s">
        <v>33</v>
      </c>
      <c r="K75" s="20" t="s">
        <v>37</v>
      </c>
    </row>
    <row r="76" spans="2:11" x14ac:dyDescent="0.35">
      <c r="B76" s="26" t="str">
        <v>Galarian Meowth</v>
      </c>
      <c r="C76" s="26" t="str">
        <v>52</v>
      </c>
      <c r="D76" s="26" t="str">
        <v>1</v>
      </c>
      <c r="E76" s="26" t="str">
        <v>Normal</v>
      </c>
      <c r="H76" s="20" t="s">
        <v>475</v>
      </c>
      <c r="I76" s="22" t="s">
        <v>210</v>
      </c>
      <c r="J76" s="20" t="s">
        <v>33</v>
      </c>
      <c r="K76" s="20" t="s">
        <v>37</v>
      </c>
    </row>
    <row r="77" spans="2:11" x14ac:dyDescent="0.35">
      <c r="B77" s="26" t="str">
        <v>Persian</v>
      </c>
      <c r="C77" s="26" t="str">
        <v>53</v>
      </c>
      <c r="D77" s="26" t="str">
        <v>1</v>
      </c>
      <c r="E77" s="26" t="str">
        <v>Normal</v>
      </c>
      <c r="H77" s="20" t="s">
        <v>482</v>
      </c>
      <c r="I77" s="22" t="s">
        <v>348</v>
      </c>
      <c r="J77" s="20" t="s">
        <v>33</v>
      </c>
      <c r="K77" s="20" t="s">
        <v>37</v>
      </c>
    </row>
    <row r="78" spans="2:11" x14ac:dyDescent="0.35">
      <c r="B78" s="26" t="str">
        <v>Alolan Persian</v>
      </c>
      <c r="C78" s="26" t="str">
        <v>53</v>
      </c>
      <c r="D78" s="26" t="str">
        <v>1</v>
      </c>
      <c r="E78" s="26" t="str">
        <v>Normal</v>
      </c>
      <c r="H78" s="20" t="s">
        <v>485</v>
      </c>
      <c r="I78" s="22" t="s">
        <v>94</v>
      </c>
      <c r="J78" s="20" t="s">
        <v>33</v>
      </c>
      <c r="K78" s="20" t="s">
        <v>37</v>
      </c>
    </row>
    <row r="79" spans="2:11" x14ac:dyDescent="0.35">
      <c r="B79" s="26" t="str">
        <v>Psyduck</v>
      </c>
      <c r="C79" s="26" t="str">
        <v>54</v>
      </c>
      <c r="D79" s="26" t="str">
        <v>1</v>
      </c>
      <c r="E79" s="26" t="str">
        <v>Normal</v>
      </c>
      <c r="H79" s="20" t="s">
        <v>491</v>
      </c>
      <c r="I79" s="22" t="s">
        <v>134</v>
      </c>
      <c r="J79" s="20" t="s">
        <v>33</v>
      </c>
      <c r="K79" s="20" t="s">
        <v>37</v>
      </c>
    </row>
    <row r="80" spans="2:11" x14ac:dyDescent="0.35">
      <c r="B80" s="26" t="str">
        <v>Golduck</v>
      </c>
      <c r="C80" s="26" t="str">
        <v>55</v>
      </c>
      <c r="D80" s="26" t="str">
        <v>1</v>
      </c>
      <c r="E80" s="26" t="str">
        <v>Normal</v>
      </c>
      <c r="H80" s="20" t="s">
        <v>496</v>
      </c>
      <c r="I80" s="22" t="s">
        <v>56</v>
      </c>
      <c r="J80" s="20" t="s">
        <v>33</v>
      </c>
      <c r="K80" s="20" t="s">
        <v>37</v>
      </c>
    </row>
    <row r="81" spans="2:11" x14ac:dyDescent="0.35">
      <c r="B81" s="26" t="str">
        <v>Mankey</v>
      </c>
      <c r="C81" s="26" t="str">
        <v>56</v>
      </c>
      <c r="D81" s="26" t="str">
        <v>1</v>
      </c>
      <c r="E81" s="26" t="str">
        <v>Normal</v>
      </c>
      <c r="H81" s="20" t="s">
        <v>500</v>
      </c>
      <c r="I81" s="22" t="s">
        <v>264</v>
      </c>
      <c r="J81" s="20" t="s">
        <v>33</v>
      </c>
      <c r="K81" s="20" t="s">
        <v>37</v>
      </c>
    </row>
    <row r="82" spans="2:11" x14ac:dyDescent="0.35">
      <c r="B82" s="26" t="str">
        <v>Primeape</v>
      </c>
      <c r="C82" s="26" t="str">
        <v>57</v>
      </c>
      <c r="D82" s="26" t="str">
        <v>1</v>
      </c>
      <c r="E82" s="26" t="str">
        <v>Normal</v>
      </c>
      <c r="H82" s="20" t="s">
        <v>504</v>
      </c>
      <c r="I82" s="22" t="s">
        <v>57</v>
      </c>
      <c r="J82" s="20" t="s">
        <v>33</v>
      </c>
      <c r="K82" s="20" t="s">
        <v>37</v>
      </c>
    </row>
    <row r="83" spans="2:11" x14ac:dyDescent="0.35">
      <c r="B83" s="26" t="str">
        <v>Growlithe</v>
      </c>
      <c r="C83" s="26" t="str">
        <v>58</v>
      </c>
      <c r="D83" s="26" t="str">
        <v>1</v>
      </c>
      <c r="E83" s="26" t="str">
        <v>Normal</v>
      </c>
      <c r="H83" s="20" t="s">
        <v>509</v>
      </c>
      <c r="I83" s="22" t="s">
        <v>58</v>
      </c>
      <c r="J83" s="20" t="s">
        <v>33</v>
      </c>
      <c r="K83" s="20" t="s">
        <v>37</v>
      </c>
    </row>
    <row r="84" spans="2:11" x14ac:dyDescent="0.35">
      <c r="B84" s="26" t="str">
        <v>Arcanine</v>
      </c>
      <c r="C84" s="26" t="str">
        <v>59</v>
      </c>
      <c r="D84" s="26" t="str">
        <v>1</v>
      </c>
      <c r="E84" s="26" t="str">
        <v>Normal</v>
      </c>
      <c r="H84" s="20" t="s">
        <v>515</v>
      </c>
      <c r="I84" s="22" t="s">
        <v>48</v>
      </c>
      <c r="J84" s="20" t="s">
        <v>33</v>
      </c>
      <c r="K84" s="20" t="s">
        <v>37</v>
      </c>
    </row>
    <row r="85" spans="2:11" x14ac:dyDescent="0.35">
      <c r="B85" s="26" t="str">
        <v>Poliwag</v>
      </c>
      <c r="C85" s="26" t="str">
        <v>60</v>
      </c>
      <c r="D85" s="26" t="str">
        <v>1</v>
      </c>
      <c r="E85" s="26" t="str">
        <v>Normal</v>
      </c>
      <c r="H85" s="20" t="s">
        <v>518</v>
      </c>
      <c r="I85" s="22" t="s">
        <v>46</v>
      </c>
      <c r="J85" s="20" t="s">
        <v>33</v>
      </c>
      <c r="K85" s="20" t="s">
        <v>37</v>
      </c>
    </row>
    <row r="86" spans="2:11" x14ac:dyDescent="0.35">
      <c r="B86" s="26" t="str">
        <v>Poliwhirl</v>
      </c>
      <c r="C86" s="26" t="str">
        <v>61</v>
      </c>
      <c r="D86" s="26" t="str">
        <v>1</v>
      </c>
      <c r="E86" s="26" t="str">
        <v>Normal</v>
      </c>
      <c r="H86" s="20" t="s">
        <v>522</v>
      </c>
      <c r="I86" s="22" t="s">
        <v>46</v>
      </c>
      <c r="J86" s="20" t="s">
        <v>33</v>
      </c>
      <c r="K86" s="20" t="s">
        <v>37</v>
      </c>
    </row>
    <row r="87" spans="2:11" x14ac:dyDescent="0.35">
      <c r="B87" s="26" t="str">
        <v>Poliwrath</v>
      </c>
      <c r="C87" s="26" t="str">
        <v>62</v>
      </c>
      <c r="D87" s="26" t="str">
        <v>1</v>
      </c>
      <c r="E87" s="26" t="str">
        <v>Normal</v>
      </c>
      <c r="H87" s="20" t="s">
        <v>525</v>
      </c>
      <c r="I87" s="22" t="s">
        <v>444</v>
      </c>
      <c r="J87" s="20" t="s">
        <v>33</v>
      </c>
      <c r="K87" s="20" t="s">
        <v>37</v>
      </c>
    </row>
    <row r="88" spans="2:11" x14ac:dyDescent="0.35">
      <c r="B88" s="26" t="str">
        <v>Abra</v>
      </c>
      <c r="C88" s="26" t="str">
        <v>63</v>
      </c>
      <c r="D88" s="26" t="str">
        <v>1</v>
      </c>
      <c r="E88" s="26" t="str">
        <v>Normal</v>
      </c>
      <c r="H88" s="20" t="s">
        <v>531</v>
      </c>
      <c r="I88" s="22" t="s">
        <v>332</v>
      </c>
      <c r="J88" s="20" t="s">
        <v>33</v>
      </c>
      <c r="K88" s="20" t="s">
        <v>37</v>
      </c>
    </row>
    <row r="89" spans="2:11" x14ac:dyDescent="0.35">
      <c r="B89" s="26" t="str">
        <v>Kadabra</v>
      </c>
      <c r="C89" s="26" t="str">
        <v>64</v>
      </c>
      <c r="D89" s="26" t="str">
        <v>1</v>
      </c>
      <c r="E89" s="26" t="str">
        <v>Normal</v>
      </c>
      <c r="H89" s="20" t="s">
        <v>534</v>
      </c>
      <c r="I89" s="22" t="s">
        <v>452</v>
      </c>
      <c r="J89" s="20" t="s">
        <v>33</v>
      </c>
      <c r="K89" s="20" t="s">
        <v>37</v>
      </c>
    </row>
    <row r="90" spans="2:11" x14ac:dyDescent="0.35">
      <c r="B90" s="26" t="str">
        <v>Alakazam</v>
      </c>
      <c r="C90" s="26" t="str">
        <v>65</v>
      </c>
      <c r="D90" s="26" t="str">
        <v>1</v>
      </c>
      <c r="E90" s="26" t="str">
        <v>Normal</v>
      </c>
      <c r="H90" s="20" t="s">
        <v>538</v>
      </c>
      <c r="I90" s="22" t="s">
        <v>277</v>
      </c>
      <c r="J90" s="20" t="s">
        <v>33</v>
      </c>
      <c r="K90" s="20" t="s">
        <v>37</v>
      </c>
    </row>
    <row r="91" spans="2:11" x14ac:dyDescent="0.35">
      <c r="B91" s="26" t="str">
        <v>Mega Alakazam</v>
      </c>
      <c r="C91" s="26" t="str">
        <v>65</v>
      </c>
      <c r="D91" s="26" t="str">
        <v>1</v>
      </c>
      <c r="E91" s="26" t="str">
        <v>Normal</v>
      </c>
      <c r="H91" s="20" t="s">
        <v>542</v>
      </c>
      <c r="I91" s="22" t="s">
        <v>47</v>
      </c>
      <c r="J91" s="20" t="s">
        <v>33</v>
      </c>
      <c r="K91" s="20" t="s">
        <v>37</v>
      </c>
    </row>
    <row r="92" spans="2:11" x14ac:dyDescent="0.35">
      <c r="B92" s="26" t="str">
        <v>Machop</v>
      </c>
      <c r="C92" s="26" t="str">
        <v>66</v>
      </c>
      <c r="D92" s="26" t="str">
        <v>1</v>
      </c>
      <c r="E92" s="26" t="str">
        <v>Normal</v>
      </c>
      <c r="H92" s="20" t="s">
        <v>547</v>
      </c>
      <c r="I92" s="22" t="s">
        <v>216</v>
      </c>
      <c r="J92" s="20" t="s">
        <v>33</v>
      </c>
      <c r="K92" s="20" t="s">
        <v>37</v>
      </c>
    </row>
    <row r="93" spans="2:11" x14ac:dyDescent="0.35">
      <c r="B93" s="26" t="str">
        <v>Machoke</v>
      </c>
      <c r="C93" s="26" t="str">
        <v>67</v>
      </c>
      <c r="D93" s="26" t="str">
        <v>1</v>
      </c>
      <c r="E93" s="26" t="str">
        <v>Normal</v>
      </c>
      <c r="H93" s="20" t="s">
        <v>551</v>
      </c>
      <c r="I93" s="22" t="s">
        <v>171</v>
      </c>
      <c r="J93" s="20" t="s">
        <v>33</v>
      </c>
      <c r="K93" s="20" t="s">
        <v>37</v>
      </c>
    </row>
    <row r="94" spans="2:11" x14ac:dyDescent="0.35">
      <c r="B94" s="26" t="str">
        <v>Machamp</v>
      </c>
      <c r="C94" s="26" t="str">
        <v>68</v>
      </c>
      <c r="D94" s="26" t="str">
        <v>1</v>
      </c>
      <c r="E94" s="26" t="str">
        <v>Normal</v>
      </c>
      <c r="H94" s="20" t="s">
        <v>558</v>
      </c>
      <c r="I94" s="22" t="s">
        <v>369</v>
      </c>
      <c r="J94" s="20" t="s">
        <v>33</v>
      </c>
      <c r="K94" s="20" t="s">
        <v>37</v>
      </c>
    </row>
    <row r="95" spans="2:11" x14ac:dyDescent="0.35">
      <c r="B95" s="26" t="str">
        <v>Bellsprout</v>
      </c>
      <c r="C95" s="26" t="str">
        <v>69</v>
      </c>
      <c r="D95" s="26" t="str">
        <v>1</v>
      </c>
      <c r="E95" s="26" t="str">
        <v>Normal</v>
      </c>
      <c r="H95" s="20" t="s">
        <v>563</v>
      </c>
      <c r="I95" s="22" t="s">
        <v>474</v>
      </c>
      <c r="J95" s="20" t="s">
        <v>33</v>
      </c>
      <c r="K95" s="20" t="s">
        <v>37</v>
      </c>
    </row>
    <row r="96" spans="2:11" x14ac:dyDescent="0.35">
      <c r="B96" s="26" t="str">
        <v>Weepinbell</v>
      </c>
      <c r="C96" s="26" t="str">
        <v>70</v>
      </c>
      <c r="D96" s="26" t="str">
        <v>1</v>
      </c>
      <c r="E96" s="26" t="str">
        <v>Normal</v>
      </c>
      <c r="H96" s="20" t="s">
        <v>571</v>
      </c>
      <c r="I96" s="22" t="s">
        <v>474</v>
      </c>
      <c r="J96" s="20" t="s">
        <v>33</v>
      </c>
      <c r="K96" s="20" t="s">
        <v>37</v>
      </c>
    </row>
    <row r="97" spans="2:11" x14ac:dyDescent="0.35">
      <c r="B97" s="26" t="str">
        <v>Victreebel</v>
      </c>
      <c r="C97" s="26" t="str">
        <v>71</v>
      </c>
      <c r="D97" s="26" t="str">
        <v>1</v>
      </c>
      <c r="E97" s="26" t="str">
        <v>Normal</v>
      </c>
      <c r="H97" s="20" t="s">
        <v>573</v>
      </c>
      <c r="I97" s="22" t="s">
        <v>195</v>
      </c>
      <c r="J97" s="20" t="s">
        <v>33</v>
      </c>
      <c r="K97" s="20" t="s">
        <v>37</v>
      </c>
    </row>
    <row r="98" spans="2:11" x14ac:dyDescent="0.35">
      <c r="B98" s="26" t="str">
        <v>Tentacool</v>
      </c>
      <c r="C98" s="26" t="str">
        <v>72</v>
      </c>
      <c r="D98" s="26" t="str">
        <v>1</v>
      </c>
      <c r="E98" s="26" t="str">
        <v>Normal</v>
      </c>
      <c r="H98" s="20" t="s">
        <v>577</v>
      </c>
      <c r="I98" s="22" t="s">
        <v>195</v>
      </c>
      <c r="J98" s="20" t="s">
        <v>33</v>
      </c>
      <c r="K98" s="20" t="s">
        <v>37</v>
      </c>
    </row>
    <row r="99" spans="2:11" x14ac:dyDescent="0.35">
      <c r="B99" s="26" t="str">
        <v>Tentacruel</v>
      </c>
      <c r="C99" s="26" t="str">
        <v>73</v>
      </c>
      <c r="D99" s="26" t="str">
        <v>1</v>
      </c>
      <c r="E99" s="26" t="str">
        <v>Normal</v>
      </c>
      <c r="H99" s="20" t="s">
        <v>578</v>
      </c>
      <c r="I99" s="22" t="s">
        <v>342</v>
      </c>
      <c r="J99" s="20" t="s">
        <v>33</v>
      </c>
      <c r="K99" s="20" t="s">
        <v>37</v>
      </c>
    </row>
    <row r="100" spans="2:11" x14ac:dyDescent="0.35">
      <c r="B100" s="26" t="str">
        <v>Geodude</v>
      </c>
      <c r="C100" s="26" t="str">
        <v>74</v>
      </c>
      <c r="D100" s="26" t="str">
        <v>1</v>
      </c>
      <c r="E100" s="26" t="str">
        <v>Normal</v>
      </c>
      <c r="H100" s="20" t="s">
        <v>582</v>
      </c>
      <c r="I100" s="22" t="s">
        <v>342</v>
      </c>
      <c r="J100" s="20" t="s">
        <v>33</v>
      </c>
      <c r="K100" s="20" t="s">
        <v>37</v>
      </c>
    </row>
    <row r="101" spans="2:11" x14ac:dyDescent="0.35">
      <c r="B101" s="26" t="str">
        <v>Alolan Geodude</v>
      </c>
      <c r="C101" s="26" t="str">
        <v>74</v>
      </c>
      <c r="D101" s="26" t="str">
        <v>1</v>
      </c>
      <c r="E101" s="26" t="str">
        <v>Normal</v>
      </c>
      <c r="H101" s="20" t="s">
        <v>584</v>
      </c>
      <c r="I101" s="22" t="s">
        <v>252</v>
      </c>
      <c r="J101" s="20" t="s">
        <v>33</v>
      </c>
      <c r="K101" s="20" t="s">
        <v>37</v>
      </c>
    </row>
    <row r="102" spans="2:11" x14ac:dyDescent="0.35">
      <c r="B102" s="26" t="str">
        <v>Graveler</v>
      </c>
      <c r="C102" s="26" t="str">
        <v>75</v>
      </c>
      <c r="D102" s="26" t="str">
        <v>1</v>
      </c>
      <c r="E102" s="26" t="str">
        <v>Normal</v>
      </c>
      <c r="H102" s="20" t="s">
        <v>589</v>
      </c>
      <c r="I102" s="22" t="s">
        <v>252</v>
      </c>
      <c r="J102" s="20" t="s">
        <v>33</v>
      </c>
      <c r="K102" s="20" t="s">
        <v>37</v>
      </c>
    </row>
    <row r="103" spans="2:11" x14ac:dyDescent="0.35">
      <c r="B103" s="26" t="str">
        <v>Alolan Graveler</v>
      </c>
      <c r="C103" s="26" t="str">
        <v>75</v>
      </c>
      <c r="D103" s="26" t="str">
        <v>1</v>
      </c>
      <c r="E103" s="26" t="str">
        <v>Normal</v>
      </c>
      <c r="H103" s="20" t="s">
        <v>591</v>
      </c>
      <c r="I103" s="22" t="s">
        <v>101</v>
      </c>
      <c r="J103" s="20" t="s">
        <v>33</v>
      </c>
      <c r="K103" s="20" t="s">
        <v>37</v>
      </c>
    </row>
    <row r="104" spans="2:11" x14ac:dyDescent="0.35">
      <c r="B104" s="26" t="str">
        <v>Golem</v>
      </c>
      <c r="C104" s="26" t="str">
        <v>76</v>
      </c>
      <c r="D104" s="26" t="str">
        <v>1</v>
      </c>
      <c r="E104" s="26" t="str">
        <v>Normal</v>
      </c>
      <c r="H104" s="20" t="s">
        <v>594</v>
      </c>
      <c r="I104" s="22" t="s">
        <v>101</v>
      </c>
      <c r="J104" s="20" t="s">
        <v>33</v>
      </c>
      <c r="K104" s="20" t="s">
        <v>37</v>
      </c>
    </row>
    <row r="105" spans="2:11" x14ac:dyDescent="0.35">
      <c r="B105" s="26" t="str">
        <v>Alolan Golem</v>
      </c>
      <c r="C105" s="26" t="str">
        <v>76</v>
      </c>
      <c r="D105" s="26" t="str">
        <v>1</v>
      </c>
      <c r="E105" s="26" t="str">
        <v>Normal</v>
      </c>
      <c r="H105" s="20" t="s">
        <v>595</v>
      </c>
      <c r="I105" s="22" t="s">
        <v>140</v>
      </c>
      <c r="J105" s="20" t="s">
        <v>33</v>
      </c>
      <c r="K105" s="20" t="s">
        <v>37</v>
      </c>
    </row>
    <row r="106" spans="2:11" x14ac:dyDescent="0.35">
      <c r="B106" s="26" t="str">
        <v>Ponyta</v>
      </c>
      <c r="C106" s="26" t="str">
        <v>77</v>
      </c>
      <c r="D106" s="26" t="str">
        <v>1</v>
      </c>
      <c r="E106" s="26" t="str">
        <v>Normal</v>
      </c>
      <c r="H106" s="20" t="s">
        <v>602</v>
      </c>
      <c r="I106" s="22" t="s">
        <v>140</v>
      </c>
      <c r="J106" s="20" t="s">
        <v>113</v>
      </c>
      <c r="K106" s="20" t="s">
        <v>37</v>
      </c>
    </row>
    <row r="107" spans="2:11" x14ac:dyDescent="0.35">
      <c r="B107" s="26" t="str">
        <v>Galarian Ponyta</v>
      </c>
      <c r="C107" s="26" t="str">
        <v>77</v>
      </c>
      <c r="D107" s="26" t="str">
        <v>1</v>
      </c>
      <c r="E107" s="26" t="str">
        <v>Normal</v>
      </c>
      <c r="H107" s="20" t="s">
        <v>603</v>
      </c>
      <c r="I107" s="22" t="s">
        <v>59</v>
      </c>
      <c r="J107" s="20" t="s">
        <v>33</v>
      </c>
      <c r="K107" s="20" t="s">
        <v>37</v>
      </c>
    </row>
    <row r="108" spans="2:11" x14ac:dyDescent="0.35">
      <c r="B108" s="26" t="str">
        <v>Rapidash</v>
      </c>
      <c r="C108" s="26" t="str">
        <v>78</v>
      </c>
      <c r="D108" s="26" t="str">
        <v>1</v>
      </c>
      <c r="E108" s="26" t="str">
        <v>Normal</v>
      </c>
      <c r="H108" s="20" t="s">
        <v>608</v>
      </c>
      <c r="I108" s="22" t="s">
        <v>59</v>
      </c>
      <c r="J108" s="20" t="s">
        <v>33</v>
      </c>
      <c r="K108" s="20" t="s">
        <v>37</v>
      </c>
    </row>
    <row r="109" spans="2:11" x14ac:dyDescent="0.35">
      <c r="B109" s="26" t="str">
        <v>Galarian Rapidash</v>
      </c>
      <c r="C109" s="26" t="str">
        <v>78</v>
      </c>
      <c r="D109" s="26" t="str">
        <v>1</v>
      </c>
      <c r="E109" s="26" t="str">
        <v>Normal</v>
      </c>
      <c r="H109" s="20" t="s">
        <v>613</v>
      </c>
      <c r="I109" s="22" t="s">
        <v>59</v>
      </c>
      <c r="J109" s="20" t="s">
        <v>113</v>
      </c>
      <c r="K109" s="20" t="s">
        <v>37</v>
      </c>
    </row>
    <row r="110" spans="2:11" x14ac:dyDescent="0.35">
      <c r="B110" s="26" t="str">
        <v>Slowpoke</v>
      </c>
      <c r="C110" s="26" t="str">
        <v>79</v>
      </c>
      <c r="D110" s="26" t="str">
        <v>1</v>
      </c>
      <c r="E110" s="26" t="str">
        <v>Normal</v>
      </c>
      <c r="H110" s="20" t="s">
        <v>615</v>
      </c>
      <c r="I110" s="22" t="s">
        <v>247</v>
      </c>
      <c r="J110" s="20" t="s">
        <v>33</v>
      </c>
      <c r="K110" s="20" t="s">
        <v>37</v>
      </c>
    </row>
    <row r="111" spans="2:11" x14ac:dyDescent="0.35">
      <c r="B111" s="26" t="str">
        <v>Galarian Slowpoke</v>
      </c>
      <c r="C111" s="26" t="str">
        <v>79</v>
      </c>
      <c r="D111" s="26" t="str">
        <v>8</v>
      </c>
      <c r="E111" s="26" t="str">
        <v>Normal</v>
      </c>
      <c r="H111" s="20" t="s">
        <v>620</v>
      </c>
      <c r="I111" s="22" t="s">
        <v>66</v>
      </c>
      <c r="J111" s="20" t="s">
        <v>33</v>
      </c>
      <c r="K111" s="20" t="s">
        <v>37</v>
      </c>
    </row>
    <row r="112" spans="2:11" x14ac:dyDescent="0.35">
      <c r="B112" s="26" t="str">
        <v>Slowbro</v>
      </c>
      <c r="C112" s="26" t="str">
        <v>80</v>
      </c>
      <c r="D112" s="26" t="str">
        <v>1</v>
      </c>
      <c r="E112" s="26" t="str">
        <v>Normal</v>
      </c>
      <c r="H112" s="20" t="s">
        <v>624</v>
      </c>
      <c r="I112" s="22" t="s">
        <v>67</v>
      </c>
      <c r="J112" s="20" t="s">
        <v>33</v>
      </c>
      <c r="K112" s="20" t="s">
        <v>37</v>
      </c>
    </row>
    <row r="113" spans="2:11" x14ac:dyDescent="0.35">
      <c r="B113" s="26" t="str">
        <v>Mega Slowbro</v>
      </c>
      <c r="C113" s="26" t="str">
        <v>80</v>
      </c>
      <c r="D113" s="26" t="str">
        <v>1</v>
      </c>
      <c r="E113" s="26" t="str">
        <v>Normal</v>
      </c>
      <c r="H113" s="20" t="s">
        <v>629</v>
      </c>
      <c r="I113" s="22" t="s">
        <v>67</v>
      </c>
      <c r="J113" s="20" t="s">
        <v>33</v>
      </c>
      <c r="K113" s="20" t="s">
        <v>37</v>
      </c>
    </row>
    <row r="114" spans="2:11" x14ac:dyDescent="0.35">
      <c r="B114" s="26" t="str">
        <v>Galarian Slowbro</v>
      </c>
      <c r="C114" s="26" t="str">
        <v>80</v>
      </c>
      <c r="D114" s="26" t="str">
        <v>8</v>
      </c>
      <c r="E114" s="26" t="str">
        <v>Normal</v>
      </c>
      <c r="H114" s="20" t="s">
        <v>631</v>
      </c>
      <c r="I114" s="22" t="s">
        <v>102</v>
      </c>
      <c r="J114" s="20" t="s">
        <v>33</v>
      </c>
      <c r="K114" s="20" t="s">
        <v>37</v>
      </c>
    </row>
    <row r="115" spans="2:11" x14ac:dyDescent="0.35">
      <c r="B115" s="26" t="str">
        <v>Magnemite</v>
      </c>
      <c r="C115" s="26" t="str">
        <v>81</v>
      </c>
      <c r="D115" s="26" t="str">
        <v>1</v>
      </c>
      <c r="E115" s="26" t="str">
        <v>Normal</v>
      </c>
      <c r="H115" s="20" t="s">
        <v>635</v>
      </c>
      <c r="I115" s="22" t="s">
        <v>104</v>
      </c>
      <c r="J115" s="20" t="s">
        <v>33</v>
      </c>
      <c r="K115" s="20" t="s">
        <v>37</v>
      </c>
    </row>
    <row r="116" spans="2:11" x14ac:dyDescent="0.35">
      <c r="B116" s="26" t="str">
        <v>Magneton</v>
      </c>
      <c r="C116" s="26" t="str">
        <v>82</v>
      </c>
      <c r="D116" s="26" t="str">
        <v>1</v>
      </c>
      <c r="E116" s="26" t="str">
        <v>Normal</v>
      </c>
      <c r="H116" s="20" t="s">
        <v>641</v>
      </c>
      <c r="I116" s="22" t="s">
        <v>530</v>
      </c>
      <c r="J116" s="20" t="s">
        <v>33</v>
      </c>
      <c r="K116" s="20" t="s">
        <v>37</v>
      </c>
    </row>
    <row r="117" spans="2:11" x14ac:dyDescent="0.35">
      <c r="B117" s="26" t="str">
        <v>Farfetch'd</v>
      </c>
      <c r="C117" s="26" t="str">
        <v>83</v>
      </c>
      <c r="D117" s="26" t="str">
        <v>1</v>
      </c>
      <c r="E117" s="26" t="str">
        <v>Normal</v>
      </c>
      <c r="H117" s="20" t="s">
        <v>646</v>
      </c>
      <c r="I117" s="22" t="s">
        <v>341</v>
      </c>
      <c r="J117" s="20" t="s">
        <v>33</v>
      </c>
      <c r="K117" s="20" t="s">
        <v>37</v>
      </c>
    </row>
    <row r="118" spans="2:11" x14ac:dyDescent="0.35">
      <c r="B118" s="26" t="str">
        <v>Galarian Farfetch'd</v>
      </c>
      <c r="C118" s="26" t="str">
        <v>83</v>
      </c>
      <c r="D118" s="26" t="str">
        <v>1</v>
      </c>
      <c r="E118" s="26" t="str">
        <v>Normal</v>
      </c>
      <c r="H118" s="20" t="s">
        <v>653</v>
      </c>
      <c r="I118" s="22" t="s">
        <v>537</v>
      </c>
      <c r="J118" s="20" t="s">
        <v>33</v>
      </c>
      <c r="K118" s="20" t="s">
        <v>37</v>
      </c>
    </row>
    <row r="119" spans="2:11" x14ac:dyDescent="0.35">
      <c r="B119" s="26" t="str">
        <v>Doduo</v>
      </c>
      <c r="C119" s="26" t="str">
        <v>84</v>
      </c>
      <c r="D119" s="26" t="str">
        <v>1</v>
      </c>
      <c r="E119" s="26" t="str">
        <v>Normal</v>
      </c>
      <c r="H119" s="20" t="s">
        <v>660</v>
      </c>
      <c r="I119" s="22" t="s">
        <v>537</v>
      </c>
      <c r="J119" s="20" t="s">
        <v>33</v>
      </c>
      <c r="K119" s="20" t="s">
        <v>37</v>
      </c>
    </row>
    <row r="120" spans="2:11" x14ac:dyDescent="0.35">
      <c r="B120" s="26" t="str">
        <v>Dodrio</v>
      </c>
      <c r="C120" s="26" t="str">
        <v>85</v>
      </c>
      <c r="D120" s="26" t="str">
        <v>1</v>
      </c>
      <c r="E120" s="26" t="str">
        <v>Normal</v>
      </c>
      <c r="H120" s="20" t="s">
        <v>662</v>
      </c>
      <c r="I120" s="22" t="s">
        <v>541</v>
      </c>
      <c r="J120" s="20" t="s">
        <v>33</v>
      </c>
      <c r="K120" s="20" t="s">
        <v>37</v>
      </c>
    </row>
    <row r="121" spans="2:11" x14ac:dyDescent="0.35">
      <c r="B121" s="26" t="str">
        <v>Seel</v>
      </c>
      <c r="C121" s="26" t="str">
        <v>86</v>
      </c>
      <c r="D121" s="26" t="str">
        <v>1</v>
      </c>
      <c r="E121" s="26" t="str">
        <v>Normal</v>
      </c>
      <c r="H121" s="20" t="s">
        <v>666</v>
      </c>
      <c r="I121" s="22" t="s">
        <v>541</v>
      </c>
      <c r="J121" s="20" t="s">
        <v>33</v>
      </c>
      <c r="K121" s="20" t="s">
        <v>37</v>
      </c>
    </row>
    <row r="122" spans="2:11" x14ac:dyDescent="0.35">
      <c r="B122" s="26" t="str">
        <v>Dewgong</v>
      </c>
      <c r="C122" s="26" t="str">
        <v>87</v>
      </c>
      <c r="D122" s="26" t="str">
        <v>1</v>
      </c>
      <c r="E122" s="26" t="str">
        <v>Normal</v>
      </c>
      <c r="H122" s="20" t="s">
        <v>667</v>
      </c>
      <c r="I122" s="22" t="s">
        <v>178</v>
      </c>
      <c r="J122" s="20" t="s">
        <v>33</v>
      </c>
      <c r="K122" s="20" t="s">
        <v>37</v>
      </c>
    </row>
    <row r="123" spans="2:11" x14ac:dyDescent="0.35">
      <c r="B123" s="26" t="str">
        <v>Grimer</v>
      </c>
      <c r="C123" s="26" t="str">
        <v>88</v>
      </c>
      <c r="D123" s="26" t="str">
        <v>1</v>
      </c>
      <c r="E123" s="26" t="str">
        <v>Normal</v>
      </c>
      <c r="H123" s="20" t="s">
        <v>672</v>
      </c>
      <c r="I123" s="22" t="s">
        <v>550</v>
      </c>
      <c r="J123" s="20" t="s">
        <v>33</v>
      </c>
      <c r="K123" s="20" t="s">
        <v>37</v>
      </c>
    </row>
    <row r="124" spans="2:11" x14ac:dyDescent="0.35">
      <c r="B124" s="26" t="str">
        <v>Alolan Grimer</v>
      </c>
      <c r="C124" s="26" t="str">
        <v>88</v>
      </c>
      <c r="D124" s="26" t="str">
        <v>1</v>
      </c>
      <c r="E124" s="26" t="str">
        <v>Normal</v>
      </c>
      <c r="H124" s="20" t="s">
        <v>676</v>
      </c>
      <c r="I124" s="22" t="s">
        <v>340</v>
      </c>
      <c r="J124" s="20" t="s">
        <v>33</v>
      </c>
      <c r="K124" s="20" t="s">
        <v>37</v>
      </c>
    </row>
    <row r="125" spans="2:11" x14ac:dyDescent="0.35">
      <c r="B125" s="26" t="str">
        <v>Muk</v>
      </c>
      <c r="C125" s="26" t="str">
        <v>89</v>
      </c>
      <c r="D125" s="26" t="str">
        <v>1</v>
      </c>
      <c r="E125" s="26" t="str">
        <v>Normal</v>
      </c>
      <c r="H125" s="20" t="s">
        <v>681</v>
      </c>
      <c r="I125" s="22" t="s">
        <v>562</v>
      </c>
      <c r="J125" s="20" t="s">
        <v>33</v>
      </c>
      <c r="K125" s="20" t="s">
        <v>37</v>
      </c>
    </row>
    <row r="126" spans="2:11" x14ac:dyDescent="0.35">
      <c r="B126" s="26" t="str">
        <v>Alolan Muk</v>
      </c>
      <c r="C126" s="26" t="str">
        <v>89</v>
      </c>
      <c r="D126" s="26" t="str">
        <v>1</v>
      </c>
      <c r="E126" s="26" t="str">
        <v>Normal</v>
      </c>
      <c r="H126" s="20" t="s">
        <v>685</v>
      </c>
      <c r="I126" s="22" t="s">
        <v>570</v>
      </c>
      <c r="J126" s="20" t="s">
        <v>33</v>
      </c>
      <c r="K126" s="20" t="s">
        <v>37</v>
      </c>
    </row>
    <row r="127" spans="2:11" x14ac:dyDescent="0.35">
      <c r="B127" s="26" t="str">
        <v>Shellder</v>
      </c>
      <c r="C127" s="26" t="str">
        <v>90</v>
      </c>
      <c r="D127" s="26" t="str">
        <v>1</v>
      </c>
      <c r="E127" s="26" t="str">
        <v>Normal</v>
      </c>
      <c r="H127" s="20" t="s">
        <v>688</v>
      </c>
      <c r="I127" s="22" t="s">
        <v>570</v>
      </c>
      <c r="J127" s="20" t="s">
        <v>33</v>
      </c>
      <c r="K127" s="20" t="s">
        <v>37</v>
      </c>
    </row>
    <row r="128" spans="2:11" x14ac:dyDescent="0.35">
      <c r="B128" s="26" t="str">
        <v>Cloyster</v>
      </c>
      <c r="C128" s="26" t="str">
        <v>91</v>
      </c>
      <c r="D128" s="26" t="str">
        <v>1</v>
      </c>
      <c r="E128" s="26" t="str">
        <v>Normal</v>
      </c>
      <c r="H128" s="20" t="s">
        <v>691</v>
      </c>
      <c r="I128" s="22" t="s">
        <v>276</v>
      </c>
      <c r="J128" s="20" t="s">
        <v>33</v>
      </c>
      <c r="K128" s="20" t="s">
        <v>37</v>
      </c>
    </row>
    <row r="129" spans="2:11" x14ac:dyDescent="0.35">
      <c r="B129" s="26" t="str">
        <v>Gastly</v>
      </c>
      <c r="C129" s="26" t="str">
        <v>92</v>
      </c>
      <c r="D129" s="26" t="str">
        <v>1</v>
      </c>
      <c r="E129" s="26" t="str">
        <v>Normal</v>
      </c>
      <c r="H129" s="20" t="s">
        <v>695</v>
      </c>
      <c r="I129" s="22" t="s">
        <v>576</v>
      </c>
      <c r="J129" s="20" t="s">
        <v>33</v>
      </c>
      <c r="K129" s="20" t="s">
        <v>37</v>
      </c>
    </row>
    <row r="130" spans="2:11" x14ac:dyDescent="0.35">
      <c r="B130" s="26" t="str">
        <v>Haunter</v>
      </c>
      <c r="C130" s="26" t="str">
        <v>93</v>
      </c>
      <c r="D130" s="26" t="str">
        <v>1</v>
      </c>
      <c r="E130" s="26" t="str">
        <v>Normal</v>
      </c>
      <c r="H130" s="20" t="s">
        <v>701</v>
      </c>
      <c r="I130" s="22" t="s">
        <v>248</v>
      </c>
      <c r="J130" s="20" t="s">
        <v>33</v>
      </c>
      <c r="K130" s="20" t="s">
        <v>37</v>
      </c>
    </row>
    <row r="131" spans="2:11" x14ac:dyDescent="0.35">
      <c r="B131" s="26" t="str">
        <v>Gengar</v>
      </c>
      <c r="C131" s="26" t="str">
        <v>94</v>
      </c>
      <c r="D131" s="26" t="str">
        <v>1</v>
      </c>
      <c r="E131" s="26" t="str">
        <v>Normal</v>
      </c>
      <c r="H131" s="20" t="s">
        <v>705</v>
      </c>
      <c r="I131" s="22" t="s">
        <v>581</v>
      </c>
      <c r="J131" s="20" t="s">
        <v>33</v>
      </c>
      <c r="K131" s="20" t="s">
        <v>37</v>
      </c>
    </row>
    <row r="132" spans="2:11" x14ac:dyDescent="0.35">
      <c r="B132" s="26" t="str">
        <v>Mega Gengar</v>
      </c>
      <c r="C132" s="26" t="str">
        <v>94</v>
      </c>
      <c r="D132" s="26" t="str">
        <v>1</v>
      </c>
      <c r="E132" s="26" t="str">
        <v>Normal</v>
      </c>
      <c r="H132" s="20" t="s">
        <v>708</v>
      </c>
      <c r="I132" s="22" t="s">
        <v>583</v>
      </c>
      <c r="J132" s="20" t="s">
        <v>33</v>
      </c>
      <c r="K132" s="20" t="s">
        <v>37</v>
      </c>
    </row>
    <row r="133" spans="2:11" x14ac:dyDescent="0.35">
      <c r="B133" s="26" t="str">
        <v>Onix</v>
      </c>
      <c r="C133" s="26" t="str">
        <v>95</v>
      </c>
      <c r="D133" s="26" t="str">
        <v>1</v>
      </c>
      <c r="E133" s="26" t="str">
        <v>Normal</v>
      </c>
      <c r="H133" s="20" t="s">
        <v>711</v>
      </c>
      <c r="I133" s="22" t="s">
        <v>68</v>
      </c>
      <c r="J133" s="20" t="s">
        <v>33</v>
      </c>
      <c r="K133" s="20" t="s">
        <v>37</v>
      </c>
    </row>
    <row r="134" spans="2:11" x14ac:dyDescent="0.35">
      <c r="B134" s="26" t="str">
        <v>Drowzee</v>
      </c>
      <c r="C134" s="26" t="str">
        <v>96</v>
      </c>
      <c r="D134" s="26" t="str">
        <v>1</v>
      </c>
      <c r="E134" s="26" t="str">
        <v>Normal</v>
      </c>
      <c r="H134" s="20" t="s">
        <v>717</v>
      </c>
      <c r="I134" s="22" t="s">
        <v>222</v>
      </c>
      <c r="J134" s="20" t="s">
        <v>33</v>
      </c>
      <c r="K134" s="20" t="s">
        <v>37</v>
      </c>
    </row>
    <row r="135" spans="2:11" x14ac:dyDescent="0.35">
      <c r="B135" s="26" t="str">
        <v>Hypno</v>
      </c>
      <c r="C135" s="26" t="str">
        <v>97</v>
      </c>
      <c r="D135" s="26" t="str">
        <v>1</v>
      </c>
      <c r="E135" s="26" t="str">
        <v>Normal</v>
      </c>
      <c r="H135" s="20" t="s">
        <v>721</v>
      </c>
      <c r="I135" s="22" t="s">
        <v>353</v>
      </c>
      <c r="J135" s="20" t="s">
        <v>33</v>
      </c>
      <c r="K135" s="20" t="s">
        <v>37</v>
      </c>
    </row>
    <row r="136" spans="2:11" x14ac:dyDescent="0.35">
      <c r="B136" s="26" t="str">
        <v>Krabby</v>
      </c>
      <c r="C136" s="26" t="str">
        <v>98</v>
      </c>
      <c r="D136" s="26" t="str">
        <v>1</v>
      </c>
      <c r="E136" s="26" t="str">
        <v>Normal</v>
      </c>
      <c r="H136" s="20" t="s">
        <v>726</v>
      </c>
      <c r="I136" s="22" t="s">
        <v>147</v>
      </c>
      <c r="J136" s="20" t="s">
        <v>33</v>
      </c>
      <c r="K136" s="20" t="s">
        <v>37</v>
      </c>
    </row>
    <row r="137" spans="2:11" x14ac:dyDescent="0.35">
      <c r="B137" s="26" t="str">
        <v>Kingler</v>
      </c>
      <c r="C137" s="26" t="str">
        <v>99</v>
      </c>
      <c r="D137" s="26" t="str">
        <v>1</v>
      </c>
      <c r="E137" s="26" t="str">
        <v>Normal</v>
      </c>
      <c r="H137" s="20" t="s">
        <v>730</v>
      </c>
      <c r="I137" s="22" t="s">
        <v>147</v>
      </c>
      <c r="J137" s="20" t="s">
        <v>33</v>
      </c>
      <c r="K137" s="20" t="s">
        <v>37</v>
      </c>
    </row>
    <row r="138" spans="2:11" x14ac:dyDescent="0.35">
      <c r="B138" s="26" t="str">
        <v>Voltorb</v>
      </c>
      <c r="C138" s="26" t="str">
        <v>100</v>
      </c>
      <c r="D138" s="26" t="str">
        <v>1</v>
      </c>
      <c r="E138" s="26" t="str">
        <v>Normal</v>
      </c>
      <c r="H138" s="20" t="s">
        <v>732</v>
      </c>
      <c r="I138" s="22" t="s">
        <v>116</v>
      </c>
      <c r="J138" s="20" t="s">
        <v>33</v>
      </c>
      <c r="K138" s="20" t="s">
        <v>37</v>
      </c>
    </row>
    <row r="139" spans="2:11" x14ac:dyDescent="0.35">
      <c r="B139" s="26" t="str">
        <v>Electrode</v>
      </c>
      <c r="C139" s="26" t="str">
        <v>101</v>
      </c>
      <c r="D139" s="26" t="str">
        <v>1</v>
      </c>
      <c r="E139" s="26" t="str">
        <v>Normal</v>
      </c>
      <c r="H139" s="20" t="s">
        <v>736</v>
      </c>
      <c r="I139" s="22" t="s">
        <v>141</v>
      </c>
      <c r="J139" s="20" t="s">
        <v>33</v>
      </c>
      <c r="K139" s="20" t="s">
        <v>37</v>
      </c>
    </row>
    <row r="140" spans="2:11" x14ac:dyDescent="0.35">
      <c r="B140" s="26" t="str">
        <v>Exeggcute</v>
      </c>
      <c r="C140" s="26" t="str">
        <v>102</v>
      </c>
      <c r="D140" s="26" t="str">
        <v>1</v>
      </c>
      <c r="E140" s="26" t="str">
        <v>Normal</v>
      </c>
      <c r="H140" s="20" t="s">
        <v>739</v>
      </c>
      <c r="I140" s="22" t="s">
        <v>141</v>
      </c>
      <c r="J140" s="20" t="s">
        <v>33</v>
      </c>
      <c r="K140" s="20" t="s">
        <v>37</v>
      </c>
    </row>
    <row r="141" spans="2:11" x14ac:dyDescent="0.35">
      <c r="B141" s="26" t="str">
        <v>Exeggutor</v>
      </c>
      <c r="C141" s="26" t="str">
        <v>103</v>
      </c>
      <c r="D141" s="26" t="str">
        <v>1</v>
      </c>
      <c r="E141" s="26" t="str">
        <v>Normal</v>
      </c>
      <c r="H141" s="20" t="s">
        <v>741</v>
      </c>
      <c r="I141" s="22" t="s">
        <v>607</v>
      </c>
      <c r="J141" s="20" t="s">
        <v>33</v>
      </c>
      <c r="K141" s="20" t="s">
        <v>37</v>
      </c>
    </row>
    <row r="142" spans="2:11" x14ac:dyDescent="0.35">
      <c r="B142" s="26" t="str">
        <v>Alolan Exeggutor</v>
      </c>
      <c r="C142" s="26" t="str">
        <v>103</v>
      </c>
      <c r="D142" s="26" t="str">
        <v>1</v>
      </c>
      <c r="E142" s="26" t="str">
        <v>Normal</v>
      </c>
      <c r="H142" s="20" t="s">
        <v>746</v>
      </c>
      <c r="I142" s="22" t="s">
        <v>612</v>
      </c>
      <c r="J142" s="20" t="s">
        <v>33</v>
      </c>
      <c r="K142" s="20" t="s">
        <v>37</v>
      </c>
    </row>
    <row r="143" spans="2:11" x14ac:dyDescent="0.35">
      <c r="B143" s="26" t="str">
        <v>Cubone</v>
      </c>
      <c r="C143" s="26" t="str">
        <v>104</v>
      </c>
      <c r="D143" s="26" t="str">
        <v>1</v>
      </c>
      <c r="E143" s="26" t="str">
        <v>Normal</v>
      </c>
      <c r="H143" s="20" t="s">
        <v>751</v>
      </c>
      <c r="I143" s="22" t="s">
        <v>614</v>
      </c>
      <c r="J143" s="20" t="s">
        <v>33</v>
      </c>
      <c r="K143" s="20" t="s">
        <v>37</v>
      </c>
    </row>
    <row r="144" spans="2:11" x14ac:dyDescent="0.35">
      <c r="B144" s="26" t="str">
        <v>Marowak</v>
      </c>
      <c r="C144" s="26" t="str">
        <v>105</v>
      </c>
      <c r="D144" s="26" t="str">
        <v>1</v>
      </c>
      <c r="E144" s="26" t="str">
        <v>Normal</v>
      </c>
      <c r="H144" s="20" t="s">
        <v>754</v>
      </c>
      <c r="I144" s="22" t="s">
        <v>103</v>
      </c>
      <c r="J144" s="20" t="s">
        <v>33</v>
      </c>
      <c r="K144" s="20" t="s">
        <v>37</v>
      </c>
    </row>
    <row r="145" spans="2:11" x14ac:dyDescent="0.35">
      <c r="B145" s="26" t="str">
        <v>Alolan Marowak</v>
      </c>
      <c r="C145" s="26" t="str">
        <v>105</v>
      </c>
      <c r="D145" s="26" t="str">
        <v>1</v>
      </c>
      <c r="E145" s="26" t="str">
        <v>Normal</v>
      </c>
      <c r="H145" s="20" t="s">
        <v>760</v>
      </c>
      <c r="I145" s="22" t="s">
        <v>296</v>
      </c>
      <c r="J145" s="20" t="s">
        <v>33</v>
      </c>
      <c r="K145" s="20" t="s">
        <v>37</v>
      </c>
    </row>
    <row r="146" spans="2:11" x14ac:dyDescent="0.35">
      <c r="B146" s="26" t="str">
        <v>Hitmonlee</v>
      </c>
      <c r="C146" s="26" t="str">
        <v>106</v>
      </c>
      <c r="D146" s="26" t="str">
        <v>1</v>
      </c>
      <c r="E146" s="26" t="str">
        <v>Normal</v>
      </c>
      <c r="H146" s="20" t="s">
        <v>764</v>
      </c>
      <c r="I146" s="22" t="s">
        <v>296</v>
      </c>
      <c r="J146" s="20" t="s">
        <v>33</v>
      </c>
      <c r="K146" s="20" t="s">
        <v>37</v>
      </c>
    </row>
    <row r="147" spans="2:11" x14ac:dyDescent="0.35">
      <c r="B147" s="26" t="str">
        <v>Hitmonchan</v>
      </c>
      <c r="C147" s="26" t="str">
        <v>107</v>
      </c>
      <c r="D147" s="26" t="str">
        <v>1</v>
      </c>
      <c r="E147" s="26" t="str">
        <v>Normal</v>
      </c>
      <c r="H147" s="20" t="s">
        <v>766</v>
      </c>
      <c r="I147" s="22" t="s">
        <v>111</v>
      </c>
      <c r="J147" s="20" t="s">
        <v>33</v>
      </c>
      <c r="K147" s="20" t="s">
        <v>37</v>
      </c>
    </row>
    <row r="148" spans="2:11" x14ac:dyDescent="0.35">
      <c r="B148" s="26" t="str">
        <v>Lickitung</v>
      </c>
      <c r="C148" s="26" t="str">
        <v>108</v>
      </c>
      <c r="D148" s="26" t="str">
        <v>1</v>
      </c>
      <c r="E148" s="26" t="str">
        <v>Normal</v>
      </c>
      <c r="H148" s="20" t="s">
        <v>771</v>
      </c>
      <c r="I148" s="22" t="s">
        <v>287</v>
      </c>
      <c r="J148" s="20" t="s">
        <v>33</v>
      </c>
      <c r="K148" s="20" t="s">
        <v>37</v>
      </c>
    </row>
    <row r="149" spans="2:11" x14ac:dyDescent="0.35">
      <c r="B149" s="26" t="str">
        <v>Koffing</v>
      </c>
      <c r="C149" s="26" t="str">
        <v>109</v>
      </c>
      <c r="D149" s="26" t="str">
        <v>1</v>
      </c>
      <c r="E149" s="26" t="str">
        <v>Normal</v>
      </c>
      <c r="H149" s="20" t="s">
        <v>775</v>
      </c>
      <c r="I149" s="22" t="s">
        <v>362</v>
      </c>
      <c r="J149" s="20" t="s">
        <v>33</v>
      </c>
      <c r="K149" s="20" t="s">
        <v>37</v>
      </c>
    </row>
    <row r="150" spans="2:11" x14ac:dyDescent="0.35">
      <c r="B150" s="26" t="str">
        <v>Weezing</v>
      </c>
      <c r="C150" s="26" t="str">
        <v>110</v>
      </c>
      <c r="D150" s="26" t="str">
        <v>1</v>
      </c>
      <c r="E150" s="26" t="str">
        <v>Normal</v>
      </c>
      <c r="H150" s="20" t="s">
        <v>783</v>
      </c>
      <c r="I150" s="22" t="s">
        <v>640</v>
      </c>
      <c r="J150" s="20" t="s">
        <v>33</v>
      </c>
      <c r="K150" s="20" t="s">
        <v>37</v>
      </c>
    </row>
    <row r="151" spans="2:11" x14ac:dyDescent="0.35">
      <c r="B151" s="26" t="str">
        <v>Galarian Weezing</v>
      </c>
      <c r="C151" s="26" t="str">
        <v>110</v>
      </c>
      <c r="D151" s="26" t="str">
        <v>1</v>
      </c>
      <c r="E151" s="26" t="str">
        <v>Normal</v>
      </c>
      <c r="H151" s="20" t="s">
        <v>786</v>
      </c>
      <c r="I151" s="22" t="s">
        <v>118</v>
      </c>
      <c r="J151" s="20" t="s">
        <v>33</v>
      </c>
      <c r="K151" s="20" t="s">
        <v>37</v>
      </c>
    </row>
    <row r="152" spans="2:11" x14ac:dyDescent="0.35">
      <c r="B152" s="26" t="str">
        <v>Rhyhorn</v>
      </c>
      <c r="C152" s="26" t="str">
        <v>111</v>
      </c>
      <c r="D152" s="26" t="str">
        <v>1</v>
      </c>
      <c r="E152" s="26" t="str">
        <v>Normal</v>
      </c>
      <c r="H152" s="20" t="s">
        <v>789</v>
      </c>
      <c r="I152" s="22" t="s">
        <v>118</v>
      </c>
      <c r="J152" s="20" t="s">
        <v>33</v>
      </c>
      <c r="K152" s="20" t="s">
        <v>37</v>
      </c>
    </row>
    <row r="153" spans="2:11" x14ac:dyDescent="0.35">
      <c r="B153" s="26" t="str">
        <v>Rhydon</v>
      </c>
      <c r="C153" s="26" t="str">
        <v>112</v>
      </c>
      <c r="D153" s="26" t="str">
        <v>1</v>
      </c>
      <c r="E153" s="26" t="str">
        <v>Normal</v>
      </c>
      <c r="H153" s="20" t="s">
        <v>791</v>
      </c>
      <c r="I153" s="22" t="s">
        <v>652</v>
      </c>
      <c r="J153" s="20" t="s">
        <v>33</v>
      </c>
      <c r="K153" s="20" t="s">
        <v>37</v>
      </c>
    </row>
    <row r="154" spans="2:11" x14ac:dyDescent="0.35">
      <c r="B154" s="26" t="str">
        <v>Chansey</v>
      </c>
      <c r="C154" s="26" t="str">
        <v>113</v>
      </c>
      <c r="D154" s="26" t="str">
        <v>1</v>
      </c>
      <c r="E154" s="26" t="str">
        <v>Normal</v>
      </c>
      <c r="H154" s="20" t="s">
        <v>796</v>
      </c>
      <c r="I154" s="22" t="s">
        <v>659</v>
      </c>
      <c r="J154" s="20" t="s">
        <v>33</v>
      </c>
      <c r="K154" s="20" t="s">
        <v>37</v>
      </c>
    </row>
    <row r="155" spans="2:11" x14ac:dyDescent="0.35">
      <c r="B155" s="26" t="str">
        <v>Tangela</v>
      </c>
      <c r="C155" s="26" t="str">
        <v>114</v>
      </c>
      <c r="D155" s="26" t="str">
        <v>1</v>
      </c>
      <c r="E155" s="26" t="str">
        <v>Normal</v>
      </c>
      <c r="H155" s="20" t="s">
        <v>800</v>
      </c>
      <c r="I155" s="22" t="s">
        <v>661</v>
      </c>
      <c r="J155" s="20" t="s">
        <v>33</v>
      </c>
      <c r="K155" s="20" t="s">
        <v>37</v>
      </c>
    </row>
    <row r="156" spans="2:11" x14ac:dyDescent="0.35">
      <c r="B156" s="26" t="str">
        <v>Kangaskhan</v>
      </c>
      <c r="C156" s="26" t="str">
        <v>115</v>
      </c>
      <c r="D156" s="26" t="str">
        <v>1</v>
      </c>
      <c r="E156" s="26" t="str">
        <v>Normal</v>
      </c>
      <c r="H156" s="20" t="s">
        <v>805</v>
      </c>
      <c r="I156" s="22" t="s">
        <v>665</v>
      </c>
      <c r="J156" s="20" t="s">
        <v>33</v>
      </c>
      <c r="K156" s="20" t="s">
        <v>37</v>
      </c>
    </row>
    <row r="157" spans="2:11" x14ac:dyDescent="0.35">
      <c r="B157" s="26" t="str">
        <v>Mega Kangaskhan</v>
      </c>
      <c r="C157" s="26" t="str">
        <v>115</v>
      </c>
      <c r="D157" s="26" t="str">
        <v>1</v>
      </c>
      <c r="E157" s="26" t="str">
        <v>Normal</v>
      </c>
      <c r="H157" s="20" t="s">
        <v>808</v>
      </c>
      <c r="I157" s="22" t="s">
        <v>75</v>
      </c>
      <c r="J157" s="20" t="s">
        <v>33</v>
      </c>
      <c r="K157" s="20" t="s">
        <v>37</v>
      </c>
    </row>
    <row r="158" spans="2:11" x14ac:dyDescent="0.35">
      <c r="B158" s="26" t="str">
        <v>Horsea</v>
      </c>
      <c r="C158" s="26" t="str">
        <v>116</v>
      </c>
      <c r="D158" s="26" t="str">
        <v>1</v>
      </c>
      <c r="E158" s="26" t="str">
        <v>Normal</v>
      </c>
      <c r="H158" s="20" t="s">
        <v>813</v>
      </c>
      <c r="I158" s="22" t="s">
        <v>228</v>
      </c>
      <c r="J158" s="20" t="s">
        <v>33</v>
      </c>
      <c r="K158" s="20" t="s">
        <v>37</v>
      </c>
    </row>
    <row r="159" spans="2:11" x14ac:dyDescent="0.35">
      <c r="B159" s="26" t="str">
        <v>Seadra</v>
      </c>
      <c r="C159" s="26" t="str">
        <v>117</v>
      </c>
      <c r="D159" s="26" t="str">
        <v>1</v>
      </c>
      <c r="E159" s="26" t="str">
        <v>Normal</v>
      </c>
      <c r="H159" s="20" t="s">
        <v>4537</v>
      </c>
      <c r="I159" s="22" t="s">
        <v>74</v>
      </c>
      <c r="J159" s="20" t="s">
        <v>33</v>
      </c>
      <c r="K159" s="20" t="s">
        <v>37</v>
      </c>
    </row>
    <row r="160" spans="2:11" x14ac:dyDescent="0.35">
      <c r="B160" s="26" t="str">
        <v>Goldeen</v>
      </c>
      <c r="C160" s="26" t="str">
        <v>118</v>
      </c>
      <c r="D160" s="26" t="str">
        <v>1</v>
      </c>
      <c r="E160" s="26" t="str">
        <v>Normal</v>
      </c>
      <c r="H160" s="20" t="s">
        <v>4538</v>
      </c>
      <c r="I160" s="22" t="s">
        <v>74</v>
      </c>
      <c r="J160" s="20" t="s">
        <v>33</v>
      </c>
      <c r="K160" s="20" t="s">
        <v>37</v>
      </c>
    </row>
    <row r="161" spans="2:11" x14ac:dyDescent="0.35">
      <c r="B161" s="26" t="str">
        <v>Seaking</v>
      </c>
      <c r="C161" s="26" t="str">
        <v>119</v>
      </c>
      <c r="D161" s="26" t="str">
        <v>1</v>
      </c>
      <c r="E161" s="26" t="str">
        <v>Normal</v>
      </c>
      <c r="H161" s="20" t="s">
        <v>823</v>
      </c>
      <c r="I161" s="22" t="s">
        <v>73</v>
      </c>
      <c r="J161" s="20" t="s">
        <v>33</v>
      </c>
      <c r="K161" s="20" t="s">
        <v>37</v>
      </c>
    </row>
    <row r="162" spans="2:11" x14ac:dyDescent="0.35">
      <c r="B162" s="26" t="str">
        <v>Staryu</v>
      </c>
      <c r="C162" s="26" t="str">
        <v>120</v>
      </c>
      <c r="D162" s="26" t="str">
        <v>1</v>
      </c>
      <c r="E162" s="26" t="str">
        <v>Normal</v>
      </c>
      <c r="H162" s="20" t="s">
        <v>826</v>
      </c>
      <c r="I162" s="22" t="s">
        <v>684</v>
      </c>
      <c r="J162" s="20" t="s">
        <v>33</v>
      </c>
      <c r="K162" s="20" t="s">
        <v>37</v>
      </c>
    </row>
    <row r="163" spans="2:11" x14ac:dyDescent="0.35">
      <c r="B163" s="26" t="str">
        <v>Starmie</v>
      </c>
      <c r="C163" s="26" t="str">
        <v>121</v>
      </c>
      <c r="D163" s="26" t="str">
        <v>1</v>
      </c>
      <c r="E163" s="26" t="str">
        <v>Normal</v>
      </c>
      <c r="H163" s="20" t="s">
        <v>829</v>
      </c>
      <c r="I163" s="22" t="s">
        <v>651</v>
      </c>
      <c r="J163" s="20" t="s">
        <v>33</v>
      </c>
      <c r="K163" s="20" t="s">
        <v>37</v>
      </c>
    </row>
    <row r="164" spans="2:11" x14ac:dyDescent="0.35">
      <c r="B164" s="26" t="str">
        <v>Mr, Mime</v>
      </c>
      <c r="C164" s="26" t="str">
        <v>122</v>
      </c>
      <c r="D164" s="26" t="str">
        <v>1</v>
      </c>
      <c r="E164" s="26" t="str">
        <v>Normal</v>
      </c>
      <c r="H164" s="20" t="s">
        <v>833</v>
      </c>
      <c r="I164" s="22" t="s">
        <v>690</v>
      </c>
      <c r="J164" s="20" t="s">
        <v>33</v>
      </c>
      <c r="K164" s="20" t="s">
        <v>37</v>
      </c>
    </row>
    <row r="165" spans="2:11" x14ac:dyDescent="0.35">
      <c r="B165" s="26" t="str">
        <v>Galarian Mr, Mime</v>
      </c>
      <c r="C165" s="26" t="str">
        <v>122</v>
      </c>
      <c r="D165" s="26" t="str">
        <v>1</v>
      </c>
      <c r="E165" s="26" t="str">
        <v>Normal</v>
      </c>
      <c r="H165" s="20" t="s">
        <v>836</v>
      </c>
      <c r="I165" s="22" t="s">
        <v>249</v>
      </c>
      <c r="J165" s="20" t="s">
        <v>33</v>
      </c>
      <c r="K165" s="20" t="s">
        <v>37</v>
      </c>
    </row>
    <row r="166" spans="2:11" x14ac:dyDescent="0.35">
      <c r="B166" s="26" t="str">
        <v>Scyther</v>
      </c>
      <c r="C166" s="26" t="str">
        <v>123</v>
      </c>
      <c r="D166" s="26" t="str">
        <v>1</v>
      </c>
      <c r="E166" s="26" t="str">
        <v>Normal</v>
      </c>
      <c r="H166" s="20" t="s">
        <v>841</v>
      </c>
      <c r="I166" s="22" t="s">
        <v>249</v>
      </c>
      <c r="J166" s="20" t="s">
        <v>33</v>
      </c>
      <c r="K166" s="20" t="s">
        <v>37</v>
      </c>
    </row>
    <row r="167" spans="2:11" x14ac:dyDescent="0.35">
      <c r="B167" s="26" t="str">
        <v>Jynx</v>
      </c>
      <c r="C167" s="26" t="str">
        <v>124</v>
      </c>
      <c r="D167" s="26" t="str">
        <v>1</v>
      </c>
      <c r="E167" s="26" t="str">
        <v>Normal</v>
      </c>
      <c r="H167" s="20" t="s">
        <v>843</v>
      </c>
      <c r="I167" s="22" t="s">
        <v>333</v>
      </c>
      <c r="J167" s="20" t="s">
        <v>33</v>
      </c>
      <c r="K167" s="20" t="s">
        <v>37</v>
      </c>
    </row>
    <row r="168" spans="2:11" x14ac:dyDescent="0.35">
      <c r="B168" s="26" t="str">
        <v>Electabuzz</v>
      </c>
      <c r="C168" s="26" t="str">
        <v>125</v>
      </c>
      <c r="D168" s="26" t="str">
        <v>1</v>
      </c>
      <c r="E168" s="26" t="str">
        <v>Normal</v>
      </c>
      <c r="H168" s="20" t="s">
        <v>845</v>
      </c>
      <c r="I168" s="22" t="s">
        <v>704</v>
      </c>
      <c r="J168" s="20" t="s">
        <v>33</v>
      </c>
      <c r="K168" s="20" t="s">
        <v>37</v>
      </c>
    </row>
    <row r="169" spans="2:11" x14ac:dyDescent="0.35">
      <c r="B169" s="26" t="str">
        <v>Magmar</v>
      </c>
      <c r="C169" s="26" t="str">
        <v>126</v>
      </c>
      <c r="D169" s="26" t="str">
        <v>1</v>
      </c>
      <c r="E169" s="26" t="str">
        <v>Normal</v>
      </c>
      <c r="H169" s="20" t="s">
        <v>849</v>
      </c>
      <c r="I169" s="22" t="s">
        <v>110</v>
      </c>
      <c r="J169" s="20" t="s">
        <v>33</v>
      </c>
      <c r="K169" s="20" t="s">
        <v>37</v>
      </c>
    </row>
    <row r="170" spans="2:11" x14ac:dyDescent="0.35">
      <c r="B170" s="26" t="str">
        <v>Pinsir</v>
      </c>
      <c r="C170" s="26" t="str">
        <v>127</v>
      </c>
      <c r="D170" s="26" t="str">
        <v>1</v>
      </c>
      <c r="E170" s="26" t="str">
        <v>Normal</v>
      </c>
      <c r="H170" s="20" t="s">
        <v>855</v>
      </c>
      <c r="I170" s="22" t="s">
        <v>110</v>
      </c>
      <c r="J170" s="20" t="s">
        <v>33</v>
      </c>
      <c r="K170" s="20" t="s">
        <v>37</v>
      </c>
    </row>
    <row r="171" spans="2:11" x14ac:dyDescent="0.35">
      <c r="B171" s="26" t="str">
        <v>Mega Pinsir</v>
      </c>
      <c r="C171" s="26" t="str">
        <v>127</v>
      </c>
      <c r="D171" s="26" t="str">
        <v>1</v>
      </c>
      <c r="E171" s="26" t="str">
        <v>Normal</v>
      </c>
      <c r="H171" s="20" t="s">
        <v>858</v>
      </c>
      <c r="I171" s="22" t="s">
        <v>710</v>
      </c>
      <c r="J171" s="20" t="s">
        <v>33</v>
      </c>
      <c r="K171" s="20" t="s">
        <v>37</v>
      </c>
    </row>
    <row r="172" spans="2:11" x14ac:dyDescent="0.35">
      <c r="B172" s="26" t="str">
        <v>Tauros</v>
      </c>
      <c r="C172" s="26" t="str">
        <v>128</v>
      </c>
      <c r="D172" s="26" t="str">
        <v>1</v>
      </c>
      <c r="E172" s="26" t="str">
        <v>Normal</v>
      </c>
      <c r="H172" s="20" t="s">
        <v>862</v>
      </c>
      <c r="I172" s="22" t="s">
        <v>628</v>
      </c>
      <c r="J172" s="20" t="s">
        <v>33</v>
      </c>
      <c r="K172" s="20" t="s">
        <v>37</v>
      </c>
    </row>
    <row r="173" spans="2:11" x14ac:dyDescent="0.35">
      <c r="B173" s="26" t="str">
        <v>Magikarp</v>
      </c>
      <c r="C173" s="26" t="str">
        <v>129</v>
      </c>
      <c r="D173" s="26" t="str">
        <v>1</v>
      </c>
      <c r="E173" s="26" t="str">
        <v>Normal</v>
      </c>
      <c r="H173" s="20" t="s">
        <v>866</v>
      </c>
      <c r="I173" s="22" t="s">
        <v>720</v>
      </c>
      <c r="J173" s="20" t="s">
        <v>33</v>
      </c>
      <c r="K173" s="20" t="s">
        <v>37</v>
      </c>
    </row>
    <row r="174" spans="2:11" x14ac:dyDescent="0.35">
      <c r="B174" s="26" t="str">
        <v>Gyarados</v>
      </c>
      <c r="C174" s="26" t="str">
        <v>130</v>
      </c>
      <c r="D174" s="26" t="str">
        <v>1</v>
      </c>
      <c r="E174" s="26" t="str">
        <v>Normal</v>
      </c>
      <c r="H174" s="20" t="s">
        <v>869</v>
      </c>
      <c r="I174" s="22" t="s">
        <v>720</v>
      </c>
      <c r="J174" s="20" t="s">
        <v>33</v>
      </c>
      <c r="K174" s="20" t="s">
        <v>37</v>
      </c>
    </row>
    <row r="175" spans="2:11" x14ac:dyDescent="0.35">
      <c r="B175" s="26" t="str">
        <v>Mega Gyarados</v>
      </c>
      <c r="C175" s="26" t="str">
        <v>130</v>
      </c>
      <c r="D175" s="26" t="str">
        <v>1</v>
      </c>
      <c r="E175" s="26" t="str">
        <v>Normal</v>
      </c>
      <c r="H175" s="20" t="s">
        <v>870</v>
      </c>
      <c r="I175" s="22" t="s">
        <v>725</v>
      </c>
      <c r="J175" s="20" t="s">
        <v>33</v>
      </c>
      <c r="K175" s="20" t="s">
        <v>37</v>
      </c>
    </row>
    <row r="176" spans="2:11" x14ac:dyDescent="0.35">
      <c r="B176" s="26" t="str">
        <v>Lapras</v>
      </c>
      <c r="C176" s="26" t="str">
        <v>131</v>
      </c>
      <c r="D176" s="26" t="str">
        <v>1</v>
      </c>
      <c r="E176" s="26" t="str">
        <v>Normal</v>
      </c>
      <c r="H176" s="20" t="s">
        <v>874</v>
      </c>
      <c r="I176" s="22" t="s">
        <v>148</v>
      </c>
      <c r="J176" s="20" t="s">
        <v>33</v>
      </c>
      <c r="K176" s="20" t="s">
        <v>37</v>
      </c>
    </row>
    <row r="177" spans="2:11" x14ac:dyDescent="0.35">
      <c r="B177" s="26" t="str">
        <v>Ditto</v>
      </c>
      <c r="C177" s="26" t="str">
        <v>132</v>
      </c>
      <c r="D177" s="26" t="str">
        <v>1</v>
      </c>
      <c r="E177" s="26" t="str">
        <v>Normal</v>
      </c>
      <c r="H177" s="20" t="s">
        <v>879</v>
      </c>
      <c r="I177" s="22" t="s">
        <v>731</v>
      </c>
      <c r="J177" s="20" t="s">
        <v>33</v>
      </c>
      <c r="K177" s="20" t="s">
        <v>37</v>
      </c>
    </row>
    <row r="178" spans="2:11" x14ac:dyDescent="0.35">
      <c r="B178" s="26" t="str">
        <v>Eevee</v>
      </c>
      <c r="C178" s="26" t="str">
        <v>133</v>
      </c>
      <c r="D178" s="26" t="str">
        <v>1</v>
      </c>
      <c r="E178" s="26" t="str">
        <v>Normal</v>
      </c>
      <c r="H178" s="20" t="s">
        <v>883</v>
      </c>
      <c r="I178" s="22" t="s">
        <v>546</v>
      </c>
      <c r="J178" s="20" t="s">
        <v>33</v>
      </c>
      <c r="K178" s="20" t="s">
        <v>37</v>
      </c>
    </row>
    <row r="179" spans="2:11" x14ac:dyDescent="0.35">
      <c r="B179" s="26" t="str">
        <v>Partner Eevee</v>
      </c>
      <c r="C179" s="26" t="str">
        <v>133</v>
      </c>
      <c r="D179" s="26" t="str">
        <v>1</v>
      </c>
      <c r="E179" s="26" t="str">
        <v>Normal</v>
      </c>
      <c r="H179" s="20" t="s">
        <v>886</v>
      </c>
      <c r="I179" s="22" t="s">
        <v>410</v>
      </c>
      <c r="J179" s="20" t="s">
        <v>33</v>
      </c>
      <c r="K179" s="20" t="s">
        <v>37</v>
      </c>
    </row>
    <row r="180" spans="2:11" x14ac:dyDescent="0.35">
      <c r="B180" s="26" t="str">
        <v>Vaporeon</v>
      </c>
      <c r="C180" s="26" t="str">
        <v>134</v>
      </c>
      <c r="D180" s="26" t="str">
        <v>1</v>
      </c>
      <c r="E180" s="26" t="str">
        <v>Normal</v>
      </c>
      <c r="H180" s="20" t="s">
        <v>890</v>
      </c>
      <c r="I180" s="22" t="s">
        <v>740</v>
      </c>
      <c r="J180" s="20" t="s">
        <v>33</v>
      </c>
      <c r="K180" s="20" t="s">
        <v>37</v>
      </c>
    </row>
    <row r="181" spans="2:11" x14ac:dyDescent="0.35">
      <c r="B181" s="26" t="str">
        <v>Jolteon</v>
      </c>
      <c r="C181" s="26" t="str">
        <v>135</v>
      </c>
      <c r="D181" s="26" t="str">
        <v>1</v>
      </c>
      <c r="E181" s="26" t="str">
        <v>Normal</v>
      </c>
      <c r="H181" s="20" t="s">
        <v>894</v>
      </c>
      <c r="I181" s="22" t="s">
        <v>361</v>
      </c>
      <c r="J181" s="20" t="s">
        <v>33</v>
      </c>
      <c r="K181" s="20" t="s">
        <v>37</v>
      </c>
    </row>
    <row r="182" spans="2:11" x14ac:dyDescent="0.35">
      <c r="B182" s="26" t="str">
        <v>Flareon</v>
      </c>
      <c r="C182" s="26" t="str">
        <v>136</v>
      </c>
      <c r="D182" s="26" t="str">
        <v>1</v>
      </c>
      <c r="E182" s="26" t="str">
        <v>Normal</v>
      </c>
      <c r="H182" s="20" t="s">
        <v>896</v>
      </c>
      <c r="I182" s="22" t="s">
        <v>750</v>
      </c>
      <c r="J182" s="20" t="s">
        <v>33</v>
      </c>
      <c r="K182" s="20" t="s">
        <v>37</v>
      </c>
    </row>
    <row r="183" spans="2:11" x14ac:dyDescent="0.35">
      <c r="B183" s="26" t="str">
        <v>Porygon</v>
      </c>
      <c r="C183" s="26" t="str">
        <v>137</v>
      </c>
      <c r="D183" s="26" t="str">
        <v>1</v>
      </c>
      <c r="E183" s="26" t="str">
        <v>Normal</v>
      </c>
      <c r="H183" s="20" t="s">
        <v>899</v>
      </c>
      <c r="I183" s="22" t="s">
        <v>60</v>
      </c>
      <c r="J183" s="20" t="s">
        <v>33</v>
      </c>
      <c r="K183" s="20" t="s">
        <v>37</v>
      </c>
    </row>
    <row r="184" spans="2:11" x14ac:dyDescent="0.35">
      <c r="B184" s="26" t="str">
        <v>Omanyte</v>
      </c>
      <c r="C184" s="26" t="str">
        <v>138</v>
      </c>
      <c r="D184" s="26" t="str">
        <v>1</v>
      </c>
      <c r="E184" s="26" t="str">
        <v>Normal</v>
      </c>
      <c r="H184" s="20" t="s">
        <v>902</v>
      </c>
      <c r="I184" s="22" t="s">
        <v>60</v>
      </c>
      <c r="J184" s="20" t="s">
        <v>33</v>
      </c>
      <c r="K184" s="20" t="s">
        <v>37</v>
      </c>
    </row>
    <row r="185" spans="2:11" x14ac:dyDescent="0.35">
      <c r="B185" s="26" t="str">
        <v>Omastar</v>
      </c>
      <c r="C185" s="26" t="str">
        <v>139</v>
      </c>
      <c r="D185" s="26" t="str">
        <v>1</v>
      </c>
      <c r="E185" s="26" t="str">
        <v>Normal</v>
      </c>
      <c r="H185" s="20" t="s">
        <v>906</v>
      </c>
      <c r="I185" s="22" t="s">
        <v>759</v>
      </c>
      <c r="J185" s="20" t="s">
        <v>33</v>
      </c>
      <c r="K185" s="20" t="s">
        <v>37</v>
      </c>
    </row>
    <row r="186" spans="2:11" x14ac:dyDescent="0.35">
      <c r="B186" s="26" t="str">
        <v>Kabuto</v>
      </c>
      <c r="C186" s="26" t="str">
        <v>140</v>
      </c>
      <c r="D186" s="26" t="str">
        <v>1</v>
      </c>
      <c r="E186" s="26" t="str">
        <v>Normal</v>
      </c>
      <c r="H186" s="20" t="s">
        <v>910</v>
      </c>
      <c r="I186" s="22" t="s">
        <v>763</v>
      </c>
      <c r="J186" s="20" t="s">
        <v>33</v>
      </c>
      <c r="K186" s="20" t="s">
        <v>913</v>
      </c>
    </row>
    <row r="187" spans="2:11" x14ac:dyDescent="0.35">
      <c r="B187" s="26" t="str">
        <v>Kabutops</v>
      </c>
      <c r="C187" s="26" t="str">
        <v>141</v>
      </c>
      <c r="D187" s="26" t="str">
        <v>1</v>
      </c>
      <c r="E187" s="26" t="str">
        <v>Normal</v>
      </c>
      <c r="H187" s="20" t="s">
        <v>916</v>
      </c>
      <c r="I187" s="22" t="s">
        <v>763</v>
      </c>
      <c r="J187" s="20" t="s">
        <v>113</v>
      </c>
      <c r="K187" s="20" t="s">
        <v>913</v>
      </c>
    </row>
    <row r="188" spans="2:11" x14ac:dyDescent="0.35">
      <c r="B188" s="26" t="str">
        <v>Aerodactyl</v>
      </c>
      <c r="C188" s="26" t="str">
        <v>142</v>
      </c>
      <c r="D188" s="26" t="str">
        <v>1</v>
      </c>
      <c r="E188" s="26" t="str">
        <v>Normal</v>
      </c>
      <c r="H188" s="20" t="s">
        <v>917</v>
      </c>
      <c r="I188" s="22" t="s">
        <v>201</v>
      </c>
      <c r="J188" s="20" t="s">
        <v>33</v>
      </c>
      <c r="K188" s="20" t="s">
        <v>913</v>
      </c>
    </row>
    <row r="189" spans="2:11" x14ac:dyDescent="0.35">
      <c r="B189" s="26" t="str">
        <v>Mega Aerodactyl</v>
      </c>
      <c r="C189" s="26" t="str">
        <v>142</v>
      </c>
      <c r="D189" s="26" t="str">
        <v>1</v>
      </c>
      <c r="E189" s="26" t="str">
        <v>Normal</v>
      </c>
      <c r="H189" s="20" t="s">
        <v>919</v>
      </c>
      <c r="I189" s="22" t="s">
        <v>201</v>
      </c>
      <c r="J189" s="20" t="s">
        <v>113</v>
      </c>
      <c r="K189" s="20" t="s">
        <v>913</v>
      </c>
    </row>
    <row r="190" spans="2:11" x14ac:dyDescent="0.35">
      <c r="B190" s="26" t="str">
        <v>Snorlax</v>
      </c>
      <c r="C190" s="26" t="str">
        <v>143</v>
      </c>
      <c r="D190" s="26" t="str">
        <v>1</v>
      </c>
      <c r="E190" s="26" t="str">
        <v>Normal</v>
      </c>
      <c r="H190" s="20" t="s">
        <v>921</v>
      </c>
      <c r="I190" s="22" t="s">
        <v>770</v>
      </c>
      <c r="J190" s="20" t="s">
        <v>33</v>
      </c>
      <c r="K190" s="20" t="s">
        <v>913</v>
      </c>
    </row>
    <row r="191" spans="2:11" x14ac:dyDescent="0.35">
      <c r="B191" s="26" t="str">
        <v>Articuno</v>
      </c>
      <c r="C191" s="26" t="str">
        <v>144</v>
      </c>
      <c r="D191" s="26" t="str">
        <v>1</v>
      </c>
      <c r="E191" s="26" t="str">
        <v>Sub Legendary</v>
      </c>
      <c r="H191" s="20" t="s">
        <v>924</v>
      </c>
      <c r="I191" s="22" t="s">
        <v>770</v>
      </c>
      <c r="J191" s="20" t="s">
        <v>113</v>
      </c>
      <c r="K191" s="20" t="s">
        <v>913</v>
      </c>
    </row>
    <row r="192" spans="2:11" x14ac:dyDescent="0.35">
      <c r="B192" s="26" t="str">
        <v>Galarian Articuno</v>
      </c>
      <c r="C192" s="26" t="str">
        <v>144</v>
      </c>
      <c r="D192" s="26" t="str">
        <v>8</v>
      </c>
      <c r="E192" s="26" t="str">
        <v>Sub Legendary</v>
      </c>
      <c r="H192" s="20" t="s">
        <v>926</v>
      </c>
      <c r="I192" s="22" t="s">
        <v>774</v>
      </c>
      <c r="J192" s="20" t="s">
        <v>33</v>
      </c>
      <c r="K192" s="20" t="s">
        <v>37</v>
      </c>
    </row>
    <row r="193" spans="2:11" x14ac:dyDescent="0.35">
      <c r="B193" s="26" t="str">
        <v>Zapdos</v>
      </c>
      <c r="C193" s="26" t="str">
        <v>145</v>
      </c>
      <c r="D193" s="26" t="str">
        <v>1</v>
      </c>
      <c r="E193" s="26" t="str">
        <v>Sub Legendary</v>
      </c>
      <c r="H193" s="20" t="s">
        <v>930</v>
      </c>
      <c r="I193" s="22" t="s">
        <v>782</v>
      </c>
      <c r="J193" s="20" t="s">
        <v>33</v>
      </c>
      <c r="K193" s="20" t="s">
        <v>37</v>
      </c>
    </row>
    <row r="194" spans="2:11" x14ac:dyDescent="0.35">
      <c r="B194" s="26" t="str">
        <v>Galarian Zapdos</v>
      </c>
      <c r="C194" s="26" t="str">
        <v>145</v>
      </c>
      <c r="D194" s="26" t="str">
        <v>8</v>
      </c>
      <c r="E194" s="26" t="str">
        <v>Sub Legendary</v>
      </c>
      <c r="H194" s="20" t="s">
        <v>935</v>
      </c>
      <c r="I194" s="22" t="s">
        <v>443</v>
      </c>
      <c r="J194" s="20" t="s">
        <v>33</v>
      </c>
      <c r="K194" s="20" t="s">
        <v>37</v>
      </c>
    </row>
    <row r="195" spans="2:11" x14ac:dyDescent="0.35">
      <c r="B195" s="26" t="str">
        <v>Moltres</v>
      </c>
      <c r="C195" s="26" t="str">
        <v>146</v>
      </c>
      <c r="D195" s="26" t="str">
        <v>1</v>
      </c>
      <c r="E195" s="26" t="str">
        <v>Sub Legendary</v>
      </c>
      <c r="H195" s="20" t="s">
        <v>940</v>
      </c>
      <c r="I195" s="22" t="s">
        <v>200</v>
      </c>
      <c r="J195" s="20" t="s">
        <v>33</v>
      </c>
      <c r="K195" s="20" t="s">
        <v>943</v>
      </c>
    </row>
    <row r="196" spans="2:11" x14ac:dyDescent="0.35">
      <c r="B196" s="26" t="str">
        <v>Galarian Moltres</v>
      </c>
      <c r="C196" s="26" t="str">
        <v>146</v>
      </c>
      <c r="D196" s="26" t="str">
        <v>8</v>
      </c>
      <c r="E196" s="26" t="str">
        <v>Sub Legendary</v>
      </c>
      <c r="H196" s="20" t="s">
        <v>946</v>
      </c>
      <c r="I196" s="22" t="s">
        <v>200</v>
      </c>
      <c r="J196" s="20" t="s">
        <v>33</v>
      </c>
      <c r="K196" s="20" t="s">
        <v>943</v>
      </c>
    </row>
    <row r="197" spans="2:11" x14ac:dyDescent="0.35">
      <c r="B197" s="26" t="str">
        <v>Dratini</v>
      </c>
      <c r="C197" s="26" t="str">
        <v>147</v>
      </c>
      <c r="D197" s="26" t="str">
        <v>1</v>
      </c>
      <c r="E197" s="26" t="str">
        <v>Normal</v>
      </c>
      <c r="H197" s="20" t="s">
        <v>949</v>
      </c>
      <c r="I197" s="22" t="s">
        <v>200</v>
      </c>
      <c r="J197" s="20" t="s">
        <v>33</v>
      </c>
      <c r="K197" s="20" t="s">
        <v>943</v>
      </c>
    </row>
    <row r="198" spans="2:11" x14ac:dyDescent="0.35">
      <c r="B198" s="26" t="str">
        <v>Dragonair</v>
      </c>
      <c r="C198" s="26" t="str">
        <v>148</v>
      </c>
      <c r="D198" s="26" t="str">
        <v>1</v>
      </c>
      <c r="E198" s="26" t="str">
        <v>Normal</v>
      </c>
      <c r="H198" s="20" t="s">
        <v>950</v>
      </c>
      <c r="I198" s="22" t="s">
        <v>790</v>
      </c>
      <c r="J198" s="20" t="s">
        <v>33</v>
      </c>
      <c r="K198" s="20" t="s">
        <v>952</v>
      </c>
    </row>
    <row r="199" spans="2:11" x14ac:dyDescent="0.35">
      <c r="B199" s="26" t="str">
        <v>Dragonite</v>
      </c>
      <c r="C199" s="26" t="str">
        <v>149</v>
      </c>
      <c r="D199" s="26" t="str">
        <v>1</v>
      </c>
      <c r="E199" s="26" t="str">
        <v>Normal</v>
      </c>
      <c r="H199" s="20" t="s">
        <v>954</v>
      </c>
      <c r="I199" s="22" t="s">
        <v>795</v>
      </c>
      <c r="J199" s="20" t="s">
        <v>38</v>
      </c>
      <c r="K199" s="20" t="s">
        <v>37</v>
      </c>
    </row>
    <row r="200" spans="2:11" x14ac:dyDescent="0.35">
      <c r="B200" s="26" t="str">
        <v>Mewtwo</v>
      </c>
      <c r="C200" s="26" t="str">
        <v>150</v>
      </c>
      <c r="D200" s="26" t="str">
        <v>1</v>
      </c>
      <c r="E200" s="26" t="str">
        <v>Legendary</v>
      </c>
      <c r="H200" s="20" t="s">
        <v>958</v>
      </c>
      <c r="I200" s="22" t="s">
        <v>799</v>
      </c>
      <c r="J200" s="20" t="s">
        <v>38</v>
      </c>
      <c r="K200" s="20" t="s">
        <v>37</v>
      </c>
    </row>
    <row r="201" spans="2:11" x14ac:dyDescent="0.35">
      <c r="B201" s="26" t="str">
        <v>Mega Mewtwo X</v>
      </c>
      <c r="C201" s="26" t="str">
        <v>150</v>
      </c>
      <c r="D201" s="26" t="str">
        <v>1</v>
      </c>
      <c r="E201" s="26" t="str">
        <v>Legendary</v>
      </c>
      <c r="H201" s="20" t="s">
        <v>962</v>
      </c>
      <c r="I201" s="22" t="s">
        <v>461</v>
      </c>
      <c r="J201" s="20" t="s">
        <v>38</v>
      </c>
      <c r="K201" s="20" t="s">
        <v>37</v>
      </c>
    </row>
    <row r="202" spans="2:11" x14ac:dyDescent="0.35">
      <c r="B202" s="26" t="str">
        <v>Mega Mewtwo Y</v>
      </c>
      <c r="C202" s="26" t="str">
        <v>150</v>
      </c>
      <c r="D202" s="26" t="str">
        <v>1</v>
      </c>
      <c r="E202" s="26" t="str">
        <v>Legendary</v>
      </c>
      <c r="H202" s="20" t="s">
        <v>965</v>
      </c>
      <c r="I202" s="22" t="s">
        <v>265</v>
      </c>
      <c r="J202" s="20" t="s">
        <v>38</v>
      </c>
      <c r="K202" s="20" t="s">
        <v>37</v>
      </c>
    </row>
    <row r="203" spans="2:11" x14ac:dyDescent="0.35">
      <c r="B203" s="26" t="str">
        <v>Mew</v>
      </c>
      <c r="C203" s="26" t="str">
        <v>151</v>
      </c>
      <c r="D203" s="26" t="str">
        <v>1</v>
      </c>
      <c r="E203" s="26" t="str">
        <v>Mythical</v>
      </c>
      <c r="H203" s="20" t="s">
        <v>969</v>
      </c>
      <c r="I203" s="22" t="s">
        <v>812</v>
      </c>
      <c r="J203" s="20" t="s">
        <v>38</v>
      </c>
      <c r="K203" s="20" t="s">
        <v>37</v>
      </c>
    </row>
    <row r="204" spans="2:11" x14ac:dyDescent="0.35">
      <c r="B204" s="26" t="str">
        <v>Chikorita</v>
      </c>
      <c r="C204" s="26" t="str">
        <v>152</v>
      </c>
      <c r="D204" s="26" t="str">
        <v>2</v>
      </c>
      <c r="E204" s="26" t="str">
        <v>Normal</v>
      </c>
      <c r="H204" s="20" t="s">
        <v>973</v>
      </c>
      <c r="I204" s="22" t="s">
        <v>278</v>
      </c>
      <c r="J204" s="20" t="s">
        <v>38</v>
      </c>
      <c r="K204" s="20" t="s">
        <v>37</v>
      </c>
    </row>
    <row r="205" spans="2:11" x14ac:dyDescent="0.35">
      <c r="B205" s="26" t="str">
        <v>Bayleef</v>
      </c>
      <c r="C205" s="26" t="str">
        <v>153</v>
      </c>
      <c r="D205" s="26" t="str">
        <v>2</v>
      </c>
      <c r="E205" s="26" t="str">
        <v>Normal</v>
      </c>
      <c r="H205" s="20" t="s">
        <v>977</v>
      </c>
      <c r="I205" s="22" t="s">
        <v>319</v>
      </c>
      <c r="J205" s="20" t="s">
        <v>38</v>
      </c>
      <c r="K205" s="20" t="s">
        <v>37</v>
      </c>
    </row>
    <row r="206" spans="2:11" x14ac:dyDescent="0.35">
      <c r="B206" s="26" t="str">
        <v>Meganium</v>
      </c>
      <c r="C206" s="26" t="str">
        <v>154</v>
      </c>
      <c r="D206" s="26" t="str">
        <v>2</v>
      </c>
      <c r="E206" s="26" t="str">
        <v>Normal</v>
      </c>
      <c r="H206" s="20" t="s">
        <v>981</v>
      </c>
      <c r="I206" s="22" t="s">
        <v>117</v>
      </c>
      <c r="J206" s="20" t="s">
        <v>38</v>
      </c>
      <c r="K206" s="20" t="s">
        <v>37</v>
      </c>
    </row>
    <row r="207" spans="2:11" x14ac:dyDescent="0.35">
      <c r="B207" s="26" t="str">
        <v>Cyndaquil</v>
      </c>
      <c r="C207" s="26" t="str">
        <v>155</v>
      </c>
      <c r="D207" s="26" t="str">
        <v>2</v>
      </c>
      <c r="E207" s="26" t="str">
        <v>Normal</v>
      </c>
      <c r="H207" s="20" t="s">
        <v>984</v>
      </c>
      <c r="I207" s="22" t="s">
        <v>694</v>
      </c>
      <c r="J207" s="20" t="s">
        <v>38</v>
      </c>
      <c r="K207" s="20" t="s">
        <v>37</v>
      </c>
    </row>
    <row r="208" spans="2:11" x14ac:dyDescent="0.35">
      <c r="B208" s="26" t="str">
        <v>Quilava</v>
      </c>
      <c r="C208" s="26" t="str">
        <v>156</v>
      </c>
      <c r="D208" s="26" t="str">
        <v>2</v>
      </c>
      <c r="E208" s="26" t="str">
        <v>Normal</v>
      </c>
      <c r="H208" s="20" t="s">
        <v>988</v>
      </c>
      <c r="I208" s="22" t="s">
        <v>821</v>
      </c>
      <c r="J208" s="20" t="s">
        <v>38</v>
      </c>
      <c r="K208" s="20" t="s">
        <v>37</v>
      </c>
    </row>
    <row r="209" spans="2:11" x14ac:dyDescent="0.35">
      <c r="B209" s="26" t="str">
        <v>Typhlosion</v>
      </c>
      <c r="C209" s="26" t="str">
        <v>157</v>
      </c>
      <c r="D209" s="26" t="str">
        <v>2</v>
      </c>
      <c r="E209" s="26" t="str">
        <v>Normal</v>
      </c>
      <c r="H209" s="20" t="s">
        <v>991</v>
      </c>
      <c r="I209" s="22" t="s">
        <v>832</v>
      </c>
      <c r="J209" s="20" t="s">
        <v>38</v>
      </c>
      <c r="K209" s="20" t="s">
        <v>37</v>
      </c>
    </row>
    <row r="210" spans="2:11" x14ac:dyDescent="0.35">
      <c r="B210" s="26" t="str">
        <v>Totodile</v>
      </c>
      <c r="C210" s="26" t="str">
        <v>158</v>
      </c>
      <c r="D210" s="26" t="str">
        <v>2</v>
      </c>
      <c r="E210" s="26" t="str">
        <v>Normal</v>
      </c>
      <c r="H210" s="20" t="s">
        <v>996</v>
      </c>
      <c r="I210" s="22" t="s">
        <v>623</v>
      </c>
      <c r="J210" s="20" t="s">
        <v>38</v>
      </c>
      <c r="K210" s="20" t="s">
        <v>37</v>
      </c>
    </row>
    <row r="211" spans="2:11" x14ac:dyDescent="0.35">
      <c r="B211" s="26" t="str">
        <v>Croconaw</v>
      </c>
      <c r="C211" s="26" t="str">
        <v>159</v>
      </c>
      <c r="D211" s="26" t="str">
        <v>2</v>
      </c>
      <c r="E211" s="26" t="str">
        <v>Normal</v>
      </c>
      <c r="H211" s="20" t="s">
        <v>999</v>
      </c>
      <c r="I211" s="22" t="s">
        <v>840</v>
      </c>
      <c r="J211" s="20" t="s">
        <v>38</v>
      </c>
      <c r="K211" s="20" t="s">
        <v>37</v>
      </c>
    </row>
    <row r="212" spans="2:11" x14ac:dyDescent="0.35">
      <c r="B212" s="26" t="str">
        <v>Feraligatr</v>
      </c>
      <c r="C212" s="26" t="str">
        <v>160</v>
      </c>
      <c r="D212" s="26" t="str">
        <v>2</v>
      </c>
      <c r="E212" s="26" t="str">
        <v>Normal</v>
      </c>
      <c r="H212" s="20" t="s">
        <v>1003</v>
      </c>
      <c r="I212" s="22" t="s">
        <v>639</v>
      </c>
      <c r="J212" s="20" t="s">
        <v>38</v>
      </c>
      <c r="K212" s="20" t="s">
        <v>37</v>
      </c>
    </row>
    <row r="213" spans="2:11" x14ac:dyDescent="0.35">
      <c r="B213" s="26" t="str">
        <v>Sentret</v>
      </c>
      <c r="C213" s="26" t="str">
        <v>161</v>
      </c>
      <c r="D213" s="26" t="str">
        <v>2</v>
      </c>
      <c r="E213" s="26" t="str">
        <v>Normal</v>
      </c>
      <c r="H213" s="20" t="s">
        <v>1006</v>
      </c>
      <c r="I213" s="22" t="s">
        <v>650</v>
      </c>
      <c r="J213" s="20" t="s">
        <v>38</v>
      </c>
      <c r="K213" s="20" t="s">
        <v>37</v>
      </c>
    </row>
    <row r="214" spans="2:11" x14ac:dyDescent="0.35">
      <c r="B214" s="26" t="str">
        <v>Furret</v>
      </c>
      <c r="C214" s="26" t="str">
        <v>162</v>
      </c>
      <c r="D214" s="26" t="str">
        <v>2</v>
      </c>
      <c r="E214" s="26" t="str">
        <v>Normal</v>
      </c>
      <c r="H214" s="20" t="s">
        <v>1009</v>
      </c>
      <c r="I214" s="22" t="s">
        <v>848</v>
      </c>
      <c r="J214" s="20" t="s">
        <v>38</v>
      </c>
      <c r="K214" s="20" t="s">
        <v>37</v>
      </c>
    </row>
    <row r="215" spans="2:11" x14ac:dyDescent="0.35">
      <c r="B215" s="26" t="str">
        <v>Hoothoot</v>
      </c>
      <c r="C215" s="26" t="str">
        <v>163</v>
      </c>
      <c r="D215" s="26" t="str">
        <v>2</v>
      </c>
      <c r="E215" s="26" t="str">
        <v>Normal</v>
      </c>
      <c r="H215" s="20" t="s">
        <v>1013</v>
      </c>
      <c r="I215" s="22" t="s">
        <v>854</v>
      </c>
      <c r="J215" s="20" t="s">
        <v>38</v>
      </c>
      <c r="K215" s="20" t="s">
        <v>37</v>
      </c>
    </row>
    <row r="216" spans="2:11" x14ac:dyDescent="0.35">
      <c r="B216" s="26" t="str">
        <v>Noctowl</v>
      </c>
      <c r="C216" s="26" t="str">
        <v>164</v>
      </c>
      <c r="D216" s="26" t="str">
        <v>2</v>
      </c>
      <c r="E216" s="26" t="str">
        <v>Normal</v>
      </c>
      <c r="H216" s="20" t="s">
        <v>1016</v>
      </c>
      <c r="I216" s="22" t="s">
        <v>703</v>
      </c>
      <c r="J216" s="20" t="s">
        <v>38</v>
      </c>
      <c r="K216" s="20" t="s">
        <v>37</v>
      </c>
    </row>
    <row r="217" spans="2:11" x14ac:dyDescent="0.35">
      <c r="B217" s="26" t="str">
        <v>Ledyba</v>
      </c>
      <c r="C217" s="26" t="str">
        <v>165</v>
      </c>
      <c r="D217" s="26" t="str">
        <v>2</v>
      </c>
      <c r="E217" s="26" t="str">
        <v>Normal</v>
      </c>
      <c r="H217" s="20" t="s">
        <v>1020</v>
      </c>
      <c r="I217" s="22" t="s">
        <v>387</v>
      </c>
      <c r="J217" s="20" t="s">
        <v>38</v>
      </c>
      <c r="K217" s="20" t="s">
        <v>37</v>
      </c>
    </row>
    <row r="218" spans="2:11" x14ac:dyDescent="0.35">
      <c r="B218" s="26" t="str">
        <v>Ledian</v>
      </c>
      <c r="C218" s="26" t="str">
        <v>166</v>
      </c>
      <c r="D218" s="26" t="str">
        <v>2</v>
      </c>
      <c r="E218" s="26" t="str">
        <v>Normal</v>
      </c>
      <c r="H218" s="20" t="s">
        <v>1023</v>
      </c>
      <c r="I218" s="22" t="s">
        <v>865</v>
      </c>
      <c r="J218" s="20" t="s">
        <v>38</v>
      </c>
      <c r="K218" s="20" t="s">
        <v>37</v>
      </c>
    </row>
    <row r="219" spans="2:11" x14ac:dyDescent="0.35">
      <c r="B219" s="26" t="str">
        <v>Spinarak</v>
      </c>
      <c r="C219" s="26" t="str">
        <v>167</v>
      </c>
      <c r="D219" s="26" t="str">
        <v>2</v>
      </c>
      <c r="E219" s="26" t="str">
        <v>Normal</v>
      </c>
      <c r="H219" s="20" t="s">
        <v>1025</v>
      </c>
      <c r="I219" s="22" t="s">
        <v>606</v>
      </c>
      <c r="J219" s="20" t="s">
        <v>38</v>
      </c>
      <c r="K219" s="20" t="s">
        <v>37</v>
      </c>
    </row>
    <row r="220" spans="2:11" x14ac:dyDescent="0.35">
      <c r="B220" s="26" t="str">
        <v>Ariados</v>
      </c>
      <c r="C220" s="26" t="str">
        <v>168</v>
      </c>
      <c r="D220" s="26" t="str">
        <v>2</v>
      </c>
      <c r="E220" s="26" t="str">
        <v>Normal</v>
      </c>
      <c r="H220" s="20" t="s">
        <v>1027</v>
      </c>
      <c r="I220" s="22" t="s">
        <v>835</v>
      </c>
      <c r="J220" s="20" t="s">
        <v>38</v>
      </c>
      <c r="K220" s="20" t="s">
        <v>37</v>
      </c>
    </row>
    <row r="221" spans="2:11" x14ac:dyDescent="0.35">
      <c r="B221" s="26" t="str">
        <v>Crobat</v>
      </c>
      <c r="C221" s="26" t="str">
        <v>169</v>
      </c>
      <c r="D221" s="26" t="str">
        <v>2</v>
      </c>
      <c r="E221" s="26" t="str">
        <v>Normal</v>
      </c>
      <c r="H221" s="20" t="s">
        <v>1031</v>
      </c>
      <c r="I221" s="22" t="s">
        <v>873</v>
      </c>
      <c r="J221" s="20" t="s">
        <v>38</v>
      </c>
      <c r="K221" s="20" t="s">
        <v>37</v>
      </c>
    </row>
    <row r="222" spans="2:11" x14ac:dyDescent="0.35">
      <c r="B222" s="26" t="str">
        <v>Chinchou</v>
      </c>
      <c r="C222" s="26" t="str">
        <v>170</v>
      </c>
      <c r="D222" s="26" t="str">
        <v>2</v>
      </c>
      <c r="E222" s="26" t="str">
        <v>Normal</v>
      </c>
      <c r="H222" s="20" t="s">
        <v>1035</v>
      </c>
      <c r="I222" s="22" t="s">
        <v>473</v>
      </c>
      <c r="J222" s="20" t="s">
        <v>38</v>
      </c>
      <c r="K222" s="20" t="s">
        <v>37</v>
      </c>
    </row>
    <row r="223" spans="2:11" x14ac:dyDescent="0.35">
      <c r="B223" s="26" t="str">
        <v>Lanturn</v>
      </c>
      <c r="C223" s="26" t="str">
        <v>171</v>
      </c>
      <c r="D223" s="26" t="str">
        <v>2</v>
      </c>
      <c r="E223" s="26" t="str">
        <v>Normal</v>
      </c>
      <c r="H223" s="20" t="s">
        <v>1038</v>
      </c>
      <c r="I223" s="22" t="s">
        <v>882</v>
      </c>
      <c r="J223" s="20" t="s">
        <v>38</v>
      </c>
      <c r="K223" s="20" t="s">
        <v>37</v>
      </c>
    </row>
    <row r="224" spans="2:11" x14ac:dyDescent="0.35">
      <c r="B224" s="26" t="str">
        <v>Pichu</v>
      </c>
      <c r="C224" s="26" t="str">
        <v>172</v>
      </c>
      <c r="D224" s="26" t="str">
        <v>2</v>
      </c>
      <c r="E224" s="26" t="str">
        <v>Normal</v>
      </c>
      <c r="H224" s="20" t="s">
        <v>1041</v>
      </c>
      <c r="I224" s="22" t="s">
        <v>380</v>
      </c>
      <c r="J224" s="20" t="s">
        <v>38</v>
      </c>
      <c r="K224" s="20" t="s">
        <v>37</v>
      </c>
    </row>
    <row r="225" spans="2:11" x14ac:dyDescent="0.35">
      <c r="B225" s="26" t="str">
        <v>Cleffa</v>
      </c>
      <c r="C225" s="26" t="str">
        <v>173</v>
      </c>
      <c r="D225" s="26" t="str">
        <v>2</v>
      </c>
      <c r="E225" s="26" t="str">
        <v>Normal</v>
      </c>
      <c r="H225" s="20" t="s">
        <v>1044</v>
      </c>
      <c r="I225" s="22" t="s">
        <v>179</v>
      </c>
      <c r="J225" s="20" t="s">
        <v>38</v>
      </c>
      <c r="K225" s="20" t="s">
        <v>37</v>
      </c>
    </row>
    <row r="226" spans="2:11" x14ac:dyDescent="0.35">
      <c r="B226" s="26" t="str">
        <v>Igglybuff</v>
      </c>
      <c r="C226" s="26" t="str">
        <v>174</v>
      </c>
      <c r="D226" s="26" t="str">
        <v>2</v>
      </c>
      <c r="E226" s="26" t="str">
        <v>Normal</v>
      </c>
      <c r="H226" s="20" t="s">
        <v>1046</v>
      </c>
      <c r="I226" s="22" t="s">
        <v>893</v>
      </c>
      <c r="J226" s="20" t="s">
        <v>38</v>
      </c>
      <c r="K226" s="20" t="s">
        <v>37</v>
      </c>
    </row>
    <row r="227" spans="2:11" x14ac:dyDescent="0.35">
      <c r="B227" s="26" t="str">
        <v>Togepi</v>
      </c>
      <c r="C227" s="26" t="str">
        <v>175</v>
      </c>
      <c r="D227" s="26" t="str">
        <v>2</v>
      </c>
      <c r="E227" s="26" t="str">
        <v>Normal</v>
      </c>
      <c r="H227" s="20" t="s">
        <v>1051</v>
      </c>
      <c r="I227" s="22" t="s">
        <v>529</v>
      </c>
      <c r="J227" s="20" t="s">
        <v>38</v>
      </c>
      <c r="K227" s="20" t="s">
        <v>37</v>
      </c>
    </row>
    <row r="228" spans="2:11" x14ac:dyDescent="0.35">
      <c r="B228" s="26" t="str">
        <v>Togetic</v>
      </c>
      <c r="C228" s="26" t="str">
        <v>176</v>
      </c>
      <c r="D228" s="26" t="str">
        <v>2</v>
      </c>
      <c r="E228" s="26" t="str">
        <v>Normal</v>
      </c>
      <c r="H228" s="20" t="s">
        <v>1055</v>
      </c>
      <c r="I228" s="22" t="s">
        <v>898</v>
      </c>
      <c r="J228" s="20" t="s">
        <v>38</v>
      </c>
      <c r="K228" s="20" t="s">
        <v>37</v>
      </c>
    </row>
    <row r="229" spans="2:11" x14ac:dyDescent="0.35">
      <c r="B229" s="26" t="str">
        <v>Natu</v>
      </c>
      <c r="C229" s="26" t="str">
        <v>177</v>
      </c>
      <c r="D229" s="26" t="str">
        <v>2</v>
      </c>
      <c r="E229" s="26" t="str">
        <v>Normal</v>
      </c>
      <c r="H229" s="20" t="s">
        <v>1057</v>
      </c>
      <c r="I229" s="22" t="s">
        <v>898</v>
      </c>
      <c r="J229" s="20" t="s">
        <v>38</v>
      </c>
      <c r="K229" s="20" t="s">
        <v>37</v>
      </c>
    </row>
    <row r="230" spans="2:11" x14ac:dyDescent="0.35">
      <c r="B230" s="26" t="str">
        <v>Xatu</v>
      </c>
      <c r="C230" s="26" t="str">
        <v>178</v>
      </c>
      <c r="D230" s="26" t="str">
        <v>2</v>
      </c>
      <c r="E230" s="26" t="str">
        <v>Normal</v>
      </c>
      <c r="H230" s="20" t="s">
        <v>1060</v>
      </c>
      <c r="I230" s="22" t="s">
        <v>816</v>
      </c>
      <c r="J230" s="20" t="s">
        <v>38</v>
      </c>
      <c r="K230" s="20" t="s">
        <v>37</v>
      </c>
    </row>
    <row r="231" spans="2:11" x14ac:dyDescent="0.35">
      <c r="B231" s="26" t="str">
        <v>Mareep</v>
      </c>
      <c r="C231" s="26" t="str">
        <v>179</v>
      </c>
      <c r="D231" s="26" t="str">
        <v>2</v>
      </c>
      <c r="E231" s="26" t="str">
        <v>Normal</v>
      </c>
      <c r="H231" s="20" t="s">
        <v>1064</v>
      </c>
      <c r="I231" s="22" t="s">
        <v>905</v>
      </c>
      <c r="J231" s="20" t="s">
        <v>38</v>
      </c>
      <c r="K231" s="20" t="s">
        <v>37</v>
      </c>
    </row>
    <row r="232" spans="2:11" x14ac:dyDescent="0.35">
      <c r="B232" s="26" t="str">
        <v>Flaaffy</v>
      </c>
      <c r="C232" s="26" t="str">
        <v>180</v>
      </c>
      <c r="D232" s="26" t="str">
        <v>2</v>
      </c>
      <c r="E232" s="26" t="str">
        <v>Normal</v>
      </c>
      <c r="H232" s="20" t="s">
        <v>1068</v>
      </c>
      <c r="I232" s="22" t="s">
        <v>675</v>
      </c>
      <c r="J232" s="20" t="s">
        <v>38</v>
      </c>
      <c r="K232" s="20" t="s">
        <v>37</v>
      </c>
    </row>
    <row r="233" spans="2:11" x14ac:dyDescent="0.35">
      <c r="B233" s="26" t="str">
        <v>Ampharos</v>
      </c>
      <c r="C233" s="26" t="str">
        <v>181</v>
      </c>
      <c r="D233" s="26" t="str">
        <v>2</v>
      </c>
      <c r="E233" s="26" t="str">
        <v>Normal</v>
      </c>
      <c r="H233" s="20" t="s">
        <v>1071</v>
      </c>
      <c r="I233" s="22" t="s">
        <v>915</v>
      </c>
      <c r="J233" s="20" t="s">
        <v>38</v>
      </c>
      <c r="K233" s="20" t="s">
        <v>37</v>
      </c>
    </row>
    <row r="234" spans="2:11" x14ac:dyDescent="0.35">
      <c r="B234" s="26" t="str">
        <v>Mega Ampharos</v>
      </c>
      <c r="C234" s="26" t="str">
        <v>181</v>
      </c>
      <c r="D234" s="26" t="str">
        <v>2</v>
      </c>
      <c r="E234" s="26" t="str">
        <v>Normal</v>
      </c>
      <c r="H234" s="20" t="s">
        <v>1075</v>
      </c>
      <c r="I234" s="22" t="s">
        <v>729</v>
      </c>
      <c r="J234" s="20" t="s">
        <v>38</v>
      </c>
      <c r="K234" s="20" t="s">
        <v>37</v>
      </c>
    </row>
    <row r="235" spans="2:11" x14ac:dyDescent="0.35">
      <c r="B235" s="26" t="str">
        <v>Bellossom</v>
      </c>
      <c r="C235" s="26" t="str">
        <v>182</v>
      </c>
      <c r="D235" s="26" t="str">
        <v>2</v>
      </c>
      <c r="E235" s="26" t="str">
        <v>Normal</v>
      </c>
      <c r="H235" s="20" t="s">
        <v>1080</v>
      </c>
      <c r="I235" s="22" t="s">
        <v>861</v>
      </c>
      <c r="J235" s="20" t="s">
        <v>38</v>
      </c>
      <c r="K235" s="20" t="s">
        <v>37</v>
      </c>
    </row>
    <row r="236" spans="2:11" x14ac:dyDescent="0.35">
      <c r="B236" s="26" t="str">
        <v>Marill</v>
      </c>
      <c r="C236" s="26" t="str">
        <v>183</v>
      </c>
      <c r="D236" s="26" t="str">
        <v>2</v>
      </c>
      <c r="E236" s="26" t="str">
        <v>Normal</v>
      </c>
      <c r="H236" s="20" t="s">
        <v>1084</v>
      </c>
      <c r="I236" s="22" t="s">
        <v>920</v>
      </c>
      <c r="J236" s="20" t="s">
        <v>38</v>
      </c>
      <c r="K236" s="20" t="s">
        <v>37</v>
      </c>
    </row>
    <row r="237" spans="2:11" x14ac:dyDescent="0.35">
      <c r="B237" s="26" t="str">
        <v>Azumarill</v>
      </c>
      <c r="C237" s="26" t="str">
        <v>184</v>
      </c>
      <c r="D237" s="26" t="str">
        <v>2</v>
      </c>
      <c r="E237" s="26" t="str">
        <v>Normal</v>
      </c>
      <c r="H237" s="20" t="s">
        <v>1087</v>
      </c>
      <c r="I237" s="22" t="s">
        <v>853</v>
      </c>
      <c r="J237" s="20" t="s">
        <v>38</v>
      </c>
      <c r="K237" s="20" t="s">
        <v>37</v>
      </c>
    </row>
    <row r="238" spans="2:11" x14ac:dyDescent="0.35">
      <c r="B238" s="26" t="str">
        <v>Sudowoodo</v>
      </c>
      <c r="C238" s="26" t="str">
        <v>185</v>
      </c>
      <c r="D238" s="26" t="str">
        <v>2</v>
      </c>
      <c r="E238" s="26" t="str">
        <v>Normal</v>
      </c>
      <c r="H238" s="20" t="s">
        <v>1090</v>
      </c>
      <c r="I238" s="22" t="s">
        <v>286</v>
      </c>
      <c r="J238" s="20" t="s">
        <v>38</v>
      </c>
      <c r="K238" s="20" t="s">
        <v>37</v>
      </c>
    </row>
    <row r="239" spans="2:11" x14ac:dyDescent="0.35">
      <c r="B239" s="26" t="str">
        <v>Politoed</v>
      </c>
      <c r="C239" s="26" t="str">
        <v>186</v>
      </c>
      <c r="D239" s="26" t="str">
        <v>2</v>
      </c>
      <c r="E239" s="26" t="str">
        <v>Normal</v>
      </c>
      <c r="H239" s="20" t="s">
        <v>1095</v>
      </c>
      <c r="I239" s="22" t="s">
        <v>929</v>
      </c>
      <c r="J239" s="20" t="s">
        <v>38</v>
      </c>
      <c r="K239" s="20" t="s">
        <v>37</v>
      </c>
    </row>
    <row r="240" spans="2:11" x14ac:dyDescent="0.35">
      <c r="B240" s="26" t="str">
        <v>Hoppip</v>
      </c>
      <c r="C240" s="26" t="str">
        <v>187</v>
      </c>
      <c r="D240" s="26" t="str">
        <v>2</v>
      </c>
      <c r="E240" s="26" t="str">
        <v>Normal</v>
      </c>
      <c r="H240" s="20" t="s">
        <v>1099</v>
      </c>
      <c r="I240" s="22" t="s">
        <v>934</v>
      </c>
      <c r="J240" s="20" t="s">
        <v>38</v>
      </c>
      <c r="K240" s="20" t="s">
        <v>37</v>
      </c>
    </row>
    <row r="241" spans="2:11" x14ac:dyDescent="0.35">
      <c r="B241" s="26" t="str">
        <v>Skiploom</v>
      </c>
      <c r="C241" s="26" t="str">
        <v>188</v>
      </c>
      <c r="D241" s="26" t="str">
        <v>2</v>
      </c>
      <c r="E241" s="26" t="str">
        <v>Normal</v>
      </c>
      <c r="H241" s="20" t="s">
        <v>1102</v>
      </c>
      <c r="I241" s="22" t="s">
        <v>939</v>
      </c>
      <c r="J241" s="20" t="s">
        <v>38</v>
      </c>
      <c r="K241" s="20" t="s">
        <v>37</v>
      </c>
    </row>
    <row r="242" spans="2:11" x14ac:dyDescent="0.35">
      <c r="B242" s="26" t="str">
        <v>Jumpluff</v>
      </c>
      <c r="C242" s="26" t="str">
        <v>189</v>
      </c>
      <c r="D242" s="26" t="str">
        <v>2</v>
      </c>
      <c r="E242" s="26" t="str">
        <v>Normal</v>
      </c>
      <c r="H242" s="20" t="s">
        <v>1105</v>
      </c>
      <c r="I242" s="22" t="s">
        <v>495</v>
      </c>
      <c r="J242" s="20" t="s">
        <v>38</v>
      </c>
      <c r="K242" s="20" t="s">
        <v>37</v>
      </c>
    </row>
    <row r="243" spans="2:11" x14ac:dyDescent="0.35">
      <c r="B243" s="26" t="str">
        <v>Aipom</v>
      </c>
      <c r="C243" s="26" t="str">
        <v>190</v>
      </c>
      <c r="D243" s="26" t="str">
        <v>2</v>
      </c>
      <c r="E243" s="26" t="str">
        <v>Normal</v>
      </c>
      <c r="H243" s="20" t="s">
        <v>1108</v>
      </c>
      <c r="I243" s="22" t="s">
        <v>157</v>
      </c>
      <c r="J243" s="20" t="s">
        <v>38</v>
      </c>
      <c r="K243" s="20" t="s">
        <v>37</v>
      </c>
    </row>
    <row r="244" spans="2:11" x14ac:dyDescent="0.35">
      <c r="B244" s="26" t="str">
        <v>Sunkern</v>
      </c>
      <c r="C244" s="26" t="str">
        <v>191</v>
      </c>
      <c r="D244" s="26" t="str">
        <v>2</v>
      </c>
      <c r="E244" s="26" t="str">
        <v>Normal</v>
      </c>
      <c r="H244" s="20" t="s">
        <v>1112</v>
      </c>
      <c r="I244" s="22" t="s">
        <v>394</v>
      </c>
      <c r="J244" s="20" t="s">
        <v>38</v>
      </c>
      <c r="K244" s="20" t="s">
        <v>37</v>
      </c>
    </row>
    <row r="245" spans="2:11" x14ac:dyDescent="0.35">
      <c r="B245" s="26" t="str">
        <v>Sunflora</v>
      </c>
      <c r="C245" s="26" t="str">
        <v>192</v>
      </c>
      <c r="D245" s="26" t="str">
        <v>2</v>
      </c>
      <c r="E245" s="26" t="str">
        <v>Normal</v>
      </c>
      <c r="H245" s="20" t="s">
        <v>1116</v>
      </c>
      <c r="I245" s="22" t="s">
        <v>953</v>
      </c>
      <c r="J245" s="20" t="s">
        <v>38</v>
      </c>
      <c r="K245" s="20" t="s">
        <v>37</v>
      </c>
    </row>
    <row r="246" spans="2:11" x14ac:dyDescent="0.35">
      <c r="B246" s="26" t="str">
        <v>Yanma</v>
      </c>
      <c r="C246" s="26" t="str">
        <v>193</v>
      </c>
      <c r="D246" s="26" t="str">
        <v>2</v>
      </c>
      <c r="E246" s="26" t="str">
        <v>Normal</v>
      </c>
      <c r="H246" s="20" t="s">
        <v>1120</v>
      </c>
      <c r="I246" s="22" t="s">
        <v>957</v>
      </c>
      <c r="J246" s="20" t="s">
        <v>38</v>
      </c>
      <c r="K246" s="20" t="s">
        <v>37</v>
      </c>
    </row>
    <row r="247" spans="2:11" x14ac:dyDescent="0.35">
      <c r="B247" s="26" t="str">
        <v>Wooper</v>
      </c>
      <c r="C247" s="26" t="str">
        <v>194</v>
      </c>
      <c r="D247" s="26" t="str">
        <v>2</v>
      </c>
      <c r="E247" s="26" t="str">
        <v>Normal</v>
      </c>
      <c r="H247" s="20" t="s">
        <v>1124</v>
      </c>
      <c r="I247" s="22" t="s">
        <v>961</v>
      </c>
      <c r="J247" s="20" t="s">
        <v>38</v>
      </c>
      <c r="K247" s="20" t="s">
        <v>37</v>
      </c>
    </row>
    <row r="248" spans="2:11" x14ac:dyDescent="0.35">
      <c r="B248" s="26" t="str">
        <v>Quagsire</v>
      </c>
      <c r="C248" s="26" t="str">
        <v>195</v>
      </c>
      <c r="D248" s="26" t="str">
        <v>2</v>
      </c>
      <c r="E248" s="26" t="str">
        <v>Normal</v>
      </c>
      <c r="H248" s="20" t="s">
        <v>1128</v>
      </c>
      <c r="I248" s="22" t="s">
        <v>961</v>
      </c>
      <c r="J248" s="20" t="s">
        <v>113</v>
      </c>
      <c r="K248" s="20" t="s">
        <v>37</v>
      </c>
    </row>
    <row r="249" spans="2:11" x14ac:dyDescent="0.35">
      <c r="B249" s="26" t="str">
        <v>Espeon</v>
      </c>
      <c r="C249" s="26" t="str">
        <v>196</v>
      </c>
      <c r="D249" s="26" t="str">
        <v>2</v>
      </c>
      <c r="E249" s="26" t="str">
        <v>Normal</v>
      </c>
      <c r="H249" s="20" t="s">
        <v>1130</v>
      </c>
      <c r="I249" s="22" t="s">
        <v>513</v>
      </c>
      <c r="J249" s="20" t="s">
        <v>38</v>
      </c>
      <c r="K249" s="20" t="s">
        <v>37</v>
      </c>
    </row>
    <row r="250" spans="2:11" x14ac:dyDescent="0.35">
      <c r="B250" s="26" t="str">
        <v>Umbreon</v>
      </c>
      <c r="C250" s="26" t="str">
        <v>197</v>
      </c>
      <c r="D250" s="26" t="str">
        <v>2</v>
      </c>
      <c r="E250" s="26" t="str">
        <v>Normal</v>
      </c>
      <c r="H250" s="20" t="s">
        <v>1134</v>
      </c>
      <c r="I250" s="22" t="s">
        <v>968</v>
      </c>
      <c r="J250" s="20" t="s">
        <v>38</v>
      </c>
      <c r="K250" s="20" t="s">
        <v>37</v>
      </c>
    </row>
    <row r="251" spans="2:11" x14ac:dyDescent="0.35">
      <c r="B251" s="26" t="str">
        <v>Murkrow</v>
      </c>
      <c r="C251" s="26" t="str">
        <v>198</v>
      </c>
      <c r="D251" s="26" t="str">
        <v>2</v>
      </c>
      <c r="E251" s="26" t="str">
        <v>Normal</v>
      </c>
      <c r="H251" s="20" t="s">
        <v>1139</v>
      </c>
      <c r="I251" s="22" t="s">
        <v>972</v>
      </c>
      <c r="J251" s="20" t="s">
        <v>38</v>
      </c>
      <c r="K251" s="20" t="s">
        <v>37</v>
      </c>
    </row>
    <row r="252" spans="2:11" x14ac:dyDescent="0.35">
      <c r="B252" s="26" t="str">
        <v>Slowking</v>
      </c>
      <c r="C252" s="26" t="str">
        <v>199</v>
      </c>
      <c r="D252" s="26" t="str">
        <v>2</v>
      </c>
      <c r="E252" s="26" t="str">
        <v>Normal</v>
      </c>
      <c r="H252" s="20" t="s">
        <v>1143</v>
      </c>
      <c r="I252" s="22" t="s">
        <v>976</v>
      </c>
      <c r="J252" s="20" t="s">
        <v>38</v>
      </c>
      <c r="K252" s="20" t="s">
        <v>37</v>
      </c>
    </row>
    <row r="253" spans="2:11" x14ac:dyDescent="0.35">
      <c r="B253" s="26" t="str">
        <v>Galarian Slowking</v>
      </c>
      <c r="C253" s="26" t="str">
        <v>199</v>
      </c>
      <c r="D253" s="26" t="str">
        <v>8</v>
      </c>
      <c r="E253" s="26" t="str">
        <v>Normal</v>
      </c>
      <c r="H253" s="20" t="s">
        <v>1145</v>
      </c>
      <c r="I253" s="22" t="s">
        <v>980</v>
      </c>
      <c r="J253" s="20" t="s">
        <v>38</v>
      </c>
      <c r="K253" s="20" t="s">
        <v>37</v>
      </c>
    </row>
    <row r="254" spans="2:11" x14ac:dyDescent="0.35">
      <c r="B254" s="26" t="str">
        <v>Misdreavus</v>
      </c>
      <c r="C254" s="26" t="str">
        <v>200</v>
      </c>
      <c r="D254" s="26" t="str">
        <v>2</v>
      </c>
      <c r="E254" s="26" t="str">
        <v>Normal</v>
      </c>
      <c r="H254" s="20" t="s">
        <v>1149</v>
      </c>
      <c r="I254" s="22" t="s">
        <v>168</v>
      </c>
      <c r="J254" s="20" t="s">
        <v>38</v>
      </c>
      <c r="K254" s="20" t="s">
        <v>37</v>
      </c>
    </row>
    <row r="255" spans="2:11" x14ac:dyDescent="0.35">
      <c r="B255" s="26" t="str">
        <v>Unown</v>
      </c>
      <c r="C255" s="26" t="str">
        <v>201</v>
      </c>
      <c r="D255" s="26" t="str">
        <v>2</v>
      </c>
      <c r="E255" s="26" t="str">
        <v>Normal</v>
      </c>
      <c r="H255" s="20" t="s">
        <v>1152</v>
      </c>
      <c r="I255" s="22" t="s">
        <v>987</v>
      </c>
      <c r="J255" s="20" t="s">
        <v>38</v>
      </c>
      <c r="K255" s="20" t="s">
        <v>37</v>
      </c>
    </row>
    <row r="256" spans="2:11" x14ac:dyDescent="0.35">
      <c r="B256" s="26" t="str">
        <v>Wobbuffet</v>
      </c>
      <c r="C256" s="26" t="str">
        <v>202</v>
      </c>
      <c r="D256" s="26" t="str">
        <v>2</v>
      </c>
      <c r="E256" s="26" t="str">
        <v>Normal</v>
      </c>
      <c r="H256" s="20" t="s">
        <v>1156</v>
      </c>
      <c r="I256" s="22" t="s">
        <v>611</v>
      </c>
      <c r="J256" s="20" t="s">
        <v>38</v>
      </c>
      <c r="K256" s="20" t="s">
        <v>37</v>
      </c>
    </row>
    <row r="257" spans="2:11" x14ac:dyDescent="0.35">
      <c r="B257" s="26" t="str">
        <v>Girafarig</v>
      </c>
      <c r="C257" s="26" t="str">
        <v>203</v>
      </c>
      <c r="D257" s="26" t="str">
        <v>2</v>
      </c>
      <c r="E257" s="26" t="str">
        <v>Normal</v>
      </c>
      <c r="H257" s="20" t="s">
        <v>1159</v>
      </c>
      <c r="I257" s="22" t="s">
        <v>995</v>
      </c>
      <c r="J257" s="20" t="s">
        <v>38</v>
      </c>
      <c r="K257" s="20" t="s">
        <v>37</v>
      </c>
    </row>
    <row r="258" spans="2:11" x14ac:dyDescent="0.35">
      <c r="B258" s="26" t="str">
        <v>Pineco</v>
      </c>
      <c r="C258" s="26" t="str">
        <v>204</v>
      </c>
      <c r="D258" s="26" t="str">
        <v>2</v>
      </c>
      <c r="E258" s="26" t="str">
        <v>Normal</v>
      </c>
      <c r="H258" s="20" t="s">
        <v>1163</v>
      </c>
      <c r="I258" s="22" t="s">
        <v>995</v>
      </c>
      <c r="J258" s="20" t="s">
        <v>38</v>
      </c>
      <c r="K258" s="20" t="s">
        <v>37</v>
      </c>
    </row>
    <row r="259" spans="2:11" x14ac:dyDescent="0.35">
      <c r="B259" s="26" t="str">
        <v>Forretress</v>
      </c>
      <c r="C259" s="26" t="str">
        <v>205</v>
      </c>
      <c r="D259" s="26" t="str">
        <v>2</v>
      </c>
      <c r="E259" s="26" t="str">
        <v>Normal</v>
      </c>
      <c r="H259" s="20" t="s">
        <v>1165</v>
      </c>
      <c r="I259" s="22" t="s">
        <v>998</v>
      </c>
      <c r="J259" s="20" t="s">
        <v>38</v>
      </c>
      <c r="K259" s="20" t="s">
        <v>37</v>
      </c>
    </row>
    <row r="260" spans="2:11" x14ac:dyDescent="0.35">
      <c r="B260" s="26" t="str">
        <v>Dunsparce</v>
      </c>
      <c r="C260" s="26" t="str">
        <v>206</v>
      </c>
      <c r="D260" s="26" t="str">
        <v>2</v>
      </c>
      <c r="E260" s="26" t="str">
        <v>Normal</v>
      </c>
      <c r="H260" s="20" t="s">
        <v>1168</v>
      </c>
      <c r="I260" s="22" t="s">
        <v>842</v>
      </c>
      <c r="J260" s="20" t="s">
        <v>38</v>
      </c>
      <c r="K260" s="20" t="s">
        <v>37</v>
      </c>
    </row>
    <row r="261" spans="2:11" x14ac:dyDescent="0.35">
      <c r="B261" s="26" t="str">
        <v>Gligar</v>
      </c>
      <c r="C261" s="26" t="str">
        <v>207</v>
      </c>
      <c r="D261" s="26" t="str">
        <v>2</v>
      </c>
      <c r="E261" s="26" t="str">
        <v>Normal</v>
      </c>
      <c r="H261" s="20" t="s">
        <v>1171</v>
      </c>
      <c r="I261" s="22" t="s">
        <v>1005</v>
      </c>
      <c r="J261" s="20" t="s">
        <v>38</v>
      </c>
      <c r="K261" s="20" t="s">
        <v>37</v>
      </c>
    </row>
    <row r="262" spans="2:11" x14ac:dyDescent="0.35">
      <c r="B262" s="26" t="str">
        <v>Steelix</v>
      </c>
      <c r="C262" s="26" t="str">
        <v>208</v>
      </c>
      <c r="D262" s="26" t="str">
        <v>2</v>
      </c>
      <c r="E262" s="26" t="str">
        <v>Normal</v>
      </c>
      <c r="H262" s="20" t="s">
        <v>1175</v>
      </c>
      <c r="I262" s="22" t="s">
        <v>1008</v>
      </c>
      <c r="J262" s="20" t="s">
        <v>38</v>
      </c>
      <c r="K262" s="20" t="s">
        <v>37</v>
      </c>
    </row>
    <row r="263" spans="2:11" x14ac:dyDescent="0.35">
      <c r="B263" s="26" t="str">
        <v>Mega Steelix</v>
      </c>
      <c r="C263" s="26" t="str">
        <v>208</v>
      </c>
      <c r="D263" s="26" t="str">
        <v>2</v>
      </c>
      <c r="E263" s="26" t="str">
        <v>Normal</v>
      </c>
      <c r="H263" s="20" t="s">
        <v>1179</v>
      </c>
      <c r="I263" s="22" t="s">
        <v>1008</v>
      </c>
      <c r="J263" s="20" t="s">
        <v>38</v>
      </c>
      <c r="K263" s="20" t="s">
        <v>37</v>
      </c>
    </row>
    <row r="264" spans="2:11" x14ac:dyDescent="0.35">
      <c r="B264" s="26" t="str">
        <v>Snubbull</v>
      </c>
      <c r="C264" s="26" t="str">
        <v>209</v>
      </c>
      <c r="D264" s="26" t="str">
        <v>2</v>
      </c>
      <c r="E264" s="26" t="str">
        <v>Normal</v>
      </c>
      <c r="H264" s="20" t="s">
        <v>1180</v>
      </c>
      <c r="I264" s="22" t="s">
        <v>1012</v>
      </c>
      <c r="J264" s="20" t="s">
        <v>38</v>
      </c>
      <c r="K264" s="20" t="s">
        <v>37</v>
      </c>
    </row>
    <row r="265" spans="2:11" x14ac:dyDescent="0.35">
      <c r="B265" s="26" t="str">
        <v>Granbull</v>
      </c>
      <c r="C265" s="26" t="str">
        <v>210</v>
      </c>
      <c r="D265" s="26" t="str">
        <v>2</v>
      </c>
      <c r="E265" s="26" t="str">
        <v>Normal</v>
      </c>
      <c r="H265" s="20" t="s">
        <v>1185</v>
      </c>
      <c r="I265" s="22" t="s">
        <v>1015</v>
      </c>
      <c r="J265" s="20" t="s">
        <v>38</v>
      </c>
      <c r="K265" s="20" t="s">
        <v>37</v>
      </c>
    </row>
    <row r="266" spans="2:11" x14ac:dyDescent="0.35">
      <c r="B266" s="26" t="str">
        <v>Qwilfish</v>
      </c>
      <c r="C266" s="26" t="str">
        <v>211</v>
      </c>
      <c r="D266" s="26" t="str">
        <v>2</v>
      </c>
      <c r="E266" s="26" t="str">
        <v>Normal</v>
      </c>
      <c r="H266" s="20" t="s">
        <v>1189</v>
      </c>
      <c r="I266" s="22" t="s">
        <v>1015</v>
      </c>
      <c r="J266" s="20" t="s">
        <v>38</v>
      </c>
      <c r="K266" s="20" t="s">
        <v>37</v>
      </c>
    </row>
    <row r="267" spans="2:11" x14ac:dyDescent="0.35">
      <c r="B267" s="26" t="str">
        <v>Scizor</v>
      </c>
      <c r="C267" s="26" t="str">
        <v>212</v>
      </c>
      <c r="D267" s="26" t="str">
        <v>2</v>
      </c>
      <c r="E267" s="26" t="str">
        <v>Normal</v>
      </c>
      <c r="H267" s="20" t="s">
        <v>1190</v>
      </c>
      <c r="I267" s="22" t="s">
        <v>904</v>
      </c>
      <c r="J267" s="20" t="s">
        <v>38</v>
      </c>
      <c r="K267" s="20" t="s">
        <v>37</v>
      </c>
    </row>
    <row r="268" spans="2:11" x14ac:dyDescent="0.35">
      <c r="B268" s="26" t="str">
        <v>Mega Scizor</v>
      </c>
      <c r="C268" s="26" t="str">
        <v>212</v>
      </c>
      <c r="D268" s="26" t="str">
        <v>2</v>
      </c>
      <c r="E268" s="26" t="str">
        <v>Normal</v>
      </c>
      <c r="H268" s="20" t="s">
        <v>1195</v>
      </c>
      <c r="I268" s="22" t="s">
        <v>223</v>
      </c>
      <c r="J268" s="20" t="s">
        <v>38</v>
      </c>
      <c r="K268" s="20" t="s">
        <v>37</v>
      </c>
    </row>
    <row r="269" spans="2:11" x14ac:dyDescent="0.35">
      <c r="B269" s="26" t="str">
        <v>Shuckle</v>
      </c>
      <c r="C269" s="26" t="str">
        <v>213</v>
      </c>
      <c r="D269" s="26" t="str">
        <v>2</v>
      </c>
      <c r="E269" s="26" t="str">
        <v>Normal</v>
      </c>
      <c r="H269" s="20" t="s">
        <v>1199</v>
      </c>
      <c r="I269" s="22" t="s">
        <v>370</v>
      </c>
      <c r="J269" s="20" t="s">
        <v>38</v>
      </c>
      <c r="K269" s="20" t="s">
        <v>37</v>
      </c>
    </row>
    <row r="270" spans="2:11" x14ac:dyDescent="0.35">
      <c r="B270" s="26" t="str">
        <v>Heracross</v>
      </c>
      <c r="C270" s="26" t="str">
        <v>214</v>
      </c>
      <c r="D270" s="26" t="str">
        <v>2</v>
      </c>
      <c r="E270" s="26" t="str">
        <v>Normal</v>
      </c>
      <c r="H270" s="20" t="s">
        <v>1202</v>
      </c>
      <c r="I270" s="22" t="s">
        <v>297</v>
      </c>
      <c r="J270" s="20" t="s">
        <v>38</v>
      </c>
      <c r="K270" s="20" t="s">
        <v>37</v>
      </c>
    </row>
    <row r="271" spans="2:11" x14ac:dyDescent="0.35">
      <c r="B271" s="26" t="str">
        <v>Mega Heracross</v>
      </c>
      <c r="C271" s="26" t="str">
        <v>214</v>
      </c>
      <c r="D271" s="26" t="str">
        <v>2</v>
      </c>
      <c r="E271" s="26" t="str">
        <v>Normal</v>
      </c>
      <c r="H271" s="20" t="s">
        <v>1207</v>
      </c>
      <c r="I271" s="22" t="s">
        <v>1030</v>
      </c>
      <c r="J271" s="20" t="s">
        <v>38</v>
      </c>
      <c r="K271" s="20" t="s">
        <v>37</v>
      </c>
    </row>
    <row r="272" spans="2:11" x14ac:dyDescent="0.35">
      <c r="B272" s="26" t="str">
        <v>Sneasel</v>
      </c>
      <c r="C272" s="26" t="str">
        <v>215</v>
      </c>
      <c r="D272" s="26" t="str">
        <v>2</v>
      </c>
      <c r="E272" s="26" t="str">
        <v>Normal</v>
      </c>
      <c r="H272" s="20" t="s">
        <v>1209</v>
      </c>
      <c r="I272" s="22" t="s">
        <v>1034</v>
      </c>
      <c r="J272" s="20" t="s">
        <v>38</v>
      </c>
      <c r="K272" s="20" t="s">
        <v>37</v>
      </c>
    </row>
    <row r="273" spans="2:11" x14ac:dyDescent="0.35">
      <c r="B273" s="26" t="str">
        <v>Teddiursa</v>
      </c>
      <c r="C273" s="26" t="str">
        <v>216</v>
      </c>
      <c r="D273" s="26" t="str">
        <v>2</v>
      </c>
      <c r="E273" s="26" t="str">
        <v>Normal</v>
      </c>
      <c r="H273" s="20" t="s">
        <v>1213</v>
      </c>
      <c r="I273" s="22" t="s">
        <v>416</v>
      </c>
      <c r="J273" s="20" t="s">
        <v>38</v>
      </c>
      <c r="K273" s="20" t="s">
        <v>37</v>
      </c>
    </row>
    <row r="274" spans="2:11" x14ac:dyDescent="0.35">
      <c r="B274" s="26" t="str">
        <v>Ursaring</v>
      </c>
      <c r="C274" s="26" t="str">
        <v>217</v>
      </c>
      <c r="D274" s="26" t="str">
        <v>2</v>
      </c>
      <c r="E274" s="26" t="str">
        <v>Normal</v>
      </c>
      <c r="H274" s="20" t="s">
        <v>1217</v>
      </c>
      <c r="I274" s="22" t="s">
        <v>1040</v>
      </c>
      <c r="J274" s="20" t="s">
        <v>38</v>
      </c>
      <c r="K274" s="20" t="s">
        <v>37</v>
      </c>
    </row>
    <row r="275" spans="2:11" x14ac:dyDescent="0.35">
      <c r="B275" s="26" t="str">
        <v>Slugma</v>
      </c>
      <c r="C275" s="26" t="str">
        <v>218</v>
      </c>
      <c r="D275" s="26" t="str">
        <v>2</v>
      </c>
      <c r="E275" s="26" t="str">
        <v>Normal</v>
      </c>
      <c r="H275" s="20" t="s">
        <v>1220</v>
      </c>
      <c r="I275" s="22" t="s">
        <v>1040</v>
      </c>
      <c r="J275" s="20" t="s">
        <v>38</v>
      </c>
      <c r="K275" s="20" t="s">
        <v>37</v>
      </c>
    </row>
    <row r="276" spans="2:11" x14ac:dyDescent="0.35">
      <c r="B276" s="26" t="str">
        <v>Magcargo</v>
      </c>
      <c r="C276" s="26" t="str">
        <v>219</v>
      </c>
      <c r="D276" s="26" t="str">
        <v>2</v>
      </c>
      <c r="E276" s="26" t="str">
        <v>Normal</v>
      </c>
      <c r="H276" s="20" t="s">
        <v>1222</v>
      </c>
      <c r="I276" s="22" t="s">
        <v>202</v>
      </c>
      <c r="J276" s="20" t="s">
        <v>38</v>
      </c>
      <c r="K276" s="20" t="s">
        <v>37</v>
      </c>
    </row>
    <row r="277" spans="2:11" x14ac:dyDescent="0.35">
      <c r="B277" s="26" t="str">
        <v>Swinub</v>
      </c>
      <c r="C277" s="26" t="str">
        <v>220</v>
      </c>
      <c r="D277" s="26" t="str">
        <v>2</v>
      </c>
      <c r="E277" s="26" t="str">
        <v>Normal</v>
      </c>
      <c r="H277" s="20" t="s">
        <v>1225</v>
      </c>
      <c r="I277" s="22" t="s">
        <v>857</v>
      </c>
      <c r="J277" s="20" t="s">
        <v>38</v>
      </c>
      <c r="K277" s="20" t="s">
        <v>37</v>
      </c>
    </row>
    <row r="278" spans="2:11" x14ac:dyDescent="0.35">
      <c r="B278" s="26" t="str">
        <v>Piloswine</v>
      </c>
      <c r="C278" s="26" t="str">
        <v>221</v>
      </c>
      <c r="D278" s="26" t="str">
        <v>2</v>
      </c>
      <c r="E278" s="26" t="str">
        <v>Normal</v>
      </c>
      <c r="H278" s="20" t="s">
        <v>1230</v>
      </c>
      <c r="I278" s="22" t="s">
        <v>521</v>
      </c>
      <c r="J278" s="20" t="s">
        <v>38</v>
      </c>
      <c r="K278" s="20" t="s">
        <v>37</v>
      </c>
    </row>
    <row r="279" spans="2:11" x14ac:dyDescent="0.35">
      <c r="B279" s="26" t="str">
        <v>Corsola</v>
      </c>
      <c r="C279" s="26" t="str">
        <v>222</v>
      </c>
      <c r="D279" s="26" t="str">
        <v>2</v>
      </c>
      <c r="E279" s="26" t="str">
        <v>Normal</v>
      </c>
      <c r="H279" s="20" t="s">
        <v>1234</v>
      </c>
      <c r="I279" s="22" t="s">
        <v>1054</v>
      </c>
      <c r="J279" s="20" t="s">
        <v>38</v>
      </c>
      <c r="K279" s="20" t="s">
        <v>37</v>
      </c>
    </row>
    <row r="280" spans="2:11" x14ac:dyDescent="0.35">
      <c r="B280" s="26" t="str">
        <v>Galarian Corsola</v>
      </c>
      <c r="C280" s="26" t="str">
        <v>222</v>
      </c>
      <c r="D280" s="26" t="str">
        <v>2</v>
      </c>
      <c r="E280" s="26" t="str">
        <v>Normal</v>
      </c>
      <c r="H280" s="20" t="s">
        <v>1238</v>
      </c>
      <c r="I280" s="22" t="s">
        <v>343</v>
      </c>
      <c r="J280" s="20" t="s">
        <v>38</v>
      </c>
      <c r="K280" s="20" t="s">
        <v>37</v>
      </c>
    </row>
    <row r="281" spans="2:11" x14ac:dyDescent="0.35">
      <c r="B281" s="26" t="str">
        <v>Remoraid</v>
      </c>
      <c r="C281" s="26" t="str">
        <v>223</v>
      </c>
      <c r="D281" s="26" t="str">
        <v>2</v>
      </c>
      <c r="E281" s="26" t="str">
        <v>Normal</v>
      </c>
      <c r="H281" s="20" t="s">
        <v>1242</v>
      </c>
      <c r="I281" s="22" t="s">
        <v>1059</v>
      </c>
      <c r="J281" s="20" t="s">
        <v>38</v>
      </c>
      <c r="K281" s="20" t="s">
        <v>37</v>
      </c>
    </row>
    <row r="282" spans="2:11" x14ac:dyDescent="0.35">
      <c r="B282" s="26" t="str">
        <v>Octillery</v>
      </c>
      <c r="C282" s="26" t="str">
        <v>224</v>
      </c>
      <c r="D282" s="26" t="str">
        <v>2</v>
      </c>
      <c r="E282" s="26" t="str">
        <v>Normal</v>
      </c>
      <c r="H282" s="20" t="s">
        <v>1245</v>
      </c>
      <c r="I282" s="22" t="s">
        <v>1063</v>
      </c>
      <c r="J282" s="20" t="s">
        <v>38</v>
      </c>
      <c r="K282" s="20" t="s">
        <v>37</v>
      </c>
    </row>
    <row r="283" spans="2:11" x14ac:dyDescent="0.35">
      <c r="B283" s="26" t="str">
        <v>Delibird</v>
      </c>
      <c r="C283" s="26" t="str">
        <v>225</v>
      </c>
      <c r="D283" s="26" t="str">
        <v>2</v>
      </c>
      <c r="E283" s="26" t="str">
        <v>Normal</v>
      </c>
      <c r="H283" s="20" t="s">
        <v>1248</v>
      </c>
      <c r="I283" s="22" t="s">
        <v>1063</v>
      </c>
      <c r="J283" s="20" t="s">
        <v>38</v>
      </c>
      <c r="K283" s="20" t="s">
        <v>37</v>
      </c>
    </row>
    <row r="284" spans="2:11" x14ac:dyDescent="0.35">
      <c r="B284" s="26" t="str">
        <v>Mantine</v>
      </c>
      <c r="C284" s="26" t="str">
        <v>226</v>
      </c>
      <c r="D284" s="26" t="str">
        <v>2</v>
      </c>
      <c r="E284" s="26" t="str">
        <v>Normal</v>
      </c>
      <c r="H284" s="20" t="s">
        <v>1250</v>
      </c>
      <c r="I284" s="22" t="s">
        <v>508</v>
      </c>
      <c r="J284" s="20" t="s">
        <v>38</v>
      </c>
      <c r="K284" s="20" t="s">
        <v>37</v>
      </c>
    </row>
    <row r="285" spans="2:11" x14ac:dyDescent="0.35">
      <c r="B285" s="26" t="str">
        <v>Skarmory</v>
      </c>
      <c r="C285" s="26" t="str">
        <v>227</v>
      </c>
      <c r="D285" s="26" t="str">
        <v>2</v>
      </c>
      <c r="E285" s="26" t="str">
        <v>Normal</v>
      </c>
      <c r="H285" s="20" t="s">
        <v>1254</v>
      </c>
      <c r="I285" s="22" t="s">
        <v>1070</v>
      </c>
      <c r="J285" s="20" t="s">
        <v>38</v>
      </c>
      <c r="K285" s="20" t="s">
        <v>37</v>
      </c>
    </row>
    <row r="286" spans="2:11" x14ac:dyDescent="0.35">
      <c r="B286" s="26" t="str">
        <v>Houndour</v>
      </c>
      <c r="C286" s="26" t="str">
        <v>228</v>
      </c>
      <c r="D286" s="26" t="str">
        <v>2</v>
      </c>
      <c r="E286" s="26" t="str">
        <v>Normal</v>
      </c>
      <c r="H286" s="20" t="s">
        <v>1256</v>
      </c>
      <c r="I286" s="22" t="s">
        <v>1074</v>
      </c>
      <c r="J286" s="20" t="s">
        <v>38</v>
      </c>
      <c r="K286" s="20" t="s">
        <v>37</v>
      </c>
    </row>
    <row r="287" spans="2:11" x14ac:dyDescent="0.35">
      <c r="B287" s="26" t="str">
        <v>Houndoom</v>
      </c>
      <c r="C287" s="26" t="str">
        <v>229</v>
      </c>
      <c r="D287" s="26" t="str">
        <v>2</v>
      </c>
      <c r="E287" s="26" t="str">
        <v>Normal</v>
      </c>
      <c r="H287" s="20" t="s">
        <v>1258</v>
      </c>
      <c r="I287" s="22" t="s">
        <v>1079</v>
      </c>
      <c r="J287" s="20" t="s">
        <v>38</v>
      </c>
      <c r="K287" s="20" t="s">
        <v>37</v>
      </c>
    </row>
    <row r="288" spans="2:11" x14ac:dyDescent="0.35">
      <c r="B288" s="26" t="str">
        <v>Mega Houndoom</v>
      </c>
      <c r="C288" s="26" t="str">
        <v>229</v>
      </c>
      <c r="D288" s="26" t="str">
        <v>2</v>
      </c>
      <c r="E288" s="26" t="str">
        <v>Normal</v>
      </c>
      <c r="H288" s="20" t="s">
        <v>1261</v>
      </c>
      <c r="I288" s="22" t="s">
        <v>1083</v>
      </c>
      <c r="J288" s="20" t="s">
        <v>38</v>
      </c>
      <c r="K288" s="20" t="s">
        <v>37</v>
      </c>
    </row>
    <row r="289" spans="2:11" x14ac:dyDescent="0.35">
      <c r="B289" s="26" t="str">
        <v>Kingdra</v>
      </c>
      <c r="C289" s="26" t="str">
        <v>230</v>
      </c>
      <c r="D289" s="26" t="str">
        <v>2</v>
      </c>
      <c r="E289" s="26" t="str">
        <v>Normal</v>
      </c>
      <c r="H289" s="20" t="s">
        <v>1265</v>
      </c>
      <c r="I289" s="22" t="s">
        <v>328</v>
      </c>
      <c r="J289" s="20" t="s">
        <v>38</v>
      </c>
      <c r="K289" s="20" t="s">
        <v>37</v>
      </c>
    </row>
    <row r="290" spans="2:11" x14ac:dyDescent="0.35">
      <c r="B290" s="26" t="str">
        <v>Phanpy</v>
      </c>
      <c r="C290" s="26" t="str">
        <v>231</v>
      </c>
      <c r="D290" s="26" t="str">
        <v>2</v>
      </c>
      <c r="E290" s="26" t="str">
        <v>Normal</v>
      </c>
      <c r="H290" s="20" t="s">
        <v>1268</v>
      </c>
      <c r="I290" s="22" t="s">
        <v>69</v>
      </c>
      <c r="J290" s="20" t="s">
        <v>38</v>
      </c>
      <c r="K290" s="20" t="s">
        <v>37</v>
      </c>
    </row>
    <row r="291" spans="2:11" x14ac:dyDescent="0.35">
      <c r="B291" s="26" t="str">
        <v>Donphan</v>
      </c>
      <c r="C291" s="26" t="str">
        <v>232</v>
      </c>
      <c r="D291" s="26" t="str">
        <v>2</v>
      </c>
      <c r="E291" s="26" t="str">
        <v>Normal</v>
      </c>
      <c r="H291" s="20" t="s">
        <v>1272</v>
      </c>
      <c r="I291" s="22" t="s">
        <v>1094</v>
      </c>
      <c r="J291" s="20" t="s">
        <v>38</v>
      </c>
      <c r="K291" s="20" t="s">
        <v>37</v>
      </c>
    </row>
    <row r="292" spans="2:11" x14ac:dyDescent="0.35">
      <c r="B292" s="26" t="str">
        <v>Porygon2</v>
      </c>
      <c r="C292" s="26" t="str">
        <v>233</v>
      </c>
      <c r="D292" s="26" t="str">
        <v>2</v>
      </c>
      <c r="E292" s="26" t="str">
        <v>Normal</v>
      </c>
      <c r="H292" s="20" t="s">
        <v>1275</v>
      </c>
      <c r="I292" s="22" t="s">
        <v>1098</v>
      </c>
      <c r="J292" s="20" t="s">
        <v>38</v>
      </c>
      <c r="K292" s="20" t="s">
        <v>37</v>
      </c>
    </row>
    <row r="293" spans="2:11" x14ac:dyDescent="0.35">
      <c r="B293" s="26" t="str">
        <v>Stantler</v>
      </c>
      <c r="C293" s="26" t="str">
        <v>234</v>
      </c>
      <c r="D293" s="26" t="str">
        <v>2</v>
      </c>
      <c r="E293" s="26" t="str">
        <v>Normal</v>
      </c>
      <c r="H293" s="20" t="s">
        <v>1279</v>
      </c>
      <c r="I293" s="22" t="s">
        <v>142</v>
      </c>
      <c r="J293" s="20" t="s">
        <v>38</v>
      </c>
      <c r="K293" s="20" t="s">
        <v>37</v>
      </c>
    </row>
    <row r="294" spans="2:11" x14ac:dyDescent="0.35">
      <c r="B294" s="26" t="str">
        <v>Smeargle</v>
      </c>
      <c r="C294" s="26" t="str">
        <v>235</v>
      </c>
      <c r="D294" s="26" t="str">
        <v>2</v>
      </c>
      <c r="E294" s="26" t="str">
        <v>Normal</v>
      </c>
      <c r="H294" s="20" t="s">
        <v>1282</v>
      </c>
      <c r="I294" s="22" t="s">
        <v>105</v>
      </c>
      <c r="J294" s="20" t="s">
        <v>38</v>
      </c>
      <c r="K294" s="20" t="s">
        <v>37</v>
      </c>
    </row>
    <row r="295" spans="2:11" x14ac:dyDescent="0.35">
      <c r="B295" s="26" t="str">
        <v>Tyrogue</v>
      </c>
      <c r="C295" s="26" t="str">
        <v>236</v>
      </c>
      <c r="D295" s="26" t="str">
        <v>2</v>
      </c>
      <c r="E295" s="26" t="str">
        <v>Normal</v>
      </c>
      <c r="H295" s="20" t="s">
        <v>1285</v>
      </c>
      <c r="I295" s="22" t="s">
        <v>1019</v>
      </c>
      <c r="J295" s="20" t="s">
        <v>38</v>
      </c>
      <c r="K295" s="20" t="s">
        <v>37</v>
      </c>
    </row>
    <row r="296" spans="2:11" x14ac:dyDescent="0.35">
      <c r="B296" s="26" t="str">
        <v>Hitmontop</v>
      </c>
      <c r="C296" s="26" t="str">
        <v>237</v>
      </c>
      <c r="D296" s="26" t="str">
        <v>2</v>
      </c>
      <c r="E296" s="26" t="str">
        <v>Normal</v>
      </c>
      <c r="H296" s="20" t="s">
        <v>1288</v>
      </c>
      <c r="I296" s="22" t="s">
        <v>1111</v>
      </c>
      <c r="J296" s="20" t="s">
        <v>38</v>
      </c>
      <c r="K296" s="20" t="s">
        <v>37</v>
      </c>
    </row>
    <row r="297" spans="2:11" x14ac:dyDescent="0.35">
      <c r="B297" s="26" t="str">
        <v>Smoochum</v>
      </c>
      <c r="C297" s="26" t="str">
        <v>238</v>
      </c>
      <c r="D297" s="26" t="str">
        <v>2</v>
      </c>
      <c r="E297" s="26" t="str">
        <v>Normal</v>
      </c>
      <c r="H297" s="20" t="s">
        <v>1292</v>
      </c>
      <c r="I297" s="22" t="s">
        <v>1115</v>
      </c>
      <c r="J297" s="20" t="s">
        <v>38</v>
      </c>
      <c r="K297" s="20" t="s">
        <v>913</v>
      </c>
    </row>
    <row r="298" spans="2:11" x14ac:dyDescent="0.35">
      <c r="B298" s="26" t="str">
        <v>Elekid</v>
      </c>
      <c r="C298" s="26" t="str">
        <v>239</v>
      </c>
      <c r="D298" s="26" t="str">
        <v>2</v>
      </c>
      <c r="E298" s="26" t="str">
        <v>Normal</v>
      </c>
      <c r="H298" s="20" t="s">
        <v>1295</v>
      </c>
      <c r="I298" s="22" t="s">
        <v>1119</v>
      </c>
      <c r="J298" s="20" t="s">
        <v>38</v>
      </c>
      <c r="K298" s="20" t="s">
        <v>913</v>
      </c>
    </row>
    <row r="299" spans="2:11" x14ac:dyDescent="0.35">
      <c r="B299" s="26" t="str">
        <v>Magby</v>
      </c>
      <c r="C299" s="26" t="str">
        <v>240</v>
      </c>
      <c r="D299" s="26" t="str">
        <v>2</v>
      </c>
      <c r="E299" s="26" t="str">
        <v>Normal</v>
      </c>
      <c r="H299" s="20" t="s">
        <v>1298</v>
      </c>
      <c r="I299" s="22" t="s">
        <v>399</v>
      </c>
      <c r="J299" s="20" t="s">
        <v>38</v>
      </c>
      <c r="K299" s="20" t="s">
        <v>913</v>
      </c>
    </row>
    <row r="300" spans="2:11" x14ac:dyDescent="0.35">
      <c r="B300" s="26" t="str">
        <v>Miltank</v>
      </c>
      <c r="C300" s="26" t="str">
        <v>241</v>
      </c>
      <c r="D300" s="26" t="str">
        <v>2</v>
      </c>
      <c r="E300" s="26" t="str">
        <v>Normal</v>
      </c>
      <c r="H300" s="20" t="s">
        <v>1301</v>
      </c>
      <c r="I300" s="22" t="s">
        <v>1127</v>
      </c>
      <c r="J300" s="20" t="s">
        <v>38</v>
      </c>
      <c r="K300" s="20" t="s">
        <v>37</v>
      </c>
    </row>
    <row r="301" spans="2:11" x14ac:dyDescent="0.35">
      <c r="B301" s="26" t="str">
        <v>Blissey</v>
      </c>
      <c r="C301" s="26" t="str">
        <v>242</v>
      </c>
      <c r="D301" s="26" t="str">
        <v>2</v>
      </c>
      <c r="E301" s="26" t="str">
        <v>Normal</v>
      </c>
      <c r="H301" s="20" t="s">
        <v>1303</v>
      </c>
      <c r="I301" s="22" t="s">
        <v>1129</v>
      </c>
      <c r="J301" s="20" t="s">
        <v>38</v>
      </c>
      <c r="K301" s="20" t="s">
        <v>37</v>
      </c>
    </row>
    <row r="302" spans="2:11" x14ac:dyDescent="0.35">
      <c r="B302" s="26" t="str">
        <v>Raikou</v>
      </c>
      <c r="C302" s="26" t="str">
        <v>243</v>
      </c>
      <c r="D302" s="26" t="str">
        <v>2</v>
      </c>
      <c r="E302" s="26" t="str">
        <v>Sub Legendary</v>
      </c>
      <c r="H302" s="20" t="s">
        <v>1305</v>
      </c>
      <c r="I302" s="22" t="s">
        <v>1133</v>
      </c>
      <c r="J302" s="20" t="s">
        <v>38</v>
      </c>
      <c r="K302" s="20" t="s">
        <v>37</v>
      </c>
    </row>
    <row r="303" spans="2:11" x14ac:dyDescent="0.35">
      <c r="B303" s="26" t="str">
        <v>Entei</v>
      </c>
      <c r="C303" s="26" t="str">
        <v>244</v>
      </c>
      <c r="D303" s="26" t="str">
        <v>2</v>
      </c>
      <c r="E303" s="26" t="str">
        <v>Sub Legendary</v>
      </c>
      <c r="H303" s="20" t="s">
        <v>1310</v>
      </c>
      <c r="I303" s="22" t="s">
        <v>1133</v>
      </c>
      <c r="J303" s="20" t="s">
        <v>38</v>
      </c>
      <c r="K303" s="20" t="s">
        <v>37</v>
      </c>
    </row>
    <row r="304" spans="2:11" x14ac:dyDescent="0.35">
      <c r="B304" s="26" t="str">
        <v>Suicune</v>
      </c>
      <c r="C304" s="26" t="str">
        <v>245</v>
      </c>
      <c r="D304" s="26" t="str">
        <v>2</v>
      </c>
      <c r="E304" s="26" t="str">
        <v>Sub Legendary</v>
      </c>
      <c r="H304" s="20" t="s">
        <v>1313</v>
      </c>
      <c r="I304" s="22" t="s">
        <v>1138</v>
      </c>
      <c r="J304" s="20" t="s">
        <v>38</v>
      </c>
      <c r="K304" s="20" t="s">
        <v>943</v>
      </c>
    </row>
    <row r="305" spans="2:11" x14ac:dyDescent="0.35">
      <c r="B305" s="26" t="str">
        <v>Larvitar</v>
      </c>
      <c r="C305" s="26" t="str">
        <v>246</v>
      </c>
      <c r="D305" s="26" t="str">
        <v>2</v>
      </c>
      <c r="E305" s="26" t="str">
        <v>Normal</v>
      </c>
      <c r="H305" s="20" t="s">
        <v>1316</v>
      </c>
      <c r="I305" s="22" t="s">
        <v>781</v>
      </c>
      <c r="J305" s="20" t="s">
        <v>38</v>
      </c>
      <c r="K305" s="20" t="s">
        <v>943</v>
      </c>
    </row>
    <row r="306" spans="2:11" x14ac:dyDescent="0.35">
      <c r="B306" s="26" t="str">
        <v>Pupitar</v>
      </c>
      <c r="C306" s="26" t="str">
        <v>247</v>
      </c>
      <c r="D306" s="26" t="str">
        <v>2</v>
      </c>
      <c r="E306" s="26" t="str">
        <v>Normal</v>
      </c>
      <c r="H306" s="20" t="s">
        <v>1320</v>
      </c>
      <c r="I306" s="22" t="s">
        <v>209</v>
      </c>
      <c r="J306" s="20" t="s">
        <v>38</v>
      </c>
      <c r="K306" s="20" t="s">
        <v>952</v>
      </c>
    </row>
    <row r="307" spans="2:11" x14ac:dyDescent="0.35">
      <c r="B307" s="26" t="str">
        <v>Tyranitar</v>
      </c>
      <c r="C307" s="26" t="str">
        <v>248</v>
      </c>
      <c r="D307" s="26" t="str">
        <v>2</v>
      </c>
      <c r="E307" s="26" t="str">
        <v>Normal</v>
      </c>
      <c r="H307" s="20" t="s">
        <v>1322</v>
      </c>
      <c r="I307" s="22" t="s">
        <v>1148</v>
      </c>
      <c r="J307" s="20" t="s">
        <v>61</v>
      </c>
      <c r="K307" s="20" t="s">
        <v>37</v>
      </c>
    </row>
    <row r="308" spans="2:11" x14ac:dyDescent="0.35">
      <c r="B308" s="26" t="str">
        <v>Mega Tyranitar</v>
      </c>
      <c r="C308" s="26" t="str">
        <v>248</v>
      </c>
      <c r="D308" s="26" t="str">
        <v>2</v>
      </c>
      <c r="E308" s="26" t="str">
        <v>Normal</v>
      </c>
      <c r="H308" s="20" t="s">
        <v>1325</v>
      </c>
      <c r="I308" s="22" t="s">
        <v>236</v>
      </c>
      <c r="J308" s="20" t="s">
        <v>61</v>
      </c>
      <c r="K308" s="20" t="s">
        <v>37</v>
      </c>
    </row>
    <row r="309" spans="2:11" x14ac:dyDescent="0.35">
      <c r="B309" s="26" t="str">
        <v>Lugia</v>
      </c>
      <c r="C309" s="26" t="str">
        <v>249</v>
      </c>
      <c r="D309" s="26" t="str">
        <v>2</v>
      </c>
      <c r="E309" s="26" t="str">
        <v>Legendary</v>
      </c>
      <c r="H309" s="20" t="s">
        <v>1329</v>
      </c>
      <c r="I309" s="22" t="s">
        <v>1155</v>
      </c>
      <c r="J309" s="20" t="s">
        <v>61</v>
      </c>
      <c r="K309" s="20" t="s">
        <v>37</v>
      </c>
    </row>
    <row r="310" spans="2:11" x14ac:dyDescent="0.35">
      <c r="B310" s="26" t="str">
        <v>Ho-oh</v>
      </c>
      <c r="C310" s="26" t="str">
        <v>250</v>
      </c>
      <c r="D310" s="26" t="str">
        <v>2</v>
      </c>
      <c r="E310" s="26" t="str">
        <v>Legendary</v>
      </c>
      <c r="H310" s="20" t="s">
        <v>1333</v>
      </c>
      <c r="I310" s="22" t="s">
        <v>1155</v>
      </c>
      <c r="J310" s="20" t="s">
        <v>61</v>
      </c>
      <c r="K310" s="20" t="s">
        <v>37</v>
      </c>
    </row>
    <row r="311" spans="2:11" x14ac:dyDescent="0.35">
      <c r="B311" s="26" t="str">
        <v>Celebi</v>
      </c>
      <c r="C311" s="26" t="str">
        <v>251</v>
      </c>
      <c r="D311" s="26" t="str">
        <v>2</v>
      </c>
      <c r="E311" s="26" t="str">
        <v>Mythical</v>
      </c>
      <c r="H311" s="20" t="s">
        <v>1334</v>
      </c>
      <c r="I311" s="22" t="s">
        <v>160</v>
      </c>
      <c r="J311" s="20" t="s">
        <v>61</v>
      </c>
      <c r="K311" s="20" t="s">
        <v>37</v>
      </c>
    </row>
    <row r="312" spans="2:11" x14ac:dyDescent="0.35">
      <c r="B312" s="26" t="str">
        <v>Treecko</v>
      </c>
      <c r="C312" s="26" t="str">
        <v>252</v>
      </c>
      <c r="D312" s="26" t="str">
        <v>3</v>
      </c>
      <c r="E312" s="26" t="str">
        <v>Normal</v>
      </c>
      <c r="H312" s="20" t="s">
        <v>1337</v>
      </c>
      <c r="I312" s="22" t="s">
        <v>1162</v>
      </c>
      <c r="J312" s="20" t="s">
        <v>61</v>
      </c>
      <c r="K312" s="20" t="s">
        <v>37</v>
      </c>
    </row>
    <row r="313" spans="2:11" x14ac:dyDescent="0.35">
      <c r="B313" s="26" t="str">
        <v>Grovyle</v>
      </c>
      <c r="C313" s="26" t="str">
        <v>253</v>
      </c>
      <c r="D313" s="26" t="str">
        <v>3</v>
      </c>
      <c r="E313" s="26" t="str">
        <v>Normal</v>
      </c>
      <c r="H313" s="20" t="s">
        <v>1341</v>
      </c>
      <c r="I313" s="22" t="s">
        <v>1164</v>
      </c>
      <c r="J313" s="20" t="s">
        <v>61</v>
      </c>
      <c r="K313" s="20" t="s">
        <v>37</v>
      </c>
    </row>
    <row r="314" spans="2:11" x14ac:dyDescent="0.35">
      <c r="B314" s="26" t="str">
        <v>Sceptile</v>
      </c>
      <c r="C314" s="26" t="str">
        <v>254</v>
      </c>
      <c r="D314" s="26" t="str">
        <v>3</v>
      </c>
      <c r="E314" s="26" t="str">
        <v>Normal</v>
      </c>
      <c r="H314" s="20" t="s">
        <v>1345</v>
      </c>
      <c r="I314" s="22" t="s">
        <v>1164</v>
      </c>
      <c r="J314" s="20" t="s">
        <v>61</v>
      </c>
      <c r="K314" s="20" t="s">
        <v>37</v>
      </c>
    </row>
    <row r="315" spans="2:11" x14ac:dyDescent="0.35">
      <c r="B315" s="26" t="str">
        <v>Mega Sceptile</v>
      </c>
      <c r="C315" s="26" t="str">
        <v>254</v>
      </c>
      <c r="D315" s="26" t="str">
        <v>3</v>
      </c>
      <c r="E315" s="26" t="str">
        <v>Normal</v>
      </c>
      <c r="H315" s="20" t="s">
        <v>1347</v>
      </c>
      <c r="I315" s="22" t="s">
        <v>1167</v>
      </c>
      <c r="J315" s="20" t="s">
        <v>61</v>
      </c>
      <c r="K315" s="20" t="s">
        <v>37</v>
      </c>
    </row>
    <row r="316" spans="2:11" x14ac:dyDescent="0.35">
      <c r="B316" s="26" t="str">
        <v>Torchic</v>
      </c>
      <c r="C316" s="26" t="str">
        <v>255</v>
      </c>
      <c r="D316" s="26" t="str">
        <v>3</v>
      </c>
      <c r="E316" s="26" t="str">
        <v>Normal</v>
      </c>
      <c r="H316" s="20" t="s">
        <v>1350</v>
      </c>
      <c r="I316" s="22" t="s">
        <v>1170</v>
      </c>
      <c r="J316" s="20" t="s">
        <v>61</v>
      </c>
      <c r="K316" s="20" t="s">
        <v>37</v>
      </c>
    </row>
    <row r="317" spans="2:11" x14ac:dyDescent="0.35">
      <c r="B317" s="26" t="str">
        <v>Combusken</v>
      </c>
      <c r="C317" s="26" t="str">
        <v>256</v>
      </c>
      <c r="D317" s="26" t="str">
        <v>3</v>
      </c>
      <c r="E317" s="26" t="str">
        <v>Normal</v>
      </c>
      <c r="H317" s="20" t="s">
        <v>1353</v>
      </c>
      <c r="I317" s="22" t="s">
        <v>1174</v>
      </c>
      <c r="J317" s="20" t="s">
        <v>61</v>
      </c>
      <c r="K317" s="20" t="s">
        <v>37</v>
      </c>
    </row>
    <row r="318" spans="2:11" x14ac:dyDescent="0.35">
      <c r="B318" s="26" t="str">
        <v>Blaziken</v>
      </c>
      <c r="C318" s="26" t="str">
        <v>257</v>
      </c>
      <c r="D318" s="26" t="str">
        <v>3</v>
      </c>
      <c r="E318" s="26" t="str">
        <v>Normal</v>
      </c>
      <c r="H318" s="20" t="s">
        <v>1357</v>
      </c>
      <c r="I318" s="22" t="s">
        <v>1174</v>
      </c>
      <c r="J318" s="20" t="s">
        <v>61</v>
      </c>
      <c r="K318" s="20" t="s">
        <v>37</v>
      </c>
    </row>
    <row r="319" spans="2:11" x14ac:dyDescent="0.35">
      <c r="B319" s="26" t="str">
        <v>Mega Blaziken</v>
      </c>
      <c r="C319" s="26" t="str">
        <v>257</v>
      </c>
      <c r="D319" s="26" t="str">
        <v>3</v>
      </c>
      <c r="E319" s="26" t="str">
        <v>Normal</v>
      </c>
      <c r="H319" s="20" t="s">
        <v>1360</v>
      </c>
      <c r="I319" s="22" t="s">
        <v>229</v>
      </c>
      <c r="J319" s="20" t="s">
        <v>61</v>
      </c>
      <c r="K319" s="20" t="s">
        <v>37</v>
      </c>
    </row>
    <row r="320" spans="2:11" x14ac:dyDescent="0.35">
      <c r="B320" s="26" t="str">
        <v>Mudkip</v>
      </c>
      <c r="C320" s="26" t="str">
        <v>258</v>
      </c>
      <c r="D320" s="26" t="str">
        <v>3</v>
      </c>
      <c r="E320" s="26" t="str">
        <v>Normal</v>
      </c>
      <c r="H320" s="20" t="s">
        <v>1363</v>
      </c>
      <c r="I320" s="22" t="s">
        <v>257</v>
      </c>
      <c r="J320" s="20" t="s">
        <v>61</v>
      </c>
      <c r="K320" s="20" t="s">
        <v>37</v>
      </c>
    </row>
    <row r="321" spans="2:11" x14ac:dyDescent="0.35">
      <c r="B321" s="26" t="str">
        <v>Marshtomp</v>
      </c>
      <c r="C321" s="26" t="str">
        <v>259</v>
      </c>
      <c r="D321" s="26" t="str">
        <v>3</v>
      </c>
      <c r="E321" s="26" t="str">
        <v>Normal</v>
      </c>
      <c r="H321" s="20" t="s">
        <v>1367</v>
      </c>
      <c r="I321" s="22" t="s">
        <v>1184</v>
      </c>
      <c r="J321" s="20" t="s">
        <v>61</v>
      </c>
      <c r="K321" s="20" t="s">
        <v>37</v>
      </c>
    </row>
    <row r="322" spans="2:11" x14ac:dyDescent="0.35">
      <c r="B322" s="26" t="str">
        <v>Swampert</v>
      </c>
      <c r="C322" s="26" t="str">
        <v>260</v>
      </c>
      <c r="D322" s="26" t="str">
        <v>3</v>
      </c>
      <c r="E322" s="26" t="str">
        <v>Normal</v>
      </c>
      <c r="H322" s="20" t="s">
        <v>1370</v>
      </c>
      <c r="I322" s="22" t="s">
        <v>1184</v>
      </c>
      <c r="J322" s="20" t="s">
        <v>61</v>
      </c>
      <c r="K322" s="20" t="s">
        <v>37</v>
      </c>
    </row>
    <row r="323" spans="2:11" x14ac:dyDescent="0.35">
      <c r="B323" s="26" t="str">
        <v>Mega Swampert</v>
      </c>
      <c r="C323" s="26" t="str">
        <v>260</v>
      </c>
      <c r="D323" s="26" t="str">
        <v>3</v>
      </c>
      <c r="E323" s="26" t="str">
        <v>Normal</v>
      </c>
      <c r="H323" s="20" t="s">
        <v>1372</v>
      </c>
      <c r="I323" s="22" t="s">
        <v>1188</v>
      </c>
      <c r="J323" s="20" t="s">
        <v>61</v>
      </c>
      <c r="K323" s="20" t="s">
        <v>37</v>
      </c>
    </row>
    <row r="324" spans="2:11" x14ac:dyDescent="0.35">
      <c r="B324" s="26" t="str">
        <v>Poochyena</v>
      </c>
      <c r="C324" s="26" t="str">
        <v>261</v>
      </c>
      <c r="D324" s="26" t="str">
        <v>3</v>
      </c>
      <c r="E324" s="26" t="str">
        <v>Normal</v>
      </c>
      <c r="H324" s="20" t="s">
        <v>1376</v>
      </c>
      <c r="I324" s="22" t="s">
        <v>1188</v>
      </c>
      <c r="J324" s="20" t="s">
        <v>61</v>
      </c>
      <c r="K324" s="20" t="s">
        <v>37</v>
      </c>
    </row>
    <row r="325" spans="2:11" x14ac:dyDescent="0.35">
      <c r="B325" s="26" t="str">
        <v>Mightyena</v>
      </c>
      <c r="C325" s="26" t="str">
        <v>262</v>
      </c>
      <c r="D325" s="26" t="str">
        <v>3</v>
      </c>
      <c r="E325" s="26" t="str">
        <v>Normal</v>
      </c>
      <c r="H325" s="20" t="s">
        <v>1377</v>
      </c>
      <c r="I325" s="22" t="s">
        <v>437</v>
      </c>
      <c r="J325" s="20" t="s">
        <v>61</v>
      </c>
      <c r="K325" s="20" t="s">
        <v>37</v>
      </c>
    </row>
    <row r="326" spans="2:11" x14ac:dyDescent="0.35">
      <c r="B326" s="26" t="str">
        <v>Zigzagoon</v>
      </c>
      <c r="C326" s="26" t="str">
        <v>263</v>
      </c>
      <c r="D326" s="26" t="str">
        <v>3</v>
      </c>
      <c r="E326" s="26" t="str">
        <v>Normal</v>
      </c>
      <c r="H326" s="20" t="s">
        <v>1381</v>
      </c>
      <c r="I326" s="22" t="s">
        <v>1194</v>
      </c>
      <c r="J326" s="20" t="s">
        <v>61</v>
      </c>
      <c r="K326" s="20" t="s">
        <v>37</v>
      </c>
    </row>
    <row r="327" spans="2:11" x14ac:dyDescent="0.35">
      <c r="B327" s="26" t="str">
        <v>Galarian Zigzagoon</v>
      </c>
      <c r="C327" s="26" t="str">
        <v>263</v>
      </c>
      <c r="D327" s="26" t="str">
        <v>3</v>
      </c>
      <c r="E327" s="26" t="str">
        <v>Normal</v>
      </c>
      <c r="H327" s="20" t="s">
        <v>1384</v>
      </c>
      <c r="I327" s="22" t="s">
        <v>1198</v>
      </c>
      <c r="J327" s="20" t="s">
        <v>61</v>
      </c>
      <c r="K327" s="20" t="s">
        <v>37</v>
      </c>
    </row>
    <row r="328" spans="2:11" x14ac:dyDescent="0.35">
      <c r="B328" s="26" t="str">
        <v>Linoone</v>
      </c>
      <c r="C328" s="26" t="str">
        <v>264</v>
      </c>
      <c r="D328" s="26" t="str">
        <v>3</v>
      </c>
      <c r="E328" s="26" t="str">
        <v>Normal</v>
      </c>
      <c r="H328" s="20" t="s">
        <v>1388</v>
      </c>
      <c r="I328" s="22" t="s">
        <v>1201</v>
      </c>
      <c r="J328" s="20" t="s">
        <v>61</v>
      </c>
      <c r="K328" s="20" t="s">
        <v>37</v>
      </c>
    </row>
    <row r="329" spans="2:11" x14ac:dyDescent="0.35">
      <c r="B329" s="26" t="str">
        <v>Galarian Linoone</v>
      </c>
      <c r="C329" s="26" t="str">
        <v>264</v>
      </c>
      <c r="D329" s="26" t="str">
        <v>3</v>
      </c>
      <c r="E329" s="26" t="str">
        <v>Normal</v>
      </c>
      <c r="H329" s="20" t="s">
        <v>1392</v>
      </c>
      <c r="I329" s="22" t="s">
        <v>1206</v>
      </c>
      <c r="J329" s="20" t="s">
        <v>61</v>
      </c>
      <c r="K329" s="20" t="s">
        <v>37</v>
      </c>
    </row>
    <row r="330" spans="2:11" x14ac:dyDescent="0.35">
      <c r="B330" s="26" t="str">
        <v>Wurmple</v>
      </c>
      <c r="C330" s="26" t="str">
        <v>265</v>
      </c>
      <c r="D330" s="26" t="str">
        <v>3</v>
      </c>
      <c r="E330" s="26" t="str">
        <v>Normal</v>
      </c>
      <c r="H330" s="20" t="s">
        <v>1395</v>
      </c>
      <c r="I330" s="22" t="s">
        <v>386</v>
      </c>
      <c r="J330" s="20" t="s">
        <v>61</v>
      </c>
      <c r="K330" s="20" t="s">
        <v>37</v>
      </c>
    </row>
    <row r="331" spans="2:11" x14ac:dyDescent="0.35">
      <c r="B331" s="26" t="str">
        <v>Silcoon</v>
      </c>
      <c r="C331" s="26" t="str">
        <v>266</v>
      </c>
      <c r="D331" s="26" t="str">
        <v>3</v>
      </c>
      <c r="E331" s="26" t="str">
        <v>Normal</v>
      </c>
      <c r="H331" s="20" t="s">
        <v>1399</v>
      </c>
      <c r="I331" s="22" t="s">
        <v>1212</v>
      </c>
      <c r="J331" s="20" t="s">
        <v>61</v>
      </c>
      <c r="K331" s="20" t="s">
        <v>37</v>
      </c>
    </row>
    <row r="332" spans="2:11" x14ac:dyDescent="0.35">
      <c r="B332" s="26" t="str">
        <v>Beautifly</v>
      </c>
      <c r="C332" s="26" t="str">
        <v>267</v>
      </c>
      <c r="D332" s="26" t="str">
        <v>3</v>
      </c>
      <c r="E332" s="26" t="str">
        <v>Normal</v>
      </c>
      <c r="H332" s="20" t="s">
        <v>1402</v>
      </c>
      <c r="I332" s="22" t="s">
        <v>1216</v>
      </c>
      <c r="J332" s="20" t="s">
        <v>61</v>
      </c>
      <c r="K332" s="20" t="s">
        <v>37</v>
      </c>
    </row>
    <row r="333" spans="2:11" x14ac:dyDescent="0.35">
      <c r="B333" s="26" t="str">
        <v>Cascoon</v>
      </c>
      <c r="C333" s="26" t="str">
        <v>268</v>
      </c>
      <c r="D333" s="26" t="str">
        <v>3</v>
      </c>
      <c r="E333" s="26" t="str">
        <v>Normal</v>
      </c>
      <c r="H333" s="20" t="s">
        <v>1406</v>
      </c>
      <c r="I333" s="22" t="s">
        <v>346</v>
      </c>
      <c r="J333" s="20" t="s">
        <v>61</v>
      </c>
      <c r="K333" s="20" t="s">
        <v>37</v>
      </c>
    </row>
    <row r="334" spans="2:11" x14ac:dyDescent="0.35">
      <c r="B334" s="26" t="str">
        <v>Dustox</v>
      </c>
      <c r="C334" s="26" t="str">
        <v>269</v>
      </c>
      <c r="D334" s="26" t="str">
        <v>3</v>
      </c>
      <c r="E334" s="26" t="str">
        <v>Normal</v>
      </c>
      <c r="H334" s="20" t="s">
        <v>1410</v>
      </c>
      <c r="I334" s="22" t="s">
        <v>1221</v>
      </c>
      <c r="J334" s="20" t="s">
        <v>61</v>
      </c>
      <c r="K334" s="20" t="s">
        <v>37</v>
      </c>
    </row>
    <row r="335" spans="2:11" x14ac:dyDescent="0.35">
      <c r="B335" s="26" t="str">
        <v>Lotad</v>
      </c>
      <c r="C335" s="26" t="str">
        <v>270</v>
      </c>
      <c r="D335" s="26" t="str">
        <v>3</v>
      </c>
      <c r="E335" s="26" t="str">
        <v>Normal</v>
      </c>
      <c r="H335" s="20" t="s">
        <v>1414</v>
      </c>
      <c r="I335" s="22" t="s">
        <v>325</v>
      </c>
      <c r="J335" s="20" t="s">
        <v>61</v>
      </c>
      <c r="K335" s="20" t="s">
        <v>37</v>
      </c>
    </row>
    <row r="336" spans="2:11" x14ac:dyDescent="0.35">
      <c r="B336" s="26" t="str">
        <v>Lombre</v>
      </c>
      <c r="C336" s="26" t="str">
        <v>271</v>
      </c>
      <c r="D336" s="26" t="str">
        <v>3</v>
      </c>
      <c r="E336" s="26" t="str">
        <v>Normal</v>
      </c>
      <c r="H336" s="20" t="s">
        <v>1418</v>
      </c>
      <c r="I336" s="22" t="s">
        <v>1229</v>
      </c>
      <c r="J336" s="20" t="s">
        <v>61</v>
      </c>
      <c r="K336" s="20" t="s">
        <v>37</v>
      </c>
    </row>
    <row r="337" spans="2:11" x14ac:dyDescent="0.35">
      <c r="B337" s="26" t="str">
        <v>Ludicolo</v>
      </c>
      <c r="C337" s="26" t="str">
        <v>272</v>
      </c>
      <c r="D337" s="26" t="str">
        <v>3</v>
      </c>
      <c r="E337" s="26" t="str">
        <v>Normal</v>
      </c>
      <c r="H337" s="20" t="s">
        <v>1421</v>
      </c>
      <c r="I337" s="22" t="s">
        <v>1233</v>
      </c>
      <c r="J337" s="20" t="s">
        <v>61</v>
      </c>
      <c r="K337" s="20" t="s">
        <v>37</v>
      </c>
    </row>
    <row r="338" spans="2:11" x14ac:dyDescent="0.35">
      <c r="B338" s="26" t="str">
        <v>Seedot</v>
      </c>
      <c r="C338" s="26" t="str">
        <v>273</v>
      </c>
      <c r="D338" s="26" t="str">
        <v>3</v>
      </c>
      <c r="E338" s="26" t="str">
        <v>Normal</v>
      </c>
      <c r="H338" s="20" t="s">
        <v>1424</v>
      </c>
      <c r="I338" s="22" t="s">
        <v>1237</v>
      </c>
      <c r="J338" s="20" t="s">
        <v>61</v>
      </c>
      <c r="K338" s="20" t="s">
        <v>37</v>
      </c>
    </row>
    <row r="339" spans="2:11" x14ac:dyDescent="0.35">
      <c r="B339" s="26" t="str">
        <v>Nuzleaf</v>
      </c>
      <c r="C339" s="26" t="str">
        <v>274</v>
      </c>
      <c r="D339" s="26" t="str">
        <v>3</v>
      </c>
      <c r="E339" s="26" t="str">
        <v>Normal</v>
      </c>
      <c r="H339" s="20" t="s">
        <v>1427</v>
      </c>
      <c r="I339" s="22" t="s">
        <v>1241</v>
      </c>
      <c r="J339" s="20" t="s">
        <v>61</v>
      </c>
      <c r="K339" s="20" t="s">
        <v>37</v>
      </c>
    </row>
    <row r="340" spans="2:11" x14ac:dyDescent="0.35">
      <c r="B340" s="26" t="str">
        <v>Shiftry</v>
      </c>
      <c r="C340" s="26" t="str">
        <v>275</v>
      </c>
      <c r="D340" s="26" t="str">
        <v>3</v>
      </c>
      <c r="E340" s="26" t="str">
        <v>Normal</v>
      </c>
      <c r="H340" s="20" t="s">
        <v>1430</v>
      </c>
      <c r="I340" s="22" t="s">
        <v>1050</v>
      </c>
      <c r="J340" s="20" t="s">
        <v>61</v>
      </c>
      <c r="K340" s="20" t="s">
        <v>37</v>
      </c>
    </row>
    <row r="341" spans="2:11" x14ac:dyDescent="0.35">
      <c r="B341" s="26" t="str">
        <v>Taillow</v>
      </c>
      <c r="C341" s="26" t="str">
        <v>276</v>
      </c>
      <c r="D341" s="26" t="str">
        <v>3</v>
      </c>
      <c r="E341" s="26" t="str">
        <v>Normal</v>
      </c>
      <c r="H341" s="20" t="s">
        <v>1434</v>
      </c>
      <c r="I341" s="22" t="s">
        <v>76</v>
      </c>
      <c r="J341" s="20" t="s">
        <v>61</v>
      </c>
      <c r="K341" s="20" t="s">
        <v>37</v>
      </c>
    </row>
    <row r="342" spans="2:11" x14ac:dyDescent="0.35">
      <c r="B342" s="26" t="str">
        <v>Swellow</v>
      </c>
      <c r="C342" s="26" t="str">
        <v>277</v>
      </c>
      <c r="D342" s="26" t="str">
        <v>3</v>
      </c>
      <c r="E342" s="26" t="str">
        <v>Normal</v>
      </c>
      <c r="H342" s="20" t="s">
        <v>1436</v>
      </c>
      <c r="I342" s="22" t="s">
        <v>1249</v>
      </c>
      <c r="J342" s="20" t="s">
        <v>61</v>
      </c>
      <c r="K342" s="20" t="s">
        <v>37</v>
      </c>
    </row>
    <row r="343" spans="2:11" x14ac:dyDescent="0.35">
      <c r="B343" s="26" t="str">
        <v>Wingull</v>
      </c>
      <c r="C343" s="26" t="str">
        <v>278</v>
      </c>
      <c r="D343" s="26" t="str">
        <v>3</v>
      </c>
      <c r="E343" s="26" t="str">
        <v>Normal</v>
      </c>
      <c r="H343" s="20" t="s">
        <v>1441</v>
      </c>
      <c r="I343" s="22" t="s">
        <v>1249</v>
      </c>
      <c r="J343" s="20" t="s">
        <v>61</v>
      </c>
      <c r="K343" s="20" t="s">
        <v>37</v>
      </c>
    </row>
    <row r="344" spans="2:11" x14ac:dyDescent="0.35">
      <c r="B344" s="26" t="str">
        <v>Pelipper</v>
      </c>
      <c r="C344" s="26" t="str">
        <v>279</v>
      </c>
      <c r="D344" s="26" t="str">
        <v>3</v>
      </c>
      <c r="E344" s="26" t="str">
        <v>Normal</v>
      </c>
      <c r="H344" s="20" t="s">
        <v>1445</v>
      </c>
      <c r="I344" s="22" t="s">
        <v>1253</v>
      </c>
      <c r="J344" s="20" t="s">
        <v>61</v>
      </c>
      <c r="K344" s="20" t="s">
        <v>37</v>
      </c>
    </row>
    <row r="345" spans="2:11" x14ac:dyDescent="0.35">
      <c r="B345" s="26" t="str">
        <v>Ralts</v>
      </c>
      <c r="C345" s="26" t="str">
        <v>280</v>
      </c>
      <c r="D345" s="26" t="str">
        <v>3</v>
      </c>
      <c r="E345" s="26" t="str">
        <v>Normal</v>
      </c>
      <c r="H345" s="20" t="s">
        <v>1449</v>
      </c>
      <c r="I345" s="22" t="s">
        <v>149</v>
      </c>
      <c r="J345" s="20" t="s">
        <v>61</v>
      </c>
      <c r="K345" s="20" t="s">
        <v>37</v>
      </c>
    </row>
    <row r="346" spans="2:11" x14ac:dyDescent="0.35">
      <c r="B346" s="26" t="str">
        <v>Kirlia</v>
      </c>
      <c r="C346" s="26" t="str">
        <v>281</v>
      </c>
      <c r="D346" s="26" t="str">
        <v>3</v>
      </c>
      <c r="E346" s="26" t="str">
        <v>Normal</v>
      </c>
      <c r="H346" s="20" t="s">
        <v>1454</v>
      </c>
      <c r="I346" s="22" t="s">
        <v>112</v>
      </c>
      <c r="J346" s="20" t="s">
        <v>61</v>
      </c>
      <c r="K346" s="20" t="s">
        <v>37</v>
      </c>
    </row>
    <row r="347" spans="2:11" x14ac:dyDescent="0.35">
      <c r="B347" s="26" t="str">
        <v>Gardevoir</v>
      </c>
      <c r="C347" s="26" t="str">
        <v>282</v>
      </c>
      <c r="D347" s="26" t="str">
        <v>3</v>
      </c>
      <c r="E347" s="26" t="str">
        <v>Normal</v>
      </c>
      <c r="H347" s="20" t="s">
        <v>1459</v>
      </c>
      <c r="I347" s="22" t="s">
        <v>1260</v>
      </c>
      <c r="J347" s="20" t="s">
        <v>61</v>
      </c>
      <c r="K347" s="20" t="s">
        <v>37</v>
      </c>
    </row>
    <row r="348" spans="2:11" x14ac:dyDescent="0.35">
      <c r="B348" s="26" t="str">
        <v>Mega Gardevoir</v>
      </c>
      <c r="C348" s="26" t="str">
        <v>282</v>
      </c>
      <c r="D348" s="26" t="str">
        <v>3</v>
      </c>
      <c r="E348" s="26" t="str">
        <v>Normal</v>
      </c>
      <c r="H348" s="20" t="s">
        <v>1463</v>
      </c>
      <c r="I348" s="22" t="s">
        <v>1264</v>
      </c>
      <c r="J348" s="20" t="s">
        <v>61</v>
      </c>
      <c r="K348" s="20" t="s">
        <v>37</v>
      </c>
    </row>
    <row r="349" spans="2:11" x14ac:dyDescent="0.35">
      <c r="B349" s="26" t="str">
        <v>Surskit</v>
      </c>
      <c r="C349" s="26" t="str">
        <v>283</v>
      </c>
      <c r="D349" s="26" t="str">
        <v>3</v>
      </c>
      <c r="E349" s="26" t="str">
        <v>Normal</v>
      </c>
      <c r="H349" s="20" t="s">
        <v>1468</v>
      </c>
      <c r="I349" s="22" t="s">
        <v>271</v>
      </c>
      <c r="J349" s="20" t="s">
        <v>61</v>
      </c>
      <c r="K349" s="20" t="s">
        <v>37</v>
      </c>
    </row>
    <row r="350" spans="2:11" x14ac:dyDescent="0.35">
      <c r="B350" s="26" t="str">
        <v>Masquerain</v>
      </c>
      <c r="C350" s="26" t="str">
        <v>284</v>
      </c>
      <c r="D350" s="26" t="str">
        <v>3</v>
      </c>
      <c r="E350" s="26" t="str">
        <v>Normal</v>
      </c>
      <c r="H350" s="20" t="s">
        <v>1472</v>
      </c>
      <c r="I350" s="22" t="s">
        <v>1271</v>
      </c>
      <c r="J350" s="20" t="s">
        <v>61</v>
      </c>
      <c r="K350" s="20" t="s">
        <v>37</v>
      </c>
    </row>
    <row r="351" spans="2:11" x14ac:dyDescent="0.35">
      <c r="B351" s="26" t="str">
        <v>Shroomish</v>
      </c>
      <c r="C351" s="26" t="str">
        <v>285</v>
      </c>
      <c r="D351" s="26" t="str">
        <v>3</v>
      </c>
      <c r="E351" s="26" t="str">
        <v>Normal</v>
      </c>
      <c r="H351" s="20" t="s">
        <v>1476</v>
      </c>
      <c r="I351" s="22" t="s">
        <v>451</v>
      </c>
      <c r="J351" s="20" t="s">
        <v>61</v>
      </c>
      <c r="K351" s="20" t="s">
        <v>37</v>
      </c>
    </row>
    <row r="352" spans="2:11" x14ac:dyDescent="0.35">
      <c r="B352" s="26" t="str">
        <v>Breloom</v>
      </c>
      <c r="C352" s="26" t="str">
        <v>286</v>
      </c>
      <c r="D352" s="26" t="str">
        <v>3</v>
      </c>
      <c r="E352" s="26" t="str">
        <v>Normal</v>
      </c>
      <c r="H352" s="20" t="s">
        <v>1479</v>
      </c>
      <c r="I352" s="22" t="s">
        <v>1278</v>
      </c>
      <c r="J352" s="20" t="s">
        <v>61</v>
      </c>
      <c r="K352" s="20" t="s">
        <v>37</v>
      </c>
    </row>
    <row r="353" spans="2:11" x14ac:dyDescent="0.35">
      <c r="B353" s="26" t="str">
        <v>Slakoth</v>
      </c>
      <c r="C353" s="26" t="str">
        <v>287</v>
      </c>
      <c r="D353" s="26" t="str">
        <v>3</v>
      </c>
      <c r="E353" s="26" t="str">
        <v>Normal</v>
      </c>
      <c r="H353" s="20" t="s">
        <v>1482</v>
      </c>
      <c r="I353" s="22" t="s">
        <v>1281</v>
      </c>
      <c r="J353" s="20" t="s">
        <v>61</v>
      </c>
      <c r="K353" s="20" t="s">
        <v>37</v>
      </c>
    </row>
    <row r="354" spans="2:11" x14ac:dyDescent="0.35">
      <c r="B354" s="26" t="str">
        <v>Vigoroth</v>
      </c>
      <c r="C354" s="26" t="str">
        <v>288</v>
      </c>
      <c r="D354" s="26" t="str">
        <v>3</v>
      </c>
      <c r="E354" s="26" t="str">
        <v>Normal</v>
      </c>
      <c r="H354" s="20" t="s">
        <v>1487</v>
      </c>
      <c r="I354" s="22" t="s">
        <v>1284</v>
      </c>
      <c r="J354" s="20" t="s">
        <v>61</v>
      </c>
      <c r="K354" s="20" t="s">
        <v>37</v>
      </c>
    </row>
    <row r="355" spans="2:11" x14ac:dyDescent="0.35">
      <c r="B355" s="26" t="str">
        <v>Slaking</v>
      </c>
      <c r="C355" s="26" t="str">
        <v>289</v>
      </c>
      <c r="D355" s="26" t="str">
        <v>3</v>
      </c>
      <c r="E355" s="26" t="str">
        <v>Normal</v>
      </c>
      <c r="H355" s="20" t="s">
        <v>1491</v>
      </c>
      <c r="I355" s="22" t="s">
        <v>1287</v>
      </c>
      <c r="J355" s="20" t="s">
        <v>61</v>
      </c>
      <c r="K355" s="20" t="s">
        <v>37</v>
      </c>
    </row>
    <row r="356" spans="2:11" x14ac:dyDescent="0.35">
      <c r="B356" s="26" t="str">
        <v>Nincada</v>
      </c>
      <c r="C356" s="26" t="str">
        <v>290</v>
      </c>
      <c r="D356" s="26" t="str">
        <v>3</v>
      </c>
      <c r="E356" s="26" t="str">
        <v>Normal</v>
      </c>
      <c r="H356" s="20" t="s">
        <v>1495</v>
      </c>
      <c r="I356" s="22" t="s">
        <v>794</v>
      </c>
      <c r="J356" s="20" t="s">
        <v>61</v>
      </c>
      <c r="K356" s="20" t="s">
        <v>37</v>
      </c>
    </row>
    <row r="357" spans="2:11" x14ac:dyDescent="0.35">
      <c r="B357" s="26" t="str">
        <v>Ninjask</v>
      </c>
      <c r="C357" s="26" t="str">
        <v>291</v>
      </c>
      <c r="D357" s="26" t="str">
        <v>3</v>
      </c>
      <c r="E357" s="26" t="str">
        <v>Normal</v>
      </c>
      <c r="H357" s="20" t="s">
        <v>1498</v>
      </c>
      <c r="I357" s="22" t="s">
        <v>1294</v>
      </c>
      <c r="J357" s="20" t="s">
        <v>61</v>
      </c>
      <c r="K357" s="20" t="s">
        <v>37</v>
      </c>
    </row>
    <row r="358" spans="2:11" x14ac:dyDescent="0.35">
      <c r="B358" s="26" t="str">
        <v>Shedinja</v>
      </c>
      <c r="C358" s="26" t="str">
        <v>292</v>
      </c>
      <c r="D358" s="26" t="str">
        <v>3</v>
      </c>
      <c r="E358" s="26" t="str">
        <v>Normal</v>
      </c>
      <c r="H358" s="20" t="s">
        <v>1501</v>
      </c>
      <c r="I358" s="22" t="s">
        <v>1297</v>
      </c>
      <c r="J358" s="20" t="s">
        <v>61</v>
      </c>
      <c r="K358" s="20" t="s">
        <v>37</v>
      </c>
    </row>
    <row r="359" spans="2:11" x14ac:dyDescent="0.35">
      <c r="B359" s="26" t="str">
        <v>Whismur</v>
      </c>
      <c r="C359" s="26" t="str">
        <v>293</v>
      </c>
      <c r="D359" s="26" t="str">
        <v>3</v>
      </c>
      <c r="E359" s="26" t="str">
        <v>Normal</v>
      </c>
      <c r="H359" s="20" t="s">
        <v>1505</v>
      </c>
      <c r="I359" s="22" t="s">
        <v>1300</v>
      </c>
      <c r="J359" s="20" t="s">
        <v>61</v>
      </c>
      <c r="K359" s="20" t="s">
        <v>37</v>
      </c>
    </row>
    <row r="360" spans="2:11" x14ac:dyDescent="0.35">
      <c r="B360" s="26" t="str">
        <v>Loudred</v>
      </c>
      <c r="C360" s="26" t="str">
        <v>294</v>
      </c>
      <c r="D360" s="26" t="str">
        <v>3</v>
      </c>
      <c r="E360" s="26" t="str">
        <v>Normal</v>
      </c>
      <c r="H360" s="20" t="s">
        <v>1508</v>
      </c>
      <c r="I360" s="22" t="s">
        <v>374</v>
      </c>
      <c r="J360" s="20" t="s">
        <v>61</v>
      </c>
      <c r="K360" s="20" t="s">
        <v>37</v>
      </c>
    </row>
    <row r="361" spans="2:11" x14ac:dyDescent="0.35">
      <c r="B361" s="26" t="str">
        <v>Exploud</v>
      </c>
      <c r="C361" s="26" t="str">
        <v>295</v>
      </c>
      <c r="D361" s="26" t="str">
        <v>3</v>
      </c>
      <c r="E361" s="26" t="str">
        <v>Normal</v>
      </c>
      <c r="H361" s="20" t="s">
        <v>1513</v>
      </c>
      <c r="I361" s="22" t="s">
        <v>307</v>
      </c>
      <c r="J361" s="20" t="s">
        <v>61</v>
      </c>
      <c r="K361" s="20" t="s">
        <v>37</v>
      </c>
    </row>
    <row r="362" spans="2:11" x14ac:dyDescent="0.35">
      <c r="B362" s="26" t="str">
        <v>Makuhita</v>
      </c>
      <c r="C362" s="26" t="str">
        <v>296</v>
      </c>
      <c r="D362" s="26" t="str">
        <v>3</v>
      </c>
      <c r="E362" s="26" t="str">
        <v>Normal</v>
      </c>
      <c r="H362" s="20" t="s">
        <v>1517</v>
      </c>
      <c r="I362" s="22" t="s">
        <v>1309</v>
      </c>
      <c r="J362" s="20" t="s">
        <v>61</v>
      </c>
      <c r="K362" s="20" t="s">
        <v>37</v>
      </c>
    </row>
    <row r="363" spans="2:11" x14ac:dyDescent="0.35">
      <c r="B363" s="26" t="str">
        <v>Hariyama</v>
      </c>
      <c r="C363" s="26" t="str">
        <v>297</v>
      </c>
      <c r="D363" s="26" t="str">
        <v>3</v>
      </c>
      <c r="E363" s="26" t="str">
        <v>Normal</v>
      </c>
      <c r="H363" s="20" t="s">
        <v>1521</v>
      </c>
      <c r="I363" s="22" t="s">
        <v>1312</v>
      </c>
      <c r="J363" s="20" t="s">
        <v>61</v>
      </c>
      <c r="K363" s="20" t="s">
        <v>37</v>
      </c>
    </row>
    <row r="364" spans="2:11" x14ac:dyDescent="0.35">
      <c r="B364" s="26" t="str">
        <v>Azurill</v>
      </c>
      <c r="C364" s="26" t="str">
        <v>298</v>
      </c>
      <c r="D364" s="26" t="str">
        <v>3</v>
      </c>
      <c r="E364" s="26" t="str">
        <v>Normal</v>
      </c>
      <c r="H364" s="20" t="s">
        <v>1527</v>
      </c>
      <c r="I364" s="22" t="s">
        <v>1312</v>
      </c>
      <c r="J364" s="20" t="s">
        <v>61</v>
      </c>
      <c r="K364" s="20" t="s">
        <v>37</v>
      </c>
    </row>
    <row r="365" spans="2:11" x14ac:dyDescent="0.35">
      <c r="B365" s="26" t="str">
        <v>Nosepass</v>
      </c>
      <c r="C365" s="26" t="str">
        <v>299</v>
      </c>
      <c r="D365" s="26" t="str">
        <v>3</v>
      </c>
      <c r="E365" s="26" t="str">
        <v>Normal</v>
      </c>
      <c r="H365" s="20" t="s">
        <v>1529</v>
      </c>
      <c r="I365" s="22" t="s">
        <v>1315</v>
      </c>
      <c r="J365" s="20" t="s">
        <v>61</v>
      </c>
      <c r="K365" s="20" t="s">
        <v>37</v>
      </c>
    </row>
    <row r="366" spans="2:11" x14ac:dyDescent="0.35">
      <c r="B366" s="26" t="str">
        <v>Skitty</v>
      </c>
      <c r="C366" s="26" t="str">
        <v>300</v>
      </c>
      <c r="D366" s="26" t="str">
        <v>3</v>
      </c>
      <c r="E366" s="26" t="str">
        <v>Normal</v>
      </c>
      <c r="H366" s="20" t="s">
        <v>1533</v>
      </c>
      <c r="I366" s="22" t="s">
        <v>1315</v>
      </c>
      <c r="J366" s="20" t="s">
        <v>61</v>
      </c>
      <c r="K366" s="20" t="s">
        <v>37</v>
      </c>
    </row>
    <row r="367" spans="2:11" x14ac:dyDescent="0.35">
      <c r="B367" s="26" t="str">
        <v>Delcatty</v>
      </c>
      <c r="C367" s="26" t="str">
        <v>301</v>
      </c>
      <c r="D367" s="26" t="str">
        <v>3</v>
      </c>
      <c r="E367" s="26" t="str">
        <v>Normal</v>
      </c>
      <c r="H367" s="20" t="s">
        <v>1534</v>
      </c>
      <c r="I367" s="22" t="s">
        <v>1319</v>
      </c>
      <c r="J367" s="20" t="s">
        <v>61</v>
      </c>
      <c r="K367" s="20" t="s">
        <v>37</v>
      </c>
    </row>
    <row r="368" spans="2:11" x14ac:dyDescent="0.35">
      <c r="B368" s="26" t="str">
        <v>Sableye</v>
      </c>
      <c r="C368" s="26" t="str">
        <v>302</v>
      </c>
      <c r="D368" s="26" t="str">
        <v>3</v>
      </c>
      <c r="E368" s="26" t="str">
        <v>Normal</v>
      </c>
      <c r="H368" s="20" t="s">
        <v>1539</v>
      </c>
      <c r="I368" s="22" t="s">
        <v>427</v>
      </c>
      <c r="J368" s="20" t="s">
        <v>61</v>
      </c>
      <c r="K368" s="20" t="s">
        <v>37</v>
      </c>
    </row>
    <row r="369" spans="2:11" x14ac:dyDescent="0.35">
      <c r="B369" s="26" t="str">
        <v>Mega Sableye</v>
      </c>
      <c r="C369" s="26" t="str">
        <v>302</v>
      </c>
      <c r="D369" s="26" t="str">
        <v>3</v>
      </c>
      <c r="E369" s="26" t="str">
        <v>Normal</v>
      </c>
      <c r="H369" s="20" t="s">
        <v>1543</v>
      </c>
      <c r="I369" s="22" t="s">
        <v>945</v>
      </c>
      <c r="J369" s="20" t="s">
        <v>61</v>
      </c>
      <c r="K369" s="20" t="s">
        <v>37</v>
      </c>
    </row>
    <row r="370" spans="2:11" x14ac:dyDescent="0.35">
      <c r="B370" s="26" t="str">
        <v>Mawile</v>
      </c>
      <c r="C370" s="26" t="str">
        <v>303</v>
      </c>
      <c r="D370" s="26" t="str">
        <v>3</v>
      </c>
      <c r="E370" s="26" t="str">
        <v>Normal</v>
      </c>
      <c r="H370" s="20" t="s">
        <v>1547</v>
      </c>
      <c r="I370" s="22" t="s">
        <v>945</v>
      </c>
      <c r="J370" s="20" t="s">
        <v>61</v>
      </c>
      <c r="K370" s="20" t="s">
        <v>37</v>
      </c>
    </row>
    <row r="371" spans="2:11" x14ac:dyDescent="0.35">
      <c r="B371" s="26" t="str">
        <v>Mega Mawile</v>
      </c>
      <c r="C371" s="26" t="str">
        <v>303</v>
      </c>
      <c r="D371" s="26" t="str">
        <v>3</v>
      </c>
      <c r="E371" s="26" t="str">
        <v>Normal</v>
      </c>
      <c r="H371" s="20" t="s">
        <v>1549</v>
      </c>
      <c r="I371" s="22" t="s">
        <v>1328</v>
      </c>
      <c r="J371" s="20" t="s">
        <v>61</v>
      </c>
      <c r="K371" s="20" t="s">
        <v>37</v>
      </c>
    </row>
    <row r="372" spans="2:11" x14ac:dyDescent="0.35">
      <c r="B372" s="26" t="str">
        <v>Aron</v>
      </c>
      <c r="C372" s="26" t="str">
        <v>304</v>
      </c>
      <c r="D372" s="26" t="str">
        <v>3</v>
      </c>
      <c r="E372" s="26" t="str">
        <v>Normal</v>
      </c>
      <c r="H372" s="20" t="s">
        <v>1554</v>
      </c>
      <c r="I372" s="22" t="s">
        <v>1332</v>
      </c>
      <c r="J372" s="20" t="s">
        <v>61</v>
      </c>
      <c r="K372" s="20" t="s">
        <v>37</v>
      </c>
    </row>
    <row r="373" spans="2:11" x14ac:dyDescent="0.35">
      <c r="B373" s="26" t="str">
        <v>Lairon</v>
      </c>
      <c r="C373" s="26" t="str">
        <v>305</v>
      </c>
      <c r="D373" s="26" t="str">
        <v>3</v>
      </c>
      <c r="E373" s="26" t="str">
        <v>Normal</v>
      </c>
      <c r="H373" s="20" t="s">
        <v>1558</v>
      </c>
      <c r="I373" s="22" t="s">
        <v>1332</v>
      </c>
      <c r="J373" s="20" t="s">
        <v>61</v>
      </c>
      <c r="K373" s="20" t="s">
        <v>37</v>
      </c>
    </row>
    <row r="374" spans="2:11" x14ac:dyDescent="0.35">
      <c r="B374" s="26" t="str">
        <v>Aggron</v>
      </c>
      <c r="C374" s="26" t="str">
        <v>306</v>
      </c>
      <c r="D374" s="26" t="str">
        <v>3</v>
      </c>
      <c r="E374" s="26" t="str">
        <v>Normal</v>
      </c>
      <c r="H374" s="20" t="s">
        <v>1560</v>
      </c>
      <c r="I374" s="22" t="s">
        <v>84</v>
      </c>
      <c r="J374" s="20" t="s">
        <v>61</v>
      </c>
      <c r="K374" s="20" t="s">
        <v>37</v>
      </c>
    </row>
    <row r="375" spans="2:11" x14ac:dyDescent="0.35">
      <c r="B375" s="26" t="str">
        <v>Mega Aggron</v>
      </c>
      <c r="C375" s="26" t="str">
        <v>306</v>
      </c>
      <c r="D375" s="26" t="str">
        <v>3</v>
      </c>
      <c r="E375" s="26" t="str">
        <v>Normal</v>
      </c>
      <c r="H375" s="20" t="s">
        <v>1565</v>
      </c>
      <c r="I375" s="22" t="s">
        <v>512</v>
      </c>
      <c r="J375" s="20" t="s">
        <v>61</v>
      </c>
      <c r="K375" s="20" t="s">
        <v>37</v>
      </c>
    </row>
    <row r="376" spans="2:11" x14ac:dyDescent="0.35">
      <c r="B376" s="26" t="str">
        <v>Meditite</v>
      </c>
      <c r="C376" s="26" t="str">
        <v>307</v>
      </c>
      <c r="D376" s="26" t="str">
        <v>3</v>
      </c>
      <c r="E376" s="26" t="str">
        <v>Normal</v>
      </c>
      <c r="H376" s="20" t="s">
        <v>1569</v>
      </c>
      <c r="I376" s="22" t="s">
        <v>512</v>
      </c>
      <c r="J376" s="20" t="s">
        <v>61</v>
      </c>
      <c r="K376" s="20" t="s">
        <v>37</v>
      </c>
    </row>
    <row r="377" spans="2:11" x14ac:dyDescent="0.35">
      <c r="B377" s="26" t="str">
        <v>Medicham</v>
      </c>
      <c r="C377" s="26" t="str">
        <v>308</v>
      </c>
      <c r="D377" s="26" t="str">
        <v>3</v>
      </c>
      <c r="E377" s="26" t="str">
        <v>Normal</v>
      </c>
      <c r="H377" s="20" t="s">
        <v>1571</v>
      </c>
      <c r="I377" s="22" t="s">
        <v>1340</v>
      </c>
      <c r="J377" s="20" t="s">
        <v>61</v>
      </c>
      <c r="K377" s="20" t="s">
        <v>37</v>
      </c>
    </row>
    <row r="378" spans="2:11" x14ac:dyDescent="0.35">
      <c r="B378" s="26" t="str">
        <v>Mega Medicham</v>
      </c>
      <c r="C378" s="26" t="str">
        <v>308</v>
      </c>
      <c r="D378" s="26" t="str">
        <v>3</v>
      </c>
      <c r="E378" s="26" t="str">
        <v>Normal</v>
      </c>
      <c r="H378" s="20" t="s">
        <v>1574</v>
      </c>
      <c r="I378" s="22" t="s">
        <v>1344</v>
      </c>
      <c r="J378" s="20" t="s">
        <v>61</v>
      </c>
      <c r="K378" s="20" t="s">
        <v>37</v>
      </c>
    </row>
    <row r="379" spans="2:11" x14ac:dyDescent="0.35">
      <c r="B379" s="26" t="str">
        <v>Electrike</v>
      </c>
      <c r="C379" s="26" t="str">
        <v>309</v>
      </c>
      <c r="D379" s="26" t="str">
        <v>3</v>
      </c>
      <c r="E379" s="26" t="str">
        <v>Normal</v>
      </c>
      <c r="H379" s="20" t="s">
        <v>1576</v>
      </c>
      <c r="I379" s="22" t="s">
        <v>1346</v>
      </c>
      <c r="J379" s="20" t="s">
        <v>61</v>
      </c>
      <c r="K379" s="20" t="s">
        <v>37</v>
      </c>
    </row>
    <row r="380" spans="2:11" x14ac:dyDescent="0.35">
      <c r="B380" s="26" t="str">
        <v>Manectric</v>
      </c>
      <c r="C380" s="26" t="str">
        <v>310</v>
      </c>
      <c r="D380" s="26" t="str">
        <v>3</v>
      </c>
      <c r="E380" s="26" t="str">
        <v>Normal</v>
      </c>
      <c r="H380" s="20" t="s">
        <v>1579</v>
      </c>
      <c r="I380" s="22" t="s">
        <v>126</v>
      </c>
      <c r="J380" s="20" t="s">
        <v>61</v>
      </c>
      <c r="K380" s="20" t="s">
        <v>37</v>
      </c>
    </row>
    <row r="381" spans="2:11" x14ac:dyDescent="0.35">
      <c r="B381" s="26" t="str">
        <v>Mega Manectric</v>
      </c>
      <c r="C381" s="26" t="str">
        <v>310</v>
      </c>
      <c r="D381" s="26" t="str">
        <v>3</v>
      </c>
      <c r="E381" s="26" t="str">
        <v>Normal</v>
      </c>
      <c r="H381" s="20" t="s">
        <v>1582</v>
      </c>
      <c r="I381" s="22" t="s">
        <v>601</v>
      </c>
      <c r="J381" s="20" t="s">
        <v>61</v>
      </c>
      <c r="K381" s="20" t="s">
        <v>37</v>
      </c>
    </row>
    <row r="382" spans="2:11" x14ac:dyDescent="0.35">
      <c r="B382" s="26" t="str">
        <v>Plusle</v>
      </c>
      <c r="C382" s="26" t="str">
        <v>311</v>
      </c>
      <c r="D382" s="26" t="str">
        <v>3</v>
      </c>
      <c r="E382" s="26" t="str">
        <v>Normal</v>
      </c>
      <c r="H382" s="20" t="s">
        <v>1584</v>
      </c>
      <c r="I382" s="22" t="s">
        <v>1356</v>
      </c>
      <c r="J382" s="20" t="s">
        <v>61</v>
      </c>
      <c r="K382" s="20" t="s">
        <v>37</v>
      </c>
    </row>
    <row r="383" spans="2:11" x14ac:dyDescent="0.35">
      <c r="B383" s="26" t="str">
        <v>Minun</v>
      </c>
      <c r="C383" s="26" t="str">
        <v>312</v>
      </c>
      <c r="D383" s="26" t="str">
        <v>3</v>
      </c>
      <c r="E383" s="26" t="str">
        <v>Normal</v>
      </c>
      <c r="H383" s="20" t="s">
        <v>1588</v>
      </c>
      <c r="I383" s="22" t="s">
        <v>1359</v>
      </c>
      <c r="J383" s="20" t="s">
        <v>61</v>
      </c>
      <c r="K383" s="20" t="s">
        <v>37</v>
      </c>
    </row>
    <row r="384" spans="2:11" x14ac:dyDescent="0.35">
      <c r="B384" s="26" t="str">
        <v>Volbeat</v>
      </c>
      <c r="C384" s="26" t="str">
        <v>313</v>
      </c>
      <c r="D384" s="26" t="str">
        <v>3</v>
      </c>
      <c r="E384" s="26" t="str">
        <v>Normal</v>
      </c>
      <c r="H384" s="20" t="s">
        <v>1593</v>
      </c>
      <c r="I384" s="22" t="s">
        <v>43</v>
      </c>
      <c r="J384" s="20" t="s">
        <v>61</v>
      </c>
      <c r="K384" s="20" t="s">
        <v>37</v>
      </c>
    </row>
    <row r="385" spans="2:11" x14ac:dyDescent="0.35">
      <c r="B385" s="26" t="str">
        <v>Illumise</v>
      </c>
      <c r="C385" s="26" t="str">
        <v>314</v>
      </c>
      <c r="D385" s="26" t="str">
        <v>3</v>
      </c>
      <c r="E385" s="26" t="str">
        <v>Normal</v>
      </c>
      <c r="H385" s="20" t="s">
        <v>1598</v>
      </c>
      <c r="I385" s="22" t="s">
        <v>1366</v>
      </c>
      <c r="J385" s="20" t="s">
        <v>61</v>
      </c>
      <c r="K385" s="20" t="s">
        <v>37</v>
      </c>
    </row>
    <row r="386" spans="2:11" x14ac:dyDescent="0.35">
      <c r="B386" s="26" t="str">
        <v>Roselia</v>
      </c>
      <c r="C386" s="26" t="str">
        <v>315</v>
      </c>
      <c r="D386" s="26" t="str">
        <v>3</v>
      </c>
      <c r="E386" s="26" t="str">
        <v>Normal</v>
      </c>
      <c r="H386" s="20" t="s">
        <v>1602</v>
      </c>
      <c r="I386" s="22" t="s">
        <v>1366</v>
      </c>
      <c r="J386" s="20" t="s">
        <v>61</v>
      </c>
      <c r="K386" s="20" t="s">
        <v>37</v>
      </c>
    </row>
    <row r="387" spans="2:11" x14ac:dyDescent="0.35">
      <c r="B387" s="26" t="str">
        <v>Gulpin</v>
      </c>
      <c r="C387" s="26" t="str">
        <v>316</v>
      </c>
      <c r="D387" s="26" t="str">
        <v>3</v>
      </c>
      <c r="E387" s="26" t="str">
        <v>Normal</v>
      </c>
      <c r="H387" s="20" t="s">
        <v>1605</v>
      </c>
      <c r="I387" s="22" t="s">
        <v>285</v>
      </c>
      <c r="J387" s="20" t="s">
        <v>61</v>
      </c>
      <c r="K387" s="20" t="s">
        <v>37</v>
      </c>
    </row>
    <row r="388" spans="2:11" x14ac:dyDescent="0.35">
      <c r="B388" s="26" t="str">
        <v>Swalot</v>
      </c>
      <c r="C388" s="26" t="str">
        <v>317</v>
      </c>
      <c r="D388" s="26" t="str">
        <v>3</v>
      </c>
      <c r="E388" s="26" t="str">
        <v>Normal</v>
      </c>
      <c r="H388" s="20" t="s">
        <v>1608</v>
      </c>
      <c r="I388" s="22" t="s">
        <v>1371</v>
      </c>
      <c r="J388" s="20" t="s">
        <v>61</v>
      </c>
      <c r="K388" s="20" t="s">
        <v>37</v>
      </c>
    </row>
    <row r="389" spans="2:11" x14ac:dyDescent="0.35">
      <c r="B389" s="26" t="str">
        <v>Carvanha</v>
      </c>
      <c r="C389" s="26" t="str">
        <v>318</v>
      </c>
      <c r="D389" s="26" t="str">
        <v>3</v>
      </c>
      <c r="E389" s="26" t="str">
        <v>Normal</v>
      </c>
      <c r="H389" s="20" t="s">
        <v>1611</v>
      </c>
      <c r="I389" s="22" t="s">
        <v>1375</v>
      </c>
      <c r="J389" s="20" t="s">
        <v>61</v>
      </c>
      <c r="K389" s="20" t="s">
        <v>37</v>
      </c>
    </row>
    <row r="390" spans="2:11" x14ac:dyDescent="0.35">
      <c r="B390" s="26" t="str">
        <v>Sharpedo</v>
      </c>
      <c r="C390" s="26" t="str">
        <v>319</v>
      </c>
      <c r="D390" s="26" t="str">
        <v>3</v>
      </c>
      <c r="E390" s="26" t="str">
        <v>Normal</v>
      </c>
      <c r="H390" s="20" t="s">
        <v>1616</v>
      </c>
      <c r="I390" s="22" t="s">
        <v>360</v>
      </c>
      <c r="J390" s="20" t="s">
        <v>61</v>
      </c>
      <c r="K390" s="20" t="s">
        <v>37</v>
      </c>
    </row>
    <row r="391" spans="2:11" x14ac:dyDescent="0.35">
      <c r="B391" s="26" t="str">
        <v>Mega Sharpedo</v>
      </c>
      <c r="C391" s="26" t="str">
        <v>319</v>
      </c>
      <c r="D391" s="26" t="str">
        <v>3</v>
      </c>
      <c r="E391" s="26" t="str">
        <v>Normal</v>
      </c>
      <c r="H391" s="20" t="s">
        <v>1620</v>
      </c>
      <c r="I391" s="22" t="s">
        <v>360</v>
      </c>
      <c r="J391" s="20" t="s">
        <v>61</v>
      </c>
      <c r="K391" s="20" t="s">
        <v>37</v>
      </c>
    </row>
    <row r="392" spans="2:11" x14ac:dyDescent="0.35">
      <c r="B392" s="26" t="str">
        <v>Wailmer</v>
      </c>
      <c r="C392" s="26" t="str">
        <v>320</v>
      </c>
      <c r="D392" s="26" t="str">
        <v>3</v>
      </c>
      <c r="E392" s="26" t="str">
        <v>Normal</v>
      </c>
      <c r="H392" s="20" t="s">
        <v>1621</v>
      </c>
      <c r="I392" s="22" t="s">
        <v>1380</v>
      </c>
      <c r="J392" s="20" t="s">
        <v>61</v>
      </c>
      <c r="K392" s="20" t="s">
        <v>37</v>
      </c>
    </row>
    <row r="393" spans="2:11" x14ac:dyDescent="0.35">
      <c r="B393" s="26" t="str">
        <v>Wailord</v>
      </c>
      <c r="C393" s="26" t="str">
        <v>321</v>
      </c>
      <c r="D393" s="26" t="str">
        <v>3</v>
      </c>
      <c r="E393" s="26" t="str">
        <v>Normal</v>
      </c>
      <c r="H393" s="20" t="s">
        <v>1626</v>
      </c>
      <c r="I393" s="22" t="s">
        <v>619</v>
      </c>
      <c r="J393" s="20" t="s">
        <v>61</v>
      </c>
      <c r="K393" s="20" t="s">
        <v>37</v>
      </c>
    </row>
    <row r="394" spans="2:11" x14ac:dyDescent="0.35">
      <c r="B394" s="26" t="str">
        <v>Numel</v>
      </c>
      <c r="C394" s="26" t="str">
        <v>322</v>
      </c>
      <c r="D394" s="26" t="str">
        <v>3</v>
      </c>
      <c r="E394" s="26" t="str">
        <v>Normal</v>
      </c>
      <c r="H394" s="20" t="s">
        <v>1629</v>
      </c>
      <c r="I394" s="22" t="s">
        <v>1387</v>
      </c>
      <c r="J394" s="20" t="s">
        <v>61</v>
      </c>
      <c r="K394" s="20" t="s">
        <v>37</v>
      </c>
    </row>
    <row r="395" spans="2:11" x14ac:dyDescent="0.35">
      <c r="B395" s="26" t="str">
        <v>Camerupt</v>
      </c>
      <c r="C395" s="26" t="str">
        <v>323</v>
      </c>
      <c r="D395" s="26" t="str">
        <v>3</v>
      </c>
      <c r="E395" s="26" t="str">
        <v>Normal</v>
      </c>
      <c r="H395" s="20" t="s">
        <v>1633</v>
      </c>
      <c r="I395" s="22" t="s">
        <v>1391</v>
      </c>
      <c r="J395" s="20" t="s">
        <v>61</v>
      </c>
      <c r="K395" s="20" t="s">
        <v>37</v>
      </c>
    </row>
    <row r="396" spans="2:11" x14ac:dyDescent="0.35">
      <c r="B396" s="26" t="str">
        <v>Mega Camerupt</v>
      </c>
      <c r="C396" s="26" t="str">
        <v>323</v>
      </c>
      <c r="D396" s="26" t="str">
        <v>3</v>
      </c>
      <c r="E396" s="26" t="str">
        <v>Normal</v>
      </c>
      <c r="H396" s="20" t="s">
        <v>1637</v>
      </c>
      <c r="I396" s="22" t="s">
        <v>700</v>
      </c>
      <c r="J396" s="20" t="s">
        <v>61</v>
      </c>
      <c r="K396" s="20" t="s">
        <v>37</v>
      </c>
    </row>
    <row r="397" spans="2:11" x14ac:dyDescent="0.35">
      <c r="B397" s="26" t="str">
        <v>Torkoal</v>
      </c>
      <c r="C397" s="26" t="str">
        <v>324</v>
      </c>
      <c r="D397" s="26" t="str">
        <v>3</v>
      </c>
      <c r="E397" s="26" t="str">
        <v>Normal</v>
      </c>
      <c r="H397" s="20" t="s">
        <v>1640</v>
      </c>
      <c r="I397" s="22" t="s">
        <v>1398</v>
      </c>
      <c r="J397" s="20" t="s">
        <v>61</v>
      </c>
      <c r="K397" s="20" t="s">
        <v>37</v>
      </c>
    </row>
    <row r="398" spans="2:11" x14ac:dyDescent="0.35">
      <c r="B398" s="26" t="str">
        <v>Spoink</v>
      </c>
      <c r="C398" s="26" t="str">
        <v>325</v>
      </c>
      <c r="D398" s="26" t="str">
        <v>3</v>
      </c>
      <c r="E398" s="26" t="str">
        <v>Normal</v>
      </c>
      <c r="H398" s="20" t="s">
        <v>1643</v>
      </c>
      <c r="I398" s="22" t="s">
        <v>716</v>
      </c>
      <c r="J398" s="20" t="s">
        <v>61</v>
      </c>
      <c r="K398" s="20" t="s">
        <v>37</v>
      </c>
    </row>
    <row r="399" spans="2:11" x14ac:dyDescent="0.35">
      <c r="B399" s="26" t="str">
        <v>Grumpig</v>
      </c>
      <c r="C399" s="26" t="str">
        <v>326</v>
      </c>
      <c r="D399" s="26" t="str">
        <v>3</v>
      </c>
      <c r="E399" s="26" t="str">
        <v>Normal</v>
      </c>
      <c r="H399" s="20" t="s">
        <v>1647</v>
      </c>
      <c r="I399" s="22" t="s">
        <v>1405</v>
      </c>
      <c r="J399" s="20" t="s">
        <v>61</v>
      </c>
      <c r="K399" s="20" t="s">
        <v>37</v>
      </c>
    </row>
    <row r="400" spans="2:11" x14ac:dyDescent="0.35">
      <c r="B400" s="26" t="str">
        <v>Spinda</v>
      </c>
      <c r="C400" s="26" t="str">
        <v>327</v>
      </c>
      <c r="D400" s="26" t="str">
        <v>3</v>
      </c>
      <c r="E400" s="26" t="str">
        <v>Normal</v>
      </c>
      <c r="H400" s="20" t="s">
        <v>1651</v>
      </c>
      <c r="I400" s="22" t="s">
        <v>1409</v>
      </c>
      <c r="J400" s="20" t="s">
        <v>61</v>
      </c>
      <c r="K400" s="20" t="s">
        <v>37</v>
      </c>
    </row>
    <row r="401" spans="2:11" x14ac:dyDescent="0.35">
      <c r="B401" s="26" t="str">
        <v>Trapinch</v>
      </c>
      <c r="C401" s="26" t="str">
        <v>328</v>
      </c>
      <c r="D401" s="26" t="str">
        <v>3</v>
      </c>
      <c r="E401" s="26" t="str">
        <v>Normal</v>
      </c>
      <c r="H401" s="20" t="s">
        <v>1655</v>
      </c>
      <c r="I401" s="22" t="s">
        <v>1413</v>
      </c>
      <c r="J401" s="20" t="s">
        <v>61</v>
      </c>
      <c r="K401" s="20" t="s">
        <v>37</v>
      </c>
    </row>
    <row r="402" spans="2:11" x14ac:dyDescent="0.35">
      <c r="B402" s="26" t="str">
        <v>Vibrava</v>
      </c>
      <c r="C402" s="26" t="str">
        <v>329</v>
      </c>
      <c r="D402" s="26" t="str">
        <v>3</v>
      </c>
      <c r="E402" s="26" t="str">
        <v>Normal</v>
      </c>
      <c r="H402" s="20" t="s">
        <v>1658</v>
      </c>
      <c r="I402" s="22" t="s">
        <v>1417</v>
      </c>
      <c r="J402" s="20" t="s">
        <v>61</v>
      </c>
      <c r="K402" s="20" t="s">
        <v>37</v>
      </c>
    </row>
    <row r="403" spans="2:11" x14ac:dyDescent="0.35">
      <c r="B403" s="26" t="str">
        <v>Flygon</v>
      </c>
      <c r="C403" s="26" t="str">
        <v>330</v>
      </c>
      <c r="D403" s="26" t="str">
        <v>3</v>
      </c>
      <c r="E403" s="26" t="str">
        <v>Normal</v>
      </c>
      <c r="H403" s="20" t="s">
        <v>1661</v>
      </c>
      <c r="I403" s="22" t="s">
        <v>1417</v>
      </c>
      <c r="J403" s="20" t="s">
        <v>61</v>
      </c>
      <c r="K403" s="20" t="s">
        <v>37</v>
      </c>
    </row>
    <row r="404" spans="2:11" x14ac:dyDescent="0.35">
      <c r="B404" s="26" t="str">
        <v>Cacnea</v>
      </c>
      <c r="C404" s="26" t="str">
        <v>331</v>
      </c>
      <c r="D404" s="26" t="str">
        <v>3</v>
      </c>
      <c r="E404" s="26" t="str">
        <v>Normal</v>
      </c>
      <c r="H404" s="20" t="s">
        <v>1663</v>
      </c>
      <c r="I404" s="22" t="s">
        <v>556</v>
      </c>
      <c r="J404" s="20" t="s">
        <v>61</v>
      </c>
      <c r="K404" s="20" t="s">
        <v>37</v>
      </c>
    </row>
    <row r="405" spans="2:11" x14ac:dyDescent="0.35">
      <c r="B405" s="26" t="str">
        <v>Cacturne</v>
      </c>
      <c r="C405" s="26" t="str">
        <v>332</v>
      </c>
      <c r="D405" s="26" t="str">
        <v>3</v>
      </c>
      <c r="E405" s="26" t="str">
        <v>Normal</v>
      </c>
      <c r="H405" s="20" t="s">
        <v>1669</v>
      </c>
      <c r="I405" s="22" t="s">
        <v>1137</v>
      </c>
      <c r="J405" s="20" t="s">
        <v>61</v>
      </c>
      <c r="K405" s="20" t="s">
        <v>37</v>
      </c>
    </row>
    <row r="406" spans="2:11" x14ac:dyDescent="0.35">
      <c r="B406" s="26" t="str">
        <v>Swablu</v>
      </c>
      <c r="C406" s="26" t="str">
        <v>333</v>
      </c>
      <c r="D406" s="26" t="str">
        <v>3</v>
      </c>
      <c r="E406" s="26" t="str">
        <v>Normal</v>
      </c>
      <c r="H406" s="20" t="s">
        <v>1673</v>
      </c>
      <c r="I406" s="22" t="s">
        <v>1426</v>
      </c>
      <c r="J406" s="20" t="s">
        <v>61</v>
      </c>
      <c r="K406" s="20" t="s">
        <v>37</v>
      </c>
    </row>
    <row r="407" spans="2:11" x14ac:dyDescent="0.35">
      <c r="B407" s="26" t="str">
        <v>Altaria</v>
      </c>
      <c r="C407" s="26" t="str">
        <v>334</v>
      </c>
      <c r="D407" s="26" t="str">
        <v>3</v>
      </c>
      <c r="E407" s="26" t="str">
        <v>Normal</v>
      </c>
      <c r="H407" s="20" t="s">
        <v>1676</v>
      </c>
      <c r="I407" s="22" t="s">
        <v>1429</v>
      </c>
      <c r="J407" s="20" t="s">
        <v>61</v>
      </c>
      <c r="K407" s="20" t="s">
        <v>37</v>
      </c>
    </row>
    <row r="408" spans="2:11" x14ac:dyDescent="0.35">
      <c r="B408" s="26" t="str">
        <v>Mega Altaria</v>
      </c>
      <c r="C408" s="26" t="str">
        <v>334</v>
      </c>
      <c r="D408" s="26" t="str">
        <v>3</v>
      </c>
      <c r="E408" s="26" t="str">
        <v>Normal</v>
      </c>
      <c r="H408" s="20" t="s">
        <v>1680</v>
      </c>
      <c r="I408" s="22" t="s">
        <v>1433</v>
      </c>
      <c r="J408" s="20" t="s">
        <v>61</v>
      </c>
      <c r="K408" s="20" t="s">
        <v>37</v>
      </c>
    </row>
    <row r="409" spans="2:11" x14ac:dyDescent="0.35">
      <c r="B409" s="26" t="str">
        <v>Zangoose</v>
      </c>
      <c r="C409" s="26" t="str">
        <v>335</v>
      </c>
      <c r="D409" s="26" t="str">
        <v>3</v>
      </c>
      <c r="E409" s="26" t="str">
        <v>Normal</v>
      </c>
      <c r="H409" s="20" t="s">
        <v>1684</v>
      </c>
      <c r="I409" s="22" t="s">
        <v>758</v>
      </c>
      <c r="J409" s="20" t="s">
        <v>61</v>
      </c>
      <c r="K409" s="20" t="s">
        <v>37</v>
      </c>
    </row>
    <row r="410" spans="2:11" x14ac:dyDescent="0.35">
      <c r="B410" s="26" t="str">
        <v>Seviper</v>
      </c>
      <c r="C410" s="26" t="str">
        <v>336</v>
      </c>
      <c r="D410" s="26" t="str">
        <v>3</v>
      </c>
      <c r="E410" s="26" t="str">
        <v>Normal</v>
      </c>
      <c r="H410" s="20" t="s">
        <v>1689</v>
      </c>
      <c r="I410" s="22" t="s">
        <v>1440</v>
      </c>
      <c r="J410" s="20" t="s">
        <v>61</v>
      </c>
      <c r="K410" s="20" t="s">
        <v>37</v>
      </c>
    </row>
    <row r="411" spans="2:11" x14ac:dyDescent="0.35">
      <c r="B411" s="26" t="str">
        <v>Lunatone</v>
      </c>
      <c r="C411" s="26" t="str">
        <v>337</v>
      </c>
      <c r="D411" s="26" t="str">
        <v>3</v>
      </c>
      <c r="E411" s="26" t="str">
        <v>Normal</v>
      </c>
      <c r="H411" s="20" t="s">
        <v>1693</v>
      </c>
      <c r="I411" s="22" t="s">
        <v>1444</v>
      </c>
      <c r="J411" s="20" t="s">
        <v>61</v>
      </c>
      <c r="K411" s="20" t="s">
        <v>37</v>
      </c>
    </row>
    <row r="412" spans="2:11" x14ac:dyDescent="0.35">
      <c r="B412" s="26" t="str">
        <v>Solrock</v>
      </c>
      <c r="C412" s="26" t="str">
        <v>338</v>
      </c>
      <c r="D412" s="26" t="str">
        <v>3</v>
      </c>
      <c r="E412" s="26" t="str">
        <v>Normal</v>
      </c>
      <c r="H412" s="20" t="s">
        <v>1696</v>
      </c>
      <c r="I412" s="22" t="s">
        <v>1448</v>
      </c>
      <c r="J412" s="20" t="s">
        <v>61</v>
      </c>
      <c r="K412" s="20" t="s">
        <v>37</v>
      </c>
    </row>
    <row r="413" spans="2:11" x14ac:dyDescent="0.35">
      <c r="B413" s="26" t="str">
        <v>Barboach</v>
      </c>
      <c r="C413" s="26" t="str">
        <v>339</v>
      </c>
      <c r="D413" s="26" t="str">
        <v>3</v>
      </c>
      <c r="E413" s="26" t="str">
        <v>Normal</v>
      </c>
      <c r="H413" s="20" t="s">
        <v>1700</v>
      </c>
      <c r="I413" s="22" t="s">
        <v>1453</v>
      </c>
      <c r="J413" s="20" t="s">
        <v>61</v>
      </c>
      <c r="K413" s="20" t="s">
        <v>37</v>
      </c>
    </row>
    <row r="414" spans="2:11" x14ac:dyDescent="0.35">
      <c r="B414" s="26" t="str">
        <v>Whiscash</v>
      </c>
      <c r="C414" s="26" t="str">
        <v>340</v>
      </c>
      <c r="D414" s="26" t="str">
        <v>3</v>
      </c>
      <c r="E414" s="26" t="str">
        <v>Normal</v>
      </c>
      <c r="H414" s="20" t="s">
        <v>1704</v>
      </c>
      <c r="I414" s="22" t="s">
        <v>769</v>
      </c>
      <c r="J414" s="20" t="s">
        <v>61</v>
      </c>
      <c r="K414" s="20" t="s">
        <v>37</v>
      </c>
    </row>
    <row r="415" spans="2:11" x14ac:dyDescent="0.35">
      <c r="B415" s="26" t="str">
        <v>Corphish</v>
      </c>
      <c r="C415" s="26" t="str">
        <v>341</v>
      </c>
      <c r="D415" s="26" t="str">
        <v>3</v>
      </c>
      <c r="E415" s="26" t="str">
        <v>Normal</v>
      </c>
      <c r="H415" s="20" t="s">
        <v>1708</v>
      </c>
      <c r="I415" s="22" t="s">
        <v>1462</v>
      </c>
      <c r="J415" s="20" t="s">
        <v>61</v>
      </c>
      <c r="K415" s="20" t="s">
        <v>37</v>
      </c>
    </row>
    <row r="416" spans="2:11" x14ac:dyDescent="0.35">
      <c r="B416" s="26" t="str">
        <v>Crawdaunt</v>
      </c>
      <c r="C416" s="26" t="str">
        <v>342</v>
      </c>
      <c r="D416" s="26" t="str">
        <v>3</v>
      </c>
      <c r="E416" s="26" t="str">
        <v>Normal</v>
      </c>
      <c r="H416" s="20" t="s">
        <v>1712</v>
      </c>
      <c r="I416" s="22" t="s">
        <v>1467</v>
      </c>
      <c r="J416" s="20" t="s">
        <v>61</v>
      </c>
      <c r="K416" s="20" t="s">
        <v>37</v>
      </c>
    </row>
    <row r="417" spans="2:11" x14ac:dyDescent="0.35">
      <c r="B417" s="26" t="str">
        <v>Baltoy</v>
      </c>
      <c r="C417" s="26" t="str">
        <v>343</v>
      </c>
      <c r="D417" s="26" t="str">
        <v>3</v>
      </c>
      <c r="E417" s="26" t="str">
        <v>Normal</v>
      </c>
      <c r="H417" s="20" t="s">
        <v>1714</v>
      </c>
      <c r="I417" s="22" t="s">
        <v>1471</v>
      </c>
      <c r="J417" s="20" t="s">
        <v>61</v>
      </c>
      <c r="K417" s="20" t="s">
        <v>37</v>
      </c>
    </row>
    <row r="418" spans="2:11" x14ac:dyDescent="0.35">
      <c r="B418" s="26" t="str">
        <v>Claydol</v>
      </c>
      <c r="C418" s="26" t="str">
        <v>344</v>
      </c>
      <c r="D418" s="26" t="str">
        <v>3</v>
      </c>
      <c r="E418" s="26" t="str">
        <v>Normal</v>
      </c>
      <c r="H418" s="20" t="s">
        <v>1717</v>
      </c>
      <c r="I418" s="22" t="s">
        <v>215</v>
      </c>
      <c r="J418" s="20" t="s">
        <v>61</v>
      </c>
      <c r="K418" s="20" t="s">
        <v>37</v>
      </c>
    </row>
    <row r="419" spans="2:11" x14ac:dyDescent="0.35">
      <c r="B419" s="26" t="str">
        <v>Lileep</v>
      </c>
      <c r="C419" s="26" t="str">
        <v>345</v>
      </c>
      <c r="D419" s="26" t="str">
        <v>3</v>
      </c>
      <c r="E419" s="26" t="str">
        <v>Normal</v>
      </c>
      <c r="H419" s="20" t="s">
        <v>1721</v>
      </c>
      <c r="I419" s="22" t="s">
        <v>489</v>
      </c>
      <c r="J419" s="20" t="s">
        <v>61</v>
      </c>
      <c r="K419" s="20" t="s">
        <v>37</v>
      </c>
    </row>
    <row r="420" spans="2:11" x14ac:dyDescent="0.35">
      <c r="B420" s="26" t="str">
        <v>Cradily</v>
      </c>
      <c r="C420" s="26" t="str">
        <v>346</v>
      </c>
      <c r="D420" s="26" t="str">
        <v>3</v>
      </c>
      <c r="E420" s="26" t="str">
        <v>Normal</v>
      </c>
      <c r="H420" s="20" t="s">
        <v>1724</v>
      </c>
      <c r="I420" s="22" t="s">
        <v>948</v>
      </c>
      <c r="J420" s="20" t="s">
        <v>61</v>
      </c>
      <c r="K420" s="20" t="s">
        <v>37</v>
      </c>
    </row>
    <row r="421" spans="2:11" x14ac:dyDescent="0.35">
      <c r="B421" s="26" t="str">
        <v>Anorith</v>
      </c>
      <c r="C421" s="26" t="str">
        <v>347</v>
      </c>
      <c r="D421" s="26" t="str">
        <v>3</v>
      </c>
      <c r="E421" s="26" t="str">
        <v>Normal</v>
      </c>
      <c r="H421" s="20" t="s">
        <v>1729</v>
      </c>
      <c r="I421" s="22" t="s">
        <v>948</v>
      </c>
      <c r="J421" s="20" t="s">
        <v>61</v>
      </c>
      <c r="K421" s="20" t="s">
        <v>37</v>
      </c>
    </row>
    <row r="422" spans="2:11" x14ac:dyDescent="0.35">
      <c r="B422" s="26" t="str">
        <v>Armaldo</v>
      </c>
      <c r="C422" s="26" t="str">
        <v>348</v>
      </c>
      <c r="D422" s="26" t="str">
        <v>3</v>
      </c>
      <c r="E422" s="26" t="str">
        <v>Normal</v>
      </c>
      <c r="H422" s="20" t="s">
        <v>1730</v>
      </c>
      <c r="I422" s="22" t="s">
        <v>948</v>
      </c>
      <c r="J422" s="20" t="s">
        <v>61</v>
      </c>
      <c r="K422" s="20" t="s">
        <v>37</v>
      </c>
    </row>
    <row r="423" spans="2:11" x14ac:dyDescent="0.35">
      <c r="B423" s="26" t="str">
        <v>Feebas</v>
      </c>
      <c r="C423" s="26" t="str">
        <v>349</v>
      </c>
      <c r="D423" s="26" t="str">
        <v>3</v>
      </c>
      <c r="E423" s="26" t="str">
        <v>Normal</v>
      </c>
      <c r="H423" s="20" t="s">
        <v>1732</v>
      </c>
      <c r="I423" s="22" t="s">
        <v>948</v>
      </c>
      <c r="J423" s="20" t="s">
        <v>61</v>
      </c>
      <c r="K423" s="20" t="s">
        <v>37</v>
      </c>
    </row>
    <row r="424" spans="2:11" x14ac:dyDescent="0.35">
      <c r="B424" s="26" t="str">
        <v>Milotic</v>
      </c>
      <c r="C424" s="26" t="str">
        <v>350</v>
      </c>
      <c r="D424" s="26" t="str">
        <v>3</v>
      </c>
      <c r="E424" s="26" t="str">
        <v>Normal</v>
      </c>
      <c r="H424" s="20" t="s">
        <v>1734</v>
      </c>
      <c r="I424" s="22" t="s">
        <v>1486</v>
      </c>
      <c r="J424" s="20" t="s">
        <v>61</v>
      </c>
      <c r="K424" s="20" t="s">
        <v>37</v>
      </c>
    </row>
    <row r="425" spans="2:11" x14ac:dyDescent="0.35">
      <c r="B425" s="26" t="str">
        <v>Castform</v>
      </c>
      <c r="C425" s="26" t="str">
        <v>351</v>
      </c>
      <c r="D425" s="26" t="str">
        <v>3</v>
      </c>
      <c r="E425" s="26" t="str">
        <v>Normal</v>
      </c>
      <c r="H425" s="20" t="s">
        <v>1739</v>
      </c>
      <c r="I425" s="22" t="s">
        <v>1490</v>
      </c>
      <c r="J425" s="20" t="s">
        <v>61</v>
      </c>
      <c r="K425" s="20" t="s">
        <v>37</v>
      </c>
    </row>
    <row r="426" spans="2:11" x14ac:dyDescent="0.35">
      <c r="B426" s="26" t="str">
        <v>Castform Sunny Form</v>
      </c>
      <c r="C426" s="26" t="str">
        <v>351</v>
      </c>
      <c r="D426" s="26" t="str">
        <v>3</v>
      </c>
      <c r="E426" s="26" t="str">
        <v>Normal</v>
      </c>
      <c r="H426" s="20" t="s">
        <v>1742</v>
      </c>
      <c r="I426" s="22" t="s">
        <v>1494</v>
      </c>
      <c r="J426" s="20" t="s">
        <v>61</v>
      </c>
      <c r="K426" s="20" t="s">
        <v>37</v>
      </c>
    </row>
    <row r="427" spans="2:11" x14ac:dyDescent="0.35">
      <c r="B427" s="26" t="str">
        <v>Castform Rainy Form</v>
      </c>
      <c r="C427" s="26" t="str">
        <v>351</v>
      </c>
      <c r="D427" s="26" t="str">
        <v>3</v>
      </c>
      <c r="E427" s="26" t="str">
        <v>Normal</v>
      </c>
      <c r="H427" s="20" t="s">
        <v>1744</v>
      </c>
      <c r="I427" s="22" t="s">
        <v>1494</v>
      </c>
      <c r="J427" s="20" t="s">
        <v>61</v>
      </c>
      <c r="K427" s="20" t="s">
        <v>37</v>
      </c>
    </row>
    <row r="428" spans="2:11" x14ac:dyDescent="0.35">
      <c r="B428" s="26" t="str">
        <v>Castform Snowy Form</v>
      </c>
      <c r="C428" s="26" t="str">
        <v>351</v>
      </c>
      <c r="D428" s="26" t="str">
        <v>3</v>
      </c>
      <c r="E428" s="26" t="str">
        <v>Normal</v>
      </c>
      <c r="H428" s="20" t="s">
        <v>1746</v>
      </c>
      <c r="I428" s="22" t="s">
        <v>889</v>
      </c>
      <c r="J428" s="20" t="s">
        <v>61</v>
      </c>
      <c r="K428" s="20" t="s">
        <v>37</v>
      </c>
    </row>
    <row r="429" spans="2:11" x14ac:dyDescent="0.35">
      <c r="B429" s="26" t="str">
        <v>Kecleon</v>
      </c>
      <c r="C429" s="26" t="str">
        <v>352</v>
      </c>
      <c r="D429" s="26" t="str">
        <v>3</v>
      </c>
      <c r="E429" s="26" t="str">
        <v>Normal</v>
      </c>
      <c r="H429" s="20" t="s">
        <v>1750</v>
      </c>
      <c r="I429" s="22" t="s">
        <v>1500</v>
      </c>
      <c r="J429" s="20" t="s">
        <v>61</v>
      </c>
      <c r="K429" s="20" t="s">
        <v>37</v>
      </c>
    </row>
    <row r="430" spans="2:11" x14ac:dyDescent="0.35">
      <c r="B430" s="26" t="str">
        <v>Shuppet</v>
      </c>
      <c r="C430" s="26" t="str">
        <v>353</v>
      </c>
      <c r="D430" s="26" t="str">
        <v>3</v>
      </c>
      <c r="E430" s="26" t="str">
        <v>Normal</v>
      </c>
      <c r="H430" s="20" t="s">
        <v>1754</v>
      </c>
      <c r="I430" s="22" t="s">
        <v>1504</v>
      </c>
      <c r="J430" s="20" t="s">
        <v>61</v>
      </c>
      <c r="K430" s="20" t="s">
        <v>37</v>
      </c>
    </row>
    <row r="431" spans="2:11" x14ac:dyDescent="0.35">
      <c r="B431" s="26" t="str">
        <v>Banette</v>
      </c>
      <c r="C431" s="26" t="str">
        <v>354</v>
      </c>
      <c r="D431" s="26" t="str">
        <v>3</v>
      </c>
      <c r="E431" s="26" t="str">
        <v>Normal</v>
      </c>
      <c r="H431" s="20" t="s">
        <v>1757</v>
      </c>
      <c r="I431" s="22" t="s">
        <v>1507</v>
      </c>
      <c r="J431" s="20" t="s">
        <v>61</v>
      </c>
      <c r="K431" s="20" t="s">
        <v>37</v>
      </c>
    </row>
    <row r="432" spans="2:11" x14ac:dyDescent="0.35">
      <c r="B432" s="26" t="str">
        <v>Mega Banette</v>
      </c>
      <c r="C432" s="26" t="str">
        <v>354</v>
      </c>
      <c r="D432" s="26" t="str">
        <v>3</v>
      </c>
      <c r="E432" s="26" t="str">
        <v>Normal</v>
      </c>
      <c r="H432" s="20" t="s">
        <v>1760</v>
      </c>
      <c r="I432" s="22" t="s">
        <v>1512</v>
      </c>
      <c r="J432" s="20" t="s">
        <v>61</v>
      </c>
      <c r="K432" s="20" t="s">
        <v>37</v>
      </c>
    </row>
    <row r="433" spans="2:11" x14ac:dyDescent="0.35">
      <c r="B433" s="26" t="str">
        <v>Duskull</v>
      </c>
      <c r="C433" s="26" t="str">
        <v>355</v>
      </c>
      <c r="D433" s="26" t="str">
        <v>3</v>
      </c>
      <c r="E433" s="26" t="str">
        <v>Normal</v>
      </c>
      <c r="H433" s="20" t="s">
        <v>1763</v>
      </c>
      <c r="I433" s="22" t="s">
        <v>1512</v>
      </c>
      <c r="J433" s="20" t="s">
        <v>61</v>
      </c>
      <c r="K433" s="20" t="s">
        <v>37</v>
      </c>
    </row>
    <row r="434" spans="2:11" x14ac:dyDescent="0.35">
      <c r="B434" s="26" t="str">
        <v>Dusclops</v>
      </c>
      <c r="C434" s="26" t="str">
        <v>356</v>
      </c>
      <c r="D434" s="26" t="str">
        <v>3</v>
      </c>
      <c r="E434" s="26" t="str">
        <v>Normal</v>
      </c>
      <c r="H434" s="20" t="s">
        <v>1766</v>
      </c>
      <c r="I434" s="22" t="s">
        <v>1093</v>
      </c>
      <c r="J434" s="20" t="s">
        <v>61</v>
      </c>
      <c r="K434" s="20" t="s">
        <v>37</v>
      </c>
    </row>
    <row r="435" spans="2:11" x14ac:dyDescent="0.35">
      <c r="B435" s="26" t="str">
        <v>Tropius</v>
      </c>
      <c r="C435" s="26" t="str">
        <v>357</v>
      </c>
      <c r="D435" s="26" t="str">
        <v>3</v>
      </c>
      <c r="E435" s="26" t="str">
        <v>Normal</v>
      </c>
      <c r="H435" s="20" t="s">
        <v>1770</v>
      </c>
      <c r="I435" s="22" t="s">
        <v>1520</v>
      </c>
      <c r="J435" s="20" t="s">
        <v>61</v>
      </c>
      <c r="K435" s="20" t="s">
        <v>37</v>
      </c>
    </row>
    <row r="436" spans="2:11" x14ac:dyDescent="0.35">
      <c r="B436" s="26" t="str">
        <v>Chimecho</v>
      </c>
      <c r="C436" s="26" t="str">
        <v>358</v>
      </c>
      <c r="D436" s="26" t="str">
        <v>3</v>
      </c>
      <c r="E436" s="26" t="str">
        <v>Normal</v>
      </c>
      <c r="H436" s="20" t="s">
        <v>1774</v>
      </c>
      <c r="I436" s="22" t="s">
        <v>1526</v>
      </c>
      <c r="J436" s="20" t="s">
        <v>61</v>
      </c>
      <c r="K436" s="20" t="s">
        <v>37</v>
      </c>
    </row>
    <row r="437" spans="2:11" x14ac:dyDescent="0.35">
      <c r="B437" s="26" t="str">
        <v>Absol</v>
      </c>
      <c r="C437" s="26" t="str">
        <v>359</v>
      </c>
      <c r="D437" s="26" t="str">
        <v>3</v>
      </c>
      <c r="E437" s="26" t="str">
        <v>Normal</v>
      </c>
      <c r="H437" s="20" t="s">
        <v>1777</v>
      </c>
      <c r="I437" s="22" t="s">
        <v>1526</v>
      </c>
      <c r="J437" s="20" t="s">
        <v>61</v>
      </c>
      <c r="K437" s="20" t="s">
        <v>37</v>
      </c>
    </row>
    <row r="438" spans="2:11" x14ac:dyDescent="0.35">
      <c r="B438" s="26" t="str">
        <v>Mega Absol</v>
      </c>
      <c r="C438" s="26" t="str">
        <v>359</v>
      </c>
      <c r="D438" s="26" t="str">
        <v>3</v>
      </c>
      <c r="E438" s="26" t="str">
        <v>Normal</v>
      </c>
      <c r="H438" s="20" t="s">
        <v>1780</v>
      </c>
      <c r="I438" s="22" t="s">
        <v>1528</v>
      </c>
      <c r="J438" s="20" t="s">
        <v>61</v>
      </c>
      <c r="K438" s="20" t="s">
        <v>37</v>
      </c>
    </row>
    <row r="439" spans="2:11" x14ac:dyDescent="0.35">
      <c r="B439" s="26" t="str">
        <v>Wynaut</v>
      </c>
      <c r="C439" s="26" t="str">
        <v>360</v>
      </c>
      <c r="D439" s="26" t="str">
        <v>3</v>
      </c>
      <c r="E439" s="26" t="str">
        <v>Normal</v>
      </c>
      <c r="H439" s="20" t="s">
        <v>1784</v>
      </c>
      <c r="I439" s="22" t="s">
        <v>1532</v>
      </c>
      <c r="J439" s="20" t="s">
        <v>61</v>
      </c>
      <c r="K439" s="20" t="s">
        <v>37</v>
      </c>
    </row>
    <row r="440" spans="2:11" x14ac:dyDescent="0.35">
      <c r="B440" s="26" t="str">
        <v>Snorunt</v>
      </c>
      <c r="C440" s="26" t="str">
        <v>361</v>
      </c>
      <c r="D440" s="26" t="str">
        <v>3</v>
      </c>
      <c r="E440" s="26" t="str">
        <v>Normal</v>
      </c>
      <c r="H440" s="20" t="s">
        <v>1788</v>
      </c>
      <c r="I440" s="22" t="s">
        <v>331</v>
      </c>
      <c r="J440" s="20" t="s">
        <v>61</v>
      </c>
      <c r="K440" s="20" t="s">
        <v>37</v>
      </c>
    </row>
    <row r="441" spans="2:11" x14ac:dyDescent="0.35">
      <c r="B441" s="26" t="str">
        <v>Glalie</v>
      </c>
      <c r="C441" s="26" t="str">
        <v>362</v>
      </c>
      <c r="D441" s="26" t="str">
        <v>3</v>
      </c>
      <c r="E441" s="26" t="str">
        <v>Normal</v>
      </c>
      <c r="H441" s="20" t="s">
        <v>1792</v>
      </c>
      <c r="I441" s="22" t="s">
        <v>1538</v>
      </c>
      <c r="J441" s="20" t="s">
        <v>61</v>
      </c>
      <c r="K441" s="20" t="s">
        <v>37</v>
      </c>
    </row>
    <row r="442" spans="2:11" x14ac:dyDescent="0.35">
      <c r="B442" s="26" t="str">
        <v>Mega Glalie</v>
      </c>
      <c r="C442" s="26" t="str">
        <v>362</v>
      </c>
      <c r="D442" s="26" t="str">
        <v>3</v>
      </c>
      <c r="E442" s="26" t="str">
        <v>Normal</v>
      </c>
      <c r="H442" s="20" t="s">
        <v>1795</v>
      </c>
      <c r="I442" s="22" t="s">
        <v>1542</v>
      </c>
      <c r="J442" s="20" t="s">
        <v>61</v>
      </c>
      <c r="K442" s="20" t="s">
        <v>37</v>
      </c>
    </row>
    <row r="443" spans="2:11" x14ac:dyDescent="0.35">
      <c r="B443" s="26" t="str">
        <v>Spheal</v>
      </c>
      <c r="C443" s="26" t="str">
        <v>363</v>
      </c>
      <c r="D443" s="26" t="str">
        <v>3</v>
      </c>
      <c r="E443" s="26" t="str">
        <v>Normal</v>
      </c>
      <c r="H443" s="20" t="s">
        <v>1799</v>
      </c>
      <c r="I443" s="22" t="s">
        <v>1546</v>
      </c>
      <c r="J443" s="20" t="s">
        <v>61</v>
      </c>
      <c r="K443" s="20" t="s">
        <v>37</v>
      </c>
    </row>
    <row r="444" spans="2:11" x14ac:dyDescent="0.35">
      <c r="B444" s="26" t="str">
        <v>Sealeo</v>
      </c>
      <c r="C444" s="26" t="str">
        <v>364</v>
      </c>
      <c r="D444" s="26" t="str">
        <v>3</v>
      </c>
      <c r="E444" s="26" t="str">
        <v>Normal</v>
      </c>
      <c r="H444" s="20" t="s">
        <v>1802</v>
      </c>
      <c r="I444" s="22" t="s">
        <v>1548</v>
      </c>
      <c r="J444" s="20" t="s">
        <v>61</v>
      </c>
      <c r="K444" s="20" t="s">
        <v>37</v>
      </c>
    </row>
    <row r="445" spans="2:11" x14ac:dyDescent="0.35">
      <c r="B445" s="26" t="str">
        <v>Walrein</v>
      </c>
      <c r="C445" s="26" t="str">
        <v>365</v>
      </c>
      <c r="D445" s="26" t="str">
        <v>3</v>
      </c>
      <c r="E445" s="26" t="str">
        <v>Normal</v>
      </c>
      <c r="H445" s="20" t="s">
        <v>1805</v>
      </c>
      <c r="I445" s="22" t="s">
        <v>1553</v>
      </c>
      <c r="J445" s="20" t="s">
        <v>61</v>
      </c>
      <c r="K445" s="20" t="s">
        <v>37</v>
      </c>
    </row>
    <row r="446" spans="2:11" x14ac:dyDescent="0.35">
      <c r="B446" s="26" t="str">
        <v>Clamperl</v>
      </c>
      <c r="C446" s="26" t="str">
        <v>366</v>
      </c>
      <c r="D446" s="26" t="str">
        <v>3</v>
      </c>
      <c r="E446" s="26" t="str">
        <v>Normal</v>
      </c>
      <c r="H446" s="20" t="s">
        <v>1809</v>
      </c>
      <c r="I446" s="22" t="s">
        <v>1557</v>
      </c>
      <c r="J446" s="20" t="s">
        <v>61</v>
      </c>
      <c r="K446" s="20" t="s">
        <v>37</v>
      </c>
    </row>
    <row r="447" spans="2:11" x14ac:dyDescent="0.35">
      <c r="B447" s="26" t="str">
        <v>Huntail</v>
      </c>
      <c r="C447" s="26" t="str">
        <v>367</v>
      </c>
      <c r="D447" s="26" t="str">
        <v>3</v>
      </c>
      <c r="E447" s="26" t="str">
        <v>Normal</v>
      </c>
      <c r="H447" s="20" t="s">
        <v>1813</v>
      </c>
      <c r="I447" s="22" t="s">
        <v>1559</v>
      </c>
      <c r="J447" s="20" t="s">
        <v>61</v>
      </c>
      <c r="K447" s="20" t="s">
        <v>37</v>
      </c>
    </row>
    <row r="448" spans="2:11" x14ac:dyDescent="0.35">
      <c r="B448" s="26" t="str">
        <v>Gorebyss</v>
      </c>
      <c r="C448" s="26" t="str">
        <v>368</v>
      </c>
      <c r="D448" s="26" t="str">
        <v>3</v>
      </c>
      <c r="E448" s="26" t="str">
        <v>Normal</v>
      </c>
      <c r="H448" s="20" t="s">
        <v>1817</v>
      </c>
      <c r="I448" s="22" t="s">
        <v>1564</v>
      </c>
      <c r="J448" s="20" t="s">
        <v>61</v>
      </c>
      <c r="K448" s="20" t="s">
        <v>37</v>
      </c>
    </row>
    <row r="449" spans="2:11" x14ac:dyDescent="0.35">
      <c r="B449" s="26" t="str">
        <v>Relicanth</v>
      </c>
      <c r="C449" s="26" t="str">
        <v>369</v>
      </c>
      <c r="D449" s="26" t="str">
        <v>3</v>
      </c>
      <c r="E449" s="26" t="str">
        <v>Normal</v>
      </c>
      <c r="H449" s="20" t="s">
        <v>1821</v>
      </c>
      <c r="I449" s="22" t="s">
        <v>1564</v>
      </c>
      <c r="J449" s="20" t="s">
        <v>61</v>
      </c>
      <c r="K449" s="20" t="s">
        <v>37</v>
      </c>
    </row>
    <row r="450" spans="2:11" x14ac:dyDescent="0.35">
      <c r="B450" s="26" t="str">
        <v>Luvdisc</v>
      </c>
      <c r="C450" s="26" t="str">
        <v>370</v>
      </c>
      <c r="D450" s="26" t="str">
        <v>3</v>
      </c>
      <c r="E450" s="26" t="str">
        <v>Normal</v>
      </c>
      <c r="H450" s="20" t="s">
        <v>1822</v>
      </c>
      <c r="I450" s="22" t="s">
        <v>1568</v>
      </c>
      <c r="J450" s="20" t="s">
        <v>61</v>
      </c>
      <c r="K450" s="20" t="s">
        <v>37</v>
      </c>
    </row>
    <row r="451" spans="2:11" x14ac:dyDescent="0.35">
      <c r="B451" s="26" t="str">
        <v>Bagon</v>
      </c>
      <c r="C451" s="26" t="str">
        <v>371</v>
      </c>
      <c r="D451" s="26" t="str">
        <v>3</v>
      </c>
      <c r="E451" s="26" t="str">
        <v>Normal</v>
      </c>
      <c r="H451" s="20" t="s">
        <v>1826</v>
      </c>
      <c r="I451" s="22" t="s">
        <v>1511</v>
      </c>
      <c r="J451" s="20" t="s">
        <v>61</v>
      </c>
      <c r="K451" s="20" t="s">
        <v>37</v>
      </c>
    </row>
    <row r="452" spans="2:11" x14ac:dyDescent="0.35">
      <c r="B452" s="26" t="str">
        <v>Shelgon</v>
      </c>
      <c r="C452" s="26" t="str">
        <v>372</v>
      </c>
      <c r="D452" s="26" t="str">
        <v>3</v>
      </c>
      <c r="E452" s="26" t="str">
        <v>Normal</v>
      </c>
      <c r="H452" s="20" t="s">
        <v>1828</v>
      </c>
      <c r="I452" s="22" t="s">
        <v>1573</v>
      </c>
      <c r="J452" s="20" t="s">
        <v>61</v>
      </c>
      <c r="K452" s="20" t="s">
        <v>37</v>
      </c>
    </row>
    <row r="453" spans="2:11" x14ac:dyDescent="0.35">
      <c r="B453" s="26" t="str">
        <v>Salamence</v>
      </c>
      <c r="C453" s="26" t="str">
        <v>373</v>
      </c>
      <c r="D453" s="26" t="str">
        <v>3</v>
      </c>
      <c r="E453" s="26" t="str">
        <v>Normal</v>
      </c>
      <c r="H453" s="20" t="s">
        <v>1831</v>
      </c>
      <c r="I453" s="22" t="s">
        <v>1573</v>
      </c>
      <c r="J453" s="20" t="s">
        <v>61</v>
      </c>
      <c r="K453" s="20" t="s">
        <v>37</v>
      </c>
    </row>
    <row r="454" spans="2:11" x14ac:dyDescent="0.35">
      <c r="B454" s="26" t="str">
        <v>Mega Salamence</v>
      </c>
      <c r="C454" s="26" t="str">
        <v>373</v>
      </c>
      <c r="D454" s="26" t="str">
        <v>3</v>
      </c>
      <c r="E454" s="26" t="str">
        <v>Normal</v>
      </c>
      <c r="H454" s="20" t="s">
        <v>1832</v>
      </c>
      <c r="I454" s="22" t="s">
        <v>627</v>
      </c>
      <c r="J454" s="20" t="s">
        <v>61</v>
      </c>
      <c r="K454" s="20" t="s">
        <v>913</v>
      </c>
    </row>
    <row r="455" spans="2:11" x14ac:dyDescent="0.35">
      <c r="B455" s="26" t="str">
        <v>Beldum</v>
      </c>
      <c r="C455" s="26" t="str">
        <v>374</v>
      </c>
      <c r="D455" s="26" t="str">
        <v>3</v>
      </c>
      <c r="E455" s="26" t="str">
        <v>Normal</v>
      </c>
      <c r="H455" s="20" t="s">
        <v>1835</v>
      </c>
      <c r="I455" s="22" t="s">
        <v>1578</v>
      </c>
      <c r="J455" s="20" t="s">
        <v>61</v>
      </c>
      <c r="K455" s="20" t="s">
        <v>913</v>
      </c>
    </row>
    <row r="456" spans="2:11" x14ac:dyDescent="0.35">
      <c r="B456" s="26" t="str">
        <v>Metang</v>
      </c>
      <c r="C456" s="26" t="str">
        <v>375</v>
      </c>
      <c r="D456" s="26" t="str">
        <v>3</v>
      </c>
      <c r="E456" s="26" t="str">
        <v>Normal</v>
      </c>
      <c r="H456" s="20" t="s">
        <v>1837</v>
      </c>
      <c r="I456" s="22" t="s">
        <v>1581</v>
      </c>
      <c r="J456" s="20" t="s">
        <v>61</v>
      </c>
      <c r="K456" s="20" t="s">
        <v>913</v>
      </c>
    </row>
    <row r="457" spans="2:11" x14ac:dyDescent="0.35">
      <c r="B457" s="26" t="str">
        <v>Metagross</v>
      </c>
      <c r="C457" s="26" t="str">
        <v>376</v>
      </c>
      <c r="D457" s="26" t="str">
        <v>3</v>
      </c>
      <c r="E457" s="26" t="str">
        <v>Normal</v>
      </c>
      <c r="H457" s="20" t="s">
        <v>1839</v>
      </c>
      <c r="I457" s="22" t="s">
        <v>1525</v>
      </c>
      <c r="J457" s="20" t="s">
        <v>61</v>
      </c>
      <c r="K457" s="20" t="s">
        <v>913</v>
      </c>
    </row>
    <row r="458" spans="2:11" x14ac:dyDescent="0.35">
      <c r="B458" s="26" t="str">
        <v>Mega Metagross</v>
      </c>
      <c r="C458" s="26" t="str">
        <v>376</v>
      </c>
      <c r="D458" s="26" t="str">
        <v>3</v>
      </c>
      <c r="E458" s="26" t="str">
        <v>Normal</v>
      </c>
      <c r="H458" s="20" t="s">
        <v>1841</v>
      </c>
      <c r="I458" s="22" t="s">
        <v>1525</v>
      </c>
      <c r="J458" s="20" t="s">
        <v>61</v>
      </c>
      <c r="K458" s="20" t="s">
        <v>913</v>
      </c>
    </row>
    <row r="459" spans="2:11" x14ac:dyDescent="0.35">
      <c r="B459" s="26" t="str">
        <v>Regirock</v>
      </c>
      <c r="C459" s="26" t="str">
        <v>377</v>
      </c>
      <c r="D459" s="26" t="str">
        <v>3</v>
      </c>
      <c r="E459" s="26" t="str">
        <v>Sub Legendary</v>
      </c>
      <c r="H459" s="20" t="s">
        <v>1843</v>
      </c>
      <c r="I459" s="22" t="s">
        <v>1587</v>
      </c>
      <c r="J459" s="20" t="s">
        <v>61</v>
      </c>
      <c r="K459" s="20" t="s">
        <v>913</v>
      </c>
    </row>
    <row r="460" spans="2:11" x14ac:dyDescent="0.35">
      <c r="B460" s="26" t="str">
        <v>Regice</v>
      </c>
      <c r="C460" s="26" t="str">
        <v>378</v>
      </c>
      <c r="D460" s="26" t="str">
        <v>3</v>
      </c>
      <c r="E460" s="26" t="str">
        <v>Sub Legendary</v>
      </c>
      <c r="H460" s="20" t="s">
        <v>1845</v>
      </c>
      <c r="I460" s="22" t="s">
        <v>1587</v>
      </c>
      <c r="J460" s="20" t="s">
        <v>61</v>
      </c>
      <c r="K460" s="20" t="s">
        <v>913</v>
      </c>
    </row>
    <row r="461" spans="2:11" x14ac:dyDescent="0.35">
      <c r="B461" s="26" t="str">
        <v>Registeel</v>
      </c>
      <c r="C461" s="26" t="str">
        <v>379</v>
      </c>
      <c r="D461" s="26" t="str">
        <v>3</v>
      </c>
      <c r="E461" s="26" t="str">
        <v>Sub Legendary</v>
      </c>
      <c r="H461" s="20" t="s">
        <v>1847</v>
      </c>
      <c r="I461" s="22" t="s">
        <v>1592</v>
      </c>
      <c r="J461" s="20" t="s">
        <v>61</v>
      </c>
      <c r="K461" s="20" t="s">
        <v>943</v>
      </c>
    </row>
    <row r="462" spans="2:11" x14ac:dyDescent="0.35">
      <c r="B462" s="26" t="str">
        <v>Latias</v>
      </c>
      <c r="C462" s="26" t="str">
        <v>380</v>
      </c>
      <c r="D462" s="26" t="str">
        <v>3</v>
      </c>
      <c r="E462" s="26" t="str">
        <v>Sub Legendary</v>
      </c>
      <c r="H462" s="20" t="s">
        <v>1849</v>
      </c>
      <c r="I462" s="22" t="s">
        <v>1592</v>
      </c>
      <c r="J462" s="20" t="s">
        <v>61</v>
      </c>
      <c r="K462" s="20" t="s">
        <v>943</v>
      </c>
    </row>
    <row r="463" spans="2:11" x14ac:dyDescent="0.35">
      <c r="B463" s="26" t="str">
        <v>Mega Latias</v>
      </c>
      <c r="C463" s="26" t="str">
        <v>380</v>
      </c>
      <c r="D463" s="26" t="str">
        <v>3</v>
      </c>
      <c r="E463" s="26" t="str">
        <v>Sub Legendary</v>
      </c>
      <c r="H463" s="20" t="s">
        <v>1853</v>
      </c>
      <c r="I463" s="22" t="s">
        <v>1597</v>
      </c>
      <c r="J463" s="20" t="s">
        <v>61</v>
      </c>
      <c r="K463" s="20" t="s">
        <v>943</v>
      </c>
    </row>
    <row r="464" spans="2:11" x14ac:dyDescent="0.35">
      <c r="B464" s="26" t="str">
        <v>Latios</v>
      </c>
      <c r="C464" s="26" t="str">
        <v>381</v>
      </c>
      <c r="D464" s="26" t="str">
        <v>3</v>
      </c>
      <c r="E464" s="26" t="str">
        <v>Sub Legendary</v>
      </c>
      <c r="H464" s="20" t="s">
        <v>1856</v>
      </c>
      <c r="I464" s="22" t="s">
        <v>1597</v>
      </c>
      <c r="J464" s="20" t="s">
        <v>61</v>
      </c>
      <c r="K464" s="20" t="s">
        <v>943</v>
      </c>
    </row>
    <row r="465" spans="2:11" x14ac:dyDescent="0.35">
      <c r="B465" s="26" t="str">
        <v>Mega Latios</v>
      </c>
      <c r="C465" s="26" t="str">
        <v>381</v>
      </c>
      <c r="D465" s="26" t="str">
        <v>3</v>
      </c>
      <c r="E465" s="26" t="str">
        <v>Sub Legendary</v>
      </c>
      <c r="H465" s="20" t="s">
        <v>1859</v>
      </c>
      <c r="I465" s="22" t="s">
        <v>1601</v>
      </c>
      <c r="J465" s="20" t="s">
        <v>61</v>
      </c>
      <c r="K465" s="20" t="s">
        <v>943</v>
      </c>
    </row>
    <row r="466" spans="2:11" x14ac:dyDescent="0.35">
      <c r="B466" s="26" t="str">
        <v>Kyogre</v>
      </c>
      <c r="C466" s="26" t="str">
        <v>382</v>
      </c>
      <c r="D466" s="26" t="str">
        <v>3</v>
      </c>
      <c r="E466" s="26" t="str">
        <v>Legendary</v>
      </c>
      <c r="H466" s="20" t="s">
        <v>1863</v>
      </c>
      <c r="I466" s="22" t="s">
        <v>1601</v>
      </c>
      <c r="J466" s="20" t="s">
        <v>61</v>
      </c>
      <c r="K466" s="20" t="s">
        <v>943</v>
      </c>
    </row>
    <row r="467" spans="2:11" x14ac:dyDescent="0.35">
      <c r="B467" s="26" t="str">
        <v>Primal Kyogre</v>
      </c>
      <c r="C467" s="26" t="str">
        <v>382</v>
      </c>
      <c r="D467" s="26" t="str">
        <v>3</v>
      </c>
      <c r="E467" s="26" t="str">
        <v>Legendary</v>
      </c>
      <c r="H467" s="20" t="s">
        <v>1864</v>
      </c>
      <c r="I467" s="22" t="s">
        <v>503</v>
      </c>
      <c r="J467" s="20" t="s">
        <v>61</v>
      </c>
      <c r="K467" s="20" t="s">
        <v>952</v>
      </c>
    </row>
    <row r="468" spans="2:11" x14ac:dyDescent="0.35">
      <c r="B468" s="26" t="str">
        <v>Groudon</v>
      </c>
      <c r="C468" s="26" t="str">
        <v>383</v>
      </c>
      <c r="D468" s="26" t="str">
        <v>3</v>
      </c>
      <c r="E468" s="26" t="str">
        <v>Legendary</v>
      </c>
      <c r="H468" s="20" t="s">
        <v>1867</v>
      </c>
      <c r="I468" s="22" t="s">
        <v>1607</v>
      </c>
      <c r="J468" s="20" t="s">
        <v>61</v>
      </c>
      <c r="K468" s="20" t="s">
        <v>952</v>
      </c>
    </row>
    <row r="469" spans="2:11" x14ac:dyDescent="0.35">
      <c r="B469" s="26" t="str">
        <v>Primal Groudon</v>
      </c>
      <c r="C469" s="26" t="str">
        <v>383</v>
      </c>
      <c r="D469" s="26" t="str">
        <v>3</v>
      </c>
      <c r="E469" s="26" t="str">
        <v>Legendary</v>
      </c>
      <c r="H469" s="20" t="s">
        <v>1870</v>
      </c>
      <c r="I469" s="22" t="s">
        <v>1607</v>
      </c>
      <c r="J469" s="20" t="s">
        <v>61</v>
      </c>
      <c r="K469" s="20" t="s">
        <v>952</v>
      </c>
    </row>
    <row r="470" spans="2:11" x14ac:dyDescent="0.35">
      <c r="B470" s="26" t="str">
        <v>Rayquaza</v>
      </c>
      <c r="C470" s="26" t="str">
        <v>384</v>
      </c>
      <c r="D470" s="26" t="str">
        <v>3</v>
      </c>
      <c r="E470" s="26" t="str">
        <v>Legendary</v>
      </c>
      <c r="H470" s="20" t="s">
        <v>1871</v>
      </c>
      <c r="I470" s="22" t="s">
        <v>1607</v>
      </c>
      <c r="J470" s="20" t="s">
        <v>61</v>
      </c>
      <c r="K470" s="20" t="s">
        <v>952</v>
      </c>
    </row>
    <row r="471" spans="2:11" x14ac:dyDescent="0.35">
      <c r="B471" s="26" t="str">
        <v>Mega Rayquaza</v>
      </c>
      <c r="C471" s="26" t="str">
        <v>384</v>
      </c>
      <c r="D471" s="26" t="str">
        <v>3</v>
      </c>
      <c r="E471" s="26" t="str">
        <v>Legendary</v>
      </c>
      <c r="H471" s="20" t="s">
        <v>1873</v>
      </c>
      <c r="I471" s="22" t="s">
        <v>1607</v>
      </c>
      <c r="J471" s="20" t="s">
        <v>61</v>
      </c>
      <c r="K471" s="20" t="s">
        <v>952</v>
      </c>
    </row>
    <row r="472" spans="2:11" x14ac:dyDescent="0.35">
      <c r="B472" s="26" t="str">
        <v>Jirachi</v>
      </c>
      <c r="C472" s="26" t="str">
        <v>385</v>
      </c>
      <c r="D472" s="26" t="str">
        <v>3</v>
      </c>
      <c r="E472" s="26" t="str">
        <v>Mythical</v>
      </c>
      <c r="H472" s="20" t="s">
        <v>1874</v>
      </c>
      <c r="I472" s="22" t="s">
        <v>1610</v>
      </c>
      <c r="J472" s="20" t="s">
        <v>77</v>
      </c>
      <c r="K472" s="20" t="s">
        <v>37</v>
      </c>
    </row>
    <row r="473" spans="2:11" x14ac:dyDescent="0.35">
      <c r="B473" s="26" t="str">
        <v>Deoxys Normal Forme</v>
      </c>
      <c r="C473" s="26" t="str">
        <v>386</v>
      </c>
      <c r="D473" s="26" t="str">
        <v>3</v>
      </c>
      <c r="E473" s="26" t="str">
        <v>Mythical</v>
      </c>
      <c r="H473" s="20" t="s">
        <v>1878</v>
      </c>
      <c r="I473" s="22" t="s">
        <v>1615</v>
      </c>
      <c r="J473" s="20" t="s">
        <v>77</v>
      </c>
      <c r="K473" s="20" t="s">
        <v>37</v>
      </c>
    </row>
    <row r="474" spans="2:11" x14ac:dyDescent="0.35">
      <c r="B474" s="26" t="str">
        <v>Deoxys Attack Forme</v>
      </c>
      <c r="C474" s="26" t="str">
        <v>386</v>
      </c>
      <c r="D474" s="26" t="str">
        <v>3</v>
      </c>
      <c r="E474" s="26" t="str">
        <v>Mythical</v>
      </c>
      <c r="H474" s="20" t="s">
        <v>1882</v>
      </c>
      <c r="I474" s="22" t="s">
        <v>1619</v>
      </c>
      <c r="J474" s="20" t="s">
        <v>77</v>
      </c>
      <c r="K474" s="20" t="s">
        <v>37</v>
      </c>
    </row>
    <row r="475" spans="2:11" x14ac:dyDescent="0.35">
      <c r="B475" s="26" t="str">
        <v>Deoxys Defense Forme</v>
      </c>
      <c r="C475" s="26" t="str">
        <v>386</v>
      </c>
      <c r="D475" s="26" t="str">
        <v>3</v>
      </c>
      <c r="E475" s="26" t="str">
        <v>Mythical</v>
      </c>
      <c r="H475" s="20" t="s">
        <v>1886</v>
      </c>
      <c r="I475" s="22" t="s">
        <v>545</v>
      </c>
      <c r="J475" s="20" t="s">
        <v>77</v>
      </c>
      <c r="K475" s="20" t="s">
        <v>37</v>
      </c>
    </row>
    <row r="476" spans="2:11" x14ac:dyDescent="0.35">
      <c r="B476" s="26" t="str">
        <v>Deoxys Speed Forme</v>
      </c>
      <c r="C476" s="26" t="str">
        <v>386</v>
      </c>
      <c r="D476" s="26" t="str">
        <v>3</v>
      </c>
      <c r="E476" s="26" t="str">
        <v>Mythical</v>
      </c>
      <c r="H476" s="20" t="s">
        <v>1889</v>
      </c>
      <c r="I476" s="22" t="s">
        <v>1625</v>
      </c>
      <c r="J476" s="20" t="s">
        <v>77</v>
      </c>
      <c r="K476" s="20" t="s">
        <v>37</v>
      </c>
    </row>
    <row r="477" spans="2:11" x14ac:dyDescent="0.35">
      <c r="B477" s="26" t="str">
        <v>Turtwig</v>
      </c>
      <c r="C477" s="26" t="str">
        <v>387</v>
      </c>
      <c r="D477" s="26" t="str">
        <v>4</v>
      </c>
      <c r="E477" s="26" t="str">
        <v>Normal</v>
      </c>
      <c r="H477" s="20" t="s">
        <v>1892</v>
      </c>
      <c r="I477" s="22" t="s">
        <v>1628</v>
      </c>
      <c r="J477" s="20" t="s">
        <v>77</v>
      </c>
      <c r="K477" s="20" t="s">
        <v>37</v>
      </c>
    </row>
    <row r="478" spans="2:11" x14ac:dyDescent="0.35">
      <c r="B478" s="26" t="str">
        <v>Grotle</v>
      </c>
      <c r="C478" s="26" t="str">
        <v>388</v>
      </c>
      <c r="D478" s="26" t="str">
        <v>4</v>
      </c>
      <c r="E478" s="26" t="str">
        <v>Normal</v>
      </c>
      <c r="H478" s="20" t="s">
        <v>1896</v>
      </c>
      <c r="I478" s="22" t="s">
        <v>1632</v>
      </c>
      <c r="J478" s="20" t="s">
        <v>77</v>
      </c>
      <c r="K478" s="20" t="s">
        <v>37</v>
      </c>
    </row>
    <row r="479" spans="2:11" x14ac:dyDescent="0.35">
      <c r="B479" s="26" t="str">
        <v>Torterra</v>
      </c>
      <c r="C479" s="26" t="str">
        <v>389</v>
      </c>
      <c r="D479" s="26" t="str">
        <v>4</v>
      </c>
      <c r="E479" s="26" t="str">
        <v>Normal</v>
      </c>
      <c r="H479" s="20" t="s">
        <v>1900</v>
      </c>
      <c r="I479" s="22" t="s">
        <v>1636</v>
      </c>
      <c r="J479" s="20" t="s">
        <v>77</v>
      </c>
      <c r="K479" s="20" t="s">
        <v>37</v>
      </c>
    </row>
    <row r="480" spans="2:11" x14ac:dyDescent="0.35">
      <c r="B480" s="26" t="str">
        <v>Chimchar</v>
      </c>
      <c r="C480" s="26" t="str">
        <v>390</v>
      </c>
      <c r="D480" s="26" t="str">
        <v>4</v>
      </c>
      <c r="E480" s="26" t="str">
        <v>Normal</v>
      </c>
      <c r="H480" s="20" t="s">
        <v>1904</v>
      </c>
      <c r="I480" s="22" t="s">
        <v>177</v>
      </c>
      <c r="J480" s="20" t="s">
        <v>77</v>
      </c>
      <c r="K480" s="20" t="s">
        <v>37</v>
      </c>
    </row>
    <row r="481" spans="2:11" x14ac:dyDescent="0.35">
      <c r="B481" s="26" t="str">
        <v>Monferno</v>
      </c>
      <c r="C481" s="26" t="str">
        <v>391</v>
      </c>
      <c r="D481" s="26" t="str">
        <v>4</v>
      </c>
      <c r="E481" s="26" t="str">
        <v>Normal</v>
      </c>
      <c r="H481" s="20" t="s">
        <v>1907</v>
      </c>
      <c r="I481" s="22" t="s">
        <v>1642</v>
      </c>
      <c r="J481" s="20" t="s">
        <v>77</v>
      </c>
      <c r="K481" s="20" t="s">
        <v>37</v>
      </c>
    </row>
    <row r="482" spans="2:11" x14ac:dyDescent="0.35">
      <c r="B482" s="26" t="str">
        <v>Infernape</v>
      </c>
      <c r="C482" s="26" t="str">
        <v>392</v>
      </c>
      <c r="D482" s="26" t="str">
        <v>4</v>
      </c>
      <c r="E482" s="26" t="str">
        <v>Normal</v>
      </c>
      <c r="H482" s="20" t="s">
        <v>1910</v>
      </c>
      <c r="I482" s="22" t="s">
        <v>1646</v>
      </c>
      <c r="J482" s="20" t="s">
        <v>77</v>
      </c>
      <c r="K482" s="20" t="s">
        <v>37</v>
      </c>
    </row>
    <row r="483" spans="2:11" x14ac:dyDescent="0.35">
      <c r="B483" s="26" t="str">
        <v>Piplup</v>
      </c>
      <c r="C483" s="26" t="str">
        <v>393</v>
      </c>
      <c r="D483" s="26" t="str">
        <v>4</v>
      </c>
      <c r="E483" s="26" t="str">
        <v>Normal</v>
      </c>
      <c r="H483" s="20" t="s">
        <v>1913</v>
      </c>
      <c r="I483" s="22" t="s">
        <v>1650</v>
      </c>
      <c r="J483" s="20" t="s">
        <v>77</v>
      </c>
      <c r="K483" s="20" t="s">
        <v>37</v>
      </c>
    </row>
    <row r="484" spans="2:11" x14ac:dyDescent="0.35">
      <c r="B484" s="26" t="str">
        <v>Prinplup</v>
      </c>
      <c r="C484" s="26" t="str">
        <v>394</v>
      </c>
      <c r="D484" s="26" t="str">
        <v>4</v>
      </c>
      <c r="E484" s="26" t="str">
        <v>Normal</v>
      </c>
      <c r="H484" s="20" t="s">
        <v>1916</v>
      </c>
      <c r="I484" s="22" t="s">
        <v>1654</v>
      </c>
      <c r="J484" s="20" t="s">
        <v>77</v>
      </c>
      <c r="K484" s="20" t="s">
        <v>37</v>
      </c>
    </row>
    <row r="485" spans="2:11" x14ac:dyDescent="0.35">
      <c r="B485" s="26" t="str">
        <v>Empoleon</v>
      </c>
      <c r="C485" s="26" t="str">
        <v>395</v>
      </c>
      <c r="D485" s="26" t="str">
        <v>4</v>
      </c>
      <c r="E485" s="26" t="str">
        <v>Normal</v>
      </c>
      <c r="H485" s="20" t="s">
        <v>1919</v>
      </c>
      <c r="I485" s="22" t="s">
        <v>517</v>
      </c>
      <c r="J485" s="20" t="s">
        <v>77</v>
      </c>
      <c r="K485" s="20" t="s">
        <v>37</v>
      </c>
    </row>
    <row r="486" spans="2:11" x14ac:dyDescent="0.35">
      <c r="B486" s="26" t="str">
        <v>Starly</v>
      </c>
      <c r="C486" s="26" t="str">
        <v>396</v>
      </c>
      <c r="D486" s="26" t="str">
        <v>4</v>
      </c>
      <c r="E486" s="26" t="str">
        <v>Normal</v>
      </c>
      <c r="H486" s="20" t="s">
        <v>1923</v>
      </c>
      <c r="I486" s="22" t="s">
        <v>1660</v>
      </c>
      <c r="J486" s="20" t="s">
        <v>77</v>
      </c>
      <c r="K486" s="20" t="s">
        <v>37</v>
      </c>
    </row>
    <row r="487" spans="2:11" x14ac:dyDescent="0.35">
      <c r="B487" s="26" t="str">
        <v>Staravia</v>
      </c>
      <c r="C487" s="26" t="str">
        <v>397</v>
      </c>
      <c r="D487" s="26" t="str">
        <v>4</v>
      </c>
      <c r="E487" s="26" t="str">
        <v>Normal</v>
      </c>
      <c r="H487" s="20" t="s">
        <v>1926</v>
      </c>
      <c r="I487" s="22" t="s">
        <v>1662</v>
      </c>
      <c r="J487" s="20" t="s">
        <v>77</v>
      </c>
      <c r="K487" s="20" t="s">
        <v>37</v>
      </c>
    </row>
    <row r="488" spans="2:11" x14ac:dyDescent="0.35">
      <c r="B488" s="26" t="str">
        <v>Staraptor</v>
      </c>
      <c r="C488" s="26" t="str">
        <v>398</v>
      </c>
      <c r="D488" s="26" t="str">
        <v>4</v>
      </c>
      <c r="E488" s="26" t="str">
        <v>Normal</v>
      </c>
      <c r="H488" s="20" t="s">
        <v>1930</v>
      </c>
      <c r="I488" s="22" t="s">
        <v>1668</v>
      </c>
      <c r="J488" s="20" t="s">
        <v>77</v>
      </c>
      <c r="K488" s="20" t="s">
        <v>37</v>
      </c>
    </row>
    <row r="489" spans="2:11" x14ac:dyDescent="0.35">
      <c r="B489" s="26" t="str">
        <v>Bidoof</v>
      </c>
      <c r="C489" s="26" t="str">
        <v>399</v>
      </c>
      <c r="D489" s="26" t="str">
        <v>4</v>
      </c>
      <c r="E489" s="26" t="str">
        <v>Normal</v>
      </c>
      <c r="H489" s="20" t="s">
        <v>1934</v>
      </c>
      <c r="I489" s="22" t="s">
        <v>1672</v>
      </c>
      <c r="J489" s="20" t="s">
        <v>77</v>
      </c>
      <c r="K489" s="20" t="s">
        <v>37</v>
      </c>
    </row>
    <row r="490" spans="2:11" x14ac:dyDescent="0.35">
      <c r="B490" s="26" t="str">
        <v>Bibarel</v>
      </c>
      <c r="C490" s="26" t="str">
        <v>400</v>
      </c>
      <c r="D490" s="26" t="str">
        <v>4</v>
      </c>
      <c r="E490" s="26" t="str">
        <v>Normal</v>
      </c>
      <c r="H490" s="20" t="s">
        <v>1937</v>
      </c>
      <c r="I490" s="22" t="s">
        <v>55</v>
      </c>
      <c r="J490" s="20" t="s">
        <v>77</v>
      </c>
      <c r="K490" s="20" t="s">
        <v>37</v>
      </c>
    </row>
    <row r="491" spans="2:11" x14ac:dyDescent="0.35">
      <c r="B491" s="26" t="str">
        <v>Kricketot</v>
      </c>
      <c r="C491" s="26" t="str">
        <v>401</v>
      </c>
      <c r="D491" s="26" t="str">
        <v>4</v>
      </c>
      <c r="E491" s="26" t="str">
        <v>Normal</v>
      </c>
      <c r="H491" s="20" t="s">
        <v>1942</v>
      </c>
      <c r="I491" s="22" t="s">
        <v>1679</v>
      </c>
      <c r="J491" s="20" t="s">
        <v>77</v>
      </c>
      <c r="K491" s="20" t="s">
        <v>37</v>
      </c>
    </row>
    <row r="492" spans="2:11" x14ac:dyDescent="0.35">
      <c r="B492" s="26" t="str">
        <v>Kricketune</v>
      </c>
      <c r="C492" s="26" t="str">
        <v>402</v>
      </c>
      <c r="D492" s="26" t="str">
        <v>4</v>
      </c>
      <c r="E492" s="26" t="str">
        <v>Normal</v>
      </c>
      <c r="H492" s="20" t="s">
        <v>1945</v>
      </c>
      <c r="I492" s="22" t="s">
        <v>1683</v>
      </c>
      <c r="J492" s="20" t="s">
        <v>77</v>
      </c>
      <c r="K492" s="20" t="s">
        <v>37</v>
      </c>
    </row>
    <row r="493" spans="2:11" x14ac:dyDescent="0.35">
      <c r="B493" s="26" t="str">
        <v>Shinx</v>
      </c>
      <c r="C493" s="26" t="str">
        <v>403</v>
      </c>
      <c r="D493" s="26" t="str">
        <v>4</v>
      </c>
      <c r="E493" s="26" t="str">
        <v>Normal</v>
      </c>
      <c r="H493" s="20" t="s">
        <v>1948</v>
      </c>
      <c r="I493" s="22" t="s">
        <v>1688</v>
      </c>
      <c r="J493" s="20" t="s">
        <v>77</v>
      </c>
      <c r="K493" s="20" t="s">
        <v>37</v>
      </c>
    </row>
    <row r="494" spans="2:11" x14ac:dyDescent="0.35">
      <c r="B494" s="26" t="str">
        <v>Luxio</v>
      </c>
      <c r="C494" s="26" t="str">
        <v>404</v>
      </c>
      <c r="D494" s="26" t="str">
        <v>4</v>
      </c>
      <c r="E494" s="26" t="str">
        <v>Normal</v>
      </c>
      <c r="H494" s="20" t="s">
        <v>1952</v>
      </c>
      <c r="I494" s="22" t="s">
        <v>1692</v>
      </c>
      <c r="J494" s="20" t="s">
        <v>77</v>
      </c>
      <c r="K494" s="20" t="s">
        <v>37</v>
      </c>
    </row>
    <row r="495" spans="2:11" x14ac:dyDescent="0.35">
      <c r="B495" s="26" t="str">
        <v>Luxray</v>
      </c>
      <c r="C495" s="26" t="str">
        <v>405</v>
      </c>
      <c r="D495" s="26" t="str">
        <v>4</v>
      </c>
      <c r="E495" s="26" t="str">
        <v>Normal</v>
      </c>
      <c r="H495" s="20" t="s">
        <v>1956</v>
      </c>
      <c r="I495" s="22" t="s">
        <v>588</v>
      </c>
      <c r="J495" s="20" t="s">
        <v>77</v>
      </c>
      <c r="K495" s="20" t="s">
        <v>37</v>
      </c>
    </row>
    <row r="496" spans="2:11" x14ac:dyDescent="0.35">
      <c r="B496" s="26" t="str">
        <v>Budew</v>
      </c>
      <c r="C496" s="26" t="str">
        <v>406</v>
      </c>
      <c r="D496" s="26" t="str">
        <v>4</v>
      </c>
      <c r="E496" s="26" t="str">
        <v>Normal</v>
      </c>
      <c r="H496" s="20" t="s">
        <v>1960</v>
      </c>
      <c r="I496" s="22" t="s">
        <v>1699</v>
      </c>
      <c r="J496" s="20" t="s">
        <v>77</v>
      </c>
      <c r="K496" s="20" t="s">
        <v>37</v>
      </c>
    </row>
    <row r="497" spans="2:11" x14ac:dyDescent="0.35">
      <c r="B497" s="26" t="str">
        <v>Roserade</v>
      </c>
      <c r="C497" s="26" t="str">
        <v>407</v>
      </c>
      <c r="D497" s="26" t="str">
        <v>4</v>
      </c>
      <c r="E497" s="26" t="str">
        <v>Normal</v>
      </c>
      <c r="H497" s="20" t="s">
        <v>1963</v>
      </c>
      <c r="I497" s="22" t="s">
        <v>1703</v>
      </c>
      <c r="J497" s="20" t="s">
        <v>77</v>
      </c>
      <c r="K497" s="20" t="s">
        <v>37</v>
      </c>
    </row>
    <row r="498" spans="2:11" x14ac:dyDescent="0.35">
      <c r="B498" s="26" t="str">
        <v>Cranidos</v>
      </c>
      <c r="C498" s="26" t="str">
        <v>408</v>
      </c>
      <c r="D498" s="26" t="str">
        <v>4</v>
      </c>
      <c r="E498" s="26" t="str">
        <v>Normal</v>
      </c>
      <c r="H498" s="20" t="s">
        <v>1966</v>
      </c>
      <c r="I498" s="22" t="s">
        <v>246</v>
      </c>
      <c r="J498" s="20" t="s">
        <v>77</v>
      </c>
      <c r="K498" s="20" t="s">
        <v>37</v>
      </c>
    </row>
    <row r="499" spans="2:11" x14ac:dyDescent="0.35">
      <c r="B499" s="26" t="str">
        <v>Rampardos</v>
      </c>
      <c r="C499" s="26" t="str">
        <v>409</v>
      </c>
      <c r="D499" s="26" t="str">
        <v>4</v>
      </c>
      <c r="E499" s="26" t="str">
        <v>Normal</v>
      </c>
      <c r="H499" s="20" t="s">
        <v>1970</v>
      </c>
      <c r="I499" s="22" t="s">
        <v>246</v>
      </c>
      <c r="J499" s="20" t="s">
        <v>77</v>
      </c>
      <c r="K499" s="20" t="s">
        <v>37</v>
      </c>
    </row>
    <row r="500" spans="2:11" x14ac:dyDescent="0.35">
      <c r="B500" s="26" t="str">
        <v>Shieldon</v>
      </c>
      <c r="C500" s="26" t="str">
        <v>410</v>
      </c>
      <c r="D500" s="26" t="str">
        <v>4</v>
      </c>
      <c r="E500" s="26" t="str">
        <v>Normal</v>
      </c>
      <c r="H500" s="20" t="s">
        <v>1972</v>
      </c>
      <c r="I500" s="22" t="s">
        <v>246</v>
      </c>
      <c r="J500" s="20" t="s">
        <v>77</v>
      </c>
      <c r="K500" s="20" t="s">
        <v>37</v>
      </c>
    </row>
    <row r="501" spans="2:11" x14ac:dyDescent="0.35">
      <c r="B501" s="26" t="str">
        <v>Bastiodon</v>
      </c>
      <c r="C501" s="26" t="str">
        <v>411</v>
      </c>
      <c r="D501" s="26" t="str">
        <v>4</v>
      </c>
      <c r="E501" s="26" t="str">
        <v>Normal</v>
      </c>
      <c r="H501" s="20" t="s">
        <v>1974</v>
      </c>
      <c r="I501" s="22" t="s">
        <v>1711</v>
      </c>
      <c r="J501" s="20" t="s">
        <v>77</v>
      </c>
      <c r="K501" s="20" t="s">
        <v>37</v>
      </c>
    </row>
    <row r="502" spans="2:11" x14ac:dyDescent="0.35">
      <c r="B502" s="26" t="str">
        <v>Burmy</v>
      </c>
      <c r="C502" s="26" t="str">
        <v>412</v>
      </c>
      <c r="D502" s="26" t="str">
        <v>4</v>
      </c>
      <c r="E502" s="26" t="str">
        <v>Normal</v>
      </c>
      <c r="H502" s="20" t="s">
        <v>1977</v>
      </c>
      <c r="I502" s="22" t="s">
        <v>994</v>
      </c>
      <c r="J502" s="20" t="s">
        <v>77</v>
      </c>
      <c r="K502" s="20" t="s">
        <v>37</v>
      </c>
    </row>
    <row r="503" spans="2:11" x14ac:dyDescent="0.35">
      <c r="B503" s="26" t="str">
        <v>Wormadam Plant Cloak</v>
      </c>
      <c r="C503" s="26" t="str">
        <v>413</v>
      </c>
      <c r="D503" s="26" t="str">
        <v>4</v>
      </c>
      <c r="E503" s="26" t="str">
        <v>Normal</v>
      </c>
      <c r="H503" s="20" t="s">
        <v>1981</v>
      </c>
      <c r="I503" s="22" t="s">
        <v>1716</v>
      </c>
      <c r="J503" s="20" t="s">
        <v>77</v>
      </c>
      <c r="K503" s="20" t="s">
        <v>37</v>
      </c>
    </row>
    <row r="504" spans="2:11" x14ac:dyDescent="0.35">
      <c r="B504" s="26" t="str">
        <v>Wormadam Sandy Cloak</v>
      </c>
      <c r="C504" s="26" t="str">
        <v>413</v>
      </c>
      <c r="D504" s="26" t="str">
        <v>4</v>
      </c>
      <c r="E504" s="26" t="str">
        <v>Normal</v>
      </c>
      <c r="H504" s="20" t="s">
        <v>1985</v>
      </c>
      <c r="I504" s="22" t="s">
        <v>1720</v>
      </c>
      <c r="J504" s="20" t="s">
        <v>77</v>
      </c>
      <c r="K504" s="20" t="s">
        <v>37</v>
      </c>
    </row>
    <row r="505" spans="2:11" x14ac:dyDescent="0.35">
      <c r="B505" s="26" t="str">
        <v>Wormadam Trash Cloak</v>
      </c>
      <c r="C505" s="26" t="str">
        <v>413</v>
      </c>
      <c r="D505" s="26" t="str">
        <v>4</v>
      </c>
      <c r="E505" s="26" t="str">
        <v>Normal</v>
      </c>
      <c r="H505" s="20" t="s">
        <v>1988</v>
      </c>
      <c r="I505" s="22" t="s">
        <v>1723</v>
      </c>
      <c r="J505" s="20" t="s">
        <v>77</v>
      </c>
      <c r="K505" s="20" t="s">
        <v>37</v>
      </c>
    </row>
    <row r="506" spans="2:11" x14ac:dyDescent="0.35">
      <c r="B506" s="26" t="str">
        <v>Mothim</v>
      </c>
      <c r="C506" s="26" t="str">
        <v>414</v>
      </c>
      <c r="D506" s="26" t="str">
        <v>4</v>
      </c>
      <c r="E506" s="26" t="str">
        <v>Normal</v>
      </c>
      <c r="H506" s="20" t="s">
        <v>1992</v>
      </c>
      <c r="I506" s="22" t="s">
        <v>1728</v>
      </c>
      <c r="J506" s="20" t="s">
        <v>77</v>
      </c>
      <c r="K506" s="20" t="s">
        <v>37</v>
      </c>
    </row>
    <row r="507" spans="2:11" x14ac:dyDescent="0.35">
      <c r="B507" s="26" t="str">
        <v>Combee</v>
      </c>
      <c r="C507" s="26" t="str">
        <v>415</v>
      </c>
      <c r="D507" s="26" t="str">
        <v>4</v>
      </c>
      <c r="E507" s="26" t="str">
        <v>Normal</v>
      </c>
      <c r="H507" s="20" t="s">
        <v>1995</v>
      </c>
      <c r="I507" s="22" t="s">
        <v>933</v>
      </c>
      <c r="J507" s="20" t="s">
        <v>77</v>
      </c>
      <c r="K507" s="20" t="s">
        <v>37</v>
      </c>
    </row>
    <row r="508" spans="2:11" x14ac:dyDescent="0.35">
      <c r="B508" s="26" t="str">
        <v>Vespiquen</v>
      </c>
      <c r="C508" s="26" t="str">
        <v>416</v>
      </c>
      <c r="D508" s="26" t="str">
        <v>4</v>
      </c>
      <c r="E508" s="26" t="str">
        <v>Normal</v>
      </c>
      <c r="H508" s="20" t="s">
        <v>1999</v>
      </c>
      <c r="I508" s="22" t="s">
        <v>1731</v>
      </c>
      <c r="J508" s="20" t="s">
        <v>77</v>
      </c>
      <c r="K508" s="20" t="s">
        <v>37</v>
      </c>
    </row>
    <row r="509" spans="2:11" x14ac:dyDescent="0.35">
      <c r="B509" s="26" t="str">
        <v>Pachirisu</v>
      </c>
      <c r="C509" s="26" t="str">
        <v>417</v>
      </c>
      <c r="D509" s="26" t="str">
        <v>4</v>
      </c>
      <c r="E509" s="26" t="str">
        <v>Normal</v>
      </c>
      <c r="H509" s="20" t="s">
        <v>2004</v>
      </c>
      <c r="I509" s="22" t="s">
        <v>1733</v>
      </c>
      <c r="J509" s="20" t="s">
        <v>77</v>
      </c>
      <c r="K509" s="20" t="s">
        <v>37</v>
      </c>
    </row>
    <row r="510" spans="2:11" x14ac:dyDescent="0.35">
      <c r="B510" s="26" t="str">
        <v>Buizel</v>
      </c>
      <c r="C510" s="26" t="str">
        <v>418</v>
      </c>
      <c r="D510" s="26" t="str">
        <v>4</v>
      </c>
      <c r="E510" s="26" t="str">
        <v>Normal</v>
      </c>
      <c r="H510" s="20" t="s">
        <v>2008</v>
      </c>
      <c r="I510" s="22" t="s">
        <v>1738</v>
      </c>
      <c r="J510" s="20" t="s">
        <v>77</v>
      </c>
      <c r="K510" s="20" t="s">
        <v>37</v>
      </c>
    </row>
    <row r="511" spans="2:11" x14ac:dyDescent="0.35">
      <c r="B511" s="26" t="str">
        <v>Floatzel</v>
      </c>
      <c r="C511" s="26" t="str">
        <v>419</v>
      </c>
      <c r="D511" s="26" t="str">
        <v>4</v>
      </c>
      <c r="E511" s="26" t="str">
        <v>Normal</v>
      </c>
      <c r="H511" s="20" t="s">
        <v>2011</v>
      </c>
      <c r="I511" s="22" t="s">
        <v>1741</v>
      </c>
      <c r="J511" s="20" t="s">
        <v>77</v>
      </c>
      <c r="K511" s="20" t="s">
        <v>37</v>
      </c>
    </row>
    <row r="512" spans="2:11" x14ac:dyDescent="0.35">
      <c r="B512" s="26" t="str">
        <v>Cherubi</v>
      </c>
      <c r="C512" s="26" t="str">
        <v>420</v>
      </c>
      <c r="D512" s="26" t="str">
        <v>4</v>
      </c>
      <c r="E512" s="26" t="str">
        <v>Normal</v>
      </c>
      <c r="H512" s="20" t="s">
        <v>2014</v>
      </c>
      <c r="I512" s="22" t="s">
        <v>442</v>
      </c>
      <c r="J512" s="20" t="s">
        <v>77</v>
      </c>
      <c r="K512" s="20" t="s">
        <v>37</v>
      </c>
    </row>
    <row r="513" spans="2:11" x14ac:dyDescent="0.35">
      <c r="B513" s="26" t="str">
        <v>Cherrim</v>
      </c>
      <c r="C513" s="26" t="str">
        <v>421</v>
      </c>
      <c r="D513" s="26" t="str">
        <v>4</v>
      </c>
      <c r="E513" s="26" t="str">
        <v>Normal</v>
      </c>
      <c r="H513" s="20" t="s">
        <v>2019</v>
      </c>
      <c r="I513" s="22" t="s">
        <v>1745</v>
      </c>
      <c r="J513" s="20" t="s">
        <v>77</v>
      </c>
      <c r="K513" s="20" t="s">
        <v>37</v>
      </c>
    </row>
    <row r="514" spans="2:11" x14ac:dyDescent="0.35">
      <c r="B514" s="26" t="str">
        <v>Shellos</v>
      </c>
      <c r="C514" s="26" t="str">
        <v>422</v>
      </c>
      <c r="D514" s="26" t="str">
        <v>4</v>
      </c>
      <c r="E514" s="26" t="str">
        <v>Normal</v>
      </c>
      <c r="H514" s="20" t="s">
        <v>2023</v>
      </c>
      <c r="I514" s="22" t="s">
        <v>1749</v>
      </c>
      <c r="J514" s="20" t="s">
        <v>77</v>
      </c>
      <c r="K514" s="20" t="s">
        <v>37</v>
      </c>
    </row>
    <row r="515" spans="2:11" x14ac:dyDescent="0.35">
      <c r="B515" s="26" t="str">
        <v>Gastrodon</v>
      </c>
      <c r="C515" s="26" t="str">
        <v>423</v>
      </c>
      <c r="D515" s="26" t="str">
        <v>4</v>
      </c>
      <c r="E515" s="26" t="str">
        <v>Normal</v>
      </c>
      <c r="H515" s="20" t="s">
        <v>2028</v>
      </c>
      <c r="I515" s="22" t="s">
        <v>1753</v>
      </c>
      <c r="J515" s="20" t="s">
        <v>77</v>
      </c>
      <c r="K515" s="20" t="s">
        <v>37</v>
      </c>
    </row>
    <row r="516" spans="2:11" x14ac:dyDescent="0.35">
      <c r="B516" s="26" t="str">
        <v>Ambipom</v>
      </c>
      <c r="C516" s="26" t="str">
        <v>424</v>
      </c>
      <c r="D516" s="26" t="str">
        <v>4</v>
      </c>
      <c r="E516" s="26" t="str">
        <v>Normal</v>
      </c>
      <c r="H516" s="20" t="s">
        <v>2032</v>
      </c>
      <c r="I516" s="22" t="s">
        <v>1753</v>
      </c>
      <c r="J516" s="20" t="s">
        <v>77</v>
      </c>
      <c r="K516" s="20" t="s">
        <v>37</v>
      </c>
    </row>
    <row r="517" spans="2:11" x14ac:dyDescent="0.35">
      <c r="B517" s="26" t="str">
        <v>Drifloon</v>
      </c>
      <c r="C517" s="26" t="str">
        <v>425</v>
      </c>
      <c r="D517" s="26" t="str">
        <v>4</v>
      </c>
      <c r="E517" s="26" t="str">
        <v>Normal</v>
      </c>
      <c r="H517" s="20" t="s">
        <v>2033</v>
      </c>
      <c r="I517" s="22" t="s">
        <v>1756</v>
      </c>
      <c r="J517" s="20" t="s">
        <v>77</v>
      </c>
      <c r="K517" s="20" t="s">
        <v>37</v>
      </c>
    </row>
    <row r="518" spans="2:11" x14ac:dyDescent="0.35">
      <c r="B518" s="26" t="str">
        <v>Drifblim</v>
      </c>
      <c r="C518" s="26" t="str">
        <v>426</v>
      </c>
      <c r="D518" s="26" t="str">
        <v>4</v>
      </c>
      <c r="E518" s="26" t="str">
        <v>Normal</v>
      </c>
      <c r="H518" s="20" t="s">
        <v>2037</v>
      </c>
      <c r="I518" s="22" t="s">
        <v>291</v>
      </c>
      <c r="J518" s="20" t="s">
        <v>77</v>
      </c>
      <c r="K518" s="20" t="s">
        <v>37</v>
      </c>
    </row>
    <row r="519" spans="2:11" x14ac:dyDescent="0.35">
      <c r="B519" s="26" t="str">
        <v>Buneary</v>
      </c>
      <c r="C519" s="26" t="str">
        <v>427</v>
      </c>
      <c r="D519" s="26" t="str">
        <v>4</v>
      </c>
      <c r="E519" s="26" t="str">
        <v>Normal</v>
      </c>
      <c r="H519" s="20" t="s">
        <v>2041</v>
      </c>
      <c r="I519" s="22" t="s">
        <v>1762</v>
      </c>
      <c r="J519" s="20" t="s">
        <v>77</v>
      </c>
      <c r="K519" s="20" t="s">
        <v>37</v>
      </c>
    </row>
    <row r="520" spans="2:11" x14ac:dyDescent="0.35">
      <c r="B520" s="26" t="str">
        <v>Lopunny</v>
      </c>
      <c r="C520" s="26" t="str">
        <v>428</v>
      </c>
      <c r="D520" s="26" t="str">
        <v>4</v>
      </c>
      <c r="E520" s="26" t="str">
        <v>Normal</v>
      </c>
      <c r="H520" s="20" t="s">
        <v>2044</v>
      </c>
      <c r="I520" s="22" t="s">
        <v>1765</v>
      </c>
      <c r="J520" s="20" t="s">
        <v>77</v>
      </c>
      <c r="K520" s="20" t="s">
        <v>37</v>
      </c>
    </row>
    <row r="521" spans="2:11" x14ac:dyDescent="0.35">
      <c r="B521" s="26" t="str">
        <v>Mega Lopunny</v>
      </c>
      <c r="C521" s="26" t="str">
        <v>428</v>
      </c>
      <c r="D521" s="26" t="str">
        <v>4</v>
      </c>
      <c r="E521" s="26" t="str">
        <v>Normal</v>
      </c>
      <c r="H521" s="20" t="s">
        <v>2048</v>
      </c>
      <c r="I521" s="22" t="s">
        <v>1769</v>
      </c>
      <c r="J521" s="20" t="s">
        <v>77</v>
      </c>
      <c r="K521" s="20" t="s">
        <v>37</v>
      </c>
    </row>
    <row r="522" spans="2:11" x14ac:dyDescent="0.35">
      <c r="B522" s="26" t="str">
        <v>Mismagius</v>
      </c>
      <c r="C522" s="26" t="str">
        <v>429</v>
      </c>
      <c r="D522" s="26" t="str">
        <v>4</v>
      </c>
      <c r="E522" s="26" t="str">
        <v>Normal</v>
      </c>
      <c r="H522" s="20" t="s">
        <v>2051</v>
      </c>
      <c r="I522" s="22" t="s">
        <v>1773</v>
      </c>
      <c r="J522" s="20" t="s">
        <v>77</v>
      </c>
      <c r="K522" s="20" t="s">
        <v>37</v>
      </c>
    </row>
    <row r="523" spans="2:11" x14ac:dyDescent="0.35">
      <c r="B523" s="26" t="str">
        <v>Honchkrow</v>
      </c>
      <c r="C523" s="26" t="str">
        <v>430</v>
      </c>
      <c r="D523" s="26" t="str">
        <v>4</v>
      </c>
      <c r="E523" s="26" t="str">
        <v>Normal</v>
      </c>
      <c r="H523" s="20" t="s">
        <v>2055</v>
      </c>
      <c r="I523" s="22" t="s">
        <v>393</v>
      </c>
      <c r="J523" s="20" t="s">
        <v>77</v>
      </c>
      <c r="K523" s="20" t="s">
        <v>37</v>
      </c>
    </row>
    <row r="524" spans="2:11" x14ac:dyDescent="0.35">
      <c r="B524" s="26" t="str">
        <v>Glameow</v>
      </c>
      <c r="C524" s="26" t="str">
        <v>431</v>
      </c>
      <c r="D524" s="26" t="str">
        <v>4</v>
      </c>
      <c r="E524" s="26" t="str">
        <v>Normal</v>
      </c>
      <c r="H524" s="20" t="s">
        <v>2058</v>
      </c>
      <c r="I524" s="22" t="s">
        <v>1779</v>
      </c>
      <c r="J524" s="20" t="s">
        <v>77</v>
      </c>
      <c r="K524" s="20" t="s">
        <v>37</v>
      </c>
    </row>
    <row r="525" spans="2:11" x14ac:dyDescent="0.35">
      <c r="B525" s="26" t="str">
        <v>Purugly</v>
      </c>
      <c r="C525" s="26" t="str">
        <v>432</v>
      </c>
      <c r="D525" s="26" t="str">
        <v>4</v>
      </c>
      <c r="E525" s="26" t="str">
        <v>Normal</v>
      </c>
      <c r="H525" s="20" t="s">
        <v>2062</v>
      </c>
      <c r="I525" s="22" t="s">
        <v>1783</v>
      </c>
      <c r="J525" s="20" t="s">
        <v>77</v>
      </c>
      <c r="K525" s="20" t="s">
        <v>37</v>
      </c>
    </row>
    <row r="526" spans="2:11" x14ac:dyDescent="0.35">
      <c r="B526" s="26" t="str">
        <v>Chingling</v>
      </c>
      <c r="C526" s="26" t="str">
        <v>433</v>
      </c>
      <c r="D526" s="26" t="str">
        <v>4</v>
      </c>
      <c r="E526" s="26" t="str">
        <v>Normal</v>
      </c>
      <c r="H526" s="20" t="s">
        <v>2065</v>
      </c>
      <c r="I526" s="22" t="s">
        <v>1787</v>
      </c>
      <c r="J526" s="20" t="s">
        <v>77</v>
      </c>
      <c r="K526" s="20" t="s">
        <v>37</v>
      </c>
    </row>
    <row r="527" spans="2:11" x14ac:dyDescent="0.35">
      <c r="B527" s="26" t="str">
        <v>Stunky</v>
      </c>
      <c r="C527" s="26" t="str">
        <v>434</v>
      </c>
      <c r="D527" s="26" t="str">
        <v>4</v>
      </c>
      <c r="E527" s="26" t="str">
        <v>Normal</v>
      </c>
      <c r="H527" s="20" t="s">
        <v>4539</v>
      </c>
      <c r="I527" s="22" t="s">
        <v>1791</v>
      </c>
      <c r="J527" s="20" t="s">
        <v>77</v>
      </c>
      <c r="K527" s="20" t="s">
        <v>37</v>
      </c>
    </row>
    <row r="528" spans="2:11" x14ac:dyDescent="0.35">
      <c r="B528" s="26" t="str">
        <v>Skuntank</v>
      </c>
      <c r="C528" s="26" t="str">
        <v>435</v>
      </c>
      <c r="D528" s="26" t="str">
        <v>4</v>
      </c>
      <c r="E528" s="26" t="str">
        <v>Normal</v>
      </c>
      <c r="H528" s="20" t="s">
        <v>2071</v>
      </c>
      <c r="I528" s="22" t="s">
        <v>460</v>
      </c>
      <c r="J528" s="20" t="s">
        <v>77</v>
      </c>
      <c r="K528" s="20" t="s">
        <v>37</v>
      </c>
    </row>
    <row r="529" spans="2:11" x14ac:dyDescent="0.35">
      <c r="B529" s="26" t="str">
        <v>Bronzor</v>
      </c>
      <c r="C529" s="26" t="str">
        <v>436</v>
      </c>
      <c r="D529" s="26" t="str">
        <v>4</v>
      </c>
      <c r="E529" s="26" t="str">
        <v>Normal</v>
      </c>
      <c r="H529" s="20" t="s">
        <v>2075</v>
      </c>
      <c r="I529" s="22" t="s">
        <v>1798</v>
      </c>
      <c r="J529" s="20" t="s">
        <v>77</v>
      </c>
      <c r="K529" s="20" t="s">
        <v>37</v>
      </c>
    </row>
    <row r="530" spans="2:11" x14ac:dyDescent="0.35">
      <c r="B530" s="26" t="str">
        <v>Bronzong</v>
      </c>
      <c r="C530" s="26" t="str">
        <v>437</v>
      </c>
      <c r="D530" s="26" t="str">
        <v>4</v>
      </c>
      <c r="E530" s="26" t="str">
        <v>Normal</v>
      </c>
      <c r="H530" s="20" t="s">
        <v>2079</v>
      </c>
      <c r="I530" s="22" t="s">
        <v>263</v>
      </c>
      <c r="J530" s="20" t="s">
        <v>77</v>
      </c>
      <c r="K530" s="20" t="s">
        <v>37</v>
      </c>
    </row>
    <row r="531" spans="2:11" x14ac:dyDescent="0.35">
      <c r="B531" s="26" t="str">
        <v>Bonsly</v>
      </c>
      <c r="C531" s="26" t="str">
        <v>438</v>
      </c>
      <c r="D531" s="26" t="str">
        <v>4</v>
      </c>
      <c r="E531" s="26" t="str">
        <v>Normal</v>
      </c>
      <c r="H531" s="20" t="s">
        <v>2083</v>
      </c>
      <c r="I531" s="22" t="s">
        <v>1804</v>
      </c>
      <c r="J531" s="20" t="s">
        <v>77</v>
      </c>
      <c r="K531" s="20" t="s">
        <v>37</v>
      </c>
    </row>
    <row r="532" spans="2:11" x14ac:dyDescent="0.35">
      <c r="B532" s="26" t="str">
        <v>Mime Jr,</v>
      </c>
      <c r="C532" s="26" t="str">
        <v>439</v>
      </c>
      <c r="D532" s="26" t="str">
        <v>4</v>
      </c>
      <c r="E532" s="26" t="str">
        <v>Normal</v>
      </c>
      <c r="H532" s="20" t="s">
        <v>2086</v>
      </c>
      <c r="I532" s="22" t="s">
        <v>1808</v>
      </c>
      <c r="J532" s="20" t="s">
        <v>77</v>
      </c>
      <c r="K532" s="20" t="s">
        <v>37</v>
      </c>
    </row>
    <row r="533" spans="2:11" x14ac:dyDescent="0.35">
      <c r="B533" s="26" t="str">
        <v>Happiny</v>
      </c>
      <c r="C533" s="26" t="str">
        <v>440</v>
      </c>
      <c r="D533" s="26" t="str">
        <v>4</v>
      </c>
      <c r="E533" s="26" t="str">
        <v>Normal</v>
      </c>
      <c r="H533" s="20" t="s">
        <v>2090</v>
      </c>
      <c r="I533" s="22" t="s">
        <v>1812</v>
      </c>
      <c r="J533" s="20" t="s">
        <v>77</v>
      </c>
      <c r="K533" s="20" t="s">
        <v>37</v>
      </c>
    </row>
    <row r="534" spans="2:11" x14ac:dyDescent="0.35">
      <c r="B534" s="26" t="str">
        <v>Chatot</v>
      </c>
      <c r="C534" s="26" t="str">
        <v>441</v>
      </c>
      <c r="D534" s="26" t="str">
        <v>4</v>
      </c>
      <c r="E534" s="26" t="str">
        <v>Normal</v>
      </c>
      <c r="H534" s="20" t="s">
        <v>2094</v>
      </c>
      <c r="I534" s="22" t="s">
        <v>1812</v>
      </c>
      <c r="J534" s="20" t="s">
        <v>77</v>
      </c>
      <c r="K534" s="20" t="s">
        <v>37</v>
      </c>
    </row>
    <row r="535" spans="2:11" x14ac:dyDescent="0.35">
      <c r="B535" s="26" t="str">
        <v>Spiritomb</v>
      </c>
      <c r="C535" s="26" t="str">
        <v>442</v>
      </c>
      <c r="D535" s="26" t="str">
        <v>4</v>
      </c>
      <c r="E535" s="26" t="str">
        <v>Normal</v>
      </c>
      <c r="H535" s="20" t="s">
        <v>2096</v>
      </c>
      <c r="I535" s="22" t="s">
        <v>1816</v>
      </c>
      <c r="J535" s="20" t="s">
        <v>77</v>
      </c>
      <c r="K535" s="20" t="s">
        <v>37</v>
      </c>
    </row>
    <row r="536" spans="2:11" x14ac:dyDescent="0.35">
      <c r="B536" s="26" t="str">
        <v>Gible</v>
      </c>
      <c r="C536" s="26" t="str">
        <v>443</v>
      </c>
      <c r="D536" s="26" t="str">
        <v>4</v>
      </c>
      <c r="E536" s="26" t="str">
        <v>Normal</v>
      </c>
      <c r="H536" s="20" t="s">
        <v>2099</v>
      </c>
      <c r="I536" s="22" t="s">
        <v>1820</v>
      </c>
      <c r="J536" s="20" t="s">
        <v>77</v>
      </c>
      <c r="K536" s="20" t="s">
        <v>37</v>
      </c>
    </row>
    <row r="537" spans="2:11" x14ac:dyDescent="0.35">
      <c r="B537" s="26" t="str">
        <v>Gabite</v>
      </c>
      <c r="C537" s="26" t="str">
        <v>444</v>
      </c>
      <c r="D537" s="26" t="str">
        <v>4</v>
      </c>
      <c r="E537" s="26" t="str">
        <v>Normal</v>
      </c>
      <c r="H537" s="20" t="s">
        <v>2101</v>
      </c>
      <c r="I537" s="22" t="s">
        <v>275</v>
      </c>
      <c r="J537" s="20" t="s">
        <v>77</v>
      </c>
      <c r="K537" s="20" t="s">
        <v>37</v>
      </c>
    </row>
    <row r="538" spans="2:11" x14ac:dyDescent="0.35">
      <c r="B538" s="26" t="str">
        <v>Garchomp</v>
      </c>
      <c r="C538" s="26" t="str">
        <v>445</v>
      </c>
      <c r="D538" s="26" t="str">
        <v>4</v>
      </c>
      <c r="E538" s="26" t="str">
        <v>Normal</v>
      </c>
      <c r="H538" s="20" t="s">
        <v>2104</v>
      </c>
      <c r="I538" s="22" t="s">
        <v>275</v>
      </c>
      <c r="J538" s="20" t="s">
        <v>77</v>
      </c>
      <c r="K538" s="20" t="s">
        <v>37</v>
      </c>
    </row>
    <row r="539" spans="2:11" x14ac:dyDescent="0.35">
      <c r="B539" s="26" t="str">
        <v>Mega Garchomp</v>
      </c>
      <c r="C539" s="26" t="str">
        <v>445</v>
      </c>
      <c r="D539" s="26" t="str">
        <v>4</v>
      </c>
      <c r="E539" s="26" t="str">
        <v>Normal</v>
      </c>
      <c r="H539" s="20" t="s">
        <v>2106</v>
      </c>
      <c r="I539" s="22" t="s">
        <v>1825</v>
      </c>
      <c r="J539" s="20" t="s">
        <v>77</v>
      </c>
      <c r="K539" s="20" t="s">
        <v>37</v>
      </c>
    </row>
    <row r="540" spans="2:11" x14ac:dyDescent="0.35">
      <c r="B540" s="26" t="str">
        <v>Munchlax</v>
      </c>
      <c r="C540" s="26" t="str">
        <v>446</v>
      </c>
      <c r="D540" s="26" t="str">
        <v>4</v>
      </c>
      <c r="E540" s="26" t="str">
        <v>Normal</v>
      </c>
      <c r="H540" s="20" t="s">
        <v>2109</v>
      </c>
      <c r="I540" s="22" t="s">
        <v>318</v>
      </c>
      <c r="J540" s="20" t="s">
        <v>77</v>
      </c>
      <c r="K540" s="20" t="s">
        <v>37</v>
      </c>
    </row>
    <row r="541" spans="2:11" x14ac:dyDescent="0.35">
      <c r="B541" s="26" t="str">
        <v>Riolu</v>
      </c>
      <c r="C541" s="26" t="str">
        <v>447</v>
      </c>
      <c r="D541" s="26" t="str">
        <v>4</v>
      </c>
      <c r="E541" s="26" t="str">
        <v>Normal</v>
      </c>
      <c r="H541" s="20" t="s">
        <v>2113</v>
      </c>
      <c r="I541" s="22" t="s">
        <v>1830</v>
      </c>
      <c r="J541" s="20" t="s">
        <v>77</v>
      </c>
      <c r="K541" s="20" t="s">
        <v>37</v>
      </c>
    </row>
    <row r="542" spans="2:11" x14ac:dyDescent="0.35">
      <c r="B542" s="26" t="str">
        <v>Lucario</v>
      </c>
      <c r="C542" s="26" t="str">
        <v>448</v>
      </c>
      <c r="D542" s="26" t="str">
        <v>4</v>
      </c>
      <c r="E542" s="26" t="str">
        <v>Normal</v>
      </c>
      <c r="H542" s="20" t="s">
        <v>2116</v>
      </c>
      <c r="I542" s="22" t="s">
        <v>1002</v>
      </c>
      <c r="J542" s="20" t="s">
        <v>77</v>
      </c>
      <c r="K542" s="20" t="s">
        <v>37</v>
      </c>
    </row>
    <row r="543" spans="2:11" x14ac:dyDescent="0.35">
      <c r="B543" s="26" t="str">
        <v>Mega Lucario</v>
      </c>
      <c r="C543" s="26" t="str">
        <v>448</v>
      </c>
      <c r="D543" s="26" t="str">
        <v>4</v>
      </c>
      <c r="E543" s="26" t="str">
        <v>Normal</v>
      </c>
      <c r="H543" s="20" t="s">
        <v>2120</v>
      </c>
      <c r="I543" s="22" t="s">
        <v>1834</v>
      </c>
      <c r="J543" s="20" t="s">
        <v>77</v>
      </c>
      <c r="K543" s="20" t="s">
        <v>37</v>
      </c>
    </row>
    <row r="544" spans="2:11" x14ac:dyDescent="0.35">
      <c r="B544" s="26" t="str">
        <v>Hippopotas</v>
      </c>
      <c r="C544" s="26" t="str">
        <v>449</v>
      </c>
      <c r="D544" s="26" t="str">
        <v>4</v>
      </c>
      <c r="E544" s="26" t="str">
        <v>Normal</v>
      </c>
      <c r="H544" s="20" t="s">
        <v>2124</v>
      </c>
      <c r="I544" s="22" t="s">
        <v>1452</v>
      </c>
      <c r="J544" s="20" t="s">
        <v>77</v>
      </c>
      <c r="K544" s="20" t="s">
        <v>37</v>
      </c>
    </row>
    <row r="545" spans="2:11" x14ac:dyDescent="0.35">
      <c r="B545" s="26" t="str">
        <v>Hippowdon</v>
      </c>
      <c r="C545" s="26" t="str">
        <v>450</v>
      </c>
      <c r="D545" s="26" t="str">
        <v>4</v>
      </c>
      <c r="E545" s="26" t="str">
        <v>Normal</v>
      </c>
      <c r="H545" s="20" t="s">
        <v>2128</v>
      </c>
      <c r="I545" s="22" t="s">
        <v>402</v>
      </c>
      <c r="J545" s="20" t="s">
        <v>77</v>
      </c>
      <c r="K545" s="20" t="s">
        <v>37</v>
      </c>
    </row>
    <row r="546" spans="2:11" x14ac:dyDescent="0.35">
      <c r="B546" s="26" t="str">
        <v>Skorupi</v>
      </c>
      <c r="C546" s="26" t="str">
        <v>451</v>
      </c>
      <c r="D546" s="26" t="str">
        <v>4</v>
      </c>
      <c r="E546" s="26" t="str">
        <v>Normal</v>
      </c>
      <c r="H546" s="20" t="s">
        <v>2132</v>
      </c>
      <c r="I546" s="22" t="s">
        <v>1481</v>
      </c>
      <c r="J546" s="20" t="s">
        <v>77</v>
      </c>
      <c r="K546" s="20" t="s">
        <v>37</v>
      </c>
    </row>
    <row r="547" spans="2:11" x14ac:dyDescent="0.35">
      <c r="B547" s="26" t="str">
        <v>Drapion</v>
      </c>
      <c r="C547" s="26" t="str">
        <v>452</v>
      </c>
      <c r="D547" s="26" t="str">
        <v>4</v>
      </c>
      <c r="E547" s="26" t="str">
        <v>Normal</v>
      </c>
      <c r="H547" s="20" t="s">
        <v>2135</v>
      </c>
      <c r="I547" s="22" t="s">
        <v>1842</v>
      </c>
      <c r="J547" s="20" t="s">
        <v>77</v>
      </c>
      <c r="K547" s="20" t="s">
        <v>37</v>
      </c>
    </row>
    <row r="548" spans="2:11" x14ac:dyDescent="0.35">
      <c r="B548" s="26" t="str">
        <v>Croagunk</v>
      </c>
      <c r="C548" s="26" t="str">
        <v>453</v>
      </c>
      <c r="D548" s="26" t="str">
        <v>4</v>
      </c>
      <c r="E548" s="26" t="str">
        <v>Normal</v>
      </c>
      <c r="H548" s="20" t="s">
        <v>2138</v>
      </c>
      <c r="I548" s="22" t="s">
        <v>1667</v>
      </c>
      <c r="J548" s="20" t="s">
        <v>77</v>
      </c>
      <c r="K548" s="20" t="s">
        <v>37</v>
      </c>
    </row>
    <row r="549" spans="2:11" x14ac:dyDescent="0.35">
      <c r="B549" s="26" t="str">
        <v>Toxicroak</v>
      </c>
      <c r="C549" s="26" t="str">
        <v>454</v>
      </c>
      <c r="D549" s="26" t="str">
        <v>4</v>
      </c>
      <c r="E549" s="26" t="str">
        <v>Normal</v>
      </c>
      <c r="H549" s="20" t="s">
        <v>2142</v>
      </c>
      <c r="I549" s="22" t="s">
        <v>1846</v>
      </c>
      <c r="J549" s="20" t="s">
        <v>77</v>
      </c>
      <c r="K549" s="20" t="s">
        <v>37</v>
      </c>
    </row>
    <row r="550" spans="2:11" x14ac:dyDescent="0.35">
      <c r="B550" s="26" t="str">
        <v>Carnivine</v>
      </c>
      <c r="C550" s="26" t="str">
        <v>455</v>
      </c>
      <c r="D550" s="26" t="str">
        <v>4</v>
      </c>
      <c r="E550" s="26" t="str">
        <v>Normal</v>
      </c>
      <c r="H550" s="20" t="s">
        <v>2146</v>
      </c>
      <c r="I550" s="22" t="s">
        <v>820</v>
      </c>
      <c r="J550" s="20" t="s">
        <v>77</v>
      </c>
      <c r="K550" s="20" t="s">
        <v>37</v>
      </c>
    </row>
    <row r="551" spans="2:11" x14ac:dyDescent="0.35">
      <c r="B551" s="26" t="str">
        <v>Finneon</v>
      </c>
      <c r="C551" s="26" t="str">
        <v>456</v>
      </c>
      <c r="D551" s="26" t="str">
        <v>4</v>
      </c>
      <c r="E551" s="26" t="str">
        <v>Normal</v>
      </c>
      <c r="H551" s="20" t="s">
        <v>2150</v>
      </c>
      <c r="I551" s="22" t="s">
        <v>820</v>
      </c>
      <c r="J551" s="20" t="s">
        <v>77</v>
      </c>
      <c r="K551" s="20" t="s">
        <v>37</v>
      </c>
    </row>
    <row r="552" spans="2:11" x14ac:dyDescent="0.35">
      <c r="B552" s="26" t="str">
        <v>Lumineon</v>
      </c>
      <c r="C552" s="26" t="str">
        <v>457</v>
      </c>
      <c r="D552" s="26" t="str">
        <v>4</v>
      </c>
      <c r="E552" s="26" t="str">
        <v>Normal</v>
      </c>
      <c r="H552" s="20" t="s">
        <v>2153</v>
      </c>
      <c r="I552" s="22" t="s">
        <v>1852</v>
      </c>
      <c r="J552" s="20" t="s">
        <v>77</v>
      </c>
      <c r="K552" s="20" t="s">
        <v>37</v>
      </c>
    </row>
    <row r="553" spans="2:11" x14ac:dyDescent="0.35">
      <c r="B553" s="26" t="str">
        <v>Mantyke</v>
      </c>
      <c r="C553" s="26" t="str">
        <v>458</v>
      </c>
      <c r="D553" s="26" t="str">
        <v>4</v>
      </c>
      <c r="E553" s="26" t="str">
        <v>Normal</v>
      </c>
      <c r="H553" s="20" t="s">
        <v>2157</v>
      </c>
      <c r="I553" s="22" t="s">
        <v>1855</v>
      </c>
      <c r="J553" s="20" t="s">
        <v>77</v>
      </c>
      <c r="K553" s="20" t="s">
        <v>37</v>
      </c>
    </row>
    <row r="554" spans="2:11" x14ac:dyDescent="0.35">
      <c r="B554" s="26" t="str">
        <v>Snover</v>
      </c>
      <c r="C554" s="26" t="str">
        <v>459</v>
      </c>
      <c r="D554" s="26" t="str">
        <v>4</v>
      </c>
      <c r="E554" s="26" t="str">
        <v>Normal</v>
      </c>
      <c r="H554" s="20" t="s">
        <v>2160</v>
      </c>
      <c r="I554" s="22" t="s">
        <v>1858</v>
      </c>
      <c r="J554" s="20" t="s">
        <v>77</v>
      </c>
      <c r="K554" s="20" t="s">
        <v>37</v>
      </c>
    </row>
    <row r="555" spans="2:11" x14ac:dyDescent="0.35">
      <c r="B555" s="26" t="str">
        <v>Abomasnow</v>
      </c>
      <c r="C555" s="26" t="str">
        <v>460</v>
      </c>
      <c r="D555" s="26" t="str">
        <v>4</v>
      </c>
      <c r="E555" s="26" t="str">
        <v>Normal</v>
      </c>
      <c r="H555" s="20" t="s">
        <v>2164</v>
      </c>
      <c r="I555" s="22" t="s">
        <v>1862</v>
      </c>
      <c r="J555" s="20" t="s">
        <v>77</v>
      </c>
      <c r="K555" s="20" t="s">
        <v>37</v>
      </c>
    </row>
    <row r="556" spans="2:11" x14ac:dyDescent="0.35">
      <c r="B556" s="26" t="str">
        <v>Mega Abomasnow</v>
      </c>
      <c r="C556" s="26" t="str">
        <v>460</v>
      </c>
      <c r="D556" s="26" t="str">
        <v>4</v>
      </c>
      <c r="E556" s="26" t="str">
        <v>Normal</v>
      </c>
      <c r="H556" s="20" t="s">
        <v>2168</v>
      </c>
      <c r="I556" s="22" t="s">
        <v>622</v>
      </c>
      <c r="J556" s="20" t="s">
        <v>77</v>
      </c>
      <c r="K556" s="20" t="s">
        <v>37</v>
      </c>
    </row>
    <row r="557" spans="2:11" x14ac:dyDescent="0.35">
      <c r="B557" s="26" t="str">
        <v>Weavile</v>
      </c>
      <c r="C557" s="26" t="str">
        <v>461</v>
      </c>
      <c r="D557" s="26" t="str">
        <v>4</v>
      </c>
      <c r="E557" s="26" t="str">
        <v>Normal</v>
      </c>
      <c r="H557" s="20" t="s">
        <v>2171</v>
      </c>
      <c r="I557" s="22" t="s">
        <v>1866</v>
      </c>
      <c r="J557" s="20" t="s">
        <v>77</v>
      </c>
      <c r="K557" s="20" t="s">
        <v>37</v>
      </c>
    </row>
    <row r="558" spans="2:11" x14ac:dyDescent="0.35">
      <c r="B558" s="26" t="str">
        <v>Magnezone</v>
      </c>
      <c r="C558" s="26" t="str">
        <v>462</v>
      </c>
      <c r="D558" s="26" t="str">
        <v>4</v>
      </c>
      <c r="E558" s="26" t="str">
        <v>Normal</v>
      </c>
      <c r="H558" s="20" t="s">
        <v>2176</v>
      </c>
      <c r="I558" s="22" t="s">
        <v>1591</v>
      </c>
      <c r="J558" s="20" t="s">
        <v>77</v>
      </c>
      <c r="K558" s="20" t="s">
        <v>37</v>
      </c>
    </row>
    <row r="559" spans="2:11" x14ac:dyDescent="0.35">
      <c r="B559" s="26" t="str">
        <v>Lickilicky</v>
      </c>
      <c r="C559" s="26" t="str">
        <v>463</v>
      </c>
      <c r="D559" s="26" t="str">
        <v>4</v>
      </c>
      <c r="E559" s="26" t="str">
        <v>Normal</v>
      </c>
      <c r="H559" s="20" t="s">
        <v>2180</v>
      </c>
      <c r="I559" s="22" t="s">
        <v>1687</v>
      </c>
      <c r="J559" s="20" t="s">
        <v>77</v>
      </c>
      <c r="K559" s="20" t="s">
        <v>37</v>
      </c>
    </row>
    <row r="560" spans="2:11" x14ac:dyDescent="0.35">
      <c r="B560" s="26" t="str">
        <v>Rhyperior</v>
      </c>
      <c r="C560" s="26" t="str">
        <v>464</v>
      </c>
      <c r="D560" s="26" t="str">
        <v>4</v>
      </c>
      <c r="E560" s="26" t="str">
        <v>Normal</v>
      </c>
      <c r="H560" s="20" t="s">
        <v>2183</v>
      </c>
      <c r="I560" s="22" t="s">
        <v>1872</v>
      </c>
      <c r="J560" s="20" t="s">
        <v>77</v>
      </c>
      <c r="K560" s="20" t="s">
        <v>37</v>
      </c>
    </row>
    <row r="561" spans="2:11" x14ac:dyDescent="0.35">
      <c r="B561" s="26" t="str">
        <v>Tangrowth</v>
      </c>
      <c r="C561" s="26" t="str">
        <v>465</v>
      </c>
      <c r="D561" s="26" t="str">
        <v>4</v>
      </c>
      <c r="E561" s="26" t="str">
        <v>Normal</v>
      </c>
      <c r="H561" s="20" t="s">
        <v>2186</v>
      </c>
      <c r="I561" s="22" t="s">
        <v>638</v>
      </c>
      <c r="J561" s="20" t="s">
        <v>77</v>
      </c>
      <c r="K561" s="20" t="s">
        <v>37</v>
      </c>
    </row>
    <row r="562" spans="2:11" x14ac:dyDescent="0.35">
      <c r="B562" s="26" t="str">
        <v>Electivire</v>
      </c>
      <c r="C562" s="26" t="str">
        <v>466</v>
      </c>
      <c r="D562" s="26" t="str">
        <v>4</v>
      </c>
      <c r="E562" s="26" t="str">
        <v>Normal</v>
      </c>
      <c r="H562" s="20" t="s">
        <v>2189</v>
      </c>
      <c r="I562" s="22" t="s">
        <v>1877</v>
      </c>
      <c r="J562" s="20" t="s">
        <v>77</v>
      </c>
      <c r="K562" s="20" t="s">
        <v>37</v>
      </c>
    </row>
    <row r="563" spans="2:11" x14ac:dyDescent="0.35">
      <c r="B563" s="26" t="str">
        <v>Magmortar</v>
      </c>
      <c r="C563" s="26" t="str">
        <v>467</v>
      </c>
      <c r="D563" s="26" t="str">
        <v>4</v>
      </c>
      <c r="E563" s="26" t="str">
        <v>Normal</v>
      </c>
      <c r="H563" s="20" t="s">
        <v>2193</v>
      </c>
      <c r="I563" s="22" t="s">
        <v>1881</v>
      </c>
      <c r="J563" s="20" t="s">
        <v>77</v>
      </c>
      <c r="K563" s="20" t="s">
        <v>37</v>
      </c>
    </row>
    <row r="564" spans="2:11" x14ac:dyDescent="0.35">
      <c r="B564" s="26" t="str">
        <v>Togekiss</v>
      </c>
      <c r="C564" s="26" t="str">
        <v>468</v>
      </c>
      <c r="D564" s="26" t="str">
        <v>4</v>
      </c>
      <c r="E564" s="26" t="str">
        <v>Normal</v>
      </c>
      <c r="H564" s="20" t="s">
        <v>2197</v>
      </c>
      <c r="I564" s="22" t="s">
        <v>1885</v>
      </c>
      <c r="J564" s="20" t="s">
        <v>77</v>
      </c>
      <c r="K564" s="20" t="s">
        <v>37</v>
      </c>
    </row>
    <row r="565" spans="2:11" x14ac:dyDescent="0.35">
      <c r="B565" s="26" t="str">
        <v>Yanmega</v>
      </c>
      <c r="C565" s="26" t="str">
        <v>469</v>
      </c>
      <c r="D565" s="26" t="str">
        <v>4</v>
      </c>
      <c r="E565" s="26" t="str">
        <v>Normal</v>
      </c>
      <c r="H565" s="20" t="s">
        <v>2201</v>
      </c>
      <c r="I565" s="22" t="s">
        <v>1503</v>
      </c>
      <c r="J565" s="20" t="s">
        <v>77</v>
      </c>
      <c r="K565" s="20" t="s">
        <v>37</v>
      </c>
    </row>
    <row r="566" spans="2:11" x14ac:dyDescent="0.35">
      <c r="B566" s="26" t="str">
        <v>Leafeon</v>
      </c>
      <c r="C566" s="26" t="str">
        <v>470</v>
      </c>
      <c r="D566" s="26" t="str">
        <v>4</v>
      </c>
      <c r="E566" s="26" t="str">
        <v>Normal</v>
      </c>
      <c r="H566" s="20" t="s">
        <v>2204</v>
      </c>
      <c r="I566" s="22" t="s">
        <v>649</v>
      </c>
      <c r="J566" s="20" t="s">
        <v>77</v>
      </c>
      <c r="K566" s="20" t="s">
        <v>37</v>
      </c>
    </row>
    <row r="567" spans="2:11" x14ac:dyDescent="0.35">
      <c r="B567" s="26" t="str">
        <v>Glaceon</v>
      </c>
      <c r="C567" s="26" t="str">
        <v>471</v>
      </c>
      <c r="D567" s="26" t="str">
        <v>4</v>
      </c>
      <c r="E567" s="26" t="str">
        <v>Normal</v>
      </c>
      <c r="H567" s="20" t="s">
        <v>2207</v>
      </c>
      <c r="I567" s="22" t="s">
        <v>649</v>
      </c>
      <c r="J567" s="20" t="s">
        <v>77</v>
      </c>
      <c r="K567" s="20" t="s">
        <v>37</v>
      </c>
    </row>
    <row r="568" spans="2:11" x14ac:dyDescent="0.35">
      <c r="B568" s="26" t="str">
        <v>Gliscor</v>
      </c>
      <c r="C568" s="26" t="str">
        <v>472</v>
      </c>
      <c r="D568" s="26" t="str">
        <v>4</v>
      </c>
      <c r="E568" s="26" t="str">
        <v>Normal</v>
      </c>
      <c r="H568" s="20" t="s">
        <v>2209</v>
      </c>
      <c r="I568" s="22" t="s">
        <v>1895</v>
      </c>
      <c r="J568" s="20" t="s">
        <v>77</v>
      </c>
      <c r="K568" s="20" t="s">
        <v>37</v>
      </c>
    </row>
    <row r="569" spans="2:11" x14ac:dyDescent="0.35">
      <c r="B569" s="26" t="str">
        <v>Mamoswine</v>
      </c>
      <c r="C569" s="26" t="str">
        <v>473</v>
      </c>
      <c r="D569" s="26" t="str">
        <v>4</v>
      </c>
      <c r="E569" s="26" t="str">
        <v>Normal</v>
      </c>
      <c r="H569" s="20" t="s">
        <v>2213</v>
      </c>
      <c r="I569" s="22" t="s">
        <v>1899</v>
      </c>
      <c r="J569" s="20" t="s">
        <v>77</v>
      </c>
      <c r="K569" s="20" t="s">
        <v>37</v>
      </c>
    </row>
    <row r="570" spans="2:11" x14ac:dyDescent="0.35">
      <c r="B570" s="26" t="str">
        <v>Porygon-Z</v>
      </c>
      <c r="C570" s="26" t="str">
        <v>474</v>
      </c>
      <c r="D570" s="26" t="str">
        <v>4</v>
      </c>
      <c r="E570" s="26" t="str">
        <v>Normal</v>
      </c>
      <c r="H570" s="20" t="s">
        <v>2217</v>
      </c>
      <c r="I570" s="22" t="s">
        <v>1903</v>
      </c>
      <c r="J570" s="20" t="s">
        <v>77</v>
      </c>
      <c r="K570" s="20" t="s">
        <v>37</v>
      </c>
    </row>
    <row r="571" spans="2:11" x14ac:dyDescent="0.35">
      <c r="B571" s="26" t="str">
        <v>Gallade</v>
      </c>
      <c r="C571" s="26" t="str">
        <v>475</v>
      </c>
      <c r="D571" s="26" t="str">
        <v>4</v>
      </c>
      <c r="E571" s="26" t="str">
        <v>Normal</v>
      </c>
      <c r="H571" s="20" t="s">
        <v>2221</v>
      </c>
      <c r="I571" s="22" t="s">
        <v>221</v>
      </c>
      <c r="J571" s="20" t="s">
        <v>77</v>
      </c>
      <c r="K571" s="20" t="s">
        <v>37</v>
      </c>
    </row>
    <row r="572" spans="2:11" x14ac:dyDescent="0.35">
      <c r="B572" s="26" t="str">
        <v>Mega Gallade</v>
      </c>
      <c r="C572" s="26" t="str">
        <v>475</v>
      </c>
      <c r="D572" s="26" t="str">
        <v>4</v>
      </c>
      <c r="E572" s="26" t="str">
        <v>Normal</v>
      </c>
      <c r="H572" s="20" t="s">
        <v>2224</v>
      </c>
      <c r="I572" s="22" t="s">
        <v>221</v>
      </c>
      <c r="J572" s="20" t="s">
        <v>77</v>
      </c>
      <c r="K572" s="20" t="s">
        <v>37</v>
      </c>
    </row>
    <row r="573" spans="2:11" x14ac:dyDescent="0.35">
      <c r="B573" s="26" t="str">
        <v>Probopass</v>
      </c>
      <c r="C573" s="26" t="str">
        <v>476</v>
      </c>
      <c r="D573" s="26" t="str">
        <v>4</v>
      </c>
      <c r="E573" s="26" t="str">
        <v>Normal</v>
      </c>
      <c r="H573" s="20" t="s">
        <v>2226</v>
      </c>
      <c r="I573" s="22" t="s">
        <v>221</v>
      </c>
      <c r="J573" s="20" t="s">
        <v>77</v>
      </c>
      <c r="K573" s="20" t="s">
        <v>37</v>
      </c>
    </row>
    <row r="574" spans="2:11" x14ac:dyDescent="0.35">
      <c r="B574" s="26" t="str">
        <v>Dusknoir</v>
      </c>
      <c r="C574" s="26" t="str">
        <v>477</v>
      </c>
      <c r="D574" s="26" t="str">
        <v>4</v>
      </c>
      <c r="E574" s="26" t="str">
        <v>Normal</v>
      </c>
      <c r="H574" s="20" t="s">
        <v>2228</v>
      </c>
      <c r="I574" s="22" t="s">
        <v>221</v>
      </c>
      <c r="J574" s="20" t="s">
        <v>77</v>
      </c>
      <c r="K574" s="20" t="s">
        <v>37</v>
      </c>
    </row>
    <row r="575" spans="2:11" x14ac:dyDescent="0.35">
      <c r="B575" s="26" t="str">
        <v>Froslass</v>
      </c>
      <c r="C575" s="26" t="str">
        <v>478</v>
      </c>
      <c r="D575" s="26" t="str">
        <v>4</v>
      </c>
      <c r="E575" s="26" t="str">
        <v>Normal</v>
      </c>
      <c r="H575" s="20" t="s">
        <v>2230</v>
      </c>
      <c r="I575" s="22" t="s">
        <v>221</v>
      </c>
      <c r="J575" s="20" t="s">
        <v>77</v>
      </c>
      <c r="K575" s="20" t="s">
        <v>37</v>
      </c>
    </row>
    <row r="576" spans="2:11" x14ac:dyDescent="0.35">
      <c r="B576" s="26" t="str">
        <v>Rotom</v>
      </c>
      <c r="C576" s="26" t="str">
        <v>479</v>
      </c>
      <c r="D576" s="26" t="str">
        <v>4</v>
      </c>
      <c r="E576" s="26" t="str">
        <v>Normal</v>
      </c>
      <c r="H576" s="20" t="s">
        <v>2232</v>
      </c>
      <c r="I576" s="22" t="s">
        <v>221</v>
      </c>
      <c r="J576" s="20" t="s">
        <v>77</v>
      </c>
      <c r="K576" s="20" t="s">
        <v>37</v>
      </c>
    </row>
    <row r="577" spans="2:11" x14ac:dyDescent="0.35">
      <c r="B577" s="26" t="str">
        <v>Heat Rotom</v>
      </c>
      <c r="C577" s="26" t="str">
        <v>479</v>
      </c>
      <c r="D577" s="26" t="str">
        <v>4</v>
      </c>
      <c r="E577" s="26" t="str">
        <v>Normal</v>
      </c>
      <c r="H577" s="20" t="s">
        <v>2233</v>
      </c>
      <c r="I577" s="22" t="s">
        <v>1228</v>
      </c>
      <c r="J577" s="20" t="s">
        <v>77</v>
      </c>
      <c r="K577" s="20" t="s">
        <v>913</v>
      </c>
    </row>
    <row r="578" spans="2:11" x14ac:dyDescent="0.35">
      <c r="B578" s="26" t="str">
        <v>Wash Rotom</v>
      </c>
      <c r="C578" s="26" t="str">
        <v>479</v>
      </c>
      <c r="D578" s="26" t="str">
        <v>4</v>
      </c>
      <c r="E578" s="26" t="str">
        <v>Normal</v>
      </c>
      <c r="H578" s="20" t="s">
        <v>2237</v>
      </c>
      <c r="I578" s="22" t="s">
        <v>1912</v>
      </c>
      <c r="J578" s="20" t="s">
        <v>77</v>
      </c>
      <c r="K578" s="20" t="s">
        <v>913</v>
      </c>
    </row>
    <row r="579" spans="2:11" x14ac:dyDescent="0.35">
      <c r="B579" s="26" t="str">
        <v>Frost Rotom</v>
      </c>
      <c r="C579" s="26" t="str">
        <v>479</v>
      </c>
      <c r="D579" s="26" t="str">
        <v>4</v>
      </c>
      <c r="E579" s="26" t="str">
        <v>Normal</v>
      </c>
      <c r="H579" s="20" t="s">
        <v>2241</v>
      </c>
      <c r="I579" s="22" t="s">
        <v>1915</v>
      </c>
      <c r="J579" s="20" t="s">
        <v>77</v>
      </c>
      <c r="K579" s="20" t="s">
        <v>913</v>
      </c>
    </row>
    <row r="580" spans="2:11" x14ac:dyDescent="0.35">
      <c r="B580" s="26" t="str">
        <v>Fan Rotom</v>
      </c>
      <c r="C580" s="26" t="str">
        <v>479</v>
      </c>
      <c r="D580" s="26" t="str">
        <v>4</v>
      </c>
      <c r="E580" s="26" t="str">
        <v>Normal</v>
      </c>
      <c r="H580" s="20" t="s">
        <v>2245</v>
      </c>
      <c r="I580" s="22" t="s">
        <v>368</v>
      </c>
      <c r="J580" s="20" t="s">
        <v>77</v>
      </c>
      <c r="K580" s="20" t="s">
        <v>943</v>
      </c>
    </row>
    <row r="581" spans="2:11" x14ac:dyDescent="0.35">
      <c r="B581" s="26" t="str">
        <v>Mow Rotom</v>
      </c>
      <c r="C581" s="26" t="str">
        <v>479</v>
      </c>
      <c r="D581" s="26" t="str">
        <v>4</v>
      </c>
      <c r="E581" s="26" t="str">
        <v>Normal</v>
      </c>
      <c r="H581" s="20" t="s">
        <v>2247</v>
      </c>
      <c r="I581" s="22" t="s">
        <v>1922</v>
      </c>
      <c r="J581" s="20" t="s">
        <v>77</v>
      </c>
      <c r="K581" s="20" t="s">
        <v>943</v>
      </c>
    </row>
    <row r="582" spans="2:11" x14ac:dyDescent="0.35">
      <c r="B582" s="26" t="str">
        <v>Uxie</v>
      </c>
      <c r="C582" s="26" t="str">
        <v>480</v>
      </c>
      <c r="D582" s="26" t="str">
        <v>4</v>
      </c>
      <c r="E582" s="26" t="str">
        <v>Sub Legendary</v>
      </c>
      <c r="H582" s="20" t="s">
        <v>2249</v>
      </c>
      <c r="I582" s="22" t="s">
        <v>295</v>
      </c>
      <c r="J582" s="20" t="s">
        <v>77</v>
      </c>
      <c r="K582" s="20" t="s">
        <v>913</v>
      </c>
    </row>
    <row r="583" spans="2:11" x14ac:dyDescent="0.35">
      <c r="B583" s="26" t="str">
        <v>Mesprit</v>
      </c>
      <c r="C583" s="26" t="str">
        <v>481</v>
      </c>
      <c r="D583" s="26" t="str">
        <v>4</v>
      </c>
      <c r="E583" s="26" t="str">
        <v>Sub Legendary</v>
      </c>
      <c r="H583" s="20" t="s">
        <v>2252</v>
      </c>
      <c r="I583" s="22" t="s">
        <v>1929</v>
      </c>
      <c r="J583" s="20" t="s">
        <v>77</v>
      </c>
      <c r="K583" s="20" t="s">
        <v>913</v>
      </c>
    </row>
    <row r="584" spans="2:11" x14ac:dyDescent="0.35">
      <c r="B584" s="26" t="str">
        <v>Azelf</v>
      </c>
      <c r="C584" s="26" t="str">
        <v>482</v>
      </c>
      <c r="D584" s="26" t="str">
        <v>4</v>
      </c>
      <c r="E584" s="26" t="str">
        <v>Sub Legendary</v>
      </c>
      <c r="H584" s="20" t="s">
        <v>2256</v>
      </c>
      <c r="I584" s="22" t="s">
        <v>1933</v>
      </c>
      <c r="J584" s="20" t="s">
        <v>77</v>
      </c>
      <c r="K584" s="20" t="s">
        <v>943</v>
      </c>
    </row>
    <row r="585" spans="2:11" x14ac:dyDescent="0.35">
      <c r="B585" s="26" t="str">
        <v>Dialga</v>
      </c>
      <c r="C585" s="26" t="str">
        <v>483</v>
      </c>
      <c r="D585" s="26" t="str">
        <v>4</v>
      </c>
      <c r="E585" s="26" t="str">
        <v>Legendary</v>
      </c>
      <c r="H585" s="20" t="s">
        <v>2260</v>
      </c>
      <c r="I585" s="22" t="s">
        <v>1933</v>
      </c>
      <c r="J585" s="20" t="s">
        <v>77</v>
      </c>
      <c r="K585" s="20" t="s">
        <v>943</v>
      </c>
    </row>
    <row r="586" spans="2:11" x14ac:dyDescent="0.35">
      <c r="B586" s="26" t="str">
        <v>Palkia</v>
      </c>
      <c r="C586" s="26" t="str">
        <v>484</v>
      </c>
      <c r="D586" s="26" t="str">
        <v>4</v>
      </c>
      <c r="E586" s="26" t="str">
        <v>Legendary</v>
      </c>
      <c r="H586" s="20" t="s">
        <v>2262</v>
      </c>
      <c r="I586" s="22" t="s">
        <v>1936</v>
      </c>
      <c r="J586" s="20" t="s">
        <v>77</v>
      </c>
      <c r="K586" s="20" t="s">
        <v>913</v>
      </c>
    </row>
    <row r="587" spans="2:11" x14ac:dyDescent="0.35">
      <c r="B587" s="26" t="str">
        <v>Heatran</v>
      </c>
      <c r="C587" s="26" t="str">
        <v>485</v>
      </c>
      <c r="D587" s="26" t="str">
        <v>4</v>
      </c>
      <c r="E587" s="26" t="str">
        <v>Sub Legendary</v>
      </c>
      <c r="H587" s="20" t="s">
        <v>2265</v>
      </c>
      <c r="I587" s="22" t="s">
        <v>1941</v>
      </c>
      <c r="J587" s="20" t="s">
        <v>77</v>
      </c>
      <c r="K587" s="20" t="s">
        <v>952</v>
      </c>
    </row>
    <row r="588" spans="2:11" x14ac:dyDescent="0.35">
      <c r="B588" s="26" t="str">
        <v>Regigigas</v>
      </c>
      <c r="C588" s="26" t="str">
        <v>486</v>
      </c>
      <c r="D588" s="26" t="str">
        <v>4</v>
      </c>
      <c r="E588" s="26" t="str">
        <v>Sub Legendary</v>
      </c>
      <c r="H588" s="20" t="s">
        <v>2268</v>
      </c>
      <c r="I588" s="22" t="s">
        <v>415</v>
      </c>
      <c r="J588" s="20" t="s">
        <v>77</v>
      </c>
      <c r="K588" s="20" t="s">
        <v>952</v>
      </c>
    </row>
    <row r="589" spans="2:11" x14ac:dyDescent="0.35">
      <c r="B589" s="26" t="str">
        <v>Giratina Altered Forme</v>
      </c>
      <c r="C589" s="26" t="str">
        <v>487</v>
      </c>
      <c r="D589" s="26" t="str">
        <v>4</v>
      </c>
      <c r="E589" s="26" t="str">
        <v>Legendary</v>
      </c>
      <c r="H589" s="20" t="s">
        <v>2271</v>
      </c>
      <c r="I589" s="22" t="s">
        <v>1947</v>
      </c>
      <c r="J589" s="20" t="s">
        <v>77</v>
      </c>
      <c r="K589" s="20" t="s">
        <v>952</v>
      </c>
    </row>
    <row r="590" spans="2:11" x14ac:dyDescent="0.35">
      <c r="B590" s="26" t="str">
        <v>Giratina Origin Forme</v>
      </c>
      <c r="C590" s="26" t="str">
        <v>487</v>
      </c>
      <c r="D590" s="26" t="str">
        <v>4</v>
      </c>
      <c r="E590" s="26" t="str">
        <v>Legendary</v>
      </c>
      <c r="H590" s="20" t="s">
        <v>2275</v>
      </c>
      <c r="I590" s="22" t="s">
        <v>1951</v>
      </c>
      <c r="J590" s="20" t="s">
        <v>77</v>
      </c>
      <c r="K590" s="20" t="s">
        <v>952</v>
      </c>
    </row>
    <row r="591" spans="2:11" x14ac:dyDescent="0.35">
      <c r="B591" s="26" t="str">
        <v>Cresselia</v>
      </c>
      <c r="C591" s="26" t="str">
        <v>488</v>
      </c>
      <c r="D591" s="26" t="str">
        <v>4</v>
      </c>
      <c r="E591" s="26" t="str">
        <v>Sub Legendary</v>
      </c>
      <c r="H591" s="20" t="s">
        <v>2279</v>
      </c>
      <c r="I591" s="22" t="s">
        <v>1951</v>
      </c>
      <c r="J591" s="20" t="s">
        <v>77</v>
      </c>
      <c r="K591" s="20" t="s">
        <v>952</v>
      </c>
    </row>
    <row r="592" spans="2:11" x14ac:dyDescent="0.35">
      <c r="B592" s="26" t="str">
        <v>Phione</v>
      </c>
      <c r="C592" s="26" t="str">
        <v>489</v>
      </c>
      <c r="D592" s="26" t="str">
        <v>4</v>
      </c>
      <c r="E592" s="26" t="str">
        <v>Mythical</v>
      </c>
      <c r="H592" s="20" t="s">
        <v>2280</v>
      </c>
      <c r="I592" s="22" t="s">
        <v>1955</v>
      </c>
      <c r="J592" s="20" t="s">
        <v>77</v>
      </c>
      <c r="K592" s="20" t="s">
        <v>952</v>
      </c>
    </row>
    <row r="593" spans="2:11" x14ac:dyDescent="0.35">
      <c r="B593" s="26" t="str">
        <v>Manaphy</v>
      </c>
      <c r="C593" s="26" t="str">
        <v>490</v>
      </c>
      <c r="D593" s="26" t="str">
        <v>4</v>
      </c>
      <c r="E593" s="26" t="str">
        <v>Mythical</v>
      </c>
      <c r="H593" s="20" t="s">
        <v>2285</v>
      </c>
      <c r="I593" s="22" t="s">
        <v>1959</v>
      </c>
      <c r="J593" s="20" t="s">
        <v>90</v>
      </c>
      <c r="K593" s="20" t="s">
        <v>952</v>
      </c>
    </row>
    <row r="594" spans="2:11" x14ac:dyDescent="0.35">
      <c r="B594" s="26" t="str">
        <v>Darkrai</v>
      </c>
      <c r="C594" s="26" t="str">
        <v>491</v>
      </c>
      <c r="D594" s="26" t="str">
        <v>4</v>
      </c>
      <c r="E594" s="26" t="str">
        <v>Mythical</v>
      </c>
      <c r="H594" s="20" t="s">
        <v>2289</v>
      </c>
      <c r="I594" s="22" t="s">
        <v>199</v>
      </c>
      <c r="J594" s="20" t="s">
        <v>90</v>
      </c>
      <c r="K594" s="20" t="s">
        <v>37</v>
      </c>
    </row>
    <row r="595" spans="2:11" x14ac:dyDescent="0.35">
      <c r="B595" s="26" t="str">
        <v>Shaymin Land Forme</v>
      </c>
      <c r="C595" s="26" t="str">
        <v>492</v>
      </c>
      <c r="D595" s="26" t="str">
        <v>4</v>
      </c>
      <c r="E595" s="26" t="str">
        <v>Mythical</v>
      </c>
      <c r="H595" s="20" t="s">
        <v>2293</v>
      </c>
      <c r="I595" s="22" t="s">
        <v>1965</v>
      </c>
      <c r="J595" s="20" t="s">
        <v>90</v>
      </c>
      <c r="K595" s="20" t="s">
        <v>37</v>
      </c>
    </row>
    <row r="596" spans="2:11" x14ac:dyDescent="0.35">
      <c r="B596" s="26" t="str">
        <v>Shaymin Sky Forme</v>
      </c>
      <c r="C596" s="26" t="str">
        <v>492</v>
      </c>
      <c r="D596" s="26" t="str">
        <v>4</v>
      </c>
      <c r="E596" s="26" t="str">
        <v>Mythical</v>
      </c>
      <c r="H596" s="20" t="s">
        <v>2296</v>
      </c>
      <c r="I596" s="22" t="s">
        <v>1969</v>
      </c>
      <c r="J596" s="20" t="s">
        <v>90</v>
      </c>
      <c r="K596" s="20" t="s">
        <v>37</v>
      </c>
    </row>
    <row r="597" spans="2:11" x14ac:dyDescent="0.35">
      <c r="B597" s="26" t="str">
        <v>Arceus</v>
      </c>
      <c r="C597" s="26" t="str">
        <v>493</v>
      </c>
      <c r="D597" s="26" t="str">
        <v>4</v>
      </c>
      <c r="E597" s="26" t="str">
        <v>Mythical</v>
      </c>
      <c r="H597" s="20" t="s">
        <v>2300</v>
      </c>
      <c r="I597" s="22" t="s">
        <v>1971</v>
      </c>
      <c r="J597" s="20" t="s">
        <v>90</v>
      </c>
      <c r="K597" s="20" t="s">
        <v>37</v>
      </c>
    </row>
    <row r="598" spans="2:11" x14ac:dyDescent="0.35">
      <c r="B598" s="26" t="str">
        <v>Victini</v>
      </c>
      <c r="C598" s="26" t="str">
        <v>494</v>
      </c>
      <c r="D598" s="26" t="str">
        <v>5</v>
      </c>
      <c r="E598" s="26" t="str">
        <v>Mythical</v>
      </c>
      <c r="H598" s="20" t="s">
        <v>2304</v>
      </c>
      <c r="I598" s="22" t="s">
        <v>1973</v>
      </c>
      <c r="J598" s="20" t="s">
        <v>90</v>
      </c>
      <c r="K598" s="20" t="s">
        <v>37</v>
      </c>
    </row>
    <row r="599" spans="2:11" x14ac:dyDescent="0.35">
      <c r="B599" s="26" t="str">
        <v>Snivy</v>
      </c>
      <c r="C599" s="26" t="str">
        <v>495</v>
      </c>
      <c r="D599" s="26" t="str">
        <v>5</v>
      </c>
      <c r="E599" s="26" t="str">
        <v>Normal</v>
      </c>
      <c r="H599" s="20" t="s">
        <v>2308</v>
      </c>
      <c r="I599" s="22" t="s">
        <v>472</v>
      </c>
      <c r="J599" s="20" t="s">
        <v>90</v>
      </c>
      <c r="K599" s="20" t="s">
        <v>37</v>
      </c>
    </row>
    <row r="600" spans="2:11" x14ac:dyDescent="0.35">
      <c r="B600" s="26" t="str">
        <v>Servine</v>
      </c>
      <c r="C600" s="26" t="str">
        <v>496</v>
      </c>
      <c r="D600" s="26" t="str">
        <v>5</v>
      </c>
      <c r="E600" s="26" t="str">
        <v>Normal</v>
      </c>
      <c r="H600" s="20" t="s">
        <v>2312</v>
      </c>
      <c r="I600" s="22" t="s">
        <v>1980</v>
      </c>
      <c r="J600" s="20" t="s">
        <v>90</v>
      </c>
      <c r="K600" s="20" t="s">
        <v>37</v>
      </c>
    </row>
    <row r="601" spans="2:11" x14ac:dyDescent="0.35">
      <c r="B601" s="26" t="str">
        <v>Serperior</v>
      </c>
      <c r="C601" s="26" t="str">
        <v>497</v>
      </c>
      <c r="D601" s="26" t="str">
        <v>5</v>
      </c>
      <c r="E601" s="26" t="str">
        <v>Normal</v>
      </c>
      <c r="H601" s="20" t="s">
        <v>2316</v>
      </c>
      <c r="I601" s="22" t="s">
        <v>1984</v>
      </c>
      <c r="J601" s="20" t="s">
        <v>90</v>
      </c>
      <c r="K601" s="20" t="s">
        <v>37</v>
      </c>
    </row>
    <row r="602" spans="2:11" x14ac:dyDescent="0.35">
      <c r="B602" s="26" t="str">
        <v>Tepig</v>
      </c>
      <c r="C602" s="26" t="str">
        <v>498</v>
      </c>
      <c r="D602" s="26" t="str">
        <v>5</v>
      </c>
      <c r="E602" s="26" t="str">
        <v>Normal</v>
      </c>
      <c r="H602" s="20" t="s">
        <v>2319</v>
      </c>
      <c r="I602" s="22" t="s">
        <v>1987</v>
      </c>
      <c r="J602" s="20" t="s">
        <v>90</v>
      </c>
      <c r="K602" s="20" t="s">
        <v>37</v>
      </c>
    </row>
    <row r="603" spans="2:11" x14ac:dyDescent="0.35">
      <c r="B603" s="26" t="str">
        <v>Pignite</v>
      </c>
      <c r="C603" s="26" t="str">
        <v>499</v>
      </c>
      <c r="D603" s="26" t="str">
        <v>5</v>
      </c>
      <c r="E603" s="26" t="str">
        <v>Normal</v>
      </c>
      <c r="H603" s="20" t="s">
        <v>2323</v>
      </c>
      <c r="I603" s="22" t="s">
        <v>1991</v>
      </c>
      <c r="J603" s="20" t="s">
        <v>90</v>
      </c>
      <c r="K603" s="20" t="s">
        <v>37</v>
      </c>
    </row>
    <row r="604" spans="2:11" x14ac:dyDescent="0.35">
      <c r="B604" s="26" t="str">
        <v>Emboar</v>
      </c>
      <c r="C604" s="26" t="str">
        <v>500</v>
      </c>
      <c r="D604" s="26" t="str">
        <v>5</v>
      </c>
      <c r="E604" s="26" t="str">
        <v>Normal</v>
      </c>
      <c r="H604" s="20" t="s">
        <v>2327</v>
      </c>
      <c r="I604" s="22" t="s">
        <v>339</v>
      </c>
      <c r="J604" s="20" t="s">
        <v>90</v>
      </c>
      <c r="K604" s="20" t="s">
        <v>37</v>
      </c>
    </row>
    <row r="605" spans="2:11" x14ac:dyDescent="0.35">
      <c r="B605" s="26" t="str">
        <v>Oshawott</v>
      </c>
      <c r="C605" s="26" t="str">
        <v>501</v>
      </c>
      <c r="D605" s="26" t="str">
        <v>5</v>
      </c>
      <c r="E605" s="26" t="str">
        <v>Normal</v>
      </c>
      <c r="H605" s="20" t="s">
        <v>2331</v>
      </c>
      <c r="I605" s="22" t="s">
        <v>1998</v>
      </c>
      <c r="J605" s="20" t="s">
        <v>90</v>
      </c>
      <c r="K605" s="20" t="s">
        <v>37</v>
      </c>
    </row>
    <row r="606" spans="2:11" x14ac:dyDescent="0.35">
      <c r="B606" s="26" t="str">
        <v>Dewott</v>
      </c>
      <c r="C606" s="26" t="str">
        <v>502</v>
      </c>
      <c r="D606" s="26" t="str">
        <v>5</v>
      </c>
      <c r="E606" s="26" t="str">
        <v>Normal</v>
      </c>
      <c r="H606" s="20" t="s">
        <v>2335</v>
      </c>
      <c r="I606" s="22" t="s">
        <v>2003</v>
      </c>
      <c r="J606" s="20" t="s">
        <v>90</v>
      </c>
      <c r="K606" s="20" t="s">
        <v>37</v>
      </c>
    </row>
    <row r="607" spans="2:11" x14ac:dyDescent="0.35">
      <c r="B607" s="26" t="str">
        <v>Samurott</v>
      </c>
      <c r="C607" s="26" t="str">
        <v>503</v>
      </c>
      <c r="D607" s="26" t="str">
        <v>5</v>
      </c>
      <c r="E607" s="26" t="str">
        <v>Normal</v>
      </c>
      <c r="H607" s="20" t="s">
        <v>2339</v>
      </c>
      <c r="I607" s="22" t="s">
        <v>2007</v>
      </c>
      <c r="J607" s="20" t="s">
        <v>90</v>
      </c>
      <c r="K607" s="20" t="s">
        <v>37</v>
      </c>
    </row>
    <row r="608" spans="2:11" x14ac:dyDescent="0.35">
      <c r="B608" s="26" t="str">
        <v>Patrat</v>
      </c>
      <c r="C608" s="26" t="str">
        <v>504</v>
      </c>
      <c r="D608" s="26" t="str">
        <v>5</v>
      </c>
      <c r="E608" s="26" t="str">
        <v>Normal</v>
      </c>
      <c r="H608" s="20" t="s">
        <v>2343</v>
      </c>
      <c r="I608" s="22" t="s">
        <v>2010</v>
      </c>
      <c r="J608" s="20" t="s">
        <v>90</v>
      </c>
      <c r="K608" s="20" t="s">
        <v>37</v>
      </c>
    </row>
    <row r="609" spans="2:11" x14ac:dyDescent="0.35">
      <c r="B609" s="26" t="str">
        <v>Watchog</v>
      </c>
      <c r="C609" s="26" t="str">
        <v>505</v>
      </c>
      <c r="D609" s="26" t="str">
        <v>5</v>
      </c>
      <c r="E609" s="26" t="str">
        <v>Normal</v>
      </c>
      <c r="H609" s="20" t="s">
        <v>2347</v>
      </c>
      <c r="I609" s="22" t="s">
        <v>507</v>
      </c>
      <c r="J609" s="20" t="s">
        <v>90</v>
      </c>
      <c r="K609" s="20" t="s">
        <v>37</v>
      </c>
    </row>
    <row r="610" spans="2:11" x14ac:dyDescent="0.35">
      <c r="B610" s="26" t="str">
        <v>Lillipup</v>
      </c>
      <c r="C610" s="26" t="str">
        <v>506</v>
      </c>
      <c r="D610" s="26" t="str">
        <v>5</v>
      </c>
      <c r="E610" s="26" t="str">
        <v>Normal</v>
      </c>
      <c r="H610" s="20" t="s">
        <v>2350</v>
      </c>
      <c r="I610" s="22" t="s">
        <v>2018</v>
      </c>
      <c r="J610" s="20" t="s">
        <v>90</v>
      </c>
      <c r="K610" s="20" t="s">
        <v>37</v>
      </c>
    </row>
    <row r="611" spans="2:11" x14ac:dyDescent="0.35">
      <c r="B611" s="26" t="str">
        <v>Herdier</v>
      </c>
      <c r="C611" s="26" t="str">
        <v>507</v>
      </c>
      <c r="D611" s="26" t="str">
        <v>5</v>
      </c>
      <c r="E611" s="26" t="str">
        <v>Normal</v>
      </c>
      <c r="H611" s="20" t="s">
        <v>2354</v>
      </c>
      <c r="I611" s="22" t="s">
        <v>2022</v>
      </c>
      <c r="J611" s="20" t="s">
        <v>90</v>
      </c>
      <c r="K611" s="20" t="s">
        <v>37</v>
      </c>
    </row>
    <row r="612" spans="2:11" x14ac:dyDescent="0.35">
      <c r="B612" s="26" t="str">
        <v>Stoutland</v>
      </c>
      <c r="C612" s="26" t="str">
        <v>508</v>
      </c>
      <c r="D612" s="26" t="str">
        <v>5</v>
      </c>
      <c r="E612" s="26" t="str">
        <v>Normal</v>
      </c>
      <c r="H612" s="20" t="s">
        <v>2357</v>
      </c>
      <c r="I612" s="22" t="s">
        <v>2027</v>
      </c>
      <c r="J612" s="20" t="s">
        <v>90</v>
      </c>
      <c r="K612" s="20" t="s">
        <v>37</v>
      </c>
    </row>
    <row r="613" spans="2:11" x14ac:dyDescent="0.35">
      <c r="B613" s="26" t="str">
        <v>Purrloin</v>
      </c>
      <c r="C613" s="26" t="str">
        <v>509</v>
      </c>
      <c r="D613" s="26" t="str">
        <v>5</v>
      </c>
      <c r="E613" s="26" t="str">
        <v>Normal</v>
      </c>
      <c r="H613" s="20" t="s">
        <v>2361</v>
      </c>
      <c r="I613" s="22" t="s">
        <v>2031</v>
      </c>
      <c r="J613" s="20" t="s">
        <v>90</v>
      </c>
      <c r="K613" s="20" t="s">
        <v>37</v>
      </c>
    </row>
    <row r="614" spans="2:11" x14ac:dyDescent="0.35">
      <c r="B614" s="26" t="str">
        <v>Liepard</v>
      </c>
      <c r="C614" s="26" t="str">
        <v>510</v>
      </c>
      <c r="D614" s="26" t="str">
        <v>5</v>
      </c>
      <c r="E614" s="26" t="str">
        <v>Normal</v>
      </c>
      <c r="H614" s="20" t="s">
        <v>2365</v>
      </c>
      <c r="I614" s="22" t="s">
        <v>561</v>
      </c>
      <c r="J614" s="20" t="s">
        <v>90</v>
      </c>
      <c r="K614" s="20" t="s">
        <v>37</v>
      </c>
    </row>
    <row r="615" spans="2:11" x14ac:dyDescent="0.35">
      <c r="B615" s="26" t="str">
        <v>Pansage</v>
      </c>
      <c r="C615" s="26" t="str">
        <v>511</v>
      </c>
      <c r="D615" s="26" t="str">
        <v>5</v>
      </c>
      <c r="E615" s="26" t="str">
        <v>Normal</v>
      </c>
      <c r="H615" s="20" t="s">
        <v>2369</v>
      </c>
      <c r="I615" s="22" t="s">
        <v>2036</v>
      </c>
      <c r="J615" s="20" t="s">
        <v>90</v>
      </c>
      <c r="K615" s="20" t="s">
        <v>37</v>
      </c>
    </row>
    <row r="616" spans="2:11" x14ac:dyDescent="0.35">
      <c r="B616" s="26" t="str">
        <v>Simisage</v>
      </c>
      <c r="C616" s="26" t="str">
        <v>512</v>
      </c>
      <c r="D616" s="26" t="str">
        <v>5</v>
      </c>
      <c r="E616" s="26" t="str">
        <v>Normal</v>
      </c>
      <c r="H616" s="20" t="s">
        <v>2373</v>
      </c>
      <c r="I616" s="22" t="s">
        <v>2040</v>
      </c>
      <c r="J616" s="20" t="s">
        <v>90</v>
      </c>
      <c r="K616" s="20" t="s">
        <v>37</v>
      </c>
    </row>
    <row r="617" spans="2:11" x14ac:dyDescent="0.35">
      <c r="B617" s="26" t="str">
        <v>Pansear</v>
      </c>
      <c r="C617" s="26" t="str">
        <v>513</v>
      </c>
      <c r="D617" s="26" t="str">
        <v>5</v>
      </c>
      <c r="E617" s="26" t="str">
        <v>Normal</v>
      </c>
      <c r="H617" s="20" t="s">
        <v>2376</v>
      </c>
      <c r="I617" s="22" t="s">
        <v>1439</v>
      </c>
      <c r="J617" s="20" t="s">
        <v>90</v>
      </c>
      <c r="K617" s="20" t="s">
        <v>37</v>
      </c>
    </row>
    <row r="618" spans="2:11" x14ac:dyDescent="0.35">
      <c r="B618" s="26" t="str">
        <v>Simisear</v>
      </c>
      <c r="C618" s="26" t="str">
        <v>514</v>
      </c>
      <c r="D618" s="26" t="str">
        <v>5</v>
      </c>
      <c r="E618" s="26" t="str">
        <v>Normal</v>
      </c>
      <c r="H618" s="20" t="s">
        <v>2380</v>
      </c>
      <c r="I618" s="22" t="s">
        <v>2047</v>
      </c>
      <c r="J618" s="20" t="s">
        <v>90</v>
      </c>
      <c r="K618" s="20" t="s">
        <v>37</v>
      </c>
    </row>
    <row r="619" spans="2:11" x14ac:dyDescent="0.35">
      <c r="B619" s="26" t="str">
        <v>Panpour</v>
      </c>
      <c r="C619" s="26" t="str">
        <v>515</v>
      </c>
      <c r="D619" s="26" t="str">
        <v>5</v>
      </c>
      <c r="E619" s="26" t="str">
        <v>Normal</v>
      </c>
      <c r="H619" s="20" t="s">
        <v>2384</v>
      </c>
      <c r="I619" s="22" t="s">
        <v>815</v>
      </c>
      <c r="J619" s="20" t="s">
        <v>90</v>
      </c>
      <c r="K619" s="20" t="s">
        <v>37</v>
      </c>
    </row>
    <row r="620" spans="2:11" x14ac:dyDescent="0.35">
      <c r="B620" s="26" t="str">
        <v>Simipour</v>
      </c>
      <c r="C620" s="26" t="str">
        <v>516</v>
      </c>
      <c r="D620" s="26" t="str">
        <v>5</v>
      </c>
      <c r="E620" s="26" t="str">
        <v>Normal</v>
      </c>
      <c r="H620" s="20" t="s">
        <v>2387</v>
      </c>
      <c r="I620" s="22" t="s">
        <v>2054</v>
      </c>
      <c r="J620" s="20" t="s">
        <v>90</v>
      </c>
      <c r="K620" s="20" t="s">
        <v>37</v>
      </c>
    </row>
    <row r="621" spans="2:11" x14ac:dyDescent="0.35">
      <c r="B621" s="26" t="str">
        <v>Munna</v>
      </c>
      <c r="C621" s="26" t="str">
        <v>517</v>
      </c>
      <c r="D621" s="26" t="str">
        <v>5</v>
      </c>
      <c r="E621" s="26" t="str">
        <v>Normal</v>
      </c>
      <c r="H621" s="20" t="s">
        <v>2391</v>
      </c>
      <c r="I621" s="22" t="s">
        <v>2057</v>
      </c>
      <c r="J621" s="20" t="s">
        <v>90</v>
      </c>
      <c r="K621" s="20" t="s">
        <v>37</v>
      </c>
    </row>
    <row r="622" spans="2:11" x14ac:dyDescent="0.35">
      <c r="B622" s="26" t="str">
        <v>Musharna</v>
      </c>
      <c r="C622" s="26" t="str">
        <v>518</v>
      </c>
      <c r="D622" s="26" t="str">
        <v>5</v>
      </c>
      <c r="E622" s="26" t="str">
        <v>Normal</v>
      </c>
      <c r="H622" s="20" t="s">
        <v>2395</v>
      </c>
      <c r="I622" s="22" t="s">
        <v>1940</v>
      </c>
      <c r="J622" s="20" t="s">
        <v>90</v>
      </c>
      <c r="K622" s="20" t="s">
        <v>37</v>
      </c>
    </row>
    <row r="623" spans="2:11" x14ac:dyDescent="0.35">
      <c r="B623" s="26" t="str">
        <v>Pidove</v>
      </c>
      <c r="C623" s="26" t="str">
        <v>519</v>
      </c>
      <c r="D623" s="26" t="str">
        <v>5</v>
      </c>
      <c r="E623" s="26" t="str">
        <v>Normal</v>
      </c>
      <c r="H623" s="20" t="s">
        <v>2399</v>
      </c>
      <c r="I623" s="22" t="s">
        <v>2064</v>
      </c>
      <c r="J623" s="20" t="s">
        <v>90</v>
      </c>
      <c r="K623" s="20" t="s">
        <v>37</v>
      </c>
    </row>
    <row r="624" spans="2:11" x14ac:dyDescent="0.35">
      <c r="B624" s="26" t="str">
        <v>Tranquill</v>
      </c>
      <c r="C624" s="26" t="str">
        <v>520</v>
      </c>
      <c r="D624" s="26" t="str">
        <v>5</v>
      </c>
      <c r="E624" s="26" t="str">
        <v>Normal</v>
      </c>
      <c r="H624" s="20" t="s">
        <v>2403</v>
      </c>
      <c r="I624" s="22" t="s">
        <v>65</v>
      </c>
      <c r="J624" s="20" t="s">
        <v>90</v>
      </c>
      <c r="K624" s="20" t="s">
        <v>37</v>
      </c>
    </row>
    <row r="625" spans="2:11" x14ac:dyDescent="0.35">
      <c r="B625" s="26" t="str">
        <v>Unfezant</v>
      </c>
      <c r="C625" s="26" t="str">
        <v>521</v>
      </c>
      <c r="D625" s="26" t="str">
        <v>5</v>
      </c>
      <c r="E625" s="26" t="str">
        <v>Normal</v>
      </c>
      <c r="H625" s="20" t="s">
        <v>2407</v>
      </c>
      <c r="I625" s="22" t="s">
        <v>2070</v>
      </c>
      <c r="J625" s="20" t="s">
        <v>90</v>
      </c>
      <c r="K625" s="20" t="s">
        <v>37</v>
      </c>
    </row>
    <row r="626" spans="2:11" x14ac:dyDescent="0.35">
      <c r="B626" s="26" t="str">
        <v>Blitzle</v>
      </c>
      <c r="C626" s="26" t="str">
        <v>522</v>
      </c>
      <c r="D626" s="26" t="str">
        <v>5</v>
      </c>
      <c r="E626" s="26" t="str">
        <v>Normal</v>
      </c>
      <c r="H626" s="20" t="s">
        <v>2411</v>
      </c>
      <c r="I626" s="22" t="s">
        <v>2074</v>
      </c>
      <c r="J626" s="20" t="s">
        <v>90</v>
      </c>
      <c r="K626" s="20" t="s">
        <v>37</v>
      </c>
    </row>
    <row r="627" spans="2:11" x14ac:dyDescent="0.35">
      <c r="B627" s="26" t="str">
        <v>Zebstrika</v>
      </c>
      <c r="C627" s="26" t="str">
        <v>523</v>
      </c>
      <c r="D627" s="26" t="str">
        <v>5</v>
      </c>
      <c r="E627" s="26" t="str">
        <v>Normal</v>
      </c>
      <c r="H627" s="20" t="s">
        <v>2414</v>
      </c>
      <c r="I627" s="22" t="s">
        <v>2078</v>
      </c>
      <c r="J627" s="20" t="s">
        <v>90</v>
      </c>
      <c r="K627" s="20" t="s">
        <v>37</v>
      </c>
    </row>
    <row r="628" spans="2:11" x14ac:dyDescent="0.35">
      <c r="B628" s="26" t="str">
        <v>Roggenrola</v>
      </c>
      <c r="C628" s="26" t="str">
        <v>524</v>
      </c>
      <c r="D628" s="26" t="str">
        <v>5</v>
      </c>
      <c r="E628" s="26" t="str">
        <v>Normal</v>
      </c>
      <c r="H628" s="20" t="s">
        <v>2418</v>
      </c>
      <c r="I628" s="22" t="s">
        <v>2082</v>
      </c>
      <c r="J628" s="20" t="s">
        <v>90</v>
      </c>
      <c r="K628" s="20" t="s">
        <v>37</v>
      </c>
    </row>
    <row r="629" spans="2:11" x14ac:dyDescent="0.35">
      <c r="B629" s="26" t="str">
        <v>Boldore</v>
      </c>
      <c r="C629" s="26" t="str">
        <v>525</v>
      </c>
      <c r="D629" s="26" t="str">
        <v>5</v>
      </c>
      <c r="E629" s="26" t="str">
        <v>Normal</v>
      </c>
      <c r="H629" s="20" t="s">
        <v>2422</v>
      </c>
      <c r="I629" s="22" t="s">
        <v>139</v>
      </c>
      <c r="J629" s="20" t="s">
        <v>90</v>
      </c>
      <c r="K629" s="20" t="s">
        <v>37</v>
      </c>
    </row>
    <row r="630" spans="2:11" x14ac:dyDescent="0.35">
      <c r="B630" s="26" t="str">
        <v>Gigalith</v>
      </c>
      <c r="C630" s="26" t="str">
        <v>526</v>
      </c>
      <c r="D630" s="26" t="str">
        <v>5</v>
      </c>
      <c r="E630" s="26" t="str">
        <v>Normal</v>
      </c>
      <c r="H630" s="20" t="s">
        <v>2426</v>
      </c>
      <c r="I630" s="22" t="s">
        <v>2089</v>
      </c>
      <c r="J630" s="20" t="s">
        <v>90</v>
      </c>
      <c r="K630" s="20" t="s">
        <v>37</v>
      </c>
    </row>
    <row r="631" spans="2:11" x14ac:dyDescent="0.35">
      <c r="B631" s="26" t="str">
        <v>Woobat</v>
      </c>
      <c r="C631" s="26" t="str">
        <v>527</v>
      </c>
      <c r="D631" s="26" t="str">
        <v>5</v>
      </c>
      <c r="E631" s="26" t="str">
        <v>Normal</v>
      </c>
      <c r="H631" s="20" t="s">
        <v>2430</v>
      </c>
      <c r="I631" s="22" t="s">
        <v>2089</v>
      </c>
      <c r="J631" s="20" t="s">
        <v>90</v>
      </c>
      <c r="K631" s="20" t="s">
        <v>37</v>
      </c>
    </row>
    <row r="632" spans="2:11" x14ac:dyDescent="0.35">
      <c r="B632" s="26" t="str">
        <v>Swoobat</v>
      </c>
      <c r="C632" s="26" t="str">
        <v>528</v>
      </c>
      <c r="D632" s="26" t="str">
        <v>5</v>
      </c>
      <c r="E632" s="26" t="str">
        <v>Normal</v>
      </c>
      <c r="H632" s="20" t="s">
        <v>2431</v>
      </c>
      <c r="I632" s="22" t="s">
        <v>2093</v>
      </c>
      <c r="J632" s="20" t="s">
        <v>90</v>
      </c>
      <c r="K632" s="20" t="s">
        <v>37</v>
      </c>
    </row>
    <row r="633" spans="2:11" x14ac:dyDescent="0.35">
      <c r="B633" s="26" t="str">
        <v>Drilbur</v>
      </c>
      <c r="C633" s="26" t="str">
        <v>529</v>
      </c>
      <c r="D633" s="26" t="str">
        <v>5</v>
      </c>
      <c r="E633" s="26" t="str">
        <v>Normal</v>
      </c>
      <c r="H633" s="20" t="s">
        <v>2435</v>
      </c>
      <c r="I633" s="22" t="s">
        <v>2095</v>
      </c>
      <c r="J633" s="20" t="s">
        <v>90</v>
      </c>
      <c r="K633" s="20" t="s">
        <v>37</v>
      </c>
    </row>
    <row r="634" spans="2:11" x14ac:dyDescent="0.35">
      <c r="B634" s="26" t="str">
        <v>Excadrill</v>
      </c>
      <c r="C634" s="26" t="str">
        <v>530</v>
      </c>
      <c r="D634" s="26" t="str">
        <v>5</v>
      </c>
      <c r="E634" s="26" t="str">
        <v>Normal</v>
      </c>
      <c r="H634" s="20" t="s">
        <v>2439</v>
      </c>
      <c r="I634" s="22" t="s">
        <v>100</v>
      </c>
      <c r="J634" s="20" t="s">
        <v>90</v>
      </c>
      <c r="K634" s="20" t="s">
        <v>37</v>
      </c>
    </row>
    <row r="635" spans="2:11" x14ac:dyDescent="0.35">
      <c r="B635" s="26" t="str">
        <v>Audino</v>
      </c>
      <c r="C635" s="26" t="str">
        <v>531</v>
      </c>
      <c r="D635" s="26" t="str">
        <v>5</v>
      </c>
      <c r="E635" s="26" t="str">
        <v>Normal</v>
      </c>
      <c r="H635" s="20" t="s">
        <v>2443</v>
      </c>
      <c r="I635" s="22" t="s">
        <v>860</v>
      </c>
      <c r="J635" s="20" t="s">
        <v>90</v>
      </c>
      <c r="K635" s="20" t="s">
        <v>37</v>
      </c>
    </row>
    <row r="636" spans="2:11" x14ac:dyDescent="0.35">
      <c r="B636" s="26" t="str">
        <v>Mega Audino</v>
      </c>
      <c r="C636" s="26" t="str">
        <v>531</v>
      </c>
      <c r="D636" s="26" t="str">
        <v>5</v>
      </c>
      <c r="E636" s="26" t="str">
        <v>Normal</v>
      </c>
      <c r="H636" s="20" t="s">
        <v>2446</v>
      </c>
      <c r="I636" s="22" t="s">
        <v>2103</v>
      </c>
      <c r="J636" s="20" t="s">
        <v>90</v>
      </c>
      <c r="K636" s="20" t="s">
        <v>37</v>
      </c>
    </row>
    <row r="637" spans="2:11" x14ac:dyDescent="0.35">
      <c r="B637" s="26" t="str">
        <v>Timburr</v>
      </c>
      <c r="C637" s="26" t="str">
        <v>532</v>
      </c>
      <c r="D637" s="26" t="str">
        <v>5</v>
      </c>
      <c r="E637" s="26" t="str">
        <v>Normal</v>
      </c>
      <c r="H637" s="20" t="s">
        <v>2449</v>
      </c>
      <c r="I637" s="22" t="s">
        <v>2105</v>
      </c>
      <c r="J637" s="20" t="s">
        <v>90</v>
      </c>
      <c r="K637" s="20" t="s">
        <v>37</v>
      </c>
    </row>
    <row r="638" spans="2:11" x14ac:dyDescent="0.35">
      <c r="B638" s="26" t="str">
        <v>Gurdurr</v>
      </c>
      <c r="C638" s="26" t="str">
        <v>533</v>
      </c>
      <c r="D638" s="26" t="str">
        <v>5</v>
      </c>
      <c r="E638" s="26" t="str">
        <v>Normal</v>
      </c>
      <c r="H638" s="20" t="s">
        <v>2453</v>
      </c>
      <c r="I638" s="22" t="s">
        <v>2108</v>
      </c>
      <c r="J638" s="20" t="s">
        <v>90</v>
      </c>
      <c r="K638" s="20" t="s">
        <v>37</v>
      </c>
    </row>
    <row r="639" spans="2:11" x14ac:dyDescent="0.35">
      <c r="B639" s="26" t="str">
        <v>Conkeldurr</v>
      </c>
      <c r="C639" s="26" t="str">
        <v>534</v>
      </c>
      <c r="D639" s="26" t="str">
        <v>5</v>
      </c>
      <c r="E639" s="26" t="str">
        <v>Normal</v>
      </c>
      <c r="H639" s="20" t="s">
        <v>2457</v>
      </c>
      <c r="I639" s="22" t="s">
        <v>2112</v>
      </c>
      <c r="J639" s="20" t="s">
        <v>90</v>
      </c>
      <c r="K639" s="20" t="s">
        <v>37</v>
      </c>
    </row>
    <row r="640" spans="2:11" x14ac:dyDescent="0.35">
      <c r="B640" s="26" t="str">
        <v>Tympole</v>
      </c>
      <c r="C640" s="26" t="str">
        <v>535</v>
      </c>
      <c r="D640" s="26" t="str">
        <v>5</v>
      </c>
      <c r="E640" s="26" t="str">
        <v>Normal</v>
      </c>
      <c r="H640" s="20" t="s">
        <v>2461</v>
      </c>
      <c r="I640" s="22" t="s">
        <v>852</v>
      </c>
      <c r="J640" s="20" t="s">
        <v>90</v>
      </c>
      <c r="K640" s="20" t="s">
        <v>37</v>
      </c>
    </row>
    <row r="641" spans="2:11" x14ac:dyDescent="0.35">
      <c r="B641" s="26" t="str">
        <v>Palpitoad</v>
      </c>
      <c r="C641" s="26" t="str">
        <v>536</v>
      </c>
      <c r="D641" s="26" t="str">
        <v>5</v>
      </c>
      <c r="E641" s="26" t="str">
        <v>Normal</v>
      </c>
      <c r="H641" s="20" t="s">
        <v>2465</v>
      </c>
      <c r="I641" s="22" t="s">
        <v>2119</v>
      </c>
      <c r="J641" s="20" t="s">
        <v>90</v>
      </c>
      <c r="K641" s="20" t="s">
        <v>37</v>
      </c>
    </row>
    <row r="642" spans="2:11" x14ac:dyDescent="0.35">
      <c r="B642" s="26" t="str">
        <v>Seismitoad</v>
      </c>
      <c r="C642" s="26" t="str">
        <v>537</v>
      </c>
      <c r="D642" s="26" t="str">
        <v>5</v>
      </c>
      <c r="E642" s="26" t="str">
        <v>Normal</v>
      </c>
      <c r="H642" s="20" t="s">
        <v>2468</v>
      </c>
      <c r="I642" s="22" t="s">
        <v>2123</v>
      </c>
      <c r="J642" s="20" t="s">
        <v>90</v>
      </c>
      <c r="K642" s="20" t="s">
        <v>37</v>
      </c>
    </row>
    <row r="643" spans="2:11" x14ac:dyDescent="0.35">
      <c r="B643" s="26" t="str">
        <v>Throh</v>
      </c>
      <c r="C643" s="26" t="str">
        <v>538</v>
      </c>
      <c r="D643" s="26" t="str">
        <v>5</v>
      </c>
      <c r="E643" s="26" t="str">
        <v>Normal</v>
      </c>
      <c r="H643" s="20" t="s">
        <v>2472</v>
      </c>
      <c r="I643" s="22" t="s">
        <v>2127</v>
      </c>
      <c r="J643" s="20" t="s">
        <v>90</v>
      </c>
      <c r="K643" s="20" t="s">
        <v>37</v>
      </c>
    </row>
    <row r="644" spans="2:11" x14ac:dyDescent="0.35">
      <c r="B644" s="26" t="str">
        <v>Sawk</v>
      </c>
      <c r="C644" s="26" t="str">
        <v>539</v>
      </c>
      <c r="D644" s="26" t="str">
        <v>5</v>
      </c>
      <c r="E644" s="26" t="str">
        <v>Normal</v>
      </c>
      <c r="H644" s="20" t="s">
        <v>2476</v>
      </c>
      <c r="I644" s="22" t="s">
        <v>2131</v>
      </c>
      <c r="J644" s="20" t="s">
        <v>90</v>
      </c>
      <c r="K644" s="20" t="s">
        <v>37</v>
      </c>
    </row>
    <row r="645" spans="2:11" x14ac:dyDescent="0.35">
      <c r="B645" s="26" t="str">
        <v>Sewaddle</v>
      </c>
      <c r="C645" s="26" t="str">
        <v>540</v>
      </c>
      <c r="D645" s="26" t="str">
        <v>5</v>
      </c>
      <c r="E645" s="26" t="str">
        <v>Normal</v>
      </c>
      <c r="H645" s="20" t="s">
        <v>2480</v>
      </c>
      <c r="I645" s="22" t="s">
        <v>2134</v>
      </c>
      <c r="J645" s="20" t="s">
        <v>90</v>
      </c>
      <c r="K645" s="20" t="s">
        <v>37</v>
      </c>
    </row>
    <row r="646" spans="2:11" x14ac:dyDescent="0.35">
      <c r="B646" s="26" t="str">
        <v>Swadloon</v>
      </c>
      <c r="C646" s="26" t="str">
        <v>541</v>
      </c>
      <c r="D646" s="26" t="str">
        <v>5</v>
      </c>
      <c r="E646" s="26" t="str">
        <v>Normal</v>
      </c>
      <c r="H646" s="20" t="s">
        <v>2484</v>
      </c>
      <c r="I646" s="22" t="s">
        <v>2137</v>
      </c>
      <c r="J646" s="20" t="s">
        <v>90</v>
      </c>
      <c r="K646" s="20" t="s">
        <v>37</v>
      </c>
    </row>
    <row r="647" spans="2:11" x14ac:dyDescent="0.35">
      <c r="B647" s="26" t="str">
        <v>Leavanny</v>
      </c>
      <c r="C647" s="26" t="str">
        <v>542</v>
      </c>
      <c r="D647" s="26" t="str">
        <v>5</v>
      </c>
      <c r="E647" s="26" t="str">
        <v>Normal</v>
      </c>
      <c r="H647" s="20" t="s">
        <v>2488</v>
      </c>
      <c r="I647" s="22" t="s">
        <v>2141</v>
      </c>
      <c r="J647" s="20" t="s">
        <v>90</v>
      </c>
      <c r="K647" s="20" t="s">
        <v>37</v>
      </c>
    </row>
    <row r="648" spans="2:11" x14ac:dyDescent="0.35">
      <c r="B648" s="26" t="str">
        <v>Venipede</v>
      </c>
      <c r="C648" s="26" t="str">
        <v>543</v>
      </c>
      <c r="D648" s="26" t="str">
        <v>5</v>
      </c>
      <c r="E648" s="26" t="str">
        <v>Normal</v>
      </c>
      <c r="H648" s="20" t="s">
        <v>2492</v>
      </c>
      <c r="I648" s="22" t="s">
        <v>2145</v>
      </c>
      <c r="J648" s="20" t="s">
        <v>90</v>
      </c>
      <c r="K648" s="20" t="s">
        <v>37</v>
      </c>
    </row>
    <row r="649" spans="2:11" x14ac:dyDescent="0.35">
      <c r="B649" s="26" t="str">
        <v>Whirlipede</v>
      </c>
      <c r="C649" s="26" t="str">
        <v>544</v>
      </c>
      <c r="D649" s="26" t="str">
        <v>5</v>
      </c>
      <c r="E649" s="26" t="str">
        <v>Normal</v>
      </c>
      <c r="H649" s="20" t="s">
        <v>2496</v>
      </c>
      <c r="I649" s="22" t="s">
        <v>2149</v>
      </c>
      <c r="J649" s="20" t="s">
        <v>90</v>
      </c>
      <c r="K649" s="20" t="s">
        <v>37</v>
      </c>
    </row>
    <row r="650" spans="2:11" x14ac:dyDescent="0.35">
      <c r="B650" s="26" t="str">
        <v>Scolipede</v>
      </c>
      <c r="C650" s="26" t="str">
        <v>545</v>
      </c>
      <c r="D650" s="26" t="str">
        <v>5</v>
      </c>
      <c r="E650" s="26" t="str">
        <v>Normal</v>
      </c>
      <c r="H650" s="20" t="s">
        <v>2500</v>
      </c>
      <c r="I650" s="22" t="s">
        <v>2152</v>
      </c>
      <c r="J650" s="20" t="s">
        <v>90</v>
      </c>
      <c r="K650" s="20" t="s">
        <v>37</v>
      </c>
    </row>
    <row r="651" spans="2:11" x14ac:dyDescent="0.35">
      <c r="B651" s="26" t="str">
        <v>Cottonee</v>
      </c>
      <c r="C651" s="26" t="str">
        <v>546</v>
      </c>
      <c r="D651" s="26" t="str">
        <v>5</v>
      </c>
      <c r="E651" s="26" t="str">
        <v>Normal</v>
      </c>
      <c r="H651" s="20" t="s">
        <v>2504</v>
      </c>
      <c r="I651" s="22" t="s">
        <v>2152</v>
      </c>
      <c r="J651" s="20" t="s">
        <v>90</v>
      </c>
      <c r="K651" s="20" t="s">
        <v>37</v>
      </c>
    </row>
    <row r="652" spans="2:11" x14ac:dyDescent="0.35">
      <c r="B652" s="26" t="str">
        <v>Whimsicott</v>
      </c>
      <c r="C652" s="26" t="str">
        <v>547</v>
      </c>
      <c r="D652" s="26" t="str">
        <v>5</v>
      </c>
      <c r="E652" s="26" t="str">
        <v>Normal</v>
      </c>
      <c r="H652" s="20" t="s">
        <v>2506</v>
      </c>
      <c r="I652" s="22" t="s">
        <v>2156</v>
      </c>
      <c r="J652" s="20" t="s">
        <v>90</v>
      </c>
      <c r="K652" s="20" t="s">
        <v>37</v>
      </c>
    </row>
    <row r="653" spans="2:11" x14ac:dyDescent="0.35">
      <c r="B653" s="26" t="str">
        <v>Petilil</v>
      </c>
      <c r="C653" s="26" t="str">
        <v>548</v>
      </c>
      <c r="D653" s="26" t="str">
        <v>5</v>
      </c>
      <c r="E653" s="26" t="str">
        <v>Normal</v>
      </c>
      <c r="H653" s="20" t="s">
        <v>2510</v>
      </c>
      <c r="I653" s="22" t="s">
        <v>2159</v>
      </c>
      <c r="J653" s="20" t="s">
        <v>90</v>
      </c>
      <c r="K653" s="20" t="s">
        <v>37</v>
      </c>
    </row>
    <row r="654" spans="2:11" x14ac:dyDescent="0.35">
      <c r="B654" s="26" t="str">
        <v>Lilligant</v>
      </c>
      <c r="C654" s="26" t="str">
        <v>549</v>
      </c>
      <c r="D654" s="26" t="str">
        <v>5</v>
      </c>
      <c r="E654" s="26" t="str">
        <v>Normal</v>
      </c>
      <c r="H654" s="20" t="s">
        <v>2514</v>
      </c>
      <c r="I654" s="22" t="s">
        <v>2163</v>
      </c>
      <c r="J654" s="20" t="s">
        <v>90</v>
      </c>
      <c r="K654" s="20" t="s">
        <v>37</v>
      </c>
    </row>
    <row r="655" spans="2:11" x14ac:dyDescent="0.35">
      <c r="B655" s="26" t="str">
        <v>Basculin Red-Striped Form</v>
      </c>
      <c r="C655" s="26" t="str">
        <v>550</v>
      </c>
      <c r="D655" s="26" t="str">
        <v>5</v>
      </c>
      <c r="E655" s="26" t="str">
        <v>Normal</v>
      </c>
      <c r="H655" s="20" t="s">
        <v>2518</v>
      </c>
      <c r="I655" s="22" t="s">
        <v>2167</v>
      </c>
      <c r="J655" s="20" t="s">
        <v>90</v>
      </c>
      <c r="K655" s="20" t="s">
        <v>37</v>
      </c>
    </row>
    <row r="656" spans="2:11" x14ac:dyDescent="0.35">
      <c r="B656" s="26" t="str">
        <v>Basculin Blue-Striped Form</v>
      </c>
      <c r="C656" s="26" t="str">
        <v>550</v>
      </c>
      <c r="D656" s="26" t="str">
        <v>5</v>
      </c>
      <c r="E656" s="26" t="str">
        <v>Normal</v>
      </c>
      <c r="H656" s="20" t="s">
        <v>2522</v>
      </c>
      <c r="I656" s="22" t="s">
        <v>2167</v>
      </c>
      <c r="J656" s="20" t="s">
        <v>90</v>
      </c>
      <c r="K656" s="20" t="s">
        <v>37</v>
      </c>
    </row>
    <row r="657" spans="2:11" x14ac:dyDescent="0.35">
      <c r="B657" s="26" t="str">
        <v>Sandile</v>
      </c>
      <c r="C657" s="26" t="str">
        <v>551</v>
      </c>
      <c r="D657" s="26" t="str">
        <v>5</v>
      </c>
      <c r="E657" s="26" t="str">
        <v>Normal</v>
      </c>
      <c r="H657" s="20" t="s">
        <v>2524</v>
      </c>
      <c r="I657" s="22" t="s">
        <v>494</v>
      </c>
      <c r="J657" s="20" t="s">
        <v>90</v>
      </c>
      <c r="K657" s="20" t="s">
        <v>37</v>
      </c>
    </row>
    <row r="658" spans="2:11" x14ac:dyDescent="0.35">
      <c r="B658" s="26" t="str">
        <v>Krokorok</v>
      </c>
      <c r="C658" s="26" t="str">
        <v>552</v>
      </c>
      <c r="D658" s="26" t="str">
        <v>5</v>
      </c>
      <c r="E658" s="26" t="str">
        <v>Normal</v>
      </c>
      <c r="H658" s="20" t="s">
        <v>2529</v>
      </c>
      <c r="I658" s="22" t="s">
        <v>494</v>
      </c>
      <c r="J658" s="20" t="s">
        <v>90</v>
      </c>
      <c r="K658" s="20" t="s">
        <v>37</v>
      </c>
    </row>
    <row r="659" spans="2:11" x14ac:dyDescent="0.35">
      <c r="B659" s="26" t="str">
        <v>Krookodile</v>
      </c>
      <c r="C659" s="26" t="str">
        <v>553</v>
      </c>
      <c r="D659" s="26" t="str">
        <v>5</v>
      </c>
      <c r="E659" s="26" t="str">
        <v>Normal</v>
      </c>
      <c r="H659" s="20" t="s">
        <v>2531</v>
      </c>
      <c r="I659" s="22" t="s">
        <v>494</v>
      </c>
      <c r="J659" s="20" t="s">
        <v>90</v>
      </c>
      <c r="K659" s="20" t="s">
        <v>37</v>
      </c>
    </row>
    <row r="660" spans="2:11" x14ac:dyDescent="0.35">
      <c r="B660" s="26" t="str">
        <v>Darumaka</v>
      </c>
      <c r="C660" s="26" t="str">
        <v>554</v>
      </c>
      <c r="D660" s="26" t="str">
        <v>5</v>
      </c>
      <c r="E660" s="26" t="str">
        <v>Normal</v>
      </c>
      <c r="H660" s="20" t="s">
        <v>2533</v>
      </c>
      <c r="I660" s="22" t="s">
        <v>494</v>
      </c>
      <c r="J660" s="20" t="s">
        <v>90</v>
      </c>
      <c r="K660" s="20" t="s">
        <v>37</v>
      </c>
    </row>
    <row r="661" spans="2:11" x14ac:dyDescent="0.35">
      <c r="B661" s="26" t="str">
        <v>Galarian Darumaka</v>
      </c>
      <c r="C661" s="26" t="str">
        <v>554</v>
      </c>
      <c r="D661" s="26" t="str">
        <v>5</v>
      </c>
      <c r="E661" s="26" t="str">
        <v>Normal</v>
      </c>
      <c r="H661" s="20" t="s">
        <v>2535</v>
      </c>
      <c r="I661" s="22" t="s">
        <v>2175</v>
      </c>
      <c r="J661" s="20" t="s">
        <v>90</v>
      </c>
      <c r="K661" s="20" t="s">
        <v>37</v>
      </c>
    </row>
    <row r="662" spans="2:11" x14ac:dyDescent="0.35">
      <c r="B662" s="26" t="str">
        <v>Darmanitan Standard Mode</v>
      </c>
      <c r="C662" s="26" t="str">
        <v>555</v>
      </c>
      <c r="D662" s="26" t="str">
        <v>5</v>
      </c>
      <c r="E662" s="26" t="str">
        <v>Normal</v>
      </c>
      <c r="H662" s="20" t="s">
        <v>2539</v>
      </c>
      <c r="I662" s="22" t="s">
        <v>2179</v>
      </c>
      <c r="J662" s="20" t="s">
        <v>90</v>
      </c>
      <c r="K662" s="20" t="s">
        <v>37</v>
      </c>
    </row>
    <row r="663" spans="2:11" x14ac:dyDescent="0.35">
      <c r="B663" s="26" t="str">
        <v>Darmanitan Zen Mode</v>
      </c>
      <c r="C663" s="26" t="str">
        <v>555</v>
      </c>
      <c r="D663" s="26" t="str">
        <v>5</v>
      </c>
      <c r="E663" s="26" t="str">
        <v>Normal</v>
      </c>
      <c r="H663" s="20" t="s">
        <v>2543</v>
      </c>
      <c r="I663" s="22" t="s">
        <v>2182</v>
      </c>
      <c r="J663" s="20" t="s">
        <v>90</v>
      </c>
      <c r="K663" s="20" t="s">
        <v>37</v>
      </c>
    </row>
    <row r="664" spans="2:11" x14ac:dyDescent="0.35">
      <c r="B664" s="26" t="str">
        <v>Galarian Darmanitan Standard Mode</v>
      </c>
      <c r="C664" s="26" t="str">
        <v>555</v>
      </c>
      <c r="D664" s="26" t="str">
        <v>5</v>
      </c>
      <c r="E664" s="26" t="str">
        <v>Normal</v>
      </c>
      <c r="H664" s="20" t="s">
        <v>2547</v>
      </c>
      <c r="I664" s="22" t="s">
        <v>2185</v>
      </c>
      <c r="J664" s="20" t="s">
        <v>90</v>
      </c>
      <c r="K664" s="20" t="s">
        <v>37</v>
      </c>
    </row>
    <row r="665" spans="2:11" x14ac:dyDescent="0.35">
      <c r="B665" s="26" t="str">
        <v>Galarian Darmanitan Zen Mode</v>
      </c>
      <c r="C665" s="26" t="str">
        <v>555</v>
      </c>
      <c r="D665" s="26" t="str">
        <v>5</v>
      </c>
      <c r="E665" s="26" t="str">
        <v>Normal</v>
      </c>
      <c r="H665" s="20" t="s">
        <v>2551</v>
      </c>
      <c r="I665" s="22" t="s">
        <v>1604</v>
      </c>
      <c r="J665" s="20" t="s">
        <v>90</v>
      </c>
      <c r="K665" s="20" t="s">
        <v>37</v>
      </c>
    </row>
    <row r="666" spans="2:11" x14ac:dyDescent="0.35">
      <c r="B666" s="26" t="str">
        <v>Maractus</v>
      </c>
      <c r="C666" s="26" t="str">
        <v>556</v>
      </c>
      <c r="D666" s="26" t="str">
        <v>5</v>
      </c>
      <c r="E666" s="26" t="str">
        <v>Normal</v>
      </c>
      <c r="H666" s="20" t="s">
        <v>2555</v>
      </c>
      <c r="I666" s="22" t="s">
        <v>2192</v>
      </c>
      <c r="J666" s="20" t="s">
        <v>90</v>
      </c>
      <c r="K666" s="20" t="s">
        <v>37</v>
      </c>
    </row>
    <row r="667" spans="2:11" x14ac:dyDescent="0.35">
      <c r="B667" s="26" t="str">
        <v>Dwebble</v>
      </c>
      <c r="C667" s="26" t="str">
        <v>557</v>
      </c>
      <c r="D667" s="26" t="str">
        <v>5</v>
      </c>
      <c r="E667" s="26" t="str">
        <v>Normal</v>
      </c>
      <c r="H667" s="20" t="s">
        <v>2559</v>
      </c>
      <c r="I667" s="22" t="s">
        <v>2196</v>
      </c>
      <c r="J667" s="20" t="s">
        <v>90</v>
      </c>
      <c r="K667" s="20" t="s">
        <v>37</v>
      </c>
    </row>
    <row r="668" spans="2:11" x14ac:dyDescent="0.35">
      <c r="B668" s="26" t="str">
        <v>Crustle</v>
      </c>
      <c r="C668" s="26" t="str">
        <v>558</v>
      </c>
      <c r="D668" s="26" t="str">
        <v>5</v>
      </c>
      <c r="E668" s="26" t="str">
        <v>Normal</v>
      </c>
      <c r="H668" s="20" t="s">
        <v>2564</v>
      </c>
      <c r="I668" s="22" t="s">
        <v>2196</v>
      </c>
      <c r="J668" s="20" t="s">
        <v>90</v>
      </c>
      <c r="K668" s="20" t="s">
        <v>37</v>
      </c>
    </row>
    <row r="669" spans="2:11" x14ac:dyDescent="0.35">
      <c r="B669" s="26" t="str">
        <v>Scraggy</v>
      </c>
      <c r="C669" s="26" t="str">
        <v>559</v>
      </c>
      <c r="D669" s="26" t="str">
        <v>5</v>
      </c>
      <c r="E669" s="26" t="str">
        <v>Normal</v>
      </c>
      <c r="H669" s="20" t="s">
        <v>2567</v>
      </c>
      <c r="I669" s="22" t="s">
        <v>2200</v>
      </c>
      <c r="J669" s="20" t="s">
        <v>90</v>
      </c>
      <c r="K669" s="20" t="s">
        <v>37</v>
      </c>
    </row>
    <row r="670" spans="2:11" x14ac:dyDescent="0.35">
      <c r="B670" s="26" t="str">
        <v>Scrafty</v>
      </c>
      <c r="C670" s="26" t="str">
        <v>560</v>
      </c>
      <c r="D670" s="26" t="str">
        <v>5</v>
      </c>
      <c r="E670" s="26" t="str">
        <v>Normal</v>
      </c>
      <c r="H670" s="20" t="s">
        <v>2571</v>
      </c>
      <c r="I670" s="22" t="s">
        <v>2203</v>
      </c>
      <c r="J670" s="20" t="s">
        <v>90</v>
      </c>
      <c r="K670" s="20" t="s">
        <v>37</v>
      </c>
    </row>
    <row r="671" spans="2:11" x14ac:dyDescent="0.35">
      <c r="B671" s="26" t="str">
        <v>Sigilyph</v>
      </c>
      <c r="C671" s="26" t="str">
        <v>561</v>
      </c>
      <c r="D671" s="26" t="str">
        <v>5</v>
      </c>
      <c r="E671" s="26" t="str">
        <v>Normal</v>
      </c>
      <c r="H671" s="20" t="s">
        <v>2575</v>
      </c>
      <c r="I671" s="22" t="s">
        <v>1764</v>
      </c>
      <c r="J671" s="20" t="s">
        <v>90</v>
      </c>
      <c r="K671" s="20" t="s">
        <v>37</v>
      </c>
    </row>
    <row r="672" spans="2:11" x14ac:dyDescent="0.35">
      <c r="B672" s="26" t="str">
        <v>Yamask</v>
      </c>
      <c r="C672" s="26" t="str">
        <v>562</v>
      </c>
      <c r="D672" s="26" t="str">
        <v>5</v>
      </c>
      <c r="E672" s="26" t="str">
        <v>Normal</v>
      </c>
      <c r="H672" s="20" t="s">
        <v>2578</v>
      </c>
      <c r="I672" s="22" t="s">
        <v>2208</v>
      </c>
      <c r="J672" s="20" t="s">
        <v>90</v>
      </c>
      <c r="K672" s="20" t="s">
        <v>37</v>
      </c>
    </row>
    <row r="673" spans="2:11" x14ac:dyDescent="0.35">
      <c r="B673" s="26" t="str">
        <v>Galarian Yamask</v>
      </c>
      <c r="C673" s="26" t="str">
        <v>562</v>
      </c>
      <c r="D673" s="26" t="str">
        <v>5</v>
      </c>
      <c r="E673" s="26" t="str">
        <v>Normal</v>
      </c>
      <c r="H673" s="20" t="s">
        <v>2583</v>
      </c>
      <c r="I673" s="22" t="s">
        <v>2212</v>
      </c>
      <c r="J673" s="20" t="s">
        <v>90</v>
      </c>
      <c r="K673" s="20" t="s">
        <v>37</v>
      </c>
    </row>
    <row r="674" spans="2:11" x14ac:dyDescent="0.35">
      <c r="B674" s="26" t="str">
        <v>Cofagrigus</v>
      </c>
      <c r="C674" s="26" t="str">
        <v>563</v>
      </c>
      <c r="D674" s="26" t="str">
        <v>5</v>
      </c>
      <c r="E674" s="26" t="str">
        <v>Normal</v>
      </c>
      <c r="H674" s="20" t="s">
        <v>2587</v>
      </c>
      <c r="I674" s="22" t="s">
        <v>2216</v>
      </c>
      <c r="J674" s="20" t="s">
        <v>90</v>
      </c>
      <c r="K674" s="20" t="s">
        <v>37</v>
      </c>
    </row>
    <row r="675" spans="2:11" x14ac:dyDescent="0.35">
      <c r="B675" s="26" t="str">
        <v>Tirtouga</v>
      </c>
      <c r="C675" s="26" t="str">
        <v>564</v>
      </c>
      <c r="D675" s="26" t="str">
        <v>5</v>
      </c>
      <c r="E675" s="26" t="str">
        <v>Normal</v>
      </c>
      <c r="H675" s="20" t="s">
        <v>2591</v>
      </c>
      <c r="I675" s="22" t="s">
        <v>2220</v>
      </c>
      <c r="J675" s="20" t="s">
        <v>90</v>
      </c>
      <c r="K675" s="20" t="s">
        <v>37</v>
      </c>
    </row>
    <row r="676" spans="2:11" x14ac:dyDescent="0.35">
      <c r="B676" s="26" t="str">
        <v>Carracosta</v>
      </c>
      <c r="C676" s="26" t="str">
        <v>565</v>
      </c>
      <c r="D676" s="26" t="str">
        <v>5</v>
      </c>
      <c r="E676" s="26" t="str">
        <v>Normal</v>
      </c>
      <c r="H676" s="20" t="s">
        <v>2595</v>
      </c>
      <c r="I676" s="22" t="s">
        <v>2223</v>
      </c>
      <c r="J676" s="20" t="s">
        <v>90</v>
      </c>
      <c r="K676" s="20" t="s">
        <v>37</v>
      </c>
    </row>
    <row r="677" spans="2:11" x14ac:dyDescent="0.35">
      <c r="B677" s="26" t="str">
        <v>Archen</v>
      </c>
      <c r="C677" s="26" t="str">
        <v>566</v>
      </c>
      <c r="D677" s="26" t="str">
        <v>5</v>
      </c>
      <c r="E677" s="26" t="str">
        <v>Normal</v>
      </c>
      <c r="H677" s="20" t="s">
        <v>2599</v>
      </c>
      <c r="I677" s="22" t="s">
        <v>2225</v>
      </c>
      <c r="J677" s="20" t="s">
        <v>90</v>
      </c>
      <c r="K677" s="20" t="s">
        <v>37</v>
      </c>
    </row>
    <row r="678" spans="2:11" x14ac:dyDescent="0.35">
      <c r="B678" s="26" t="str">
        <v>Archeops</v>
      </c>
      <c r="C678" s="26" t="str">
        <v>567</v>
      </c>
      <c r="D678" s="26" t="str">
        <v>5</v>
      </c>
      <c r="E678" s="26" t="str">
        <v>Normal</v>
      </c>
      <c r="H678" s="20" t="s">
        <v>2602</v>
      </c>
      <c r="I678" s="22" t="s">
        <v>2227</v>
      </c>
      <c r="J678" s="20" t="s">
        <v>90</v>
      </c>
      <c r="K678" s="20" t="s">
        <v>37</v>
      </c>
    </row>
    <row r="679" spans="2:11" x14ac:dyDescent="0.35">
      <c r="B679" s="26" t="str">
        <v>Trubbish</v>
      </c>
      <c r="C679" s="26" t="str">
        <v>568</v>
      </c>
      <c r="D679" s="26" t="str">
        <v>5</v>
      </c>
      <c r="E679" s="26" t="str">
        <v>Normal</v>
      </c>
      <c r="H679" s="20" t="s">
        <v>2606</v>
      </c>
      <c r="I679" s="22" t="s">
        <v>2229</v>
      </c>
      <c r="J679" s="20" t="s">
        <v>90</v>
      </c>
      <c r="K679" s="20" t="s">
        <v>37</v>
      </c>
    </row>
    <row r="680" spans="2:11" x14ac:dyDescent="0.35">
      <c r="B680" s="26" t="str">
        <v>Garbodor</v>
      </c>
      <c r="C680" s="26" t="str">
        <v>569</v>
      </c>
      <c r="D680" s="26" t="str">
        <v>5</v>
      </c>
      <c r="E680" s="26" t="str">
        <v>Normal</v>
      </c>
      <c r="H680" s="20" t="s">
        <v>2610</v>
      </c>
      <c r="I680" s="22" t="s">
        <v>2231</v>
      </c>
      <c r="J680" s="20" t="s">
        <v>90</v>
      </c>
      <c r="K680" s="20" t="s">
        <v>37</v>
      </c>
    </row>
    <row r="681" spans="2:11" x14ac:dyDescent="0.35">
      <c r="B681" s="26" t="str">
        <v>Zorua</v>
      </c>
      <c r="C681" s="26" t="str">
        <v>570</v>
      </c>
      <c r="D681" s="26" t="str">
        <v>5</v>
      </c>
      <c r="E681" s="26" t="str">
        <v>Normal</v>
      </c>
      <c r="H681" s="20" t="s">
        <v>2614</v>
      </c>
      <c r="I681" s="22" t="s">
        <v>1570</v>
      </c>
      <c r="J681" s="20" t="s">
        <v>90</v>
      </c>
      <c r="K681" s="20" t="s">
        <v>37</v>
      </c>
    </row>
    <row r="682" spans="2:11" x14ac:dyDescent="0.35">
      <c r="B682" s="26" t="str">
        <v>Zoroark</v>
      </c>
      <c r="C682" s="26" t="str">
        <v>571</v>
      </c>
      <c r="D682" s="26" t="str">
        <v>5</v>
      </c>
      <c r="E682" s="26" t="str">
        <v>Normal</v>
      </c>
      <c r="H682" s="20" t="s">
        <v>2617</v>
      </c>
      <c r="I682" s="22" t="s">
        <v>2236</v>
      </c>
      <c r="J682" s="20" t="s">
        <v>90</v>
      </c>
      <c r="K682" s="20" t="s">
        <v>37</v>
      </c>
    </row>
    <row r="683" spans="2:11" x14ac:dyDescent="0.35">
      <c r="B683" s="26" t="str">
        <v>Minccino</v>
      </c>
      <c r="C683" s="26" t="str">
        <v>572</v>
      </c>
      <c r="D683" s="26" t="str">
        <v>5</v>
      </c>
      <c r="E683" s="26" t="str">
        <v>Normal</v>
      </c>
      <c r="H683" s="20" t="s">
        <v>2621</v>
      </c>
      <c r="I683" s="22" t="s">
        <v>2240</v>
      </c>
      <c r="J683" s="20" t="s">
        <v>90</v>
      </c>
      <c r="K683" s="20" t="s">
        <v>37</v>
      </c>
    </row>
    <row r="684" spans="2:11" x14ac:dyDescent="0.35">
      <c r="B684" s="26" t="str">
        <v>Cinccino</v>
      </c>
      <c r="C684" s="26" t="str">
        <v>573</v>
      </c>
      <c r="D684" s="26" t="str">
        <v>5</v>
      </c>
      <c r="E684" s="26" t="str">
        <v>Normal</v>
      </c>
      <c r="H684" s="20" t="s">
        <v>2625</v>
      </c>
      <c r="I684" s="22" t="s">
        <v>2244</v>
      </c>
      <c r="J684" s="20" t="s">
        <v>90</v>
      </c>
      <c r="K684" s="20" t="s">
        <v>37</v>
      </c>
    </row>
    <row r="685" spans="2:11" x14ac:dyDescent="0.35">
      <c r="B685" s="26" t="str">
        <v>Gothita</v>
      </c>
      <c r="C685" s="26" t="str">
        <v>574</v>
      </c>
      <c r="D685" s="26" t="str">
        <v>5</v>
      </c>
      <c r="E685" s="26" t="str">
        <v>Normal</v>
      </c>
      <c r="H685" s="20" t="s">
        <v>2629</v>
      </c>
      <c r="I685" s="22" t="s">
        <v>227</v>
      </c>
      <c r="J685" s="20" t="s">
        <v>90</v>
      </c>
      <c r="K685" s="20" t="s">
        <v>37</v>
      </c>
    </row>
    <row r="686" spans="2:11" x14ac:dyDescent="0.35">
      <c r="B686" s="26" t="str">
        <v>Gothorita</v>
      </c>
      <c r="C686" s="26" t="str">
        <v>575</v>
      </c>
      <c r="D686" s="26" t="str">
        <v>5</v>
      </c>
      <c r="E686" s="26" t="str">
        <v>Normal</v>
      </c>
      <c r="H686" s="20" t="s">
        <v>2633</v>
      </c>
      <c r="I686" s="22" t="s">
        <v>914</v>
      </c>
      <c r="J686" s="20" t="s">
        <v>90</v>
      </c>
      <c r="K686" s="20" t="s">
        <v>37</v>
      </c>
    </row>
    <row r="687" spans="2:11" x14ac:dyDescent="0.35">
      <c r="B687" s="26" t="str">
        <v>Gothitelle</v>
      </c>
      <c r="C687" s="26" t="str">
        <v>576</v>
      </c>
      <c r="D687" s="26" t="str">
        <v>5</v>
      </c>
      <c r="E687" s="26" t="str">
        <v>Normal</v>
      </c>
      <c r="H687" s="20" t="s">
        <v>2637</v>
      </c>
      <c r="I687" s="22" t="s">
        <v>2251</v>
      </c>
      <c r="J687" s="20" t="s">
        <v>90</v>
      </c>
      <c r="K687" s="20" t="s">
        <v>37</v>
      </c>
    </row>
    <row r="688" spans="2:11" x14ac:dyDescent="0.35">
      <c r="B688" s="26" t="str">
        <v>Solosis</v>
      </c>
      <c r="C688" s="26" t="str">
        <v>577</v>
      </c>
      <c r="D688" s="26" t="str">
        <v>5</v>
      </c>
      <c r="E688" s="26" t="str">
        <v>Normal</v>
      </c>
      <c r="H688" s="20" t="s">
        <v>2641</v>
      </c>
      <c r="I688" s="22" t="s">
        <v>2255</v>
      </c>
      <c r="J688" s="20" t="s">
        <v>90</v>
      </c>
      <c r="K688" s="20" t="s">
        <v>37</v>
      </c>
    </row>
    <row r="689" spans="2:11" x14ac:dyDescent="0.35">
      <c r="B689" s="26" t="str">
        <v>Duosion</v>
      </c>
      <c r="C689" s="26" t="str">
        <v>578</v>
      </c>
      <c r="D689" s="26" t="str">
        <v>5</v>
      </c>
      <c r="E689" s="26" t="str">
        <v>Normal</v>
      </c>
      <c r="H689" s="20" t="s">
        <v>2645</v>
      </c>
      <c r="I689" s="22" t="s">
        <v>2259</v>
      </c>
      <c r="J689" s="20" t="s">
        <v>90</v>
      </c>
      <c r="K689" s="20" t="s">
        <v>37</v>
      </c>
    </row>
    <row r="690" spans="2:11" x14ac:dyDescent="0.35">
      <c r="B690" s="26" t="str">
        <v>Reuniclus</v>
      </c>
      <c r="C690" s="26" t="str">
        <v>579</v>
      </c>
      <c r="D690" s="26" t="str">
        <v>5</v>
      </c>
      <c r="E690" s="26" t="str">
        <v>Normal</v>
      </c>
      <c r="H690" s="20" t="s">
        <v>2649</v>
      </c>
      <c r="I690" s="22" t="s">
        <v>2261</v>
      </c>
      <c r="J690" s="20" t="s">
        <v>90</v>
      </c>
      <c r="K690" s="20" t="s">
        <v>37</v>
      </c>
    </row>
    <row r="691" spans="2:11" x14ac:dyDescent="0.35">
      <c r="B691" s="26" t="str">
        <v>Ducklett</v>
      </c>
      <c r="C691" s="26" t="str">
        <v>580</v>
      </c>
      <c r="D691" s="26" t="str">
        <v>5</v>
      </c>
      <c r="E691" s="26" t="str">
        <v>Normal</v>
      </c>
      <c r="H691" s="20" t="s">
        <v>2653</v>
      </c>
      <c r="I691" s="22" t="s">
        <v>2264</v>
      </c>
      <c r="J691" s="20" t="s">
        <v>90</v>
      </c>
      <c r="K691" s="20" t="s">
        <v>37</v>
      </c>
    </row>
    <row r="692" spans="2:11" x14ac:dyDescent="0.35">
      <c r="B692" s="26" t="str">
        <v>Swanna</v>
      </c>
      <c r="C692" s="26" t="str">
        <v>581</v>
      </c>
      <c r="D692" s="26" t="str">
        <v>5</v>
      </c>
      <c r="E692" s="26" t="str">
        <v>Normal</v>
      </c>
      <c r="H692" s="20" t="s">
        <v>2657</v>
      </c>
      <c r="I692" s="22" t="s">
        <v>2267</v>
      </c>
      <c r="J692" s="20" t="s">
        <v>90</v>
      </c>
      <c r="K692" s="20" t="s">
        <v>37</v>
      </c>
    </row>
    <row r="693" spans="2:11" x14ac:dyDescent="0.35">
      <c r="B693" s="26" t="str">
        <v>Vanillite</v>
      </c>
      <c r="C693" s="26" t="str">
        <v>582</v>
      </c>
      <c r="D693" s="26" t="str">
        <v>5</v>
      </c>
      <c r="E693" s="26" t="str">
        <v>Normal</v>
      </c>
      <c r="H693" s="20" t="s">
        <v>2661</v>
      </c>
      <c r="I693" s="22" t="s">
        <v>2270</v>
      </c>
      <c r="J693" s="20" t="s">
        <v>90</v>
      </c>
      <c r="K693" s="20" t="s">
        <v>37</v>
      </c>
    </row>
    <row r="694" spans="2:11" x14ac:dyDescent="0.35">
      <c r="B694" s="26" t="str">
        <v>Vanillish</v>
      </c>
      <c r="C694" s="26" t="str">
        <v>583</v>
      </c>
      <c r="D694" s="26" t="str">
        <v>5</v>
      </c>
      <c r="E694" s="26" t="str">
        <v>Normal</v>
      </c>
      <c r="H694" s="20" t="s">
        <v>2664</v>
      </c>
      <c r="I694" s="22" t="s">
        <v>2274</v>
      </c>
      <c r="J694" s="20" t="s">
        <v>90</v>
      </c>
      <c r="K694" s="20" t="s">
        <v>37</v>
      </c>
    </row>
    <row r="695" spans="2:11" x14ac:dyDescent="0.35">
      <c r="B695" s="26" t="str">
        <v>Vanilluxe</v>
      </c>
      <c r="C695" s="26" t="str">
        <v>584</v>
      </c>
      <c r="D695" s="26" t="str">
        <v>5</v>
      </c>
      <c r="E695" s="26" t="str">
        <v>Normal</v>
      </c>
      <c r="H695" s="20" t="s">
        <v>2668</v>
      </c>
      <c r="I695" s="22" t="s">
        <v>2278</v>
      </c>
      <c r="J695" s="20" t="s">
        <v>90</v>
      </c>
      <c r="K695" s="20" t="s">
        <v>37</v>
      </c>
    </row>
    <row r="696" spans="2:11" x14ac:dyDescent="0.35">
      <c r="B696" s="26" t="str">
        <v>Deerling</v>
      </c>
      <c r="C696" s="26" t="str">
        <v>585</v>
      </c>
      <c r="D696" s="26" t="str">
        <v>5</v>
      </c>
      <c r="E696" s="26" t="str">
        <v>Normal</v>
      </c>
      <c r="H696" s="20" t="s">
        <v>2672</v>
      </c>
      <c r="I696" s="22" t="s">
        <v>610</v>
      </c>
      <c r="J696" s="20" t="s">
        <v>90</v>
      </c>
      <c r="K696" s="20" t="s">
        <v>37</v>
      </c>
    </row>
    <row r="697" spans="2:11" x14ac:dyDescent="0.35">
      <c r="B697" s="26" t="str">
        <v>Sawsbuck</v>
      </c>
      <c r="C697" s="26" t="str">
        <v>586</v>
      </c>
      <c r="D697" s="26" t="str">
        <v>5</v>
      </c>
      <c r="E697" s="26" t="str">
        <v>Normal</v>
      </c>
      <c r="H697" s="20" t="s">
        <v>2676</v>
      </c>
      <c r="I697" s="22" t="s">
        <v>2284</v>
      </c>
      <c r="J697" s="20" t="s">
        <v>90</v>
      </c>
      <c r="K697" s="20" t="s">
        <v>37</v>
      </c>
    </row>
    <row r="698" spans="2:11" x14ac:dyDescent="0.35">
      <c r="B698" s="26" t="str">
        <v>Emolga</v>
      </c>
      <c r="C698" s="26" t="str">
        <v>587</v>
      </c>
      <c r="D698" s="26" t="str">
        <v>5</v>
      </c>
      <c r="E698" s="26" t="str">
        <v>Normal</v>
      </c>
      <c r="H698" s="20" t="s">
        <v>2680</v>
      </c>
      <c r="I698" s="22" t="s">
        <v>2288</v>
      </c>
      <c r="J698" s="20" t="s">
        <v>90</v>
      </c>
      <c r="K698" s="20" t="s">
        <v>37</v>
      </c>
    </row>
    <row r="699" spans="2:11" x14ac:dyDescent="0.35">
      <c r="B699" s="26" t="str">
        <v>Karrablast</v>
      </c>
      <c r="C699" s="26" t="str">
        <v>588</v>
      </c>
      <c r="D699" s="26" t="str">
        <v>5</v>
      </c>
      <c r="E699" s="26" t="str">
        <v>Normal</v>
      </c>
      <c r="H699" s="20" t="s">
        <v>2684</v>
      </c>
      <c r="I699" s="22" t="s">
        <v>2292</v>
      </c>
      <c r="J699" s="20" t="s">
        <v>90</v>
      </c>
      <c r="K699" s="20" t="s">
        <v>37</v>
      </c>
    </row>
    <row r="700" spans="2:11" x14ac:dyDescent="0.35">
      <c r="B700" s="26" t="str">
        <v>Escavalier</v>
      </c>
      <c r="C700" s="26" t="str">
        <v>589</v>
      </c>
      <c r="D700" s="26" t="str">
        <v>5</v>
      </c>
      <c r="E700" s="26" t="str">
        <v>Normal</v>
      </c>
      <c r="H700" s="20" t="s">
        <v>2688</v>
      </c>
      <c r="I700" s="22" t="s">
        <v>2151</v>
      </c>
      <c r="J700" s="20" t="s">
        <v>90</v>
      </c>
      <c r="K700" s="20" t="s">
        <v>37</v>
      </c>
    </row>
    <row r="701" spans="2:11" x14ac:dyDescent="0.35">
      <c r="B701" s="26" t="str">
        <v>Foongus</v>
      </c>
      <c r="C701" s="26" t="str">
        <v>590</v>
      </c>
      <c r="D701" s="26" t="str">
        <v>5</v>
      </c>
      <c r="E701" s="26" t="str">
        <v>Normal</v>
      </c>
      <c r="H701" s="20" t="s">
        <v>2692</v>
      </c>
      <c r="I701" s="22" t="s">
        <v>2299</v>
      </c>
      <c r="J701" s="20" t="s">
        <v>90</v>
      </c>
      <c r="K701" s="20" t="s">
        <v>37</v>
      </c>
    </row>
    <row r="702" spans="2:11" x14ac:dyDescent="0.35">
      <c r="B702" s="26" t="str">
        <v>Amoonguss</v>
      </c>
      <c r="C702" s="26" t="str">
        <v>591</v>
      </c>
      <c r="D702" s="26" t="str">
        <v>5</v>
      </c>
      <c r="E702" s="26" t="str">
        <v>Normal</v>
      </c>
      <c r="H702" s="20" t="s">
        <v>2695</v>
      </c>
      <c r="I702" s="22" t="s">
        <v>2303</v>
      </c>
      <c r="J702" s="20" t="s">
        <v>90</v>
      </c>
      <c r="K702" s="20" t="s">
        <v>37</v>
      </c>
    </row>
    <row r="703" spans="2:11" x14ac:dyDescent="0.35">
      <c r="B703" s="26" t="str">
        <v>Frillish</v>
      </c>
      <c r="C703" s="26" t="str">
        <v>592</v>
      </c>
      <c r="D703" s="26" t="str">
        <v>5</v>
      </c>
      <c r="E703" s="26" t="str">
        <v>Normal</v>
      </c>
      <c r="H703" s="20" t="s">
        <v>2699</v>
      </c>
      <c r="I703" s="22" t="s">
        <v>2307</v>
      </c>
      <c r="J703" s="20" t="s">
        <v>90</v>
      </c>
      <c r="K703" s="20" t="s">
        <v>37</v>
      </c>
    </row>
    <row r="704" spans="2:11" x14ac:dyDescent="0.35">
      <c r="B704" s="26" t="str">
        <v>Jellicent</v>
      </c>
      <c r="C704" s="26" t="str">
        <v>593</v>
      </c>
      <c r="D704" s="26" t="str">
        <v>5</v>
      </c>
      <c r="E704" s="26" t="str">
        <v>Normal</v>
      </c>
      <c r="H704" s="20" t="s">
        <v>2704</v>
      </c>
      <c r="I704" s="22" t="s">
        <v>2311</v>
      </c>
      <c r="J704" s="20" t="s">
        <v>90</v>
      </c>
      <c r="K704" s="20" t="s">
        <v>37</v>
      </c>
    </row>
    <row r="705" spans="2:11" x14ac:dyDescent="0.35">
      <c r="B705" s="26" t="str">
        <v>Alomomola</v>
      </c>
      <c r="C705" s="26" t="str">
        <v>594</v>
      </c>
      <c r="D705" s="26" t="str">
        <v>5</v>
      </c>
      <c r="E705" s="26" t="str">
        <v>Normal</v>
      </c>
      <c r="H705" s="20" t="s">
        <v>2708</v>
      </c>
      <c r="I705" s="22" t="s">
        <v>2315</v>
      </c>
      <c r="J705" s="20" t="s">
        <v>90</v>
      </c>
      <c r="K705" s="20" t="s">
        <v>37</v>
      </c>
    </row>
    <row r="706" spans="2:11" x14ac:dyDescent="0.35">
      <c r="B706" s="26" t="str">
        <v>Joltik</v>
      </c>
      <c r="C706" s="26" t="str">
        <v>595</v>
      </c>
      <c r="D706" s="26" t="str">
        <v>5</v>
      </c>
      <c r="E706" s="26" t="str">
        <v>Normal</v>
      </c>
      <c r="H706" s="20" t="s">
        <v>2712</v>
      </c>
      <c r="I706" s="22" t="s">
        <v>524</v>
      </c>
      <c r="J706" s="20" t="s">
        <v>90</v>
      </c>
      <c r="K706" s="20" t="s">
        <v>37</v>
      </c>
    </row>
    <row r="707" spans="2:11" x14ac:dyDescent="0.35">
      <c r="B707" s="26" t="str">
        <v>Galvantula</v>
      </c>
      <c r="C707" s="26" t="str">
        <v>596</v>
      </c>
      <c r="D707" s="26" t="str">
        <v>5</v>
      </c>
      <c r="E707" s="26" t="str">
        <v>Normal</v>
      </c>
      <c r="H707" s="20" t="s">
        <v>2716</v>
      </c>
      <c r="I707" s="22" t="s">
        <v>2322</v>
      </c>
      <c r="J707" s="20" t="s">
        <v>90</v>
      </c>
      <c r="K707" s="20" t="s">
        <v>37</v>
      </c>
    </row>
    <row r="708" spans="2:11" x14ac:dyDescent="0.35">
      <c r="B708" s="26" t="str">
        <v>Ferroseed</v>
      </c>
      <c r="C708" s="26" t="str">
        <v>597</v>
      </c>
      <c r="D708" s="26" t="str">
        <v>5</v>
      </c>
      <c r="E708" s="26" t="str">
        <v>Normal</v>
      </c>
      <c r="H708" s="20" t="s">
        <v>2720</v>
      </c>
      <c r="I708" s="22" t="s">
        <v>2326</v>
      </c>
      <c r="J708" s="20" t="s">
        <v>90</v>
      </c>
      <c r="K708" s="20" t="s">
        <v>37</v>
      </c>
    </row>
    <row r="709" spans="2:11" x14ac:dyDescent="0.35">
      <c r="B709" s="26" t="str">
        <v>Ferrothorn</v>
      </c>
      <c r="C709" s="26" t="str">
        <v>598</v>
      </c>
      <c r="D709" s="26" t="str">
        <v>5</v>
      </c>
      <c r="E709" s="26" t="str">
        <v>Normal</v>
      </c>
      <c r="H709" s="20" t="s">
        <v>2724</v>
      </c>
      <c r="I709" s="22" t="s">
        <v>2330</v>
      </c>
      <c r="J709" s="20" t="s">
        <v>90</v>
      </c>
      <c r="K709" s="20" t="s">
        <v>37</v>
      </c>
    </row>
    <row r="710" spans="2:11" x14ac:dyDescent="0.35">
      <c r="B710" s="26" t="str">
        <v>Klink</v>
      </c>
      <c r="C710" s="26" t="str">
        <v>599</v>
      </c>
      <c r="D710" s="26" t="str">
        <v>5</v>
      </c>
      <c r="E710" s="26" t="str">
        <v>Normal</v>
      </c>
      <c r="H710" s="20" t="s">
        <v>2728</v>
      </c>
      <c r="I710" s="22" t="s">
        <v>2334</v>
      </c>
      <c r="J710" s="20" t="s">
        <v>90</v>
      </c>
      <c r="K710" s="20" t="s">
        <v>37</v>
      </c>
    </row>
    <row r="711" spans="2:11" x14ac:dyDescent="0.35">
      <c r="B711" s="26" t="str">
        <v>Klang</v>
      </c>
      <c r="C711" s="26" t="str">
        <v>600</v>
      </c>
      <c r="D711" s="26" t="str">
        <v>5</v>
      </c>
      <c r="E711" s="26" t="str">
        <v>Normal</v>
      </c>
      <c r="H711" s="20" t="s">
        <v>2732</v>
      </c>
      <c r="I711" s="22" t="s">
        <v>2338</v>
      </c>
      <c r="J711" s="20" t="s">
        <v>90</v>
      </c>
      <c r="K711" s="20" t="s">
        <v>37</v>
      </c>
    </row>
    <row r="712" spans="2:11" x14ac:dyDescent="0.35">
      <c r="B712" s="26" t="str">
        <v>Klinklang</v>
      </c>
      <c r="C712" s="26" t="str">
        <v>601</v>
      </c>
      <c r="D712" s="26" t="str">
        <v>5</v>
      </c>
      <c r="E712" s="26" t="str">
        <v>Normal</v>
      </c>
      <c r="H712" s="20" t="s">
        <v>2736</v>
      </c>
      <c r="I712" s="22" t="s">
        <v>2342</v>
      </c>
      <c r="J712" s="20" t="s">
        <v>90</v>
      </c>
      <c r="K712" s="20" t="s">
        <v>37</v>
      </c>
    </row>
    <row r="713" spans="2:11" x14ac:dyDescent="0.35">
      <c r="B713" s="26" t="str">
        <v>Tynamo</v>
      </c>
      <c r="C713" s="26" t="str">
        <v>602</v>
      </c>
      <c r="D713" s="26" t="str">
        <v>5</v>
      </c>
      <c r="E713" s="26" t="str">
        <v>Normal</v>
      </c>
      <c r="H713" s="20" t="s">
        <v>2740</v>
      </c>
      <c r="I713" s="22" t="s">
        <v>2346</v>
      </c>
      <c r="J713" s="20" t="s">
        <v>90</v>
      </c>
      <c r="K713" s="20" t="s">
        <v>37</v>
      </c>
    </row>
    <row r="714" spans="2:11" x14ac:dyDescent="0.35">
      <c r="B714" s="26" t="str">
        <v>Eelektrik</v>
      </c>
      <c r="C714" s="26" t="str">
        <v>603</v>
      </c>
      <c r="D714" s="26" t="str">
        <v>5</v>
      </c>
      <c r="E714" s="26" t="str">
        <v>Normal</v>
      </c>
      <c r="H714" s="20" t="s">
        <v>2744</v>
      </c>
      <c r="I714" s="22" t="s">
        <v>1291</v>
      </c>
      <c r="J714" s="20" t="s">
        <v>90</v>
      </c>
      <c r="K714" s="20" t="s">
        <v>37</v>
      </c>
    </row>
    <row r="715" spans="2:11" x14ac:dyDescent="0.35">
      <c r="B715" s="26" t="str">
        <v>Eelektross</v>
      </c>
      <c r="C715" s="26" t="str">
        <v>604</v>
      </c>
      <c r="D715" s="26" t="str">
        <v>5</v>
      </c>
      <c r="E715" s="26" t="str">
        <v>Normal</v>
      </c>
      <c r="H715" s="20" t="s">
        <v>2748</v>
      </c>
      <c r="I715" s="22" t="s">
        <v>2353</v>
      </c>
      <c r="J715" s="20" t="s">
        <v>90</v>
      </c>
      <c r="K715" s="20" t="s">
        <v>37</v>
      </c>
    </row>
    <row r="716" spans="2:11" x14ac:dyDescent="0.35">
      <c r="B716" s="26" t="str">
        <v>Elgyem</v>
      </c>
      <c r="C716" s="26" t="str">
        <v>605</v>
      </c>
      <c r="D716" s="26" t="str">
        <v>5</v>
      </c>
      <c r="E716" s="26" t="str">
        <v>Normal</v>
      </c>
      <c r="H716" s="20" t="s">
        <v>2752</v>
      </c>
      <c r="I716" s="22" t="s">
        <v>1058</v>
      </c>
      <c r="J716" s="20" t="s">
        <v>90</v>
      </c>
      <c r="K716" s="20" t="s">
        <v>37</v>
      </c>
    </row>
    <row r="717" spans="2:11" x14ac:dyDescent="0.35">
      <c r="B717" s="26" t="str">
        <v>Beheeyem</v>
      </c>
      <c r="C717" s="26" t="str">
        <v>606</v>
      </c>
      <c r="D717" s="26" t="str">
        <v>5</v>
      </c>
      <c r="E717" s="26" t="str">
        <v>Normal</v>
      </c>
      <c r="H717" s="20" t="s">
        <v>2756</v>
      </c>
      <c r="I717" s="22" t="s">
        <v>2360</v>
      </c>
      <c r="J717" s="20" t="s">
        <v>90</v>
      </c>
      <c r="K717" s="20" t="s">
        <v>37</v>
      </c>
    </row>
    <row r="718" spans="2:11" x14ac:dyDescent="0.35">
      <c r="B718" s="26" t="str">
        <v>Litwick</v>
      </c>
      <c r="C718" s="26" t="str">
        <v>607</v>
      </c>
      <c r="D718" s="26" t="str">
        <v>5</v>
      </c>
      <c r="E718" s="26" t="str">
        <v>Normal</v>
      </c>
      <c r="H718" s="20" t="s">
        <v>2760</v>
      </c>
      <c r="I718" s="22" t="s">
        <v>2364</v>
      </c>
      <c r="J718" s="20" t="s">
        <v>90</v>
      </c>
      <c r="K718" s="20" t="s">
        <v>37</v>
      </c>
    </row>
    <row r="719" spans="2:11" x14ac:dyDescent="0.35">
      <c r="B719" s="26" t="str">
        <v>Lampent</v>
      </c>
      <c r="C719" s="26" t="str">
        <v>608</v>
      </c>
      <c r="D719" s="26" t="str">
        <v>5</v>
      </c>
      <c r="E719" s="26" t="str">
        <v>Normal</v>
      </c>
      <c r="H719" s="20" t="s">
        <v>2764</v>
      </c>
      <c r="I719" s="22" t="s">
        <v>2368</v>
      </c>
      <c r="J719" s="20" t="s">
        <v>90</v>
      </c>
      <c r="K719" s="20" t="s">
        <v>37</v>
      </c>
    </row>
    <row r="720" spans="2:11" x14ac:dyDescent="0.35">
      <c r="B720" s="26" t="str">
        <v>Chandelure</v>
      </c>
      <c r="C720" s="26" t="str">
        <v>609</v>
      </c>
      <c r="D720" s="26" t="str">
        <v>5</v>
      </c>
      <c r="E720" s="26" t="str">
        <v>Normal</v>
      </c>
      <c r="H720" s="20" t="s">
        <v>2768</v>
      </c>
      <c r="I720" s="22" t="s">
        <v>2372</v>
      </c>
      <c r="J720" s="20" t="s">
        <v>90</v>
      </c>
      <c r="K720" s="20" t="s">
        <v>37</v>
      </c>
    </row>
    <row r="721" spans="2:11" x14ac:dyDescent="0.35">
      <c r="B721" s="26" t="str">
        <v>Axew</v>
      </c>
      <c r="C721" s="26" t="str">
        <v>610</v>
      </c>
      <c r="D721" s="26" t="str">
        <v>5</v>
      </c>
      <c r="E721" s="26" t="str">
        <v>Normal</v>
      </c>
      <c r="H721" s="20" t="s">
        <v>2772</v>
      </c>
      <c r="I721" s="22" t="s">
        <v>903</v>
      </c>
      <c r="J721" s="20" t="s">
        <v>90</v>
      </c>
      <c r="K721" s="20" t="s">
        <v>37</v>
      </c>
    </row>
    <row r="722" spans="2:11" x14ac:dyDescent="0.35">
      <c r="B722" s="26" t="str">
        <v>Fraxure</v>
      </c>
      <c r="C722" s="26" t="str">
        <v>611</v>
      </c>
      <c r="D722" s="26" t="str">
        <v>5</v>
      </c>
      <c r="E722" s="26" t="str">
        <v>Normal</v>
      </c>
      <c r="H722" s="20" t="s">
        <v>2775</v>
      </c>
      <c r="I722" s="22" t="s">
        <v>2379</v>
      </c>
      <c r="J722" s="20" t="s">
        <v>90</v>
      </c>
      <c r="K722" s="20" t="s">
        <v>37</v>
      </c>
    </row>
    <row r="723" spans="2:11" x14ac:dyDescent="0.35">
      <c r="B723" s="26" t="str">
        <v>Haxorus</v>
      </c>
      <c r="C723" s="26" t="str">
        <v>612</v>
      </c>
      <c r="D723" s="26" t="str">
        <v>5</v>
      </c>
      <c r="E723" s="26" t="str">
        <v>Normal</v>
      </c>
      <c r="H723" s="20" t="s">
        <v>2779</v>
      </c>
      <c r="I723" s="22" t="s">
        <v>2383</v>
      </c>
      <c r="J723" s="20" t="s">
        <v>90</v>
      </c>
      <c r="K723" s="20" t="s">
        <v>37</v>
      </c>
    </row>
    <row r="724" spans="2:11" x14ac:dyDescent="0.35">
      <c r="B724" s="26" t="str">
        <v>Cubchoo</v>
      </c>
      <c r="C724" s="26" t="str">
        <v>613</v>
      </c>
      <c r="D724" s="26" t="str">
        <v>5</v>
      </c>
      <c r="E724" s="26" t="str">
        <v>Normal</v>
      </c>
      <c r="H724" s="20" t="s">
        <v>2783</v>
      </c>
      <c r="I724" s="22" t="s">
        <v>1443</v>
      </c>
      <c r="J724" s="20" t="s">
        <v>90</v>
      </c>
      <c r="K724" s="20" t="s">
        <v>37</v>
      </c>
    </row>
    <row r="725" spans="2:11" x14ac:dyDescent="0.35">
      <c r="B725" s="26" t="str">
        <v>Beartic</v>
      </c>
      <c r="C725" s="26" t="str">
        <v>614</v>
      </c>
      <c r="D725" s="26" t="str">
        <v>5</v>
      </c>
      <c r="E725" s="26" t="str">
        <v>Normal</v>
      </c>
      <c r="H725" s="20" t="s">
        <v>2787</v>
      </c>
      <c r="I725" s="22" t="s">
        <v>1443</v>
      </c>
      <c r="J725" s="20" t="s">
        <v>90</v>
      </c>
      <c r="K725" s="20" t="s">
        <v>37</v>
      </c>
    </row>
    <row r="726" spans="2:11" x14ac:dyDescent="0.35">
      <c r="B726" s="26" t="str">
        <v>Cryogonal</v>
      </c>
      <c r="C726" s="26" t="str">
        <v>615</v>
      </c>
      <c r="D726" s="26" t="str">
        <v>5</v>
      </c>
      <c r="E726" s="26" t="str">
        <v>Normal</v>
      </c>
      <c r="H726" s="20" t="s">
        <v>2789</v>
      </c>
      <c r="I726" s="22" t="s">
        <v>2390</v>
      </c>
      <c r="J726" s="20" t="s">
        <v>90</v>
      </c>
      <c r="K726" s="20" t="s">
        <v>37</v>
      </c>
    </row>
    <row r="727" spans="2:11" x14ac:dyDescent="0.35">
      <c r="B727" s="26" t="str">
        <v>Shelmet</v>
      </c>
      <c r="C727" s="26" t="str">
        <v>616</v>
      </c>
      <c r="D727" s="26" t="str">
        <v>5</v>
      </c>
      <c r="E727" s="26" t="str">
        <v>Normal</v>
      </c>
      <c r="H727" s="20" t="s">
        <v>2793</v>
      </c>
      <c r="I727" s="22" t="s">
        <v>2394</v>
      </c>
      <c r="J727" s="20" t="s">
        <v>90</v>
      </c>
      <c r="K727" s="20" t="s">
        <v>37</v>
      </c>
    </row>
    <row r="728" spans="2:11" x14ac:dyDescent="0.35">
      <c r="B728" s="26" t="str">
        <v>Accelgor</v>
      </c>
      <c r="C728" s="26" t="str">
        <v>617</v>
      </c>
      <c r="D728" s="26" t="str">
        <v>5</v>
      </c>
      <c r="E728" s="26" t="str">
        <v>Normal</v>
      </c>
      <c r="H728" s="20" t="s">
        <v>2797</v>
      </c>
      <c r="I728" s="22" t="s">
        <v>2398</v>
      </c>
      <c r="J728" s="20" t="s">
        <v>90</v>
      </c>
      <c r="K728" s="20" t="s">
        <v>37</v>
      </c>
    </row>
    <row r="729" spans="2:11" x14ac:dyDescent="0.35">
      <c r="B729" s="26" t="str">
        <v>Stunfisk</v>
      </c>
      <c r="C729" s="26" t="str">
        <v>618</v>
      </c>
      <c r="D729" s="26" t="str">
        <v>5</v>
      </c>
      <c r="E729" s="26" t="str">
        <v>Normal</v>
      </c>
      <c r="H729" s="20" t="s">
        <v>2801</v>
      </c>
      <c r="I729" s="22" t="s">
        <v>2402</v>
      </c>
      <c r="J729" s="20" t="s">
        <v>90</v>
      </c>
      <c r="K729" s="20" t="s">
        <v>37</v>
      </c>
    </row>
    <row r="730" spans="2:11" x14ac:dyDescent="0.35">
      <c r="B730" s="26" t="str">
        <v>Galarian Stunfisk</v>
      </c>
      <c r="C730" s="26" t="str">
        <v>618</v>
      </c>
      <c r="D730" s="26" t="str">
        <v>5</v>
      </c>
      <c r="E730" s="26" t="str">
        <v>Normal</v>
      </c>
      <c r="H730" s="20" t="s">
        <v>2805</v>
      </c>
      <c r="I730" s="22" t="s">
        <v>2406</v>
      </c>
      <c r="J730" s="20" t="s">
        <v>90</v>
      </c>
      <c r="K730" s="20" t="s">
        <v>37</v>
      </c>
    </row>
    <row r="731" spans="2:11" x14ac:dyDescent="0.35">
      <c r="B731" s="26" t="str">
        <v>Mienfoo</v>
      </c>
      <c r="C731" s="26" t="str">
        <v>619</v>
      </c>
      <c r="D731" s="26" t="str">
        <v>5</v>
      </c>
      <c r="E731" s="26" t="str">
        <v>Normal</v>
      </c>
      <c r="H731" s="20" t="s">
        <v>2809</v>
      </c>
      <c r="I731" s="22" t="s">
        <v>2410</v>
      </c>
      <c r="J731" s="20" t="s">
        <v>90</v>
      </c>
      <c r="K731" s="20" t="s">
        <v>37</v>
      </c>
    </row>
    <row r="732" spans="2:11" x14ac:dyDescent="0.35">
      <c r="B732" s="26" t="str">
        <v>Mienshao</v>
      </c>
      <c r="C732" s="26" t="str">
        <v>620</v>
      </c>
      <c r="D732" s="26" t="str">
        <v>5</v>
      </c>
      <c r="E732" s="26" t="str">
        <v>Normal</v>
      </c>
      <c r="H732" s="20" t="s">
        <v>2813</v>
      </c>
      <c r="I732" s="22" t="s">
        <v>72</v>
      </c>
      <c r="J732" s="20" t="s">
        <v>90</v>
      </c>
      <c r="K732" s="20" t="s">
        <v>37</v>
      </c>
    </row>
    <row r="733" spans="2:11" x14ac:dyDescent="0.35">
      <c r="B733" s="26" t="str">
        <v>Druddigon</v>
      </c>
      <c r="C733" s="26" t="str">
        <v>621</v>
      </c>
      <c r="D733" s="26" t="str">
        <v>5</v>
      </c>
      <c r="E733" s="26" t="str">
        <v>Normal</v>
      </c>
      <c r="H733" s="20" t="s">
        <v>2817</v>
      </c>
      <c r="I733" s="22" t="s">
        <v>2417</v>
      </c>
      <c r="J733" s="20" t="s">
        <v>90</v>
      </c>
      <c r="K733" s="20" t="s">
        <v>37</v>
      </c>
    </row>
    <row r="734" spans="2:11" x14ac:dyDescent="0.35">
      <c r="B734" s="26" t="str">
        <v>Golett</v>
      </c>
      <c r="C734" s="26" t="str">
        <v>622</v>
      </c>
      <c r="D734" s="26" t="str">
        <v>5</v>
      </c>
      <c r="E734" s="26" t="str">
        <v>Normal</v>
      </c>
      <c r="H734" s="20" t="s">
        <v>2821</v>
      </c>
      <c r="I734" s="22" t="s">
        <v>2421</v>
      </c>
      <c r="J734" s="20" t="s">
        <v>90</v>
      </c>
      <c r="K734" s="20" t="s">
        <v>37</v>
      </c>
    </row>
    <row r="735" spans="2:11" x14ac:dyDescent="0.35">
      <c r="B735" s="26" t="str">
        <v>Golurk</v>
      </c>
      <c r="C735" s="26" t="str">
        <v>623</v>
      </c>
      <c r="D735" s="26" t="str">
        <v>5</v>
      </c>
      <c r="E735" s="26" t="str">
        <v>Normal</v>
      </c>
      <c r="H735" s="20" t="s">
        <v>2825</v>
      </c>
      <c r="I735" s="22" t="s">
        <v>2425</v>
      </c>
      <c r="J735" s="20" t="s">
        <v>90</v>
      </c>
      <c r="K735" s="20" t="s">
        <v>37</v>
      </c>
    </row>
    <row r="736" spans="2:11" x14ac:dyDescent="0.35">
      <c r="B736" s="26" t="str">
        <v>Pawniard</v>
      </c>
      <c r="C736" s="26" t="str">
        <v>624</v>
      </c>
      <c r="D736" s="26" t="str">
        <v>5</v>
      </c>
      <c r="E736" s="26" t="str">
        <v>Normal</v>
      </c>
      <c r="H736" s="20" t="s">
        <v>2829</v>
      </c>
      <c r="I736" s="22" t="s">
        <v>2429</v>
      </c>
      <c r="J736" s="20" t="s">
        <v>90</v>
      </c>
      <c r="K736" s="20" t="s">
        <v>37</v>
      </c>
    </row>
    <row r="737" spans="2:11" x14ac:dyDescent="0.35">
      <c r="B737" s="26" t="str">
        <v>Bisharp</v>
      </c>
      <c r="C737" s="26" t="str">
        <v>625</v>
      </c>
      <c r="D737" s="26" t="str">
        <v>5</v>
      </c>
      <c r="E737" s="26" t="str">
        <v>Normal</v>
      </c>
      <c r="H737" s="20" t="s">
        <v>2833</v>
      </c>
      <c r="I737" s="22" t="s">
        <v>146</v>
      </c>
      <c r="J737" s="20" t="s">
        <v>90</v>
      </c>
      <c r="K737" s="20" t="s">
        <v>37</v>
      </c>
    </row>
    <row r="738" spans="2:11" x14ac:dyDescent="0.35">
      <c r="B738" s="26" t="str">
        <v>Bouffalant</v>
      </c>
      <c r="C738" s="26" t="str">
        <v>626</v>
      </c>
      <c r="D738" s="26" t="str">
        <v>5</v>
      </c>
      <c r="E738" s="26" t="str">
        <v>Normal</v>
      </c>
      <c r="H738" s="20" t="s">
        <v>2837</v>
      </c>
      <c r="I738" s="22" t="s">
        <v>2434</v>
      </c>
      <c r="J738" s="20" t="s">
        <v>90</v>
      </c>
      <c r="K738" s="20" t="s">
        <v>37</v>
      </c>
    </row>
    <row r="739" spans="2:11" x14ac:dyDescent="0.35">
      <c r="B739" s="26" t="str">
        <v>Rufflet</v>
      </c>
      <c r="C739" s="26" t="str">
        <v>627</v>
      </c>
      <c r="D739" s="26" t="str">
        <v>5</v>
      </c>
      <c r="E739" s="26" t="str">
        <v>Normal</v>
      </c>
      <c r="H739" s="20" t="s">
        <v>2841</v>
      </c>
      <c r="I739" s="22" t="s">
        <v>2438</v>
      </c>
      <c r="J739" s="20" t="s">
        <v>90</v>
      </c>
      <c r="K739" s="20" t="s">
        <v>37</v>
      </c>
    </row>
    <row r="740" spans="2:11" x14ac:dyDescent="0.35">
      <c r="B740" s="26" t="str">
        <v>Braviary</v>
      </c>
      <c r="C740" s="26" t="str">
        <v>628</v>
      </c>
      <c r="D740" s="26" t="str">
        <v>5</v>
      </c>
      <c r="E740" s="26" t="str">
        <v>Normal</v>
      </c>
      <c r="H740" s="20" t="s">
        <v>2845</v>
      </c>
      <c r="I740" s="22" t="s">
        <v>2442</v>
      </c>
      <c r="J740" s="20" t="s">
        <v>90</v>
      </c>
      <c r="K740" s="20" t="s">
        <v>37</v>
      </c>
    </row>
    <row r="741" spans="2:11" x14ac:dyDescent="0.35">
      <c r="B741" s="26" t="str">
        <v>Vullaby</v>
      </c>
      <c r="C741" s="26" t="str">
        <v>629</v>
      </c>
      <c r="D741" s="26" t="str">
        <v>5</v>
      </c>
      <c r="E741" s="26" t="str">
        <v>Normal</v>
      </c>
      <c r="H741" s="20" t="s">
        <v>2849</v>
      </c>
      <c r="I741" s="22" t="s">
        <v>109</v>
      </c>
      <c r="J741" s="20" t="s">
        <v>90</v>
      </c>
      <c r="K741" s="20" t="s">
        <v>37</v>
      </c>
    </row>
    <row r="742" spans="2:11" x14ac:dyDescent="0.35">
      <c r="B742" s="26" t="str">
        <v>Mandibuzz</v>
      </c>
      <c r="C742" s="26" t="str">
        <v>630</v>
      </c>
      <c r="D742" s="26" t="str">
        <v>5</v>
      </c>
      <c r="E742" s="26" t="str">
        <v>Normal</v>
      </c>
      <c r="H742" s="20" t="s">
        <v>2853</v>
      </c>
      <c r="I742" s="22" t="s">
        <v>1358</v>
      </c>
      <c r="J742" s="20" t="s">
        <v>90</v>
      </c>
      <c r="K742" s="20" t="s">
        <v>37</v>
      </c>
    </row>
    <row r="743" spans="2:11" x14ac:dyDescent="0.35">
      <c r="B743" s="26" t="str">
        <v>Heatmor</v>
      </c>
      <c r="C743" s="26" t="str">
        <v>631</v>
      </c>
      <c r="D743" s="26" t="str">
        <v>5</v>
      </c>
      <c r="E743" s="26" t="str">
        <v>Normal</v>
      </c>
      <c r="H743" s="20" t="s">
        <v>2857</v>
      </c>
      <c r="I743" s="22" t="s">
        <v>2452</v>
      </c>
      <c r="J743" s="20" t="s">
        <v>90</v>
      </c>
      <c r="K743" s="20" t="s">
        <v>37</v>
      </c>
    </row>
    <row r="744" spans="2:11" x14ac:dyDescent="0.35">
      <c r="B744" s="26" t="str">
        <v>Durant</v>
      </c>
      <c r="C744" s="26" t="str">
        <v>632</v>
      </c>
      <c r="D744" s="26" t="str">
        <v>5</v>
      </c>
      <c r="E744" s="26" t="str">
        <v>Normal</v>
      </c>
      <c r="H744" s="20" t="s">
        <v>2861</v>
      </c>
      <c r="I744" s="22" t="s">
        <v>2456</v>
      </c>
      <c r="J744" s="20" t="s">
        <v>90</v>
      </c>
      <c r="K744" s="20" t="s">
        <v>37</v>
      </c>
    </row>
    <row r="745" spans="2:11" x14ac:dyDescent="0.35">
      <c r="B745" s="26" t="str">
        <v>Deino</v>
      </c>
      <c r="C745" s="26" t="str">
        <v>633</v>
      </c>
      <c r="D745" s="26" t="str">
        <v>5</v>
      </c>
      <c r="E745" s="26" t="str">
        <v>Normal</v>
      </c>
      <c r="H745" s="20" t="s">
        <v>2865</v>
      </c>
      <c r="I745" s="22" t="s">
        <v>2460</v>
      </c>
      <c r="J745" s="20" t="s">
        <v>90</v>
      </c>
      <c r="K745" s="20" t="s">
        <v>913</v>
      </c>
    </row>
    <row r="746" spans="2:11" x14ac:dyDescent="0.35">
      <c r="B746" s="26" t="str">
        <v>Zweilous</v>
      </c>
      <c r="C746" s="26" t="str">
        <v>634</v>
      </c>
      <c r="D746" s="26" t="str">
        <v>5</v>
      </c>
      <c r="E746" s="26" t="str">
        <v>Normal</v>
      </c>
      <c r="H746" s="20" t="s">
        <v>2869</v>
      </c>
      <c r="I746" s="22" t="s">
        <v>2464</v>
      </c>
      <c r="J746" s="20" t="s">
        <v>90</v>
      </c>
      <c r="K746" s="20" t="s">
        <v>913</v>
      </c>
    </row>
    <row r="747" spans="2:11" x14ac:dyDescent="0.35">
      <c r="B747" s="26" t="str">
        <v>Hydreigon</v>
      </c>
      <c r="C747" s="26" t="str">
        <v>635</v>
      </c>
      <c r="D747" s="26" t="str">
        <v>5</v>
      </c>
      <c r="E747" s="26" t="str">
        <v>Normal</v>
      </c>
      <c r="H747" s="20" t="s">
        <v>2873</v>
      </c>
      <c r="I747" s="22" t="s">
        <v>856</v>
      </c>
      <c r="J747" s="20" t="s">
        <v>90</v>
      </c>
      <c r="K747" s="20" t="s">
        <v>913</v>
      </c>
    </row>
    <row r="748" spans="2:11" x14ac:dyDescent="0.35">
      <c r="B748" s="26" t="str">
        <v>Larvesta</v>
      </c>
      <c r="C748" s="26" t="str">
        <v>636</v>
      </c>
      <c r="D748" s="26" t="str">
        <v>5</v>
      </c>
      <c r="E748" s="26" t="str">
        <v>Normal</v>
      </c>
      <c r="H748" s="20" t="s">
        <v>2877</v>
      </c>
      <c r="I748" s="22" t="s">
        <v>2471</v>
      </c>
      <c r="J748" s="20" t="s">
        <v>90</v>
      </c>
      <c r="K748" s="20" t="s">
        <v>913</v>
      </c>
    </row>
    <row r="749" spans="2:11" x14ac:dyDescent="0.35">
      <c r="B749" s="26" t="str">
        <v>Volcarona</v>
      </c>
      <c r="C749" s="26" t="str">
        <v>637</v>
      </c>
      <c r="D749" s="26" t="str">
        <v>5</v>
      </c>
      <c r="E749" s="26" t="str">
        <v>Normal</v>
      </c>
      <c r="H749" s="20" t="s">
        <v>2881</v>
      </c>
      <c r="I749" s="22" t="s">
        <v>2471</v>
      </c>
      <c r="J749" s="20" t="s">
        <v>90</v>
      </c>
      <c r="K749" s="20" t="s">
        <v>913</v>
      </c>
    </row>
    <row r="750" spans="2:11" x14ac:dyDescent="0.35">
      <c r="B750" s="26" t="str">
        <v>Cobalion</v>
      </c>
      <c r="C750" s="26" t="str">
        <v>638</v>
      </c>
      <c r="D750" s="26" t="str">
        <v>5</v>
      </c>
      <c r="E750" s="26" t="str">
        <v>Sub Legendary</v>
      </c>
      <c r="H750" s="20" t="s">
        <v>2883</v>
      </c>
      <c r="I750" s="22" t="s">
        <v>2475</v>
      </c>
      <c r="J750" s="20" t="s">
        <v>90</v>
      </c>
      <c r="K750" s="20" t="s">
        <v>913</v>
      </c>
    </row>
    <row r="751" spans="2:11" x14ac:dyDescent="0.35">
      <c r="B751" s="26" t="str">
        <v>Terrakion</v>
      </c>
      <c r="C751" s="26" t="str">
        <v>639</v>
      </c>
      <c r="D751" s="26" t="str">
        <v>5</v>
      </c>
      <c r="E751" s="26" t="str">
        <v>Sub Legendary</v>
      </c>
      <c r="H751" s="20" t="s">
        <v>2887</v>
      </c>
      <c r="I751" s="22" t="s">
        <v>2475</v>
      </c>
      <c r="J751" s="20" t="s">
        <v>90</v>
      </c>
      <c r="K751" s="20" t="s">
        <v>913</v>
      </c>
    </row>
    <row r="752" spans="2:11" x14ac:dyDescent="0.35">
      <c r="B752" s="26" t="str">
        <v>Virizion</v>
      </c>
      <c r="C752" s="26" t="str">
        <v>640</v>
      </c>
      <c r="D752" s="26" t="str">
        <v>5</v>
      </c>
      <c r="E752" s="26" t="str">
        <v>Sub Legendary</v>
      </c>
      <c r="H752" s="20" t="s">
        <v>2889</v>
      </c>
      <c r="I752" s="22" t="s">
        <v>2479</v>
      </c>
      <c r="J752" s="20" t="s">
        <v>90</v>
      </c>
      <c r="K752" s="20" t="s">
        <v>943</v>
      </c>
    </row>
    <row r="753" spans="2:11" x14ac:dyDescent="0.35">
      <c r="B753" s="26" t="str">
        <v>Tornadus Incarnate Forme</v>
      </c>
      <c r="C753" s="26" t="str">
        <v>641</v>
      </c>
      <c r="D753" s="26" t="str">
        <v>5</v>
      </c>
      <c r="E753" s="26" t="str">
        <v>Sub Legendary</v>
      </c>
      <c r="H753" s="20" t="s">
        <v>2893</v>
      </c>
      <c r="I753" s="22" t="s">
        <v>2483</v>
      </c>
      <c r="J753" s="20" t="s">
        <v>90</v>
      </c>
      <c r="K753" s="20" t="s">
        <v>943</v>
      </c>
    </row>
    <row r="754" spans="2:11" x14ac:dyDescent="0.35">
      <c r="B754" s="26" t="str">
        <v>Tornadus Therian Forme</v>
      </c>
      <c r="C754" s="26" t="str">
        <v>641</v>
      </c>
      <c r="D754" s="26" t="str">
        <v>5</v>
      </c>
      <c r="E754" s="26" t="str">
        <v>Sub Legendary</v>
      </c>
      <c r="H754" s="20" t="s">
        <v>2897</v>
      </c>
      <c r="I754" s="22" t="s">
        <v>2487</v>
      </c>
      <c r="J754" s="20" t="s">
        <v>90</v>
      </c>
      <c r="K754" s="20" t="s">
        <v>913</v>
      </c>
    </row>
    <row r="755" spans="2:11" x14ac:dyDescent="0.35">
      <c r="B755" s="26" t="str">
        <v>Thundurus Incarnate Forme</v>
      </c>
      <c r="C755" s="26" t="str">
        <v>642</v>
      </c>
      <c r="D755" s="26" t="str">
        <v>5</v>
      </c>
      <c r="E755" s="26" t="str">
        <v>Sub Legendary</v>
      </c>
      <c r="H755" s="20" t="s">
        <v>2901</v>
      </c>
      <c r="I755" s="22" t="s">
        <v>2487</v>
      </c>
      <c r="J755" s="20" t="s">
        <v>90</v>
      </c>
      <c r="K755" s="20" t="s">
        <v>913</v>
      </c>
    </row>
    <row r="756" spans="2:11" x14ac:dyDescent="0.35">
      <c r="B756" s="26" t="str">
        <v>Thundurus Therian Forme</v>
      </c>
      <c r="C756" s="26" t="str">
        <v>642</v>
      </c>
      <c r="D756" s="26" t="str">
        <v>5</v>
      </c>
      <c r="E756" s="26" t="str">
        <v>Sub Legendary</v>
      </c>
      <c r="H756" s="20" t="s">
        <v>2903</v>
      </c>
      <c r="I756" s="22" t="s">
        <v>2491</v>
      </c>
      <c r="J756" s="20" t="s">
        <v>90</v>
      </c>
      <c r="K756" s="20" t="s">
        <v>943</v>
      </c>
    </row>
    <row r="757" spans="2:11" x14ac:dyDescent="0.35">
      <c r="B757" s="26" t="str">
        <v>Reshiram</v>
      </c>
      <c r="C757" s="26" t="str">
        <v>643</v>
      </c>
      <c r="D757" s="26" t="str">
        <v>5</v>
      </c>
      <c r="E757" s="26" t="str">
        <v>Legendary</v>
      </c>
      <c r="H757" s="20" t="s">
        <v>2906</v>
      </c>
      <c r="I757" s="22" t="s">
        <v>2491</v>
      </c>
      <c r="J757" s="20" t="s">
        <v>90</v>
      </c>
      <c r="K757" s="20" t="s">
        <v>943</v>
      </c>
    </row>
    <row r="758" spans="2:11" x14ac:dyDescent="0.35">
      <c r="B758" s="26" t="str">
        <v>Zekrom</v>
      </c>
      <c r="C758" s="26" t="str">
        <v>644</v>
      </c>
      <c r="D758" s="26" t="str">
        <v>5</v>
      </c>
      <c r="E758" s="26" t="str">
        <v>Legendary</v>
      </c>
      <c r="H758" s="20" t="s">
        <v>2908</v>
      </c>
      <c r="I758" s="22" t="s">
        <v>2491</v>
      </c>
      <c r="J758" s="20" t="s">
        <v>90</v>
      </c>
      <c r="K758" s="20" t="s">
        <v>943</v>
      </c>
    </row>
    <row r="759" spans="2:11" x14ac:dyDescent="0.35">
      <c r="B759" s="26" t="str">
        <v>Landorus Incarnate Forme</v>
      </c>
      <c r="C759" s="26" t="str">
        <v>645</v>
      </c>
      <c r="D759" s="26" t="str">
        <v>5</v>
      </c>
      <c r="E759" s="26" t="str">
        <v>Sub Legendary</v>
      </c>
      <c r="H759" s="20" t="s">
        <v>2910</v>
      </c>
      <c r="I759" s="22" t="s">
        <v>2495</v>
      </c>
      <c r="J759" s="20" t="s">
        <v>90</v>
      </c>
      <c r="K759" s="20" t="s">
        <v>952</v>
      </c>
    </row>
    <row r="760" spans="2:11" x14ac:dyDescent="0.35">
      <c r="B760" s="26" t="str">
        <v>Landorus Therian Forme</v>
      </c>
      <c r="C760" s="26" t="str">
        <v>645</v>
      </c>
      <c r="D760" s="26" t="str">
        <v>5</v>
      </c>
      <c r="E760" s="26" t="str">
        <v>Sub Legendary</v>
      </c>
      <c r="H760" s="20" t="s">
        <v>2914</v>
      </c>
      <c r="I760" s="22" t="s">
        <v>2495</v>
      </c>
      <c r="J760" s="20" t="s">
        <v>90</v>
      </c>
      <c r="K760" s="20" t="s">
        <v>952</v>
      </c>
    </row>
    <row r="761" spans="2:11" x14ac:dyDescent="0.35">
      <c r="B761" s="26" t="str">
        <v>Kyurem</v>
      </c>
      <c r="C761" s="26" t="str">
        <v>646</v>
      </c>
      <c r="D761" s="26" t="str">
        <v>5</v>
      </c>
      <c r="E761" s="26" t="str">
        <v>Legendary</v>
      </c>
      <c r="H761" s="20" t="s">
        <v>2916</v>
      </c>
      <c r="I761" s="22" t="s">
        <v>2499</v>
      </c>
      <c r="J761" s="20" t="s">
        <v>90</v>
      </c>
      <c r="K761" s="20" t="s">
        <v>952</v>
      </c>
    </row>
    <row r="762" spans="2:11" x14ac:dyDescent="0.35">
      <c r="B762" s="26" t="str">
        <v>Black Kyurem</v>
      </c>
      <c r="C762" s="26" t="str">
        <v>646</v>
      </c>
      <c r="D762" s="26" t="str">
        <v>5</v>
      </c>
      <c r="E762" s="26" t="str">
        <v>Legendary</v>
      </c>
      <c r="H762" s="20" t="s">
        <v>2920</v>
      </c>
      <c r="I762" s="22" t="s">
        <v>2499</v>
      </c>
      <c r="J762" s="20" t="s">
        <v>90</v>
      </c>
      <c r="K762" s="20" t="s">
        <v>952</v>
      </c>
    </row>
    <row r="763" spans="2:11" x14ac:dyDescent="0.35">
      <c r="B763" s="26" t="str">
        <v>White Kyurem</v>
      </c>
      <c r="C763" s="26" t="str">
        <v>646</v>
      </c>
      <c r="D763" s="26" t="str">
        <v>5</v>
      </c>
      <c r="E763" s="26" t="str">
        <v>Legendary</v>
      </c>
      <c r="H763" s="20" t="s">
        <v>2922</v>
      </c>
      <c r="I763" s="22" t="s">
        <v>2503</v>
      </c>
      <c r="J763" s="20" t="s">
        <v>90</v>
      </c>
      <c r="K763" s="20" t="s">
        <v>952</v>
      </c>
    </row>
    <row r="764" spans="2:11" x14ac:dyDescent="0.35">
      <c r="B764" s="26" t="str">
        <v>Keldeo Ordinary Forme</v>
      </c>
      <c r="C764" s="26" t="str">
        <v>647</v>
      </c>
      <c r="D764" s="26" t="str">
        <v>5</v>
      </c>
      <c r="E764" s="26" t="str">
        <v>Mythical</v>
      </c>
      <c r="H764" s="20" t="s">
        <v>2925</v>
      </c>
      <c r="I764" s="22" t="s">
        <v>2505</v>
      </c>
      <c r="J764" s="20" t="s">
        <v>95</v>
      </c>
      <c r="K764" s="20" t="s">
        <v>37</v>
      </c>
    </row>
    <row r="765" spans="2:11" x14ac:dyDescent="0.35">
      <c r="B765" s="26" t="str">
        <v>Keldeo Resolute Forme</v>
      </c>
      <c r="C765" s="26" t="str">
        <v>647</v>
      </c>
      <c r="D765" s="26" t="str">
        <v>5</v>
      </c>
      <c r="E765" s="26" t="str">
        <v>Mythical</v>
      </c>
      <c r="H765" s="20" t="s">
        <v>2930</v>
      </c>
      <c r="I765" s="22" t="s">
        <v>2509</v>
      </c>
      <c r="J765" s="20" t="s">
        <v>95</v>
      </c>
      <c r="K765" s="20" t="s">
        <v>37</v>
      </c>
    </row>
    <row r="766" spans="2:11" x14ac:dyDescent="0.35">
      <c r="B766" s="26" t="str">
        <v>Meloetta Aria Forme</v>
      </c>
      <c r="C766" s="26" t="str">
        <v>648</v>
      </c>
      <c r="D766" s="26" t="str">
        <v>5</v>
      </c>
      <c r="E766" s="26" t="str">
        <v>Mythical</v>
      </c>
      <c r="H766" s="20" t="s">
        <v>2934</v>
      </c>
      <c r="I766" s="22" t="s">
        <v>2513</v>
      </c>
      <c r="J766" s="20" t="s">
        <v>95</v>
      </c>
      <c r="K766" s="20" t="s">
        <v>37</v>
      </c>
    </row>
    <row r="767" spans="2:11" x14ac:dyDescent="0.35">
      <c r="B767" s="26" t="str">
        <v>Meloetta Pirouette Forme</v>
      </c>
      <c r="C767" s="26" t="str">
        <v>648</v>
      </c>
      <c r="D767" s="26" t="str">
        <v>5</v>
      </c>
      <c r="E767" s="26" t="str">
        <v>Mythical</v>
      </c>
      <c r="H767" s="20" t="s">
        <v>2938</v>
      </c>
      <c r="I767" s="22" t="s">
        <v>2517</v>
      </c>
      <c r="J767" s="20" t="s">
        <v>95</v>
      </c>
      <c r="K767" s="20" t="s">
        <v>37</v>
      </c>
    </row>
    <row r="768" spans="2:11" x14ac:dyDescent="0.35">
      <c r="B768" s="26" t="str">
        <v>Genesect</v>
      </c>
      <c r="C768" s="26" t="str">
        <v>649</v>
      </c>
      <c r="D768" s="26" t="str">
        <v>5</v>
      </c>
      <c r="E768" s="26" t="str">
        <v>Mythical</v>
      </c>
      <c r="H768" s="20" t="s">
        <v>2943</v>
      </c>
      <c r="I768" s="22" t="s">
        <v>2521</v>
      </c>
      <c r="J768" s="20" t="s">
        <v>95</v>
      </c>
      <c r="K768" s="20" t="s">
        <v>37</v>
      </c>
    </row>
    <row r="769" spans="2:11" x14ac:dyDescent="0.35">
      <c r="B769" s="26" t="str">
        <v>Chespin</v>
      </c>
      <c r="C769" s="26" t="str">
        <v>650</v>
      </c>
      <c r="D769" s="26" t="str">
        <v>6</v>
      </c>
      <c r="E769" s="26" t="str">
        <v>Normal</v>
      </c>
      <c r="H769" s="20" t="s">
        <v>2947</v>
      </c>
      <c r="I769" s="22" t="s">
        <v>2523</v>
      </c>
      <c r="J769" s="20" t="s">
        <v>95</v>
      </c>
      <c r="K769" s="20" t="s">
        <v>37</v>
      </c>
    </row>
    <row r="770" spans="2:11" x14ac:dyDescent="0.35">
      <c r="B770" s="26" t="str">
        <v>Quilladin</v>
      </c>
      <c r="C770" s="26" t="str">
        <v>651</v>
      </c>
      <c r="D770" s="26" t="str">
        <v>6</v>
      </c>
      <c r="E770" s="26" t="str">
        <v>Normal</v>
      </c>
      <c r="H770" s="20" t="s">
        <v>2951</v>
      </c>
      <c r="I770" s="22" t="s">
        <v>2528</v>
      </c>
      <c r="J770" s="20" t="s">
        <v>95</v>
      </c>
      <c r="K770" s="20" t="s">
        <v>37</v>
      </c>
    </row>
    <row r="771" spans="2:11" x14ac:dyDescent="0.35">
      <c r="B771" s="26" t="str">
        <v>Chesnaught</v>
      </c>
      <c r="C771" s="26" t="str">
        <v>652</v>
      </c>
      <c r="D771" s="26" t="str">
        <v>6</v>
      </c>
      <c r="E771" s="26" t="str">
        <v>Normal</v>
      </c>
      <c r="H771" s="20" t="s">
        <v>2955</v>
      </c>
      <c r="I771" s="22" t="s">
        <v>2530</v>
      </c>
      <c r="J771" s="20" t="s">
        <v>95</v>
      </c>
      <c r="K771" s="20" t="s">
        <v>37</v>
      </c>
    </row>
    <row r="772" spans="2:11" x14ac:dyDescent="0.35">
      <c r="B772" s="26" t="str">
        <v>Fennekin</v>
      </c>
      <c r="C772" s="26" t="str">
        <v>653</v>
      </c>
      <c r="D772" s="26" t="str">
        <v>6</v>
      </c>
      <c r="E772" s="26" t="str">
        <v>Normal</v>
      </c>
      <c r="H772" s="20" t="s">
        <v>2958</v>
      </c>
      <c r="I772" s="22" t="s">
        <v>2532</v>
      </c>
      <c r="J772" s="20" t="s">
        <v>95</v>
      </c>
      <c r="K772" s="20" t="s">
        <v>37</v>
      </c>
    </row>
    <row r="773" spans="2:11" x14ac:dyDescent="0.35">
      <c r="B773" s="26" t="str">
        <v>Braixen</v>
      </c>
      <c r="C773" s="26" t="str">
        <v>654</v>
      </c>
      <c r="D773" s="26" t="str">
        <v>6</v>
      </c>
      <c r="E773" s="26" t="str">
        <v>Normal</v>
      </c>
      <c r="H773" s="20" t="s">
        <v>2962</v>
      </c>
      <c r="I773" s="22" t="s">
        <v>2532</v>
      </c>
      <c r="J773" s="20" t="s">
        <v>95</v>
      </c>
      <c r="K773" s="20" t="s">
        <v>37</v>
      </c>
    </row>
    <row r="774" spans="2:11" x14ac:dyDescent="0.35">
      <c r="B774" s="26" t="str">
        <v>Delphox</v>
      </c>
      <c r="C774" s="26" t="str">
        <v>655</v>
      </c>
      <c r="D774" s="26" t="str">
        <v>6</v>
      </c>
      <c r="E774" s="26" t="str">
        <v>Normal</v>
      </c>
      <c r="H774" s="20" t="s">
        <v>2965</v>
      </c>
      <c r="I774" s="22" t="s">
        <v>2534</v>
      </c>
      <c r="J774" s="20" t="s">
        <v>95</v>
      </c>
      <c r="K774" s="20" t="s">
        <v>37</v>
      </c>
    </row>
    <row r="775" spans="2:11" x14ac:dyDescent="0.35">
      <c r="B775" s="26" t="str">
        <v>Froakie</v>
      </c>
      <c r="C775" s="26" t="str">
        <v>656</v>
      </c>
      <c r="D775" s="26" t="str">
        <v>6</v>
      </c>
      <c r="E775" s="26" t="str">
        <v>Normal</v>
      </c>
      <c r="H775" s="20" t="s">
        <v>2970</v>
      </c>
      <c r="I775" s="22" t="s">
        <v>2538</v>
      </c>
      <c r="J775" s="20" t="s">
        <v>95</v>
      </c>
      <c r="K775" s="20" t="s">
        <v>37</v>
      </c>
    </row>
    <row r="776" spans="2:11" x14ac:dyDescent="0.35">
      <c r="B776" s="26" t="str">
        <v>Frogadier</v>
      </c>
      <c r="C776" s="26" t="str">
        <v>657</v>
      </c>
      <c r="D776" s="26" t="str">
        <v>6</v>
      </c>
      <c r="E776" s="26" t="str">
        <v>Normal</v>
      </c>
      <c r="H776" s="20" t="s">
        <v>2974</v>
      </c>
      <c r="I776" s="22" t="s">
        <v>2542</v>
      </c>
      <c r="J776" s="20" t="s">
        <v>95</v>
      </c>
      <c r="K776" s="20" t="s">
        <v>37</v>
      </c>
    </row>
    <row r="777" spans="2:11" x14ac:dyDescent="0.35">
      <c r="B777" s="26" t="str">
        <v>Greninja</v>
      </c>
      <c r="C777" s="26" t="str">
        <v>658</v>
      </c>
      <c r="D777" s="26" t="str">
        <v>6</v>
      </c>
      <c r="E777" s="26" t="str">
        <v>Normal</v>
      </c>
      <c r="H777" s="20" t="s">
        <v>2979</v>
      </c>
      <c r="I777" s="22" t="s">
        <v>2546</v>
      </c>
      <c r="J777" s="20" t="s">
        <v>95</v>
      </c>
      <c r="K777" s="20" t="s">
        <v>37</v>
      </c>
    </row>
    <row r="778" spans="2:11" x14ac:dyDescent="0.35">
      <c r="B778" s="26" t="str">
        <v>Ash-Greninja</v>
      </c>
      <c r="C778" s="26" t="str">
        <v>658</v>
      </c>
      <c r="D778" s="26" t="str">
        <v>6</v>
      </c>
      <c r="E778" s="26" t="str">
        <v>Normal</v>
      </c>
      <c r="H778" s="20" t="s">
        <v>2983</v>
      </c>
      <c r="I778" s="22" t="s">
        <v>2550</v>
      </c>
      <c r="J778" s="20" t="s">
        <v>95</v>
      </c>
      <c r="K778" s="20" t="s">
        <v>37</v>
      </c>
    </row>
    <row r="779" spans="2:11" x14ac:dyDescent="0.35">
      <c r="B779" s="26" t="str">
        <v>Bunnelby</v>
      </c>
      <c r="C779" s="26" t="str">
        <v>659</v>
      </c>
      <c r="D779" s="26" t="str">
        <v>6</v>
      </c>
      <c r="E779" s="26" t="str">
        <v>Normal</v>
      </c>
      <c r="H779" s="20" t="s">
        <v>2987</v>
      </c>
      <c r="I779" s="22" t="s">
        <v>2554</v>
      </c>
      <c r="J779" s="20" t="s">
        <v>95</v>
      </c>
      <c r="K779" s="20" t="s">
        <v>37</v>
      </c>
    </row>
    <row r="780" spans="2:11" x14ac:dyDescent="0.35">
      <c r="B780" s="26" t="str">
        <v>Diggersby</v>
      </c>
      <c r="C780" s="26" t="str">
        <v>660</v>
      </c>
      <c r="D780" s="26" t="str">
        <v>6</v>
      </c>
      <c r="E780" s="26" t="str">
        <v>Normal</v>
      </c>
      <c r="H780" s="20" t="s">
        <v>2991</v>
      </c>
      <c r="I780" s="22" t="s">
        <v>2558</v>
      </c>
      <c r="J780" s="20" t="s">
        <v>95</v>
      </c>
      <c r="K780" s="20" t="s">
        <v>37</v>
      </c>
    </row>
    <row r="781" spans="2:11" x14ac:dyDescent="0.35">
      <c r="B781" s="26" t="str">
        <v>Fletchling</v>
      </c>
      <c r="C781" s="26" t="str">
        <v>661</v>
      </c>
      <c r="D781" s="26" t="str">
        <v>6</v>
      </c>
      <c r="E781" s="26" t="str">
        <v>Normal</v>
      </c>
      <c r="H781" s="20" t="s">
        <v>2995</v>
      </c>
      <c r="I781" s="22" t="s">
        <v>2563</v>
      </c>
      <c r="J781" s="20" t="s">
        <v>95</v>
      </c>
      <c r="K781" s="20" t="s">
        <v>37</v>
      </c>
    </row>
    <row r="782" spans="2:11" x14ac:dyDescent="0.35">
      <c r="B782" s="26" t="str">
        <v>Fletchinder</v>
      </c>
      <c r="C782" s="26" t="str">
        <v>662</v>
      </c>
      <c r="D782" s="26" t="str">
        <v>6</v>
      </c>
      <c r="E782" s="26" t="str">
        <v>Normal</v>
      </c>
      <c r="H782" s="20" t="s">
        <v>2997</v>
      </c>
      <c r="I782" s="22" t="s">
        <v>2566</v>
      </c>
      <c r="J782" s="20" t="s">
        <v>95</v>
      </c>
      <c r="K782" s="20" t="s">
        <v>37</v>
      </c>
    </row>
    <row r="783" spans="2:11" x14ac:dyDescent="0.35">
      <c r="B783" s="26" t="str">
        <v>Talonflame</v>
      </c>
      <c r="C783" s="26" t="str">
        <v>663</v>
      </c>
      <c r="D783" s="26" t="str">
        <v>6</v>
      </c>
      <c r="E783" s="26" t="str">
        <v>Normal</v>
      </c>
      <c r="H783" s="20" t="s">
        <v>3001</v>
      </c>
      <c r="I783" s="22" t="s">
        <v>2570</v>
      </c>
      <c r="J783" s="20" t="s">
        <v>95</v>
      </c>
      <c r="K783" s="20" t="s">
        <v>37</v>
      </c>
    </row>
    <row r="784" spans="2:11" x14ac:dyDescent="0.35">
      <c r="B784" s="26" t="str">
        <v>Scatterbug</v>
      </c>
      <c r="C784" s="26" t="str">
        <v>664</v>
      </c>
      <c r="D784" s="26" t="str">
        <v>6</v>
      </c>
      <c r="E784" s="26" t="str">
        <v>Normal</v>
      </c>
      <c r="H784" s="20" t="s">
        <v>3005</v>
      </c>
      <c r="I784" s="22" t="s">
        <v>2574</v>
      </c>
      <c r="J784" s="20" t="s">
        <v>95</v>
      </c>
      <c r="K784" s="20" t="s">
        <v>37</v>
      </c>
    </row>
    <row r="785" spans="2:11" x14ac:dyDescent="0.35">
      <c r="B785" s="26" t="str">
        <v>Spewpa</v>
      </c>
      <c r="C785" s="26" t="str">
        <v>665</v>
      </c>
      <c r="D785" s="26" t="str">
        <v>6</v>
      </c>
      <c r="E785" s="26" t="str">
        <v>Normal</v>
      </c>
      <c r="H785" s="20" t="s">
        <v>3010</v>
      </c>
      <c r="I785" s="22" t="s">
        <v>1475</v>
      </c>
      <c r="J785" s="20" t="s">
        <v>95</v>
      </c>
      <c r="K785" s="20" t="s">
        <v>37</v>
      </c>
    </row>
    <row r="786" spans="2:11" x14ac:dyDescent="0.35">
      <c r="B786" s="26" t="str">
        <v>Vivillon</v>
      </c>
      <c r="C786" s="26" t="str">
        <v>666</v>
      </c>
      <c r="D786" s="26" t="str">
        <v>6</v>
      </c>
      <c r="E786" s="26" t="str">
        <v>Normal</v>
      </c>
      <c r="H786" s="20" t="s">
        <v>3013</v>
      </c>
      <c r="I786" s="22" t="s">
        <v>2582</v>
      </c>
      <c r="J786" s="20" t="s">
        <v>95</v>
      </c>
      <c r="K786" s="20" t="s">
        <v>37</v>
      </c>
    </row>
    <row r="787" spans="2:11" x14ac:dyDescent="0.35">
      <c r="B787" s="26" t="str">
        <v>Litleo</v>
      </c>
      <c r="C787" s="26" t="str">
        <v>667</v>
      </c>
      <c r="D787" s="26" t="str">
        <v>6</v>
      </c>
      <c r="E787" s="26" t="str">
        <v>Normal</v>
      </c>
      <c r="H787" s="20" t="s">
        <v>3016</v>
      </c>
      <c r="I787" s="22" t="s">
        <v>2586</v>
      </c>
      <c r="J787" s="20" t="s">
        <v>95</v>
      </c>
      <c r="K787" s="20" t="s">
        <v>37</v>
      </c>
    </row>
    <row r="788" spans="2:11" x14ac:dyDescent="0.35">
      <c r="B788" s="26" t="str">
        <v>Pyroar</v>
      </c>
      <c r="C788" s="26" t="str">
        <v>668</v>
      </c>
      <c r="D788" s="26" t="str">
        <v>6</v>
      </c>
      <c r="E788" s="26" t="str">
        <v>Normal</v>
      </c>
      <c r="H788" s="20" t="s">
        <v>3021</v>
      </c>
      <c r="I788" s="22" t="s">
        <v>2590</v>
      </c>
      <c r="J788" s="20" t="s">
        <v>95</v>
      </c>
      <c r="K788" s="20" t="s">
        <v>37</v>
      </c>
    </row>
    <row r="789" spans="2:11" x14ac:dyDescent="0.35">
      <c r="B789" s="26" t="str">
        <v>FlabĂ©bĂ©</v>
      </c>
      <c r="C789" s="26" t="str">
        <v>669</v>
      </c>
      <c r="D789" s="26" t="str">
        <v>6</v>
      </c>
      <c r="E789" s="26" t="str">
        <v>Normal</v>
      </c>
      <c r="H789" s="20" t="s">
        <v>3025</v>
      </c>
      <c r="I789" s="22" t="s">
        <v>2594</v>
      </c>
      <c r="J789" s="20" t="s">
        <v>95</v>
      </c>
      <c r="K789" s="20" t="s">
        <v>37</v>
      </c>
    </row>
    <row r="790" spans="2:11" x14ac:dyDescent="0.35">
      <c r="B790" s="26" t="str">
        <v>Floette</v>
      </c>
      <c r="C790" s="26" t="str">
        <v>670</v>
      </c>
      <c r="D790" s="26" t="str">
        <v>6</v>
      </c>
      <c r="E790" s="26" t="str">
        <v>Normal</v>
      </c>
      <c r="H790" s="20" t="s">
        <v>3029</v>
      </c>
      <c r="I790" s="22" t="s">
        <v>2598</v>
      </c>
      <c r="J790" s="20" t="s">
        <v>95</v>
      </c>
      <c r="K790" s="20" t="s">
        <v>37</v>
      </c>
    </row>
    <row r="791" spans="2:11" x14ac:dyDescent="0.35">
      <c r="B791" s="26" t="str">
        <v>Florges</v>
      </c>
      <c r="C791" s="26" t="str">
        <v>671</v>
      </c>
      <c r="D791" s="26" t="str">
        <v>6</v>
      </c>
      <c r="E791" s="26" t="str">
        <v>Normal</v>
      </c>
      <c r="H791" s="20" t="s">
        <v>3033</v>
      </c>
      <c r="I791" s="22" t="s">
        <v>2601</v>
      </c>
      <c r="J791" s="20" t="s">
        <v>95</v>
      </c>
      <c r="K791" s="20" t="s">
        <v>37</v>
      </c>
    </row>
    <row r="792" spans="2:11" x14ac:dyDescent="0.35">
      <c r="B792" s="26" t="str">
        <v>Skiddo</v>
      </c>
      <c r="C792" s="26" t="str">
        <v>672</v>
      </c>
      <c r="D792" s="26" t="str">
        <v>6</v>
      </c>
      <c r="E792" s="26" t="str">
        <v>Normal</v>
      </c>
      <c r="H792" s="20" t="s">
        <v>3037</v>
      </c>
      <c r="I792" s="22" t="s">
        <v>2605</v>
      </c>
      <c r="J792" s="20" t="s">
        <v>95</v>
      </c>
      <c r="K792" s="20" t="s">
        <v>37</v>
      </c>
    </row>
    <row r="793" spans="2:11" x14ac:dyDescent="0.35">
      <c r="B793" s="26" t="str">
        <v>Gogoat</v>
      </c>
      <c r="C793" s="26" t="str">
        <v>673</v>
      </c>
      <c r="D793" s="26" t="str">
        <v>6</v>
      </c>
      <c r="E793" s="26" t="str">
        <v>Normal</v>
      </c>
      <c r="H793" s="20" t="s">
        <v>3041</v>
      </c>
      <c r="I793" s="22" t="s">
        <v>2609</v>
      </c>
      <c r="J793" s="20" t="s">
        <v>95</v>
      </c>
      <c r="K793" s="20" t="s">
        <v>37</v>
      </c>
    </row>
    <row r="794" spans="2:11" x14ac:dyDescent="0.35">
      <c r="B794" s="26" t="str">
        <v>Pancham</v>
      </c>
      <c r="C794" s="26" t="str">
        <v>674</v>
      </c>
      <c r="D794" s="26" t="str">
        <v>6</v>
      </c>
      <c r="E794" s="26" t="str">
        <v>Normal</v>
      </c>
      <c r="H794" s="20" t="s">
        <v>3045</v>
      </c>
      <c r="I794" s="22" t="s">
        <v>2609</v>
      </c>
      <c r="J794" s="20" t="s">
        <v>95</v>
      </c>
      <c r="K794" s="20" t="s">
        <v>37</v>
      </c>
    </row>
    <row r="795" spans="2:11" x14ac:dyDescent="0.35">
      <c r="B795" s="26" t="str">
        <v>Pangoro</v>
      </c>
      <c r="C795" s="26" t="str">
        <v>675</v>
      </c>
      <c r="D795" s="26" t="str">
        <v>6</v>
      </c>
      <c r="E795" s="26" t="str">
        <v>Normal</v>
      </c>
      <c r="H795" s="20" t="s">
        <v>3047</v>
      </c>
      <c r="I795" s="22" t="s">
        <v>2613</v>
      </c>
      <c r="J795" s="20" t="s">
        <v>95</v>
      </c>
      <c r="K795" s="20" t="s">
        <v>37</v>
      </c>
    </row>
    <row r="796" spans="2:11" x14ac:dyDescent="0.35">
      <c r="B796" s="26" t="str">
        <v>Furfrou</v>
      </c>
      <c r="C796" s="26" t="str">
        <v>676</v>
      </c>
      <c r="D796" s="26" t="str">
        <v>6</v>
      </c>
      <c r="E796" s="26" t="str">
        <v>Normal</v>
      </c>
      <c r="H796" s="20" t="s">
        <v>3051</v>
      </c>
      <c r="I796" s="22" t="s">
        <v>944</v>
      </c>
      <c r="J796" s="20" t="s">
        <v>95</v>
      </c>
      <c r="K796" s="20" t="s">
        <v>37</v>
      </c>
    </row>
    <row r="797" spans="2:11" x14ac:dyDescent="0.35">
      <c r="B797" s="26" t="str">
        <v>Espurr</v>
      </c>
      <c r="C797" s="26" t="str">
        <v>677</v>
      </c>
      <c r="D797" s="26" t="str">
        <v>6</v>
      </c>
      <c r="E797" s="26" t="str">
        <v>Normal</v>
      </c>
      <c r="H797" s="20" t="s">
        <v>3055</v>
      </c>
      <c r="I797" s="22" t="s">
        <v>2620</v>
      </c>
      <c r="J797" s="20" t="s">
        <v>95</v>
      </c>
      <c r="K797" s="20" t="s">
        <v>37</v>
      </c>
    </row>
    <row r="798" spans="2:11" x14ac:dyDescent="0.35">
      <c r="B798" s="26" t="str">
        <v>Meowstic Male</v>
      </c>
      <c r="C798" s="26" t="str">
        <v>678</v>
      </c>
      <c r="D798" s="26" t="str">
        <v>6</v>
      </c>
      <c r="E798" s="26" t="str">
        <v>Normal</v>
      </c>
      <c r="H798" s="20" t="s">
        <v>3060</v>
      </c>
      <c r="I798" s="22" t="s">
        <v>2620</v>
      </c>
      <c r="J798" s="20" t="s">
        <v>95</v>
      </c>
      <c r="K798" s="20" t="s">
        <v>37</v>
      </c>
    </row>
    <row r="799" spans="2:11" x14ac:dyDescent="0.35">
      <c r="B799" s="26" t="str">
        <v>Meowstic Female</v>
      </c>
      <c r="C799" s="26" t="str">
        <v>678</v>
      </c>
      <c r="D799" s="26" t="str">
        <v>6</v>
      </c>
      <c r="E799" s="26" t="str">
        <v>Normal</v>
      </c>
      <c r="H799" s="20" t="s">
        <v>3062</v>
      </c>
      <c r="I799" s="22" t="s">
        <v>2624</v>
      </c>
      <c r="J799" s="20" t="s">
        <v>95</v>
      </c>
      <c r="K799" s="20" t="s">
        <v>37</v>
      </c>
    </row>
    <row r="800" spans="2:11" x14ac:dyDescent="0.35">
      <c r="B800" s="26" t="str">
        <v>Honedge</v>
      </c>
      <c r="C800" s="26" t="str">
        <v>679</v>
      </c>
      <c r="D800" s="26" t="str">
        <v>6</v>
      </c>
      <c r="E800" s="26" t="str">
        <v>Normal</v>
      </c>
      <c r="H800" s="20" t="s">
        <v>3067</v>
      </c>
      <c r="I800" s="22" t="s">
        <v>2628</v>
      </c>
      <c r="J800" s="20" t="s">
        <v>95</v>
      </c>
      <c r="K800" s="20" t="s">
        <v>37</v>
      </c>
    </row>
    <row r="801" spans="2:11" x14ac:dyDescent="0.35">
      <c r="B801" s="26" t="str">
        <v>Doublade</v>
      </c>
      <c r="C801" s="26" t="str">
        <v>680</v>
      </c>
      <c r="D801" s="26" t="str">
        <v>6</v>
      </c>
      <c r="E801" s="26" t="str">
        <v>Normal</v>
      </c>
      <c r="H801" s="20" t="s">
        <v>3071</v>
      </c>
      <c r="I801" s="22" t="s">
        <v>2632</v>
      </c>
      <c r="J801" s="20" t="s">
        <v>95</v>
      </c>
      <c r="K801" s="20" t="s">
        <v>37</v>
      </c>
    </row>
    <row r="802" spans="2:11" x14ac:dyDescent="0.35">
      <c r="B802" s="26" t="str">
        <v>Aegislash Blade Forme</v>
      </c>
      <c r="C802" s="26" t="str">
        <v>681</v>
      </c>
      <c r="D802" s="26" t="str">
        <v>6</v>
      </c>
      <c r="E802" s="26" t="str">
        <v>Normal</v>
      </c>
      <c r="H802" s="20" t="s">
        <v>3076</v>
      </c>
      <c r="I802" s="22" t="s">
        <v>2636</v>
      </c>
      <c r="J802" s="20" t="s">
        <v>95</v>
      </c>
      <c r="K802" s="20" t="s">
        <v>37</v>
      </c>
    </row>
    <row r="803" spans="2:11" x14ac:dyDescent="0.35">
      <c r="B803" s="26" t="str">
        <v>Aegislash Shield Forme</v>
      </c>
      <c r="C803" s="26" t="str">
        <v>681</v>
      </c>
      <c r="D803" s="26" t="str">
        <v>6</v>
      </c>
      <c r="E803" s="26" t="str">
        <v>Normal</v>
      </c>
      <c r="H803" s="20" t="s">
        <v>3080</v>
      </c>
      <c r="I803" s="22" t="s">
        <v>2640</v>
      </c>
      <c r="J803" s="20" t="s">
        <v>95</v>
      </c>
      <c r="K803" s="20" t="s">
        <v>37</v>
      </c>
    </row>
    <row r="804" spans="2:11" x14ac:dyDescent="0.35">
      <c r="B804" s="26" t="str">
        <v>Spritzee</v>
      </c>
      <c r="C804" s="26" t="str">
        <v>682</v>
      </c>
      <c r="D804" s="26" t="str">
        <v>6</v>
      </c>
      <c r="E804" s="26" t="str">
        <v>Normal</v>
      </c>
      <c r="H804" s="20" t="s">
        <v>3084</v>
      </c>
      <c r="I804" s="22" t="s">
        <v>2644</v>
      </c>
      <c r="J804" s="20" t="s">
        <v>95</v>
      </c>
      <c r="K804" s="20" t="s">
        <v>37</v>
      </c>
    </row>
    <row r="805" spans="2:11" x14ac:dyDescent="0.35">
      <c r="B805" s="26" t="str">
        <v>Aromatisse</v>
      </c>
      <c r="C805" s="26" t="str">
        <v>683</v>
      </c>
      <c r="D805" s="26" t="str">
        <v>6</v>
      </c>
      <c r="E805" s="26" t="str">
        <v>Normal</v>
      </c>
      <c r="H805" s="20" t="s">
        <v>3088</v>
      </c>
      <c r="I805" s="22" t="s">
        <v>2648</v>
      </c>
      <c r="J805" s="20" t="s">
        <v>95</v>
      </c>
      <c r="K805" s="20" t="s">
        <v>37</v>
      </c>
    </row>
    <row r="806" spans="2:11" x14ac:dyDescent="0.35">
      <c r="B806" s="26" t="str">
        <v>Swirlix</v>
      </c>
      <c r="C806" s="26" t="str">
        <v>684</v>
      </c>
      <c r="D806" s="26" t="str">
        <v>6</v>
      </c>
      <c r="E806" s="26" t="str">
        <v>Normal</v>
      </c>
      <c r="H806" s="20" t="s">
        <v>3092</v>
      </c>
      <c r="I806" s="22" t="s">
        <v>2652</v>
      </c>
      <c r="J806" s="20" t="s">
        <v>95</v>
      </c>
      <c r="K806" s="20" t="s">
        <v>37</v>
      </c>
    </row>
    <row r="807" spans="2:11" x14ac:dyDescent="0.35">
      <c r="B807" s="26" t="str">
        <v>Slurpuff</v>
      </c>
      <c r="C807" s="26" t="str">
        <v>685</v>
      </c>
      <c r="D807" s="26" t="str">
        <v>6</v>
      </c>
      <c r="E807" s="26" t="str">
        <v>Normal</v>
      </c>
      <c r="H807" s="20" t="s">
        <v>3096</v>
      </c>
      <c r="I807" s="22" t="s">
        <v>2656</v>
      </c>
      <c r="J807" s="20" t="s">
        <v>95</v>
      </c>
      <c r="K807" s="20" t="s">
        <v>37</v>
      </c>
    </row>
    <row r="808" spans="2:11" x14ac:dyDescent="0.35">
      <c r="B808" s="26" t="str">
        <v>Inkay</v>
      </c>
      <c r="C808" s="26" t="str">
        <v>686</v>
      </c>
      <c r="D808" s="26" t="str">
        <v>6</v>
      </c>
      <c r="E808" s="26" t="str">
        <v>Normal</v>
      </c>
      <c r="H808" s="20" t="s">
        <v>3100</v>
      </c>
      <c r="I808" s="22" t="s">
        <v>2660</v>
      </c>
      <c r="J808" s="20" t="s">
        <v>95</v>
      </c>
      <c r="K808" s="20" t="s">
        <v>37</v>
      </c>
    </row>
    <row r="809" spans="2:11" x14ac:dyDescent="0.35">
      <c r="B809" s="26" t="str">
        <v>Malamar</v>
      </c>
      <c r="C809" s="26" t="str">
        <v>687</v>
      </c>
      <c r="D809" s="26" t="str">
        <v>6</v>
      </c>
      <c r="E809" s="26" t="str">
        <v>Normal</v>
      </c>
      <c r="H809" s="20" t="s">
        <v>3104</v>
      </c>
      <c r="I809" s="22" t="s">
        <v>2663</v>
      </c>
      <c r="J809" s="20" t="s">
        <v>95</v>
      </c>
      <c r="K809" s="20" t="s">
        <v>37</v>
      </c>
    </row>
    <row r="810" spans="2:11" x14ac:dyDescent="0.35">
      <c r="B810" s="26" t="str">
        <v>Binacle</v>
      </c>
      <c r="C810" s="26" t="str">
        <v>688</v>
      </c>
      <c r="D810" s="26" t="str">
        <v>6</v>
      </c>
      <c r="E810" s="26" t="str">
        <v>Normal</v>
      </c>
      <c r="H810" s="20" t="s">
        <v>3108</v>
      </c>
      <c r="I810" s="22" t="s">
        <v>2667</v>
      </c>
      <c r="J810" s="20" t="s">
        <v>95</v>
      </c>
      <c r="K810" s="20" t="s">
        <v>37</v>
      </c>
    </row>
    <row r="811" spans="2:11" x14ac:dyDescent="0.35">
      <c r="B811" s="26" t="str">
        <v>Barbaracle</v>
      </c>
      <c r="C811" s="26" t="str">
        <v>689</v>
      </c>
      <c r="D811" s="26" t="str">
        <v>6</v>
      </c>
      <c r="E811" s="26" t="str">
        <v>Normal</v>
      </c>
      <c r="H811" s="20" t="s">
        <v>3112</v>
      </c>
      <c r="I811" s="22" t="s">
        <v>2671</v>
      </c>
      <c r="J811" s="20" t="s">
        <v>95</v>
      </c>
      <c r="K811" s="20" t="s">
        <v>37</v>
      </c>
    </row>
    <row r="812" spans="2:11" x14ac:dyDescent="0.35">
      <c r="B812" s="26" t="str">
        <v>Skrelp</v>
      </c>
      <c r="C812" s="26" t="str">
        <v>690</v>
      </c>
      <c r="D812" s="26" t="str">
        <v>6</v>
      </c>
      <c r="E812" s="26" t="str">
        <v>Normal</v>
      </c>
      <c r="H812" s="20" t="s">
        <v>3116</v>
      </c>
      <c r="I812" s="22" t="s">
        <v>2675</v>
      </c>
      <c r="J812" s="20" t="s">
        <v>95</v>
      </c>
      <c r="K812" s="20" t="s">
        <v>37</v>
      </c>
    </row>
    <row r="813" spans="2:11" x14ac:dyDescent="0.35">
      <c r="B813" s="26" t="str">
        <v>Dragalge</v>
      </c>
      <c r="C813" s="26" t="str">
        <v>691</v>
      </c>
      <c r="D813" s="26" t="str">
        <v>6</v>
      </c>
      <c r="E813" s="26" t="str">
        <v>Normal</v>
      </c>
      <c r="H813" s="20" t="s">
        <v>3120</v>
      </c>
      <c r="I813" s="22" t="s">
        <v>2679</v>
      </c>
      <c r="J813" s="20" t="s">
        <v>95</v>
      </c>
      <c r="K813" s="20" t="s">
        <v>37</v>
      </c>
    </row>
    <row r="814" spans="2:11" x14ac:dyDescent="0.35">
      <c r="B814" s="26" t="str">
        <v>Clauncher</v>
      </c>
      <c r="C814" s="26" t="str">
        <v>692</v>
      </c>
      <c r="D814" s="26" t="str">
        <v>6</v>
      </c>
      <c r="E814" s="26" t="str">
        <v>Normal</v>
      </c>
      <c r="H814" s="20" t="s">
        <v>3124</v>
      </c>
      <c r="I814" s="22" t="s">
        <v>2683</v>
      </c>
      <c r="J814" s="20" t="s">
        <v>95</v>
      </c>
      <c r="K814" s="20" t="s">
        <v>37</v>
      </c>
    </row>
    <row r="815" spans="2:11" x14ac:dyDescent="0.35">
      <c r="B815" s="26" t="str">
        <v>Clawitzer</v>
      </c>
      <c r="C815" s="26" t="str">
        <v>693</v>
      </c>
      <c r="D815" s="26" t="str">
        <v>6</v>
      </c>
      <c r="E815" s="26" t="str">
        <v>Normal</v>
      </c>
      <c r="H815" s="20" t="s">
        <v>3128</v>
      </c>
      <c r="I815" s="22" t="s">
        <v>2687</v>
      </c>
      <c r="J815" s="20" t="s">
        <v>95</v>
      </c>
      <c r="K815" s="20" t="s">
        <v>37</v>
      </c>
    </row>
    <row r="816" spans="2:11" x14ac:dyDescent="0.35">
      <c r="B816" s="26" t="str">
        <v>Helioptile</v>
      </c>
      <c r="C816" s="26" t="str">
        <v>694</v>
      </c>
      <c r="D816" s="26" t="str">
        <v>6</v>
      </c>
      <c r="E816" s="26" t="str">
        <v>Normal</v>
      </c>
      <c r="H816" s="20" t="s">
        <v>3132</v>
      </c>
      <c r="I816" s="22" t="s">
        <v>2691</v>
      </c>
      <c r="J816" s="20" t="s">
        <v>95</v>
      </c>
      <c r="K816" s="20" t="s">
        <v>37</v>
      </c>
    </row>
    <row r="817" spans="2:11" x14ac:dyDescent="0.35">
      <c r="B817" s="26" t="str">
        <v>Heliolisk</v>
      </c>
      <c r="C817" s="26" t="str">
        <v>695</v>
      </c>
      <c r="D817" s="26" t="str">
        <v>6</v>
      </c>
      <c r="E817" s="26" t="str">
        <v>Normal</v>
      </c>
      <c r="H817" s="20" t="s">
        <v>3136</v>
      </c>
      <c r="I817" s="22" t="s">
        <v>1311</v>
      </c>
      <c r="J817" s="20" t="s">
        <v>95</v>
      </c>
      <c r="K817" s="20" t="s">
        <v>37</v>
      </c>
    </row>
    <row r="818" spans="2:11" x14ac:dyDescent="0.35">
      <c r="B818" s="26" t="str">
        <v>Tyrunt</v>
      </c>
      <c r="C818" s="26" t="str">
        <v>696</v>
      </c>
      <c r="D818" s="26" t="str">
        <v>6</v>
      </c>
      <c r="E818" s="26" t="str">
        <v>Normal</v>
      </c>
      <c r="H818" s="20" t="s">
        <v>3140</v>
      </c>
      <c r="I818" s="22" t="s">
        <v>2698</v>
      </c>
      <c r="J818" s="20" t="s">
        <v>95</v>
      </c>
      <c r="K818" s="20" t="s">
        <v>37</v>
      </c>
    </row>
    <row r="819" spans="2:11" x14ac:dyDescent="0.35">
      <c r="B819" s="26" t="str">
        <v>Tyrantrum</v>
      </c>
      <c r="C819" s="26" t="str">
        <v>697</v>
      </c>
      <c r="D819" s="26" t="str">
        <v>6</v>
      </c>
      <c r="E819" s="26" t="str">
        <v>Normal</v>
      </c>
      <c r="H819" s="20" t="s">
        <v>3144</v>
      </c>
      <c r="I819" s="22" t="s">
        <v>2703</v>
      </c>
      <c r="J819" s="20" t="s">
        <v>95</v>
      </c>
      <c r="K819" s="20" t="s">
        <v>37</v>
      </c>
    </row>
    <row r="820" spans="2:11" x14ac:dyDescent="0.35">
      <c r="B820" s="26" t="str">
        <v>Amaura</v>
      </c>
      <c r="C820" s="26" t="str">
        <v>698</v>
      </c>
      <c r="D820" s="26" t="str">
        <v>6</v>
      </c>
      <c r="E820" s="26" t="str">
        <v>Normal</v>
      </c>
      <c r="H820" s="20" t="s">
        <v>3147</v>
      </c>
      <c r="I820" s="22" t="s">
        <v>2707</v>
      </c>
      <c r="J820" s="20" t="s">
        <v>95</v>
      </c>
      <c r="K820" s="20" t="s">
        <v>37</v>
      </c>
    </row>
    <row r="821" spans="2:11" x14ac:dyDescent="0.35">
      <c r="B821" s="26" t="str">
        <v>Aurorus</v>
      </c>
      <c r="C821" s="26" t="str">
        <v>699</v>
      </c>
      <c r="D821" s="26" t="str">
        <v>6</v>
      </c>
      <c r="E821" s="26" t="str">
        <v>Normal</v>
      </c>
      <c r="H821" s="20" t="s">
        <v>3151</v>
      </c>
      <c r="I821" s="22" t="s">
        <v>2711</v>
      </c>
      <c r="J821" s="20" t="s">
        <v>95</v>
      </c>
      <c r="K821" s="20" t="s">
        <v>37</v>
      </c>
    </row>
    <row r="822" spans="2:11" x14ac:dyDescent="0.35">
      <c r="B822" s="26" t="str">
        <v>Sylveon</v>
      </c>
      <c r="C822" s="26" t="str">
        <v>700</v>
      </c>
      <c r="D822" s="26" t="str">
        <v>6</v>
      </c>
      <c r="E822" s="26" t="str">
        <v>Normal</v>
      </c>
      <c r="H822" s="20" t="s">
        <v>3156</v>
      </c>
      <c r="I822" s="22" t="s">
        <v>2715</v>
      </c>
      <c r="J822" s="20" t="s">
        <v>95</v>
      </c>
      <c r="K822" s="20" t="s">
        <v>37</v>
      </c>
    </row>
    <row r="823" spans="2:11" x14ac:dyDescent="0.35">
      <c r="B823" s="26" t="str">
        <v>Hawlucha</v>
      </c>
      <c r="C823" s="26" t="str">
        <v>701</v>
      </c>
      <c r="D823" s="26" t="str">
        <v>6</v>
      </c>
      <c r="E823" s="26" t="str">
        <v>Normal</v>
      </c>
      <c r="H823" s="20" t="s">
        <v>3160</v>
      </c>
      <c r="I823" s="22" t="s">
        <v>2719</v>
      </c>
      <c r="J823" s="20" t="s">
        <v>95</v>
      </c>
      <c r="K823" s="20" t="s">
        <v>37</v>
      </c>
    </row>
    <row r="824" spans="2:11" x14ac:dyDescent="0.35">
      <c r="B824" s="26" t="str">
        <v>Dedenne</v>
      </c>
      <c r="C824" s="26" t="str">
        <v>702</v>
      </c>
      <c r="D824" s="26" t="str">
        <v>6</v>
      </c>
      <c r="E824" s="26" t="str">
        <v>Normal</v>
      </c>
      <c r="H824" s="20" t="s">
        <v>3164</v>
      </c>
      <c r="I824" s="22" t="s">
        <v>2723</v>
      </c>
      <c r="J824" s="20" t="s">
        <v>95</v>
      </c>
      <c r="K824" s="20" t="s">
        <v>37</v>
      </c>
    </row>
    <row r="825" spans="2:11" x14ac:dyDescent="0.35">
      <c r="B825" s="26" t="str">
        <v>Carbink</v>
      </c>
      <c r="C825" s="26" t="str">
        <v>703</v>
      </c>
      <c r="D825" s="26" t="str">
        <v>6</v>
      </c>
      <c r="E825" s="26" t="str">
        <v>Normal</v>
      </c>
      <c r="H825" s="20" t="s">
        <v>3168</v>
      </c>
      <c r="I825" s="22" t="s">
        <v>2727</v>
      </c>
      <c r="J825" s="20" t="s">
        <v>95</v>
      </c>
      <c r="K825" s="20" t="s">
        <v>37</v>
      </c>
    </row>
    <row r="826" spans="2:11" x14ac:dyDescent="0.35">
      <c r="B826" s="26" t="str">
        <v>Goomy</v>
      </c>
      <c r="C826" s="26" t="str">
        <v>704</v>
      </c>
      <c r="D826" s="26" t="str">
        <v>6</v>
      </c>
      <c r="E826" s="26" t="str">
        <v>Normal</v>
      </c>
      <c r="H826" s="20" t="s">
        <v>3172</v>
      </c>
      <c r="I826" s="22" t="s">
        <v>2731</v>
      </c>
      <c r="J826" s="20" t="s">
        <v>95</v>
      </c>
      <c r="K826" s="20" t="s">
        <v>37</v>
      </c>
    </row>
    <row r="827" spans="2:11" x14ac:dyDescent="0.35">
      <c r="B827" s="26" t="str">
        <v>Sliggoo</v>
      </c>
      <c r="C827" s="26" t="str">
        <v>705</v>
      </c>
      <c r="D827" s="26" t="str">
        <v>6</v>
      </c>
      <c r="E827" s="26" t="str">
        <v>Normal</v>
      </c>
      <c r="H827" s="20" t="s">
        <v>3176</v>
      </c>
      <c r="I827" s="22" t="s">
        <v>2735</v>
      </c>
      <c r="J827" s="20" t="s">
        <v>95</v>
      </c>
      <c r="K827" s="20" t="s">
        <v>37</v>
      </c>
    </row>
    <row r="828" spans="2:11" x14ac:dyDescent="0.35">
      <c r="B828" s="26" t="str">
        <v>Goodra</v>
      </c>
      <c r="C828" s="26" t="str">
        <v>706</v>
      </c>
      <c r="D828" s="26" t="str">
        <v>6</v>
      </c>
      <c r="E828" s="26" t="str">
        <v>Normal</v>
      </c>
      <c r="H828" s="20" t="s">
        <v>3180</v>
      </c>
      <c r="I828" s="22" t="s">
        <v>2735</v>
      </c>
      <c r="J828" s="20" t="s">
        <v>95</v>
      </c>
      <c r="K828" s="20" t="s">
        <v>37</v>
      </c>
    </row>
    <row r="829" spans="2:11" x14ac:dyDescent="0.35">
      <c r="B829" s="26" t="str">
        <v>Klefki</v>
      </c>
      <c r="C829" s="26" t="str">
        <v>707</v>
      </c>
      <c r="D829" s="26" t="str">
        <v>6</v>
      </c>
      <c r="E829" s="26" t="str">
        <v>Normal</v>
      </c>
      <c r="H829" s="20" t="s">
        <v>3182</v>
      </c>
      <c r="I829" s="22" t="s">
        <v>2735</v>
      </c>
      <c r="J829" s="20" t="s">
        <v>95</v>
      </c>
      <c r="K829" s="20" t="s">
        <v>37</v>
      </c>
    </row>
    <row r="830" spans="2:11" x14ac:dyDescent="0.35">
      <c r="B830" s="26" t="str">
        <v>Phantump</v>
      </c>
      <c r="C830" s="26" t="str">
        <v>708</v>
      </c>
      <c r="D830" s="26" t="str">
        <v>6</v>
      </c>
      <c r="E830" s="26" t="str">
        <v>Normal</v>
      </c>
      <c r="H830" s="20" t="s">
        <v>3184</v>
      </c>
      <c r="I830" s="22" t="s">
        <v>2735</v>
      </c>
      <c r="J830" s="20" t="s">
        <v>95</v>
      </c>
      <c r="K830" s="20" t="s">
        <v>37</v>
      </c>
    </row>
    <row r="831" spans="2:11" x14ac:dyDescent="0.35">
      <c r="B831" s="26" t="str">
        <v>Trevenant</v>
      </c>
      <c r="C831" s="26" t="str">
        <v>709</v>
      </c>
      <c r="D831" s="26" t="str">
        <v>6</v>
      </c>
      <c r="E831" s="26" t="str">
        <v>Normal</v>
      </c>
      <c r="H831" s="20" t="s">
        <v>3186</v>
      </c>
      <c r="I831" s="22" t="s">
        <v>2739</v>
      </c>
      <c r="J831" s="20" t="s">
        <v>95</v>
      </c>
      <c r="K831" s="20" t="s">
        <v>37</v>
      </c>
    </row>
    <row r="832" spans="2:11" x14ac:dyDescent="0.35">
      <c r="B832" s="26" t="str">
        <v>Pumpkaboo Average Size</v>
      </c>
      <c r="C832" s="26" t="str">
        <v>710</v>
      </c>
      <c r="D832" s="26" t="str">
        <v>6</v>
      </c>
      <c r="E832" s="26" t="str">
        <v>Normal</v>
      </c>
      <c r="H832" s="20" t="s">
        <v>3190</v>
      </c>
      <c r="I832" s="22" t="s">
        <v>2739</v>
      </c>
      <c r="J832" s="20" t="s">
        <v>95</v>
      </c>
      <c r="K832" s="20" t="s">
        <v>37</v>
      </c>
    </row>
    <row r="833" spans="2:11" x14ac:dyDescent="0.35">
      <c r="B833" s="26" t="str">
        <v>Pumpkaboo Small Size</v>
      </c>
      <c r="C833" s="26" t="str">
        <v>710</v>
      </c>
      <c r="D833" s="26" t="str">
        <v>6</v>
      </c>
      <c r="E833" s="26" t="str">
        <v>Normal</v>
      </c>
      <c r="H833" s="20" t="s">
        <v>3192</v>
      </c>
      <c r="I833" s="22" t="s">
        <v>2739</v>
      </c>
      <c r="J833" s="20" t="s">
        <v>95</v>
      </c>
      <c r="K833" s="20" t="s">
        <v>37</v>
      </c>
    </row>
    <row r="834" spans="2:11" x14ac:dyDescent="0.35">
      <c r="B834" s="26" t="str">
        <v>Pumpkaboo Large Size</v>
      </c>
      <c r="C834" s="26" t="str">
        <v>710</v>
      </c>
      <c r="D834" s="26" t="str">
        <v>6</v>
      </c>
      <c r="E834" s="26" t="str">
        <v>Normal</v>
      </c>
      <c r="H834" s="20" t="s">
        <v>3194</v>
      </c>
      <c r="I834" s="22" t="s">
        <v>2739</v>
      </c>
      <c r="J834" s="20" t="s">
        <v>95</v>
      </c>
      <c r="K834" s="20" t="s">
        <v>37</v>
      </c>
    </row>
    <row r="835" spans="2:11" x14ac:dyDescent="0.35">
      <c r="B835" s="26" t="str">
        <v>Pumpkaboo Super Size</v>
      </c>
      <c r="C835" s="26" t="str">
        <v>710</v>
      </c>
      <c r="D835" s="26" t="str">
        <v>6</v>
      </c>
      <c r="E835" s="26" t="str">
        <v>Normal</v>
      </c>
      <c r="H835" s="20" t="s">
        <v>3196</v>
      </c>
      <c r="I835" s="22" t="s">
        <v>2743</v>
      </c>
      <c r="J835" s="20" t="s">
        <v>95</v>
      </c>
      <c r="K835" s="20" t="s">
        <v>37</v>
      </c>
    </row>
    <row r="836" spans="2:11" x14ac:dyDescent="0.35">
      <c r="B836" s="26" t="str">
        <v>Gourgeist Average Size</v>
      </c>
      <c r="C836" s="26" t="str">
        <v>711</v>
      </c>
      <c r="D836" s="26" t="str">
        <v>6</v>
      </c>
      <c r="E836" s="26" t="str">
        <v>Normal</v>
      </c>
      <c r="H836" s="20" t="s">
        <v>3200</v>
      </c>
      <c r="I836" s="22" t="s">
        <v>2747</v>
      </c>
      <c r="J836" s="20" t="s">
        <v>95</v>
      </c>
      <c r="K836" s="20" t="s">
        <v>37</v>
      </c>
    </row>
    <row r="837" spans="2:11" x14ac:dyDescent="0.35">
      <c r="B837" s="26" t="str">
        <v>Gourgeist Small Size</v>
      </c>
      <c r="C837" s="26" t="str">
        <v>711</v>
      </c>
      <c r="D837" s="26" t="str">
        <v>6</v>
      </c>
      <c r="E837" s="26" t="str">
        <v>Normal</v>
      </c>
      <c r="H837" s="20" t="s">
        <v>3204</v>
      </c>
      <c r="I837" s="22" t="s">
        <v>2751</v>
      </c>
      <c r="J837" s="20" t="s">
        <v>95</v>
      </c>
      <c r="K837" s="20" t="s">
        <v>37</v>
      </c>
    </row>
    <row r="838" spans="2:11" x14ac:dyDescent="0.35">
      <c r="B838" s="26" t="str">
        <v>Gourgeist Large Size</v>
      </c>
      <c r="C838" s="26" t="str">
        <v>711</v>
      </c>
      <c r="D838" s="26" t="str">
        <v>6</v>
      </c>
      <c r="E838" s="26" t="str">
        <v>Normal</v>
      </c>
      <c r="H838" s="20" t="s">
        <v>3208</v>
      </c>
      <c r="I838" s="22" t="s">
        <v>2755</v>
      </c>
      <c r="J838" s="20" t="s">
        <v>95</v>
      </c>
      <c r="K838" s="20" t="s">
        <v>37</v>
      </c>
    </row>
    <row r="839" spans="2:11" x14ac:dyDescent="0.35">
      <c r="B839" s="26" t="str">
        <v>Gourgeist Super Size</v>
      </c>
      <c r="C839" s="26" t="str">
        <v>711</v>
      </c>
      <c r="D839" s="26" t="str">
        <v>6</v>
      </c>
      <c r="E839" s="26" t="str">
        <v>Normal</v>
      </c>
      <c r="H839" s="20" t="s">
        <v>3212</v>
      </c>
      <c r="I839" s="22" t="s">
        <v>2759</v>
      </c>
      <c r="J839" s="20" t="s">
        <v>95</v>
      </c>
      <c r="K839" s="20" t="s">
        <v>943</v>
      </c>
    </row>
    <row r="840" spans="2:11" x14ac:dyDescent="0.35">
      <c r="B840" s="26" t="str">
        <v>Bergmite</v>
      </c>
      <c r="C840" s="26" t="str">
        <v>712</v>
      </c>
      <c r="D840" s="26" t="str">
        <v>6</v>
      </c>
      <c r="E840" s="26" t="str">
        <v>Normal</v>
      </c>
      <c r="H840" s="20" t="s">
        <v>3216</v>
      </c>
      <c r="I840" s="22" t="s">
        <v>2763</v>
      </c>
      <c r="J840" s="20" t="s">
        <v>95</v>
      </c>
      <c r="K840" s="20" t="s">
        <v>943</v>
      </c>
    </row>
    <row r="841" spans="2:11" x14ac:dyDescent="0.35">
      <c r="B841" s="26" t="str">
        <v>Avalugg</v>
      </c>
      <c r="C841" s="26" t="str">
        <v>713</v>
      </c>
      <c r="D841" s="26" t="str">
        <v>6</v>
      </c>
      <c r="E841" s="26" t="str">
        <v>Normal</v>
      </c>
      <c r="H841" s="20" t="s">
        <v>3220</v>
      </c>
      <c r="I841" s="22" t="s">
        <v>2767</v>
      </c>
      <c r="J841" s="20" t="s">
        <v>95</v>
      </c>
      <c r="K841" s="20" t="s">
        <v>943</v>
      </c>
    </row>
    <row r="842" spans="2:11" x14ac:dyDescent="0.35">
      <c r="B842" s="26" t="str">
        <v>Noibat</v>
      </c>
      <c r="C842" s="26" t="str">
        <v>714</v>
      </c>
      <c r="D842" s="26" t="str">
        <v>6</v>
      </c>
      <c r="E842" s="26" t="str">
        <v>Normal</v>
      </c>
      <c r="H842" s="20" t="s">
        <v>3226</v>
      </c>
      <c r="I842" s="22" t="s">
        <v>2767</v>
      </c>
      <c r="J842" s="20" t="s">
        <v>95</v>
      </c>
      <c r="K842" s="20" t="s">
        <v>943</v>
      </c>
    </row>
    <row r="843" spans="2:11" x14ac:dyDescent="0.35">
      <c r="B843" s="26" t="str">
        <v>Noivern</v>
      </c>
      <c r="C843" s="26" t="str">
        <v>715</v>
      </c>
      <c r="D843" s="26" t="str">
        <v>6</v>
      </c>
      <c r="E843" s="26" t="str">
        <v>Normal</v>
      </c>
      <c r="H843" s="20" t="s">
        <v>3228</v>
      </c>
      <c r="I843" s="22" t="s">
        <v>2767</v>
      </c>
      <c r="J843" s="20" t="s">
        <v>95</v>
      </c>
      <c r="K843" s="20" t="s">
        <v>943</v>
      </c>
    </row>
    <row r="844" spans="2:11" x14ac:dyDescent="0.35">
      <c r="B844" s="26" t="str">
        <v>Xerneas</v>
      </c>
      <c r="C844" s="26" t="str">
        <v>716</v>
      </c>
      <c r="D844" s="26" t="str">
        <v>6</v>
      </c>
      <c r="E844" s="26" t="str">
        <v>Legendary</v>
      </c>
      <c r="H844" s="20" t="s">
        <v>3230</v>
      </c>
      <c r="I844" s="22" t="s">
        <v>2771</v>
      </c>
      <c r="J844" s="20" t="s">
        <v>95</v>
      </c>
      <c r="K844" s="20" t="s">
        <v>952</v>
      </c>
    </row>
    <row r="845" spans="2:11" x14ac:dyDescent="0.35">
      <c r="B845" s="26" t="str">
        <v>Yveltal</v>
      </c>
      <c r="C845" s="26" t="str">
        <v>717</v>
      </c>
      <c r="D845" s="26" t="str">
        <v>6</v>
      </c>
      <c r="E845" s="26" t="str">
        <v>Legendary</v>
      </c>
      <c r="H845" s="20" t="s">
        <v>3233</v>
      </c>
      <c r="I845" s="22" t="s">
        <v>2771</v>
      </c>
      <c r="J845" s="20" t="s">
        <v>95</v>
      </c>
      <c r="K845" s="20" t="s">
        <v>952</v>
      </c>
    </row>
    <row r="846" spans="2:11" x14ac:dyDescent="0.35">
      <c r="B846" s="26" t="str">
        <v>Zygarde 50% Forme</v>
      </c>
      <c r="C846" s="26" t="str">
        <v>718</v>
      </c>
      <c r="D846" s="26" t="str">
        <v>6</v>
      </c>
      <c r="E846" s="26" t="str">
        <v>Legendary</v>
      </c>
      <c r="H846" s="20" t="s">
        <v>3235</v>
      </c>
      <c r="I846" s="22" t="s">
        <v>2283</v>
      </c>
      <c r="J846" s="20" t="s">
        <v>95</v>
      </c>
      <c r="K846" s="20" t="s">
        <v>952</v>
      </c>
    </row>
    <row r="847" spans="2:11" x14ac:dyDescent="0.35">
      <c r="B847" s="26" t="str">
        <v>Zygarde 10% Forme</v>
      </c>
      <c r="C847" s="26" t="str">
        <v>718</v>
      </c>
      <c r="D847" s="26" t="str">
        <v>6</v>
      </c>
      <c r="E847" s="26" t="str">
        <v>Legendary</v>
      </c>
      <c r="H847" s="20" t="s">
        <v>3239</v>
      </c>
      <c r="I847" s="22" t="s">
        <v>2283</v>
      </c>
      <c r="J847" s="20" t="s">
        <v>95</v>
      </c>
      <c r="K847" s="20" t="s">
        <v>952</v>
      </c>
    </row>
    <row r="848" spans="2:11" x14ac:dyDescent="0.35">
      <c r="B848" s="26" t="str">
        <v>Zygarde Complete Forme</v>
      </c>
      <c r="C848" s="26" t="str">
        <v>718</v>
      </c>
      <c r="D848" s="26" t="str">
        <v>6</v>
      </c>
      <c r="E848" s="26" t="str">
        <v>Legendary</v>
      </c>
      <c r="H848" s="20" t="s">
        <v>3241</v>
      </c>
      <c r="I848" s="22" t="s">
        <v>2778</v>
      </c>
      <c r="J848" s="20" t="s">
        <v>95</v>
      </c>
      <c r="K848" s="20" t="s">
        <v>952</v>
      </c>
    </row>
    <row r="849" spans="2:11" x14ac:dyDescent="0.35">
      <c r="B849" s="26" t="str">
        <v>Diancie</v>
      </c>
      <c r="C849" s="26" t="str">
        <v>719</v>
      </c>
      <c r="D849" s="26" t="str">
        <v>6</v>
      </c>
      <c r="E849" s="26" t="str">
        <v>Mythical</v>
      </c>
      <c r="H849" s="20" t="s">
        <v>3244</v>
      </c>
      <c r="I849" s="22" t="s">
        <v>2782</v>
      </c>
      <c r="J849" s="20" t="s">
        <v>106</v>
      </c>
      <c r="K849" s="20" t="s">
        <v>37</v>
      </c>
    </row>
    <row r="850" spans="2:11" x14ac:dyDescent="0.35">
      <c r="B850" s="26" t="str">
        <v>Mega Diancie</v>
      </c>
      <c r="C850" s="26" t="str">
        <v>719</v>
      </c>
      <c r="D850" s="26" t="str">
        <v>6</v>
      </c>
      <c r="E850" s="26" t="str">
        <v>Mythical</v>
      </c>
      <c r="H850" s="20" t="s">
        <v>3249</v>
      </c>
      <c r="I850" s="22" t="s">
        <v>2786</v>
      </c>
      <c r="J850" s="20" t="s">
        <v>106</v>
      </c>
      <c r="K850" s="20" t="s">
        <v>37</v>
      </c>
    </row>
    <row r="851" spans="2:11" x14ac:dyDescent="0.35">
      <c r="B851" s="26" t="str">
        <v>Hoopa Hoopa Confined</v>
      </c>
      <c r="C851" s="26" t="str">
        <v>720</v>
      </c>
      <c r="D851" s="26" t="str">
        <v>6</v>
      </c>
      <c r="E851" s="26" t="str">
        <v>Mythical</v>
      </c>
      <c r="H851" s="20" t="s">
        <v>3253</v>
      </c>
      <c r="I851" s="22" t="s">
        <v>2788</v>
      </c>
      <c r="J851" s="20" t="s">
        <v>106</v>
      </c>
      <c r="K851" s="20" t="s">
        <v>37</v>
      </c>
    </row>
    <row r="852" spans="2:11" x14ac:dyDescent="0.35">
      <c r="B852" s="26" t="str">
        <v>Hoopa Hoopa Unbound</v>
      </c>
      <c r="C852" s="26" t="str">
        <v>720</v>
      </c>
      <c r="D852" s="26" t="str">
        <v>6</v>
      </c>
      <c r="E852" s="26" t="str">
        <v>Mythical</v>
      </c>
      <c r="H852" s="20" t="s">
        <v>3257</v>
      </c>
      <c r="I852" s="22" t="s">
        <v>2792</v>
      </c>
      <c r="J852" s="20" t="s">
        <v>106</v>
      </c>
      <c r="K852" s="20" t="s">
        <v>37</v>
      </c>
    </row>
    <row r="853" spans="2:11" x14ac:dyDescent="0.35">
      <c r="B853" s="26" t="str">
        <v>Volcanion</v>
      </c>
      <c r="C853" s="26" t="str">
        <v>721</v>
      </c>
      <c r="D853" s="26" t="str">
        <v>6</v>
      </c>
      <c r="E853" s="26" t="str">
        <v>Mythical</v>
      </c>
      <c r="H853" s="20" t="s">
        <v>3261</v>
      </c>
      <c r="I853" s="22" t="s">
        <v>2796</v>
      </c>
      <c r="J853" s="20" t="s">
        <v>106</v>
      </c>
      <c r="K853" s="20" t="s">
        <v>37</v>
      </c>
    </row>
    <row r="854" spans="2:11" x14ac:dyDescent="0.35">
      <c r="B854" s="26" t="str">
        <v>Rowlet</v>
      </c>
      <c r="C854" s="26" t="str">
        <v>722</v>
      </c>
      <c r="D854" s="26" t="str">
        <v>7</v>
      </c>
      <c r="E854" s="26" t="str">
        <v>Normal</v>
      </c>
      <c r="H854" s="20" t="s">
        <v>3265</v>
      </c>
      <c r="I854" s="22" t="s">
        <v>2800</v>
      </c>
      <c r="J854" s="20" t="s">
        <v>106</v>
      </c>
      <c r="K854" s="20" t="s">
        <v>37</v>
      </c>
    </row>
    <row r="855" spans="2:11" x14ac:dyDescent="0.35">
      <c r="B855" s="26" t="str">
        <v>Dartrix</v>
      </c>
      <c r="C855" s="26" t="str">
        <v>723</v>
      </c>
      <c r="D855" s="26" t="str">
        <v>7</v>
      </c>
      <c r="E855" s="26" t="str">
        <v>Normal</v>
      </c>
      <c r="H855" s="20" t="s">
        <v>3269</v>
      </c>
      <c r="I855" s="22" t="s">
        <v>2804</v>
      </c>
      <c r="J855" s="20" t="s">
        <v>106</v>
      </c>
      <c r="K855" s="20" t="s">
        <v>37</v>
      </c>
    </row>
    <row r="856" spans="2:11" x14ac:dyDescent="0.35">
      <c r="B856" s="26" t="str">
        <v>Decidueye</v>
      </c>
      <c r="C856" s="26" t="str">
        <v>724</v>
      </c>
      <c r="D856" s="26" t="str">
        <v>7</v>
      </c>
      <c r="E856" s="26" t="str">
        <v>Normal</v>
      </c>
      <c r="H856" s="20" t="s">
        <v>3274</v>
      </c>
      <c r="I856" s="22" t="s">
        <v>2808</v>
      </c>
      <c r="J856" s="20" t="s">
        <v>106</v>
      </c>
      <c r="K856" s="20" t="s">
        <v>37</v>
      </c>
    </row>
    <row r="857" spans="2:11" x14ac:dyDescent="0.35">
      <c r="B857" s="26" t="str">
        <v>Litten</v>
      </c>
      <c r="C857" s="26" t="str">
        <v>725</v>
      </c>
      <c r="D857" s="26" t="str">
        <v>7</v>
      </c>
      <c r="E857" s="26" t="str">
        <v>Normal</v>
      </c>
      <c r="H857" s="20" t="s">
        <v>3278</v>
      </c>
      <c r="I857" s="22" t="s">
        <v>2812</v>
      </c>
      <c r="J857" s="20" t="s">
        <v>106</v>
      </c>
      <c r="K857" s="20" t="s">
        <v>37</v>
      </c>
    </row>
    <row r="858" spans="2:11" x14ac:dyDescent="0.35">
      <c r="B858" s="26" t="str">
        <v>Torracat</v>
      </c>
      <c r="C858" s="26" t="str">
        <v>726</v>
      </c>
      <c r="D858" s="26" t="str">
        <v>7</v>
      </c>
      <c r="E858" s="26" t="str">
        <v>Normal</v>
      </c>
      <c r="H858" s="20" t="s">
        <v>3282</v>
      </c>
      <c r="I858" s="22" t="s">
        <v>2816</v>
      </c>
      <c r="J858" s="20" t="s">
        <v>106</v>
      </c>
      <c r="K858" s="20" t="s">
        <v>37</v>
      </c>
    </row>
    <row r="859" spans="2:11" x14ac:dyDescent="0.35">
      <c r="B859" s="26" t="str">
        <v>Incineroar</v>
      </c>
      <c r="C859" s="26" t="str">
        <v>727</v>
      </c>
      <c r="D859" s="26" t="str">
        <v>7</v>
      </c>
      <c r="E859" s="26" t="str">
        <v>Normal</v>
      </c>
      <c r="H859" s="20" t="s">
        <v>3286</v>
      </c>
      <c r="I859" s="22" t="s">
        <v>2820</v>
      </c>
      <c r="J859" s="20" t="s">
        <v>106</v>
      </c>
      <c r="K859" s="20" t="s">
        <v>37</v>
      </c>
    </row>
    <row r="860" spans="2:11" x14ac:dyDescent="0.35">
      <c r="B860" s="26" t="str">
        <v>Popplio</v>
      </c>
      <c r="C860" s="26" t="str">
        <v>728</v>
      </c>
      <c r="D860" s="26" t="str">
        <v>7</v>
      </c>
      <c r="E860" s="26" t="str">
        <v>Normal</v>
      </c>
      <c r="H860" s="20" t="s">
        <v>3290</v>
      </c>
      <c r="I860" s="22" t="s">
        <v>2824</v>
      </c>
      <c r="J860" s="20" t="s">
        <v>106</v>
      </c>
      <c r="K860" s="20" t="s">
        <v>37</v>
      </c>
    </row>
    <row r="861" spans="2:11" x14ac:dyDescent="0.35">
      <c r="B861" s="26" t="str">
        <v>Brionne</v>
      </c>
      <c r="C861" s="26" t="str">
        <v>729</v>
      </c>
      <c r="D861" s="26" t="str">
        <v>7</v>
      </c>
      <c r="E861" s="26" t="str">
        <v>Normal</v>
      </c>
      <c r="H861" s="20" t="s">
        <v>3294</v>
      </c>
      <c r="I861" s="22" t="s">
        <v>2828</v>
      </c>
      <c r="J861" s="20" t="s">
        <v>106</v>
      </c>
      <c r="K861" s="20" t="s">
        <v>37</v>
      </c>
    </row>
    <row r="862" spans="2:11" x14ac:dyDescent="0.35">
      <c r="B862" s="26" t="str">
        <v>Primarina</v>
      </c>
      <c r="C862" s="26" t="str">
        <v>730</v>
      </c>
      <c r="D862" s="26" t="str">
        <v>7</v>
      </c>
      <c r="E862" s="26" t="str">
        <v>Normal</v>
      </c>
      <c r="H862" s="20" t="s">
        <v>3299</v>
      </c>
      <c r="I862" s="22" t="s">
        <v>2832</v>
      </c>
      <c r="J862" s="20" t="s">
        <v>106</v>
      </c>
      <c r="K862" s="20" t="s">
        <v>37</v>
      </c>
    </row>
    <row r="863" spans="2:11" x14ac:dyDescent="0.35">
      <c r="B863" s="26" t="str">
        <v>Pikipek</v>
      </c>
      <c r="C863" s="26" t="str">
        <v>731</v>
      </c>
      <c r="D863" s="26" t="str">
        <v>7</v>
      </c>
      <c r="E863" s="26" t="str">
        <v>Normal</v>
      </c>
      <c r="H863" s="20" t="s">
        <v>3303</v>
      </c>
      <c r="I863" s="22" t="s">
        <v>2836</v>
      </c>
      <c r="J863" s="20" t="s">
        <v>106</v>
      </c>
      <c r="K863" s="20" t="s">
        <v>37</v>
      </c>
    </row>
    <row r="864" spans="2:11" x14ac:dyDescent="0.35">
      <c r="B864" s="26" t="str">
        <v>Trumbeak</v>
      </c>
      <c r="C864" s="26" t="str">
        <v>732</v>
      </c>
      <c r="D864" s="26" t="str">
        <v>7</v>
      </c>
      <c r="E864" s="26" t="str">
        <v>Normal</v>
      </c>
      <c r="H864" s="20" t="s">
        <v>3307</v>
      </c>
      <c r="I864" s="22" t="s">
        <v>2840</v>
      </c>
      <c r="J864" s="20" t="s">
        <v>106</v>
      </c>
      <c r="K864" s="20" t="s">
        <v>37</v>
      </c>
    </row>
    <row r="865" spans="2:11" x14ac:dyDescent="0.35">
      <c r="B865" s="26" t="str">
        <v>Toucannon</v>
      </c>
      <c r="C865" s="26" t="str">
        <v>733</v>
      </c>
      <c r="D865" s="26" t="str">
        <v>7</v>
      </c>
      <c r="E865" s="26" t="str">
        <v>Normal</v>
      </c>
      <c r="H865" s="20" t="s">
        <v>3312</v>
      </c>
      <c r="I865" s="22" t="s">
        <v>2844</v>
      </c>
      <c r="J865" s="20" t="s">
        <v>106</v>
      </c>
      <c r="K865" s="20" t="s">
        <v>37</v>
      </c>
    </row>
    <row r="866" spans="2:11" x14ac:dyDescent="0.35">
      <c r="B866" s="26" t="str">
        <v>Yungoos</v>
      </c>
      <c r="C866" s="26" t="str">
        <v>734</v>
      </c>
      <c r="D866" s="26" t="str">
        <v>7</v>
      </c>
      <c r="E866" s="26" t="str">
        <v>Normal</v>
      </c>
      <c r="H866" s="20" t="s">
        <v>3316</v>
      </c>
      <c r="I866" s="22" t="s">
        <v>2848</v>
      </c>
      <c r="J866" s="20" t="s">
        <v>106</v>
      </c>
      <c r="K866" s="20" t="s">
        <v>37</v>
      </c>
    </row>
    <row r="867" spans="2:11" x14ac:dyDescent="0.35">
      <c r="B867" s="26" t="str">
        <v>Gumshoos</v>
      </c>
      <c r="C867" s="26" t="str">
        <v>735</v>
      </c>
      <c r="D867" s="26" t="str">
        <v>7</v>
      </c>
      <c r="E867" s="26" t="str">
        <v>Normal</v>
      </c>
      <c r="H867" s="20" t="s">
        <v>3320</v>
      </c>
      <c r="I867" s="22" t="s">
        <v>2852</v>
      </c>
      <c r="J867" s="20" t="s">
        <v>106</v>
      </c>
      <c r="K867" s="20" t="s">
        <v>37</v>
      </c>
    </row>
    <row r="868" spans="2:11" x14ac:dyDescent="0.35">
      <c r="B868" s="26" t="str">
        <v>Grubbin</v>
      </c>
      <c r="C868" s="26" t="str">
        <v>736</v>
      </c>
      <c r="D868" s="26" t="str">
        <v>7</v>
      </c>
      <c r="E868" s="26" t="str">
        <v>Normal</v>
      </c>
      <c r="H868" s="20" t="s">
        <v>3324</v>
      </c>
      <c r="I868" s="22" t="s">
        <v>2856</v>
      </c>
      <c r="J868" s="20" t="s">
        <v>106</v>
      </c>
      <c r="K868" s="20" t="s">
        <v>37</v>
      </c>
    </row>
    <row r="869" spans="2:11" x14ac:dyDescent="0.35">
      <c r="B869" s="26" t="str">
        <v>Charjabug</v>
      </c>
      <c r="C869" s="26" t="str">
        <v>737</v>
      </c>
      <c r="D869" s="26" t="str">
        <v>7</v>
      </c>
      <c r="E869" s="26" t="str">
        <v>Normal</v>
      </c>
      <c r="H869" s="20" t="s">
        <v>3329</v>
      </c>
      <c r="I869" s="22" t="s">
        <v>2856</v>
      </c>
      <c r="J869" s="20" t="s">
        <v>106</v>
      </c>
      <c r="K869" s="20" t="s">
        <v>37</v>
      </c>
    </row>
    <row r="870" spans="2:11" x14ac:dyDescent="0.35">
      <c r="B870" s="26" t="str">
        <v>Vikavolt</v>
      </c>
      <c r="C870" s="26" t="str">
        <v>738</v>
      </c>
      <c r="D870" s="26" t="str">
        <v>7</v>
      </c>
      <c r="E870" s="26" t="str">
        <v>Normal</v>
      </c>
      <c r="H870" s="20" t="s">
        <v>3331</v>
      </c>
      <c r="I870" s="22" t="s">
        <v>2856</v>
      </c>
      <c r="J870" s="20" t="s">
        <v>106</v>
      </c>
      <c r="K870" s="20" t="s">
        <v>37</v>
      </c>
    </row>
    <row r="871" spans="2:11" x14ac:dyDescent="0.35">
      <c r="B871" s="26" t="str">
        <v>Crabrawler</v>
      </c>
      <c r="C871" s="26" t="str">
        <v>739</v>
      </c>
      <c r="D871" s="26" t="str">
        <v>7</v>
      </c>
      <c r="E871" s="26" t="str">
        <v>Normal</v>
      </c>
      <c r="H871" s="20" t="s">
        <v>3333</v>
      </c>
      <c r="I871" s="22" t="s">
        <v>2856</v>
      </c>
      <c r="J871" s="20" t="s">
        <v>106</v>
      </c>
      <c r="K871" s="20" t="s">
        <v>37</v>
      </c>
    </row>
    <row r="872" spans="2:11" x14ac:dyDescent="0.35">
      <c r="B872" s="26" t="str">
        <v>Crabominable</v>
      </c>
      <c r="C872" s="26" t="str">
        <v>740</v>
      </c>
      <c r="D872" s="26" t="str">
        <v>7</v>
      </c>
      <c r="E872" s="26" t="str">
        <v>Normal</v>
      </c>
      <c r="H872" s="20" t="s">
        <v>3335</v>
      </c>
      <c r="I872" s="22" t="s">
        <v>2860</v>
      </c>
      <c r="J872" s="20" t="s">
        <v>106</v>
      </c>
      <c r="K872" s="20" t="s">
        <v>37</v>
      </c>
    </row>
    <row r="873" spans="2:11" x14ac:dyDescent="0.35">
      <c r="B873" s="26" t="str">
        <v>Oricorio Baile Style</v>
      </c>
      <c r="C873" s="26" t="str">
        <v>741</v>
      </c>
      <c r="D873" s="26" t="str">
        <v>7</v>
      </c>
      <c r="E873" s="26" t="str">
        <v>Normal</v>
      </c>
      <c r="H873" s="20" t="s">
        <v>3339</v>
      </c>
      <c r="I873" s="22" t="s">
        <v>2864</v>
      </c>
      <c r="J873" s="20" t="s">
        <v>106</v>
      </c>
      <c r="K873" s="20" t="s">
        <v>37</v>
      </c>
    </row>
    <row r="874" spans="2:11" x14ac:dyDescent="0.35">
      <c r="B874" s="26" t="str">
        <v>Oricorio Pom-Pom Style</v>
      </c>
      <c r="C874" s="26" t="str">
        <v>741</v>
      </c>
      <c r="D874" s="26" t="str">
        <v>7</v>
      </c>
      <c r="E874" s="26" t="str">
        <v>Normal</v>
      </c>
      <c r="H874" s="20" t="s">
        <v>3343</v>
      </c>
      <c r="I874" s="22" t="s">
        <v>2868</v>
      </c>
      <c r="J874" s="20" t="s">
        <v>106</v>
      </c>
      <c r="K874" s="20" t="s">
        <v>37</v>
      </c>
    </row>
    <row r="875" spans="2:11" x14ac:dyDescent="0.35">
      <c r="B875" s="26" t="str">
        <v>Oricorio Pa'u Style</v>
      </c>
      <c r="C875" s="26" t="str">
        <v>741</v>
      </c>
      <c r="D875" s="26" t="str">
        <v>7</v>
      </c>
      <c r="E875" s="26" t="str">
        <v>Normal</v>
      </c>
      <c r="H875" s="20" t="s">
        <v>3347</v>
      </c>
      <c r="I875" s="22" t="s">
        <v>2868</v>
      </c>
      <c r="J875" s="20" t="s">
        <v>106</v>
      </c>
      <c r="K875" s="20" t="s">
        <v>37</v>
      </c>
    </row>
    <row r="876" spans="2:11" x14ac:dyDescent="0.35">
      <c r="B876" s="26" t="str">
        <v>Oricorio Sensu Style</v>
      </c>
      <c r="C876" s="26" t="str">
        <v>741</v>
      </c>
      <c r="D876" s="26" t="str">
        <v>7</v>
      </c>
      <c r="E876" s="26" t="str">
        <v>Normal</v>
      </c>
      <c r="H876" s="20" t="s">
        <v>3349</v>
      </c>
      <c r="I876" s="22" t="s">
        <v>2872</v>
      </c>
      <c r="J876" s="20" t="s">
        <v>106</v>
      </c>
      <c r="K876" s="20" t="s">
        <v>37</v>
      </c>
    </row>
    <row r="877" spans="2:11" x14ac:dyDescent="0.35">
      <c r="B877" s="26" t="str">
        <v>Cutiefly</v>
      </c>
      <c r="C877" s="26" t="str">
        <v>742</v>
      </c>
      <c r="D877" s="26" t="str">
        <v>7</v>
      </c>
      <c r="E877" s="26" t="str">
        <v>Normal</v>
      </c>
      <c r="H877" s="20" t="s">
        <v>3353</v>
      </c>
      <c r="I877" s="22" t="s">
        <v>2872</v>
      </c>
      <c r="J877" s="20" t="s">
        <v>106</v>
      </c>
      <c r="K877" s="20" t="s">
        <v>37</v>
      </c>
    </row>
    <row r="878" spans="2:11" x14ac:dyDescent="0.35">
      <c r="B878" s="26" t="str">
        <v>Ribombee</v>
      </c>
      <c r="C878" s="26" t="str">
        <v>743</v>
      </c>
      <c r="D878" s="26" t="str">
        <v>7</v>
      </c>
      <c r="E878" s="26" t="str">
        <v>Normal</v>
      </c>
      <c r="H878" s="20" t="s">
        <v>3355</v>
      </c>
      <c r="I878" s="22" t="s">
        <v>2872</v>
      </c>
      <c r="J878" s="20" t="s">
        <v>106</v>
      </c>
      <c r="K878" s="20" t="s">
        <v>37</v>
      </c>
    </row>
    <row r="879" spans="2:11" x14ac:dyDescent="0.35">
      <c r="B879" s="26" t="str">
        <v>Rockruff</v>
      </c>
      <c r="C879" s="26" t="str">
        <v>744</v>
      </c>
      <c r="D879" s="26" t="str">
        <v>7</v>
      </c>
      <c r="E879" s="26" t="str">
        <v>Normal</v>
      </c>
      <c r="H879" s="20" t="s">
        <v>3357</v>
      </c>
      <c r="I879" s="22" t="s">
        <v>2876</v>
      </c>
      <c r="J879" s="20" t="s">
        <v>106</v>
      </c>
      <c r="K879" s="20" t="s">
        <v>37</v>
      </c>
    </row>
    <row r="880" spans="2:11" x14ac:dyDescent="0.35">
      <c r="B880" s="26" t="str">
        <v>Own Tempo Rockruff</v>
      </c>
      <c r="C880" s="26" t="str">
        <v>744</v>
      </c>
      <c r="D880" s="26" t="str">
        <v>7</v>
      </c>
      <c r="E880" s="26" t="str">
        <v>Normal</v>
      </c>
      <c r="H880" s="20" t="s">
        <v>3362</v>
      </c>
      <c r="I880" s="22" t="s">
        <v>2876</v>
      </c>
      <c r="J880" s="20" t="s">
        <v>106</v>
      </c>
      <c r="K880" s="20" t="s">
        <v>37</v>
      </c>
    </row>
    <row r="881" spans="2:11" x14ac:dyDescent="0.35">
      <c r="B881" s="26" t="str">
        <v>Lycanroc Midday Form</v>
      </c>
      <c r="C881" s="26" t="str">
        <v>745</v>
      </c>
      <c r="D881" s="26" t="str">
        <v>7</v>
      </c>
      <c r="E881" s="26" t="str">
        <v>Normal</v>
      </c>
      <c r="H881" s="20" t="s">
        <v>3364</v>
      </c>
      <c r="I881" s="22" t="s">
        <v>2880</v>
      </c>
      <c r="J881" s="20" t="s">
        <v>106</v>
      </c>
      <c r="K881" s="20" t="s">
        <v>37</v>
      </c>
    </row>
    <row r="882" spans="2:11" x14ac:dyDescent="0.35">
      <c r="B882" s="26" t="str">
        <v>Lycanroc Midnight Form</v>
      </c>
      <c r="C882" s="26" t="str">
        <v>745</v>
      </c>
      <c r="D882" s="26" t="str">
        <v>7</v>
      </c>
      <c r="E882" s="26" t="str">
        <v>Normal</v>
      </c>
      <c r="H882" s="20" t="s">
        <v>3369</v>
      </c>
      <c r="I882" s="22" t="s">
        <v>2882</v>
      </c>
      <c r="J882" s="20" t="s">
        <v>106</v>
      </c>
      <c r="K882" s="20" t="s">
        <v>37</v>
      </c>
    </row>
    <row r="883" spans="2:11" x14ac:dyDescent="0.35">
      <c r="B883" s="26" t="str">
        <v>Lycanroc Dusk Form</v>
      </c>
      <c r="C883" s="26" t="str">
        <v>745</v>
      </c>
      <c r="D883" s="26" t="str">
        <v>7</v>
      </c>
      <c r="E883" s="26" t="str">
        <v>Normal</v>
      </c>
      <c r="H883" s="20" t="s">
        <v>3373</v>
      </c>
      <c r="I883" s="22" t="s">
        <v>2886</v>
      </c>
      <c r="J883" s="20" t="s">
        <v>106</v>
      </c>
      <c r="K883" s="20" t="s">
        <v>37</v>
      </c>
    </row>
    <row r="884" spans="2:11" x14ac:dyDescent="0.35">
      <c r="B884" s="26" t="str">
        <v>Wishiwashi Solo Form</v>
      </c>
      <c r="C884" s="26" t="str">
        <v>746</v>
      </c>
      <c r="D884" s="26" t="str">
        <v>7</v>
      </c>
      <c r="E884" s="26" t="str">
        <v>Normal</v>
      </c>
      <c r="H884" s="20" t="s">
        <v>3378</v>
      </c>
      <c r="I884" s="22" t="s">
        <v>2888</v>
      </c>
      <c r="J884" s="20" t="s">
        <v>106</v>
      </c>
      <c r="K884" s="20" t="s">
        <v>37</v>
      </c>
    </row>
    <row r="885" spans="2:11" x14ac:dyDescent="0.35">
      <c r="B885" s="26" t="str">
        <v>Wishiwashi School Form</v>
      </c>
      <c r="C885" s="26" t="str">
        <v>746</v>
      </c>
      <c r="D885" s="26" t="str">
        <v>7</v>
      </c>
      <c r="E885" s="26" t="str">
        <v>Normal</v>
      </c>
      <c r="H885" s="20" t="s">
        <v>3382</v>
      </c>
      <c r="I885" s="22" t="s">
        <v>2892</v>
      </c>
      <c r="J885" s="20" t="s">
        <v>106</v>
      </c>
      <c r="K885" s="20" t="s">
        <v>37</v>
      </c>
    </row>
    <row r="886" spans="2:11" x14ac:dyDescent="0.35">
      <c r="B886" s="26" t="str">
        <v>Mareanie</v>
      </c>
      <c r="C886" s="26" t="str">
        <v>747</v>
      </c>
      <c r="D886" s="26" t="str">
        <v>7</v>
      </c>
      <c r="E886" s="26" t="str">
        <v>Normal</v>
      </c>
      <c r="H886" s="20" t="s">
        <v>3387</v>
      </c>
      <c r="I886" s="22" t="s">
        <v>2896</v>
      </c>
      <c r="J886" s="20" t="s">
        <v>106</v>
      </c>
      <c r="K886" s="20" t="s">
        <v>37</v>
      </c>
    </row>
    <row r="887" spans="2:11" x14ac:dyDescent="0.35">
      <c r="B887" s="26" t="str">
        <v>Toxapex</v>
      </c>
      <c r="C887" s="26" t="str">
        <v>748</v>
      </c>
      <c r="D887" s="26" t="str">
        <v>7</v>
      </c>
      <c r="E887" s="26" t="str">
        <v>Normal</v>
      </c>
      <c r="H887" s="20" t="s">
        <v>3391</v>
      </c>
      <c r="I887" s="22" t="s">
        <v>2900</v>
      </c>
      <c r="J887" s="20" t="s">
        <v>106</v>
      </c>
      <c r="K887" s="20" t="s">
        <v>37</v>
      </c>
    </row>
    <row r="888" spans="2:11" x14ac:dyDescent="0.35">
      <c r="B888" s="26" t="str">
        <v>Mudbray</v>
      </c>
      <c r="C888" s="26" t="str">
        <v>749</v>
      </c>
      <c r="D888" s="26" t="str">
        <v>7</v>
      </c>
      <c r="E888" s="26" t="str">
        <v>Normal</v>
      </c>
      <c r="H888" s="20" t="s">
        <v>3395</v>
      </c>
      <c r="I888" s="22" t="s">
        <v>2902</v>
      </c>
      <c r="J888" s="20" t="s">
        <v>106</v>
      </c>
      <c r="K888" s="20" t="s">
        <v>37</v>
      </c>
    </row>
    <row r="889" spans="2:11" x14ac:dyDescent="0.35">
      <c r="B889" s="26" t="str">
        <v>Mudsdale</v>
      </c>
      <c r="C889" s="26" t="str">
        <v>750</v>
      </c>
      <c r="D889" s="26" t="str">
        <v>7</v>
      </c>
      <c r="E889" s="26" t="str">
        <v>Normal</v>
      </c>
      <c r="H889" s="20" t="s">
        <v>3399</v>
      </c>
      <c r="I889" s="22" t="s">
        <v>2905</v>
      </c>
      <c r="J889" s="20" t="s">
        <v>106</v>
      </c>
      <c r="K889" s="20" t="s">
        <v>37</v>
      </c>
    </row>
    <row r="890" spans="2:11" x14ac:dyDescent="0.35">
      <c r="B890" s="26" t="str">
        <v>Dewpider</v>
      </c>
      <c r="C890" s="26" t="str">
        <v>751</v>
      </c>
      <c r="D890" s="26" t="str">
        <v>7</v>
      </c>
      <c r="E890" s="26" t="str">
        <v>Normal</v>
      </c>
      <c r="H890" s="20" t="s">
        <v>3403</v>
      </c>
      <c r="I890" s="22" t="s">
        <v>2907</v>
      </c>
      <c r="J890" s="20" t="s">
        <v>106</v>
      </c>
      <c r="K890" s="20" t="s">
        <v>37</v>
      </c>
    </row>
    <row r="891" spans="2:11" x14ac:dyDescent="0.35">
      <c r="B891" s="26" t="str">
        <v>Araquanid</v>
      </c>
      <c r="C891" s="26" t="str">
        <v>752</v>
      </c>
      <c r="D891" s="26" t="str">
        <v>7</v>
      </c>
      <c r="E891" s="26" t="str">
        <v>Normal</v>
      </c>
      <c r="H891" s="20" t="s">
        <v>3407</v>
      </c>
      <c r="I891" s="22" t="s">
        <v>2909</v>
      </c>
      <c r="J891" s="20" t="s">
        <v>106</v>
      </c>
      <c r="K891" s="20" t="s">
        <v>37</v>
      </c>
    </row>
    <row r="892" spans="2:11" x14ac:dyDescent="0.35">
      <c r="B892" s="26" t="str">
        <v>Fomantis</v>
      </c>
      <c r="C892" s="26" t="str">
        <v>753</v>
      </c>
      <c r="D892" s="26" t="str">
        <v>7</v>
      </c>
      <c r="E892" s="26" t="str">
        <v>Normal</v>
      </c>
      <c r="H892" s="20" t="s">
        <v>3412</v>
      </c>
      <c r="I892" s="22" t="s">
        <v>2913</v>
      </c>
      <c r="J892" s="20" t="s">
        <v>106</v>
      </c>
      <c r="K892" s="20" t="s">
        <v>37</v>
      </c>
    </row>
    <row r="893" spans="2:11" x14ac:dyDescent="0.35">
      <c r="B893" s="26" t="str">
        <v>Lurantis</v>
      </c>
      <c r="C893" s="26" t="str">
        <v>754</v>
      </c>
      <c r="D893" s="26" t="str">
        <v>7</v>
      </c>
      <c r="E893" s="26" t="str">
        <v>Normal</v>
      </c>
      <c r="H893" s="20" t="s">
        <v>3416</v>
      </c>
      <c r="I893" s="22" t="s">
        <v>2915</v>
      </c>
      <c r="J893" s="20" t="s">
        <v>106</v>
      </c>
      <c r="K893" s="20" t="s">
        <v>37</v>
      </c>
    </row>
    <row r="894" spans="2:11" x14ac:dyDescent="0.35">
      <c r="B894" s="26" t="str">
        <v>Morelull</v>
      </c>
      <c r="C894" s="26" t="str">
        <v>755</v>
      </c>
      <c r="D894" s="26" t="str">
        <v>7</v>
      </c>
      <c r="E894" s="26" t="str">
        <v>Normal</v>
      </c>
      <c r="H894" s="20" t="s">
        <v>3421</v>
      </c>
      <c r="I894" s="22" t="s">
        <v>2919</v>
      </c>
      <c r="J894" s="20" t="s">
        <v>106</v>
      </c>
      <c r="K894" s="20" t="s">
        <v>37</v>
      </c>
    </row>
    <row r="895" spans="2:11" x14ac:dyDescent="0.35">
      <c r="B895" s="26" t="str">
        <v>Shiinotic</v>
      </c>
      <c r="C895" s="26" t="str">
        <v>756</v>
      </c>
      <c r="D895" s="26" t="str">
        <v>7</v>
      </c>
      <c r="E895" s="26" t="str">
        <v>Normal</v>
      </c>
      <c r="H895" s="20" t="s">
        <v>3425</v>
      </c>
      <c r="I895" s="22" t="s">
        <v>2921</v>
      </c>
      <c r="J895" s="20" t="s">
        <v>106</v>
      </c>
      <c r="K895" s="20" t="s">
        <v>37</v>
      </c>
    </row>
    <row r="896" spans="2:11" x14ac:dyDescent="0.35">
      <c r="B896" s="26" t="str">
        <v>Salandit</v>
      </c>
      <c r="C896" s="26" t="str">
        <v>757</v>
      </c>
      <c r="D896" s="26" t="str">
        <v>7</v>
      </c>
      <c r="E896" s="26" t="str">
        <v>Normal</v>
      </c>
      <c r="H896" s="20" t="s">
        <v>3429</v>
      </c>
      <c r="I896" s="22" t="s">
        <v>2924</v>
      </c>
      <c r="J896" s="20" t="s">
        <v>106</v>
      </c>
      <c r="K896" s="20" t="s">
        <v>37</v>
      </c>
    </row>
    <row r="897" spans="2:11" x14ac:dyDescent="0.35">
      <c r="B897" s="26" t="str">
        <v>Salazzle</v>
      </c>
      <c r="C897" s="26" t="str">
        <v>758</v>
      </c>
      <c r="D897" s="26" t="str">
        <v>7</v>
      </c>
      <c r="E897" s="26" t="str">
        <v>Normal</v>
      </c>
      <c r="H897" s="20" t="s">
        <v>3433</v>
      </c>
      <c r="I897" s="22" t="s">
        <v>2929</v>
      </c>
      <c r="J897" s="20" t="s">
        <v>106</v>
      </c>
      <c r="K897" s="20" t="s">
        <v>37</v>
      </c>
    </row>
    <row r="898" spans="2:11" x14ac:dyDescent="0.35">
      <c r="B898" s="26" t="str">
        <v>Stufful</v>
      </c>
      <c r="C898" s="26" t="str">
        <v>759</v>
      </c>
      <c r="D898" s="26" t="str">
        <v>7</v>
      </c>
      <c r="E898" s="26" t="str">
        <v>Normal</v>
      </c>
      <c r="H898" s="20" t="s">
        <v>3438</v>
      </c>
      <c r="I898" s="22" t="s">
        <v>2933</v>
      </c>
      <c r="J898" s="20" t="s">
        <v>106</v>
      </c>
      <c r="K898" s="20" t="s">
        <v>37</v>
      </c>
    </row>
    <row r="899" spans="2:11" x14ac:dyDescent="0.35">
      <c r="B899" s="26" t="str">
        <v>Bewear</v>
      </c>
      <c r="C899" s="26" t="str">
        <v>760</v>
      </c>
      <c r="D899" s="26" t="str">
        <v>7</v>
      </c>
      <c r="E899" s="26" t="str">
        <v>Normal</v>
      </c>
      <c r="H899" s="20" t="s">
        <v>3443</v>
      </c>
      <c r="I899" s="22" t="s">
        <v>2937</v>
      </c>
      <c r="J899" s="20" t="s">
        <v>106</v>
      </c>
      <c r="K899" s="20" t="s">
        <v>37</v>
      </c>
    </row>
    <row r="900" spans="2:11" x14ac:dyDescent="0.35">
      <c r="B900" s="26" t="str">
        <v>Bounsweet</v>
      </c>
      <c r="C900" s="26" t="str">
        <v>761</v>
      </c>
      <c r="D900" s="26" t="str">
        <v>7</v>
      </c>
      <c r="E900" s="26" t="str">
        <v>Normal</v>
      </c>
      <c r="H900" s="20" t="s">
        <v>3447</v>
      </c>
      <c r="I900" s="22" t="s">
        <v>2942</v>
      </c>
      <c r="J900" s="20" t="s">
        <v>106</v>
      </c>
      <c r="K900" s="20" t="s">
        <v>37</v>
      </c>
    </row>
    <row r="901" spans="2:11" x14ac:dyDescent="0.35">
      <c r="B901" s="26" t="str">
        <v>Steenee</v>
      </c>
      <c r="C901" s="26" t="str">
        <v>762</v>
      </c>
      <c r="D901" s="26" t="str">
        <v>7</v>
      </c>
      <c r="E901" s="26" t="str">
        <v>Normal</v>
      </c>
      <c r="H901" s="20" t="s">
        <v>3451</v>
      </c>
      <c r="I901" s="22" t="s">
        <v>2946</v>
      </c>
      <c r="J901" s="20" t="s">
        <v>106</v>
      </c>
      <c r="K901" s="20" t="s">
        <v>37</v>
      </c>
    </row>
    <row r="902" spans="2:11" x14ac:dyDescent="0.35">
      <c r="B902" s="26" t="str">
        <v>Tsareena</v>
      </c>
      <c r="C902" s="26" t="str">
        <v>763</v>
      </c>
      <c r="D902" s="26" t="str">
        <v>7</v>
      </c>
      <c r="E902" s="26" t="str">
        <v>Normal</v>
      </c>
      <c r="H902" s="20" t="s">
        <v>3455</v>
      </c>
      <c r="I902" s="22" t="s">
        <v>2950</v>
      </c>
      <c r="J902" s="20" t="s">
        <v>106</v>
      </c>
      <c r="K902" s="20" t="s">
        <v>37</v>
      </c>
    </row>
    <row r="903" spans="2:11" x14ac:dyDescent="0.35">
      <c r="B903" s="26" t="str">
        <v>Comfey</v>
      </c>
      <c r="C903" s="26" t="str">
        <v>764</v>
      </c>
      <c r="D903" s="26" t="str">
        <v>7</v>
      </c>
      <c r="E903" s="26" t="str">
        <v>Normal</v>
      </c>
      <c r="H903" s="20" t="s">
        <v>3459</v>
      </c>
      <c r="I903" s="22" t="s">
        <v>2954</v>
      </c>
      <c r="J903" s="20" t="s">
        <v>106</v>
      </c>
      <c r="K903" s="20" t="s">
        <v>37</v>
      </c>
    </row>
    <row r="904" spans="2:11" x14ac:dyDescent="0.35">
      <c r="B904" s="26" t="str">
        <v>Oranguru</v>
      </c>
      <c r="C904" s="26" t="str">
        <v>765</v>
      </c>
      <c r="D904" s="26" t="str">
        <v>7</v>
      </c>
      <c r="E904" s="26" t="str">
        <v>Normal</v>
      </c>
      <c r="H904" s="20" t="s">
        <v>3463</v>
      </c>
      <c r="I904" s="22" t="s">
        <v>1851</v>
      </c>
      <c r="J904" s="20" t="s">
        <v>106</v>
      </c>
      <c r="K904" s="20" t="s">
        <v>37</v>
      </c>
    </row>
    <row r="905" spans="2:11" x14ac:dyDescent="0.35">
      <c r="B905" s="26" t="str">
        <v>Passimian</v>
      </c>
      <c r="C905" s="26" t="str">
        <v>766</v>
      </c>
      <c r="D905" s="26" t="str">
        <v>7</v>
      </c>
      <c r="E905" s="26" t="str">
        <v>Normal</v>
      </c>
      <c r="H905" s="20" t="s">
        <v>3466</v>
      </c>
      <c r="I905" s="22" t="s">
        <v>2961</v>
      </c>
      <c r="J905" s="20" t="s">
        <v>106</v>
      </c>
      <c r="K905" s="20" t="s">
        <v>37</v>
      </c>
    </row>
    <row r="906" spans="2:11" x14ac:dyDescent="0.35">
      <c r="B906" s="26" t="str">
        <v>Wimpod</v>
      </c>
      <c r="C906" s="26" t="str">
        <v>767</v>
      </c>
      <c r="D906" s="26" t="str">
        <v>7</v>
      </c>
      <c r="E906" s="26" t="str">
        <v>Normal</v>
      </c>
      <c r="H906" s="20" t="s">
        <v>3470</v>
      </c>
      <c r="I906" s="22" t="s">
        <v>2964</v>
      </c>
      <c r="J906" s="20" t="s">
        <v>106</v>
      </c>
      <c r="K906" s="20" t="s">
        <v>913</v>
      </c>
    </row>
    <row r="907" spans="2:11" x14ac:dyDescent="0.35">
      <c r="B907" s="26" t="str">
        <v>Golisopod</v>
      </c>
      <c r="C907" s="26" t="str">
        <v>768</v>
      </c>
      <c r="D907" s="26" t="str">
        <v>7</v>
      </c>
      <c r="E907" s="26" t="str">
        <v>Normal</v>
      </c>
      <c r="H907" s="20" t="s">
        <v>3473</v>
      </c>
      <c r="I907" s="22" t="s">
        <v>2969</v>
      </c>
      <c r="J907" s="20" t="s">
        <v>106</v>
      </c>
      <c r="K907" s="20" t="s">
        <v>913</v>
      </c>
    </row>
    <row r="908" spans="2:11" x14ac:dyDescent="0.35">
      <c r="B908" s="26" t="str">
        <v>Sandygast</v>
      </c>
      <c r="C908" s="26" t="str">
        <v>769</v>
      </c>
      <c r="D908" s="26" t="str">
        <v>7</v>
      </c>
      <c r="E908" s="26" t="str">
        <v>Normal</v>
      </c>
      <c r="H908" s="20" t="s">
        <v>3477</v>
      </c>
      <c r="I908" s="22" t="s">
        <v>2973</v>
      </c>
      <c r="J908" s="20" t="s">
        <v>106</v>
      </c>
      <c r="K908" s="20" t="s">
        <v>37</v>
      </c>
    </row>
    <row r="909" spans="2:11" x14ac:dyDescent="0.35">
      <c r="B909" s="26" t="str">
        <v>Palossand</v>
      </c>
      <c r="C909" s="26" t="str">
        <v>770</v>
      </c>
      <c r="D909" s="26" t="str">
        <v>7</v>
      </c>
      <c r="E909" s="26" t="str">
        <v>Normal</v>
      </c>
      <c r="H909" s="20" t="s">
        <v>3481</v>
      </c>
      <c r="I909" s="22" t="s">
        <v>2973</v>
      </c>
      <c r="J909" s="20" t="s">
        <v>106</v>
      </c>
      <c r="K909" s="20" t="s">
        <v>37</v>
      </c>
    </row>
    <row r="910" spans="2:11" x14ac:dyDescent="0.35">
      <c r="B910" s="26" t="str">
        <v>Pyukumuku</v>
      </c>
      <c r="C910" s="26" t="str">
        <v>771</v>
      </c>
      <c r="D910" s="26" t="str">
        <v>7</v>
      </c>
      <c r="E910" s="26" t="str">
        <v>Normal</v>
      </c>
      <c r="H910" s="20" t="s">
        <v>3482</v>
      </c>
      <c r="I910" s="22" t="s">
        <v>2978</v>
      </c>
      <c r="J910" s="20" t="s">
        <v>106</v>
      </c>
      <c r="K910" s="20" t="s">
        <v>37</v>
      </c>
    </row>
    <row r="911" spans="2:11" x14ac:dyDescent="0.35">
      <c r="B911" s="26" t="str">
        <v>Type: Null</v>
      </c>
      <c r="C911" s="26" t="str">
        <v>772</v>
      </c>
      <c r="D911" s="26" t="str">
        <v>7</v>
      </c>
      <c r="E911" s="26" t="str">
        <v>Sub Legendary</v>
      </c>
      <c r="H911" s="20" t="s">
        <v>3486</v>
      </c>
      <c r="I911" s="22" t="s">
        <v>2982</v>
      </c>
      <c r="J911" s="20" t="s">
        <v>106</v>
      </c>
      <c r="K911" s="20" t="s">
        <v>37</v>
      </c>
    </row>
    <row r="912" spans="2:11" x14ac:dyDescent="0.35">
      <c r="B912" s="26" t="str">
        <v>Silvally</v>
      </c>
      <c r="C912" s="26" t="str">
        <v>773</v>
      </c>
      <c r="D912" s="26" t="str">
        <v>7</v>
      </c>
      <c r="E912" s="26" t="str">
        <v>Sub Legendary</v>
      </c>
      <c r="H912" s="20" t="s">
        <v>3489</v>
      </c>
      <c r="I912" s="22" t="s">
        <v>2986</v>
      </c>
      <c r="J912" s="20" t="s">
        <v>106</v>
      </c>
      <c r="K912" s="20" t="s">
        <v>37</v>
      </c>
    </row>
    <row r="913" spans="2:11" x14ac:dyDescent="0.35">
      <c r="B913" s="26" t="str">
        <v>Minior Meteor Form</v>
      </c>
      <c r="C913" s="26" t="str">
        <v>774</v>
      </c>
      <c r="D913" s="26" t="str">
        <v>7</v>
      </c>
      <c r="E913" s="26" t="str">
        <v>Normal</v>
      </c>
      <c r="H913" s="20" t="s">
        <v>3491</v>
      </c>
      <c r="I913" s="22" t="s">
        <v>2990</v>
      </c>
      <c r="J913" s="20" t="s">
        <v>106</v>
      </c>
      <c r="K913" s="20" t="s">
        <v>37</v>
      </c>
    </row>
    <row r="914" spans="2:11" x14ac:dyDescent="0.35">
      <c r="B914" s="26" t="str">
        <v>Minior Core Form</v>
      </c>
      <c r="C914" s="26" t="str">
        <v>774</v>
      </c>
      <c r="D914" s="26" t="str">
        <v>7</v>
      </c>
      <c r="E914" s="26" t="str">
        <v>Normal</v>
      </c>
      <c r="H914" s="20" t="s">
        <v>3495</v>
      </c>
      <c r="I914" s="22" t="s">
        <v>2994</v>
      </c>
      <c r="J914" s="20" t="s">
        <v>106</v>
      </c>
      <c r="K914" s="20" t="s">
        <v>37</v>
      </c>
    </row>
    <row r="915" spans="2:11" x14ac:dyDescent="0.35">
      <c r="B915" s="26" t="str">
        <v>Komala</v>
      </c>
      <c r="C915" s="26" t="str">
        <v>775</v>
      </c>
      <c r="D915" s="26" t="str">
        <v>7</v>
      </c>
      <c r="E915" s="26" t="str">
        <v>Normal</v>
      </c>
      <c r="H915" s="20" t="s">
        <v>3499</v>
      </c>
      <c r="I915" s="22" t="s">
        <v>947</v>
      </c>
      <c r="J915" s="20" t="s">
        <v>106</v>
      </c>
      <c r="K915" s="20" t="s">
        <v>37</v>
      </c>
    </row>
    <row r="916" spans="2:11" x14ac:dyDescent="0.35">
      <c r="B916" s="26" t="str">
        <v>Turtonator</v>
      </c>
      <c r="C916" s="26" t="str">
        <v>776</v>
      </c>
      <c r="D916" s="26" t="str">
        <v>7</v>
      </c>
      <c r="E916" s="26" t="str">
        <v>Normal</v>
      </c>
      <c r="H916" s="20" t="s">
        <v>3502</v>
      </c>
      <c r="I916" s="22" t="s">
        <v>3000</v>
      </c>
      <c r="J916" s="20" t="s">
        <v>106</v>
      </c>
      <c r="K916" s="20" t="s">
        <v>37</v>
      </c>
    </row>
    <row r="917" spans="2:11" x14ac:dyDescent="0.35">
      <c r="B917" s="26" t="str">
        <v>Togedemaru</v>
      </c>
      <c r="C917" s="26" t="str">
        <v>777</v>
      </c>
      <c r="D917" s="26" t="str">
        <v>7</v>
      </c>
      <c r="E917" s="26" t="str">
        <v>Normal</v>
      </c>
      <c r="H917" s="20" t="s">
        <v>3506</v>
      </c>
      <c r="I917" s="22" t="s">
        <v>3004</v>
      </c>
      <c r="J917" s="20" t="s">
        <v>106</v>
      </c>
      <c r="K917" s="20" t="s">
        <v>37</v>
      </c>
    </row>
    <row r="918" spans="2:11" x14ac:dyDescent="0.35">
      <c r="B918" s="26" t="str">
        <v>Mimikyu</v>
      </c>
      <c r="C918" s="26" t="str">
        <v>778</v>
      </c>
      <c r="D918" s="26" t="str">
        <v>7</v>
      </c>
      <c r="E918" s="26" t="str">
        <v>Normal</v>
      </c>
      <c r="H918" s="20" t="s">
        <v>3509</v>
      </c>
      <c r="I918" s="22" t="s">
        <v>3009</v>
      </c>
      <c r="J918" s="20" t="s">
        <v>106</v>
      </c>
      <c r="K918" s="20" t="s">
        <v>37</v>
      </c>
    </row>
    <row r="919" spans="2:11" x14ac:dyDescent="0.35">
      <c r="B919" s="26" t="str">
        <v>Bruxish</v>
      </c>
      <c r="C919" s="26" t="str">
        <v>779</v>
      </c>
      <c r="D919" s="26" t="str">
        <v>7</v>
      </c>
      <c r="E919" s="26" t="str">
        <v>Normal</v>
      </c>
      <c r="H919" s="20" t="s">
        <v>3512</v>
      </c>
      <c r="I919" s="22" t="s">
        <v>3012</v>
      </c>
      <c r="J919" s="20" t="s">
        <v>106</v>
      </c>
      <c r="K919" s="20" t="s">
        <v>37</v>
      </c>
    </row>
    <row r="920" spans="2:11" x14ac:dyDescent="0.35">
      <c r="B920" s="26" t="str">
        <v>Drampa</v>
      </c>
      <c r="C920" s="26" t="str">
        <v>780</v>
      </c>
      <c r="D920" s="26" t="str">
        <v>7</v>
      </c>
      <c r="E920" s="26" t="str">
        <v>Normal</v>
      </c>
      <c r="H920" s="20" t="s">
        <v>3515</v>
      </c>
      <c r="I920" s="22" t="s">
        <v>3015</v>
      </c>
      <c r="J920" s="20" t="s">
        <v>106</v>
      </c>
      <c r="K920" s="20" t="s">
        <v>913</v>
      </c>
    </row>
    <row r="921" spans="2:11" x14ac:dyDescent="0.35">
      <c r="B921" s="26" t="str">
        <v>Dhelmise</v>
      </c>
      <c r="C921" s="26" t="str">
        <v>781</v>
      </c>
      <c r="D921" s="26" t="str">
        <v>7</v>
      </c>
      <c r="E921" s="26" t="str">
        <v>Normal</v>
      </c>
      <c r="H921" s="20" t="s">
        <v>3519</v>
      </c>
      <c r="I921" s="22" t="s">
        <v>3020</v>
      </c>
      <c r="J921" s="20" t="s">
        <v>106</v>
      </c>
      <c r="K921" s="20" t="s">
        <v>913</v>
      </c>
    </row>
    <row r="922" spans="2:11" x14ac:dyDescent="0.35">
      <c r="B922" s="26" t="str">
        <v>Jangmo-o</v>
      </c>
      <c r="C922" s="26" t="str">
        <v>782</v>
      </c>
      <c r="D922" s="26" t="str">
        <v>7</v>
      </c>
      <c r="E922" s="26" t="str">
        <v>Normal</v>
      </c>
      <c r="H922" s="20" t="s">
        <v>3523</v>
      </c>
      <c r="I922" s="22" t="s">
        <v>3024</v>
      </c>
      <c r="J922" s="20" t="s">
        <v>106</v>
      </c>
      <c r="K922" s="20" t="s">
        <v>913</v>
      </c>
    </row>
    <row r="923" spans="2:11" x14ac:dyDescent="0.35">
      <c r="B923" s="26" t="str">
        <v>Hakamo-o</v>
      </c>
      <c r="C923" s="26" t="str">
        <v>783</v>
      </c>
      <c r="D923" s="26" t="str">
        <v>7</v>
      </c>
      <c r="E923" s="26" t="str">
        <v>Normal</v>
      </c>
      <c r="H923" s="20" t="s">
        <v>3527</v>
      </c>
      <c r="I923" s="22" t="s">
        <v>3028</v>
      </c>
      <c r="J923" s="20" t="s">
        <v>106</v>
      </c>
      <c r="K923" s="20" t="s">
        <v>913</v>
      </c>
    </row>
    <row r="924" spans="2:11" x14ac:dyDescent="0.35">
      <c r="B924" s="26" t="str">
        <v>Kommo-o</v>
      </c>
      <c r="C924" s="26" t="str">
        <v>784</v>
      </c>
      <c r="D924" s="26" t="str">
        <v>7</v>
      </c>
      <c r="E924" s="26" t="str">
        <v>Normal</v>
      </c>
      <c r="H924" s="20" t="s">
        <v>3530</v>
      </c>
      <c r="I924" s="22" t="s">
        <v>3032</v>
      </c>
      <c r="J924" s="20" t="s">
        <v>106</v>
      </c>
      <c r="K924" s="20" t="s">
        <v>943</v>
      </c>
    </row>
    <row r="925" spans="2:11" x14ac:dyDescent="0.35">
      <c r="B925" s="26" t="str">
        <v>Tapu Koko</v>
      </c>
      <c r="C925" s="26" t="str">
        <v>785</v>
      </c>
      <c r="D925" s="26" t="str">
        <v>7</v>
      </c>
      <c r="E925" s="26" t="str">
        <v>Sub Legendary</v>
      </c>
      <c r="H925" s="20" t="s">
        <v>3532</v>
      </c>
      <c r="I925" s="22" t="s">
        <v>3036</v>
      </c>
      <c r="J925" s="20" t="s">
        <v>106</v>
      </c>
      <c r="K925" s="20" t="s">
        <v>943</v>
      </c>
    </row>
    <row r="926" spans="2:11" x14ac:dyDescent="0.35">
      <c r="B926" s="26" t="str">
        <v>Tapu Lele</v>
      </c>
      <c r="C926" s="26" t="str">
        <v>786</v>
      </c>
      <c r="D926" s="26" t="str">
        <v>7</v>
      </c>
      <c r="E926" s="26" t="str">
        <v>Sub Legendary</v>
      </c>
      <c r="H926" s="20" t="s">
        <v>3535</v>
      </c>
      <c r="I926" s="22" t="s">
        <v>3040</v>
      </c>
      <c r="J926" s="20" t="s">
        <v>106</v>
      </c>
      <c r="K926" s="20" t="s">
        <v>943</v>
      </c>
    </row>
    <row r="927" spans="2:11" x14ac:dyDescent="0.35">
      <c r="B927" s="26" t="str">
        <v>Tapu Bulu</v>
      </c>
      <c r="C927" s="26" t="str">
        <v>787</v>
      </c>
      <c r="D927" s="26" t="str">
        <v>7</v>
      </c>
      <c r="E927" s="26" t="str">
        <v>Sub Legendary</v>
      </c>
      <c r="H927" s="20" t="s">
        <v>3538</v>
      </c>
      <c r="I927" s="22" t="s">
        <v>3044</v>
      </c>
      <c r="J927" s="20" t="s">
        <v>106</v>
      </c>
      <c r="K927" s="20" t="s">
        <v>943</v>
      </c>
    </row>
    <row r="928" spans="2:11" x14ac:dyDescent="0.35">
      <c r="B928" s="26" t="str">
        <v>Tapu Fini</v>
      </c>
      <c r="C928" s="26" t="str">
        <v>788</v>
      </c>
      <c r="D928" s="26" t="str">
        <v>7</v>
      </c>
      <c r="E928" s="26" t="str">
        <v>Sub Legendary</v>
      </c>
      <c r="H928" s="20" t="s">
        <v>3541</v>
      </c>
      <c r="I928" s="22" t="s">
        <v>3046</v>
      </c>
      <c r="J928" s="20" t="s">
        <v>106</v>
      </c>
      <c r="K928" s="20" t="s">
        <v>913</v>
      </c>
    </row>
    <row r="929" spans="2:11" x14ac:dyDescent="0.35">
      <c r="B929" s="26" t="str">
        <v>Cosmog</v>
      </c>
      <c r="C929" s="26" t="str">
        <v>789</v>
      </c>
      <c r="D929" s="26" t="str">
        <v>7</v>
      </c>
      <c r="E929" s="26" t="str">
        <v>Legendary</v>
      </c>
      <c r="H929" s="20" t="s">
        <v>3545</v>
      </c>
      <c r="I929" s="22" t="s">
        <v>3050</v>
      </c>
      <c r="J929" s="20" t="s">
        <v>106</v>
      </c>
      <c r="K929" s="20" t="s">
        <v>913</v>
      </c>
    </row>
    <row r="930" spans="2:11" x14ac:dyDescent="0.35">
      <c r="B930" s="26" t="str">
        <v>Cosmoem</v>
      </c>
      <c r="C930" s="26" t="str">
        <v>790</v>
      </c>
      <c r="D930" s="26" t="str">
        <v>7</v>
      </c>
      <c r="E930" s="26" t="str">
        <v>Legendary</v>
      </c>
      <c r="H930" s="20" t="s">
        <v>3548</v>
      </c>
      <c r="I930" s="22" t="s">
        <v>3054</v>
      </c>
      <c r="J930" s="20" t="s">
        <v>106</v>
      </c>
      <c r="K930" s="20" t="s">
        <v>913</v>
      </c>
    </row>
    <row r="931" spans="2:11" x14ac:dyDescent="0.35">
      <c r="B931" s="26" t="str">
        <v>Solgaleo</v>
      </c>
      <c r="C931" s="26" t="str">
        <v>791</v>
      </c>
      <c r="D931" s="26" t="str">
        <v>7</v>
      </c>
      <c r="E931" s="26" t="str">
        <v>Legendary</v>
      </c>
      <c r="H931" s="20" t="s">
        <v>3551</v>
      </c>
      <c r="I931" s="22" t="s">
        <v>3059</v>
      </c>
      <c r="J931" s="20" t="s">
        <v>106</v>
      </c>
      <c r="K931" s="20" t="s">
        <v>913</v>
      </c>
    </row>
    <row r="932" spans="2:11" x14ac:dyDescent="0.35">
      <c r="B932" s="26" t="str">
        <v>Lunala</v>
      </c>
      <c r="C932" s="26" t="str">
        <v>792</v>
      </c>
      <c r="D932" s="26" t="str">
        <v>7</v>
      </c>
      <c r="E932" s="26" t="str">
        <v>Legendary</v>
      </c>
      <c r="H932" s="20" t="s">
        <v>3554</v>
      </c>
      <c r="I932" s="22" t="s">
        <v>3061</v>
      </c>
      <c r="J932" s="20" t="s">
        <v>106</v>
      </c>
      <c r="K932" s="20" t="s">
        <v>913</v>
      </c>
    </row>
    <row r="933" spans="2:11" x14ac:dyDescent="0.35">
      <c r="B933" s="26" t="str">
        <v>Nihilego</v>
      </c>
      <c r="C933" s="26" t="str">
        <v>793</v>
      </c>
      <c r="D933" s="26" t="str">
        <v>7</v>
      </c>
      <c r="E933" s="26" t="str">
        <v>Sub Legendary</v>
      </c>
      <c r="H933" s="20" t="s">
        <v>3557</v>
      </c>
      <c r="I933" s="22" t="s">
        <v>3066</v>
      </c>
      <c r="J933" s="20" t="s">
        <v>106</v>
      </c>
      <c r="K933" s="20" t="s">
        <v>913</v>
      </c>
    </row>
    <row r="934" spans="2:11" x14ac:dyDescent="0.35">
      <c r="B934" s="26" t="str">
        <v>Buzzwole</v>
      </c>
      <c r="C934" s="26" t="str">
        <v>794</v>
      </c>
      <c r="D934" s="26" t="str">
        <v>7</v>
      </c>
      <c r="E934" s="26" t="str">
        <v>Sub Legendary</v>
      </c>
      <c r="H934" s="20" t="s">
        <v>3560</v>
      </c>
      <c r="I934" s="22" t="s">
        <v>3070</v>
      </c>
      <c r="J934" s="20" t="s">
        <v>106</v>
      </c>
      <c r="K934" s="20" t="s">
        <v>913</v>
      </c>
    </row>
    <row r="935" spans="2:11" x14ac:dyDescent="0.35">
      <c r="B935" s="26" t="str">
        <v>Pheromosa</v>
      </c>
      <c r="C935" s="26" t="str">
        <v>795</v>
      </c>
      <c r="D935" s="26" t="str">
        <v>7</v>
      </c>
      <c r="E935" s="26" t="str">
        <v>Sub Legendary</v>
      </c>
      <c r="H935" s="20" t="s">
        <v>3563</v>
      </c>
      <c r="I935" s="22" t="s">
        <v>3075</v>
      </c>
      <c r="J935" s="20" t="s">
        <v>106</v>
      </c>
      <c r="K935" s="20" t="s">
        <v>943</v>
      </c>
    </row>
    <row r="936" spans="2:11" x14ac:dyDescent="0.35">
      <c r="B936" s="26" t="str">
        <v>Xurkitree</v>
      </c>
      <c r="C936" s="26" t="str">
        <v>796</v>
      </c>
      <c r="D936" s="26" t="str">
        <v>7</v>
      </c>
      <c r="E936" s="26" t="str">
        <v>Sub Legendary</v>
      </c>
      <c r="H936" s="20" t="s">
        <v>3566</v>
      </c>
      <c r="I936" s="22" t="s">
        <v>3075</v>
      </c>
      <c r="J936" s="20" t="s">
        <v>106</v>
      </c>
      <c r="K936" s="20" t="s">
        <v>943</v>
      </c>
    </row>
    <row r="937" spans="2:11" x14ac:dyDescent="0.35">
      <c r="B937" s="26" t="str">
        <v>Celesteela</v>
      </c>
      <c r="C937" s="26" t="str">
        <v>797</v>
      </c>
      <c r="D937" s="26" t="str">
        <v>7</v>
      </c>
      <c r="E937" s="26" t="str">
        <v>Sub Legendary</v>
      </c>
      <c r="H937" s="20" t="s">
        <v>3567</v>
      </c>
      <c r="I937" s="22" t="s">
        <v>3075</v>
      </c>
      <c r="J937" s="20" t="s">
        <v>106</v>
      </c>
      <c r="K937" s="20" t="s">
        <v>943</v>
      </c>
    </row>
    <row r="938" spans="2:11" x14ac:dyDescent="0.35">
      <c r="B938" s="26" t="str">
        <v>Kartana</v>
      </c>
      <c r="C938" s="26" t="str">
        <v>798</v>
      </c>
      <c r="D938" s="26" t="str">
        <v>7</v>
      </c>
      <c r="E938" s="26" t="str">
        <v>Sub Legendary</v>
      </c>
      <c r="H938" s="20" t="s">
        <v>3568</v>
      </c>
      <c r="I938" s="22" t="s">
        <v>3075</v>
      </c>
      <c r="J938" s="20" t="s">
        <v>106</v>
      </c>
      <c r="K938" s="20" t="s">
        <v>943</v>
      </c>
    </row>
    <row r="939" spans="2:11" x14ac:dyDescent="0.35">
      <c r="B939" s="26" t="str">
        <v>Guzzlord</v>
      </c>
      <c r="C939" s="26" t="str">
        <v>799</v>
      </c>
      <c r="D939" s="26" t="str">
        <v>7</v>
      </c>
      <c r="E939" s="26" t="str">
        <v>Sub Legendary</v>
      </c>
      <c r="H939" s="20" t="s">
        <v>3570</v>
      </c>
      <c r="I939" s="22" t="s">
        <v>3079</v>
      </c>
      <c r="J939" s="20" t="s">
        <v>106</v>
      </c>
      <c r="K939" s="20" t="s">
        <v>952</v>
      </c>
    </row>
    <row r="940" spans="2:11" x14ac:dyDescent="0.35">
      <c r="B940" s="26" t="str">
        <v>Necrozma</v>
      </c>
      <c r="C940" s="26" t="str">
        <v>800</v>
      </c>
      <c r="D940" s="26" t="str">
        <v>7</v>
      </c>
      <c r="E940" s="26" t="str">
        <v>Legendary</v>
      </c>
      <c r="H940" s="20" t="s">
        <v>3573</v>
      </c>
      <c r="I940" s="22" t="s">
        <v>3083</v>
      </c>
      <c r="J940" s="20" t="s">
        <v>106</v>
      </c>
      <c r="K940" s="20" t="s">
        <v>952</v>
      </c>
    </row>
    <row r="941" spans="2:11" x14ac:dyDescent="0.35">
      <c r="B941" s="26" t="str">
        <v>Dusk Mane Necrozma</v>
      </c>
      <c r="C941" s="26" t="str">
        <v>800</v>
      </c>
      <c r="D941" s="26" t="str">
        <v>7</v>
      </c>
      <c r="E941" s="26" t="str">
        <v>Legendary</v>
      </c>
      <c r="H941" s="20" t="s">
        <v>3575</v>
      </c>
      <c r="I941" s="22" t="s">
        <v>3087</v>
      </c>
      <c r="J941" s="20" t="s">
        <v>106</v>
      </c>
      <c r="K941" s="20" t="s">
        <v>913</v>
      </c>
    </row>
    <row r="942" spans="2:11" x14ac:dyDescent="0.35">
      <c r="B942" s="26" t="str">
        <v>Dawn Wings Necrozma</v>
      </c>
      <c r="C942" s="26" t="str">
        <v>800</v>
      </c>
      <c r="D942" s="26" t="str">
        <v>7</v>
      </c>
      <c r="E942" s="26" t="str">
        <v>Legendary</v>
      </c>
      <c r="H942" s="20" t="s">
        <v>3578</v>
      </c>
      <c r="I942" s="22" t="s">
        <v>3091</v>
      </c>
      <c r="J942" s="20" t="s">
        <v>106</v>
      </c>
      <c r="K942" s="20" t="s">
        <v>913</v>
      </c>
    </row>
    <row r="943" spans="2:11" x14ac:dyDescent="0.35">
      <c r="B943" s="26" t="str">
        <v>Ultra Necrozma</v>
      </c>
      <c r="C943" s="26" t="str">
        <v>800</v>
      </c>
      <c r="D943" s="26" t="str">
        <v>7</v>
      </c>
      <c r="E943" s="26" t="str">
        <v>Legendary</v>
      </c>
      <c r="H943" s="20" t="s">
        <v>3581</v>
      </c>
      <c r="I943" s="22" t="s">
        <v>3095</v>
      </c>
      <c r="J943" s="20" t="s">
        <v>106</v>
      </c>
      <c r="K943" s="20" t="s">
        <v>913</v>
      </c>
    </row>
    <row r="944" spans="2:11" x14ac:dyDescent="0.35">
      <c r="B944" s="26" t="str">
        <v>Magearna</v>
      </c>
      <c r="C944" s="26" t="str">
        <v>801</v>
      </c>
      <c r="D944" s="26" t="str">
        <v>7</v>
      </c>
      <c r="E944" s="26" t="str">
        <v>Mythical</v>
      </c>
      <c r="H944" s="20" t="s">
        <v>3584</v>
      </c>
      <c r="I944" s="22" t="s">
        <v>3099</v>
      </c>
      <c r="J944" s="20" t="s">
        <v>106</v>
      </c>
      <c r="K944" s="20" t="s">
        <v>913</v>
      </c>
    </row>
    <row r="945" spans="2:11" x14ac:dyDescent="0.35">
      <c r="B945" s="26" t="str">
        <v>Marshadow</v>
      </c>
      <c r="C945" s="26" t="str">
        <v>802</v>
      </c>
      <c r="D945" s="26" t="str">
        <v>7</v>
      </c>
      <c r="E945" s="26" t="str">
        <v>Mythical</v>
      </c>
      <c r="H945" s="20" t="s">
        <v>3587</v>
      </c>
      <c r="I945" s="22" t="s">
        <v>3103</v>
      </c>
      <c r="J945" s="20" t="s">
        <v>106</v>
      </c>
      <c r="K945" s="20" t="s">
        <v>952</v>
      </c>
    </row>
    <row r="946" spans="2:11" x14ac:dyDescent="0.35">
      <c r="B946" s="26" t="str">
        <v>Poipole</v>
      </c>
      <c r="C946" s="26" t="str">
        <v>803</v>
      </c>
      <c r="D946" s="26" t="str">
        <v>7</v>
      </c>
      <c r="E946" s="26" t="str">
        <v>Sub Legendary</v>
      </c>
      <c r="H946" s="20" t="s">
        <v>3589</v>
      </c>
      <c r="I946" s="22" t="s">
        <v>3107</v>
      </c>
      <c r="J946" s="20" t="s">
        <v>106</v>
      </c>
      <c r="K946" s="20" t="s">
        <v>952</v>
      </c>
    </row>
    <row r="947" spans="2:11" x14ac:dyDescent="0.35">
      <c r="B947" s="26" t="str">
        <v>Naganadel</v>
      </c>
      <c r="C947" s="26" t="str">
        <v>804</v>
      </c>
      <c r="D947" s="26" t="str">
        <v>7</v>
      </c>
      <c r="E947" s="26" t="str">
        <v>Sub Legendary</v>
      </c>
      <c r="H947" s="20" t="s">
        <v>3591</v>
      </c>
      <c r="I947" s="22" t="s">
        <v>3111</v>
      </c>
      <c r="J947" s="20" t="s">
        <v>106</v>
      </c>
      <c r="K947" s="20" t="s">
        <v>952</v>
      </c>
    </row>
    <row r="948" spans="2:11" x14ac:dyDescent="0.35">
      <c r="B948" s="26" t="str">
        <v>Stakataka</v>
      </c>
      <c r="C948" s="26" t="str">
        <v>805</v>
      </c>
      <c r="D948" s="26" t="str">
        <v>7</v>
      </c>
      <c r="E948" s="26" t="str">
        <v>Sub Legendary</v>
      </c>
      <c r="H948" s="20" t="s">
        <v>3593</v>
      </c>
      <c r="I948" s="22" t="s">
        <v>3115</v>
      </c>
      <c r="J948" s="20" t="s">
        <v>113</v>
      </c>
      <c r="K948" s="20" t="s">
        <v>37</v>
      </c>
    </row>
    <row r="949" spans="2:11" x14ac:dyDescent="0.35">
      <c r="B949" s="26" t="str">
        <v>Blacephalon</v>
      </c>
      <c r="C949" s="26" t="str">
        <v>806</v>
      </c>
      <c r="D949" s="26" t="str">
        <v>7</v>
      </c>
      <c r="E949" s="26" t="str">
        <v>Sub Legendary</v>
      </c>
      <c r="H949" s="20" t="s">
        <v>3596</v>
      </c>
      <c r="I949" s="22" t="s">
        <v>3119</v>
      </c>
      <c r="J949" s="20" t="s">
        <v>113</v>
      </c>
      <c r="K949" s="20" t="s">
        <v>37</v>
      </c>
    </row>
    <row r="950" spans="2:11" x14ac:dyDescent="0.35">
      <c r="B950" s="26" t="str">
        <v>Zeraora</v>
      </c>
      <c r="C950" s="26" t="str">
        <v>807</v>
      </c>
      <c r="D950" s="26" t="str">
        <v>7</v>
      </c>
      <c r="E950" s="26" t="str">
        <v>Mythical</v>
      </c>
      <c r="H950" s="20" t="s">
        <v>3599</v>
      </c>
      <c r="I950" s="22" t="s">
        <v>3123</v>
      </c>
      <c r="J950" s="20" t="s">
        <v>113</v>
      </c>
      <c r="K950" s="20" t="s">
        <v>37</v>
      </c>
    </row>
    <row r="951" spans="2:11" x14ac:dyDescent="0.35">
      <c r="B951" s="26" t="str">
        <v>Meltan</v>
      </c>
      <c r="C951" s="26" t="str">
        <v>808</v>
      </c>
      <c r="D951" s="26" t="str">
        <v>7</v>
      </c>
      <c r="E951" s="26" t="str">
        <v>Mythical</v>
      </c>
      <c r="H951" s="20" t="s">
        <v>3602</v>
      </c>
      <c r="I951" s="22" t="s">
        <v>3127</v>
      </c>
      <c r="J951" s="20" t="s">
        <v>113</v>
      </c>
      <c r="K951" s="20" t="s">
        <v>37</v>
      </c>
    </row>
    <row r="952" spans="2:11" x14ac:dyDescent="0.35">
      <c r="B952" s="26" t="str">
        <v>Melmetal</v>
      </c>
      <c r="C952" s="26" t="str">
        <v>809</v>
      </c>
      <c r="D952" s="26" t="str">
        <v>7</v>
      </c>
      <c r="E952" s="26" t="str">
        <v>Mythical</v>
      </c>
      <c r="H952" s="20" t="s">
        <v>3606</v>
      </c>
      <c r="I952" s="22" t="s">
        <v>3131</v>
      </c>
      <c r="J952" s="20" t="s">
        <v>113</v>
      </c>
      <c r="K952" s="20" t="s">
        <v>37</v>
      </c>
    </row>
    <row r="953" spans="2:11" x14ac:dyDescent="0.35">
      <c r="B953" s="26" t="str">
        <v>Grookey</v>
      </c>
      <c r="C953" s="26" t="str">
        <v>810</v>
      </c>
      <c r="D953" s="26" t="str">
        <v>8</v>
      </c>
      <c r="E953" s="26" t="str">
        <v>Normal</v>
      </c>
      <c r="H953" s="20" t="s">
        <v>3609</v>
      </c>
      <c r="I953" s="22" t="s">
        <v>3135</v>
      </c>
      <c r="J953" s="20" t="s">
        <v>113</v>
      </c>
      <c r="K953" s="20" t="s">
        <v>37</v>
      </c>
    </row>
    <row r="954" spans="2:11" x14ac:dyDescent="0.35">
      <c r="B954" s="26" t="str">
        <v>Thwackey</v>
      </c>
      <c r="C954" s="26" t="str">
        <v>811</v>
      </c>
      <c r="D954" s="26" t="str">
        <v>8</v>
      </c>
      <c r="E954" s="26" t="str">
        <v>Normal</v>
      </c>
      <c r="H954" s="20" t="s">
        <v>3612</v>
      </c>
      <c r="I954" s="22" t="s">
        <v>3139</v>
      </c>
      <c r="J954" s="20" t="s">
        <v>113</v>
      </c>
      <c r="K954" s="20" t="s">
        <v>37</v>
      </c>
    </row>
    <row r="955" spans="2:11" x14ac:dyDescent="0.35">
      <c r="B955" s="26" t="str">
        <v>Rillaboom</v>
      </c>
      <c r="C955" s="26" t="str">
        <v>812</v>
      </c>
      <c r="D955" s="26" t="str">
        <v>8</v>
      </c>
      <c r="E955" s="26" t="str">
        <v>Normal</v>
      </c>
      <c r="H955" s="20" t="s">
        <v>3615</v>
      </c>
      <c r="I955" s="22" t="s">
        <v>3143</v>
      </c>
      <c r="J955" s="20" t="s">
        <v>113</v>
      </c>
      <c r="K955" s="20" t="s">
        <v>37</v>
      </c>
    </row>
    <row r="956" spans="2:11" x14ac:dyDescent="0.35">
      <c r="B956" s="26" t="str">
        <v>Scorbunny</v>
      </c>
      <c r="C956" s="26" t="str">
        <v>813</v>
      </c>
      <c r="D956" s="26" t="str">
        <v>8</v>
      </c>
      <c r="E956" s="26" t="str">
        <v>Normal</v>
      </c>
      <c r="H956" s="20" t="s">
        <v>3618</v>
      </c>
      <c r="I956" s="22" t="s">
        <v>3146</v>
      </c>
      <c r="J956" s="20" t="s">
        <v>113</v>
      </c>
      <c r="K956" s="20" t="s">
        <v>37</v>
      </c>
    </row>
    <row r="957" spans="2:11" x14ac:dyDescent="0.35">
      <c r="B957" s="26" t="str">
        <v>Raboot</v>
      </c>
      <c r="C957" s="26" t="str">
        <v>814</v>
      </c>
      <c r="D957" s="26" t="str">
        <v>8</v>
      </c>
      <c r="E957" s="26" t="str">
        <v>Normal</v>
      </c>
      <c r="H957" s="20" t="s">
        <v>3621</v>
      </c>
      <c r="I957" s="22" t="s">
        <v>3150</v>
      </c>
      <c r="J957" s="20" t="s">
        <v>113</v>
      </c>
      <c r="K957" s="20" t="s">
        <v>37</v>
      </c>
    </row>
    <row r="958" spans="2:11" x14ac:dyDescent="0.35">
      <c r="B958" s="26" t="str">
        <v>Cinderace</v>
      </c>
      <c r="C958" s="26" t="str">
        <v>815</v>
      </c>
      <c r="D958" s="26" t="str">
        <v>8</v>
      </c>
      <c r="E958" s="26" t="str">
        <v>Normal</v>
      </c>
      <c r="H958" s="20" t="s">
        <v>3624</v>
      </c>
      <c r="I958" s="22" t="s">
        <v>3155</v>
      </c>
      <c r="J958" s="20" t="s">
        <v>113</v>
      </c>
      <c r="K958" s="20" t="s">
        <v>37</v>
      </c>
    </row>
    <row r="959" spans="2:11" x14ac:dyDescent="0.35">
      <c r="B959" s="26" t="str">
        <v>Sobble</v>
      </c>
      <c r="C959" s="26" t="str">
        <v>816</v>
      </c>
      <c r="D959" s="26" t="str">
        <v>8</v>
      </c>
      <c r="E959" s="26" t="str">
        <v>Normal</v>
      </c>
      <c r="H959" s="20" t="s">
        <v>3627</v>
      </c>
      <c r="I959" s="22" t="s">
        <v>3159</v>
      </c>
      <c r="J959" s="20" t="s">
        <v>113</v>
      </c>
      <c r="K959" s="20" t="s">
        <v>37</v>
      </c>
    </row>
    <row r="960" spans="2:11" x14ac:dyDescent="0.35">
      <c r="B960" s="26" t="str">
        <v>Drizzile</v>
      </c>
      <c r="C960" s="26" t="str">
        <v>817</v>
      </c>
      <c r="D960" s="26" t="str">
        <v>8</v>
      </c>
      <c r="E960" s="26" t="str">
        <v>Normal</v>
      </c>
      <c r="H960" s="20" t="s">
        <v>3630</v>
      </c>
      <c r="I960" s="22" t="s">
        <v>3163</v>
      </c>
      <c r="J960" s="20" t="s">
        <v>113</v>
      </c>
      <c r="K960" s="20" t="s">
        <v>37</v>
      </c>
    </row>
    <row r="961" spans="2:11" x14ac:dyDescent="0.35">
      <c r="B961" s="26" t="str">
        <v>Inteleon</v>
      </c>
      <c r="C961" s="26" t="str">
        <v>818</v>
      </c>
      <c r="D961" s="26" t="str">
        <v>8</v>
      </c>
      <c r="E961" s="26" t="str">
        <v>Normal</v>
      </c>
      <c r="H961" s="20" t="s">
        <v>3633</v>
      </c>
      <c r="I961" s="22" t="s">
        <v>3167</v>
      </c>
      <c r="J961" s="20" t="s">
        <v>113</v>
      </c>
      <c r="K961" s="20" t="s">
        <v>37</v>
      </c>
    </row>
    <row r="962" spans="2:11" x14ac:dyDescent="0.35">
      <c r="B962" s="26" t="str">
        <v>Skwovet</v>
      </c>
      <c r="C962" s="26" t="str">
        <v>819</v>
      </c>
      <c r="D962" s="26" t="str">
        <v>8</v>
      </c>
      <c r="E962" s="26" t="str">
        <v>Normal</v>
      </c>
      <c r="H962" s="20" t="s">
        <v>3637</v>
      </c>
      <c r="I962" s="22" t="s">
        <v>3171</v>
      </c>
      <c r="J962" s="20" t="s">
        <v>113</v>
      </c>
      <c r="K962" s="20" t="s">
        <v>37</v>
      </c>
    </row>
    <row r="963" spans="2:11" x14ac:dyDescent="0.35">
      <c r="B963" s="26" t="str">
        <v>Greedent</v>
      </c>
      <c r="C963" s="26" t="str">
        <v>820</v>
      </c>
      <c r="D963" s="26" t="str">
        <v>8</v>
      </c>
      <c r="E963" s="26" t="str">
        <v>Normal</v>
      </c>
      <c r="H963" s="20" t="s">
        <v>3640</v>
      </c>
      <c r="I963" s="22" t="s">
        <v>3175</v>
      </c>
      <c r="J963" s="20" t="s">
        <v>113</v>
      </c>
      <c r="K963" s="20" t="s">
        <v>37</v>
      </c>
    </row>
    <row r="964" spans="2:11" x14ac:dyDescent="0.35">
      <c r="B964" s="26" t="str">
        <v>Rookidee</v>
      </c>
      <c r="C964" s="26" t="str">
        <v>821</v>
      </c>
      <c r="D964" s="26" t="str">
        <v>8</v>
      </c>
      <c r="E964" s="26" t="str">
        <v>Normal</v>
      </c>
      <c r="H964" s="20" t="s">
        <v>3643</v>
      </c>
      <c r="I964" s="22" t="s">
        <v>3179</v>
      </c>
      <c r="J964" s="20" t="s">
        <v>113</v>
      </c>
      <c r="K964" s="20" t="s">
        <v>37</v>
      </c>
    </row>
    <row r="965" spans="2:11" x14ac:dyDescent="0.35">
      <c r="B965" s="26" t="str">
        <v>Corvisquire</v>
      </c>
      <c r="C965" s="26" t="str">
        <v>822</v>
      </c>
      <c r="D965" s="26" t="str">
        <v>8</v>
      </c>
      <c r="E965" s="26" t="str">
        <v>Normal</v>
      </c>
      <c r="H965" s="20" t="s">
        <v>3646</v>
      </c>
      <c r="I965" s="22" t="s">
        <v>3181</v>
      </c>
      <c r="J965" s="20" t="s">
        <v>113</v>
      </c>
      <c r="K965" s="20" t="s">
        <v>37</v>
      </c>
    </row>
    <row r="966" spans="2:11" x14ac:dyDescent="0.35">
      <c r="B966" s="26" t="str">
        <v>Corviknight</v>
      </c>
      <c r="C966" s="26" t="str">
        <v>823</v>
      </c>
      <c r="D966" s="26" t="str">
        <v>8</v>
      </c>
      <c r="E966" s="26" t="str">
        <v>Normal</v>
      </c>
      <c r="H966" s="20" t="s">
        <v>3649</v>
      </c>
      <c r="I966" s="22" t="s">
        <v>3183</v>
      </c>
      <c r="J966" s="20" t="s">
        <v>113</v>
      </c>
      <c r="K966" s="20" t="s">
        <v>37</v>
      </c>
    </row>
    <row r="967" spans="2:11" x14ac:dyDescent="0.35">
      <c r="B967" s="26" t="str">
        <v>Blipbug</v>
      </c>
      <c r="C967" s="26" t="str">
        <v>824</v>
      </c>
      <c r="D967" s="26" t="str">
        <v>8</v>
      </c>
      <c r="E967" s="26" t="str">
        <v>Normal</v>
      </c>
      <c r="H967" s="20" t="s">
        <v>3652</v>
      </c>
      <c r="I967" s="22" t="s">
        <v>3185</v>
      </c>
      <c r="J967" s="20" t="s">
        <v>113</v>
      </c>
      <c r="K967" s="20" t="s">
        <v>37</v>
      </c>
    </row>
    <row r="968" spans="2:11" x14ac:dyDescent="0.35">
      <c r="B968" s="26" t="str">
        <v>Dottler</v>
      </c>
      <c r="C968" s="26" t="str">
        <v>825</v>
      </c>
      <c r="D968" s="26" t="str">
        <v>8</v>
      </c>
      <c r="E968" s="26" t="str">
        <v>Normal</v>
      </c>
      <c r="H968" s="20" t="s">
        <v>3656</v>
      </c>
      <c r="I968" s="22" t="s">
        <v>3189</v>
      </c>
      <c r="J968" s="20" t="s">
        <v>113</v>
      </c>
      <c r="K968" s="20" t="s">
        <v>37</v>
      </c>
    </row>
    <row r="969" spans="2:11" x14ac:dyDescent="0.35">
      <c r="B969" s="26" t="str">
        <v>Orbeetle</v>
      </c>
      <c r="C969" s="26" t="str">
        <v>826</v>
      </c>
      <c r="D969" s="26" t="str">
        <v>8</v>
      </c>
      <c r="E969" s="26" t="str">
        <v>Normal</v>
      </c>
      <c r="H969" s="20" t="s">
        <v>3659</v>
      </c>
      <c r="I969" s="22" t="s">
        <v>3191</v>
      </c>
      <c r="J969" s="20" t="s">
        <v>113</v>
      </c>
      <c r="K969" s="20" t="s">
        <v>37</v>
      </c>
    </row>
    <row r="970" spans="2:11" x14ac:dyDescent="0.35">
      <c r="B970" s="26" t="str">
        <v>Nickit</v>
      </c>
      <c r="C970" s="26" t="str">
        <v>827</v>
      </c>
      <c r="D970" s="26" t="str">
        <v>8</v>
      </c>
      <c r="E970" s="26" t="str">
        <v>Normal</v>
      </c>
      <c r="H970" s="20" t="s">
        <v>3662</v>
      </c>
      <c r="I970" s="22" t="s">
        <v>3193</v>
      </c>
      <c r="J970" s="20" t="s">
        <v>113</v>
      </c>
      <c r="K970" s="20" t="s">
        <v>37</v>
      </c>
    </row>
    <row r="971" spans="2:11" x14ac:dyDescent="0.35">
      <c r="B971" s="26" t="str">
        <v>Thievul</v>
      </c>
      <c r="C971" s="26" t="str">
        <v>828</v>
      </c>
      <c r="D971" s="26" t="str">
        <v>8</v>
      </c>
      <c r="E971" s="26" t="str">
        <v>Normal</v>
      </c>
      <c r="H971" s="20" t="s">
        <v>3665</v>
      </c>
      <c r="I971" s="22" t="s">
        <v>3195</v>
      </c>
      <c r="J971" s="20" t="s">
        <v>113</v>
      </c>
      <c r="K971" s="20" t="s">
        <v>37</v>
      </c>
    </row>
    <row r="972" spans="2:11" x14ac:dyDescent="0.35">
      <c r="B972" s="26" t="str">
        <v>Gossifleur</v>
      </c>
      <c r="C972" s="26" t="str">
        <v>829</v>
      </c>
      <c r="D972" s="26" t="str">
        <v>8</v>
      </c>
      <c r="E972" s="26" t="str">
        <v>Normal</v>
      </c>
      <c r="H972" s="20" t="s">
        <v>3668</v>
      </c>
      <c r="I972" s="22" t="s">
        <v>3199</v>
      </c>
      <c r="J972" s="20" t="s">
        <v>113</v>
      </c>
      <c r="K972" s="20" t="s">
        <v>37</v>
      </c>
    </row>
    <row r="973" spans="2:11" x14ac:dyDescent="0.35">
      <c r="B973" s="26" t="str">
        <v>Eldegoss</v>
      </c>
      <c r="C973" s="26" t="str">
        <v>830</v>
      </c>
      <c r="D973" s="26" t="str">
        <v>8</v>
      </c>
      <c r="E973" s="26" t="str">
        <v>Normal</v>
      </c>
      <c r="H973" s="20" t="s">
        <v>3671</v>
      </c>
      <c r="I973" s="22" t="s">
        <v>3203</v>
      </c>
      <c r="J973" s="20" t="s">
        <v>113</v>
      </c>
      <c r="K973" s="20" t="s">
        <v>37</v>
      </c>
    </row>
    <row r="974" spans="2:11" x14ac:dyDescent="0.35">
      <c r="B974" s="26" t="str">
        <v>Wooloo</v>
      </c>
      <c r="C974" s="26" t="str">
        <v>831</v>
      </c>
      <c r="D974" s="26" t="str">
        <v>8</v>
      </c>
      <c r="E974" s="26" t="str">
        <v>Normal</v>
      </c>
      <c r="H974" s="20" t="s">
        <v>3675</v>
      </c>
      <c r="I974" s="22" t="s">
        <v>3207</v>
      </c>
      <c r="J974" s="20" t="s">
        <v>113</v>
      </c>
      <c r="K974" s="20" t="s">
        <v>37</v>
      </c>
    </row>
    <row r="975" spans="2:11" x14ac:dyDescent="0.35">
      <c r="B975" s="26" t="str">
        <v>Dubwool</v>
      </c>
      <c r="C975" s="26" t="str">
        <v>832</v>
      </c>
      <c r="D975" s="26" t="str">
        <v>8</v>
      </c>
      <c r="E975" s="26" t="str">
        <v>Normal</v>
      </c>
      <c r="H975" s="20" t="s">
        <v>3678</v>
      </c>
      <c r="I975" s="22" t="s">
        <v>3211</v>
      </c>
      <c r="J975" s="20" t="s">
        <v>113</v>
      </c>
      <c r="K975" s="20" t="s">
        <v>37</v>
      </c>
    </row>
    <row r="976" spans="2:11" x14ac:dyDescent="0.35">
      <c r="B976" s="26" t="str">
        <v>Chewtle</v>
      </c>
      <c r="C976" s="26" t="str">
        <v>833</v>
      </c>
      <c r="D976" s="26" t="str">
        <v>8</v>
      </c>
      <c r="E976" s="26" t="str">
        <v>Normal</v>
      </c>
      <c r="H976" s="20" t="s">
        <v>3682</v>
      </c>
      <c r="I976" s="22" t="s">
        <v>3215</v>
      </c>
      <c r="J976" s="20" t="s">
        <v>113</v>
      </c>
      <c r="K976" s="20" t="s">
        <v>37</v>
      </c>
    </row>
    <row r="977" spans="2:11" x14ac:dyDescent="0.35">
      <c r="B977" s="26" t="str">
        <v>Drednaw</v>
      </c>
      <c r="C977" s="26" t="str">
        <v>834</v>
      </c>
      <c r="D977" s="26" t="str">
        <v>8</v>
      </c>
      <c r="E977" s="26" t="str">
        <v>Normal</v>
      </c>
      <c r="H977" s="20" t="s">
        <v>3685</v>
      </c>
      <c r="I977" s="22" t="s">
        <v>3219</v>
      </c>
      <c r="J977" s="20" t="s">
        <v>113</v>
      </c>
      <c r="K977" s="20" t="s">
        <v>37</v>
      </c>
    </row>
    <row r="978" spans="2:11" x14ac:dyDescent="0.35">
      <c r="B978" s="26" t="str">
        <v>Yamper</v>
      </c>
      <c r="C978" s="26" t="str">
        <v>835</v>
      </c>
      <c r="D978" s="26" t="str">
        <v>8</v>
      </c>
      <c r="E978" s="26" t="str">
        <v>Normal</v>
      </c>
      <c r="H978" s="20" t="s">
        <v>3688</v>
      </c>
      <c r="I978" s="22" t="s">
        <v>3225</v>
      </c>
      <c r="J978" s="20" t="s">
        <v>113</v>
      </c>
      <c r="K978" s="20" t="s">
        <v>37</v>
      </c>
    </row>
    <row r="979" spans="2:11" x14ac:dyDescent="0.35">
      <c r="B979" s="26" t="str">
        <v>Boltund</v>
      </c>
      <c r="C979" s="26" t="str">
        <v>836</v>
      </c>
      <c r="D979" s="26" t="str">
        <v>8</v>
      </c>
      <c r="E979" s="26" t="str">
        <v>Normal</v>
      </c>
      <c r="H979" s="20" t="s">
        <v>3692</v>
      </c>
      <c r="I979" s="22" t="s">
        <v>3227</v>
      </c>
      <c r="J979" s="20" t="s">
        <v>113</v>
      </c>
      <c r="K979" s="20" t="s">
        <v>37</v>
      </c>
    </row>
    <row r="980" spans="2:11" x14ac:dyDescent="0.35">
      <c r="B980" s="26" t="str">
        <v>Rolycoly</v>
      </c>
      <c r="C980" s="26" t="str">
        <v>837</v>
      </c>
      <c r="D980" s="26" t="str">
        <v>8</v>
      </c>
      <c r="E980" s="26" t="str">
        <v>Normal</v>
      </c>
      <c r="H980" s="20" t="s">
        <v>3695</v>
      </c>
      <c r="I980" s="22" t="s">
        <v>3229</v>
      </c>
      <c r="J980" s="20" t="s">
        <v>113</v>
      </c>
      <c r="K980" s="20" t="s">
        <v>37</v>
      </c>
    </row>
    <row r="981" spans="2:11" x14ac:dyDescent="0.35">
      <c r="B981" s="26" t="str">
        <v>Carkol</v>
      </c>
      <c r="C981" s="26" t="str">
        <v>838</v>
      </c>
      <c r="D981" s="26" t="str">
        <v>8</v>
      </c>
      <c r="E981" s="26" t="str">
        <v>Normal</v>
      </c>
      <c r="H981" s="20" t="s">
        <v>3698</v>
      </c>
      <c r="I981" s="22" t="s">
        <v>3232</v>
      </c>
      <c r="J981" s="20" t="s">
        <v>113</v>
      </c>
      <c r="K981" s="20" t="s">
        <v>37</v>
      </c>
    </row>
    <row r="982" spans="2:11" x14ac:dyDescent="0.35">
      <c r="B982" s="26" t="str">
        <v>Coalossal</v>
      </c>
      <c r="C982" s="26" t="str">
        <v>839</v>
      </c>
      <c r="D982" s="26" t="str">
        <v>8</v>
      </c>
      <c r="E982" s="26" t="str">
        <v>Normal</v>
      </c>
      <c r="H982" s="20" t="s">
        <v>3702</v>
      </c>
      <c r="I982" s="22" t="s">
        <v>3234</v>
      </c>
      <c r="J982" s="20" t="s">
        <v>113</v>
      </c>
      <c r="K982" s="20" t="s">
        <v>37</v>
      </c>
    </row>
    <row r="983" spans="2:11" x14ac:dyDescent="0.35">
      <c r="B983" s="26" t="str">
        <v>Applin</v>
      </c>
      <c r="C983" s="26" t="str">
        <v>840</v>
      </c>
      <c r="D983" s="26" t="str">
        <v>8</v>
      </c>
      <c r="E983" s="26" t="str">
        <v>Normal</v>
      </c>
      <c r="H983" s="20" t="s">
        <v>3705</v>
      </c>
      <c r="I983" s="22" t="s">
        <v>3238</v>
      </c>
      <c r="J983" s="20" t="s">
        <v>113</v>
      </c>
      <c r="K983" s="20" t="s">
        <v>37</v>
      </c>
    </row>
    <row r="984" spans="2:11" x14ac:dyDescent="0.35">
      <c r="B984" s="26" t="str">
        <v>Flapple</v>
      </c>
      <c r="C984" s="26" t="str">
        <v>841</v>
      </c>
      <c r="D984" s="26" t="str">
        <v>8</v>
      </c>
      <c r="E984" s="26" t="str">
        <v>Normal</v>
      </c>
      <c r="H984" s="20" t="s">
        <v>3709</v>
      </c>
      <c r="I984" s="22" t="s">
        <v>3240</v>
      </c>
      <c r="J984" s="20" t="s">
        <v>113</v>
      </c>
      <c r="K984" s="20" t="s">
        <v>37</v>
      </c>
    </row>
    <row r="985" spans="2:11" x14ac:dyDescent="0.35">
      <c r="B985" s="26" t="str">
        <v>Appletun</v>
      </c>
      <c r="C985" s="26" t="str">
        <v>842</v>
      </c>
      <c r="D985" s="26" t="str">
        <v>8</v>
      </c>
      <c r="E985" s="26" t="str">
        <v>Normal</v>
      </c>
      <c r="H985" s="20" t="s">
        <v>3713</v>
      </c>
      <c r="I985" s="22" t="s">
        <v>3243</v>
      </c>
      <c r="J985" s="20" t="s">
        <v>113</v>
      </c>
      <c r="K985" s="20" t="s">
        <v>37</v>
      </c>
    </row>
    <row r="986" spans="2:11" x14ac:dyDescent="0.35">
      <c r="B986" s="26" t="str">
        <v>Silicobra</v>
      </c>
      <c r="C986" s="26" t="str">
        <v>843</v>
      </c>
      <c r="D986" s="26" t="str">
        <v>8</v>
      </c>
      <c r="E986" s="26" t="str">
        <v>Normal</v>
      </c>
      <c r="H986" s="20" t="s">
        <v>3716</v>
      </c>
      <c r="I986" s="22" t="s">
        <v>3248</v>
      </c>
      <c r="J986" s="20" t="s">
        <v>113</v>
      </c>
      <c r="K986" s="20" t="s">
        <v>37</v>
      </c>
    </row>
    <row r="987" spans="2:11" x14ac:dyDescent="0.35">
      <c r="B987" s="26" t="str">
        <v>Sandaconda</v>
      </c>
      <c r="C987" s="26" t="str">
        <v>844</v>
      </c>
      <c r="D987" s="26" t="str">
        <v>8</v>
      </c>
      <c r="E987" s="26" t="str">
        <v>Normal</v>
      </c>
      <c r="H987" s="20" t="s">
        <v>3718</v>
      </c>
      <c r="I987" s="22" t="s">
        <v>3252</v>
      </c>
      <c r="J987" s="20" t="s">
        <v>113</v>
      </c>
      <c r="K987" s="20" t="s">
        <v>37</v>
      </c>
    </row>
    <row r="988" spans="2:11" x14ac:dyDescent="0.35">
      <c r="B988" s="26" t="str">
        <v>Cramorant</v>
      </c>
      <c r="C988" s="26" t="str">
        <v>845</v>
      </c>
      <c r="D988" s="26" t="str">
        <v>8</v>
      </c>
      <c r="E988" s="26" t="str">
        <v>Normal</v>
      </c>
      <c r="H988" s="20" t="s">
        <v>3722</v>
      </c>
      <c r="I988" s="22" t="s">
        <v>3252</v>
      </c>
      <c r="J988" s="20" t="s">
        <v>113</v>
      </c>
      <c r="K988" s="20" t="s">
        <v>37</v>
      </c>
    </row>
    <row r="989" spans="2:11" x14ac:dyDescent="0.35">
      <c r="B989" s="26" t="str">
        <v>Arrokuda</v>
      </c>
      <c r="C989" s="26" t="str">
        <v>846</v>
      </c>
      <c r="D989" s="26" t="str">
        <v>8</v>
      </c>
      <c r="E989" s="26" t="str">
        <v>Normal</v>
      </c>
      <c r="H989" s="20" t="s">
        <v>3723</v>
      </c>
      <c r="I989" s="22" t="s">
        <v>3256</v>
      </c>
      <c r="J989" s="20" t="s">
        <v>113</v>
      </c>
      <c r="K989" s="20" t="s">
        <v>37</v>
      </c>
    </row>
    <row r="990" spans="2:11" x14ac:dyDescent="0.35">
      <c r="B990" s="26" t="str">
        <v>Barraskewda</v>
      </c>
      <c r="C990" s="26" t="str">
        <v>847</v>
      </c>
      <c r="D990" s="26" t="str">
        <v>8</v>
      </c>
      <c r="E990" s="26" t="str">
        <v>Normal</v>
      </c>
      <c r="H990" s="20" t="s">
        <v>3726</v>
      </c>
      <c r="I990" s="22" t="s">
        <v>3260</v>
      </c>
      <c r="J990" s="20" t="s">
        <v>113</v>
      </c>
      <c r="K990" s="20" t="s">
        <v>37</v>
      </c>
    </row>
    <row r="991" spans="2:11" x14ac:dyDescent="0.35">
      <c r="B991" s="26" t="str">
        <v>Toxel</v>
      </c>
      <c r="C991" s="26" t="str">
        <v>848</v>
      </c>
      <c r="D991" s="26" t="str">
        <v>8</v>
      </c>
      <c r="E991" s="26" t="str">
        <v>Normal</v>
      </c>
      <c r="H991" s="20" t="s">
        <v>3729</v>
      </c>
      <c r="I991" s="22" t="s">
        <v>3264</v>
      </c>
      <c r="J991" s="20" t="s">
        <v>113</v>
      </c>
      <c r="K991" s="20" t="s">
        <v>37</v>
      </c>
    </row>
    <row r="992" spans="2:11" x14ac:dyDescent="0.35">
      <c r="B992" s="26" t="str">
        <v>Toxtricity Low Key Form</v>
      </c>
      <c r="C992" s="26" t="str">
        <v>849</v>
      </c>
      <c r="D992" s="26" t="str">
        <v>8</v>
      </c>
      <c r="E992" s="26" t="str">
        <v>Normal</v>
      </c>
      <c r="H992" s="20" t="s">
        <v>3732</v>
      </c>
      <c r="I992" s="22" t="s">
        <v>3268</v>
      </c>
      <c r="J992" s="20" t="s">
        <v>113</v>
      </c>
      <c r="K992" s="20" t="s">
        <v>37</v>
      </c>
    </row>
    <row r="993" spans="2:11" x14ac:dyDescent="0.35">
      <c r="B993" s="26" t="str">
        <v>Toxtricity Amped Form</v>
      </c>
      <c r="C993" s="26" t="str">
        <v>849</v>
      </c>
      <c r="D993" s="26" t="str">
        <v>8</v>
      </c>
      <c r="E993" s="26" t="str">
        <v>Normal</v>
      </c>
      <c r="H993" s="20" t="s">
        <v>3735</v>
      </c>
      <c r="I993" s="22" t="s">
        <v>3273</v>
      </c>
      <c r="J993" s="20" t="s">
        <v>113</v>
      </c>
      <c r="K993" s="20" t="s">
        <v>37</v>
      </c>
    </row>
    <row r="994" spans="2:11" x14ac:dyDescent="0.35">
      <c r="B994" s="26" t="str">
        <v>Sizzlipede</v>
      </c>
      <c r="C994" s="26" t="str">
        <v>850</v>
      </c>
      <c r="D994" s="26" t="str">
        <v>8</v>
      </c>
      <c r="E994" s="26" t="str">
        <v>Normal</v>
      </c>
      <c r="H994" s="20" t="s">
        <v>3738</v>
      </c>
      <c r="I994" s="22" t="s">
        <v>3277</v>
      </c>
      <c r="J994" s="20" t="s">
        <v>113</v>
      </c>
      <c r="K994" s="20" t="s">
        <v>37</v>
      </c>
    </row>
    <row r="995" spans="2:11" x14ac:dyDescent="0.35">
      <c r="B995" s="26" t="str">
        <v>Centiskorch</v>
      </c>
      <c r="C995" s="26" t="str">
        <v>851</v>
      </c>
      <c r="D995" s="26" t="str">
        <v>8</v>
      </c>
      <c r="E995" s="26" t="str">
        <v>Normal</v>
      </c>
      <c r="H995" s="20" t="s">
        <v>3741</v>
      </c>
      <c r="I995" s="22" t="s">
        <v>3281</v>
      </c>
      <c r="J995" s="20" t="s">
        <v>113</v>
      </c>
      <c r="K995" s="20" t="s">
        <v>37</v>
      </c>
    </row>
    <row r="996" spans="2:11" x14ac:dyDescent="0.35">
      <c r="B996" s="26" t="str">
        <v>Clobbopus</v>
      </c>
      <c r="C996" s="26" t="str">
        <v>852</v>
      </c>
      <c r="D996" s="26" t="str">
        <v>8</v>
      </c>
      <c r="E996" s="26" t="str">
        <v>Normal</v>
      </c>
      <c r="H996" s="20" t="s">
        <v>3744</v>
      </c>
      <c r="I996" s="22" t="s">
        <v>3285</v>
      </c>
      <c r="J996" s="20" t="s">
        <v>113</v>
      </c>
      <c r="K996" s="20" t="s">
        <v>37</v>
      </c>
    </row>
    <row r="997" spans="2:11" x14ac:dyDescent="0.35">
      <c r="B997" s="26" t="str">
        <v>Grapploct</v>
      </c>
      <c r="C997" s="26" t="str">
        <v>853</v>
      </c>
      <c r="D997" s="26" t="str">
        <v>8</v>
      </c>
      <c r="E997" s="26" t="str">
        <v>Normal</v>
      </c>
      <c r="H997" s="20" t="s">
        <v>3747</v>
      </c>
      <c r="I997" s="22" t="s">
        <v>3289</v>
      </c>
      <c r="J997" s="20" t="s">
        <v>113</v>
      </c>
      <c r="K997" s="20" t="s">
        <v>37</v>
      </c>
    </row>
    <row r="998" spans="2:11" x14ac:dyDescent="0.35">
      <c r="B998" s="26" t="str">
        <v>Sinistea</v>
      </c>
      <c r="C998" s="26" t="str">
        <v>854</v>
      </c>
      <c r="D998" s="26" t="str">
        <v>8</v>
      </c>
      <c r="E998" s="26" t="str">
        <v>Normal</v>
      </c>
      <c r="H998" s="20" t="s">
        <v>3750</v>
      </c>
      <c r="I998" s="22" t="s">
        <v>3293</v>
      </c>
      <c r="J998" s="20" t="s">
        <v>113</v>
      </c>
      <c r="K998" s="20" t="s">
        <v>37</v>
      </c>
    </row>
    <row r="999" spans="2:11" x14ac:dyDescent="0.35">
      <c r="B999" s="26" t="str">
        <v>Polteageist</v>
      </c>
      <c r="C999" s="26" t="str">
        <v>855</v>
      </c>
      <c r="D999" s="26" t="str">
        <v>8</v>
      </c>
      <c r="E999" s="26" t="str">
        <v>Normal</v>
      </c>
      <c r="H999" s="20" t="s">
        <v>3753</v>
      </c>
      <c r="I999" s="22" t="s">
        <v>3298</v>
      </c>
      <c r="J999" s="20" t="s">
        <v>113</v>
      </c>
      <c r="K999" s="20" t="s">
        <v>37</v>
      </c>
    </row>
    <row r="1000" spans="2:11" x14ac:dyDescent="0.35">
      <c r="B1000" s="26" t="str">
        <v>Hatenna</v>
      </c>
      <c r="C1000" s="26" t="str">
        <v>856</v>
      </c>
      <c r="D1000" s="26" t="str">
        <v>8</v>
      </c>
      <c r="E1000" s="26" t="str">
        <v>Normal</v>
      </c>
      <c r="H1000" s="20" t="s">
        <v>3756</v>
      </c>
      <c r="I1000" s="22" t="s">
        <v>3302</v>
      </c>
      <c r="J1000" s="20" t="s">
        <v>113</v>
      </c>
      <c r="K1000" s="20" t="s">
        <v>37</v>
      </c>
    </row>
    <row r="1001" spans="2:11" x14ac:dyDescent="0.35">
      <c r="B1001" s="26" t="str">
        <v>Hattrem</v>
      </c>
      <c r="C1001" s="26" t="str">
        <v>857</v>
      </c>
      <c r="D1001" s="26" t="str">
        <v>8</v>
      </c>
      <c r="E1001" s="26" t="str">
        <v>Normal</v>
      </c>
      <c r="H1001" s="20" t="s">
        <v>3759</v>
      </c>
      <c r="I1001" s="22" t="s">
        <v>3306</v>
      </c>
      <c r="J1001" s="20" t="s">
        <v>113</v>
      </c>
      <c r="K1001" s="20" t="s">
        <v>37</v>
      </c>
    </row>
    <row r="1002" spans="2:11" x14ac:dyDescent="0.35">
      <c r="B1002" s="26" t="str">
        <v>Hatterene</v>
      </c>
      <c r="C1002" s="26" t="str">
        <v>858</v>
      </c>
      <c r="D1002" s="26" t="str">
        <v>8</v>
      </c>
      <c r="E1002" s="26" t="str">
        <v>Normal</v>
      </c>
      <c r="H1002" s="20" t="s">
        <v>3762</v>
      </c>
      <c r="I1002" s="22" t="s">
        <v>3311</v>
      </c>
      <c r="J1002" s="20" t="s">
        <v>113</v>
      </c>
      <c r="K1002" s="20" t="s">
        <v>37</v>
      </c>
    </row>
    <row r="1003" spans="2:11" x14ac:dyDescent="0.35">
      <c r="B1003" s="26" t="str">
        <v>Impidimp</v>
      </c>
      <c r="C1003" s="26" t="str">
        <v>859</v>
      </c>
      <c r="D1003" s="26" t="str">
        <v>8</v>
      </c>
      <c r="E1003" s="26" t="str">
        <v>Normal</v>
      </c>
      <c r="H1003" s="20" t="s">
        <v>3766</v>
      </c>
      <c r="I1003" s="22" t="s">
        <v>3315</v>
      </c>
      <c r="J1003" s="20" t="s">
        <v>113</v>
      </c>
      <c r="K1003" s="20" t="s">
        <v>37</v>
      </c>
    </row>
    <row r="1004" spans="2:11" x14ac:dyDescent="0.35">
      <c r="B1004" s="26" t="str">
        <v>Morgrem</v>
      </c>
      <c r="C1004" s="26" t="str">
        <v>860</v>
      </c>
      <c r="D1004" s="26" t="str">
        <v>8</v>
      </c>
      <c r="E1004" s="26" t="str">
        <v>Normal</v>
      </c>
      <c r="H1004" s="20" t="s">
        <v>3770</v>
      </c>
      <c r="I1004" s="22" t="s">
        <v>3319</v>
      </c>
      <c r="J1004" s="20" t="s">
        <v>113</v>
      </c>
      <c r="K1004" s="20" t="s">
        <v>37</v>
      </c>
    </row>
    <row r="1005" spans="2:11" x14ac:dyDescent="0.35">
      <c r="B1005" s="26" t="str">
        <v>Grimmsnarl</v>
      </c>
      <c r="C1005" s="26" t="str">
        <v>861</v>
      </c>
      <c r="D1005" s="26" t="str">
        <v>8</v>
      </c>
      <c r="E1005" s="26" t="str">
        <v>Normal</v>
      </c>
      <c r="H1005" s="20" t="s">
        <v>4540</v>
      </c>
      <c r="I1005" s="22" t="s">
        <v>3323</v>
      </c>
      <c r="J1005" s="20" t="s">
        <v>113</v>
      </c>
      <c r="K1005" s="20" t="s">
        <v>37</v>
      </c>
    </row>
    <row r="1006" spans="2:11" x14ac:dyDescent="0.35">
      <c r="B1006" s="26" t="str">
        <v>Obstagoon</v>
      </c>
      <c r="C1006" s="26" t="str">
        <v>862</v>
      </c>
      <c r="D1006" s="26" t="str">
        <v>8</v>
      </c>
      <c r="E1006" s="26" t="str">
        <v>Normal</v>
      </c>
      <c r="H1006" s="20" t="s">
        <v>3775</v>
      </c>
      <c r="I1006" s="22" t="s">
        <v>3328</v>
      </c>
      <c r="J1006" s="20" t="s">
        <v>113</v>
      </c>
      <c r="K1006" s="20" t="s">
        <v>37</v>
      </c>
    </row>
    <row r="1007" spans="2:11" x14ac:dyDescent="0.35">
      <c r="B1007" s="26" t="str">
        <v>Perrserker</v>
      </c>
      <c r="C1007" s="26" t="str">
        <v>863</v>
      </c>
      <c r="D1007" s="26" t="str">
        <v>8</v>
      </c>
      <c r="E1007" s="26" t="str">
        <v>Normal</v>
      </c>
      <c r="H1007" s="20" t="s">
        <v>3778</v>
      </c>
      <c r="I1007" s="22" t="s">
        <v>3330</v>
      </c>
      <c r="J1007" s="20" t="s">
        <v>113</v>
      </c>
      <c r="K1007" s="20" t="s">
        <v>37</v>
      </c>
    </row>
    <row r="1008" spans="2:11" x14ac:dyDescent="0.35">
      <c r="B1008" s="26" t="str">
        <v>Cursola</v>
      </c>
      <c r="C1008" s="26" t="str">
        <v>864</v>
      </c>
      <c r="D1008" s="26" t="str">
        <v>8</v>
      </c>
      <c r="E1008" s="26" t="str">
        <v>Normal</v>
      </c>
      <c r="H1008" s="20" t="s">
        <v>3781</v>
      </c>
      <c r="I1008" s="22" t="s">
        <v>3332</v>
      </c>
      <c r="J1008" s="20" t="s">
        <v>113</v>
      </c>
      <c r="K1008" s="20" t="s">
        <v>37</v>
      </c>
    </row>
    <row r="1009" spans="2:11" x14ac:dyDescent="0.35">
      <c r="B1009" s="26" t="str">
        <v>Sirfetch'd</v>
      </c>
      <c r="C1009" s="26" t="str">
        <v>865</v>
      </c>
      <c r="D1009" s="26" t="str">
        <v>8</v>
      </c>
      <c r="E1009" s="26" t="str">
        <v>Normal</v>
      </c>
      <c r="H1009" s="20" t="s">
        <v>3784</v>
      </c>
      <c r="I1009" s="22" t="s">
        <v>3334</v>
      </c>
      <c r="J1009" s="20" t="s">
        <v>113</v>
      </c>
      <c r="K1009" s="20" t="s">
        <v>37</v>
      </c>
    </row>
    <row r="1010" spans="2:11" x14ac:dyDescent="0.35">
      <c r="B1010" s="26" t="str">
        <v>Mr, Rime</v>
      </c>
      <c r="C1010" s="26" t="str">
        <v>866</v>
      </c>
      <c r="D1010" s="26" t="str">
        <v>8</v>
      </c>
      <c r="E1010" s="26" t="str">
        <v>Normal</v>
      </c>
      <c r="H1010" s="20" t="s">
        <v>3787</v>
      </c>
      <c r="I1010" s="22" t="s">
        <v>3338</v>
      </c>
      <c r="J1010" s="20" t="s">
        <v>113</v>
      </c>
      <c r="K1010" s="20" t="s">
        <v>37</v>
      </c>
    </row>
    <row r="1011" spans="2:11" x14ac:dyDescent="0.35">
      <c r="B1011" s="26" t="str">
        <v>Runerigus</v>
      </c>
      <c r="C1011" s="26" t="str">
        <v>867</v>
      </c>
      <c r="D1011" s="26" t="str">
        <v>8</v>
      </c>
      <c r="E1011" s="26" t="str">
        <v>Normal</v>
      </c>
      <c r="H1011" s="20" t="s">
        <v>3790</v>
      </c>
      <c r="I1011" s="22" t="s">
        <v>3342</v>
      </c>
      <c r="J1011" s="20" t="s">
        <v>113</v>
      </c>
      <c r="K1011" s="20" t="s">
        <v>37</v>
      </c>
    </row>
    <row r="1012" spans="2:11" x14ac:dyDescent="0.35">
      <c r="B1012" s="26" t="str">
        <v>Milcery</v>
      </c>
      <c r="C1012" s="26" t="str">
        <v>868</v>
      </c>
      <c r="D1012" s="26" t="str">
        <v>8</v>
      </c>
      <c r="E1012" s="26" t="str">
        <v>Normal</v>
      </c>
      <c r="H1012" s="20" t="s">
        <v>3794</v>
      </c>
      <c r="I1012" s="22" t="s">
        <v>3346</v>
      </c>
      <c r="J1012" s="20" t="s">
        <v>113</v>
      </c>
      <c r="K1012" s="20" t="s">
        <v>37</v>
      </c>
    </row>
    <row r="1013" spans="2:11" x14ac:dyDescent="0.35">
      <c r="B1013" s="26" t="str">
        <v>Alcremie</v>
      </c>
      <c r="C1013" s="26" t="str">
        <v>869</v>
      </c>
      <c r="D1013" s="26" t="str">
        <v>8</v>
      </c>
      <c r="E1013" s="26" t="str">
        <v>Normal</v>
      </c>
      <c r="H1013" s="20" t="s">
        <v>3797</v>
      </c>
      <c r="I1013" s="22" t="s">
        <v>3348</v>
      </c>
      <c r="J1013" s="20" t="s">
        <v>113</v>
      </c>
      <c r="K1013" s="20" t="s">
        <v>37</v>
      </c>
    </row>
    <row r="1014" spans="2:11" x14ac:dyDescent="0.35">
      <c r="B1014" s="26" t="str">
        <v>Falinks</v>
      </c>
      <c r="C1014" s="26" t="str">
        <v>870</v>
      </c>
      <c r="D1014" s="26" t="str">
        <v>8</v>
      </c>
      <c r="E1014" s="26" t="str">
        <v>Normal</v>
      </c>
      <c r="H1014" s="20" t="s">
        <v>3801</v>
      </c>
      <c r="I1014" s="22" t="s">
        <v>3352</v>
      </c>
      <c r="J1014" s="20" t="s">
        <v>113</v>
      </c>
      <c r="K1014" s="20" t="s">
        <v>37</v>
      </c>
    </row>
    <row r="1015" spans="2:11" x14ac:dyDescent="0.35">
      <c r="B1015" s="26" t="str">
        <v>Pincurchin</v>
      </c>
      <c r="C1015" s="26" t="str">
        <v>871</v>
      </c>
      <c r="D1015" s="26" t="str">
        <v>8</v>
      </c>
      <c r="E1015" s="26" t="str">
        <v>Normal</v>
      </c>
      <c r="H1015" s="20" t="s">
        <v>3805</v>
      </c>
      <c r="I1015" s="22" t="s">
        <v>3352</v>
      </c>
      <c r="J1015" s="20" t="s">
        <v>113</v>
      </c>
      <c r="K1015" s="20" t="s">
        <v>37</v>
      </c>
    </row>
    <row r="1016" spans="2:11" x14ac:dyDescent="0.35">
      <c r="B1016" s="26" t="str">
        <v>Snom</v>
      </c>
      <c r="C1016" s="26" t="str">
        <v>872</v>
      </c>
      <c r="D1016" s="26" t="str">
        <v>8</v>
      </c>
      <c r="E1016" s="26" t="str">
        <v>Normal</v>
      </c>
      <c r="H1016" s="20" t="s">
        <v>3806</v>
      </c>
      <c r="I1016" s="22" t="s">
        <v>3354</v>
      </c>
      <c r="J1016" s="20" t="s">
        <v>113</v>
      </c>
      <c r="K1016" s="20" t="s">
        <v>37</v>
      </c>
    </row>
    <row r="1017" spans="2:11" x14ac:dyDescent="0.35">
      <c r="B1017" s="26" t="str">
        <v>Frosmoth</v>
      </c>
      <c r="C1017" s="26" t="str">
        <v>873</v>
      </c>
      <c r="D1017" s="26" t="str">
        <v>8</v>
      </c>
      <c r="E1017" s="26" t="str">
        <v>Normal</v>
      </c>
      <c r="H1017" s="20" t="s">
        <v>3809</v>
      </c>
      <c r="I1017" s="22" t="s">
        <v>3354</v>
      </c>
      <c r="J1017" s="20" t="s">
        <v>113</v>
      </c>
      <c r="K1017" s="20" t="s">
        <v>37</v>
      </c>
    </row>
    <row r="1018" spans="2:11" x14ac:dyDescent="0.35">
      <c r="B1018" s="26" t="str">
        <v>Stonjourner</v>
      </c>
      <c r="C1018" s="26" t="str">
        <v>874</v>
      </c>
      <c r="D1018" s="26" t="str">
        <v>8</v>
      </c>
      <c r="E1018" s="26" t="str">
        <v>Normal</v>
      </c>
      <c r="H1018" s="20" t="s">
        <v>3810</v>
      </c>
      <c r="I1018" s="22" t="s">
        <v>3356</v>
      </c>
      <c r="J1018" s="20" t="s">
        <v>113</v>
      </c>
      <c r="K1018" s="20" t="s">
        <v>37</v>
      </c>
    </row>
    <row r="1019" spans="2:11" x14ac:dyDescent="0.35">
      <c r="B1019" s="26" t="str">
        <v>Eiscue Ice Face</v>
      </c>
      <c r="C1019" s="26" t="str">
        <v>875</v>
      </c>
      <c r="D1019" s="26" t="str">
        <v>8</v>
      </c>
      <c r="E1019" s="26" t="str">
        <v>Normal</v>
      </c>
      <c r="H1019" s="20" t="s">
        <v>3814</v>
      </c>
      <c r="I1019" s="22" t="s">
        <v>3356</v>
      </c>
      <c r="J1019" s="20" t="s">
        <v>113</v>
      </c>
      <c r="K1019" s="20" t="s">
        <v>37</v>
      </c>
    </row>
    <row r="1020" spans="2:11" x14ac:dyDescent="0.35">
      <c r="B1020" s="26" t="str">
        <v>Eiscue Noice Face</v>
      </c>
      <c r="C1020" s="26" t="str">
        <v>875</v>
      </c>
      <c r="D1020" s="26" t="str">
        <v>8</v>
      </c>
      <c r="E1020" s="26" t="str">
        <v>Normal</v>
      </c>
      <c r="H1020" s="20" t="s">
        <v>3815</v>
      </c>
      <c r="I1020" s="22" t="s">
        <v>3361</v>
      </c>
      <c r="J1020" s="20" t="s">
        <v>113</v>
      </c>
      <c r="K1020" s="20" t="s">
        <v>37</v>
      </c>
    </row>
    <row r="1021" spans="2:11" x14ac:dyDescent="0.35">
      <c r="B1021" s="26" t="str">
        <v>Indeedee Male</v>
      </c>
      <c r="C1021" s="26" t="str">
        <v>876</v>
      </c>
      <c r="D1021" s="26" t="str">
        <v>8</v>
      </c>
      <c r="E1021" s="26" t="str">
        <v>Normal</v>
      </c>
      <c r="H1021" s="20" t="s">
        <v>3818</v>
      </c>
      <c r="I1021" s="22" t="s">
        <v>3363</v>
      </c>
      <c r="J1021" s="20" t="s">
        <v>113</v>
      </c>
      <c r="K1021" s="20" t="s">
        <v>37</v>
      </c>
    </row>
    <row r="1022" spans="2:11" x14ac:dyDescent="0.35">
      <c r="B1022" s="26" t="str">
        <v>Indeedee Female</v>
      </c>
      <c r="C1022" s="26" t="str">
        <v>876</v>
      </c>
      <c r="D1022" s="26" t="str">
        <v>8</v>
      </c>
      <c r="E1022" s="26" t="str">
        <v>Normal</v>
      </c>
      <c r="H1022" s="20" t="s">
        <v>3821</v>
      </c>
      <c r="I1022" s="22" t="s">
        <v>3368</v>
      </c>
      <c r="J1022" s="20" t="s">
        <v>113</v>
      </c>
      <c r="K1022" s="20" t="s">
        <v>37</v>
      </c>
    </row>
    <row r="1023" spans="2:11" x14ac:dyDescent="0.35">
      <c r="B1023" s="26" t="str">
        <v>Morpeko Full Belly Mode</v>
      </c>
      <c r="C1023" s="26" t="str">
        <v>877</v>
      </c>
      <c r="D1023" s="26" t="str">
        <v>8</v>
      </c>
      <c r="E1023" s="26" t="str">
        <v>Normal</v>
      </c>
      <c r="H1023" s="20" t="s">
        <v>3824</v>
      </c>
      <c r="I1023" s="22" t="s">
        <v>3372</v>
      </c>
      <c r="J1023" s="20" t="s">
        <v>113</v>
      </c>
      <c r="K1023" s="20" t="s">
        <v>37</v>
      </c>
    </row>
    <row r="1024" spans="2:11" x14ac:dyDescent="0.35">
      <c r="B1024" s="26" t="str">
        <v>Morpeko Hangry Mode</v>
      </c>
      <c r="C1024" s="26" t="str">
        <v>877</v>
      </c>
      <c r="D1024" s="26" t="str">
        <v>8</v>
      </c>
      <c r="E1024" s="26" t="str">
        <v>Normal</v>
      </c>
      <c r="H1024" s="20" t="s">
        <v>3827</v>
      </c>
      <c r="I1024" s="22" t="s">
        <v>3377</v>
      </c>
      <c r="J1024" s="20" t="s">
        <v>113</v>
      </c>
      <c r="K1024" s="20" t="s">
        <v>37</v>
      </c>
    </row>
    <row r="1025" spans="2:11" x14ac:dyDescent="0.35">
      <c r="B1025" s="26" t="str">
        <v>Cufant</v>
      </c>
      <c r="C1025" s="26" t="str">
        <v>878</v>
      </c>
      <c r="D1025" s="26" t="str">
        <v>8</v>
      </c>
      <c r="E1025" s="26" t="str">
        <v>Normal</v>
      </c>
      <c r="H1025" s="20" t="s">
        <v>3830</v>
      </c>
      <c r="I1025" s="22" t="s">
        <v>3381</v>
      </c>
      <c r="J1025" s="20" t="s">
        <v>113</v>
      </c>
      <c r="K1025" s="20" t="s">
        <v>37</v>
      </c>
    </row>
    <row r="1026" spans="2:11" x14ac:dyDescent="0.35">
      <c r="B1026" s="26" t="str">
        <v>Copperajah</v>
      </c>
      <c r="C1026" s="26" t="str">
        <v>879</v>
      </c>
      <c r="D1026" s="26" t="str">
        <v>8</v>
      </c>
      <c r="E1026" s="26" t="str">
        <v>Normal</v>
      </c>
      <c r="H1026" s="20" t="s">
        <v>3833</v>
      </c>
      <c r="I1026" s="22" t="s">
        <v>3386</v>
      </c>
      <c r="J1026" s="20" t="s">
        <v>113</v>
      </c>
      <c r="K1026" s="20" t="s">
        <v>37</v>
      </c>
    </row>
    <row r="1027" spans="2:11" x14ac:dyDescent="0.35">
      <c r="B1027" s="26" t="str">
        <v>Dracozolt</v>
      </c>
      <c r="C1027" s="26" t="str">
        <v>880</v>
      </c>
      <c r="D1027" s="26" t="str">
        <v>8</v>
      </c>
      <c r="E1027" s="26" t="str">
        <v>Normal</v>
      </c>
      <c r="H1027" s="20" t="s">
        <v>3836</v>
      </c>
      <c r="I1027" s="22" t="s">
        <v>3390</v>
      </c>
      <c r="J1027" s="20" t="s">
        <v>113</v>
      </c>
      <c r="K1027" s="20" t="s">
        <v>37</v>
      </c>
    </row>
    <row r="1028" spans="2:11" x14ac:dyDescent="0.35">
      <c r="B1028" s="26" t="str">
        <v>Arctozolt</v>
      </c>
      <c r="C1028" s="26" t="str">
        <v>881</v>
      </c>
      <c r="D1028" s="26" t="str">
        <v>8</v>
      </c>
      <c r="E1028" s="26" t="str">
        <v>Normal</v>
      </c>
      <c r="H1028" s="20" t="s">
        <v>3839</v>
      </c>
      <c r="I1028" s="22" t="s">
        <v>3394</v>
      </c>
      <c r="J1028" s="20" t="s">
        <v>113</v>
      </c>
      <c r="K1028" s="20" t="s">
        <v>37</v>
      </c>
    </row>
    <row r="1029" spans="2:11" x14ac:dyDescent="0.35">
      <c r="B1029" s="26" t="str">
        <v>Dracovish</v>
      </c>
      <c r="C1029" s="26" t="str">
        <v>882</v>
      </c>
      <c r="D1029" s="26" t="str">
        <v>8</v>
      </c>
      <c r="E1029" s="26" t="str">
        <v>Normal</v>
      </c>
      <c r="H1029" s="20" t="s">
        <v>3842</v>
      </c>
      <c r="I1029" s="22" t="s">
        <v>3398</v>
      </c>
      <c r="J1029" s="20" t="s">
        <v>113</v>
      </c>
      <c r="K1029" s="20" t="s">
        <v>37</v>
      </c>
    </row>
    <row r="1030" spans="2:11" x14ac:dyDescent="0.35">
      <c r="B1030" s="26" t="str">
        <v>Arctovish</v>
      </c>
      <c r="C1030" s="26" t="str">
        <v>883</v>
      </c>
      <c r="D1030" s="26" t="str">
        <v>8</v>
      </c>
      <c r="E1030" s="26" t="str">
        <v>Normal</v>
      </c>
      <c r="H1030" s="20" t="s">
        <v>3845</v>
      </c>
      <c r="I1030" s="22" t="s">
        <v>3402</v>
      </c>
      <c r="J1030" s="20" t="s">
        <v>113</v>
      </c>
      <c r="K1030" s="20" t="s">
        <v>943</v>
      </c>
    </row>
    <row r="1031" spans="2:11" x14ac:dyDescent="0.35">
      <c r="B1031" s="26" t="str">
        <v>Duraludon</v>
      </c>
      <c r="C1031" s="26" t="str">
        <v>884</v>
      </c>
      <c r="D1031" s="26" t="str">
        <v>8</v>
      </c>
      <c r="E1031" s="26" t="str">
        <v>Normal</v>
      </c>
      <c r="H1031" s="20" t="s">
        <v>3849</v>
      </c>
      <c r="I1031" s="22" t="s">
        <v>3402</v>
      </c>
      <c r="J1031" s="20" t="s">
        <v>113</v>
      </c>
      <c r="K1031" s="20" t="s">
        <v>943</v>
      </c>
    </row>
    <row r="1032" spans="2:11" x14ac:dyDescent="0.35">
      <c r="B1032" s="26" t="str">
        <v>Dreepy</v>
      </c>
      <c r="C1032" s="26" t="str">
        <v>885</v>
      </c>
      <c r="D1032" s="26" t="str">
        <v>8</v>
      </c>
      <c r="E1032" s="26" t="str">
        <v>Normal</v>
      </c>
      <c r="H1032" s="20" t="s">
        <v>3850</v>
      </c>
      <c r="I1032" s="22" t="s">
        <v>3406</v>
      </c>
      <c r="J1032" s="20" t="s">
        <v>113</v>
      </c>
      <c r="K1032" s="20" t="s">
        <v>943</v>
      </c>
    </row>
    <row r="1033" spans="2:11" x14ac:dyDescent="0.35">
      <c r="B1033" s="26" t="str">
        <v>Drakloak</v>
      </c>
      <c r="C1033" s="26" t="str">
        <v>886</v>
      </c>
      <c r="D1033" s="26" t="str">
        <v>8</v>
      </c>
      <c r="E1033" s="26" t="str">
        <v>Normal</v>
      </c>
      <c r="H1033" s="20" t="s">
        <v>3854</v>
      </c>
      <c r="I1033" s="22" t="s">
        <v>3406</v>
      </c>
      <c r="J1033" s="20" t="s">
        <v>113</v>
      </c>
      <c r="K1033" s="20" t="s">
        <v>943</v>
      </c>
    </row>
    <row r="1034" spans="2:11" x14ac:dyDescent="0.35">
      <c r="B1034" s="26" t="str">
        <v>Dragapult</v>
      </c>
      <c r="C1034" s="26" t="str">
        <v>887</v>
      </c>
      <c r="D1034" s="26" t="str">
        <v>8</v>
      </c>
      <c r="E1034" s="26" t="str">
        <v>Normal</v>
      </c>
      <c r="H1034" s="20" t="s">
        <v>3855</v>
      </c>
      <c r="I1034" s="22" t="s">
        <v>3411</v>
      </c>
      <c r="J1034" s="20" t="s">
        <v>113</v>
      </c>
      <c r="K1034" s="20" t="s">
        <v>943</v>
      </c>
    </row>
    <row r="1035" spans="2:11" x14ac:dyDescent="0.35">
      <c r="B1035" s="26" t="str">
        <v>Zacian Crowned Sword</v>
      </c>
      <c r="C1035" s="26" t="str">
        <v>888</v>
      </c>
      <c r="D1035" s="26" t="str">
        <v>8</v>
      </c>
      <c r="E1035" s="26" t="str">
        <v>Legendary</v>
      </c>
      <c r="H1035" s="20" t="s">
        <v>3858</v>
      </c>
      <c r="I1035" s="22" t="s">
        <v>3411</v>
      </c>
      <c r="J1035" s="20" t="s">
        <v>113</v>
      </c>
      <c r="K1035" s="20" t="s">
        <v>943</v>
      </c>
    </row>
    <row r="1036" spans="2:11" x14ac:dyDescent="0.35">
      <c r="B1036" s="26" t="str">
        <v>Zacian Hero of Many Battles</v>
      </c>
      <c r="C1036" s="26" t="str">
        <v>888</v>
      </c>
      <c r="D1036" s="26" t="str">
        <v>8</v>
      </c>
      <c r="E1036" s="26" t="str">
        <v>Legendary</v>
      </c>
      <c r="H1036" s="20" t="s">
        <v>3860</v>
      </c>
      <c r="I1036" s="22" t="s">
        <v>3415</v>
      </c>
      <c r="J1036" s="20" t="s">
        <v>113</v>
      </c>
      <c r="K1036" s="20" t="s">
        <v>913</v>
      </c>
    </row>
    <row r="1037" spans="2:11" x14ac:dyDescent="0.35">
      <c r="B1037" s="26" t="str">
        <v>Zamazenta Crowned Shield</v>
      </c>
      <c r="C1037" s="26" t="str">
        <v>889</v>
      </c>
      <c r="D1037" s="26" t="str">
        <v>8</v>
      </c>
      <c r="E1037" s="26" t="str">
        <v>Legendary</v>
      </c>
      <c r="H1037" s="20" t="s">
        <v>3863</v>
      </c>
      <c r="I1037" s="22" t="s">
        <v>3420</v>
      </c>
      <c r="J1037" s="20" t="s">
        <v>113</v>
      </c>
      <c r="K1037" s="20" t="s">
        <v>913</v>
      </c>
    </row>
    <row r="1038" spans="2:11" x14ac:dyDescent="0.35">
      <c r="B1038" s="26" t="str">
        <v>Zamazenta Hero of Many Battles</v>
      </c>
      <c r="C1038" s="26" t="str">
        <v>889</v>
      </c>
      <c r="D1038" s="26" t="str">
        <v>8</v>
      </c>
      <c r="E1038" s="26" t="str">
        <v>Legendary</v>
      </c>
      <c r="H1038" s="20" t="s">
        <v>3867</v>
      </c>
      <c r="I1038" s="22" t="s">
        <v>3420</v>
      </c>
      <c r="J1038" s="20" t="s">
        <v>113</v>
      </c>
      <c r="K1038" s="20" t="s">
        <v>913</v>
      </c>
    </row>
    <row r="1039" spans="2:11" x14ac:dyDescent="0.35">
      <c r="B1039" s="26" t="str">
        <v>Eternatus</v>
      </c>
      <c r="C1039" s="26" t="str">
        <v>890</v>
      </c>
      <c r="D1039" s="26" t="str">
        <v>8</v>
      </c>
      <c r="E1039" s="26" t="str">
        <v>Legendary</v>
      </c>
      <c r="H1039" s="20" t="s">
        <v>3868</v>
      </c>
      <c r="I1039" s="22" t="s">
        <v>3424</v>
      </c>
      <c r="J1039" s="20" t="s">
        <v>113</v>
      </c>
      <c r="K1039" s="20" t="s">
        <v>952</v>
      </c>
    </row>
    <row r="1040" spans="2:11" x14ac:dyDescent="0.35">
      <c r="B1040" s="26" t="str">
        <v>Eternatus Eternamax</v>
      </c>
      <c r="C1040" s="26" t="str">
        <v>890</v>
      </c>
      <c r="D1040" s="26" t="str">
        <v>8</v>
      </c>
      <c r="E1040" s="26" t="str">
        <v>Legendary</v>
      </c>
      <c r="H1040" s="20" t="s">
        <v>3870</v>
      </c>
      <c r="I1040" s="22" t="s">
        <v>3428</v>
      </c>
      <c r="J1040" s="20" t="s">
        <v>113</v>
      </c>
      <c r="K1040" s="20" t="s">
        <v>913</v>
      </c>
    </row>
    <row r="1041" spans="2:11" x14ac:dyDescent="0.35">
      <c r="B1041" s="26" t="str">
        <v>Kubfu</v>
      </c>
      <c r="C1041" s="26" t="str">
        <v>891</v>
      </c>
      <c r="D1041" s="26" t="str">
        <v>8</v>
      </c>
      <c r="E1041" s="26" t="str">
        <v>Sub Legendary</v>
      </c>
      <c r="H1041" s="20" t="s">
        <v>3873</v>
      </c>
      <c r="I1041" s="22" t="s">
        <v>3432</v>
      </c>
      <c r="J1041" s="20" t="s">
        <v>113</v>
      </c>
      <c r="K1041" s="20" t="s">
        <v>913</v>
      </c>
    </row>
    <row r="1042" spans="2:11" x14ac:dyDescent="0.35">
      <c r="B1042" s="26" t="str">
        <v>Urshifu Single Strike Style</v>
      </c>
      <c r="C1042" s="26" t="str">
        <v>892</v>
      </c>
      <c r="D1042" s="26" t="str">
        <v>8</v>
      </c>
      <c r="E1042" s="26" t="str">
        <v>Sub Legendary</v>
      </c>
      <c r="H1042" s="20" t="s">
        <v>3876</v>
      </c>
      <c r="I1042" s="22" t="s">
        <v>3437</v>
      </c>
      <c r="J1042" s="20" t="s">
        <v>113</v>
      </c>
      <c r="K1042" s="20" t="s">
        <v>913</v>
      </c>
    </row>
    <row r="1043" spans="2:11" x14ac:dyDescent="0.35">
      <c r="B1043" s="26" t="str">
        <v>Urshifu Rapid Strike Style</v>
      </c>
      <c r="C1043" s="26" t="str">
        <v>892</v>
      </c>
      <c r="D1043" s="26" t="str">
        <v>8</v>
      </c>
      <c r="E1043" s="26" t="str">
        <v>Sub Legendary</v>
      </c>
      <c r="H1043" s="20" t="s">
        <v>3880</v>
      </c>
      <c r="I1043" s="22" t="s">
        <v>3442</v>
      </c>
      <c r="J1043" s="20" t="s">
        <v>113</v>
      </c>
      <c r="K1043" s="20" t="s">
        <v>913</v>
      </c>
    </row>
    <row r="1044" spans="2:11" x14ac:dyDescent="0.35">
      <c r="B1044" s="26" t="str">
        <v>Zarude</v>
      </c>
      <c r="C1044" s="26" t="str">
        <v>893</v>
      </c>
      <c r="D1044" s="26" t="str">
        <v>8</v>
      </c>
      <c r="E1044" s="26" t="str">
        <v>Mythical</v>
      </c>
      <c r="H1044" s="20" t="s">
        <v>3884</v>
      </c>
      <c r="I1044" s="22" t="s">
        <v>3446</v>
      </c>
      <c r="J1044" s="20" t="s">
        <v>113</v>
      </c>
      <c r="K1044" s="20" t="s">
        <v>943</v>
      </c>
    </row>
    <row r="1045" spans="2:11" x14ac:dyDescent="0.35">
      <c r="B1045" s="26" t="str">
        <v>Regieleki</v>
      </c>
      <c r="C1045" s="26" t="str">
        <v>894</v>
      </c>
      <c r="D1045" s="26" t="str">
        <v>8</v>
      </c>
      <c r="E1045" s="26" t="str">
        <v>Sub Legendary</v>
      </c>
      <c r="H1045" s="20" t="s">
        <v>3887</v>
      </c>
      <c r="I1045" s="22" t="s">
        <v>3446</v>
      </c>
      <c r="J1045" s="20" t="s">
        <v>113</v>
      </c>
      <c r="K1045" s="20" t="s">
        <v>943</v>
      </c>
    </row>
    <row r="1046" spans="2:11" x14ac:dyDescent="0.35">
      <c r="B1046" s="26" t="str">
        <v>Regidrago</v>
      </c>
      <c r="C1046" s="26" t="str">
        <v>895</v>
      </c>
      <c r="D1046" s="26" t="str">
        <v>8</v>
      </c>
      <c r="E1046" s="26" t="str">
        <v>Sub Legendary</v>
      </c>
      <c r="H1046" s="20" t="s">
        <v>3889</v>
      </c>
      <c r="I1046" s="22" t="s">
        <v>3446</v>
      </c>
      <c r="J1046" s="20" t="s">
        <v>113</v>
      </c>
      <c r="K1046" s="20" t="s">
        <v>943</v>
      </c>
    </row>
    <row r="1047" spans="2:11" x14ac:dyDescent="0.35">
      <c r="B1047" s="26" t="str">
        <v>Glastrier</v>
      </c>
      <c r="C1047" s="26" t="str">
        <v>896</v>
      </c>
      <c r="D1047" s="26" t="str">
        <v>8</v>
      </c>
      <c r="E1047" s="26" t="str">
        <v>Sub Legendary</v>
      </c>
    </row>
    <row r="1048" spans="2:11" x14ac:dyDescent="0.35">
      <c r="B1048" s="26" t="str">
        <v>Spectrier</v>
      </c>
      <c r="C1048" s="26" t="str">
        <v>897</v>
      </c>
      <c r="D1048" s="26" t="str">
        <v>8</v>
      </c>
      <c r="E1048" s="26" t="str">
        <v>Sub Legendary</v>
      </c>
    </row>
    <row r="1049" spans="2:11" x14ac:dyDescent="0.35">
      <c r="B1049" s="26" t="str">
        <v>Calyrex</v>
      </c>
      <c r="C1049" s="26" t="str">
        <v>898</v>
      </c>
      <c r="D1049" s="26" t="str">
        <v>8</v>
      </c>
      <c r="E1049" s="26" t="str">
        <v>Legendary</v>
      </c>
    </row>
    <row r="1050" spans="2:11" x14ac:dyDescent="0.35">
      <c r="B1050" s="26" t="str">
        <v>Calyrex Ice Rider</v>
      </c>
      <c r="C1050" s="26" t="str">
        <v>898</v>
      </c>
      <c r="D1050" s="26" t="str">
        <v>8</v>
      </c>
      <c r="E1050" s="26" t="str">
        <v>Legendary</v>
      </c>
    </row>
    <row r="1051" spans="2:11" x14ac:dyDescent="0.35">
      <c r="B1051" s="26" t="str">
        <v>Calyrex Shadow Rider</v>
      </c>
      <c r="C1051" s="26" t="str">
        <v>898</v>
      </c>
      <c r="D1051" s="26" t="str">
        <v>8</v>
      </c>
      <c r="E1051" s="26" t="str">
        <v>Legendary</v>
      </c>
    </row>
  </sheetData>
  <pageMargins left="0.7" right="0.7" top="0.75" bottom="0.75" header="0.3" footer="0.3"/>
  <drawing r:id="rId1"/>
  <legacyDrawing r:id="rId2"/>
  <controls>
    <mc:AlternateContent xmlns:mc="http://schemas.openxmlformats.org/markup-compatibility/2006">
      <mc:Choice Requires="x14">
        <control shapeId="7169" r:id="rId3" name="TextBox2">
          <controlPr defaultSize="0" autoLine="0" linkedCell="B2" r:id="rId4">
            <anchor moveWithCells="1">
              <from>
                <xdr:col>1</xdr:col>
                <xdr:colOff>0</xdr:colOff>
                <xdr:row>0</xdr:row>
                <xdr:rowOff>171450</xdr:rowOff>
              </from>
              <to>
                <xdr:col>5</xdr:col>
                <xdr:colOff>0</xdr:colOff>
                <xdr:row>3</xdr:row>
                <xdr:rowOff>6350</xdr:rowOff>
              </to>
            </anchor>
          </controlPr>
        </control>
      </mc:Choice>
      <mc:Fallback>
        <control shapeId="7169" r:id="rId3" name="TextBox2"/>
      </mc:Fallback>
    </mc:AlternateContent>
  </controls>
  <tableParts count="1">
    <tablePart r:id="rId5"/>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U1048"/>
  <sheetViews>
    <sheetView zoomScale="92" zoomScaleNormal="92" workbookViewId="0">
      <selection activeCell="L5" sqref="L5"/>
    </sheetView>
  </sheetViews>
  <sheetFormatPr defaultRowHeight="14.5" x14ac:dyDescent="0.35"/>
  <sheetData>
    <row r="1" spans="1:21" x14ac:dyDescent="0.35">
      <c r="A1" s="2"/>
      <c r="B1" s="3"/>
      <c r="C1" s="3"/>
      <c r="D1" s="3"/>
      <c r="E1" s="3"/>
      <c r="F1" s="3"/>
      <c r="G1" s="3"/>
      <c r="H1" s="3"/>
      <c r="I1" s="3"/>
      <c r="J1" s="3"/>
    </row>
    <row r="2" spans="1:21" ht="15" thickBot="1" x14ac:dyDescent="0.4">
      <c r="A2" s="5"/>
    </row>
    <row r="3" spans="1:21" ht="16.5" thickTop="1" thickBot="1" x14ac:dyDescent="0.45">
      <c r="A3" s="5" t="s">
        <v>4599</v>
      </c>
      <c r="L3" s="23" t="s">
        <v>4595</v>
      </c>
      <c r="M3" s="24" t="s">
        <v>4596</v>
      </c>
      <c r="N3" s="24" t="s">
        <v>4593</v>
      </c>
      <c r="O3" s="25" t="s">
        <v>4545</v>
      </c>
    </row>
    <row r="4" spans="1:21" ht="15" thickTop="1" x14ac:dyDescent="0.35">
      <c r="A4" s="5"/>
      <c r="G4" s="14"/>
      <c r="L4" s="28" t="str" cm="1">
        <f t="array" ref="L4:O1048">_xlfn._xlws.FILTER(pokefinder!H2:K1046,LEFT(pokefinder!H2:H1046,LEN(pokeinfo!A3))=pokeinfo!A3,"(No pokemon found")</f>
        <v>Bulbasaur</v>
      </c>
      <c r="M4" s="27" t="str">
        <v>1</v>
      </c>
      <c r="N4" s="27" t="str">
        <v>1</v>
      </c>
      <c r="O4" s="27" t="str">
        <v>Normal</v>
      </c>
    </row>
    <row r="5" spans="1:21" x14ac:dyDescent="0.35">
      <c r="A5" s="5"/>
      <c r="L5" t="str">
        <v>Ivysaur</v>
      </c>
      <c r="M5" t="str">
        <v>2</v>
      </c>
      <c r="N5" t="str">
        <v>1</v>
      </c>
      <c r="O5" t="str">
        <v>Normal</v>
      </c>
    </row>
    <row r="6" spans="1:21" x14ac:dyDescent="0.35">
      <c r="A6" s="5"/>
      <c r="L6" t="str">
        <v>Venusaur</v>
      </c>
      <c r="M6" t="str">
        <v>3</v>
      </c>
      <c r="N6" t="str">
        <v>1</v>
      </c>
      <c r="O6" t="str">
        <v>Normal</v>
      </c>
    </row>
    <row r="7" spans="1:21" ht="15" thickBot="1" x14ac:dyDescent="0.4">
      <c r="A7" s="5"/>
      <c r="L7" t="str">
        <v>Mega Venusaur</v>
      </c>
      <c r="M7" t="str">
        <v>3</v>
      </c>
      <c r="N7" t="str">
        <v>1</v>
      </c>
      <c r="O7" t="str">
        <v>Normal</v>
      </c>
      <c r="U7" t="s">
        <v>4607</v>
      </c>
    </row>
    <row r="8" spans="1:21" ht="16.5" thickTop="1" thickBot="1" x14ac:dyDescent="0.45">
      <c r="A8" s="126" t="s">
        <v>4595</v>
      </c>
      <c r="B8" s="127"/>
      <c r="C8" s="128"/>
      <c r="D8" s="126" t="s">
        <v>4598</v>
      </c>
      <c r="E8" s="128"/>
      <c r="F8" s="126" t="s">
        <v>4593</v>
      </c>
      <c r="G8" s="128"/>
      <c r="H8" s="126" t="s">
        <v>4597</v>
      </c>
      <c r="I8" s="128"/>
      <c r="J8" s="18" t="str">
        <f>_xlfn.TEXTJOIN("",FALSE,"https://assets.pokemon.com/assets/cms2/img/pokedex/full/",D9,".png")</f>
        <v>https://assets.pokemon.com/assets/cms2/img/pokedex/full/.png</v>
      </c>
      <c r="L8" t="str">
        <v>Charmander</v>
      </c>
      <c r="M8" t="str">
        <v>4</v>
      </c>
      <c r="N8" t="str">
        <v>1</v>
      </c>
      <c r="O8" t="str">
        <v>Normal</v>
      </c>
    </row>
    <row r="9" spans="1:21" ht="15" thickTop="1" x14ac:dyDescent="0.35">
      <c r="A9" s="129" t="str">
        <f>IF(ISBLANK(A3),"",_xlfn.XLOOKUP(A3,pokedexx!A2:A1046,pokedexx!A2:A1046,"No pokemon found"))</f>
        <v>No pokemon found</v>
      </c>
      <c r="B9" s="130"/>
      <c r="C9" s="130"/>
      <c r="D9" s="130" t="str">
        <f>_xlfn.XLOOKUP(A9,pokedexx!$A$2:$A$1046,pokedexx!$E$2:$E$1046,"")</f>
        <v/>
      </c>
      <c r="E9" s="130"/>
      <c r="F9" s="130" t="str">
        <f>_xlfn.XLOOKUP(A9,pokedexx!$A$2:$A$1046,pokedexx!$C$2:$C$1046,"")</f>
        <v/>
      </c>
      <c r="G9" s="130"/>
      <c r="H9" s="130" t="str">
        <f>_xlfn.XLOOKUP(A9,pokedexx!$A$2:$A$1046,pokedexx!$D$2:$D$1046,"")</f>
        <v/>
      </c>
      <c r="I9" s="131"/>
      <c r="L9" t="str">
        <v>Charmeleon</v>
      </c>
      <c r="M9" t="str">
        <v>5</v>
      </c>
      <c r="N9" t="str">
        <v>1</v>
      </c>
      <c r="O9" t="str">
        <v>Normal</v>
      </c>
    </row>
    <row r="10" spans="1:21" x14ac:dyDescent="0.35">
      <c r="A10" s="17"/>
      <c r="I10" s="16"/>
      <c r="L10" t="str">
        <v>Charizard</v>
      </c>
      <c r="M10" t="str">
        <v>6</v>
      </c>
      <c r="N10" t="str">
        <v>1</v>
      </c>
      <c r="O10" t="str">
        <v>Normal</v>
      </c>
    </row>
    <row r="11" spans="1:21" x14ac:dyDescent="0.35">
      <c r="A11" s="5"/>
      <c r="L11" t="str">
        <v>Mega Charizard X</v>
      </c>
      <c r="M11" t="str">
        <v>6</v>
      </c>
      <c r="N11" t="str">
        <v>1</v>
      </c>
      <c r="O11" t="str">
        <v>Normal</v>
      </c>
    </row>
    <row r="12" spans="1:21" ht="15" thickBot="1" x14ac:dyDescent="0.4">
      <c r="A12" s="5"/>
      <c r="E12" s="15"/>
      <c r="L12" t="str">
        <v>Mega Charizard Y</v>
      </c>
      <c r="M12" t="str">
        <v>6</v>
      </c>
      <c r="N12" t="str">
        <v>1</v>
      </c>
      <c r="O12" t="str">
        <v>Normal</v>
      </c>
    </row>
    <row r="13" spans="1:21" ht="16" thickTop="1" x14ac:dyDescent="0.4">
      <c r="A13" s="121" t="s">
        <v>4554</v>
      </c>
      <c r="B13" s="122"/>
      <c r="C13" s="122"/>
      <c r="D13" s="123"/>
      <c r="F13" s="121" t="s">
        <v>4545</v>
      </c>
      <c r="G13" s="122"/>
      <c r="H13" s="122"/>
      <c r="I13" s="123"/>
      <c r="L13" t="str">
        <v>Squirtle</v>
      </c>
      <c r="M13" t="str">
        <v>7</v>
      </c>
      <c r="N13" t="str">
        <v>1</v>
      </c>
      <c r="O13" t="str">
        <v>Normal</v>
      </c>
    </row>
    <row r="14" spans="1:21" ht="15" thickBot="1" x14ac:dyDescent="0.4">
      <c r="A14" s="124" t="str">
        <f>_xlfn.XLOOKUP(A9,'pokedex_(Update_04.21)'!A2:A959,'pokedex_(Update_04.21)'!AP2:AP959,"")</f>
        <v/>
      </c>
      <c r="B14" s="125"/>
      <c r="C14" s="125"/>
      <c r="D14" s="125"/>
      <c r="F14" s="125" t="str">
        <f>_xlfn.XLOOKUP(A9,'pokedex_(Update_04.21)'!A2:A959,'pokedex_(Update_04.21)'!K2:K959,"")</f>
        <v/>
      </c>
      <c r="G14" s="125"/>
      <c r="H14" s="125"/>
      <c r="I14" s="125"/>
      <c r="L14" t="str">
        <v>Wartortle</v>
      </c>
      <c r="M14" t="str">
        <v>8</v>
      </c>
      <c r="N14" t="str">
        <v>1</v>
      </c>
      <c r="O14" t="str">
        <v>Normal</v>
      </c>
    </row>
    <row r="15" spans="1:21" ht="16" thickTop="1" x14ac:dyDescent="0.4">
      <c r="A15" s="121" t="s">
        <v>4603</v>
      </c>
      <c r="B15" s="122"/>
      <c r="C15" s="122"/>
      <c r="D15" s="123"/>
      <c r="F15" s="121" t="s">
        <v>4604</v>
      </c>
      <c r="G15" s="122"/>
      <c r="H15" s="122"/>
      <c r="I15" s="123"/>
      <c r="L15" t="str">
        <v>Blastoise</v>
      </c>
      <c r="M15" t="str">
        <v>9</v>
      </c>
      <c r="N15" t="str">
        <v>1</v>
      </c>
      <c r="O15" t="str">
        <v>Normal</v>
      </c>
    </row>
    <row r="16" spans="1:21" ht="15" thickBot="1" x14ac:dyDescent="0.4">
      <c r="A16" s="124" t="str">
        <f>_xlfn.XLOOKUP(A9,'pokedex_(Update_04.21)'!A2:A959,'pokedex_(Update_04.21)'!AQ2:AQ959,"")</f>
        <v/>
      </c>
      <c r="B16" s="125"/>
      <c r="C16" s="125"/>
      <c r="D16" s="125"/>
      <c r="F16" s="125" t="str">
        <f>_xlfn.XLOOKUP(A9,'pokedex_(Update_04.21)'!A2:A959,'pokedex_(Update_04.21)'!AR2:AR959,"")</f>
        <v/>
      </c>
      <c r="G16" s="125"/>
      <c r="H16" s="125"/>
      <c r="I16" s="125"/>
      <c r="L16" t="str">
        <v>Mega Blastoise</v>
      </c>
      <c r="M16" t="str">
        <v>9</v>
      </c>
      <c r="N16" t="str">
        <v>1</v>
      </c>
      <c r="O16" t="str">
        <v>Normal</v>
      </c>
    </row>
    <row r="17" spans="1:15" ht="16" thickTop="1" x14ac:dyDescent="0.4">
      <c r="A17" s="121" t="s">
        <v>4590</v>
      </c>
      <c r="B17" s="122"/>
      <c r="C17" s="122"/>
      <c r="D17" s="123"/>
      <c r="F17" s="121" t="s">
        <v>4594</v>
      </c>
      <c r="G17" s="122"/>
      <c r="H17" s="122"/>
      <c r="I17" s="123"/>
      <c r="L17" t="str">
        <v>Caterpie</v>
      </c>
      <c r="M17" t="str">
        <v>10</v>
      </c>
      <c r="N17" t="str">
        <v>1</v>
      </c>
      <c r="O17" t="str">
        <v>Normal</v>
      </c>
    </row>
    <row r="18" spans="1:15" ht="15" thickBot="1" x14ac:dyDescent="0.4">
      <c r="A18" s="124" t="str">
        <f>IF(ISBLANK(_xlfn.XLOOKUP(A9,'pokedex_(Update_04.21)'!A2:A959,'pokedex_(Update_04.21)'!Q2:Q959,"")),"",_xlfn.XLOOKUP(A9,'pokedex_(Update_04.21)'!A2:A959,'pokedex_(Update_04.21)'!Q2:Q959,""))</f>
        <v/>
      </c>
      <c r="B18" s="125"/>
      <c r="C18" s="125"/>
      <c r="D18" s="125"/>
      <c r="F18" s="125" t="str">
        <f>_xlfn.XLOOKUP(A9,'pokedex_(Update_04.21)'!A2:A959,'pokedex_(Update_04.21)'!G2:G959,"")</f>
        <v/>
      </c>
      <c r="G18" s="125"/>
      <c r="H18" s="125"/>
      <c r="I18" s="125"/>
      <c r="L18" t="str">
        <v>Metapod</v>
      </c>
      <c r="M18" t="str">
        <v>11</v>
      </c>
      <c r="N18" t="str">
        <v>1</v>
      </c>
      <c r="O18" t="str">
        <v>Normal</v>
      </c>
    </row>
    <row r="19" spans="1:15" ht="16" thickTop="1" x14ac:dyDescent="0.4">
      <c r="A19" s="121" t="s">
        <v>4591</v>
      </c>
      <c r="B19" s="122"/>
      <c r="C19" s="122"/>
      <c r="D19" s="123"/>
      <c r="F19" s="121" t="s">
        <v>4592</v>
      </c>
      <c r="G19" s="122"/>
      <c r="H19" s="122"/>
      <c r="I19" s="123"/>
      <c r="L19" t="str">
        <v>Butterfree</v>
      </c>
      <c r="M19" t="str">
        <v>12</v>
      </c>
      <c r="N19" t="str">
        <v>1</v>
      </c>
      <c r="O19" t="str">
        <v>Normal</v>
      </c>
    </row>
    <row r="20" spans="1:15" ht="15" thickBot="1" x14ac:dyDescent="0.4">
      <c r="A20" s="124" t="str">
        <f>_xlfn.XLOOKUP(A9,'pokedex_(Update_04.21)'!A2:A959,'pokedex_(Update_04.21)'!O2:O959,"")</f>
        <v/>
      </c>
      <c r="B20" s="125"/>
      <c r="C20" s="125"/>
      <c r="D20" s="125"/>
      <c r="F20" s="125" t="str">
        <f>IF(ISBLANK(_xlfn.XLOOKUP(A9,'pokedex_(Update_04.21)'!A2:A959,'pokedex_(Update_04.21)'!P2:P959,"")),"",_xlfn.XLOOKUP(A9,'pokedex_(Update_04.21)'!A2:A959,'pokedex_(Update_04.21)'!P2:P959,""))</f>
        <v/>
      </c>
      <c r="G20" s="125"/>
      <c r="H20" s="125"/>
      <c r="I20" s="125"/>
      <c r="L20" t="str">
        <v>Weedle</v>
      </c>
      <c r="M20" t="str">
        <v>13</v>
      </c>
      <c r="N20" t="str">
        <v>1</v>
      </c>
      <c r="O20" t="str">
        <v>Normal</v>
      </c>
    </row>
    <row r="21" spans="1:15" ht="16" thickTop="1" x14ac:dyDescent="0.4">
      <c r="A21" s="121" t="s">
        <v>4602</v>
      </c>
      <c r="B21" s="122"/>
      <c r="C21" s="122"/>
      <c r="D21" s="123"/>
      <c r="F21" s="121" t="s">
        <v>4589</v>
      </c>
      <c r="G21" s="122"/>
      <c r="H21" s="122"/>
      <c r="I21" s="123"/>
      <c r="L21" t="str">
        <v>Kakuna</v>
      </c>
      <c r="M21" t="str">
        <v>14</v>
      </c>
      <c r="N21" t="str">
        <v>1</v>
      </c>
      <c r="O21" t="str">
        <v>Normal</v>
      </c>
    </row>
    <row r="22" spans="1:15" ht="15" thickBot="1" x14ac:dyDescent="0.4">
      <c r="A22" s="124" t="e">
        <f>_xlfn.XLOOKUP(A9,'pokedex_(Update_04.21)'!A2:A959,'pokedex_(Update_04.21)'!L2:L959,"")*100</f>
        <v>#VALUE!</v>
      </c>
      <c r="B22" s="125"/>
      <c r="C22" s="125"/>
      <c r="D22" s="125"/>
      <c r="F22" s="125" t="str">
        <f>_xlfn.XLOOKUP(A9,'pokedex_(Update_04.21)'!A2:A959,'pokedex_(Update_04.21)'!M2:M959,"")</f>
        <v/>
      </c>
      <c r="G22" s="125"/>
      <c r="H22" s="125"/>
      <c r="I22" s="125"/>
      <c r="L22" t="str">
        <v>Beedrill</v>
      </c>
      <c r="M22" t="str">
        <v>15</v>
      </c>
      <c r="N22" t="str">
        <v>1</v>
      </c>
      <c r="O22" t="str">
        <v>Normal</v>
      </c>
    </row>
    <row r="23" spans="1:15" ht="16" thickTop="1" x14ac:dyDescent="0.4">
      <c r="A23" s="121" t="s">
        <v>4587</v>
      </c>
      <c r="B23" s="122"/>
      <c r="C23" s="122"/>
      <c r="D23" s="123"/>
      <c r="F23" s="121" t="s">
        <v>4588</v>
      </c>
      <c r="G23" s="122"/>
      <c r="H23" s="122"/>
      <c r="I23" s="123"/>
      <c r="L23" t="str">
        <v>Mega Beedrill</v>
      </c>
      <c r="M23" t="str">
        <v>15</v>
      </c>
      <c r="N23" t="str">
        <v>1</v>
      </c>
      <c r="O23" t="str">
        <v>Normal</v>
      </c>
    </row>
    <row r="24" spans="1:15" ht="15" thickBot="1" x14ac:dyDescent="0.4">
      <c r="A24" s="124" t="str">
        <f>_xlfn.XLOOKUP(A9,'pokedex_(Update_04.21)'!A2:A959,'pokedex_(Update_04.21)'!AI2:AI959,"")</f>
        <v/>
      </c>
      <c r="B24" s="125"/>
      <c r="C24" s="125"/>
      <c r="D24" s="125"/>
      <c r="F24" s="125" t="str">
        <f>_xlfn.XLOOKUP(A9,'pokedex_(Update_04.21)'!A2:A959,'pokedex_(Update_04.21)'!AJ2:AJ959,"")</f>
        <v/>
      </c>
      <c r="G24" s="125"/>
      <c r="H24" s="125"/>
      <c r="I24" s="125"/>
      <c r="L24" t="str">
        <v>Pidgey</v>
      </c>
      <c r="M24" t="str">
        <v>16</v>
      </c>
      <c r="N24" t="str">
        <v>1</v>
      </c>
      <c r="O24" t="str">
        <v>Normal</v>
      </c>
    </row>
    <row r="25" spans="1:15" ht="16" thickTop="1" x14ac:dyDescent="0.4">
      <c r="A25" s="121" t="s">
        <v>4585</v>
      </c>
      <c r="B25" s="122"/>
      <c r="C25" s="122"/>
      <c r="D25" s="123"/>
      <c r="F25" s="121" t="s">
        <v>4586</v>
      </c>
      <c r="G25" s="122"/>
      <c r="H25" s="122"/>
      <c r="I25" s="123"/>
      <c r="L25" t="str">
        <v>Pidgeotto</v>
      </c>
      <c r="M25" t="str">
        <v>17</v>
      </c>
      <c r="N25" t="str">
        <v>1</v>
      </c>
      <c r="O25" t="str">
        <v>Normal</v>
      </c>
    </row>
    <row r="26" spans="1:15" ht="15" thickBot="1" x14ac:dyDescent="0.4">
      <c r="A26" s="124" t="str">
        <f>_xlfn.XLOOKUP(A9,'pokedex_(Update_04.21)'!A2:A959,'pokedex_(Update_04.21)'!R2:R959,"")</f>
        <v/>
      </c>
      <c r="B26" s="125"/>
      <c r="C26" s="125"/>
      <c r="D26" s="125"/>
      <c r="F26" s="125" t="str">
        <f>_xlfn.XLOOKUP(A9,'pokedex_(Update_04.21)'!A2:A959,'pokedex_(Update_04.21)'!AF2:AF959,"")</f>
        <v/>
      </c>
      <c r="G26" s="125"/>
      <c r="H26" s="125"/>
      <c r="I26" s="125"/>
      <c r="L26" t="str">
        <v>Pidgeot</v>
      </c>
      <c r="M26" t="str">
        <v>18</v>
      </c>
      <c r="N26" t="str">
        <v>1</v>
      </c>
      <c r="O26" t="str">
        <v>Normal</v>
      </c>
    </row>
    <row r="27" spans="1:15" ht="16" thickTop="1" x14ac:dyDescent="0.4">
      <c r="A27" s="121" t="s">
        <v>4583</v>
      </c>
      <c r="B27" s="122"/>
      <c r="C27" s="122"/>
      <c r="D27" s="123"/>
      <c r="F27" s="121" t="s">
        <v>4584</v>
      </c>
      <c r="G27" s="122"/>
      <c r="H27" s="122"/>
      <c r="I27" s="123"/>
      <c r="L27" t="str">
        <v>Mega Pidgeot</v>
      </c>
      <c r="M27" t="str">
        <v>18</v>
      </c>
      <c r="N27" t="str">
        <v>1</v>
      </c>
      <c r="O27" t="str">
        <v>Normal</v>
      </c>
    </row>
    <row r="28" spans="1:15" ht="15" thickBot="1" x14ac:dyDescent="0.4">
      <c r="A28" s="124" t="str">
        <f>_xlfn.XLOOKUP(A9,'pokedex_(Update_04.21)'!A2:A959,'pokedex_(Update_04.21)'!AD2:AD959,"")</f>
        <v/>
      </c>
      <c r="B28" s="125"/>
      <c r="C28" s="125"/>
      <c r="D28" s="125"/>
      <c r="F28" s="125" t="str">
        <f>_xlfn.XLOOKUP(A9,'pokedex_(Update_04.21)'!A2:A959,'pokedex_(Update_04.21)'!T2:T959,"")</f>
        <v/>
      </c>
      <c r="G28" s="125"/>
      <c r="H28" s="125"/>
      <c r="I28" s="125"/>
      <c r="L28" t="str">
        <v>Rattata</v>
      </c>
      <c r="M28" t="str">
        <v>19</v>
      </c>
      <c r="N28" t="str">
        <v>1</v>
      </c>
      <c r="O28" t="str">
        <v>Normal</v>
      </c>
    </row>
    <row r="29" spans="1:15" ht="16" thickTop="1" x14ac:dyDescent="0.4">
      <c r="A29" s="121" t="s">
        <v>4581</v>
      </c>
      <c r="B29" s="122"/>
      <c r="C29" s="122"/>
      <c r="D29" s="123"/>
      <c r="F29" s="121" t="s">
        <v>4582</v>
      </c>
      <c r="G29" s="122"/>
      <c r="H29" s="122"/>
      <c r="I29" s="123"/>
      <c r="L29" t="str">
        <v>Alolan Rattata</v>
      </c>
      <c r="M29" t="str">
        <v>19</v>
      </c>
      <c r="N29" t="str">
        <v>1</v>
      </c>
      <c r="O29" t="str">
        <v>Normal</v>
      </c>
    </row>
    <row r="30" spans="1:15" ht="15" thickBot="1" x14ac:dyDescent="0.4">
      <c r="A30" s="124" t="str">
        <f>_xlfn.XLOOKUP(A9,'pokedex_(Update_04.21)'!A2:A959,'pokedex_(Update_04.21)'!V2:V959,"")</f>
        <v/>
      </c>
      <c r="B30" s="125"/>
      <c r="C30" s="125"/>
      <c r="D30" s="125"/>
      <c r="F30" s="125" t="str">
        <f>_xlfn.XLOOKUP(A9,'pokedex_(Update_04.21)'!A2:A959,'pokedex_(Update_04.21)'!X2:X959,"")</f>
        <v/>
      </c>
      <c r="G30" s="125"/>
      <c r="H30" s="125"/>
      <c r="I30" s="125"/>
      <c r="L30" t="str">
        <v>Raticate</v>
      </c>
      <c r="M30" t="str">
        <v>20</v>
      </c>
      <c r="N30" t="str">
        <v>1</v>
      </c>
      <c r="O30" t="str">
        <v>Normal</v>
      </c>
    </row>
    <row r="31" spans="1:15" ht="16" thickTop="1" x14ac:dyDescent="0.4">
      <c r="A31" s="121" t="s">
        <v>4579</v>
      </c>
      <c r="B31" s="122"/>
      <c r="C31" s="122"/>
      <c r="D31" s="123"/>
      <c r="F31" s="121" t="s">
        <v>4580</v>
      </c>
      <c r="G31" s="122"/>
      <c r="H31" s="122"/>
      <c r="I31" s="123"/>
      <c r="L31" t="str">
        <v>Alolan Raticate</v>
      </c>
      <c r="M31" t="str">
        <v>20</v>
      </c>
      <c r="N31" t="str">
        <v>1</v>
      </c>
      <c r="O31" t="str">
        <v>Normal</v>
      </c>
    </row>
    <row r="32" spans="1:15" ht="15" thickBot="1" x14ac:dyDescent="0.4">
      <c r="A32" s="124" t="str">
        <f>_xlfn.XLOOKUP(A9,'pokedex_(Update_04.21)'!A2:A959,'pokedex_(Update_04.21)'!Z2:Z959,"")</f>
        <v/>
      </c>
      <c r="B32" s="125"/>
      <c r="C32" s="125"/>
      <c r="D32" s="125"/>
      <c r="F32" s="125" t="str">
        <f>_xlfn.XLOOKUP(A9,'pokedex_(Update_04.21)'!A2:A959,'pokedex_(Update_04.21)'!AB2:AB959,"")</f>
        <v/>
      </c>
      <c r="G32" s="125"/>
      <c r="H32" s="125"/>
      <c r="I32" s="125"/>
      <c r="L32" t="str">
        <v>Spearow</v>
      </c>
      <c r="M32" t="str">
        <v>21</v>
      </c>
      <c r="N32" t="str">
        <v>1</v>
      </c>
      <c r="O32" t="str">
        <v>Normal</v>
      </c>
    </row>
    <row r="33" spans="12:20" ht="15" thickTop="1" x14ac:dyDescent="0.35">
      <c r="L33" s="18" t="str">
        <v>Fearow</v>
      </c>
      <c r="M33" s="18" t="str">
        <v>22</v>
      </c>
      <c r="N33" s="18" t="str">
        <v>1</v>
      </c>
      <c r="O33" s="18" t="str">
        <v>Normal</v>
      </c>
      <c r="T33" t="s">
        <v>4607</v>
      </c>
    </row>
    <row r="34" spans="12:20" x14ac:dyDescent="0.35">
      <c r="L34" s="18" t="str">
        <v>Ekans</v>
      </c>
      <c r="M34" s="18" t="str">
        <v>23</v>
      </c>
      <c r="N34" s="18" t="str">
        <v>1</v>
      </c>
      <c r="O34" s="18" t="str">
        <v>Normal</v>
      </c>
    </row>
    <row r="35" spans="12:20" x14ac:dyDescent="0.35">
      <c r="L35" s="18" t="str">
        <v>Arbok</v>
      </c>
      <c r="M35" s="18" t="str">
        <v>24</v>
      </c>
      <c r="N35" s="18" t="str">
        <v>1</v>
      </c>
      <c r="O35" s="18" t="str">
        <v>Normal</v>
      </c>
    </row>
    <row r="36" spans="12:20" x14ac:dyDescent="0.35">
      <c r="L36" s="18" t="str">
        <v>Pikachu</v>
      </c>
      <c r="M36" s="18" t="str">
        <v>25</v>
      </c>
      <c r="N36" s="18" t="str">
        <v>1</v>
      </c>
      <c r="O36" s="18" t="str">
        <v>Normal</v>
      </c>
    </row>
    <row r="37" spans="12:20" x14ac:dyDescent="0.35">
      <c r="L37" s="18" t="str">
        <v>Partner Pikachu</v>
      </c>
      <c r="M37" s="18" t="str">
        <v>25</v>
      </c>
      <c r="N37" s="18" t="str">
        <v>1</v>
      </c>
      <c r="O37" s="18" t="str">
        <v>Normal</v>
      </c>
    </row>
    <row r="38" spans="12:20" x14ac:dyDescent="0.35">
      <c r="L38" s="18" t="str">
        <v>Raichu</v>
      </c>
      <c r="M38" s="18" t="str">
        <v>26</v>
      </c>
      <c r="N38" s="18" t="str">
        <v>1</v>
      </c>
      <c r="O38" s="18" t="str">
        <v>Normal</v>
      </c>
    </row>
    <row r="39" spans="12:20" x14ac:dyDescent="0.35">
      <c r="L39" s="18" t="str">
        <v>Alolan Raichu</v>
      </c>
      <c r="M39" s="18" t="str">
        <v>26</v>
      </c>
      <c r="N39" s="18" t="str">
        <v>1</v>
      </c>
      <c r="O39" s="18" t="str">
        <v>Normal</v>
      </c>
    </row>
    <row r="40" spans="12:20" x14ac:dyDescent="0.35">
      <c r="L40" s="18" t="str">
        <v>Sandshrew</v>
      </c>
      <c r="M40" s="18" t="str">
        <v>27</v>
      </c>
      <c r="N40" s="18" t="str">
        <v>1</v>
      </c>
      <c r="O40" s="18" t="str">
        <v>Normal</v>
      </c>
    </row>
    <row r="41" spans="12:20" x14ac:dyDescent="0.35">
      <c r="L41" s="18" t="str">
        <v>Alolan Sandshrew</v>
      </c>
      <c r="M41" s="18" t="str">
        <v>27</v>
      </c>
      <c r="N41" s="18" t="str">
        <v>1</v>
      </c>
      <c r="O41" s="18" t="str">
        <v>Normal</v>
      </c>
    </row>
    <row r="42" spans="12:20" x14ac:dyDescent="0.35">
      <c r="L42" s="18" t="str">
        <v>Sandslash</v>
      </c>
      <c r="M42" s="18" t="str">
        <v>28</v>
      </c>
      <c r="N42" s="18" t="str">
        <v>1</v>
      </c>
      <c r="O42" s="18" t="str">
        <v>Normal</v>
      </c>
    </row>
    <row r="43" spans="12:20" x14ac:dyDescent="0.35">
      <c r="L43" s="18" t="str">
        <v>Alolan Sandslash</v>
      </c>
      <c r="M43" s="18" t="str">
        <v>28</v>
      </c>
      <c r="N43" s="18" t="str">
        <v>1</v>
      </c>
      <c r="O43" s="18" t="str">
        <v>Normal</v>
      </c>
    </row>
    <row r="44" spans="12:20" x14ac:dyDescent="0.35">
      <c r="L44" s="18" t="str">
        <v>Nidoranâ™€</v>
      </c>
      <c r="M44" s="18" t="str">
        <v>29</v>
      </c>
      <c r="N44" s="18" t="str">
        <v>1</v>
      </c>
      <c r="O44" s="18" t="str">
        <v>Normal</v>
      </c>
    </row>
    <row r="45" spans="12:20" x14ac:dyDescent="0.35">
      <c r="L45" s="18" t="str">
        <v>Nidorina</v>
      </c>
      <c r="M45" s="18" t="str">
        <v>30</v>
      </c>
      <c r="N45" s="18" t="str">
        <v>1</v>
      </c>
      <c r="O45" s="18" t="str">
        <v>Normal</v>
      </c>
    </row>
    <row r="46" spans="12:20" x14ac:dyDescent="0.35">
      <c r="L46" s="18" t="str">
        <v>Nidoqueen</v>
      </c>
      <c r="M46" s="18" t="str">
        <v>31</v>
      </c>
      <c r="N46" s="18" t="str">
        <v>1</v>
      </c>
      <c r="O46" s="18" t="str">
        <v>Normal</v>
      </c>
    </row>
    <row r="47" spans="12:20" x14ac:dyDescent="0.35">
      <c r="L47" s="18" t="str">
        <v>Nidoranâ™‚</v>
      </c>
      <c r="M47" s="18" t="str">
        <v>32</v>
      </c>
      <c r="N47" s="18" t="str">
        <v>1</v>
      </c>
      <c r="O47" s="18" t="str">
        <v>Normal</v>
      </c>
    </row>
    <row r="48" spans="12:20" x14ac:dyDescent="0.35">
      <c r="L48" s="18" t="str">
        <v>Nidorino</v>
      </c>
      <c r="M48" s="18" t="str">
        <v>33</v>
      </c>
      <c r="N48" s="18" t="str">
        <v>1</v>
      </c>
      <c r="O48" s="18" t="str">
        <v>Normal</v>
      </c>
    </row>
    <row r="49" spans="12:15" x14ac:dyDescent="0.35">
      <c r="L49" s="18" t="str">
        <v>Nidoking</v>
      </c>
      <c r="M49" s="18" t="str">
        <v>34</v>
      </c>
      <c r="N49" s="18" t="str">
        <v>1</v>
      </c>
      <c r="O49" s="18" t="str">
        <v>Normal</v>
      </c>
    </row>
    <row r="50" spans="12:15" x14ac:dyDescent="0.35">
      <c r="L50" s="18" t="str">
        <v>Clefairy</v>
      </c>
      <c r="M50" s="18" t="str">
        <v>35</v>
      </c>
      <c r="N50" s="18" t="str">
        <v>1</v>
      </c>
      <c r="O50" s="18" t="str">
        <v>Normal</v>
      </c>
    </row>
    <row r="51" spans="12:15" x14ac:dyDescent="0.35">
      <c r="L51" s="18" t="str">
        <v>Clefable</v>
      </c>
      <c r="M51" s="18" t="str">
        <v>36</v>
      </c>
      <c r="N51" s="18" t="str">
        <v>1</v>
      </c>
      <c r="O51" s="18" t="str">
        <v>Normal</v>
      </c>
    </row>
    <row r="52" spans="12:15" x14ac:dyDescent="0.35">
      <c r="L52" s="18" t="str">
        <v>Vulpix</v>
      </c>
      <c r="M52" s="18" t="str">
        <v>37</v>
      </c>
      <c r="N52" s="18" t="str">
        <v>1</v>
      </c>
      <c r="O52" s="18" t="str">
        <v>Normal</v>
      </c>
    </row>
    <row r="53" spans="12:15" x14ac:dyDescent="0.35">
      <c r="L53" s="18" t="str">
        <v>Alolan Vulpix</v>
      </c>
      <c r="M53" s="18" t="str">
        <v>37</v>
      </c>
      <c r="N53" s="18" t="str">
        <v>1</v>
      </c>
      <c r="O53" s="18" t="str">
        <v>Normal</v>
      </c>
    </row>
    <row r="54" spans="12:15" x14ac:dyDescent="0.35">
      <c r="L54" s="18" t="str">
        <v>Ninetales</v>
      </c>
      <c r="M54" s="18" t="str">
        <v>38</v>
      </c>
      <c r="N54" s="18" t="str">
        <v>1</v>
      </c>
      <c r="O54" s="18" t="str">
        <v>Normal</v>
      </c>
    </row>
    <row r="55" spans="12:15" x14ac:dyDescent="0.35">
      <c r="L55" s="18" t="str">
        <v>Alolan Ninetales</v>
      </c>
      <c r="M55" s="18" t="str">
        <v>38</v>
      </c>
      <c r="N55" s="18" t="str">
        <v>1</v>
      </c>
      <c r="O55" s="18" t="str">
        <v>Normal</v>
      </c>
    </row>
    <row r="56" spans="12:15" x14ac:dyDescent="0.35">
      <c r="L56" s="18" t="str">
        <v>Jigglypuff</v>
      </c>
      <c r="M56" s="18" t="str">
        <v>39</v>
      </c>
      <c r="N56" s="18" t="str">
        <v>1</v>
      </c>
      <c r="O56" s="18" t="str">
        <v>Normal</v>
      </c>
    </row>
    <row r="57" spans="12:15" x14ac:dyDescent="0.35">
      <c r="L57" s="18" t="str">
        <v>Wigglytuff</v>
      </c>
      <c r="M57" s="18" t="str">
        <v>40</v>
      </c>
      <c r="N57" s="18" t="str">
        <v>1</v>
      </c>
      <c r="O57" s="18" t="str">
        <v>Normal</v>
      </c>
    </row>
    <row r="58" spans="12:15" x14ac:dyDescent="0.35">
      <c r="L58" s="18" t="str">
        <v>Zubat</v>
      </c>
      <c r="M58" s="18" t="str">
        <v>41</v>
      </c>
      <c r="N58" s="18" t="str">
        <v>1</v>
      </c>
      <c r="O58" s="18" t="str">
        <v>Normal</v>
      </c>
    </row>
    <row r="59" spans="12:15" x14ac:dyDescent="0.35">
      <c r="L59" s="18" t="str">
        <v>Golbat</v>
      </c>
      <c r="M59" s="18" t="str">
        <v>42</v>
      </c>
      <c r="N59" s="18" t="str">
        <v>1</v>
      </c>
      <c r="O59" s="18" t="str">
        <v>Normal</v>
      </c>
    </row>
    <row r="60" spans="12:15" x14ac:dyDescent="0.35">
      <c r="L60" s="18" t="str">
        <v>Oddish</v>
      </c>
      <c r="M60" s="18" t="str">
        <v>43</v>
      </c>
      <c r="N60" s="18" t="str">
        <v>1</v>
      </c>
      <c r="O60" s="18" t="str">
        <v>Normal</v>
      </c>
    </row>
    <row r="61" spans="12:15" x14ac:dyDescent="0.35">
      <c r="L61" s="18" t="str">
        <v>Gloom</v>
      </c>
      <c r="M61" s="18" t="str">
        <v>44</v>
      </c>
      <c r="N61" s="18" t="str">
        <v>1</v>
      </c>
      <c r="O61" s="18" t="str">
        <v>Normal</v>
      </c>
    </row>
    <row r="62" spans="12:15" x14ac:dyDescent="0.35">
      <c r="L62" s="18" t="str">
        <v>Vileplume</v>
      </c>
      <c r="M62" s="18" t="str">
        <v>45</v>
      </c>
      <c r="N62" s="18" t="str">
        <v>1</v>
      </c>
      <c r="O62" s="18" t="str">
        <v>Normal</v>
      </c>
    </row>
    <row r="63" spans="12:15" x14ac:dyDescent="0.35">
      <c r="L63" s="18" t="str">
        <v>Paras</v>
      </c>
      <c r="M63" s="18" t="str">
        <v>46</v>
      </c>
      <c r="N63" s="18" t="str">
        <v>1</v>
      </c>
      <c r="O63" s="18" t="str">
        <v>Normal</v>
      </c>
    </row>
    <row r="64" spans="12:15" x14ac:dyDescent="0.35">
      <c r="L64" s="18" t="str">
        <v>Parasect</v>
      </c>
      <c r="M64" s="18" t="str">
        <v>47</v>
      </c>
      <c r="N64" s="18" t="str">
        <v>1</v>
      </c>
      <c r="O64" s="18" t="str">
        <v>Normal</v>
      </c>
    </row>
    <row r="65" spans="12:15" x14ac:dyDescent="0.35">
      <c r="L65" s="18" t="str">
        <v>Venonat</v>
      </c>
      <c r="M65" s="18" t="str">
        <v>48</v>
      </c>
      <c r="N65" s="18" t="str">
        <v>1</v>
      </c>
      <c r="O65" s="18" t="str">
        <v>Normal</v>
      </c>
    </row>
    <row r="66" spans="12:15" x14ac:dyDescent="0.35">
      <c r="L66" s="18" t="str">
        <v>Venomoth</v>
      </c>
      <c r="M66" s="18" t="str">
        <v>49</v>
      </c>
      <c r="N66" s="18" t="str">
        <v>1</v>
      </c>
      <c r="O66" s="18" t="str">
        <v>Normal</v>
      </c>
    </row>
    <row r="67" spans="12:15" x14ac:dyDescent="0.35">
      <c r="L67" s="18" t="str">
        <v>Diglett</v>
      </c>
      <c r="M67" s="18" t="str">
        <v>50</v>
      </c>
      <c r="N67" s="18" t="str">
        <v>1</v>
      </c>
      <c r="O67" s="18" t="str">
        <v>Normal</v>
      </c>
    </row>
    <row r="68" spans="12:15" x14ac:dyDescent="0.35">
      <c r="L68" s="18" t="str">
        <v>Alolan Diglett</v>
      </c>
      <c r="M68" s="18" t="str">
        <v>50</v>
      </c>
      <c r="N68" s="18" t="str">
        <v>1</v>
      </c>
      <c r="O68" s="18" t="str">
        <v>Normal</v>
      </c>
    </row>
    <row r="69" spans="12:15" x14ac:dyDescent="0.35">
      <c r="L69" s="18" t="str">
        <v>Dugtrio</v>
      </c>
      <c r="M69" s="18" t="str">
        <v>51</v>
      </c>
      <c r="N69" s="18" t="str">
        <v>1</v>
      </c>
      <c r="O69" s="18" t="str">
        <v>Normal</v>
      </c>
    </row>
    <row r="70" spans="12:15" x14ac:dyDescent="0.35">
      <c r="L70" s="18" t="str">
        <v>Alolan Dugtrio</v>
      </c>
      <c r="M70" s="18" t="str">
        <v>51</v>
      </c>
      <c r="N70" s="18" t="str">
        <v>1</v>
      </c>
      <c r="O70" s="18" t="str">
        <v>Normal</v>
      </c>
    </row>
    <row r="71" spans="12:15" x14ac:dyDescent="0.35">
      <c r="L71" s="18" t="str">
        <v>Meowth</v>
      </c>
      <c r="M71" s="18" t="str">
        <v>52</v>
      </c>
      <c r="N71" s="18" t="str">
        <v>1</v>
      </c>
      <c r="O71" s="18" t="str">
        <v>Normal</v>
      </c>
    </row>
    <row r="72" spans="12:15" x14ac:dyDescent="0.35">
      <c r="L72" s="18" t="str">
        <v>Alolan Meowth</v>
      </c>
      <c r="M72" s="18" t="str">
        <v>52</v>
      </c>
      <c r="N72" s="18" t="str">
        <v>1</v>
      </c>
      <c r="O72" s="18" t="str">
        <v>Normal</v>
      </c>
    </row>
    <row r="73" spans="12:15" x14ac:dyDescent="0.35">
      <c r="L73" s="18" t="str">
        <v>Galarian Meowth</v>
      </c>
      <c r="M73" s="18" t="str">
        <v>52</v>
      </c>
      <c r="N73" s="18" t="str">
        <v>1</v>
      </c>
      <c r="O73" s="18" t="str">
        <v>Normal</v>
      </c>
    </row>
    <row r="74" spans="12:15" x14ac:dyDescent="0.35">
      <c r="L74" s="18" t="str">
        <v>Persian</v>
      </c>
      <c r="M74" s="18" t="str">
        <v>53</v>
      </c>
      <c r="N74" s="18" t="str">
        <v>1</v>
      </c>
      <c r="O74" s="18" t="str">
        <v>Normal</v>
      </c>
    </row>
    <row r="75" spans="12:15" x14ac:dyDescent="0.35">
      <c r="L75" s="18" t="str">
        <v>Alolan Persian</v>
      </c>
      <c r="M75" s="18" t="str">
        <v>53</v>
      </c>
      <c r="N75" s="18" t="str">
        <v>1</v>
      </c>
      <c r="O75" s="18" t="str">
        <v>Normal</v>
      </c>
    </row>
    <row r="76" spans="12:15" x14ac:dyDescent="0.35">
      <c r="L76" s="18" t="str">
        <v>Psyduck</v>
      </c>
      <c r="M76" s="18" t="str">
        <v>54</v>
      </c>
      <c r="N76" s="18" t="str">
        <v>1</v>
      </c>
      <c r="O76" s="18" t="str">
        <v>Normal</v>
      </c>
    </row>
    <row r="77" spans="12:15" x14ac:dyDescent="0.35">
      <c r="L77" s="18" t="str">
        <v>Golduck</v>
      </c>
      <c r="M77" s="18" t="str">
        <v>55</v>
      </c>
      <c r="N77" s="18" t="str">
        <v>1</v>
      </c>
      <c r="O77" s="18" t="str">
        <v>Normal</v>
      </c>
    </row>
    <row r="78" spans="12:15" x14ac:dyDescent="0.35">
      <c r="L78" s="18" t="str">
        <v>Mankey</v>
      </c>
      <c r="M78" s="18" t="str">
        <v>56</v>
      </c>
      <c r="N78" s="18" t="str">
        <v>1</v>
      </c>
      <c r="O78" s="18" t="str">
        <v>Normal</v>
      </c>
    </row>
    <row r="79" spans="12:15" x14ac:dyDescent="0.35">
      <c r="L79" s="18" t="str">
        <v>Primeape</v>
      </c>
      <c r="M79" s="18" t="str">
        <v>57</v>
      </c>
      <c r="N79" s="18" t="str">
        <v>1</v>
      </c>
      <c r="O79" s="18" t="str">
        <v>Normal</v>
      </c>
    </row>
    <row r="80" spans="12:15" x14ac:dyDescent="0.35">
      <c r="L80" s="18" t="str">
        <v>Growlithe</v>
      </c>
      <c r="M80" s="18" t="str">
        <v>58</v>
      </c>
      <c r="N80" s="18" t="str">
        <v>1</v>
      </c>
      <c r="O80" s="18" t="str">
        <v>Normal</v>
      </c>
    </row>
    <row r="81" spans="12:15" x14ac:dyDescent="0.35">
      <c r="L81" s="18" t="str">
        <v>Arcanine</v>
      </c>
      <c r="M81" s="18" t="str">
        <v>59</v>
      </c>
      <c r="N81" s="18" t="str">
        <v>1</v>
      </c>
      <c r="O81" s="18" t="str">
        <v>Normal</v>
      </c>
    </row>
    <row r="82" spans="12:15" x14ac:dyDescent="0.35">
      <c r="L82" s="18" t="str">
        <v>Poliwag</v>
      </c>
      <c r="M82" s="18" t="str">
        <v>60</v>
      </c>
      <c r="N82" s="18" t="str">
        <v>1</v>
      </c>
      <c r="O82" s="18" t="str">
        <v>Normal</v>
      </c>
    </row>
    <row r="83" spans="12:15" x14ac:dyDescent="0.35">
      <c r="L83" s="18" t="str">
        <v>Poliwhirl</v>
      </c>
      <c r="M83" s="18" t="str">
        <v>61</v>
      </c>
      <c r="N83" s="18" t="str">
        <v>1</v>
      </c>
      <c r="O83" s="18" t="str">
        <v>Normal</v>
      </c>
    </row>
    <row r="84" spans="12:15" x14ac:dyDescent="0.35">
      <c r="L84" s="18" t="str">
        <v>Poliwrath</v>
      </c>
      <c r="M84" s="18" t="str">
        <v>62</v>
      </c>
      <c r="N84" s="18" t="str">
        <v>1</v>
      </c>
      <c r="O84" s="18" t="str">
        <v>Normal</v>
      </c>
    </row>
    <row r="85" spans="12:15" x14ac:dyDescent="0.35">
      <c r="L85" s="18" t="str">
        <v>Abra</v>
      </c>
      <c r="M85" s="18" t="str">
        <v>63</v>
      </c>
      <c r="N85" s="18" t="str">
        <v>1</v>
      </c>
      <c r="O85" s="18" t="str">
        <v>Normal</v>
      </c>
    </row>
    <row r="86" spans="12:15" x14ac:dyDescent="0.35">
      <c r="L86" s="18" t="str">
        <v>Kadabra</v>
      </c>
      <c r="M86" s="18" t="str">
        <v>64</v>
      </c>
      <c r="N86" s="18" t="str">
        <v>1</v>
      </c>
      <c r="O86" s="18" t="str">
        <v>Normal</v>
      </c>
    </row>
    <row r="87" spans="12:15" x14ac:dyDescent="0.35">
      <c r="L87" s="18" t="str">
        <v>Alakazam</v>
      </c>
      <c r="M87" s="18" t="str">
        <v>65</v>
      </c>
      <c r="N87" s="18" t="str">
        <v>1</v>
      </c>
      <c r="O87" s="18" t="str">
        <v>Normal</v>
      </c>
    </row>
    <row r="88" spans="12:15" x14ac:dyDescent="0.35">
      <c r="L88" s="18" t="str">
        <v>Mega Alakazam</v>
      </c>
      <c r="M88" s="18" t="str">
        <v>65</v>
      </c>
      <c r="N88" s="18" t="str">
        <v>1</v>
      </c>
      <c r="O88" s="18" t="str">
        <v>Normal</v>
      </c>
    </row>
    <row r="89" spans="12:15" x14ac:dyDescent="0.35">
      <c r="L89" s="18" t="str">
        <v>Machop</v>
      </c>
      <c r="M89" s="18" t="str">
        <v>66</v>
      </c>
      <c r="N89" s="18" t="str">
        <v>1</v>
      </c>
      <c r="O89" s="18" t="str">
        <v>Normal</v>
      </c>
    </row>
    <row r="90" spans="12:15" x14ac:dyDescent="0.35">
      <c r="L90" s="18" t="str">
        <v>Machoke</v>
      </c>
      <c r="M90" s="18" t="str">
        <v>67</v>
      </c>
      <c r="N90" s="18" t="str">
        <v>1</v>
      </c>
      <c r="O90" s="18" t="str">
        <v>Normal</v>
      </c>
    </row>
    <row r="91" spans="12:15" x14ac:dyDescent="0.35">
      <c r="L91" s="18" t="str">
        <v>Machamp</v>
      </c>
      <c r="M91" s="18" t="str">
        <v>68</v>
      </c>
      <c r="N91" s="18" t="str">
        <v>1</v>
      </c>
      <c r="O91" s="18" t="str">
        <v>Normal</v>
      </c>
    </row>
    <row r="92" spans="12:15" x14ac:dyDescent="0.35">
      <c r="L92" s="18" t="str">
        <v>Bellsprout</v>
      </c>
      <c r="M92" s="18" t="str">
        <v>69</v>
      </c>
      <c r="N92" s="18" t="str">
        <v>1</v>
      </c>
      <c r="O92" s="18" t="str">
        <v>Normal</v>
      </c>
    </row>
    <row r="93" spans="12:15" x14ac:dyDescent="0.35">
      <c r="L93" s="18" t="str">
        <v>Weepinbell</v>
      </c>
      <c r="M93" s="18" t="str">
        <v>70</v>
      </c>
      <c r="N93" s="18" t="str">
        <v>1</v>
      </c>
      <c r="O93" s="18" t="str">
        <v>Normal</v>
      </c>
    </row>
    <row r="94" spans="12:15" x14ac:dyDescent="0.35">
      <c r="L94" s="18" t="str">
        <v>Victreebel</v>
      </c>
      <c r="M94" s="18" t="str">
        <v>71</v>
      </c>
      <c r="N94" s="18" t="str">
        <v>1</v>
      </c>
      <c r="O94" s="18" t="str">
        <v>Normal</v>
      </c>
    </row>
    <row r="95" spans="12:15" x14ac:dyDescent="0.35">
      <c r="L95" s="18" t="str">
        <v>Tentacool</v>
      </c>
      <c r="M95" s="18" t="str">
        <v>72</v>
      </c>
      <c r="N95" s="18" t="str">
        <v>1</v>
      </c>
      <c r="O95" s="18" t="str">
        <v>Normal</v>
      </c>
    </row>
    <row r="96" spans="12:15" x14ac:dyDescent="0.35">
      <c r="L96" s="18" t="str">
        <v>Tentacruel</v>
      </c>
      <c r="M96" s="18" t="str">
        <v>73</v>
      </c>
      <c r="N96" s="18" t="str">
        <v>1</v>
      </c>
      <c r="O96" s="18" t="str">
        <v>Normal</v>
      </c>
    </row>
    <row r="97" spans="12:15" x14ac:dyDescent="0.35">
      <c r="L97" s="18" t="str">
        <v>Geodude</v>
      </c>
      <c r="M97" s="18" t="str">
        <v>74</v>
      </c>
      <c r="N97" s="18" t="str">
        <v>1</v>
      </c>
      <c r="O97" s="18" t="str">
        <v>Normal</v>
      </c>
    </row>
    <row r="98" spans="12:15" x14ac:dyDescent="0.35">
      <c r="L98" s="18" t="str">
        <v>Alolan Geodude</v>
      </c>
      <c r="M98" s="18" t="str">
        <v>74</v>
      </c>
      <c r="N98" s="18" t="str">
        <v>1</v>
      </c>
      <c r="O98" s="18" t="str">
        <v>Normal</v>
      </c>
    </row>
    <row r="99" spans="12:15" x14ac:dyDescent="0.35">
      <c r="L99" s="18" t="str">
        <v>Graveler</v>
      </c>
      <c r="M99" s="18" t="str">
        <v>75</v>
      </c>
      <c r="N99" s="18" t="str">
        <v>1</v>
      </c>
      <c r="O99" s="18" t="str">
        <v>Normal</v>
      </c>
    </row>
    <row r="100" spans="12:15" x14ac:dyDescent="0.35">
      <c r="L100" s="18" t="str">
        <v>Alolan Graveler</v>
      </c>
      <c r="M100" s="18" t="str">
        <v>75</v>
      </c>
      <c r="N100" s="18" t="str">
        <v>1</v>
      </c>
      <c r="O100" s="18" t="str">
        <v>Normal</v>
      </c>
    </row>
    <row r="101" spans="12:15" x14ac:dyDescent="0.35">
      <c r="L101" s="18" t="str">
        <v>Golem</v>
      </c>
      <c r="M101" s="18" t="str">
        <v>76</v>
      </c>
      <c r="N101" s="18" t="str">
        <v>1</v>
      </c>
      <c r="O101" s="18" t="str">
        <v>Normal</v>
      </c>
    </row>
    <row r="102" spans="12:15" x14ac:dyDescent="0.35">
      <c r="L102" s="18" t="str">
        <v>Alolan Golem</v>
      </c>
      <c r="M102" s="18" t="str">
        <v>76</v>
      </c>
      <c r="N102" s="18" t="str">
        <v>1</v>
      </c>
      <c r="O102" s="18" t="str">
        <v>Normal</v>
      </c>
    </row>
    <row r="103" spans="12:15" x14ac:dyDescent="0.35">
      <c r="L103" s="18" t="str">
        <v>Ponyta</v>
      </c>
      <c r="M103" s="18" t="str">
        <v>77</v>
      </c>
      <c r="N103" s="18" t="str">
        <v>1</v>
      </c>
      <c r="O103" s="18" t="str">
        <v>Normal</v>
      </c>
    </row>
    <row r="104" spans="12:15" x14ac:dyDescent="0.35">
      <c r="L104" s="18" t="str">
        <v>Galarian Ponyta</v>
      </c>
      <c r="M104" s="18" t="str">
        <v>77</v>
      </c>
      <c r="N104" s="18" t="str">
        <v>1</v>
      </c>
      <c r="O104" s="18" t="str">
        <v>Normal</v>
      </c>
    </row>
    <row r="105" spans="12:15" x14ac:dyDescent="0.35">
      <c r="L105" s="18" t="str">
        <v>Rapidash</v>
      </c>
      <c r="M105" s="18" t="str">
        <v>78</v>
      </c>
      <c r="N105" s="18" t="str">
        <v>1</v>
      </c>
      <c r="O105" s="18" t="str">
        <v>Normal</v>
      </c>
    </row>
    <row r="106" spans="12:15" x14ac:dyDescent="0.35">
      <c r="L106" s="18" t="str">
        <v>Galarian Rapidash</v>
      </c>
      <c r="M106" s="18" t="str">
        <v>78</v>
      </c>
      <c r="N106" s="18" t="str">
        <v>1</v>
      </c>
      <c r="O106" s="18" t="str">
        <v>Normal</v>
      </c>
    </row>
    <row r="107" spans="12:15" x14ac:dyDescent="0.35">
      <c r="L107" s="18" t="str">
        <v>Slowpoke</v>
      </c>
      <c r="M107" s="18" t="str">
        <v>79</v>
      </c>
      <c r="N107" s="18" t="str">
        <v>1</v>
      </c>
      <c r="O107" s="18" t="str">
        <v>Normal</v>
      </c>
    </row>
    <row r="108" spans="12:15" x14ac:dyDescent="0.35">
      <c r="L108" s="18" t="str">
        <v>Galarian Slowpoke</v>
      </c>
      <c r="M108" s="18" t="str">
        <v>79</v>
      </c>
      <c r="N108" s="18" t="str">
        <v>8</v>
      </c>
      <c r="O108" s="18" t="str">
        <v>Normal</v>
      </c>
    </row>
    <row r="109" spans="12:15" x14ac:dyDescent="0.35">
      <c r="L109" s="18" t="str">
        <v>Slowbro</v>
      </c>
      <c r="M109" s="18" t="str">
        <v>80</v>
      </c>
      <c r="N109" s="18" t="str">
        <v>1</v>
      </c>
      <c r="O109" s="18" t="str">
        <v>Normal</v>
      </c>
    </row>
    <row r="110" spans="12:15" x14ac:dyDescent="0.35">
      <c r="L110" s="18" t="str">
        <v>Mega Slowbro</v>
      </c>
      <c r="M110" s="18" t="str">
        <v>80</v>
      </c>
      <c r="N110" s="18" t="str">
        <v>1</v>
      </c>
      <c r="O110" s="18" t="str">
        <v>Normal</v>
      </c>
    </row>
    <row r="111" spans="12:15" x14ac:dyDescent="0.35">
      <c r="L111" s="18" t="str">
        <v>Galarian Slowbro</v>
      </c>
      <c r="M111" s="18" t="str">
        <v>80</v>
      </c>
      <c r="N111" s="18" t="str">
        <v>8</v>
      </c>
      <c r="O111" s="18" t="str">
        <v>Normal</v>
      </c>
    </row>
    <row r="112" spans="12:15" x14ac:dyDescent="0.35">
      <c r="L112" s="18" t="str">
        <v>Magnemite</v>
      </c>
      <c r="M112" s="18" t="str">
        <v>81</v>
      </c>
      <c r="N112" s="18" t="str">
        <v>1</v>
      </c>
      <c r="O112" s="18" t="str">
        <v>Normal</v>
      </c>
    </row>
    <row r="113" spans="12:15" x14ac:dyDescent="0.35">
      <c r="L113" s="18" t="str">
        <v>Magneton</v>
      </c>
      <c r="M113" s="18" t="str">
        <v>82</v>
      </c>
      <c r="N113" s="18" t="str">
        <v>1</v>
      </c>
      <c r="O113" s="18" t="str">
        <v>Normal</v>
      </c>
    </row>
    <row r="114" spans="12:15" x14ac:dyDescent="0.35">
      <c r="L114" s="18" t="str">
        <v>Farfetch'd</v>
      </c>
      <c r="M114" s="18" t="str">
        <v>83</v>
      </c>
      <c r="N114" s="18" t="str">
        <v>1</v>
      </c>
      <c r="O114" s="18" t="str">
        <v>Normal</v>
      </c>
    </row>
    <row r="115" spans="12:15" x14ac:dyDescent="0.35">
      <c r="L115" s="18" t="str">
        <v>Galarian Farfetch'd</v>
      </c>
      <c r="M115" s="18" t="str">
        <v>83</v>
      </c>
      <c r="N115" s="18" t="str">
        <v>1</v>
      </c>
      <c r="O115" s="18" t="str">
        <v>Normal</v>
      </c>
    </row>
    <row r="116" spans="12:15" x14ac:dyDescent="0.35">
      <c r="L116" s="18" t="str">
        <v>Doduo</v>
      </c>
      <c r="M116" s="18" t="str">
        <v>84</v>
      </c>
      <c r="N116" s="18" t="str">
        <v>1</v>
      </c>
      <c r="O116" s="18" t="str">
        <v>Normal</v>
      </c>
    </row>
    <row r="117" spans="12:15" x14ac:dyDescent="0.35">
      <c r="L117" s="18" t="str">
        <v>Dodrio</v>
      </c>
      <c r="M117" s="18" t="str">
        <v>85</v>
      </c>
      <c r="N117" s="18" t="str">
        <v>1</v>
      </c>
      <c r="O117" s="18" t="str">
        <v>Normal</v>
      </c>
    </row>
    <row r="118" spans="12:15" x14ac:dyDescent="0.35">
      <c r="L118" s="18" t="str">
        <v>Seel</v>
      </c>
      <c r="M118" s="18" t="str">
        <v>86</v>
      </c>
      <c r="N118" s="18" t="str">
        <v>1</v>
      </c>
      <c r="O118" s="18" t="str">
        <v>Normal</v>
      </c>
    </row>
    <row r="119" spans="12:15" x14ac:dyDescent="0.35">
      <c r="L119" s="18" t="str">
        <v>Dewgong</v>
      </c>
      <c r="M119" s="18" t="str">
        <v>87</v>
      </c>
      <c r="N119" s="18" t="str">
        <v>1</v>
      </c>
      <c r="O119" s="18" t="str">
        <v>Normal</v>
      </c>
    </row>
    <row r="120" spans="12:15" x14ac:dyDescent="0.35">
      <c r="L120" s="18" t="str">
        <v>Grimer</v>
      </c>
      <c r="M120" s="18" t="str">
        <v>88</v>
      </c>
      <c r="N120" s="18" t="str">
        <v>1</v>
      </c>
      <c r="O120" s="18" t="str">
        <v>Normal</v>
      </c>
    </row>
    <row r="121" spans="12:15" x14ac:dyDescent="0.35">
      <c r="L121" s="18" t="str">
        <v>Alolan Grimer</v>
      </c>
      <c r="M121" s="18" t="str">
        <v>88</v>
      </c>
      <c r="N121" s="18" t="str">
        <v>1</v>
      </c>
      <c r="O121" s="18" t="str">
        <v>Normal</v>
      </c>
    </row>
    <row r="122" spans="12:15" x14ac:dyDescent="0.35">
      <c r="L122" s="18" t="str">
        <v>Muk</v>
      </c>
      <c r="M122" s="18" t="str">
        <v>89</v>
      </c>
      <c r="N122" s="18" t="str">
        <v>1</v>
      </c>
      <c r="O122" s="18" t="str">
        <v>Normal</v>
      </c>
    </row>
    <row r="123" spans="12:15" x14ac:dyDescent="0.35">
      <c r="L123" s="18" t="str">
        <v>Alolan Muk</v>
      </c>
      <c r="M123" s="18" t="str">
        <v>89</v>
      </c>
      <c r="N123" s="18" t="str">
        <v>1</v>
      </c>
      <c r="O123" s="18" t="str">
        <v>Normal</v>
      </c>
    </row>
    <row r="124" spans="12:15" x14ac:dyDescent="0.35">
      <c r="L124" s="18" t="str">
        <v>Shellder</v>
      </c>
      <c r="M124" s="18" t="str">
        <v>90</v>
      </c>
      <c r="N124" s="18" t="str">
        <v>1</v>
      </c>
      <c r="O124" s="18" t="str">
        <v>Normal</v>
      </c>
    </row>
    <row r="125" spans="12:15" x14ac:dyDescent="0.35">
      <c r="L125" s="18" t="str">
        <v>Cloyster</v>
      </c>
      <c r="M125" s="18" t="str">
        <v>91</v>
      </c>
      <c r="N125" s="18" t="str">
        <v>1</v>
      </c>
      <c r="O125" s="18" t="str">
        <v>Normal</v>
      </c>
    </row>
    <row r="126" spans="12:15" x14ac:dyDescent="0.35">
      <c r="L126" s="18" t="str">
        <v>Gastly</v>
      </c>
      <c r="M126" s="18" t="str">
        <v>92</v>
      </c>
      <c r="N126" s="18" t="str">
        <v>1</v>
      </c>
      <c r="O126" s="18" t="str">
        <v>Normal</v>
      </c>
    </row>
    <row r="127" spans="12:15" x14ac:dyDescent="0.35">
      <c r="L127" s="18" t="str">
        <v>Haunter</v>
      </c>
      <c r="M127" s="18" t="str">
        <v>93</v>
      </c>
      <c r="N127" s="18" t="str">
        <v>1</v>
      </c>
      <c r="O127" s="18" t="str">
        <v>Normal</v>
      </c>
    </row>
    <row r="128" spans="12:15" x14ac:dyDescent="0.35">
      <c r="L128" s="18" t="str">
        <v>Gengar</v>
      </c>
      <c r="M128" s="18" t="str">
        <v>94</v>
      </c>
      <c r="N128" s="18" t="str">
        <v>1</v>
      </c>
      <c r="O128" s="18" t="str">
        <v>Normal</v>
      </c>
    </row>
    <row r="129" spans="12:15" x14ac:dyDescent="0.35">
      <c r="L129" s="18" t="str">
        <v>Mega Gengar</v>
      </c>
      <c r="M129" s="18" t="str">
        <v>94</v>
      </c>
      <c r="N129" s="18" t="str">
        <v>1</v>
      </c>
      <c r="O129" s="18" t="str">
        <v>Normal</v>
      </c>
    </row>
    <row r="130" spans="12:15" x14ac:dyDescent="0.35">
      <c r="L130" s="18" t="str">
        <v>Onix</v>
      </c>
      <c r="M130" s="18" t="str">
        <v>95</v>
      </c>
      <c r="N130" s="18" t="str">
        <v>1</v>
      </c>
      <c r="O130" s="18" t="str">
        <v>Normal</v>
      </c>
    </row>
    <row r="131" spans="12:15" x14ac:dyDescent="0.35">
      <c r="L131" s="18" t="str">
        <v>Drowzee</v>
      </c>
      <c r="M131" s="18" t="str">
        <v>96</v>
      </c>
      <c r="N131" s="18" t="str">
        <v>1</v>
      </c>
      <c r="O131" s="18" t="str">
        <v>Normal</v>
      </c>
    </row>
    <row r="132" spans="12:15" x14ac:dyDescent="0.35">
      <c r="L132" s="18" t="str">
        <v>Hypno</v>
      </c>
      <c r="M132" s="18" t="str">
        <v>97</v>
      </c>
      <c r="N132" s="18" t="str">
        <v>1</v>
      </c>
      <c r="O132" s="18" t="str">
        <v>Normal</v>
      </c>
    </row>
    <row r="133" spans="12:15" x14ac:dyDescent="0.35">
      <c r="L133" s="18" t="str">
        <v>Krabby</v>
      </c>
      <c r="M133" s="18" t="str">
        <v>98</v>
      </c>
      <c r="N133" s="18" t="str">
        <v>1</v>
      </c>
      <c r="O133" s="18" t="str">
        <v>Normal</v>
      </c>
    </row>
    <row r="134" spans="12:15" x14ac:dyDescent="0.35">
      <c r="L134" s="18" t="str">
        <v>Kingler</v>
      </c>
      <c r="M134" s="18" t="str">
        <v>99</v>
      </c>
      <c r="N134" s="18" t="str">
        <v>1</v>
      </c>
      <c r="O134" s="18" t="str">
        <v>Normal</v>
      </c>
    </row>
    <row r="135" spans="12:15" x14ac:dyDescent="0.35">
      <c r="L135" s="18" t="str">
        <v>Voltorb</v>
      </c>
      <c r="M135" s="18" t="str">
        <v>100</v>
      </c>
      <c r="N135" s="18" t="str">
        <v>1</v>
      </c>
      <c r="O135" s="18" t="str">
        <v>Normal</v>
      </c>
    </row>
    <row r="136" spans="12:15" x14ac:dyDescent="0.35">
      <c r="L136" s="18" t="str">
        <v>Electrode</v>
      </c>
      <c r="M136" s="18" t="str">
        <v>101</v>
      </c>
      <c r="N136" s="18" t="str">
        <v>1</v>
      </c>
      <c r="O136" s="18" t="str">
        <v>Normal</v>
      </c>
    </row>
    <row r="137" spans="12:15" x14ac:dyDescent="0.35">
      <c r="L137" s="18" t="str">
        <v>Exeggcute</v>
      </c>
      <c r="M137" s="18" t="str">
        <v>102</v>
      </c>
      <c r="N137" s="18" t="str">
        <v>1</v>
      </c>
      <c r="O137" s="18" t="str">
        <v>Normal</v>
      </c>
    </row>
    <row r="138" spans="12:15" x14ac:dyDescent="0.35">
      <c r="L138" s="18" t="str">
        <v>Exeggutor</v>
      </c>
      <c r="M138" s="18" t="str">
        <v>103</v>
      </c>
      <c r="N138" s="18" t="str">
        <v>1</v>
      </c>
      <c r="O138" s="18" t="str">
        <v>Normal</v>
      </c>
    </row>
    <row r="139" spans="12:15" x14ac:dyDescent="0.35">
      <c r="L139" s="18" t="str">
        <v>Alolan Exeggutor</v>
      </c>
      <c r="M139" s="18" t="str">
        <v>103</v>
      </c>
      <c r="N139" s="18" t="str">
        <v>1</v>
      </c>
      <c r="O139" s="18" t="str">
        <v>Normal</v>
      </c>
    </row>
    <row r="140" spans="12:15" x14ac:dyDescent="0.35">
      <c r="L140" s="18" t="str">
        <v>Cubone</v>
      </c>
      <c r="M140" s="18" t="str">
        <v>104</v>
      </c>
      <c r="N140" s="18" t="str">
        <v>1</v>
      </c>
      <c r="O140" s="18" t="str">
        <v>Normal</v>
      </c>
    </row>
    <row r="141" spans="12:15" x14ac:dyDescent="0.35">
      <c r="L141" s="18" t="str">
        <v>Marowak</v>
      </c>
      <c r="M141" s="18" t="str">
        <v>105</v>
      </c>
      <c r="N141" s="18" t="str">
        <v>1</v>
      </c>
      <c r="O141" s="18" t="str">
        <v>Normal</v>
      </c>
    </row>
    <row r="142" spans="12:15" x14ac:dyDescent="0.35">
      <c r="L142" s="18" t="str">
        <v>Alolan Marowak</v>
      </c>
      <c r="M142" s="18" t="str">
        <v>105</v>
      </c>
      <c r="N142" s="18" t="str">
        <v>1</v>
      </c>
      <c r="O142" s="18" t="str">
        <v>Normal</v>
      </c>
    </row>
    <row r="143" spans="12:15" x14ac:dyDescent="0.35">
      <c r="L143" s="18" t="str">
        <v>Hitmonlee</v>
      </c>
      <c r="M143" s="18" t="str">
        <v>106</v>
      </c>
      <c r="N143" s="18" t="str">
        <v>1</v>
      </c>
      <c r="O143" s="18" t="str">
        <v>Normal</v>
      </c>
    </row>
    <row r="144" spans="12:15" x14ac:dyDescent="0.35">
      <c r="L144" s="18" t="str">
        <v>Hitmonchan</v>
      </c>
      <c r="M144" s="18" t="str">
        <v>107</v>
      </c>
      <c r="N144" s="18" t="str">
        <v>1</v>
      </c>
      <c r="O144" s="18" t="str">
        <v>Normal</v>
      </c>
    </row>
    <row r="145" spans="12:15" x14ac:dyDescent="0.35">
      <c r="L145" s="18" t="str">
        <v>Lickitung</v>
      </c>
      <c r="M145" s="18" t="str">
        <v>108</v>
      </c>
      <c r="N145" s="18" t="str">
        <v>1</v>
      </c>
      <c r="O145" s="18" t="str">
        <v>Normal</v>
      </c>
    </row>
    <row r="146" spans="12:15" x14ac:dyDescent="0.35">
      <c r="L146" s="18" t="str">
        <v>Koffing</v>
      </c>
      <c r="M146" s="18" t="str">
        <v>109</v>
      </c>
      <c r="N146" s="18" t="str">
        <v>1</v>
      </c>
      <c r="O146" s="18" t="str">
        <v>Normal</v>
      </c>
    </row>
    <row r="147" spans="12:15" x14ac:dyDescent="0.35">
      <c r="L147" s="18" t="str">
        <v>Weezing</v>
      </c>
      <c r="M147" s="18" t="str">
        <v>110</v>
      </c>
      <c r="N147" s="18" t="str">
        <v>1</v>
      </c>
      <c r="O147" s="18" t="str">
        <v>Normal</v>
      </c>
    </row>
    <row r="148" spans="12:15" x14ac:dyDescent="0.35">
      <c r="L148" s="18" t="str">
        <v>Galarian Weezing</v>
      </c>
      <c r="M148" s="18" t="str">
        <v>110</v>
      </c>
      <c r="N148" s="18" t="str">
        <v>1</v>
      </c>
      <c r="O148" s="18" t="str">
        <v>Normal</v>
      </c>
    </row>
    <row r="149" spans="12:15" x14ac:dyDescent="0.35">
      <c r="L149" s="18" t="str">
        <v>Rhyhorn</v>
      </c>
      <c r="M149" s="18" t="str">
        <v>111</v>
      </c>
      <c r="N149" s="18" t="str">
        <v>1</v>
      </c>
      <c r="O149" s="18" t="str">
        <v>Normal</v>
      </c>
    </row>
    <row r="150" spans="12:15" x14ac:dyDescent="0.35">
      <c r="L150" s="18" t="str">
        <v>Rhydon</v>
      </c>
      <c r="M150" s="18" t="str">
        <v>112</v>
      </c>
      <c r="N150" s="18" t="str">
        <v>1</v>
      </c>
      <c r="O150" s="18" t="str">
        <v>Normal</v>
      </c>
    </row>
    <row r="151" spans="12:15" x14ac:dyDescent="0.35">
      <c r="L151" s="18" t="str">
        <v>Chansey</v>
      </c>
      <c r="M151" s="18" t="str">
        <v>113</v>
      </c>
      <c r="N151" s="18" t="str">
        <v>1</v>
      </c>
      <c r="O151" s="18" t="str">
        <v>Normal</v>
      </c>
    </row>
    <row r="152" spans="12:15" x14ac:dyDescent="0.35">
      <c r="L152" s="18" t="str">
        <v>Tangela</v>
      </c>
      <c r="M152" s="18" t="str">
        <v>114</v>
      </c>
      <c r="N152" s="18" t="str">
        <v>1</v>
      </c>
      <c r="O152" s="18" t="str">
        <v>Normal</v>
      </c>
    </row>
    <row r="153" spans="12:15" x14ac:dyDescent="0.35">
      <c r="L153" s="18" t="str">
        <v>Kangaskhan</v>
      </c>
      <c r="M153" s="18" t="str">
        <v>115</v>
      </c>
      <c r="N153" s="18" t="str">
        <v>1</v>
      </c>
      <c r="O153" s="18" t="str">
        <v>Normal</v>
      </c>
    </row>
    <row r="154" spans="12:15" x14ac:dyDescent="0.35">
      <c r="L154" s="18" t="str">
        <v>Mega Kangaskhan</v>
      </c>
      <c r="M154" s="18" t="str">
        <v>115</v>
      </c>
      <c r="N154" s="18" t="str">
        <v>1</v>
      </c>
      <c r="O154" s="18" t="str">
        <v>Normal</v>
      </c>
    </row>
    <row r="155" spans="12:15" x14ac:dyDescent="0.35">
      <c r="L155" s="18" t="str">
        <v>Horsea</v>
      </c>
      <c r="M155" s="18" t="str">
        <v>116</v>
      </c>
      <c r="N155" s="18" t="str">
        <v>1</v>
      </c>
      <c r="O155" s="18" t="str">
        <v>Normal</v>
      </c>
    </row>
    <row r="156" spans="12:15" x14ac:dyDescent="0.35">
      <c r="L156" s="18" t="str">
        <v>Seadra</v>
      </c>
      <c r="M156" s="18" t="str">
        <v>117</v>
      </c>
      <c r="N156" s="18" t="str">
        <v>1</v>
      </c>
      <c r="O156" s="18" t="str">
        <v>Normal</v>
      </c>
    </row>
    <row r="157" spans="12:15" x14ac:dyDescent="0.35">
      <c r="L157" s="18" t="str">
        <v>Goldeen</v>
      </c>
      <c r="M157" s="18" t="str">
        <v>118</v>
      </c>
      <c r="N157" s="18" t="str">
        <v>1</v>
      </c>
      <c r="O157" s="18" t="str">
        <v>Normal</v>
      </c>
    </row>
    <row r="158" spans="12:15" x14ac:dyDescent="0.35">
      <c r="L158" s="18" t="str">
        <v>Seaking</v>
      </c>
      <c r="M158" s="18" t="str">
        <v>119</v>
      </c>
      <c r="N158" s="18" t="str">
        <v>1</v>
      </c>
      <c r="O158" s="18" t="str">
        <v>Normal</v>
      </c>
    </row>
    <row r="159" spans="12:15" x14ac:dyDescent="0.35">
      <c r="L159" s="18" t="str">
        <v>Staryu</v>
      </c>
      <c r="M159" s="18" t="str">
        <v>120</v>
      </c>
      <c r="N159" s="18" t="str">
        <v>1</v>
      </c>
      <c r="O159" s="18" t="str">
        <v>Normal</v>
      </c>
    </row>
    <row r="160" spans="12:15" x14ac:dyDescent="0.35">
      <c r="L160" s="18" t="str">
        <v>Starmie</v>
      </c>
      <c r="M160" s="18" t="str">
        <v>121</v>
      </c>
      <c r="N160" s="18" t="str">
        <v>1</v>
      </c>
      <c r="O160" s="18" t="str">
        <v>Normal</v>
      </c>
    </row>
    <row r="161" spans="12:15" x14ac:dyDescent="0.35">
      <c r="L161" s="18" t="str">
        <v>Mr, Mime</v>
      </c>
      <c r="M161" s="18" t="str">
        <v>122</v>
      </c>
      <c r="N161" s="18" t="str">
        <v>1</v>
      </c>
      <c r="O161" s="18" t="str">
        <v>Normal</v>
      </c>
    </row>
    <row r="162" spans="12:15" x14ac:dyDescent="0.35">
      <c r="L162" s="18" t="str">
        <v>Galarian Mr, Mime</v>
      </c>
      <c r="M162" s="18" t="str">
        <v>122</v>
      </c>
      <c r="N162" s="18" t="str">
        <v>1</v>
      </c>
      <c r="O162" s="18" t="str">
        <v>Normal</v>
      </c>
    </row>
    <row r="163" spans="12:15" x14ac:dyDescent="0.35">
      <c r="L163" s="18" t="str">
        <v>Scyther</v>
      </c>
      <c r="M163" s="18" t="str">
        <v>123</v>
      </c>
      <c r="N163" s="18" t="str">
        <v>1</v>
      </c>
      <c r="O163" s="18" t="str">
        <v>Normal</v>
      </c>
    </row>
    <row r="164" spans="12:15" x14ac:dyDescent="0.35">
      <c r="L164" s="18" t="str">
        <v>Jynx</v>
      </c>
      <c r="M164" s="18" t="str">
        <v>124</v>
      </c>
      <c r="N164" s="18" t="str">
        <v>1</v>
      </c>
      <c r="O164" s="18" t="str">
        <v>Normal</v>
      </c>
    </row>
    <row r="165" spans="12:15" x14ac:dyDescent="0.35">
      <c r="L165" s="18" t="str">
        <v>Electabuzz</v>
      </c>
      <c r="M165" s="18" t="str">
        <v>125</v>
      </c>
      <c r="N165" s="18" t="str">
        <v>1</v>
      </c>
      <c r="O165" s="18" t="str">
        <v>Normal</v>
      </c>
    </row>
    <row r="166" spans="12:15" x14ac:dyDescent="0.35">
      <c r="L166" s="18" t="str">
        <v>Magmar</v>
      </c>
      <c r="M166" s="18" t="str">
        <v>126</v>
      </c>
      <c r="N166" s="18" t="str">
        <v>1</v>
      </c>
      <c r="O166" s="18" t="str">
        <v>Normal</v>
      </c>
    </row>
    <row r="167" spans="12:15" x14ac:dyDescent="0.35">
      <c r="L167" s="18" t="str">
        <v>Pinsir</v>
      </c>
      <c r="M167" s="18" t="str">
        <v>127</v>
      </c>
      <c r="N167" s="18" t="str">
        <v>1</v>
      </c>
      <c r="O167" s="18" t="str">
        <v>Normal</v>
      </c>
    </row>
    <row r="168" spans="12:15" x14ac:dyDescent="0.35">
      <c r="L168" s="18" t="str">
        <v>Mega Pinsir</v>
      </c>
      <c r="M168" s="18" t="str">
        <v>127</v>
      </c>
      <c r="N168" s="18" t="str">
        <v>1</v>
      </c>
      <c r="O168" s="18" t="str">
        <v>Normal</v>
      </c>
    </row>
    <row r="169" spans="12:15" x14ac:dyDescent="0.35">
      <c r="L169" s="18" t="str">
        <v>Tauros</v>
      </c>
      <c r="M169" s="18" t="str">
        <v>128</v>
      </c>
      <c r="N169" s="18" t="str">
        <v>1</v>
      </c>
      <c r="O169" s="18" t="str">
        <v>Normal</v>
      </c>
    </row>
    <row r="170" spans="12:15" x14ac:dyDescent="0.35">
      <c r="L170" s="18" t="str">
        <v>Magikarp</v>
      </c>
      <c r="M170" s="18" t="str">
        <v>129</v>
      </c>
      <c r="N170" s="18" t="str">
        <v>1</v>
      </c>
      <c r="O170" s="18" t="str">
        <v>Normal</v>
      </c>
    </row>
    <row r="171" spans="12:15" x14ac:dyDescent="0.35">
      <c r="L171" s="18" t="str">
        <v>Gyarados</v>
      </c>
      <c r="M171" s="18" t="str">
        <v>130</v>
      </c>
      <c r="N171" s="18" t="str">
        <v>1</v>
      </c>
      <c r="O171" s="18" t="str">
        <v>Normal</v>
      </c>
    </row>
    <row r="172" spans="12:15" x14ac:dyDescent="0.35">
      <c r="L172" s="18" t="str">
        <v>Mega Gyarados</v>
      </c>
      <c r="M172" s="18" t="str">
        <v>130</v>
      </c>
      <c r="N172" s="18" t="str">
        <v>1</v>
      </c>
      <c r="O172" s="18" t="str">
        <v>Normal</v>
      </c>
    </row>
    <row r="173" spans="12:15" x14ac:dyDescent="0.35">
      <c r="L173" s="18" t="str">
        <v>Lapras</v>
      </c>
      <c r="M173" s="18" t="str">
        <v>131</v>
      </c>
      <c r="N173" s="18" t="str">
        <v>1</v>
      </c>
      <c r="O173" s="18" t="str">
        <v>Normal</v>
      </c>
    </row>
    <row r="174" spans="12:15" x14ac:dyDescent="0.35">
      <c r="L174" s="18" t="str">
        <v>Ditto</v>
      </c>
      <c r="M174" s="18" t="str">
        <v>132</v>
      </c>
      <c r="N174" s="18" t="str">
        <v>1</v>
      </c>
      <c r="O174" s="18" t="str">
        <v>Normal</v>
      </c>
    </row>
    <row r="175" spans="12:15" x14ac:dyDescent="0.35">
      <c r="L175" s="18" t="str">
        <v>Eevee</v>
      </c>
      <c r="M175" s="18" t="str">
        <v>133</v>
      </c>
      <c r="N175" s="18" t="str">
        <v>1</v>
      </c>
      <c r="O175" s="18" t="str">
        <v>Normal</v>
      </c>
    </row>
    <row r="176" spans="12:15" x14ac:dyDescent="0.35">
      <c r="L176" s="18" t="str">
        <v>Partner Eevee</v>
      </c>
      <c r="M176" s="18" t="str">
        <v>133</v>
      </c>
      <c r="N176" s="18" t="str">
        <v>1</v>
      </c>
      <c r="O176" s="18" t="str">
        <v>Normal</v>
      </c>
    </row>
    <row r="177" spans="12:15" x14ac:dyDescent="0.35">
      <c r="L177" s="18" t="str">
        <v>Vaporeon</v>
      </c>
      <c r="M177" s="18" t="str">
        <v>134</v>
      </c>
      <c r="N177" s="18" t="str">
        <v>1</v>
      </c>
      <c r="O177" s="18" t="str">
        <v>Normal</v>
      </c>
    </row>
    <row r="178" spans="12:15" x14ac:dyDescent="0.35">
      <c r="L178" s="18" t="str">
        <v>Jolteon</v>
      </c>
      <c r="M178" s="18" t="str">
        <v>135</v>
      </c>
      <c r="N178" s="18" t="str">
        <v>1</v>
      </c>
      <c r="O178" s="18" t="str">
        <v>Normal</v>
      </c>
    </row>
    <row r="179" spans="12:15" x14ac:dyDescent="0.35">
      <c r="L179" s="18" t="str">
        <v>Flareon</v>
      </c>
      <c r="M179" s="18" t="str">
        <v>136</v>
      </c>
      <c r="N179" s="18" t="str">
        <v>1</v>
      </c>
      <c r="O179" s="18" t="str">
        <v>Normal</v>
      </c>
    </row>
    <row r="180" spans="12:15" x14ac:dyDescent="0.35">
      <c r="L180" s="18" t="str">
        <v>Porygon</v>
      </c>
      <c r="M180" s="18" t="str">
        <v>137</v>
      </c>
      <c r="N180" s="18" t="str">
        <v>1</v>
      </c>
      <c r="O180" s="18" t="str">
        <v>Normal</v>
      </c>
    </row>
    <row r="181" spans="12:15" x14ac:dyDescent="0.35">
      <c r="L181" s="18" t="str">
        <v>Omanyte</v>
      </c>
      <c r="M181" s="18" t="str">
        <v>138</v>
      </c>
      <c r="N181" s="18" t="str">
        <v>1</v>
      </c>
      <c r="O181" s="18" t="str">
        <v>Normal</v>
      </c>
    </row>
    <row r="182" spans="12:15" x14ac:dyDescent="0.35">
      <c r="L182" s="18" t="str">
        <v>Omastar</v>
      </c>
      <c r="M182" s="18" t="str">
        <v>139</v>
      </c>
      <c r="N182" s="18" t="str">
        <v>1</v>
      </c>
      <c r="O182" s="18" t="str">
        <v>Normal</v>
      </c>
    </row>
    <row r="183" spans="12:15" x14ac:dyDescent="0.35">
      <c r="L183" s="18" t="str">
        <v>Kabuto</v>
      </c>
      <c r="M183" s="18" t="str">
        <v>140</v>
      </c>
      <c r="N183" s="18" t="str">
        <v>1</v>
      </c>
      <c r="O183" s="18" t="str">
        <v>Normal</v>
      </c>
    </row>
    <row r="184" spans="12:15" x14ac:dyDescent="0.35">
      <c r="L184" s="18" t="str">
        <v>Kabutops</v>
      </c>
      <c r="M184" s="18" t="str">
        <v>141</v>
      </c>
      <c r="N184" s="18" t="str">
        <v>1</v>
      </c>
      <c r="O184" s="18" t="str">
        <v>Normal</v>
      </c>
    </row>
    <row r="185" spans="12:15" x14ac:dyDescent="0.35">
      <c r="L185" s="18" t="str">
        <v>Aerodactyl</v>
      </c>
      <c r="M185" s="18" t="str">
        <v>142</v>
      </c>
      <c r="N185" s="18" t="str">
        <v>1</v>
      </c>
      <c r="O185" s="18" t="str">
        <v>Normal</v>
      </c>
    </row>
    <row r="186" spans="12:15" x14ac:dyDescent="0.35">
      <c r="L186" s="18" t="str">
        <v>Mega Aerodactyl</v>
      </c>
      <c r="M186" s="18" t="str">
        <v>142</v>
      </c>
      <c r="N186" s="18" t="str">
        <v>1</v>
      </c>
      <c r="O186" s="18" t="str">
        <v>Normal</v>
      </c>
    </row>
    <row r="187" spans="12:15" x14ac:dyDescent="0.35">
      <c r="L187" s="18" t="str">
        <v>Snorlax</v>
      </c>
      <c r="M187" s="18" t="str">
        <v>143</v>
      </c>
      <c r="N187" s="18" t="str">
        <v>1</v>
      </c>
      <c r="O187" s="18" t="str">
        <v>Normal</v>
      </c>
    </row>
    <row r="188" spans="12:15" x14ac:dyDescent="0.35">
      <c r="L188" s="18" t="str">
        <v>Articuno</v>
      </c>
      <c r="M188" s="18" t="str">
        <v>144</v>
      </c>
      <c r="N188" s="18" t="str">
        <v>1</v>
      </c>
      <c r="O188" s="18" t="str">
        <v>Sub Legendary</v>
      </c>
    </row>
    <row r="189" spans="12:15" x14ac:dyDescent="0.35">
      <c r="L189" s="18" t="str">
        <v>Galarian Articuno</v>
      </c>
      <c r="M189" s="18" t="str">
        <v>144</v>
      </c>
      <c r="N189" s="18" t="str">
        <v>8</v>
      </c>
      <c r="O189" s="18" t="str">
        <v>Sub Legendary</v>
      </c>
    </row>
    <row r="190" spans="12:15" x14ac:dyDescent="0.35">
      <c r="L190" s="18" t="str">
        <v>Zapdos</v>
      </c>
      <c r="M190" s="18" t="str">
        <v>145</v>
      </c>
      <c r="N190" s="18" t="str">
        <v>1</v>
      </c>
      <c r="O190" s="18" t="str">
        <v>Sub Legendary</v>
      </c>
    </row>
    <row r="191" spans="12:15" x14ac:dyDescent="0.35">
      <c r="L191" s="18" t="str">
        <v>Galarian Zapdos</v>
      </c>
      <c r="M191" s="18" t="str">
        <v>145</v>
      </c>
      <c r="N191" s="18" t="str">
        <v>8</v>
      </c>
      <c r="O191" s="18" t="str">
        <v>Sub Legendary</v>
      </c>
    </row>
    <row r="192" spans="12:15" x14ac:dyDescent="0.35">
      <c r="L192" s="18" t="str">
        <v>Moltres</v>
      </c>
      <c r="M192" s="18" t="str">
        <v>146</v>
      </c>
      <c r="N192" s="18" t="str">
        <v>1</v>
      </c>
      <c r="O192" s="18" t="str">
        <v>Sub Legendary</v>
      </c>
    </row>
    <row r="193" spans="12:15" x14ac:dyDescent="0.35">
      <c r="L193" s="18" t="str">
        <v>Galarian Moltres</v>
      </c>
      <c r="M193" s="18" t="str">
        <v>146</v>
      </c>
      <c r="N193" s="18" t="str">
        <v>8</v>
      </c>
      <c r="O193" s="18" t="str">
        <v>Sub Legendary</v>
      </c>
    </row>
    <row r="194" spans="12:15" x14ac:dyDescent="0.35">
      <c r="L194" s="18" t="str">
        <v>Dratini</v>
      </c>
      <c r="M194" s="18" t="str">
        <v>147</v>
      </c>
      <c r="N194" s="18" t="str">
        <v>1</v>
      </c>
      <c r="O194" s="18" t="str">
        <v>Normal</v>
      </c>
    </row>
    <row r="195" spans="12:15" x14ac:dyDescent="0.35">
      <c r="L195" s="18" t="str">
        <v>Dragonair</v>
      </c>
      <c r="M195" s="18" t="str">
        <v>148</v>
      </c>
      <c r="N195" s="18" t="str">
        <v>1</v>
      </c>
      <c r="O195" s="18" t="str">
        <v>Normal</v>
      </c>
    </row>
    <row r="196" spans="12:15" x14ac:dyDescent="0.35">
      <c r="L196" s="18" t="str">
        <v>Dragonite</v>
      </c>
      <c r="M196" s="18" t="str">
        <v>149</v>
      </c>
      <c r="N196" s="18" t="str">
        <v>1</v>
      </c>
      <c r="O196" s="18" t="str">
        <v>Normal</v>
      </c>
    </row>
    <row r="197" spans="12:15" x14ac:dyDescent="0.35">
      <c r="L197" s="18" t="str">
        <v>Mewtwo</v>
      </c>
      <c r="M197" s="18" t="str">
        <v>150</v>
      </c>
      <c r="N197" s="18" t="str">
        <v>1</v>
      </c>
      <c r="O197" s="18" t="str">
        <v>Legendary</v>
      </c>
    </row>
    <row r="198" spans="12:15" x14ac:dyDescent="0.35">
      <c r="L198" s="18" t="str">
        <v>Mega Mewtwo X</v>
      </c>
      <c r="M198" s="18" t="str">
        <v>150</v>
      </c>
      <c r="N198" s="18" t="str">
        <v>1</v>
      </c>
      <c r="O198" s="18" t="str">
        <v>Legendary</v>
      </c>
    </row>
    <row r="199" spans="12:15" x14ac:dyDescent="0.35">
      <c r="L199" s="18" t="str">
        <v>Mega Mewtwo Y</v>
      </c>
      <c r="M199" s="18" t="str">
        <v>150</v>
      </c>
      <c r="N199" s="18" t="str">
        <v>1</v>
      </c>
      <c r="O199" s="18" t="str">
        <v>Legendary</v>
      </c>
    </row>
    <row r="200" spans="12:15" x14ac:dyDescent="0.35">
      <c r="L200" s="18" t="str">
        <v>Mew</v>
      </c>
      <c r="M200" s="18" t="str">
        <v>151</v>
      </c>
      <c r="N200" s="18" t="str">
        <v>1</v>
      </c>
      <c r="O200" s="18" t="str">
        <v>Mythical</v>
      </c>
    </row>
    <row r="201" spans="12:15" x14ac:dyDescent="0.35">
      <c r="L201" s="18" t="str">
        <v>Chikorita</v>
      </c>
      <c r="M201" s="18" t="str">
        <v>152</v>
      </c>
      <c r="N201" s="18" t="str">
        <v>2</v>
      </c>
      <c r="O201" s="18" t="str">
        <v>Normal</v>
      </c>
    </row>
    <row r="202" spans="12:15" x14ac:dyDescent="0.35">
      <c r="L202" s="18" t="str">
        <v>Bayleef</v>
      </c>
      <c r="M202" s="18" t="str">
        <v>153</v>
      </c>
      <c r="N202" s="18" t="str">
        <v>2</v>
      </c>
      <c r="O202" s="18" t="str">
        <v>Normal</v>
      </c>
    </row>
    <row r="203" spans="12:15" x14ac:dyDescent="0.35">
      <c r="L203" s="18" t="str">
        <v>Meganium</v>
      </c>
      <c r="M203" s="18" t="str">
        <v>154</v>
      </c>
      <c r="N203" s="18" t="str">
        <v>2</v>
      </c>
      <c r="O203" s="18" t="str">
        <v>Normal</v>
      </c>
    </row>
    <row r="204" spans="12:15" x14ac:dyDescent="0.35">
      <c r="L204" s="18" t="str">
        <v>Cyndaquil</v>
      </c>
      <c r="M204" s="18" t="str">
        <v>155</v>
      </c>
      <c r="N204" s="18" t="str">
        <v>2</v>
      </c>
      <c r="O204" s="18" t="str">
        <v>Normal</v>
      </c>
    </row>
    <row r="205" spans="12:15" x14ac:dyDescent="0.35">
      <c r="L205" s="18" t="str">
        <v>Quilava</v>
      </c>
      <c r="M205" s="18" t="str">
        <v>156</v>
      </c>
      <c r="N205" s="18" t="str">
        <v>2</v>
      </c>
      <c r="O205" s="18" t="str">
        <v>Normal</v>
      </c>
    </row>
    <row r="206" spans="12:15" x14ac:dyDescent="0.35">
      <c r="L206" s="18" t="str">
        <v>Typhlosion</v>
      </c>
      <c r="M206" s="18" t="str">
        <v>157</v>
      </c>
      <c r="N206" s="18" t="str">
        <v>2</v>
      </c>
      <c r="O206" s="18" t="str">
        <v>Normal</v>
      </c>
    </row>
    <row r="207" spans="12:15" x14ac:dyDescent="0.35">
      <c r="L207" s="18" t="str">
        <v>Totodile</v>
      </c>
      <c r="M207" s="18" t="str">
        <v>158</v>
      </c>
      <c r="N207" s="18" t="str">
        <v>2</v>
      </c>
      <c r="O207" s="18" t="str">
        <v>Normal</v>
      </c>
    </row>
    <row r="208" spans="12:15" x14ac:dyDescent="0.35">
      <c r="L208" s="18" t="str">
        <v>Croconaw</v>
      </c>
      <c r="M208" s="18" t="str">
        <v>159</v>
      </c>
      <c r="N208" s="18" t="str">
        <v>2</v>
      </c>
      <c r="O208" s="18" t="str">
        <v>Normal</v>
      </c>
    </row>
    <row r="209" spans="12:15" x14ac:dyDescent="0.35">
      <c r="L209" s="18" t="str">
        <v>Feraligatr</v>
      </c>
      <c r="M209" s="18" t="str">
        <v>160</v>
      </c>
      <c r="N209" s="18" t="str">
        <v>2</v>
      </c>
      <c r="O209" s="18" t="str">
        <v>Normal</v>
      </c>
    </row>
    <row r="210" spans="12:15" x14ac:dyDescent="0.35">
      <c r="L210" s="18" t="str">
        <v>Sentret</v>
      </c>
      <c r="M210" s="18" t="str">
        <v>161</v>
      </c>
      <c r="N210" s="18" t="str">
        <v>2</v>
      </c>
      <c r="O210" s="18" t="str">
        <v>Normal</v>
      </c>
    </row>
    <row r="211" spans="12:15" x14ac:dyDescent="0.35">
      <c r="L211" s="18" t="str">
        <v>Furret</v>
      </c>
      <c r="M211" s="18" t="str">
        <v>162</v>
      </c>
      <c r="N211" s="18" t="str">
        <v>2</v>
      </c>
      <c r="O211" s="18" t="str">
        <v>Normal</v>
      </c>
    </row>
    <row r="212" spans="12:15" x14ac:dyDescent="0.35">
      <c r="L212" s="18" t="str">
        <v>Hoothoot</v>
      </c>
      <c r="M212" s="18" t="str">
        <v>163</v>
      </c>
      <c r="N212" s="18" t="str">
        <v>2</v>
      </c>
      <c r="O212" s="18" t="str">
        <v>Normal</v>
      </c>
    </row>
    <row r="213" spans="12:15" x14ac:dyDescent="0.35">
      <c r="L213" s="18" t="str">
        <v>Noctowl</v>
      </c>
      <c r="M213" s="18" t="str">
        <v>164</v>
      </c>
      <c r="N213" s="18" t="str">
        <v>2</v>
      </c>
      <c r="O213" s="18" t="str">
        <v>Normal</v>
      </c>
    </row>
    <row r="214" spans="12:15" x14ac:dyDescent="0.35">
      <c r="L214" s="18" t="str">
        <v>Ledyba</v>
      </c>
      <c r="M214" s="18" t="str">
        <v>165</v>
      </c>
      <c r="N214" s="18" t="str">
        <v>2</v>
      </c>
      <c r="O214" s="18" t="str">
        <v>Normal</v>
      </c>
    </row>
    <row r="215" spans="12:15" x14ac:dyDescent="0.35">
      <c r="L215" s="18" t="str">
        <v>Ledian</v>
      </c>
      <c r="M215" s="18" t="str">
        <v>166</v>
      </c>
      <c r="N215" s="18" t="str">
        <v>2</v>
      </c>
      <c r="O215" s="18" t="str">
        <v>Normal</v>
      </c>
    </row>
    <row r="216" spans="12:15" x14ac:dyDescent="0.35">
      <c r="L216" s="18" t="str">
        <v>Spinarak</v>
      </c>
      <c r="M216" s="18" t="str">
        <v>167</v>
      </c>
      <c r="N216" s="18" t="str">
        <v>2</v>
      </c>
      <c r="O216" s="18" t="str">
        <v>Normal</v>
      </c>
    </row>
    <row r="217" spans="12:15" x14ac:dyDescent="0.35">
      <c r="L217" s="18" t="str">
        <v>Ariados</v>
      </c>
      <c r="M217" s="18" t="str">
        <v>168</v>
      </c>
      <c r="N217" s="18" t="str">
        <v>2</v>
      </c>
      <c r="O217" s="18" t="str">
        <v>Normal</v>
      </c>
    </row>
    <row r="218" spans="12:15" x14ac:dyDescent="0.35">
      <c r="L218" s="18" t="str">
        <v>Crobat</v>
      </c>
      <c r="M218" s="18" t="str">
        <v>169</v>
      </c>
      <c r="N218" s="18" t="str">
        <v>2</v>
      </c>
      <c r="O218" s="18" t="str">
        <v>Normal</v>
      </c>
    </row>
    <row r="219" spans="12:15" x14ac:dyDescent="0.35">
      <c r="L219" s="18" t="str">
        <v>Chinchou</v>
      </c>
      <c r="M219" s="18" t="str">
        <v>170</v>
      </c>
      <c r="N219" s="18" t="str">
        <v>2</v>
      </c>
      <c r="O219" s="18" t="str">
        <v>Normal</v>
      </c>
    </row>
    <row r="220" spans="12:15" x14ac:dyDescent="0.35">
      <c r="L220" s="18" t="str">
        <v>Lanturn</v>
      </c>
      <c r="M220" s="18" t="str">
        <v>171</v>
      </c>
      <c r="N220" s="18" t="str">
        <v>2</v>
      </c>
      <c r="O220" s="18" t="str">
        <v>Normal</v>
      </c>
    </row>
    <row r="221" spans="12:15" x14ac:dyDescent="0.35">
      <c r="L221" s="18" t="str">
        <v>Pichu</v>
      </c>
      <c r="M221" s="18" t="str">
        <v>172</v>
      </c>
      <c r="N221" s="18" t="str">
        <v>2</v>
      </c>
      <c r="O221" s="18" t="str">
        <v>Normal</v>
      </c>
    </row>
    <row r="222" spans="12:15" x14ac:dyDescent="0.35">
      <c r="L222" s="18" t="str">
        <v>Cleffa</v>
      </c>
      <c r="M222" s="18" t="str">
        <v>173</v>
      </c>
      <c r="N222" s="18" t="str">
        <v>2</v>
      </c>
      <c r="O222" s="18" t="str">
        <v>Normal</v>
      </c>
    </row>
    <row r="223" spans="12:15" x14ac:dyDescent="0.35">
      <c r="L223" s="18" t="str">
        <v>Igglybuff</v>
      </c>
      <c r="M223" s="18" t="str">
        <v>174</v>
      </c>
      <c r="N223" s="18" t="str">
        <v>2</v>
      </c>
      <c r="O223" s="18" t="str">
        <v>Normal</v>
      </c>
    </row>
    <row r="224" spans="12:15" x14ac:dyDescent="0.35">
      <c r="L224" s="18" t="str">
        <v>Togepi</v>
      </c>
      <c r="M224" s="18" t="str">
        <v>175</v>
      </c>
      <c r="N224" s="18" t="str">
        <v>2</v>
      </c>
      <c r="O224" s="18" t="str">
        <v>Normal</v>
      </c>
    </row>
    <row r="225" spans="12:15" x14ac:dyDescent="0.35">
      <c r="L225" s="18" t="str">
        <v>Togetic</v>
      </c>
      <c r="M225" s="18" t="str">
        <v>176</v>
      </c>
      <c r="N225" s="18" t="str">
        <v>2</v>
      </c>
      <c r="O225" s="18" t="str">
        <v>Normal</v>
      </c>
    </row>
    <row r="226" spans="12:15" x14ac:dyDescent="0.35">
      <c r="L226" s="18" t="str">
        <v>Natu</v>
      </c>
      <c r="M226" s="18" t="str">
        <v>177</v>
      </c>
      <c r="N226" s="18" t="str">
        <v>2</v>
      </c>
      <c r="O226" s="18" t="str">
        <v>Normal</v>
      </c>
    </row>
    <row r="227" spans="12:15" x14ac:dyDescent="0.35">
      <c r="L227" s="18" t="str">
        <v>Xatu</v>
      </c>
      <c r="M227" s="18" t="str">
        <v>178</v>
      </c>
      <c r="N227" s="18" t="str">
        <v>2</v>
      </c>
      <c r="O227" s="18" t="str">
        <v>Normal</v>
      </c>
    </row>
    <row r="228" spans="12:15" x14ac:dyDescent="0.35">
      <c r="L228" s="18" t="str">
        <v>Mareep</v>
      </c>
      <c r="M228" s="18" t="str">
        <v>179</v>
      </c>
      <c r="N228" s="18" t="str">
        <v>2</v>
      </c>
      <c r="O228" s="18" t="str">
        <v>Normal</v>
      </c>
    </row>
    <row r="229" spans="12:15" x14ac:dyDescent="0.35">
      <c r="L229" s="18" t="str">
        <v>Flaaffy</v>
      </c>
      <c r="M229" s="18" t="str">
        <v>180</v>
      </c>
      <c r="N229" s="18" t="str">
        <v>2</v>
      </c>
      <c r="O229" s="18" t="str">
        <v>Normal</v>
      </c>
    </row>
    <row r="230" spans="12:15" x14ac:dyDescent="0.35">
      <c r="L230" s="18" t="str">
        <v>Ampharos</v>
      </c>
      <c r="M230" s="18" t="str">
        <v>181</v>
      </c>
      <c r="N230" s="18" t="str">
        <v>2</v>
      </c>
      <c r="O230" s="18" t="str">
        <v>Normal</v>
      </c>
    </row>
    <row r="231" spans="12:15" x14ac:dyDescent="0.35">
      <c r="L231" s="18" t="str">
        <v>Mega Ampharos</v>
      </c>
      <c r="M231" s="18" t="str">
        <v>181</v>
      </c>
      <c r="N231" s="18" t="str">
        <v>2</v>
      </c>
      <c r="O231" s="18" t="str">
        <v>Normal</v>
      </c>
    </row>
    <row r="232" spans="12:15" x14ac:dyDescent="0.35">
      <c r="L232" s="18" t="str">
        <v>Bellossom</v>
      </c>
      <c r="M232" s="18" t="str">
        <v>182</v>
      </c>
      <c r="N232" s="18" t="str">
        <v>2</v>
      </c>
      <c r="O232" s="18" t="str">
        <v>Normal</v>
      </c>
    </row>
    <row r="233" spans="12:15" x14ac:dyDescent="0.35">
      <c r="L233" s="18" t="str">
        <v>Marill</v>
      </c>
      <c r="M233" s="18" t="str">
        <v>183</v>
      </c>
      <c r="N233" s="18" t="str">
        <v>2</v>
      </c>
      <c r="O233" s="18" t="str">
        <v>Normal</v>
      </c>
    </row>
    <row r="234" spans="12:15" x14ac:dyDescent="0.35">
      <c r="L234" s="18" t="str">
        <v>Azumarill</v>
      </c>
      <c r="M234" s="18" t="str">
        <v>184</v>
      </c>
      <c r="N234" s="18" t="str">
        <v>2</v>
      </c>
      <c r="O234" s="18" t="str">
        <v>Normal</v>
      </c>
    </row>
    <row r="235" spans="12:15" x14ac:dyDescent="0.35">
      <c r="L235" s="18" t="str">
        <v>Sudowoodo</v>
      </c>
      <c r="M235" s="18" t="str">
        <v>185</v>
      </c>
      <c r="N235" s="18" t="str">
        <v>2</v>
      </c>
      <c r="O235" s="18" t="str">
        <v>Normal</v>
      </c>
    </row>
    <row r="236" spans="12:15" x14ac:dyDescent="0.35">
      <c r="L236" s="18" t="str">
        <v>Politoed</v>
      </c>
      <c r="M236" s="18" t="str">
        <v>186</v>
      </c>
      <c r="N236" s="18" t="str">
        <v>2</v>
      </c>
      <c r="O236" s="18" t="str">
        <v>Normal</v>
      </c>
    </row>
    <row r="237" spans="12:15" x14ac:dyDescent="0.35">
      <c r="L237" s="18" t="str">
        <v>Hoppip</v>
      </c>
      <c r="M237" s="18" t="str">
        <v>187</v>
      </c>
      <c r="N237" s="18" t="str">
        <v>2</v>
      </c>
      <c r="O237" s="18" t="str">
        <v>Normal</v>
      </c>
    </row>
    <row r="238" spans="12:15" x14ac:dyDescent="0.35">
      <c r="L238" s="18" t="str">
        <v>Skiploom</v>
      </c>
      <c r="M238" s="18" t="str">
        <v>188</v>
      </c>
      <c r="N238" s="18" t="str">
        <v>2</v>
      </c>
      <c r="O238" s="18" t="str">
        <v>Normal</v>
      </c>
    </row>
    <row r="239" spans="12:15" x14ac:dyDescent="0.35">
      <c r="L239" s="18" t="str">
        <v>Jumpluff</v>
      </c>
      <c r="M239" s="18" t="str">
        <v>189</v>
      </c>
      <c r="N239" s="18" t="str">
        <v>2</v>
      </c>
      <c r="O239" s="18" t="str">
        <v>Normal</v>
      </c>
    </row>
    <row r="240" spans="12:15" x14ac:dyDescent="0.35">
      <c r="L240" s="18" t="str">
        <v>Aipom</v>
      </c>
      <c r="M240" s="18" t="str">
        <v>190</v>
      </c>
      <c r="N240" s="18" t="str">
        <v>2</v>
      </c>
      <c r="O240" s="18" t="str">
        <v>Normal</v>
      </c>
    </row>
    <row r="241" spans="12:15" x14ac:dyDescent="0.35">
      <c r="L241" s="18" t="str">
        <v>Sunkern</v>
      </c>
      <c r="M241" s="18" t="str">
        <v>191</v>
      </c>
      <c r="N241" s="18" t="str">
        <v>2</v>
      </c>
      <c r="O241" s="18" t="str">
        <v>Normal</v>
      </c>
    </row>
    <row r="242" spans="12:15" x14ac:dyDescent="0.35">
      <c r="L242" s="18" t="str">
        <v>Sunflora</v>
      </c>
      <c r="M242" s="18" t="str">
        <v>192</v>
      </c>
      <c r="N242" s="18" t="str">
        <v>2</v>
      </c>
      <c r="O242" s="18" t="str">
        <v>Normal</v>
      </c>
    </row>
    <row r="243" spans="12:15" x14ac:dyDescent="0.35">
      <c r="L243" s="18" t="str">
        <v>Yanma</v>
      </c>
      <c r="M243" s="18" t="str">
        <v>193</v>
      </c>
      <c r="N243" s="18" t="str">
        <v>2</v>
      </c>
      <c r="O243" s="18" t="str">
        <v>Normal</v>
      </c>
    </row>
    <row r="244" spans="12:15" x14ac:dyDescent="0.35">
      <c r="L244" s="18" t="str">
        <v>Wooper</v>
      </c>
      <c r="M244" s="18" t="str">
        <v>194</v>
      </c>
      <c r="N244" s="18" t="str">
        <v>2</v>
      </c>
      <c r="O244" s="18" t="str">
        <v>Normal</v>
      </c>
    </row>
    <row r="245" spans="12:15" x14ac:dyDescent="0.35">
      <c r="L245" s="18" t="str">
        <v>Quagsire</v>
      </c>
      <c r="M245" s="18" t="str">
        <v>195</v>
      </c>
      <c r="N245" s="18" t="str">
        <v>2</v>
      </c>
      <c r="O245" s="18" t="str">
        <v>Normal</v>
      </c>
    </row>
    <row r="246" spans="12:15" x14ac:dyDescent="0.35">
      <c r="L246" s="18" t="str">
        <v>Espeon</v>
      </c>
      <c r="M246" s="18" t="str">
        <v>196</v>
      </c>
      <c r="N246" s="18" t="str">
        <v>2</v>
      </c>
      <c r="O246" s="18" t="str">
        <v>Normal</v>
      </c>
    </row>
    <row r="247" spans="12:15" x14ac:dyDescent="0.35">
      <c r="L247" s="18" t="str">
        <v>Umbreon</v>
      </c>
      <c r="M247" s="18" t="str">
        <v>197</v>
      </c>
      <c r="N247" s="18" t="str">
        <v>2</v>
      </c>
      <c r="O247" s="18" t="str">
        <v>Normal</v>
      </c>
    </row>
    <row r="248" spans="12:15" x14ac:dyDescent="0.35">
      <c r="L248" s="18" t="str">
        <v>Murkrow</v>
      </c>
      <c r="M248" s="18" t="str">
        <v>198</v>
      </c>
      <c r="N248" s="18" t="str">
        <v>2</v>
      </c>
      <c r="O248" s="18" t="str">
        <v>Normal</v>
      </c>
    </row>
    <row r="249" spans="12:15" x14ac:dyDescent="0.35">
      <c r="L249" s="18" t="str">
        <v>Slowking</v>
      </c>
      <c r="M249" s="18" t="str">
        <v>199</v>
      </c>
      <c r="N249" s="18" t="str">
        <v>2</v>
      </c>
      <c r="O249" s="18" t="str">
        <v>Normal</v>
      </c>
    </row>
    <row r="250" spans="12:15" x14ac:dyDescent="0.35">
      <c r="L250" s="18" t="str">
        <v>Galarian Slowking</v>
      </c>
      <c r="M250" s="18" t="str">
        <v>199</v>
      </c>
      <c r="N250" s="18" t="str">
        <v>8</v>
      </c>
      <c r="O250" s="18" t="str">
        <v>Normal</v>
      </c>
    </row>
    <row r="251" spans="12:15" x14ac:dyDescent="0.35">
      <c r="L251" s="18" t="str">
        <v>Misdreavus</v>
      </c>
      <c r="M251" s="18" t="str">
        <v>200</v>
      </c>
      <c r="N251" s="18" t="str">
        <v>2</v>
      </c>
      <c r="O251" s="18" t="str">
        <v>Normal</v>
      </c>
    </row>
    <row r="252" spans="12:15" x14ac:dyDescent="0.35">
      <c r="L252" s="18" t="str">
        <v>Unown</v>
      </c>
      <c r="M252" s="18" t="str">
        <v>201</v>
      </c>
      <c r="N252" s="18" t="str">
        <v>2</v>
      </c>
      <c r="O252" s="18" t="str">
        <v>Normal</v>
      </c>
    </row>
    <row r="253" spans="12:15" x14ac:dyDescent="0.35">
      <c r="L253" s="18" t="str">
        <v>Wobbuffet</v>
      </c>
      <c r="M253" s="18" t="str">
        <v>202</v>
      </c>
      <c r="N253" s="18" t="str">
        <v>2</v>
      </c>
      <c r="O253" s="18" t="str">
        <v>Normal</v>
      </c>
    </row>
    <row r="254" spans="12:15" x14ac:dyDescent="0.35">
      <c r="L254" s="18" t="str">
        <v>Girafarig</v>
      </c>
      <c r="M254" s="18" t="str">
        <v>203</v>
      </c>
      <c r="N254" s="18" t="str">
        <v>2</v>
      </c>
      <c r="O254" s="18" t="str">
        <v>Normal</v>
      </c>
    </row>
    <row r="255" spans="12:15" x14ac:dyDescent="0.35">
      <c r="L255" s="18" t="str">
        <v>Pineco</v>
      </c>
      <c r="M255" s="18" t="str">
        <v>204</v>
      </c>
      <c r="N255" s="18" t="str">
        <v>2</v>
      </c>
      <c r="O255" s="18" t="str">
        <v>Normal</v>
      </c>
    </row>
    <row r="256" spans="12:15" x14ac:dyDescent="0.35">
      <c r="L256" s="18" t="str">
        <v>Forretress</v>
      </c>
      <c r="M256" s="18" t="str">
        <v>205</v>
      </c>
      <c r="N256" s="18" t="str">
        <v>2</v>
      </c>
      <c r="O256" s="18" t="str">
        <v>Normal</v>
      </c>
    </row>
    <row r="257" spans="12:15" x14ac:dyDescent="0.35">
      <c r="L257" s="18" t="str">
        <v>Dunsparce</v>
      </c>
      <c r="M257" s="18" t="str">
        <v>206</v>
      </c>
      <c r="N257" s="18" t="str">
        <v>2</v>
      </c>
      <c r="O257" s="18" t="str">
        <v>Normal</v>
      </c>
    </row>
    <row r="258" spans="12:15" x14ac:dyDescent="0.35">
      <c r="L258" s="18" t="str">
        <v>Gligar</v>
      </c>
      <c r="M258" s="18" t="str">
        <v>207</v>
      </c>
      <c r="N258" s="18" t="str">
        <v>2</v>
      </c>
      <c r="O258" s="18" t="str">
        <v>Normal</v>
      </c>
    </row>
    <row r="259" spans="12:15" x14ac:dyDescent="0.35">
      <c r="L259" s="18" t="str">
        <v>Steelix</v>
      </c>
      <c r="M259" s="18" t="str">
        <v>208</v>
      </c>
      <c r="N259" s="18" t="str">
        <v>2</v>
      </c>
      <c r="O259" s="18" t="str">
        <v>Normal</v>
      </c>
    </row>
    <row r="260" spans="12:15" x14ac:dyDescent="0.35">
      <c r="L260" s="18" t="str">
        <v>Mega Steelix</v>
      </c>
      <c r="M260" s="18" t="str">
        <v>208</v>
      </c>
      <c r="N260" s="18" t="str">
        <v>2</v>
      </c>
      <c r="O260" s="18" t="str">
        <v>Normal</v>
      </c>
    </row>
    <row r="261" spans="12:15" x14ac:dyDescent="0.35">
      <c r="L261" s="18" t="str">
        <v>Snubbull</v>
      </c>
      <c r="M261" s="18" t="str">
        <v>209</v>
      </c>
      <c r="N261" s="18" t="str">
        <v>2</v>
      </c>
      <c r="O261" s="18" t="str">
        <v>Normal</v>
      </c>
    </row>
    <row r="262" spans="12:15" x14ac:dyDescent="0.35">
      <c r="L262" s="18" t="str">
        <v>Granbull</v>
      </c>
      <c r="M262" s="18" t="str">
        <v>210</v>
      </c>
      <c r="N262" s="18" t="str">
        <v>2</v>
      </c>
      <c r="O262" s="18" t="str">
        <v>Normal</v>
      </c>
    </row>
    <row r="263" spans="12:15" x14ac:dyDescent="0.35">
      <c r="L263" s="18" t="str">
        <v>Qwilfish</v>
      </c>
      <c r="M263" s="18" t="str">
        <v>211</v>
      </c>
      <c r="N263" s="18" t="str">
        <v>2</v>
      </c>
      <c r="O263" s="18" t="str">
        <v>Normal</v>
      </c>
    </row>
    <row r="264" spans="12:15" x14ac:dyDescent="0.35">
      <c r="L264" s="18" t="str">
        <v>Scizor</v>
      </c>
      <c r="M264" s="18" t="str">
        <v>212</v>
      </c>
      <c r="N264" s="18" t="str">
        <v>2</v>
      </c>
      <c r="O264" s="18" t="str">
        <v>Normal</v>
      </c>
    </row>
    <row r="265" spans="12:15" x14ac:dyDescent="0.35">
      <c r="L265" s="18" t="str">
        <v>Mega Scizor</v>
      </c>
      <c r="M265" s="18" t="str">
        <v>212</v>
      </c>
      <c r="N265" s="18" t="str">
        <v>2</v>
      </c>
      <c r="O265" s="18" t="str">
        <v>Normal</v>
      </c>
    </row>
    <row r="266" spans="12:15" x14ac:dyDescent="0.35">
      <c r="L266" s="18" t="str">
        <v>Shuckle</v>
      </c>
      <c r="M266" s="18" t="str">
        <v>213</v>
      </c>
      <c r="N266" s="18" t="str">
        <v>2</v>
      </c>
      <c r="O266" s="18" t="str">
        <v>Normal</v>
      </c>
    </row>
    <row r="267" spans="12:15" x14ac:dyDescent="0.35">
      <c r="L267" s="18" t="str">
        <v>Heracross</v>
      </c>
      <c r="M267" s="18" t="str">
        <v>214</v>
      </c>
      <c r="N267" s="18" t="str">
        <v>2</v>
      </c>
      <c r="O267" s="18" t="str">
        <v>Normal</v>
      </c>
    </row>
    <row r="268" spans="12:15" x14ac:dyDescent="0.35">
      <c r="L268" s="18" t="str">
        <v>Mega Heracross</v>
      </c>
      <c r="M268" s="18" t="str">
        <v>214</v>
      </c>
      <c r="N268" s="18" t="str">
        <v>2</v>
      </c>
      <c r="O268" s="18" t="str">
        <v>Normal</v>
      </c>
    </row>
    <row r="269" spans="12:15" x14ac:dyDescent="0.35">
      <c r="L269" s="18" t="str">
        <v>Sneasel</v>
      </c>
      <c r="M269" s="18" t="str">
        <v>215</v>
      </c>
      <c r="N269" s="18" t="str">
        <v>2</v>
      </c>
      <c r="O269" s="18" t="str">
        <v>Normal</v>
      </c>
    </row>
    <row r="270" spans="12:15" x14ac:dyDescent="0.35">
      <c r="L270" s="18" t="str">
        <v>Teddiursa</v>
      </c>
      <c r="M270" s="18" t="str">
        <v>216</v>
      </c>
      <c r="N270" s="18" t="str">
        <v>2</v>
      </c>
      <c r="O270" s="18" t="str">
        <v>Normal</v>
      </c>
    </row>
    <row r="271" spans="12:15" x14ac:dyDescent="0.35">
      <c r="L271" s="18" t="str">
        <v>Ursaring</v>
      </c>
      <c r="M271" s="18" t="str">
        <v>217</v>
      </c>
      <c r="N271" s="18" t="str">
        <v>2</v>
      </c>
      <c r="O271" s="18" t="str">
        <v>Normal</v>
      </c>
    </row>
    <row r="272" spans="12:15" x14ac:dyDescent="0.35">
      <c r="L272" s="18" t="str">
        <v>Slugma</v>
      </c>
      <c r="M272" s="18" t="str">
        <v>218</v>
      </c>
      <c r="N272" s="18" t="str">
        <v>2</v>
      </c>
      <c r="O272" s="18" t="str">
        <v>Normal</v>
      </c>
    </row>
    <row r="273" spans="12:15" x14ac:dyDescent="0.35">
      <c r="L273" s="18" t="str">
        <v>Magcargo</v>
      </c>
      <c r="M273" s="18" t="str">
        <v>219</v>
      </c>
      <c r="N273" s="18" t="str">
        <v>2</v>
      </c>
      <c r="O273" s="18" t="str">
        <v>Normal</v>
      </c>
    </row>
    <row r="274" spans="12:15" x14ac:dyDescent="0.35">
      <c r="L274" s="18" t="str">
        <v>Swinub</v>
      </c>
      <c r="M274" s="18" t="str">
        <v>220</v>
      </c>
      <c r="N274" s="18" t="str">
        <v>2</v>
      </c>
      <c r="O274" s="18" t="str">
        <v>Normal</v>
      </c>
    </row>
    <row r="275" spans="12:15" x14ac:dyDescent="0.35">
      <c r="L275" s="18" t="str">
        <v>Piloswine</v>
      </c>
      <c r="M275" s="18" t="str">
        <v>221</v>
      </c>
      <c r="N275" s="18" t="str">
        <v>2</v>
      </c>
      <c r="O275" s="18" t="str">
        <v>Normal</v>
      </c>
    </row>
    <row r="276" spans="12:15" x14ac:dyDescent="0.35">
      <c r="L276" s="18" t="str">
        <v>Corsola</v>
      </c>
      <c r="M276" s="18" t="str">
        <v>222</v>
      </c>
      <c r="N276" s="18" t="str">
        <v>2</v>
      </c>
      <c r="O276" s="18" t="str">
        <v>Normal</v>
      </c>
    </row>
    <row r="277" spans="12:15" x14ac:dyDescent="0.35">
      <c r="L277" s="18" t="str">
        <v>Galarian Corsola</v>
      </c>
      <c r="M277" s="18" t="str">
        <v>222</v>
      </c>
      <c r="N277" s="18" t="str">
        <v>2</v>
      </c>
      <c r="O277" s="18" t="str">
        <v>Normal</v>
      </c>
    </row>
    <row r="278" spans="12:15" x14ac:dyDescent="0.35">
      <c r="L278" s="18" t="str">
        <v>Remoraid</v>
      </c>
      <c r="M278" s="18" t="str">
        <v>223</v>
      </c>
      <c r="N278" s="18" t="str">
        <v>2</v>
      </c>
      <c r="O278" s="18" t="str">
        <v>Normal</v>
      </c>
    </row>
    <row r="279" spans="12:15" x14ac:dyDescent="0.35">
      <c r="L279" s="18" t="str">
        <v>Octillery</v>
      </c>
      <c r="M279" s="18" t="str">
        <v>224</v>
      </c>
      <c r="N279" s="18" t="str">
        <v>2</v>
      </c>
      <c r="O279" s="18" t="str">
        <v>Normal</v>
      </c>
    </row>
    <row r="280" spans="12:15" x14ac:dyDescent="0.35">
      <c r="L280" s="18" t="str">
        <v>Delibird</v>
      </c>
      <c r="M280" s="18" t="str">
        <v>225</v>
      </c>
      <c r="N280" s="18" t="str">
        <v>2</v>
      </c>
      <c r="O280" s="18" t="str">
        <v>Normal</v>
      </c>
    </row>
    <row r="281" spans="12:15" x14ac:dyDescent="0.35">
      <c r="L281" s="18" t="str">
        <v>Mantine</v>
      </c>
      <c r="M281" s="18" t="str">
        <v>226</v>
      </c>
      <c r="N281" s="18" t="str">
        <v>2</v>
      </c>
      <c r="O281" s="18" t="str">
        <v>Normal</v>
      </c>
    </row>
    <row r="282" spans="12:15" x14ac:dyDescent="0.35">
      <c r="L282" s="18" t="str">
        <v>Skarmory</v>
      </c>
      <c r="M282" s="18" t="str">
        <v>227</v>
      </c>
      <c r="N282" s="18" t="str">
        <v>2</v>
      </c>
      <c r="O282" s="18" t="str">
        <v>Normal</v>
      </c>
    </row>
    <row r="283" spans="12:15" x14ac:dyDescent="0.35">
      <c r="L283" s="18" t="str">
        <v>Houndour</v>
      </c>
      <c r="M283" s="18" t="str">
        <v>228</v>
      </c>
      <c r="N283" s="18" t="str">
        <v>2</v>
      </c>
      <c r="O283" s="18" t="str">
        <v>Normal</v>
      </c>
    </row>
    <row r="284" spans="12:15" x14ac:dyDescent="0.35">
      <c r="L284" s="18" t="str">
        <v>Houndoom</v>
      </c>
      <c r="M284" s="18" t="str">
        <v>229</v>
      </c>
      <c r="N284" s="18" t="str">
        <v>2</v>
      </c>
      <c r="O284" s="18" t="str">
        <v>Normal</v>
      </c>
    </row>
    <row r="285" spans="12:15" x14ac:dyDescent="0.35">
      <c r="L285" s="18" t="str">
        <v>Mega Houndoom</v>
      </c>
      <c r="M285" s="18" t="str">
        <v>229</v>
      </c>
      <c r="N285" s="18" t="str">
        <v>2</v>
      </c>
      <c r="O285" s="18" t="str">
        <v>Normal</v>
      </c>
    </row>
    <row r="286" spans="12:15" x14ac:dyDescent="0.35">
      <c r="L286" s="18" t="str">
        <v>Kingdra</v>
      </c>
      <c r="M286" s="18" t="str">
        <v>230</v>
      </c>
      <c r="N286" s="18" t="str">
        <v>2</v>
      </c>
      <c r="O286" s="18" t="str">
        <v>Normal</v>
      </c>
    </row>
    <row r="287" spans="12:15" x14ac:dyDescent="0.35">
      <c r="L287" s="18" t="str">
        <v>Phanpy</v>
      </c>
      <c r="M287" s="18" t="str">
        <v>231</v>
      </c>
      <c r="N287" s="18" t="str">
        <v>2</v>
      </c>
      <c r="O287" s="18" t="str">
        <v>Normal</v>
      </c>
    </row>
    <row r="288" spans="12:15" x14ac:dyDescent="0.35">
      <c r="L288" s="18" t="str">
        <v>Donphan</v>
      </c>
      <c r="M288" s="18" t="str">
        <v>232</v>
      </c>
      <c r="N288" s="18" t="str">
        <v>2</v>
      </c>
      <c r="O288" s="18" t="str">
        <v>Normal</v>
      </c>
    </row>
    <row r="289" spans="12:15" x14ac:dyDescent="0.35">
      <c r="L289" s="18" t="str">
        <v>Porygon2</v>
      </c>
      <c r="M289" s="18" t="str">
        <v>233</v>
      </c>
      <c r="N289" s="18" t="str">
        <v>2</v>
      </c>
      <c r="O289" s="18" t="str">
        <v>Normal</v>
      </c>
    </row>
    <row r="290" spans="12:15" x14ac:dyDescent="0.35">
      <c r="L290" s="18" t="str">
        <v>Stantler</v>
      </c>
      <c r="M290" s="18" t="str">
        <v>234</v>
      </c>
      <c r="N290" s="18" t="str">
        <v>2</v>
      </c>
      <c r="O290" s="18" t="str">
        <v>Normal</v>
      </c>
    </row>
    <row r="291" spans="12:15" x14ac:dyDescent="0.35">
      <c r="L291" s="18" t="str">
        <v>Smeargle</v>
      </c>
      <c r="M291" s="18" t="str">
        <v>235</v>
      </c>
      <c r="N291" s="18" t="str">
        <v>2</v>
      </c>
      <c r="O291" s="18" t="str">
        <v>Normal</v>
      </c>
    </row>
    <row r="292" spans="12:15" x14ac:dyDescent="0.35">
      <c r="L292" s="18" t="str">
        <v>Tyrogue</v>
      </c>
      <c r="M292" s="18" t="str">
        <v>236</v>
      </c>
      <c r="N292" s="18" t="str">
        <v>2</v>
      </c>
      <c r="O292" s="18" t="str">
        <v>Normal</v>
      </c>
    </row>
    <row r="293" spans="12:15" x14ac:dyDescent="0.35">
      <c r="L293" s="18" t="str">
        <v>Hitmontop</v>
      </c>
      <c r="M293" s="18" t="str">
        <v>237</v>
      </c>
      <c r="N293" s="18" t="str">
        <v>2</v>
      </c>
      <c r="O293" s="18" t="str">
        <v>Normal</v>
      </c>
    </row>
    <row r="294" spans="12:15" x14ac:dyDescent="0.35">
      <c r="L294" s="18" t="str">
        <v>Smoochum</v>
      </c>
      <c r="M294" s="18" t="str">
        <v>238</v>
      </c>
      <c r="N294" s="18" t="str">
        <v>2</v>
      </c>
      <c r="O294" s="18" t="str">
        <v>Normal</v>
      </c>
    </row>
    <row r="295" spans="12:15" x14ac:dyDescent="0.35">
      <c r="L295" s="18" t="str">
        <v>Elekid</v>
      </c>
      <c r="M295" s="18" t="str">
        <v>239</v>
      </c>
      <c r="N295" s="18" t="str">
        <v>2</v>
      </c>
      <c r="O295" s="18" t="str">
        <v>Normal</v>
      </c>
    </row>
    <row r="296" spans="12:15" x14ac:dyDescent="0.35">
      <c r="L296" s="18" t="str">
        <v>Magby</v>
      </c>
      <c r="M296" s="18" t="str">
        <v>240</v>
      </c>
      <c r="N296" s="18" t="str">
        <v>2</v>
      </c>
      <c r="O296" s="18" t="str">
        <v>Normal</v>
      </c>
    </row>
    <row r="297" spans="12:15" x14ac:dyDescent="0.35">
      <c r="L297" s="18" t="str">
        <v>Miltank</v>
      </c>
      <c r="M297" s="18" t="str">
        <v>241</v>
      </c>
      <c r="N297" s="18" t="str">
        <v>2</v>
      </c>
      <c r="O297" s="18" t="str">
        <v>Normal</v>
      </c>
    </row>
    <row r="298" spans="12:15" x14ac:dyDescent="0.35">
      <c r="L298" s="18" t="str">
        <v>Blissey</v>
      </c>
      <c r="M298" s="18" t="str">
        <v>242</v>
      </c>
      <c r="N298" s="18" t="str">
        <v>2</v>
      </c>
      <c r="O298" s="18" t="str">
        <v>Normal</v>
      </c>
    </row>
    <row r="299" spans="12:15" x14ac:dyDescent="0.35">
      <c r="L299" s="18" t="str">
        <v>Raikou</v>
      </c>
      <c r="M299" s="18" t="str">
        <v>243</v>
      </c>
      <c r="N299" s="18" t="str">
        <v>2</v>
      </c>
      <c r="O299" s="18" t="str">
        <v>Sub Legendary</v>
      </c>
    </row>
    <row r="300" spans="12:15" x14ac:dyDescent="0.35">
      <c r="L300" s="18" t="str">
        <v>Entei</v>
      </c>
      <c r="M300" s="18" t="str">
        <v>244</v>
      </c>
      <c r="N300" s="18" t="str">
        <v>2</v>
      </c>
      <c r="O300" s="18" t="str">
        <v>Sub Legendary</v>
      </c>
    </row>
    <row r="301" spans="12:15" x14ac:dyDescent="0.35">
      <c r="L301" s="18" t="str">
        <v>Suicune</v>
      </c>
      <c r="M301" s="18" t="str">
        <v>245</v>
      </c>
      <c r="N301" s="18" t="str">
        <v>2</v>
      </c>
      <c r="O301" s="18" t="str">
        <v>Sub Legendary</v>
      </c>
    </row>
    <row r="302" spans="12:15" x14ac:dyDescent="0.35">
      <c r="L302" s="18" t="str">
        <v>Larvitar</v>
      </c>
      <c r="M302" s="18" t="str">
        <v>246</v>
      </c>
      <c r="N302" s="18" t="str">
        <v>2</v>
      </c>
      <c r="O302" s="18" t="str">
        <v>Normal</v>
      </c>
    </row>
    <row r="303" spans="12:15" x14ac:dyDescent="0.35">
      <c r="L303" s="18" t="str">
        <v>Pupitar</v>
      </c>
      <c r="M303" s="18" t="str">
        <v>247</v>
      </c>
      <c r="N303" s="18" t="str">
        <v>2</v>
      </c>
      <c r="O303" s="18" t="str">
        <v>Normal</v>
      </c>
    </row>
    <row r="304" spans="12:15" x14ac:dyDescent="0.35">
      <c r="L304" s="18" t="str">
        <v>Tyranitar</v>
      </c>
      <c r="M304" s="18" t="str">
        <v>248</v>
      </c>
      <c r="N304" s="18" t="str">
        <v>2</v>
      </c>
      <c r="O304" s="18" t="str">
        <v>Normal</v>
      </c>
    </row>
    <row r="305" spans="12:15" x14ac:dyDescent="0.35">
      <c r="L305" s="18" t="str">
        <v>Mega Tyranitar</v>
      </c>
      <c r="M305" s="18" t="str">
        <v>248</v>
      </c>
      <c r="N305" s="18" t="str">
        <v>2</v>
      </c>
      <c r="O305" s="18" t="str">
        <v>Normal</v>
      </c>
    </row>
    <row r="306" spans="12:15" x14ac:dyDescent="0.35">
      <c r="L306" s="18" t="str">
        <v>Lugia</v>
      </c>
      <c r="M306" s="18" t="str">
        <v>249</v>
      </c>
      <c r="N306" s="18" t="str">
        <v>2</v>
      </c>
      <c r="O306" s="18" t="str">
        <v>Legendary</v>
      </c>
    </row>
    <row r="307" spans="12:15" x14ac:dyDescent="0.35">
      <c r="L307" s="18" t="str">
        <v>Ho-oh</v>
      </c>
      <c r="M307" s="18" t="str">
        <v>250</v>
      </c>
      <c r="N307" s="18" t="str">
        <v>2</v>
      </c>
      <c r="O307" s="18" t="str">
        <v>Legendary</v>
      </c>
    </row>
    <row r="308" spans="12:15" x14ac:dyDescent="0.35">
      <c r="L308" s="18" t="str">
        <v>Celebi</v>
      </c>
      <c r="M308" s="18" t="str">
        <v>251</v>
      </c>
      <c r="N308" s="18" t="str">
        <v>2</v>
      </c>
      <c r="O308" s="18" t="str">
        <v>Mythical</v>
      </c>
    </row>
    <row r="309" spans="12:15" x14ac:dyDescent="0.35">
      <c r="L309" s="18" t="str">
        <v>Treecko</v>
      </c>
      <c r="M309" s="18" t="str">
        <v>252</v>
      </c>
      <c r="N309" s="18" t="str">
        <v>3</v>
      </c>
      <c r="O309" s="18" t="str">
        <v>Normal</v>
      </c>
    </row>
    <row r="310" spans="12:15" x14ac:dyDescent="0.35">
      <c r="L310" s="18" t="str">
        <v>Grovyle</v>
      </c>
      <c r="M310" s="18" t="str">
        <v>253</v>
      </c>
      <c r="N310" s="18" t="str">
        <v>3</v>
      </c>
      <c r="O310" s="18" t="str">
        <v>Normal</v>
      </c>
    </row>
    <row r="311" spans="12:15" x14ac:dyDescent="0.35">
      <c r="L311" s="18" t="str">
        <v>Sceptile</v>
      </c>
      <c r="M311" s="18" t="str">
        <v>254</v>
      </c>
      <c r="N311" s="18" t="str">
        <v>3</v>
      </c>
      <c r="O311" s="18" t="str">
        <v>Normal</v>
      </c>
    </row>
    <row r="312" spans="12:15" x14ac:dyDescent="0.35">
      <c r="L312" s="18" t="str">
        <v>Mega Sceptile</v>
      </c>
      <c r="M312" s="18" t="str">
        <v>254</v>
      </c>
      <c r="N312" s="18" t="str">
        <v>3</v>
      </c>
      <c r="O312" s="18" t="str">
        <v>Normal</v>
      </c>
    </row>
    <row r="313" spans="12:15" x14ac:dyDescent="0.35">
      <c r="L313" s="18" t="str">
        <v>Torchic</v>
      </c>
      <c r="M313" s="18" t="str">
        <v>255</v>
      </c>
      <c r="N313" s="18" t="str">
        <v>3</v>
      </c>
      <c r="O313" s="18" t="str">
        <v>Normal</v>
      </c>
    </row>
    <row r="314" spans="12:15" x14ac:dyDescent="0.35">
      <c r="L314" s="18" t="str">
        <v>Combusken</v>
      </c>
      <c r="M314" s="18" t="str">
        <v>256</v>
      </c>
      <c r="N314" s="18" t="str">
        <v>3</v>
      </c>
      <c r="O314" s="18" t="str">
        <v>Normal</v>
      </c>
    </row>
    <row r="315" spans="12:15" x14ac:dyDescent="0.35">
      <c r="L315" s="18" t="str">
        <v>Blaziken</v>
      </c>
      <c r="M315" s="18" t="str">
        <v>257</v>
      </c>
      <c r="N315" s="18" t="str">
        <v>3</v>
      </c>
      <c r="O315" s="18" t="str">
        <v>Normal</v>
      </c>
    </row>
    <row r="316" spans="12:15" x14ac:dyDescent="0.35">
      <c r="L316" s="18" t="str">
        <v>Mega Blaziken</v>
      </c>
      <c r="M316" s="18" t="str">
        <v>257</v>
      </c>
      <c r="N316" s="18" t="str">
        <v>3</v>
      </c>
      <c r="O316" s="18" t="str">
        <v>Normal</v>
      </c>
    </row>
    <row r="317" spans="12:15" x14ac:dyDescent="0.35">
      <c r="L317" s="18" t="str">
        <v>Mudkip</v>
      </c>
      <c r="M317" s="18" t="str">
        <v>258</v>
      </c>
      <c r="N317" s="18" t="str">
        <v>3</v>
      </c>
      <c r="O317" s="18" t="str">
        <v>Normal</v>
      </c>
    </row>
    <row r="318" spans="12:15" x14ac:dyDescent="0.35">
      <c r="L318" s="18" t="str">
        <v>Marshtomp</v>
      </c>
      <c r="M318" s="18" t="str">
        <v>259</v>
      </c>
      <c r="N318" s="18" t="str">
        <v>3</v>
      </c>
      <c r="O318" s="18" t="str">
        <v>Normal</v>
      </c>
    </row>
    <row r="319" spans="12:15" x14ac:dyDescent="0.35">
      <c r="L319" s="18" t="str">
        <v>Swampert</v>
      </c>
      <c r="M319" s="18" t="str">
        <v>260</v>
      </c>
      <c r="N319" s="18" t="str">
        <v>3</v>
      </c>
      <c r="O319" s="18" t="str">
        <v>Normal</v>
      </c>
    </row>
    <row r="320" spans="12:15" x14ac:dyDescent="0.35">
      <c r="L320" s="18" t="str">
        <v>Mega Swampert</v>
      </c>
      <c r="M320" s="18" t="str">
        <v>260</v>
      </c>
      <c r="N320" s="18" t="str">
        <v>3</v>
      </c>
      <c r="O320" s="18" t="str">
        <v>Normal</v>
      </c>
    </row>
    <row r="321" spans="12:15" x14ac:dyDescent="0.35">
      <c r="L321" s="18" t="str">
        <v>Poochyena</v>
      </c>
      <c r="M321" s="18" t="str">
        <v>261</v>
      </c>
      <c r="N321" s="18" t="str">
        <v>3</v>
      </c>
      <c r="O321" s="18" t="str">
        <v>Normal</v>
      </c>
    </row>
    <row r="322" spans="12:15" x14ac:dyDescent="0.35">
      <c r="L322" s="18" t="str">
        <v>Mightyena</v>
      </c>
      <c r="M322" s="18" t="str">
        <v>262</v>
      </c>
      <c r="N322" s="18" t="str">
        <v>3</v>
      </c>
      <c r="O322" s="18" t="str">
        <v>Normal</v>
      </c>
    </row>
    <row r="323" spans="12:15" x14ac:dyDescent="0.35">
      <c r="L323" s="18" t="str">
        <v>Zigzagoon</v>
      </c>
      <c r="M323" s="18" t="str">
        <v>263</v>
      </c>
      <c r="N323" s="18" t="str">
        <v>3</v>
      </c>
      <c r="O323" s="18" t="str">
        <v>Normal</v>
      </c>
    </row>
    <row r="324" spans="12:15" x14ac:dyDescent="0.35">
      <c r="L324" s="18" t="str">
        <v>Galarian Zigzagoon</v>
      </c>
      <c r="M324" s="18" t="str">
        <v>263</v>
      </c>
      <c r="N324" s="18" t="str">
        <v>3</v>
      </c>
      <c r="O324" s="18" t="str">
        <v>Normal</v>
      </c>
    </row>
    <row r="325" spans="12:15" x14ac:dyDescent="0.35">
      <c r="L325" s="18" t="str">
        <v>Linoone</v>
      </c>
      <c r="M325" s="18" t="str">
        <v>264</v>
      </c>
      <c r="N325" s="18" t="str">
        <v>3</v>
      </c>
      <c r="O325" s="18" t="str">
        <v>Normal</v>
      </c>
    </row>
    <row r="326" spans="12:15" x14ac:dyDescent="0.35">
      <c r="L326" s="18" t="str">
        <v>Galarian Linoone</v>
      </c>
      <c r="M326" s="18" t="str">
        <v>264</v>
      </c>
      <c r="N326" s="18" t="str">
        <v>3</v>
      </c>
      <c r="O326" s="18" t="str">
        <v>Normal</v>
      </c>
    </row>
    <row r="327" spans="12:15" x14ac:dyDescent="0.35">
      <c r="L327" s="18" t="str">
        <v>Wurmple</v>
      </c>
      <c r="M327" s="18" t="str">
        <v>265</v>
      </c>
      <c r="N327" s="18" t="str">
        <v>3</v>
      </c>
      <c r="O327" s="18" t="str">
        <v>Normal</v>
      </c>
    </row>
    <row r="328" spans="12:15" x14ac:dyDescent="0.35">
      <c r="L328" s="18" t="str">
        <v>Silcoon</v>
      </c>
      <c r="M328" s="18" t="str">
        <v>266</v>
      </c>
      <c r="N328" s="18" t="str">
        <v>3</v>
      </c>
      <c r="O328" s="18" t="str">
        <v>Normal</v>
      </c>
    </row>
    <row r="329" spans="12:15" x14ac:dyDescent="0.35">
      <c r="L329" s="18" t="str">
        <v>Beautifly</v>
      </c>
      <c r="M329" s="18" t="str">
        <v>267</v>
      </c>
      <c r="N329" s="18" t="str">
        <v>3</v>
      </c>
      <c r="O329" s="18" t="str">
        <v>Normal</v>
      </c>
    </row>
    <row r="330" spans="12:15" x14ac:dyDescent="0.35">
      <c r="L330" s="18" t="str">
        <v>Cascoon</v>
      </c>
      <c r="M330" s="18" t="str">
        <v>268</v>
      </c>
      <c r="N330" s="18" t="str">
        <v>3</v>
      </c>
      <c r="O330" s="18" t="str">
        <v>Normal</v>
      </c>
    </row>
    <row r="331" spans="12:15" x14ac:dyDescent="0.35">
      <c r="L331" s="18" t="str">
        <v>Dustox</v>
      </c>
      <c r="M331" s="18" t="str">
        <v>269</v>
      </c>
      <c r="N331" s="18" t="str">
        <v>3</v>
      </c>
      <c r="O331" s="18" t="str">
        <v>Normal</v>
      </c>
    </row>
    <row r="332" spans="12:15" x14ac:dyDescent="0.35">
      <c r="L332" s="18" t="str">
        <v>Lotad</v>
      </c>
      <c r="M332" s="18" t="str">
        <v>270</v>
      </c>
      <c r="N332" s="18" t="str">
        <v>3</v>
      </c>
      <c r="O332" s="18" t="str">
        <v>Normal</v>
      </c>
    </row>
    <row r="333" spans="12:15" x14ac:dyDescent="0.35">
      <c r="L333" s="18" t="str">
        <v>Lombre</v>
      </c>
      <c r="M333" s="18" t="str">
        <v>271</v>
      </c>
      <c r="N333" s="18" t="str">
        <v>3</v>
      </c>
      <c r="O333" s="18" t="str">
        <v>Normal</v>
      </c>
    </row>
    <row r="334" spans="12:15" x14ac:dyDescent="0.35">
      <c r="L334" s="18" t="str">
        <v>Ludicolo</v>
      </c>
      <c r="M334" s="18" t="str">
        <v>272</v>
      </c>
      <c r="N334" s="18" t="str">
        <v>3</v>
      </c>
      <c r="O334" s="18" t="str">
        <v>Normal</v>
      </c>
    </row>
    <row r="335" spans="12:15" x14ac:dyDescent="0.35">
      <c r="L335" s="18" t="str">
        <v>Seedot</v>
      </c>
      <c r="M335" s="18" t="str">
        <v>273</v>
      </c>
      <c r="N335" s="18" t="str">
        <v>3</v>
      </c>
      <c r="O335" s="18" t="str">
        <v>Normal</v>
      </c>
    </row>
    <row r="336" spans="12:15" x14ac:dyDescent="0.35">
      <c r="L336" s="18" t="str">
        <v>Nuzleaf</v>
      </c>
      <c r="M336" s="18" t="str">
        <v>274</v>
      </c>
      <c r="N336" s="18" t="str">
        <v>3</v>
      </c>
      <c r="O336" s="18" t="str">
        <v>Normal</v>
      </c>
    </row>
    <row r="337" spans="12:15" x14ac:dyDescent="0.35">
      <c r="L337" s="18" t="str">
        <v>Shiftry</v>
      </c>
      <c r="M337" s="18" t="str">
        <v>275</v>
      </c>
      <c r="N337" s="18" t="str">
        <v>3</v>
      </c>
      <c r="O337" s="18" t="str">
        <v>Normal</v>
      </c>
    </row>
    <row r="338" spans="12:15" x14ac:dyDescent="0.35">
      <c r="L338" s="18" t="str">
        <v>Taillow</v>
      </c>
      <c r="M338" s="18" t="str">
        <v>276</v>
      </c>
      <c r="N338" s="18" t="str">
        <v>3</v>
      </c>
      <c r="O338" s="18" t="str">
        <v>Normal</v>
      </c>
    </row>
    <row r="339" spans="12:15" x14ac:dyDescent="0.35">
      <c r="L339" s="18" t="str">
        <v>Swellow</v>
      </c>
      <c r="M339" s="18" t="str">
        <v>277</v>
      </c>
      <c r="N339" s="18" t="str">
        <v>3</v>
      </c>
      <c r="O339" s="18" t="str">
        <v>Normal</v>
      </c>
    </row>
    <row r="340" spans="12:15" x14ac:dyDescent="0.35">
      <c r="L340" s="18" t="str">
        <v>Wingull</v>
      </c>
      <c r="M340" s="18" t="str">
        <v>278</v>
      </c>
      <c r="N340" s="18" t="str">
        <v>3</v>
      </c>
      <c r="O340" s="18" t="str">
        <v>Normal</v>
      </c>
    </row>
    <row r="341" spans="12:15" x14ac:dyDescent="0.35">
      <c r="L341" s="18" t="str">
        <v>Pelipper</v>
      </c>
      <c r="M341" s="18" t="str">
        <v>279</v>
      </c>
      <c r="N341" s="18" t="str">
        <v>3</v>
      </c>
      <c r="O341" s="18" t="str">
        <v>Normal</v>
      </c>
    </row>
    <row r="342" spans="12:15" x14ac:dyDescent="0.35">
      <c r="L342" s="18" t="str">
        <v>Ralts</v>
      </c>
      <c r="M342" s="18" t="str">
        <v>280</v>
      </c>
      <c r="N342" s="18" t="str">
        <v>3</v>
      </c>
      <c r="O342" s="18" t="str">
        <v>Normal</v>
      </c>
    </row>
    <row r="343" spans="12:15" x14ac:dyDescent="0.35">
      <c r="L343" s="18" t="str">
        <v>Kirlia</v>
      </c>
      <c r="M343" s="18" t="str">
        <v>281</v>
      </c>
      <c r="N343" s="18" t="str">
        <v>3</v>
      </c>
      <c r="O343" s="18" t="str">
        <v>Normal</v>
      </c>
    </row>
    <row r="344" spans="12:15" x14ac:dyDescent="0.35">
      <c r="L344" s="18" t="str">
        <v>Gardevoir</v>
      </c>
      <c r="M344" s="18" t="str">
        <v>282</v>
      </c>
      <c r="N344" s="18" t="str">
        <v>3</v>
      </c>
      <c r="O344" s="18" t="str">
        <v>Normal</v>
      </c>
    </row>
    <row r="345" spans="12:15" x14ac:dyDescent="0.35">
      <c r="L345" s="18" t="str">
        <v>Mega Gardevoir</v>
      </c>
      <c r="M345" s="18" t="str">
        <v>282</v>
      </c>
      <c r="N345" s="18" t="str">
        <v>3</v>
      </c>
      <c r="O345" s="18" t="str">
        <v>Normal</v>
      </c>
    </row>
    <row r="346" spans="12:15" x14ac:dyDescent="0.35">
      <c r="L346" s="18" t="str">
        <v>Surskit</v>
      </c>
      <c r="M346" s="18" t="str">
        <v>283</v>
      </c>
      <c r="N346" s="18" t="str">
        <v>3</v>
      </c>
      <c r="O346" s="18" t="str">
        <v>Normal</v>
      </c>
    </row>
    <row r="347" spans="12:15" x14ac:dyDescent="0.35">
      <c r="L347" s="18" t="str">
        <v>Masquerain</v>
      </c>
      <c r="M347" s="18" t="str">
        <v>284</v>
      </c>
      <c r="N347" s="18" t="str">
        <v>3</v>
      </c>
      <c r="O347" s="18" t="str">
        <v>Normal</v>
      </c>
    </row>
    <row r="348" spans="12:15" x14ac:dyDescent="0.35">
      <c r="L348" s="18" t="str">
        <v>Shroomish</v>
      </c>
      <c r="M348" s="18" t="str">
        <v>285</v>
      </c>
      <c r="N348" s="18" t="str">
        <v>3</v>
      </c>
      <c r="O348" s="18" t="str">
        <v>Normal</v>
      </c>
    </row>
    <row r="349" spans="12:15" x14ac:dyDescent="0.35">
      <c r="L349" s="18" t="str">
        <v>Breloom</v>
      </c>
      <c r="M349" s="18" t="str">
        <v>286</v>
      </c>
      <c r="N349" s="18" t="str">
        <v>3</v>
      </c>
      <c r="O349" s="18" t="str">
        <v>Normal</v>
      </c>
    </row>
    <row r="350" spans="12:15" x14ac:dyDescent="0.35">
      <c r="L350" s="18" t="str">
        <v>Slakoth</v>
      </c>
      <c r="M350" s="18" t="str">
        <v>287</v>
      </c>
      <c r="N350" s="18" t="str">
        <v>3</v>
      </c>
      <c r="O350" s="18" t="str">
        <v>Normal</v>
      </c>
    </row>
    <row r="351" spans="12:15" x14ac:dyDescent="0.35">
      <c r="L351" s="18" t="str">
        <v>Vigoroth</v>
      </c>
      <c r="M351" s="18" t="str">
        <v>288</v>
      </c>
      <c r="N351" s="18" t="str">
        <v>3</v>
      </c>
      <c r="O351" s="18" t="str">
        <v>Normal</v>
      </c>
    </row>
    <row r="352" spans="12:15" x14ac:dyDescent="0.35">
      <c r="L352" s="18" t="str">
        <v>Slaking</v>
      </c>
      <c r="M352" s="18" t="str">
        <v>289</v>
      </c>
      <c r="N352" s="18" t="str">
        <v>3</v>
      </c>
      <c r="O352" s="18" t="str">
        <v>Normal</v>
      </c>
    </row>
    <row r="353" spans="12:15" x14ac:dyDescent="0.35">
      <c r="L353" s="18" t="str">
        <v>Nincada</v>
      </c>
      <c r="M353" s="18" t="str">
        <v>290</v>
      </c>
      <c r="N353" s="18" t="str">
        <v>3</v>
      </c>
      <c r="O353" s="18" t="str">
        <v>Normal</v>
      </c>
    </row>
    <row r="354" spans="12:15" x14ac:dyDescent="0.35">
      <c r="L354" s="18" t="str">
        <v>Ninjask</v>
      </c>
      <c r="M354" s="18" t="str">
        <v>291</v>
      </c>
      <c r="N354" s="18" t="str">
        <v>3</v>
      </c>
      <c r="O354" s="18" t="str">
        <v>Normal</v>
      </c>
    </row>
    <row r="355" spans="12:15" x14ac:dyDescent="0.35">
      <c r="L355" s="18" t="str">
        <v>Shedinja</v>
      </c>
      <c r="M355" s="18" t="str">
        <v>292</v>
      </c>
      <c r="N355" s="18" t="str">
        <v>3</v>
      </c>
      <c r="O355" s="18" t="str">
        <v>Normal</v>
      </c>
    </row>
    <row r="356" spans="12:15" x14ac:dyDescent="0.35">
      <c r="L356" s="18" t="str">
        <v>Whismur</v>
      </c>
      <c r="M356" s="18" t="str">
        <v>293</v>
      </c>
      <c r="N356" s="18" t="str">
        <v>3</v>
      </c>
      <c r="O356" s="18" t="str">
        <v>Normal</v>
      </c>
    </row>
    <row r="357" spans="12:15" x14ac:dyDescent="0.35">
      <c r="L357" s="18" t="str">
        <v>Loudred</v>
      </c>
      <c r="M357" s="18" t="str">
        <v>294</v>
      </c>
      <c r="N357" s="18" t="str">
        <v>3</v>
      </c>
      <c r="O357" s="18" t="str">
        <v>Normal</v>
      </c>
    </row>
    <row r="358" spans="12:15" x14ac:dyDescent="0.35">
      <c r="L358" s="18" t="str">
        <v>Exploud</v>
      </c>
      <c r="M358" s="18" t="str">
        <v>295</v>
      </c>
      <c r="N358" s="18" t="str">
        <v>3</v>
      </c>
      <c r="O358" s="18" t="str">
        <v>Normal</v>
      </c>
    </row>
    <row r="359" spans="12:15" x14ac:dyDescent="0.35">
      <c r="L359" s="18" t="str">
        <v>Makuhita</v>
      </c>
      <c r="M359" s="18" t="str">
        <v>296</v>
      </c>
      <c r="N359" s="18" t="str">
        <v>3</v>
      </c>
      <c r="O359" s="18" t="str">
        <v>Normal</v>
      </c>
    </row>
    <row r="360" spans="12:15" x14ac:dyDescent="0.35">
      <c r="L360" s="18" t="str">
        <v>Hariyama</v>
      </c>
      <c r="M360" s="18" t="str">
        <v>297</v>
      </c>
      <c r="N360" s="18" t="str">
        <v>3</v>
      </c>
      <c r="O360" s="18" t="str">
        <v>Normal</v>
      </c>
    </row>
    <row r="361" spans="12:15" x14ac:dyDescent="0.35">
      <c r="L361" s="18" t="str">
        <v>Azurill</v>
      </c>
      <c r="M361" s="18" t="str">
        <v>298</v>
      </c>
      <c r="N361" s="18" t="str">
        <v>3</v>
      </c>
      <c r="O361" s="18" t="str">
        <v>Normal</v>
      </c>
    </row>
    <row r="362" spans="12:15" x14ac:dyDescent="0.35">
      <c r="L362" s="18" t="str">
        <v>Nosepass</v>
      </c>
      <c r="M362" s="18" t="str">
        <v>299</v>
      </c>
      <c r="N362" s="18" t="str">
        <v>3</v>
      </c>
      <c r="O362" s="18" t="str">
        <v>Normal</v>
      </c>
    </row>
    <row r="363" spans="12:15" x14ac:dyDescent="0.35">
      <c r="L363" s="18" t="str">
        <v>Skitty</v>
      </c>
      <c r="M363" s="18" t="str">
        <v>300</v>
      </c>
      <c r="N363" s="18" t="str">
        <v>3</v>
      </c>
      <c r="O363" s="18" t="str">
        <v>Normal</v>
      </c>
    </row>
    <row r="364" spans="12:15" x14ac:dyDescent="0.35">
      <c r="L364" s="18" t="str">
        <v>Delcatty</v>
      </c>
      <c r="M364" s="18" t="str">
        <v>301</v>
      </c>
      <c r="N364" s="18" t="str">
        <v>3</v>
      </c>
      <c r="O364" s="18" t="str">
        <v>Normal</v>
      </c>
    </row>
    <row r="365" spans="12:15" x14ac:dyDescent="0.35">
      <c r="L365" s="18" t="str">
        <v>Sableye</v>
      </c>
      <c r="M365" s="18" t="str">
        <v>302</v>
      </c>
      <c r="N365" s="18" t="str">
        <v>3</v>
      </c>
      <c r="O365" s="18" t="str">
        <v>Normal</v>
      </c>
    </row>
    <row r="366" spans="12:15" x14ac:dyDescent="0.35">
      <c r="L366" s="18" t="str">
        <v>Mega Sableye</v>
      </c>
      <c r="M366" s="18" t="str">
        <v>302</v>
      </c>
      <c r="N366" s="18" t="str">
        <v>3</v>
      </c>
      <c r="O366" s="18" t="str">
        <v>Normal</v>
      </c>
    </row>
    <row r="367" spans="12:15" x14ac:dyDescent="0.35">
      <c r="L367" s="18" t="str">
        <v>Mawile</v>
      </c>
      <c r="M367" s="18" t="str">
        <v>303</v>
      </c>
      <c r="N367" s="18" t="str">
        <v>3</v>
      </c>
      <c r="O367" s="18" t="str">
        <v>Normal</v>
      </c>
    </row>
    <row r="368" spans="12:15" x14ac:dyDescent="0.35">
      <c r="L368" s="18" t="str">
        <v>Mega Mawile</v>
      </c>
      <c r="M368" s="18" t="str">
        <v>303</v>
      </c>
      <c r="N368" s="18" t="str">
        <v>3</v>
      </c>
      <c r="O368" s="18" t="str">
        <v>Normal</v>
      </c>
    </row>
    <row r="369" spans="12:15" x14ac:dyDescent="0.35">
      <c r="L369" s="18" t="str">
        <v>Aron</v>
      </c>
      <c r="M369" s="18" t="str">
        <v>304</v>
      </c>
      <c r="N369" s="18" t="str">
        <v>3</v>
      </c>
      <c r="O369" s="18" t="str">
        <v>Normal</v>
      </c>
    </row>
    <row r="370" spans="12:15" x14ac:dyDescent="0.35">
      <c r="L370" s="18" t="str">
        <v>Lairon</v>
      </c>
      <c r="M370" s="18" t="str">
        <v>305</v>
      </c>
      <c r="N370" s="18" t="str">
        <v>3</v>
      </c>
      <c r="O370" s="18" t="str">
        <v>Normal</v>
      </c>
    </row>
    <row r="371" spans="12:15" x14ac:dyDescent="0.35">
      <c r="L371" s="18" t="str">
        <v>Aggron</v>
      </c>
      <c r="M371" s="18" t="str">
        <v>306</v>
      </c>
      <c r="N371" s="18" t="str">
        <v>3</v>
      </c>
      <c r="O371" s="18" t="str">
        <v>Normal</v>
      </c>
    </row>
    <row r="372" spans="12:15" x14ac:dyDescent="0.35">
      <c r="L372" s="18" t="str">
        <v>Mega Aggron</v>
      </c>
      <c r="M372" s="18" t="str">
        <v>306</v>
      </c>
      <c r="N372" s="18" t="str">
        <v>3</v>
      </c>
      <c r="O372" s="18" t="str">
        <v>Normal</v>
      </c>
    </row>
    <row r="373" spans="12:15" x14ac:dyDescent="0.35">
      <c r="L373" s="18" t="str">
        <v>Meditite</v>
      </c>
      <c r="M373" s="18" t="str">
        <v>307</v>
      </c>
      <c r="N373" s="18" t="str">
        <v>3</v>
      </c>
      <c r="O373" s="18" t="str">
        <v>Normal</v>
      </c>
    </row>
    <row r="374" spans="12:15" x14ac:dyDescent="0.35">
      <c r="L374" s="18" t="str">
        <v>Medicham</v>
      </c>
      <c r="M374" s="18" t="str">
        <v>308</v>
      </c>
      <c r="N374" s="18" t="str">
        <v>3</v>
      </c>
      <c r="O374" s="18" t="str">
        <v>Normal</v>
      </c>
    </row>
    <row r="375" spans="12:15" x14ac:dyDescent="0.35">
      <c r="L375" s="18" t="str">
        <v>Mega Medicham</v>
      </c>
      <c r="M375" s="18" t="str">
        <v>308</v>
      </c>
      <c r="N375" s="18" t="str">
        <v>3</v>
      </c>
      <c r="O375" s="18" t="str">
        <v>Normal</v>
      </c>
    </row>
    <row r="376" spans="12:15" x14ac:dyDescent="0.35">
      <c r="L376" s="18" t="str">
        <v>Electrike</v>
      </c>
      <c r="M376" s="18" t="str">
        <v>309</v>
      </c>
      <c r="N376" s="18" t="str">
        <v>3</v>
      </c>
      <c r="O376" s="18" t="str">
        <v>Normal</v>
      </c>
    </row>
    <row r="377" spans="12:15" x14ac:dyDescent="0.35">
      <c r="L377" s="18" t="str">
        <v>Manectric</v>
      </c>
      <c r="M377" s="18" t="str">
        <v>310</v>
      </c>
      <c r="N377" s="18" t="str">
        <v>3</v>
      </c>
      <c r="O377" s="18" t="str">
        <v>Normal</v>
      </c>
    </row>
    <row r="378" spans="12:15" x14ac:dyDescent="0.35">
      <c r="L378" s="18" t="str">
        <v>Mega Manectric</v>
      </c>
      <c r="M378" s="18" t="str">
        <v>310</v>
      </c>
      <c r="N378" s="18" t="str">
        <v>3</v>
      </c>
      <c r="O378" s="18" t="str">
        <v>Normal</v>
      </c>
    </row>
    <row r="379" spans="12:15" x14ac:dyDescent="0.35">
      <c r="L379" s="18" t="str">
        <v>Plusle</v>
      </c>
      <c r="M379" s="18" t="str">
        <v>311</v>
      </c>
      <c r="N379" s="18" t="str">
        <v>3</v>
      </c>
      <c r="O379" s="18" t="str">
        <v>Normal</v>
      </c>
    </row>
    <row r="380" spans="12:15" x14ac:dyDescent="0.35">
      <c r="L380" s="18" t="str">
        <v>Minun</v>
      </c>
      <c r="M380" s="18" t="str">
        <v>312</v>
      </c>
      <c r="N380" s="18" t="str">
        <v>3</v>
      </c>
      <c r="O380" s="18" t="str">
        <v>Normal</v>
      </c>
    </row>
    <row r="381" spans="12:15" x14ac:dyDescent="0.35">
      <c r="L381" s="18" t="str">
        <v>Volbeat</v>
      </c>
      <c r="M381" s="18" t="str">
        <v>313</v>
      </c>
      <c r="N381" s="18" t="str">
        <v>3</v>
      </c>
      <c r="O381" s="18" t="str">
        <v>Normal</v>
      </c>
    </row>
    <row r="382" spans="12:15" x14ac:dyDescent="0.35">
      <c r="L382" s="18" t="str">
        <v>Illumise</v>
      </c>
      <c r="M382" s="18" t="str">
        <v>314</v>
      </c>
      <c r="N382" s="18" t="str">
        <v>3</v>
      </c>
      <c r="O382" s="18" t="str">
        <v>Normal</v>
      </c>
    </row>
    <row r="383" spans="12:15" x14ac:dyDescent="0.35">
      <c r="L383" s="18" t="str">
        <v>Roselia</v>
      </c>
      <c r="M383" s="18" t="str">
        <v>315</v>
      </c>
      <c r="N383" s="18" t="str">
        <v>3</v>
      </c>
      <c r="O383" s="18" t="str">
        <v>Normal</v>
      </c>
    </row>
    <row r="384" spans="12:15" x14ac:dyDescent="0.35">
      <c r="L384" s="18" t="str">
        <v>Gulpin</v>
      </c>
      <c r="M384" s="18" t="str">
        <v>316</v>
      </c>
      <c r="N384" s="18" t="str">
        <v>3</v>
      </c>
      <c r="O384" s="18" t="str">
        <v>Normal</v>
      </c>
    </row>
    <row r="385" spans="12:15" x14ac:dyDescent="0.35">
      <c r="L385" s="18" t="str">
        <v>Swalot</v>
      </c>
      <c r="M385" s="18" t="str">
        <v>317</v>
      </c>
      <c r="N385" s="18" t="str">
        <v>3</v>
      </c>
      <c r="O385" s="18" t="str">
        <v>Normal</v>
      </c>
    </row>
    <row r="386" spans="12:15" x14ac:dyDescent="0.35">
      <c r="L386" s="18" t="str">
        <v>Carvanha</v>
      </c>
      <c r="M386" s="18" t="str">
        <v>318</v>
      </c>
      <c r="N386" s="18" t="str">
        <v>3</v>
      </c>
      <c r="O386" s="18" t="str">
        <v>Normal</v>
      </c>
    </row>
    <row r="387" spans="12:15" x14ac:dyDescent="0.35">
      <c r="L387" s="18" t="str">
        <v>Sharpedo</v>
      </c>
      <c r="M387" s="18" t="str">
        <v>319</v>
      </c>
      <c r="N387" s="18" t="str">
        <v>3</v>
      </c>
      <c r="O387" s="18" t="str">
        <v>Normal</v>
      </c>
    </row>
    <row r="388" spans="12:15" x14ac:dyDescent="0.35">
      <c r="L388" s="18" t="str">
        <v>Mega Sharpedo</v>
      </c>
      <c r="M388" s="18" t="str">
        <v>319</v>
      </c>
      <c r="N388" s="18" t="str">
        <v>3</v>
      </c>
      <c r="O388" s="18" t="str">
        <v>Normal</v>
      </c>
    </row>
    <row r="389" spans="12:15" x14ac:dyDescent="0.35">
      <c r="L389" s="18" t="str">
        <v>Wailmer</v>
      </c>
      <c r="M389" s="18" t="str">
        <v>320</v>
      </c>
      <c r="N389" s="18" t="str">
        <v>3</v>
      </c>
      <c r="O389" s="18" t="str">
        <v>Normal</v>
      </c>
    </row>
    <row r="390" spans="12:15" x14ac:dyDescent="0.35">
      <c r="L390" s="18" t="str">
        <v>Wailord</v>
      </c>
      <c r="M390" s="18" t="str">
        <v>321</v>
      </c>
      <c r="N390" s="18" t="str">
        <v>3</v>
      </c>
      <c r="O390" s="18" t="str">
        <v>Normal</v>
      </c>
    </row>
    <row r="391" spans="12:15" x14ac:dyDescent="0.35">
      <c r="L391" s="18" t="str">
        <v>Numel</v>
      </c>
      <c r="M391" s="18" t="str">
        <v>322</v>
      </c>
      <c r="N391" s="18" t="str">
        <v>3</v>
      </c>
      <c r="O391" s="18" t="str">
        <v>Normal</v>
      </c>
    </row>
    <row r="392" spans="12:15" x14ac:dyDescent="0.35">
      <c r="L392" s="18" t="str">
        <v>Camerupt</v>
      </c>
      <c r="M392" s="18" t="str">
        <v>323</v>
      </c>
      <c r="N392" s="18" t="str">
        <v>3</v>
      </c>
      <c r="O392" s="18" t="str">
        <v>Normal</v>
      </c>
    </row>
    <row r="393" spans="12:15" x14ac:dyDescent="0.35">
      <c r="L393" s="18" t="str">
        <v>Mega Camerupt</v>
      </c>
      <c r="M393" s="18" t="str">
        <v>323</v>
      </c>
      <c r="N393" s="18" t="str">
        <v>3</v>
      </c>
      <c r="O393" s="18" t="str">
        <v>Normal</v>
      </c>
    </row>
    <row r="394" spans="12:15" x14ac:dyDescent="0.35">
      <c r="L394" s="18" t="str">
        <v>Torkoal</v>
      </c>
      <c r="M394" s="18" t="str">
        <v>324</v>
      </c>
      <c r="N394" s="18" t="str">
        <v>3</v>
      </c>
      <c r="O394" s="18" t="str">
        <v>Normal</v>
      </c>
    </row>
    <row r="395" spans="12:15" x14ac:dyDescent="0.35">
      <c r="L395" s="18" t="str">
        <v>Spoink</v>
      </c>
      <c r="M395" s="18" t="str">
        <v>325</v>
      </c>
      <c r="N395" s="18" t="str">
        <v>3</v>
      </c>
      <c r="O395" s="18" t="str">
        <v>Normal</v>
      </c>
    </row>
    <row r="396" spans="12:15" x14ac:dyDescent="0.35">
      <c r="L396" s="18" t="str">
        <v>Grumpig</v>
      </c>
      <c r="M396" s="18" t="str">
        <v>326</v>
      </c>
      <c r="N396" s="18" t="str">
        <v>3</v>
      </c>
      <c r="O396" s="18" t="str">
        <v>Normal</v>
      </c>
    </row>
    <row r="397" spans="12:15" x14ac:dyDescent="0.35">
      <c r="L397" s="18" t="str">
        <v>Spinda</v>
      </c>
      <c r="M397" s="18" t="str">
        <v>327</v>
      </c>
      <c r="N397" s="18" t="str">
        <v>3</v>
      </c>
      <c r="O397" s="18" t="str">
        <v>Normal</v>
      </c>
    </row>
    <row r="398" spans="12:15" x14ac:dyDescent="0.35">
      <c r="L398" s="18" t="str">
        <v>Trapinch</v>
      </c>
      <c r="M398" s="18" t="str">
        <v>328</v>
      </c>
      <c r="N398" s="18" t="str">
        <v>3</v>
      </c>
      <c r="O398" s="18" t="str">
        <v>Normal</v>
      </c>
    </row>
    <row r="399" spans="12:15" x14ac:dyDescent="0.35">
      <c r="L399" s="18" t="str">
        <v>Vibrava</v>
      </c>
      <c r="M399" s="18" t="str">
        <v>329</v>
      </c>
      <c r="N399" s="18" t="str">
        <v>3</v>
      </c>
      <c r="O399" s="18" t="str">
        <v>Normal</v>
      </c>
    </row>
    <row r="400" spans="12:15" x14ac:dyDescent="0.35">
      <c r="L400" s="18" t="str">
        <v>Flygon</v>
      </c>
      <c r="M400" s="18" t="str">
        <v>330</v>
      </c>
      <c r="N400" s="18" t="str">
        <v>3</v>
      </c>
      <c r="O400" s="18" t="str">
        <v>Normal</v>
      </c>
    </row>
    <row r="401" spans="12:15" x14ac:dyDescent="0.35">
      <c r="L401" s="18" t="str">
        <v>Cacnea</v>
      </c>
      <c r="M401" s="18" t="str">
        <v>331</v>
      </c>
      <c r="N401" s="18" t="str">
        <v>3</v>
      </c>
      <c r="O401" s="18" t="str">
        <v>Normal</v>
      </c>
    </row>
    <row r="402" spans="12:15" x14ac:dyDescent="0.35">
      <c r="L402" s="18" t="str">
        <v>Cacturne</v>
      </c>
      <c r="M402" s="18" t="str">
        <v>332</v>
      </c>
      <c r="N402" s="18" t="str">
        <v>3</v>
      </c>
      <c r="O402" s="18" t="str">
        <v>Normal</v>
      </c>
    </row>
    <row r="403" spans="12:15" x14ac:dyDescent="0.35">
      <c r="L403" s="18" t="str">
        <v>Swablu</v>
      </c>
      <c r="M403" s="18" t="str">
        <v>333</v>
      </c>
      <c r="N403" s="18" t="str">
        <v>3</v>
      </c>
      <c r="O403" s="18" t="str">
        <v>Normal</v>
      </c>
    </row>
    <row r="404" spans="12:15" x14ac:dyDescent="0.35">
      <c r="L404" s="18" t="str">
        <v>Altaria</v>
      </c>
      <c r="M404" s="18" t="str">
        <v>334</v>
      </c>
      <c r="N404" s="18" t="str">
        <v>3</v>
      </c>
      <c r="O404" s="18" t="str">
        <v>Normal</v>
      </c>
    </row>
    <row r="405" spans="12:15" x14ac:dyDescent="0.35">
      <c r="L405" s="18" t="str">
        <v>Mega Altaria</v>
      </c>
      <c r="M405" s="18" t="str">
        <v>334</v>
      </c>
      <c r="N405" s="18" t="str">
        <v>3</v>
      </c>
      <c r="O405" s="18" t="str">
        <v>Normal</v>
      </c>
    </row>
    <row r="406" spans="12:15" x14ac:dyDescent="0.35">
      <c r="L406" s="18" t="str">
        <v>Zangoose</v>
      </c>
      <c r="M406" s="18" t="str">
        <v>335</v>
      </c>
      <c r="N406" s="18" t="str">
        <v>3</v>
      </c>
      <c r="O406" s="18" t="str">
        <v>Normal</v>
      </c>
    </row>
    <row r="407" spans="12:15" x14ac:dyDescent="0.35">
      <c r="L407" s="18" t="str">
        <v>Seviper</v>
      </c>
      <c r="M407" s="18" t="str">
        <v>336</v>
      </c>
      <c r="N407" s="18" t="str">
        <v>3</v>
      </c>
      <c r="O407" s="18" t="str">
        <v>Normal</v>
      </c>
    </row>
    <row r="408" spans="12:15" x14ac:dyDescent="0.35">
      <c r="L408" s="18" t="str">
        <v>Lunatone</v>
      </c>
      <c r="M408" s="18" t="str">
        <v>337</v>
      </c>
      <c r="N408" s="18" t="str">
        <v>3</v>
      </c>
      <c r="O408" s="18" t="str">
        <v>Normal</v>
      </c>
    </row>
    <row r="409" spans="12:15" x14ac:dyDescent="0.35">
      <c r="L409" s="18" t="str">
        <v>Solrock</v>
      </c>
      <c r="M409" s="18" t="str">
        <v>338</v>
      </c>
      <c r="N409" s="18" t="str">
        <v>3</v>
      </c>
      <c r="O409" s="18" t="str">
        <v>Normal</v>
      </c>
    </row>
    <row r="410" spans="12:15" x14ac:dyDescent="0.35">
      <c r="L410" s="18" t="str">
        <v>Barboach</v>
      </c>
      <c r="M410" s="18" t="str">
        <v>339</v>
      </c>
      <c r="N410" s="18" t="str">
        <v>3</v>
      </c>
      <c r="O410" s="18" t="str">
        <v>Normal</v>
      </c>
    </row>
    <row r="411" spans="12:15" x14ac:dyDescent="0.35">
      <c r="L411" s="18" t="str">
        <v>Whiscash</v>
      </c>
      <c r="M411" s="18" t="str">
        <v>340</v>
      </c>
      <c r="N411" s="18" t="str">
        <v>3</v>
      </c>
      <c r="O411" s="18" t="str">
        <v>Normal</v>
      </c>
    </row>
    <row r="412" spans="12:15" x14ac:dyDescent="0.35">
      <c r="L412" s="18" t="str">
        <v>Corphish</v>
      </c>
      <c r="M412" s="18" t="str">
        <v>341</v>
      </c>
      <c r="N412" s="18" t="str">
        <v>3</v>
      </c>
      <c r="O412" s="18" t="str">
        <v>Normal</v>
      </c>
    </row>
    <row r="413" spans="12:15" x14ac:dyDescent="0.35">
      <c r="L413" s="18" t="str">
        <v>Crawdaunt</v>
      </c>
      <c r="M413" s="18" t="str">
        <v>342</v>
      </c>
      <c r="N413" s="18" t="str">
        <v>3</v>
      </c>
      <c r="O413" s="18" t="str">
        <v>Normal</v>
      </c>
    </row>
    <row r="414" spans="12:15" x14ac:dyDescent="0.35">
      <c r="L414" s="18" t="str">
        <v>Baltoy</v>
      </c>
      <c r="M414" s="18" t="str">
        <v>343</v>
      </c>
      <c r="N414" s="18" t="str">
        <v>3</v>
      </c>
      <c r="O414" s="18" t="str">
        <v>Normal</v>
      </c>
    </row>
    <row r="415" spans="12:15" x14ac:dyDescent="0.35">
      <c r="L415" s="18" t="str">
        <v>Claydol</v>
      </c>
      <c r="M415" s="18" t="str">
        <v>344</v>
      </c>
      <c r="N415" s="18" t="str">
        <v>3</v>
      </c>
      <c r="O415" s="18" t="str">
        <v>Normal</v>
      </c>
    </row>
    <row r="416" spans="12:15" x14ac:dyDescent="0.35">
      <c r="L416" s="18" t="str">
        <v>Lileep</v>
      </c>
      <c r="M416" s="18" t="str">
        <v>345</v>
      </c>
      <c r="N416" s="18" t="str">
        <v>3</v>
      </c>
      <c r="O416" s="18" t="str">
        <v>Normal</v>
      </c>
    </row>
    <row r="417" spans="12:15" x14ac:dyDescent="0.35">
      <c r="L417" s="18" t="str">
        <v>Cradily</v>
      </c>
      <c r="M417" s="18" t="str">
        <v>346</v>
      </c>
      <c r="N417" s="18" t="str">
        <v>3</v>
      </c>
      <c r="O417" s="18" t="str">
        <v>Normal</v>
      </c>
    </row>
    <row r="418" spans="12:15" x14ac:dyDescent="0.35">
      <c r="L418" s="18" t="str">
        <v>Anorith</v>
      </c>
      <c r="M418" s="18" t="str">
        <v>347</v>
      </c>
      <c r="N418" s="18" t="str">
        <v>3</v>
      </c>
      <c r="O418" s="18" t="str">
        <v>Normal</v>
      </c>
    </row>
    <row r="419" spans="12:15" x14ac:dyDescent="0.35">
      <c r="L419" s="18" t="str">
        <v>Armaldo</v>
      </c>
      <c r="M419" s="18" t="str">
        <v>348</v>
      </c>
      <c r="N419" s="18" t="str">
        <v>3</v>
      </c>
      <c r="O419" s="18" t="str">
        <v>Normal</v>
      </c>
    </row>
    <row r="420" spans="12:15" x14ac:dyDescent="0.35">
      <c r="L420" s="18" t="str">
        <v>Feebas</v>
      </c>
      <c r="M420" s="18" t="str">
        <v>349</v>
      </c>
      <c r="N420" s="18" t="str">
        <v>3</v>
      </c>
      <c r="O420" s="18" t="str">
        <v>Normal</v>
      </c>
    </row>
    <row r="421" spans="12:15" x14ac:dyDescent="0.35">
      <c r="L421" s="18" t="str">
        <v>Milotic</v>
      </c>
      <c r="M421" s="18" t="str">
        <v>350</v>
      </c>
      <c r="N421" s="18" t="str">
        <v>3</v>
      </c>
      <c r="O421" s="18" t="str">
        <v>Normal</v>
      </c>
    </row>
    <row r="422" spans="12:15" x14ac:dyDescent="0.35">
      <c r="L422" s="18" t="str">
        <v>Castform</v>
      </c>
      <c r="M422" s="18" t="str">
        <v>351</v>
      </c>
      <c r="N422" s="18" t="str">
        <v>3</v>
      </c>
      <c r="O422" s="18" t="str">
        <v>Normal</v>
      </c>
    </row>
    <row r="423" spans="12:15" x14ac:dyDescent="0.35">
      <c r="L423" s="18" t="str">
        <v>Castform Sunny Form</v>
      </c>
      <c r="M423" s="18" t="str">
        <v>351</v>
      </c>
      <c r="N423" s="18" t="str">
        <v>3</v>
      </c>
      <c r="O423" s="18" t="str">
        <v>Normal</v>
      </c>
    </row>
    <row r="424" spans="12:15" x14ac:dyDescent="0.35">
      <c r="L424" s="18" t="str">
        <v>Castform Rainy Form</v>
      </c>
      <c r="M424" s="18" t="str">
        <v>351</v>
      </c>
      <c r="N424" s="18" t="str">
        <v>3</v>
      </c>
      <c r="O424" s="18" t="str">
        <v>Normal</v>
      </c>
    </row>
    <row r="425" spans="12:15" x14ac:dyDescent="0.35">
      <c r="L425" s="18" t="str">
        <v>Castform Snowy Form</v>
      </c>
      <c r="M425" s="18" t="str">
        <v>351</v>
      </c>
      <c r="N425" s="18" t="str">
        <v>3</v>
      </c>
      <c r="O425" s="18" t="str">
        <v>Normal</v>
      </c>
    </row>
    <row r="426" spans="12:15" x14ac:dyDescent="0.35">
      <c r="L426" s="18" t="str">
        <v>Kecleon</v>
      </c>
      <c r="M426" s="18" t="str">
        <v>352</v>
      </c>
      <c r="N426" s="18" t="str">
        <v>3</v>
      </c>
      <c r="O426" s="18" t="str">
        <v>Normal</v>
      </c>
    </row>
    <row r="427" spans="12:15" x14ac:dyDescent="0.35">
      <c r="L427" s="18" t="str">
        <v>Shuppet</v>
      </c>
      <c r="M427" s="18" t="str">
        <v>353</v>
      </c>
      <c r="N427" s="18" t="str">
        <v>3</v>
      </c>
      <c r="O427" s="18" t="str">
        <v>Normal</v>
      </c>
    </row>
    <row r="428" spans="12:15" x14ac:dyDescent="0.35">
      <c r="L428" s="18" t="str">
        <v>Banette</v>
      </c>
      <c r="M428" s="18" t="str">
        <v>354</v>
      </c>
      <c r="N428" s="18" t="str">
        <v>3</v>
      </c>
      <c r="O428" s="18" t="str">
        <v>Normal</v>
      </c>
    </row>
    <row r="429" spans="12:15" x14ac:dyDescent="0.35">
      <c r="L429" s="18" t="str">
        <v>Mega Banette</v>
      </c>
      <c r="M429" s="18" t="str">
        <v>354</v>
      </c>
      <c r="N429" s="18" t="str">
        <v>3</v>
      </c>
      <c r="O429" s="18" t="str">
        <v>Normal</v>
      </c>
    </row>
    <row r="430" spans="12:15" x14ac:dyDescent="0.35">
      <c r="L430" s="18" t="str">
        <v>Duskull</v>
      </c>
      <c r="M430" s="18" t="str">
        <v>355</v>
      </c>
      <c r="N430" s="18" t="str">
        <v>3</v>
      </c>
      <c r="O430" s="18" t="str">
        <v>Normal</v>
      </c>
    </row>
    <row r="431" spans="12:15" x14ac:dyDescent="0.35">
      <c r="L431" s="18" t="str">
        <v>Dusclops</v>
      </c>
      <c r="M431" s="18" t="str">
        <v>356</v>
      </c>
      <c r="N431" s="18" t="str">
        <v>3</v>
      </c>
      <c r="O431" s="18" t="str">
        <v>Normal</v>
      </c>
    </row>
    <row r="432" spans="12:15" x14ac:dyDescent="0.35">
      <c r="L432" s="18" t="str">
        <v>Tropius</v>
      </c>
      <c r="M432" s="18" t="str">
        <v>357</v>
      </c>
      <c r="N432" s="18" t="str">
        <v>3</v>
      </c>
      <c r="O432" s="18" t="str">
        <v>Normal</v>
      </c>
    </row>
    <row r="433" spans="12:15" x14ac:dyDescent="0.35">
      <c r="L433" s="18" t="str">
        <v>Chimecho</v>
      </c>
      <c r="M433" s="18" t="str">
        <v>358</v>
      </c>
      <c r="N433" s="18" t="str">
        <v>3</v>
      </c>
      <c r="O433" s="18" t="str">
        <v>Normal</v>
      </c>
    </row>
    <row r="434" spans="12:15" x14ac:dyDescent="0.35">
      <c r="L434" s="18" t="str">
        <v>Absol</v>
      </c>
      <c r="M434" s="18" t="str">
        <v>359</v>
      </c>
      <c r="N434" s="18" t="str">
        <v>3</v>
      </c>
      <c r="O434" s="18" t="str">
        <v>Normal</v>
      </c>
    </row>
    <row r="435" spans="12:15" x14ac:dyDescent="0.35">
      <c r="L435" s="18" t="str">
        <v>Mega Absol</v>
      </c>
      <c r="M435" s="18" t="str">
        <v>359</v>
      </c>
      <c r="N435" s="18" t="str">
        <v>3</v>
      </c>
      <c r="O435" s="18" t="str">
        <v>Normal</v>
      </c>
    </row>
    <row r="436" spans="12:15" x14ac:dyDescent="0.35">
      <c r="L436" s="18" t="str">
        <v>Wynaut</v>
      </c>
      <c r="M436" s="18" t="str">
        <v>360</v>
      </c>
      <c r="N436" s="18" t="str">
        <v>3</v>
      </c>
      <c r="O436" s="18" t="str">
        <v>Normal</v>
      </c>
    </row>
    <row r="437" spans="12:15" x14ac:dyDescent="0.35">
      <c r="L437" s="18" t="str">
        <v>Snorunt</v>
      </c>
      <c r="M437" s="18" t="str">
        <v>361</v>
      </c>
      <c r="N437" s="18" t="str">
        <v>3</v>
      </c>
      <c r="O437" s="18" t="str">
        <v>Normal</v>
      </c>
    </row>
    <row r="438" spans="12:15" x14ac:dyDescent="0.35">
      <c r="L438" s="18" t="str">
        <v>Glalie</v>
      </c>
      <c r="M438" s="18" t="str">
        <v>362</v>
      </c>
      <c r="N438" s="18" t="str">
        <v>3</v>
      </c>
      <c r="O438" s="18" t="str">
        <v>Normal</v>
      </c>
    </row>
    <row r="439" spans="12:15" x14ac:dyDescent="0.35">
      <c r="L439" s="18" t="str">
        <v>Mega Glalie</v>
      </c>
      <c r="M439" s="18" t="str">
        <v>362</v>
      </c>
      <c r="N439" s="18" t="str">
        <v>3</v>
      </c>
      <c r="O439" s="18" t="str">
        <v>Normal</v>
      </c>
    </row>
    <row r="440" spans="12:15" x14ac:dyDescent="0.35">
      <c r="L440" s="18" t="str">
        <v>Spheal</v>
      </c>
      <c r="M440" s="18" t="str">
        <v>363</v>
      </c>
      <c r="N440" s="18" t="str">
        <v>3</v>
      </c>
      <c r="O440" s="18" t="str">
        <v>Normal</v>
      </c>
    </row>
    <row r="441" spans="12:15" x14ac:dyDescent="0.35">
      <c r="L441" s="18" t="str">
        <v>Sealeo</v>
      </c>
      <c r="M441" s="18" t="str">
        <v>364</v>
      </c>
      <c r="N441" s="18" t="str">
        <v>3</v>
      </c>
      <c r="O441" s="18" t="str">
        <v>Normal</v>
      </c>
    </row>
    <row r="442" spans="12:15" x14ac:dyDescent="0.35">
      <c r="L442" s="18" t="str">
        <v>Walrein</v>
      </c>
      <c r="M442" s="18" t="str">
        <v>365</v>
      </c>
      <c r="N442" s="18" t="str">
        <v>3</v>
      </c>
      <c r="O442" s="18" t="str">
        <v>Normal</v>
      </c>
    </row>
    <row r="443" spans="12:15" x14ac:dyDescent="0.35">
      <c r="L443" s="18" t="str">
        <v>Clamperl</v>
      </c>
      <c r="M443" s="18" t="str">
        <v>366</v>
      </c>
      <c r="N443" s="18" t="str">
        <v>3</v>
      </c>
      <c r="O443" s="18" t="str">
        <v>Normal</v>
      </c>
    </row>
    <row r="444" spans="12:15" x14ac:dyDescent="0.35">
      <c r="L444" s="18" t="str">
        <v>Huntail</v>
      </c>
      <c r="M444" s="18" t="str">
        <v>367</v>
      </c>
      <c r="N444" s="18" t="str">
        <v>3</v>
      </c>
      <c r="O444" s="18" t="str">
        <v>Normal</v>
      </c>
    </row>
    <row r="445" spans="12:15" x14ac:dyDescent="0.35">
      <c r="L445" s="18" t="str">
        <v>Gorebyss</v>
      </c>
      <c r="M445" s="18" t="str">
        <v>368</v>
      </c>
      <c r="N445" s="18" t="str">
        <v>3</v>
      </c>
      <c r="O445" s="18" t="str">
        <v>Normal</v>
      </c>
    </row>
    <row r="446" spans="12:15" x14ac:dyDescent="0.35">
      <c r="L446" s="18" t="str">
        <v>Relicanth</v>
      </c>
      <c r="M446" s="18" t="str">
        <v>369</v>
      </c>
      <c r="N446" s="18" t="str">
        <v>3</v>
      </c>
      <c r="O446" s="18" t="str">
        <v>Normal</v>
      </c>
    </row>
    <row r="447" spans="12:15" x14ac:dyDescent="0.35">
      <c r="L447" s="18" t="str">
        <v>Luvdisc</v>
      </c>
      <c r="M447" s="18" t="str">
        <v>370</v>
      </c>
      <c r="N447" s="18" t="str">
        <v>3</v>
      </c>
      <c r="O447" s="18" t="str">
        <v>Normal</v>
      </c>
    </row>
    <row r="448" spans="12:15" x14ac:dyDescent="0.35">
      <c r="L448" s="18" t="str">
        <v>Bagon</v>
      </c>
      <c r="M448" s="18" t="str">
        <v>371</v>
      </c>
      <c r="N448" s="18" t="str">
        <v>3</v>
      </c>
      <c r="O448" s="18" t="str">
        <v>Normal</v>
      </c>
    </row>
    <row r="449" spans="12:15" x14ac:dyDescent="0.35">
      <c r="L449" s="18" t="str">
        <v>Shelgon</v>
      </c>
      <c r="M449" s="18" t="str">
        <v>372</v>
      </c>
      <c r="N449" s="18" t="str">
        <v>3</v>
      </c>
      <c r="O449" s="18" t="str">
        <v>Normal</v>
      </c>
    </row>
    <row r="450" spans="12:15" x14ac:dyDescent="0.35">
      <c r="L450" s="18" t="str">
        <v>Salamence</v>
      </c>
      <c r="M450" s="18" t="str">
        <v>373</v>
      </c>
      <c r="N450" s="18" t="str">
        <v>3</v>
      </c>
      <c r="O450" s="18" t="str">
        <v>Normal</v>
      </c>
    </row>
    <row r="451" spans="12:15" x14ac:dyDescent="0.35">
      <c r="L451" s="18" t="str">
        <v>Mega Salamence</v>
      </c>
      <c r="M451" s="18" t="str">
        <v>373</v>
      </c>
      <c r="N451" s="18" t="str">
        <v>3</v>
      </c>
      <c r="O451" s="18" t="str">
        <v>Normal</v>
      </c>
    </row>
    <row r="452" spans="12:15" x14ac:dyDescent="0.35">
      <c r="L452" s="18" t="str">
        <v>Beldum</v>
      </c>
      <c r="M452" s="18" t="str">
        <v>374</v>
      </c>
      <c r="N452" s="18" t="str">
        <v>3</v>
      </c>
      <c r="O452" s="18" t="str">
        <v>Normal</v>
      </c>
    </row>
    <row r="453" spans="12:15" x14ac:dyDescent="0.35">
      <c r="L453" s="18" t="str">
        <v>Metang</v>
      </c>
      <c r="M453" s="18" t="str">
        <v>375</v>
      </c>
      <c r="N453" s="18" t="str">
        <v>3</v>
      </c>
      <c r="O453" s="18" t="str">
        <v>Normal</v>
      </c>
    </row>
    <row r="454" spans="12:15" x14ac:dyDescent="0.35">
      <c r="L454" s="18" t="str">
        <v>Metagross</v>
      </c>
      <c r="M454" s="18" t="str">
        <v>376</v>
      </c>
      <c r="N454" s="18" t="str">
        <v>3</v>
      </c>
      <c r="O454" s="18" t="str">
        <v>Normal</v>
      </c>
    </row>
    <row r="455" spans="12:15" x14ac:dyDescent="0.35">
      <c r="L455" s="18" t="str">
        <v>Mega Metagross</v>
      </c>
      <c r="M455" s="18" t="str">
        <v>376</v>
      </c>
      <c r="N455" s="18" t="str">
        <v>3</v>
      </c>
      <c r="O455" s="18" t="str">
        <v>Normal</v>
      </c>
    </row>
    <row r="456" spans="12:15" x14ac:dyDescent="0.35">
      <c r="L456" s="18" t="str">
        <v>Regirock</v>
      </c>
      <c r="M456" s="18" t="str">
        <v>377</v>
      </c>
      <c r="N456" s="18" t="str">
        <v>3</v>
      </c>
      <c r="O456" s="18" t="str">
        <v>Sub Legendary</v>
      </c>
    </row>
    <row r="457" spans="12:15" x14ac:dyDescent="0.35">
      <c r="L457" s="18" t="str">
        <v>Regice</v>
      </c>
      <c r="M457" s="18" t="str">
        <v>378</v>
      </c>
      <c r="N457" s="18" t="str">
        <v>3</v>
      </c>
      <c r="O457" s="18" t="str">
        <v>Sub Legendary</v>
      </c>
    </row>
    <row r="458" spans="12:15" x14ac:dyDescent="0.35">
      <c r="L458" s="18" t="str">
        <v>Registeel</v>
      </c>
      <c r="M458" s="18" t="str">
        <v>379</v>
      </c>
      <c r="N458" s="18" t="str">
        <v>3</v>
      </c>
      <c r="O458" s="18" t="str">
        <v>Sub Legendary</v>
      </c>
    </row>
    <row r="459" spans="12:15" x14ac:dyDescent="0.35">
      <c r="L459" s="18" t="str">
        <v>Latias</v>
      </c>
      <c r="M459" s="18" t="str">
        <v>380</v>
      </c>
      <c r="N459" s="18" t="str">
        <v>3</v>
      </c>
      <c r="O459" s="18" t="str">
        <v>Sub Legendary</v>
      </c>
    </row>
    <row r="460" spans="12:15" x14ac:dyDescent="0.35">
      <c r="L460" s="18" t="str">
        <v>Mega Latias</v>
      </c>
      <c r="M460" s="18" t="str">
        <v>380</v>
      </c>
      <c r="N460" s="18" t="str">
        <v>3</v>
      </c>
      <c r="O460" s="18" t="str">
        <v>Sub Legendary</v>
      </c>
    </row>
    <row r="461" spans="12:15" x14ac:dyDescent="0.35">
      <c r="L461" s="18" t="str">
        <v>Latios</v>
      </c>
      <c r="M461" s="18" t="str">
        <v>381</v>
      </c>
      <c r="N461" s="18" t="str">
        <v>3</v>
      </c>
      <c r="O461" s="18" t="str">
        <v>Sub Legendary</v>
      </c>
    </row>
    <row r="462" spans="12:15" x14ac:dyDescent="0.35">
      <c r="L462" s="18" t="str">
        <v>Mega Latios</v>
      </c>
      <c r="M462" s="18" t="str">
        <v>381</v>
      </c>
      <c r="N462" s="18" t="str">
        <v>3</v>
      </c>
      <c r="O462" s="18" t="str">
        <v>Sub Legendary</v>
      </c>
    </row>
    <row r="463" spans="12:15" x14ac:dyDescent="0.35">
      <c r="L463" s="18" t="str">
        <v>Kyogre</v>
      </c>
      <c r="M463" s="18" t="str">
        <v>382</v>
      </c>
      <c r="N463" s="18" t="str">
        <v>3</v>
      </c>
      <c r="O463" s="18" t="str">
        <v>Legendary</v>
      </c>
    </row>
    <row r="464" spans="12:15" x14ac:dyDescent="0.35">
      <c r="L464" s="18" t="str">
        <v>Primal Kyogre</v>
      </c>
      <c r="M464" s="18" t="str">
        <v>382</v>
      </c>
      <c r="N464" s="18" t="str">
        <v>3</v>
      </c>
      <c r="O464" s="18" t="str">
        <v>Legendary</v>
      </c>
    </row>
    <row r="465" spans="12:15" x14ac:dyDescent="0.35">
      <c r="L465" s="18" t="str">
        <v>Groudon</v>
      </c>
      <c r="M465" s="18" t="str">
        <v>383</v>
      </c>
      <c r="N465" s="18" t="str">
        <v>3</v>
      </c>
      <c r="O465" s="18" t="str">
        <v>Legendary</v>
      </c>
    </row>
    <row r="466" spans="12:15" x14ac:dyDescent="0.35">
      <c r="L466" s="18" t="str">
        <v>Primal Groudon</v>
      </c>
      <c r="M466" s="18" t="str">
        <v>383</v>
      </c>
      <c r="N466" s="18" t="str">
        <v>3</v>
      </c>
      <c r="O466" s="18" t="str">
        <v>Legendary</v>
      </c>
    </row>
    <row r="467" spans="12:15" x14ac:dyDescent="0.35">
      <c r="L467" s="18" t="str">
        <v>Rayquaza</v>
      </c>
      <c r="M467" s="18" t="str">
        <v>384</v>
      </c>
      <c r="N467" s="18" t="str">
        <v>3</v>
      </c>
      <c r="O467" s="18" t="str">
        <v>Legendary</v>
      </c>
    </row>
    <row r="468" spans="12:15" x14ac:dyDescent="0.35">
      <c r="L468" s="18" t="str">
        <v>Mega Rayquaza</v>
      </c>
      <c r="M468" s="18" t="str">
        <v>384</v>
      </c>
      <c r="N468" s="18" t="str">
        <v>3</v>
      </c>
      <c r="O468" s="18" t="str">
        <v>Legendary</v>
      </c>
    </row>
    <row r="469" spans="12:15" x14ac:dyDescent="0.35">
      <c r="L469" s="18" t="str">
        <v>Jirachi</v>
      </c>
      <c r="M469" s="18" t="str">
        <v>385</v>
      </c>
      <c r="N469" s="18" t="str">
        <v>3</v>
      </c>
      <c r="O469" s="18" t="str">
        <v>Mythical</v>
      </c>
    </row>
    <row r="470" spans="12:15" x14ac:dyDescent="0.35">
      <c r="L470" s="18" t="str">
        <v>Deoxys Normal Forme</v>
      </c>
      <c r="M470" s="18" t="str">
        <v>386</v>
      </c>
      <c r="N470" s="18" t="str">
        <v>3</v>
      </c>
      <c r="O470" s="18" t="str">
        <v>Mythical</v>
      </c>
    </row>
    <row r="471" spans="12:15" x14ac:dyDescent="0.35">
      <c r="L471" s="18" t="str">
        <v>Deoxys Attack Forme</v>
      </c>
      <c r="M471" s="18" t="str">
        <v>386</v>
      </c>
      <c r="N471" s="18" t="str">
        <v>3</v>
      </c>
      <c r="O471" s="18" t="str">
        <v>Mythical</v>
      </c>
    </row>
    <row r="472" spans="12:15" x14ac:dyDescent="0.35">
      <c r="L472" s="18" t="str">
        <v>Deoxys Defense Forme</v>
      </c>
      <c r="M472" s="18" t="str">
        <v>386</v>
      </c>
      <c r="N472" s="18" t="str">
        <v>3</v>
      </c>
      <c r="O472" s="18" t="str">
        <v>Mythical</v>
      </c>
    </row>
    <row r="473" spans="12:15" x14ac:dyDescent="0.35">
      <c r="L473" s="18" t="str">
        <v>Deoxys Speed Forme</v>
      </c>
      <c r="M473" s="18" t="str">
        <v>386</v>
      </c>
      <c r="N473" s="18" t="str">
        <v>3</v>
      </c>
      <c r="O473" s="18" t="str">
        <v>Mythical</v>
      </c>
    </row>
    <row r="474" spans="12:15" x14ac:dyDescent="0.35">
      <c r="L474" s="18" t="str">
        <v>Turtwig</v>
      </c>
      <c r="M474" s="18" t="str">
        <v>387</v>
      </c>
      <c r="N474" s="18" t="str">
        <v>4</v>
      </c>
      <c r="O474" s="18" t="str">
        <v>Normal</v>
      </c>
    </row>
    <row r="475" spans="12:15" x14ac:dyDescent="0.35">
      <c r="L475" s="18" t="str">
        <v>Grotle</v>
      </c>
      <c r="M475" s="18" t="str">
        <v>388</v>
      </c>
      <c r="N475" s="18" t="str">
        <v>4</v>
      </c>
      <c r="O475" s="18" t="str">
        <v>Normal</v>
      </c>
    </row>
    <row r="476" spans="12:15" x14ac:dyDescent="0.35">
      <c r="L476" s="18" t="str">
        <v>Torterra</v>
      </c>
      <c r="M476" s="18" t="str">
        <v>389</v>
      </c>
      <c r="N476" s="18" t="str">
        <v>4</v>
      </c>
      <c r="O476" s="18" t="str">
        <v>Normal</v>
      </c>
    </row>
    <row r="477" spans="12:15" x14ac:dyDescent="0.35">
      <c r="L477" s="18" t="str">
        <v>Chimchar</v>
      </c>
      <c r="M477" s="18" t="str">
        <v>390</v>
      </c>
      <c r="N477" s="18" t="str">
        <v>4</v>
      </c>
      <c r="O477" s="18" t="str">
        <v>Normal</v>
      </c>
    </row>
    <row r="478" spans="12:15" x14ac:dyDescent="0.35">
      <c r="L478" s="18" t="str">
        <v>Monferno</v>
      </c>
      <c r="M478" s="18" t="str">
        <v>391</v>
      </c>
      <c r="N478" s="18" t="str">
        <v>4</v>
      </c>
      <c r="O478" s="18" t="str">
        <v>Normal</v>
      </c>
    </row>
    <row r="479" spans="12:15" x14ac:dyDescent="0.35">
      <c r="L479" s="18" t="str">
        <v>Infernape</v>
      </c>
      <c r="M479" s="18" t="str">
        <v>392</v>
      </c>
      <c r="N479" s="18" t="str">
        <v>4</v>
      </c>
      <c r="O479" s="18" t="str">
        <v>Normal</v>
      </c>
    </row>
    <row r="480" spans="12:15" x14ac:dyDescent="0.35">
      <c r="L480" s="18" t="str">
        <v>Piplup</v>
      </c>
      <c r="M480" s="18" t="str">
        <v>393</v>
      </c>
      <c r="N480" s="18" t="str">
        <v>4</v>
      </c>
      <c r="O480" s="18" t="str">
        <v>Normal</v>
      </c>
    </row>
    <row r="481" spans="12:15" x14ac:dyDescent="0.35">
      <c r="L481" s="18" t="str">
        <v>Prinplup</v>
      </c>
      <c r="M481" s="18" t="str">
        <v>394</v>
      </c>
      <c r="N481" s="18" t="str">
        <v>4</v>
      </c>
      <c r="O481" s="18" t="str">
        <v>Normal</v>
      </c>
    </row>
    <row r="482" spans="12:15" x14ac:dyDescent="0.35">
      <c r="L482" s="18" t="str">
        <v>Empoleon</v>
      </c>
      <c r="M482" s="18" t="str">
        <v>395</v>
      </c>
      <c r="N482" s="18" t="str">
        <v>4</v>
      </c>
      <c r="O482" s="18" t="str">
        <v>Normal</v>
      </c>
    </row>
    <row r="483" spans="12:15" x14ac:dyDescent="0.35">
      <c r="L483" s="18" t="str">
        <v>Starly</v>
      </c>
      <c r="M483" s="18" t="str">
        <v>396</v>
      </c>
      <c r="N483" s="18" t="str">
        <v>4</v>
      </c>
      <c r="O483" s="18" t="str">
        <v>Normal</v>
      </c>
    </row>
    <row r="484" spans="12:15" x14ac:dyDescent="0.35">
      <c r="L484" s="18" t="str">
        <v>Staravia</v>
      </c>
      <c r="M484" s="18" t="str">
        <v>397</v>
      </c>
      <c r="N484" s="18" t="str">
        <v>4</v>
      </c>
      <c r="O484" s="18" t="str">
        <v>Normal</v>
      </c>
    </row>
    <row r="485" spans="12:15" x14ac:dyDescent="0.35">
      <c r="L485" s="18" t="str">
        <v>Staraptor</v>
      </c>
      <c r="M485" s="18" t="str">
        <v>398</v>
      </c>
      <c r="N485" s="18" t="str">
        <v>4</v>
      </c>
      <c r="O485" s="18" t="str">
        <v>Normal</v>
      </c>
    </row>
    <row r="486" spans="12:15" x14ac:dyDescent="0.35">
      <c r="L486" s="18" t="str">
        <v>Bidoof</v>
      </c>
      <c r="M486" s="18" t="str">
        <v>399</v>
      </c>
      <c r="N486" s="18" t="str">
        <v>4</v>
      </c>
      <c r="O486" s="18" t="str">
        <v>Normal</v>
      </c>
    </row>
    <row r="487" spans="12:15" x14ac:dyDescent="0.35">
      <c r="L487" s="18" t="str">
        <v>Bibarel</v>
      </c>
      <c r="M487" s="18" t="str">
        <v>400</v>
      </c>
      <c r="N487" s="18" t="str">
        <v>4</v>
      </c>
      <c r="O487" s="18" t="str">
        <v>Normal</v>
      </c>
    </row>
    <row r="488" spans="12:15" x14ac:dyDescent="0.35">
      <c r="L488" s="18" t="str">
        <v>Kricketot</v>
      </c>
      <c r="M488" s="18" t="str">
        <v>401</v>
      </c>
      <c r="N488" s="18" t="str">
        <v>4</v>
      </c>
      <c r="O488" s="18" t="str">
        <v>Normal</v>
      </c>
    </row>
    <row r="489" spans="12:15" x14ac:dyDescent="0.35">
      <c r="L489" s="18" t="str">
        <v>Kricketune</v>
      </c>
      <c r="M489" s="18" t="str">
        <v>402</v>
      </c>
      <c r="N489" s="18" t="str">
        <v>4</v>
      </c>
      <c r="O489" s="18" t="str">
        <v>Normal</v>
      </c>
    </row>
    <row r="490" spans="12:15" x14ac:dyDescent="0.35">
      <c r="L490" s="18" t="str">
        <v>Shinx</v>
      </c>
      <c r="M490" s="18" t="str">
        <v>403</v>
      </c>
      <c r="N490" s="18" t="str">
        <v>4</v>
      </c>
      <c r="O490" s="18" t="str">
        <v>Normal</v>
      </c>
    </row>
    <row r="491" spans="12:15" x14ac:dyDescent="0.35">
      <c r="L491" s="18" t="str">
        <v>Luxio</v>
      </c>
      <c r="M491" s="18" t="str">
        <v>404</v>
      </c>
      <c r="N491" s="18" t="str">
        <v>4</v>
      </c>
      <c r="O491" s="18" t="str">
        <v>Normal</v>
      </c>
    </row>
    <row r="492" spans="12:15" x14ac:dyDescent="0.35">
      <c r="L492" s="18" t="str">
        <v>Luxray</v>
      </c>
      <c r="M492" s="18" t="str">
        <v>405</v>
      </c>
      <c r="N492" s="18" t="str">
        <v>4</v>
      </c>
      <c r="O492" s="18" t="str">
        <v>Normal</v>
      </c>
    </row>
    <row r="493" spans="12:15" x14ac:dyDescent="0.35">
      <c r="L493" s="18" t="str">
        <v>Budew</v>
      </c>
      <c r="M493" s="18" t="str">
        <v>406</v>
      </c>
      <c r="N493" s="18" t="str">
        <v>4</v>
      </c>
      <c r="O493" s="18" t="str">
        <v>Normal</v>
      </c>
    </row>
    <row r="494" spans="12:15" x14ac:dyDescent="0.35">
      <c r="L494" s="18" t="str">
        <v>Roserade</v>
      </c>
      <c r="M494" s="18" t="str">
        <v>407</v>
      </c>
      <c r="N494" s="18" t="str">
        <v>4</v>
      </c>
      <c r="O494" s="18" t="str">
        <v>Normal</v>
      </c>
    </row>
    <row r="495" spans="12:15" x14ac:dyDescent="0.35">
      <c r="L495" s="18" t="str">
        <v>Cranidos</v>
      </c>
      <c r="M495" s="18" t="str">
        <v>408</v>
      </c>
      <c r="N495" s="18" t="str">
        <v>4</v>
      </c>
      <c r="O495" s="18" t="str">
        <v>Normal</v>
      </c>
    </row>
    <row r="496" spans="12:15" x14ac:dyDescent="0.35">
      <c r="L496" s="18" t="str">
        <v>Rampardos</v>
      </c>
      <c r="M496" s="18" t="str">
        <v>409</v>
      </c>
      <c r="N496" s="18" t="str">
        <v>4</v>
      </c>
      <c r="O496" s="18" t="str">
        <v>Normal</v>
      </c>
    </row>
    <row r="497" spans="12:15" x14ac:dyDescent="0.35">
      <c r="L497" s="18" t="str">
        <v>Shieldon</v>
      </c>
      <c r="M497" s="18" t="str">
        <v>410</v>
      </c>
      <c r="N497" s="18" t="str">
        <v>4</v>
      </c>
      <c r="O497" s="18" t="str">
        <v>Normal</v>
      </c>
    </row>
    <row r="498" spans="12:15" x14ac:dyDescent="0.35">
      <c r="L498" s="18" t="str">
        <v>Bastiodon</v>
      </c>
      <c r="M498" s="18" t="str">
        <v>411</v>
      </c>
      <c r="N498" s="18" t="str">
        <v>4</v>
      </c>
      <c r="O498" s="18" t="str">
        <v>Normal</v>
      </c>
    </row>
    <row r="499" spans="12:15" x14ac:dyDescent="0.35">
      <c r="L499" s="18" t="str">
        <v>Burmy</v>
      </c>
      <c r="M499" s="18" t="str">
        <v>412</v>
      </c>
      <c r="N499" s="18" t="str">
        <v>4</v>
      </c>
      <c r="O499" s="18" t="str">
        <v>Normal</v>
      </c>
    </row>
    <row r="500" spans="12:15" x14ac:dyDescent="0.35">
      <c r="L500" s="18" t="str">
        <v>Wormadam Plant Cloak</v>
      </c>
      <c r="M500" s="18" t="str">
        <v>413</v>
      </c>
      <c r="N500" s="18" t="str">
        <v>4</v>
      </c>
      <c r="O500" s="18" t="str">
        <v>Normal</v>
      </c>
    </row>
    <row r="501" spans="12:15" x14ac:dyDescent="0.35">
      <c r="L501" s="18" t="str">
        <v>Wormadam Sandy Cloak</v>
      </c>
      <c r="M501" s="18" t="str">
        <v>413</v>
      </c>
      <c r="N501" s="18" t="str">
        <v>4</v>
      </c>
      <c r="O501" s="18" t="str">
        <v>Normal</v>
      </c>
    </row>
    <row r="502" spans="12:15" x14ac:dyDescent="0.35">
      <c r="L502" s="18" t="str">
        <v>Wormadam Trash Cloak</v>
      </c>
      <c r="M502" s="18" t="str">
        <v>413</v>
      </c>
      <c r="N502" s="18" t="str">
        <v>4</v>
      </c>
      <c r="O502" s="18" t="str">
        <v>Normal</v>
      </c>
    </row>
    <row r="503" spans="12:15" x14ac:dyDescent="0.35">
      <c r="L503" s="18" t="str">
        <v>Mothim</v>
      </c>
      <c r="M503" s="18" t="str">
        <v>414</v>
      </c>
      <c r="N503" s="18" t="str">
        <v>4</v>
      </c>
      <c r="O503" s="18" t="str">
        <v>Normal</v>
      </c>
    </row>
    <row r="504" spans="12:15" x14ac:dyDescent="0.35">
      <c r="L504" s="18" t="str">
        <v>Combee</v>
      </c>
      <c r="M504" s="18" t="str">
        <v>415</v>
      </c>
      <c r="N504" s="18" t="str">
        <v>4</v>
      </c>
      <c r="O504" s="18" t="str">
        <v>Normal</v>
      </c>
    </row>
    <row r="505" spans="12:15" x14ac:dyDescent="0.35">
      <c r="L505" s="18" t="str">
        <v>Vespiquen</v>
      </c>
      <c r="M505" s="18" t="str">
        <v>416</v>
      </c>
      <c r="N505" s="18" t="str">
        <v>4</v>
      </c>
      <c r="O505" s="18" t="str">
        <v>Normal</v>
      </c>
    </row>
    <row r="506" spans="12:15" x14ac:dyDescent="0.35">
      <c r="L506" s="18" t="str">
        <v>Pachirisu</v>
      </c>
      <c r="M506" s="18" t="str">
        <v>417</v>
      </c>
      <c r="N506" s="18" t="str">
        <v>4</v>
      </c>
      <c r="O506" s="18" t="str">
        <v>Normal</v>
      </c>
    </row>
    <row r="507" spans="12:15" x14ac:dyDescent="0.35">
      <c r="L507" s="18" t="str">
        <v>Buizel</v>
      </c>
      <c r="M507" s="18" t="str">
        <v>418</v>
      </c>
      <c r="N507" s="18" t="str">
        <v>4</v>
      </c>
      <c r="O507" s="18" t="str">
        <v>Normal</v>
      </c>
    </row>
    <row r="508" spans="12:15" x14ac:dyDescent="0.35">
      <c r="L508" s="18" t="str">
        <v>Floatzel</v>
      </c>
      <c r="M508" s="18" t="str">
        <v>419</v>
      </c>
      <c r="N508" s="18" t="str">
        <v>4</v>
      </c>
      <c r="O508" s="18" t="str">
        <v>Normal</v>
      </c>
    </row>
    <row r="509" spans="12:15" x14ac:dyDescent="0.35">
      <c r="L509" s="18" t="str">
        <v>Cherubi</v>
      </c>
      <c r="M509" s="18" t="str">
        <v>420</v>
      </c>
      <c r="N509" s="18" t="str">
        <v>4</v>
      </c>
      <c r="O509" s="18" t="str">
        <v>Normal</v>
      </c>
    </row>
    <row r="510" spans="12:15" x14ac:dyDescent="0.35">
      <c r="L510" s="18" t="str">
        <v>Cherrim</v>
      </c>
      <c r="M510" s="18" t="str">
        <v>421</v>
      </c>
      <c r="N510" s="18" t="str">
        <v>4</v>
      </c>
      <c r="O510" s="18" t="str">
        <v>Normal</v>
      </c>
    </row>
    <row r="511" spans="12:15" x14ac:dyDescent="0.35">
      <c r="L511" s="18" t="str">
        <v>Shellos</v>
      </c>
      <c r="M511" s="18" t="str">
        <v>422</v>
      </c>
      <c r="N511" s="18" t="str">
        <v>4</v>
      </c>
      <c r="O511" s="18" t="str">
        <v>Normal</v>
      </c>
    </row>
    <row r="512" spans="12:15" x14ac:dyDescent="0.35">
      <c r="L512" s="18" t="str">
        <v>Gastrodon</v>
      </c>
      <c r="M512" s="18" t="str">
        <v>423</v>
      </c>
      <c r="N512" s="18" t="str">
        <v>4</v>
      </c>
      <c r="O512" s="18" t="str">
        <v>Normal</v>
      </c>
    </row>
    <row r="513" spans="12:15" x14ac:dyDescent="0.35">
      <c r="L513" s="18" t="str">
        <v>Ambipom</v>
      </c>
      <c r="M513" s="18" t="str">
        <v>424</v>
      </c>
      <c r="N513" s="18" t="str">
        <v>4</v>
      </c>
      <c r="O513" s="18" t="str">
        <v>Normal</v>
      </c>
    </row>
    <row r="514" spans="12:15" x14ac:dyDescent="0.35">
      <c r="L514" s="18" t="str">
        <v>Drifloon</v>
      </c>
      <c r="M514" s="18" t="str">
        <v>425</v>
      </c>
      <c r="N514" s="18" t="str">
        <v>4</v>
      </c>
      <c r="O514" s="18" t="str">
        <v>Normal</v>
      </c>
    </row>
    <row r="515" spans="12:15" x14ac:dyDescent="0.35">
      <c r="L515" s="18" t="str">
        <v>Drifblim</v>
      </c>
      <c r="M515" s="18" t="str">
        <v>426</v>
      </c>
      <c r="N515" s="18" t="str">
        <v>4</v>
      </c>
      <c r="O515" s="18" t="str">
        <v>Normal</v>
      </c>
    </row>
    <row r="516" spans="12:15" x14ac:dyDescent="0.35">
      <c r="L516" s="18" t="str">
        <v>Buneary</v>
      </c>
      <c r="M516" s="18" t="str">
        <v>427</v>
      </c>
      <c r="N516" s="18" t="str">
        <v>4</v>
      </c>
      <c r="O516" s="18" t="str">
        <v>Normal</v>
      </c>
    </row>
    <row r="517" spans="12:15" x14ac:dyDescent="0.35">
      <c r="L517" s="18" t="str">
        <v>Lopunny</v>
      </c>
      <c r="M517" s="18" t="str">
        <v>428</v>
      </c>
      <c r="N517" s="18" t="str">
        <v>4</v>
      </c>
      <c r="O517" s="18" t="str">
        <v>Normal</v>
      </c>
    </row>
    <row r="518" spans="12:15" x14ac:dyDescent="0.35">
      <c r="L518" s="18" t="str">
        <v>Mega Lopunny</v>
      </c>
      <c r="M518" s="18" t="str">
        <v>428</v>
      </c>
      <c r="N518" s="18" t="str">
        <v>4</v>
      </c>
      <c r="O518" s="18" t="str">
        <v>Normal</v>
      </c>
    </row>
    <row r="519" spans="12:15" x14ac:dyDescent="0.35">
      <c r="L519" s="18" t="str">
        <v>Mismagius</v>
      </c>
      <c r="M519" s="18" t="str">
        <v>429</v>
      </c>
      <c r="N519" s="18" t="str">
        <v>4</v>
      </c>
      <c r="O519" s="18" t="str">
        <v>Normal</v>
      </c>
    </row>
    <row r="520" spans="12:15" x14ac:dyDescent="0.35">
      <c r="L520" s="18" t="str">
        <v>Honchkrow</v>
      </c>
      <c r="M520" s="18" t="str">
        <v>430</v>
      </c>
      <c r="N520" s="18" t="str">
        <v>4</v>
      </c>
      <c r="O520" s="18" t="str">
        <v>Normal</v>
      </c>
    </row>
    <row r="521" spans="12:15" x14ac:dyDescent="0.35">
      <c r="L521" s="18" t="str">
        <v>Glameow</v>
      </c>
      <c r="M521" s="18" t="str">
        <v>431</v>
      </c>
      <c r="N521" s="18" t="str">
        <v>4</v>
      </c>
      <c r="O521" s="18" t="str">
        <v>Normal</v>
      </c>
    </row>
    <row r="522" spans="12:15" x14ac:dyDescent="0.35">
      <c r="L522" s="18" t="str">
        <v>Purugly</v>
      </c>
      <c r="M522" s="18" t="str">
        <v>432</v>
      </c>
      <c r="N522" s="18" t="str">
        <v>4</v>
      </c>
      <c r="O522" s="18" t="str">
        <v>Normal</v>
      </c>
    </row>
    <row r="523" spans="12:15" x14ac:dyDescent="0.35">
      <c r="L523" s="18" t="str">
        <v>Chingling</v>
      </c>
      <c r="M523" s="18" t="str">
        <v>433</v>
      </c>
      <c r="N523" s="18" t="str">
        <v>4</v>
      </c>
      <c r="O523" s="18" t="str">
        <v>Normal</v>
      </c>
    </row>
    <row r="524" spans="12:15" x14ac:dyDescent="0.35">
      <c r="L524" s="18" t="str">
        <v>Stunky</v>
      </c>
      <c r="M524" s="18" t="str">
        <v>434</v>
      </c>
      <c r="N524" s="18" t="str">
        <v>4</v>
      </c>
      <c r="O524" s="18" t="str">
        <v>Normal</v>
      </c>
    </row>
    <row r="525" spans="12:15" x14ac:dyDescent="0.35">
      <c r="L525" s="18" t="str">
        <v>Skuntank</v>
      </c>
      <c r="M525" s="18" t="str">
        <v>435</v>
      </c>
      <c r="N525" s="18" t="str">
        <v>4</v>
      </c>
      <c r="O525" s="18" t="str">
        <v>Normal</v>
      </c>
    </row>
    <row r="526" spans="12:15" x14ac:dyDescent="0.35">
      <c r="L526" s="18" t="str">
        <v>Bronzor</v>
      </c>
      <c r="M526" s="18" t="str">
        <v>436</v>
      </c>
      <c r="N526" s="18" t="str">
        <v>4</v>
      </c>
      <c r="O526" s="18" t="str">
        <v>Normal</v>
      </c>
    </row>
    <row r="527" spans="12:15" x14ac:dyDescent="0.35">
      <c r="L527" s="18" t="str">
        <v>Bronzong</v>
      </c>
      <c r="M527" s="18" t="str">
        <v>437</v>
      </c>
      <c r="N527" s="18" t="str">
        <v>4</v>
      </c>
      <c r="O527" s="18" t="str">
        <v>Normal</v>
      </c>
    </row>
    <row r="528" spans="12:15" x14ac:dyDescent="0.35">
      <c r="L528" s="18" t="str">
        <v>Bonsly</v>
      </c>
      <c r="M528" s="18" t="str">
        <v>438</v>
      </c>
      <c r="N528" s="18" t="str">
        <v>4</v>
      </c>
      <c r="O528" s="18" t="str">
        <v>Normal</v>
      </c>
    </row>
    <row r="529" spans="12:15" x14ac:dyDescent="0.35">
      <c r="L529" s="18" t="str">
        <v>Mime Jr,</v>
      </c>
      <c r="M529" s="18" t="str">
        <v>439</v>
      </c>
      <c r="N529" s="18" t="str">
        <v>4</v>
      </c>
      <c r="O529" s="18" t="str">
        <v>Normal</v>
      </c>
    </row>
    <row r="530" spans="12:15" x14ac:dyDescent="0.35">
      <c r="L530" s="18" t="str">
        <v>Happiny</v>
      </c>
      <c r="M530" s="18" t="str">
        <v>440</v>
      </c>
      <c r="N530" s="18" t="str">
        <v>4</v>
      </c>
      <c r="O530" s="18" t="str">
        <v>Normal</v>
      </c>
    </row>
    <row r="531" spans="12:15" x14ac:dyDescent="0.35">
      <c r="L531" s="18" t="str">
        <v>Chatot</v>
      </c>
      <c r="M531" s="18" t="str">
        <v>441</v>
      </c>
      <c r="N531" s="18" t="str">
        <v>4</v>
      </c>
      <c r="O531" s="18" t="str">
        <v>Normal</v>
      </c>
    </row>
    <row r="532" spans="12:15" x14ac:dyDescent="0.35">
      <c r="L532" s="18" t="str">
        <v>Spiritomb</v>
      </c>
      <c r="M532" s="18" t="str">
        <v>442</v>
      </c>
      <c r="N532" s="18" t="str">
        <v>4</v>
      </c>
      <c r="O532" s="18" t="str">
        <v>Normal</v>
      </c>
    </row>
    <row r="533" spans="12:15" x14ac:dyDescent="0.35">
      <c r="L533" s="18" t="str">
        <v>Gible</v>
      </c>
      <c r="M533" s="18" t="str">
        <v>443</v>
      </c>
      <c r="N533" s="18" t="str">
        <v>4</v>
      </c>
      <c r="O533" s="18" t="str">
        <v>Normal</v>
      </c>
    </row>
    <row r="534" spans="12:15" x14ac:dyDescent="0.35">
      <c r="L534" s="18" t="str">
        <v>Gabite</v>
      </c>
      <c r="M534" s="18" t="str">
        <v>444</v>
      </c>
      <c r="N534" s="18" t="str">
        <v>4</v>
      </c>
      <c r="O534" s="18" t="str">
        <v>Normal</v>
      </c>
    </row>
    <row r="535" spans="12:15" x14ac:dyDescent="0.35">
      <c r="L535" s="18" t="str">
        <v>Garchomp</v>
      </c>
      <c r="M535" s="18" t="str">
        <v>445</v>
      </c>
      <c r="N535" s="18" t="str">
        <v>4</v>
      </c>
      <c r="O535" s="18" t="str">
        <v>Normal</v>
      </c>
    </row>
    <row r="536" spans="12:15" x14ac:dyDescent="0.35">
      <c r="L536" s="18" t="str">
        <v>Mega Garchomp</v>
      </c>
      <c r="M536" s="18" t="str">
        <v>445</v>
      </c>
      <c r="N536" s="18" t="str">
        <v>4</v>
      </c>
      <c r="O536" s="18" t="str">
        <v>Normal</v>
      </c>
    </row>
    <row r="537" spans="12:15" x14ac:dyDescent="0.35">
      <c r="L537" s="18" t="str">
        <v>Munchlax</v>
      </c>
      <c r="M537" s="18" t="str">
        <v>446</v>
      </c>
      <c r="N537" s="18" t="str">
        <v>4</v>
      </c>
      <c r="O537" s="18" t="str">
        <v>Normal</v>
      </c>
    </row>
    <row r="538" spans="12:15" x14ac:dyDescent="0.35">
      <c r="L538" s="18" t="str">
        <v>Riolu</v>
      </c>
      <c r="M538" s="18" t="str">
        <v>447</v>
      </c>
      <c r="N538" s="18" t="str">
        <v>4</v>
      </c>
      <c r="O538" s="18" t="str">
        <v>Normal</v>
      </c>
    </row>
    <row r="539" spans="12:15" x14ac:dyDescent="0.35">
      <c r="L539" s="18" t="str">
        <v>Lucario</v>
      </c>
      <c r="M539" s="18" t="str">
        <v>448</v>
      </c>
      <c r="N539" s="18" t="str">
        <v>4</v>
      </c>
      <c r="O539" s="18" t="str">
        <v>Normal</v>
      </c>
    </row>
    <row r="540" spans="12:15" x14ac:dyDescent="0.35">
      <c r="L540" s="18" t="str">
        <v>Mega Lucario</v>
      </c>
      <c r="M540" s="18" t="str">
        <v>448</v>
      </c>
      <c r="N540" s="18" t="str">
        <v>4</v>
      </c>
      <c r="O540" s="18" t="str">
        <v>Normal</v>
      </c>
    </row>
    <row r="541" spans="12:15" x14ac:dyDescent="0.35">
      <c r="L541" s="18" t="str">
        <v>Hippopotas</v>
      </c>
      <c r="M541" s="18" t="str">
        <v>449</v>
      </c>
      <c r="N541" s="18" t="str">
        <v>4</v>
      </c>
      <c r="O541" s="18" t="str">
        <v>Normal</v>
      </c>
    </row>
    <row r="542" spans="12:15" x14ac:dyDescent="0.35">
      <c r="L542" s="18" t="str">
        <v>Hippowdon</v>
      </c>
      <c r="M542" s="18" t="str">
        <v>450</v>
      </c>
      <c r="N542" s="18" t="str">
        <v>4</v>
      </c>
      <c r="O542" s="18" t="str">
        <v>Normal</v>
      </c>
    </row>
    <row r="543" spans="12:15" x14ac:dyDescent="0.35">
      <c r="L543" s="18" t="str">
        <v>Skorupi</v>
      </c>
      <c r="M543" s="18" t="str">
        <v>451</v>
      </c>
      <c r="N543" s="18" t="str">
        <v>4</v>
      </c>
      <c r="O543" s="18" t="str">
        <v>Normal</v>
      </c>
    </row>
    <row r="544" spans="12:15" x14ac:dyDescent="0.35">
      <c r="L544" s="18" t="str">
        <v>Drapion</v>
      </c>
      <c r="M544" s="18" t="str">
        <v>452</v>
      </c>
      <c r="N544" s="18" t="str">
        <v>4</v>
      </c>
      <c r="O544" s="18" t="str">
        <v>Normal</v>
      </c>
    </row>
    <row r="545" spans="12:15" x14ac:dyDescent="0.35">
      <c r="L545" s="18" t="str">
        <v>Croagunk</v>
      </c>
      <c r="M545" s="18" t="str">
        <v>453</v>
      </c>
      <c r="N545" s="18" t="str">
        <v>4</v>
      </c>
      <c r="O545" s="18" t="str">
        <v>Normal</v>
      </c>
    </row>
    <row r="546" spans="12:15" x14ac:dyDescent="0.35">
      <c r="L546" s="18" t="str">
        <v>Toxicroak</v>
      </c>
      <c r="M546" s="18" t="str">
        <v>454</v>
      </c>
      <c r="N546" s="18" t="str">
        <v>4</v>
      </c>
      <c r="O546" s="18" t="str">
        <v>Normal</v>
      </c>
    </row>
    <row r="547" spans="12:15" x14ac:dyDescent="0.35">
      <c r="L547" s="18" t="str">
        <v>Carnivine</v>
      </c>
      <c r="M547" s="18" t="str">
        <v>455</v>
      </c>
      <c r="N547" s="18" t="str">
        <v>4</v>
      </c>
      <c r="O547" s="18" t="str">
        <v>Normal</v>
      </c>
    </row>
    <row r="548" spans="12:15" x14ac:dyDescent="0.35">
      <c r="L548" s="18" t="str">
        <v>Finneon</v>
      </c>
      <c r="M548" s="18" t="str">
        <v>456</v>
      </c>
      <c r="N548" s="18" t="str">
        <v>4</v>
      </c>
      <c r="O548" s="18" t="str">
        <v>Normal</v>
      </c>
    </row>
    <row r="549" spans="12:15" x14ac:dyDescent="0.35">
      <c r="L549" s="18" t="str">
        <v>Lumineon</v>
      </c>
      <c r="M549" s="18" t="str">
        <v>457</v>
      </c>
      <c r="N549" s="18" t="str">
        <v>4</v>
      </c>
      <c r="O549" s="18" t="str">
        <v>Normal</v>
      </c>
    </row>
    <row r="550" spans="12:15" x14ac:dyDescent="0.35">
      <c r="L550" s="18" t="str">
        <v>Mantyke</v>
      </c>
      <c r="M550" s="18" t="str">
        <v>458</v>
      </c>
      <c r="N550" s="18" t="str">
        <v>4</v>
      </c>
      <c r="O550" s="18" t="str">
        <v>Normal</v>
      </c>
    </row>
    <row r="551" spans="12:15" x14ac:dyDescent="0.35">
      <c r="L551" s="18" t="str">
        <v>Snover</v>
      </c>
      <c r="M551" s="18" t="str">
        <v>459</v>
      </c>
      <c r="N551" s="18" t="str">
        <v>4</v>
      </c>
      <c r="O551" s="18" t="str">
        <v>Normal</v>
      </c>
    </row>
    <row r="552" spans="12:15" x14ac:dyDescent="0.35">
      <c r="L552" s="18" t="str">
        <v>Abomasnow</v>
      </c>
      <c r="M552" s="18" t="str">
        <v>460</v>
      </c>
      <c r="N552" s="18" t="str">
        <v>4</v>
      </c>
      <c r="O552" s="18" t="str">
        <v>Normal</v>
      </c>
    </row>
    <row r="553" spans="12:15" x14ac:dyDescent="0.35">
      <c r="L553" s="18" t="str">
        <v>Mega Abomasnow</v>
      </c>
      <c r="M553" s="18" t="str">
        <v>460</v>
      </c>
      <c r="N553" s="18" t="str">
        <v>4</v>
      </c>
      <c r="O553" s="18" t="str">
        <v>Normal</v>
      </c>
    </row>
    <row r="554" spans="12:15" x14ac:dyDescent="0.35">
      <c r="L554" s="18" t="str">
        <v>Weavile</v>
      </c>
      <c r="M554" s="18" t="str">
        <v>461</v>
      </c>
      <c r="N554" s="18" t="str">
        <v>4</v>
      </c>
      <c r="O554" s="18" t="str">
        <v>Normal</v>
      </c>
    </row>
    <row r="555" spans="12:15" x14ac:dyDescent="0.35">
      <c r="L555" s="18" t="str">
        <v>Magnezone</v>
      </c>
      <c r="M555" s="18" t="str">
        <v>462</v>
      </c>
      <c r="N555" s="18" t="str">
        <v>4</v>
      </c>
      <c r="O555" s="18" t="str">
        <v>Normal</v>
      </c>
    </row>
    <row r="556" spans="12:15" x14ac:dyDescent="0.35">
      <c r="L556" s="18" t="str">
        <v>Lickilicky</v>
      </c>
      <c r="M556" s="18" t="str">
        <v>463</v>
      </c>
      <c r="N556" s="18" t="str">
        <v>4</v>
      </c>
      <c r="O556" s="18" t="str">
        <v>Normal</v>
      </c>
    </row>
    <row r="557" spans="12:15" x14ac:dyDescent="0.35">
      <c r="L557" s="18" t="str">
        <v>Rhyperior</v>
      </c>
      <c r="M557" s="18" t="str">
        <v>464</v>
      </c>
      <c r="N557" s="18" t="str">
        <v>4</v>
      </c>
      <c r="O557" s="18" t="str">
        <v>Normal</v>
      </c>
    </row>
    <row r="558" spans="12:15" x14ac:dyDescent="0.35">
      <c r="L558" s="18" t="str">
        <v>Tangrowth</v>
      </c>
      <c r="M558" s="18" t="str">
        <v>465</v>
      </c>
      <c r="N558" s="18" t="str">
        <v>4</v>
      </c>
      <c r="O558" s="18" t="str">
        <v>Normal</v>
      </c>
    </row>
    <row r="559" spans="12:15" x14ac:dyDescent="0.35">
      <c r="L559" s="18" t="str">
        <v>Electivire</v>
      </c>
      <c r="M559" s="18" t="str">
        <v>466</v>
      </c>
      <c r="N559" s="18" t="str">
        <v>4</v>
      </c>
      <c r="O559" s="18" t="str">
        <v>Normal</v>
      </c>
    </row>
    <row r="560" spans="12:15" x14ac:dyDescent="0.35">
      <c r="L560" s="18" t="str">
        <v>Magmortar</v>
      </c>
      <c r="M560" s="18" t="str">
        <v>467</v>
      </c>
      <c r="N560" s="18" t="str">
        <v>4</v>
      </c>
      <c r="O560" s="18" t="str">
        <v>Normal</v>
      </c>
    </row>
    <row r="561" spans="12:15" x14ac:dyDescent="0.35">
      <c r="L561" s="18" t="str">
        <v>Togekiss</v>
      </c>
      <c r="M561" s="18" t="str">
        <v>468</v>
      </c>
      <c r="N561" s="18" t="str">
        <v>4</v>
      </c>
      <c r="O561" s="18" t="str">
        <v>Normal</v>
      </c>
    </row>
    <row r="562" spans="12:15" x14ac:dyDescent="0.35">
      <c r="L562" s="18" t="str">
        <v>Yanmega</v>
      </c>
      <c r="M562" s="18" t="str">
        <v>469</v>
      </c>
      <c r="N562" s="18" t="str">
        <v>4</v>
      </c>
      <c r="O562" s="18" t="str">
        <v>Normal</v>
      </c>
    </row>
    <row r="563" spans="12:15" x14ac:dyDescent="0.35">
      <c r="L563" s="18" t="str">
        <v>Leafeon</v>
      </c>
      <c r="M563" s="18" t="str">
        <v>470</v>
      </c>
      <c r="N563" s="18" t="str">
        <v>4</v>
      </c>
      <c r="O563" s="18" t="str">
        <v>Normal</v>
      </c>
    </row>
    <row r="564" spans="12:15" x14ac:dyDescent="0.35">
      <c r="L564" s="18" t="str">
        <v>Glaceon</v>
      </c>
      <c r="M564" s="18" t="str">
        <v>471</v>
      </c>
      <c r="N564" s="18" t="str">
        <v>4</v>
      </c>
      <c r="O564" s="18" t="str">
        <v>Normal</v>
      </c>
    </row>
    <row r="565" spans="12:15" x14ac:dyDescent="0.35">
      <c r="L565" s="18" t="str">
        <v>Gliscor</v>
      </c>
      <c r="M565" s="18" t="str">
        <v>472</v>
      </c>
      <c r="N565" s="18" t="str">
        <v>4</v>
      </c>
      <c r="O565" s="18" t="str">
        <v>Normal</v>
      </c>
    </row>
    <row r="566" spans="12:15" x14ac:dyDescent="0.35">
      <c r="L566" s="18" t="str">
        <v>Mamoswine</v>
      </c>
      <c r="M566" s="18" t="str">
        <v>473</v>
      </c>
      <c r="N566" s="18" t="str">
        <v>4</v>
      </c>
      <c r="O566" s="18" t="str">
        <v>Normal</v>
      </c>
    </row>
    <row r="567" spans="12:15" x14ac:dyDescent="0.35">
      <c r="L567" s="18" t="str">
        <v>Porygon-Z</v>
      </c>
      <c r="M567" s="18" t="str">
        <v>474</v>
      </c>
      <c r="N567" s="18" t="str">
        <v>4</v>
      </c>
      <c r="O567" s="18" t="str">
        <v>Normal</v>
      </c>
    </row>
    <row r="568" spans="12:15" x14ac:dyDescent="0.35">
      <c r="L568" s="18" t="str">
        <v>Gallade</v>
      </c>
      <c r="M568" s="18" t="str">
        <v>475</v>
      </c>
      <c r="N568" s="18" t="str">
        <v>4</v>
      </c>
      <c r="O568" s="18" t="str">
        <v>Normal</v>
      </c>
    </row>
    <row r="569" spans="12:15" x14ac:dyDescent="0.35">
      <c r="L569" s="18" t="str">
        <v>Mega Gallade</v>
      </c>
      <c r="M569" s="18" t="str">
        <v>475</v>
      </c>
      <c r="N569" s="18" t="str">
        <v>4</v>
      </c>
      <c r="O569" s="18" t="str">
        <v>Normal</v>
      </c>
    </row>
    <row r="570" spans="12:15" x14ac:dyDescent="0.35">
      <c r="L570" s="18" t="str">
        <v>Probopass</v>
      </c>
      <c r="M570" s="18" t="str">
        <v>476</v>
      </c>
      <c r="N570" s="18" t="str">
        <v>4</v>
      </c>
      <c r="O570" s="18" t="str">
        <v>Normal</v>
      </c>
    </row>
    <row r="571" spans="12:15" x14ac:dyDescent="0.35">
      <c r="L571" s="18" t="str">
        <v>Dusknoir</v>
      </c>
      <c r="M571" s="18" t="str">
        <v>477</v>
      </c>
      <c r="N571" s="18" t="str">
        <v>4</v>
      </c>
      <c r="O571" s="18" t="str">
        <v>Normal</v>
      </c>
    </row>
    <row r="572" spans="12:15" x14ac:dyDescent="0.35">
      <c r="L572" s="18" t="str">
        <v>Froslass</v>
      </c>
      <c r="M572" s="18" t="str">
        <v>478</v>
      </c>
      <c r="N572" s="18" t="str">
        <v>4</v>
      </c>
      <c r="O572" s="18" t="str">
        <v>Normal</v>
      </c>
    </row>
    <row r="573" spans="12:15" x14ac:dyDescent="0.35">
      <c r="L573" s="18" t="str">
        <v>Rotom</v>
      </c>
      <c r="M573" s="18" t="str">
        <v>479</v>
      </c>
      <c r="N573" s="18" t="str">
        <v>4</v>
      </c>
      <c r="O573" s="18" t="str">
        <v>Normal</v>
      </c>
    </row>
    <row r="574" spans="12:15" x14ac:dyDescent="0.35">
      <c r="L574" s="18" t="str">
        <v>Heat Rotom</v>
      </c>
      <c r="M574" s="18" t="str">
        <v>479</v>
      </c>
      <c r="N574" s="18" t="str">
        <v>4</v>
      </c>
      <c r="O574" s="18" t="str">
        <v>Normal</v>
      </c>
    </row>
    <row r="575" spans="12:15" x14ac:dyDescent="0.35">
      <c r="L575" s="18" t="str">
        <v>Wash Rotom</v>
      </c>
      <c r="M575" s="18" t="str">
        <v>479</v>
      </c>
      <c r="N575" s="18" t="str">
        <v>4</v>
      </c>
      <c r="O575" s="18" t="str">
        <v>Normal</v>
      </c>
    </row>
    <row r="576" spans="12:15" x14ac:dyDescent="0.35">
      <c r="L576" s="18" t="str">
        <v>Frost Rotom</v>
      </c>
      <c r="M576" s="18" t="str">
        <v>479</v>
      </c>
      <c r="N576" s="18" t="str">
        <v>4</v>
      </c>
      <c r="O576" s="18" t="str">
        <v>Normal</v>
      </c>
    </row>
    <row r="577" spans="12:15" x14ac:dyDescent="0.35">
      <c r="L577" s="18" t="str">
        <v>Fan Rotom</v>
      </c>
      <c r="M577" s="18" t="str">
        <v>479</v>
      </c>
      <c r="N577" s="18" t="str">
        <v>4</v>
      </c>
      <c r="O577" s="18" t="str">
        <v>Normal</v>
      </c>
    </row>
    <row r="578" spans="12:15" x14ac:dyDescent="0.35">
      <c r="L578" s="18" t="str">
        <v>Mow Rotom</v>
      </c>
      <c r="M578" s="18" t="str">
        <v>479</v>
      </c>
      <c r="N578" s="18" t="str">
        <v>4</v>
      </c>
      <c r="O578" s="18" t="str">
        <v>Normal</v>
      </c>
    </row>
    <row r="579" spans="12:15" x14ac:dyDescent="0.35">
      <c r="L579" s="18" t="str">
        <v>Uxie</v>
      </c>
      <c r="M579" s="18" t="str">
        <v>480</v>
      </c>
      <c r="N579" s="18" t="str">
        <v>4</v>
      </c>
      <c r="O579" s="18" t="str">
        <v>Sub Legendary</v>
      </c>
    </row>
    <row r="580" spans="12:15" x14ac:dyDescent="0.35">
      <c r="L580" s="18" t="str">
        <v>Mesprit</v>
      </c>
      <c r="M580" s="18" t="str">
        <v>481</v>
      </c>
      <c r="N580" s="18" t="str">
        <v>4</v>
      </c>
      <c r="O580" s="18" t="str">
        <v>Sub Legendary</v>
      </c>
    </row>
    <row r="581" spans="12:15" x14ac:dyDescent="0.35">
      <c r="L581" s="18" t="str">
        <v>Azelf</v>
      </c>
      <c r="M581" s="18" t="str">
        <v>482</v>
      </c>
      <c r="N581" s="18" t="str">
        <v>4</v>
      </c>
      <c r="O581" s="18" t="str">
        <v>Sub Legendary</v>
      </c>
    </row>
    <row r="582" spans="12:15" x14ac:dyDescent="0.35">
      <c r="L582" s="18" t="str">
        <v>Dialga</v>
      </c>
      <c r="M582" s="18" t="str">
        <v>483</v>
      </c>
      <c r="N582" s="18" t="str">
        <v>4</v>
      </c>
      <c r="O582" s="18" t="str">
        <v>Legendary</v>
      </c>
    </row>
    <row r="583" spans="12:15" x14ac:dyDescent="0.35">
      <c r="L583" s="18" t="str">
        <v>Palkia</v>
      </c>
      <c r="M583" s="18" t="str">
        <v>484</v>
      </c>
      <c r="N583" s="18" t="str">
        <v>4</v>
      </c>
      <c r="O583" s="18" t="str">
        <v>Legendary</v>
      </c>
    </row>
    <row r="584" spans="12:15" x14ac:dyDescent="0.35">
      <c r="L584" s="18" t="str">
        <v>Heatran</v>
      </c>
      <c r="M584" s="18" t="str">
        <v>485</v>
      </c>
      <c r="N584" s="18" t="str">
        <v>4</v>
      </c>
      <c r="O584" s="18" t="str">
        <v>Sub Legendary</v>
      </c>
    </row>
    <row r="585" spans="12:15" x14ac:dyDescent="0.35">
      <c r="L585" s="18" t="str">
        <v>Regigigas</v>
      </c>
      <c r="M585" s="18" t="str">
        <v>486</v>
      </c>
      <c r="N585" s="18" t="str">
        <v>4</v>
      </c>
      <c r="O585" s="18" t="str">
        <v>Sub Legendary</v>
      </c>
    </row>
    <row r="586" spans="12:15" x14ac:dyDescent="0.35">
      <c r="L586" s="18" t="str">
        <v>Giratina Altered Forme</v>
      </c>
      <c r="M586" s="18" t="str">
        <v>487</v>
      </c>
      <c r="N586" s="18" t="str">
        <v>4</v>
      </c>
      <c r="O586" s="18" t="str">
        <v>Legendary</v>
      </c>
    </row>
    <row r="587" spans="12:15" x14ac:dyDescent="0.35">
      <c r="L587" s="18" t="str">
        <v>Giratina Origin Forme</v>
      </c>
      <c r="M587" s="18" t="str">
        <v>487</v>
      </c>
      <c r="N587" s="18" t="str">
        <v>4</v>
      </c>
      <c r="O587" s="18" t="str">
        <v>Legendary</v>
      </c>
    </row>
    <row r="588" spans="12:15" x14ac:dyDescent="0.35">
      <c r="L588" s="18" t="str">
        <v>Cresselia</v>
      </c>
      <c r="M588" s="18" t="str">
        <v>488</v>
      </c>
      <c r="N588" s="18" t="str">
        <v>4</v>
      </c>
      <c r="O588" s="18" t="str">
        <v>Sub Legendary</v>
      </c>
    </row>
    <row r="589" spans="12:15" x14ac:dyDescent="0.35">
      <c r="L589" s="18" t="str">
        <v>Phione</v>
      </c>
      <c r="M589" s="18" t="str">
        <v>489</v>
      </c>
      <c r="N589" s="18" t="str">
        <v>4</v>
      </c>
      <c r="O589" s="18" t="str">
        <v>Mythical</v>
      </c>
    </row>
    <row r="590" spans="12:15" x14ac:dyDescent="0.35">
      <c r="L590" s="18" t="str">
        <v>Manaphy</v>
      </c>
      <c r="M590" s="18" t="str">
        <v>490</v>
      </c>
      <c r="N590" s="18" t="str">
        <v>4</v>
      </c>
      <c r="O590" s="18" t="str">
        <v>Mythical</v>
      </c>
    </row>
    <row r="591" spans="12:15" x14ac:dyDescent="0.35">
      <c r="L591" s="18" t="str">
        <v>Darkrai</v>
      </c>
      <c r="M591" s="18" t="str">
        <v>491</v>
      </c>
      <c r="N591" s="18" t="str">
        <v>4</v>
      </c>
      <c r="O591" s="18" t="str">
        <v>Mythical</v>
      </c>
    </row>
    <row r="592" spans="12:15" x14ac:dyDescent="0.35">
      <c r="L592" s="18" t="str">
        <v>Shaymin Land Forme</v>
      </c>
      <c r="M592" s="18" t="str">
        <v>492</v>
      </c>
      <c r="N592" s="18" t="str">
        <v>4</v>
      </c>
      <c r="O592" s="18" t="str">
        <v>Mythical</v>
      </c>
    </row>
    <row r="593" spans="12:15" x14ac:dyDescent="0.35">
      <c r="L593" s="18" t="str">
        <v>Shaymin Sky Forme</v>
      </c>
      <c r="M593" s="18" t="str">
        <v>492</v>
      </c>
      <c r="N593" s="18" t="str">
        <v>4</v>
      </c>
      <c r="O593" s="18" t="str">
        <v>Mythical</v>
      </c>
    </row>
    <row r="594" spans="12:15" x14ac:dyDescent="0.35">
      <c r="L594" s="18" t="str">
        <v>Arceus</v>
      </c>
      <c r="M594" s="18" t="str">
        <v>493</v>
      </c>
      <c r="N594" s="18" t="str">
        <v>4</v>
      </c>
      <c r="O594" s="18" t="str">
        <v>Mythical</v>
      </c>
    </row>
    <row r="595" spans="12:15" x14ac:dyDescent="0.35">
      <c r="L595" s="18" t="str">
        <v>Victini</v>
      </c>
      <c r="M595" s="18" t="str">
        <v>494</v>
      </c>
      <c r="N595" s="18" t="str">
        <v>5</v>
      </c>
      <c r="O595" s="18" t="str">
        <v>Mythical</v>
      </c>
    </row>
    <row r="596" spans="12:15" x14ac:dyDescent="0.35">
      <c r="L596" s="18" t="str">
        <v>Snivy</v>
      </c>
      <c r="M596" s="18" t="str">
        <v>495</v>
      </c>
      <c r="N596" s="18" t="str">
        <v>5</v>
      </c>
      <c r="O596" s="18" t="str">
        <v>Normal</v>
      </c>
    </row>
    <row r="597" spans="12:15" x14ac:dyDescent="0.35">
      <c r="L597" s="18" t="str">
        <v>Servine</v>
      </c>
      <c r="M597" s="18" t="str">
        <v>496</v>
      </c>
      <c r="N597" s="18" t="str">
        <v>5</v>
      </c>
      <c r="O597" s="18" t="str">
        <v>Normal</v>
      </c>
    </row>
    <row r="598" spans="12:15" x14ac:dyDescent="0.35">
      <c r="L598" s="18" t="str">
        <v>Serperior</v>
      </c>
      <c r="M598" s="18" t="str">
        <v>497</v>
      </c>
      <c r="N598" s="18" t="str">
        <v>5</v>
      </c>
      <c r="O598" s="18" t="str">
        <v>Normal</v>
      </c>
    </row>
    <row r="599" spans="12:15" x14ac:dyDescent="0.35">
      <c r="L599" s="18" t="str">
        <v>Tepig</v>
      </c>
      <c r="M599" s="18" t="str">
        <v>498</v>
      </c>
      <c r="N599" s="18" t="str">
        <v>5</v>
      </c>
      <c r="O599" s="18" t="str">
        <v>Normal</v>
      </c>
    </row>
    <row r="600" spans="12:15" x14ac:dyDescent="0.35">
      <c r="L600" s="18" t="str">
        <v>Pignite</v>
      </c>
      <c r="M600" s="18" t="str">
        <v>499</v>
      </c>
      <c r="N600" s="18" t="str">
        <v>5</v>
      </c>
      <c r="O600" s="18" t="str">
        <v>Normal</v>
      </c>
    </row>
    <row r="601" spans="12:15" x14ac:dyDescent="0.35">
      <c r="L601" s="18" t="str">
        <v>Emboar</v>
      </c>
      <c r="M601" s="18" t="str">
        <v>500</v>
      </c>
      <c r="N601" s="18" t="str">
        <v>5</v>
      </c>
      <c r="O601" s="18" t="str">
        <v>Normal</v>
      </c>
    </row>
    <row r="602" spans="12:15" x14ac:dyDescent="0.35">
      <c r="L602" s="18" t="str">
        <v>Oshawott</v>
      </c>
      <c r="M602" s="18" t="str">
        <v>501</v>
      </c>
      <c r="N602" s="18" t="str">
        <v>5</v>
      </c>
      <c r="O602" s="18" t="str">
        <v>Normal</v>
      </c>
    </row>
    <row r="603" spans="12:15" x14ac:dyDescent="0.35">
      <c r="L603" s="18" t="str">
        <v>Dewott</v>
      </c>
      <c r="M603" s="18" t="str">
        <v>502</v>
      </c>
      <c r="N603" s="18" t="str">
        <v>5</v>
      </c>
      <c r="O603" s="18" t="str">
        <v>Normal</v>
      </c>
    </row>
    <row r="604" spans="12:15" x14ac:dyDescent="0.35">
      <c r="L604" s="18" t="str">
        <v>Samurott</v>
      </c>
      <c r="M604" s="18" t="str">
        <v>503</v>
      </c>
      <c r="N604" s="18" t="str">
        <v>5</v>
      </c>
      <c r="O604" s="18" t="str">
        <v>Normal</v>
      </c>
    </row>
    <row r="605" spans="12:15" x14ac:dyDescent="0.35">
      <c r="L605" s="18" t="str">
        <v>Patrat</v>
      </c>
      <c r="M605" s="18" t="str">
        <v>504</v>
      </c>
      <c r="N605" s="18" t="str">
        <v>5</v>
      </c>
      <c r="O605" s="18" t="str">
        <v>Normal</v>
      </c>
    </row>
    <row r="606" spans="12:15" x14ac:dyDescent="0.35">
      <c r="L606" s="18" t="str">
        <v>Watchog</v>
      </c>
      <c r="M606" s="18" t="str">
        <v>505</v>
      </c>
      <c r="N606" s="18" t="str">
        <v>5</v>
      </c>
      <c r="O606" s="18" t="str">
        <v>Normal</v>
      </c>
    </row>
    <row r="607" spans="12:15" x14ac:dyDescent="0.35">
      <c r="L607" s="18" t="str">
        <v>Lillipup</v>
      </c>
      <c r="M607" s="18" t="str">
        <v>506</v>
      </c>
      <c r="N607" s="18" t="str">
        <v>5</v>
      </c>
      <c r="O607" s="18" t="str">
        <v>Normal</v>
      </c>
    </row>
    <row r="608" spans="12:15" x14ac:dyDescent="0.35">
      <c r="L608" s="18" t="str">
        <v>Herdier</v>
      </c>
      <c r="M608" s="18" t="str">
        <v>507</v>
      </c>
      <c r="N608" s="18" t="str">
        <v>5</v>
      </c>
      <c r="O608" s="18" t="str">
        <v>Normal</v>
      </c>
    </row>
    <row r="609" spans="12:15" x14ac:dyDescent="0.35">
      <c r="L609" s="18" t="str">
        <v>Stoutland</v>
      </c>
      <c r="M609" s="18" t="str">
        <v>508</v>
      </c>
      <c r="N609" s="18" t="str">
        <v>5</v>
      </c>
      <c r="O609" s="18" t="str">
        <v>Normal</v>
      </c>
    </row>
    <row r="610" spans="12:15" x14ac:dyDescent="0.35">
      <c r="L610" s="18" t="str">
        <v>Purrloin</v>
      </c>
      <c r="M610" s="18" t="str">
        <v>509</v>
      </c>
      <c r="N610" s="18" t="str">
        <v>5</v>
      </c>
      <c r="O610" s="18" t="str">
        <v>Normal</v>
      </c>
    </row>
    <row r="611" spans="12:15" x14ac:dyDescent="0.35">
      <c r="L611" s="18" t="str">
        <v>Liepard</v>
      </c>
      <c r="M611" s="18" t="str">
        <v>510</v>
      </c>
      <c r="N611" s="18" t="str">
        <v>5</v>
      </c>
      <c r="O611" s="18" t="str">
        <v>Normal</v>
      </c>
    </row>
    <row r="612" spans="12:15" x14ac:dyDescent="0.35">
      <c r="L612" s="18" t="str">
        <v>Pansage</v>
      </c>
      <c r="M612" s="18" t="str">
        <v>511</v>
      </c>
      <c r="N612" s="18" t="str">
        <v>5</v>
      </c>
      <c r="O612" s="18" t="str">
        <v>Normal</v>
      </c>
    </row>
    <row r="613" spans="12:15" x14ac:dyDescent="0.35">
      <c r="L613" s="18" t="str">
        <v>Simisage</v>
      </c>
      <c r="M613" s="18" t="str">
        <v>512</v>
      </c>
      <c r="N613" s="18" t="str">
        <v>5</v>
      </c>
      <c r="O613" s="18" t="str">
        <v>Normal</v>
      </c>
    </row>
    <row r="614" spans="12:15" x14ac:dyDescent="0.35">
      <c r="L614" s="18" t="str">
        <v>Pansear</v>
      </c>
      <c r="M614" s="18" t="str">
        <v>513</v>
      </c>
      <c r="N614" s="18" t="str">
        <v>5</v>
      </c>
      <c r="O614" s="18" t="str">
        <v>Normal</v>
      </c>
    </row>
    <row r="615" spans="12:15" x14ac:dyDescent="0.35">
      <c r="L615" s="18" t="str">
        <v>Simisear</v>
      </c>
      <c r="M615" s="18" t="str">
        <v>514</v>
      </c>
      <c r="N615" s="18" t="str">
        <v>5</v>
      </c>
      <c r="O615" s="18" t="str">
        <v>Normal</v>
      </c>
    </row>
    <row r="616" spans="12:15" x14ac:dyDescent="0.35">
      <c r="L616" s="18" t="str">
        <v>Panpour</v>
      </c>
      <c r="M616" s="18" t="str">
        <v>515</v>
      </c>
      <c r="N616" s="18" t="str">
        <v>5</v>
      </c>
      <c r="O616" s="18" t="str">
        <v>Normal</v>
      </c>
    </row>
    <row r="617" spans="12:15" x14ac:dyDescent="0.35">
      <c r="L617" s="18" t="str">
        <v>Simipour</v>
      </c>
      <c r="M617" s="18" t="str">
        <v>516</v>
      </c>
      <c r="N617" s="18" t="str">
        <v>5</v>
      </c>
      <c r="O617" s="18" t="str">
        <v>Normal</v>
      </c>
    </row>
    <row r="618" spans="12:15" x14ac:dyDescent="0.35">
      <c r="L618" s="18" t="str">
        <v>Munna</v>
      </c>
      <c r="M618" s="18" t="str">
        <v>517</v>
      </c>
      <c r="N618" s="18" t="str">
        <v>5</v>
      </c>
      <c r="O618" s="18" t="str">
        <v>Normal</v>
      </c>
    </row>
    <row r="619" spans="12:15" x14ac:dyDescent="0.35">
      <c r="L619" s="18" t="str">
        <v>Musharna</v>
      </c>
      <c r="M619" s="18" t="str">
        <v>518</v>
      </c>
      <c r="N619" s="18" t="str">
        <v>5</v>
      </c>
      <c r="O619" s="18" t="str">
        <v>Normal</v>
      </c>
    </row>
    <row r="620" spans="12:15" x14ac:dyDescent="0.35">
      <c r="L620" s="18" t="str">
        <v>Pidove</v>
      </c>
      <c r="M620" s="18" t="str">
        <v>519</v>
      </c>
      <c r="N620" s="18" t="str">
        <v>5</v>
      </c>
      <c r="O620" s="18" t="str">
        <v>Normal</v>
      </c>
    </row>
    <row r="621" spans="12:15" x14ac:dyDescent="0.35">
      <c r="L621" s="18" t="str">
        <v>Tranquill</v>
      </c>
      <c r="M621" s="18" t="str">
        <v>520</v>
      </c>
      <c r="N621" s="18" t="str">
        <v>5</v>
      </c>
      <c r="O621" s="18" t="str">
        <v>Normal</v>
      </c>
    </row>
    <row r="622" spans="12:15" x14ac:dyDescent="0.35">
      <c r="L622" s="18" t="str">
        <v>Unfezant</v>
      </c>
      <c r="M622" s="18" t="str">
        <v>521</v>
      </c>
      <c r="N622" s="18" t="str">
        <v>5</v>
      </c>
      <c r="O622" s="18" t="str">
        <v>Normal</v>
      </c>
    </row>
    <row r="623" spans="12:15" x14ac:dyDescent="0.35">
      <c r="L623" s="18" t="str">
        <v>Blitzle</v>
      </c>
      <c r="M623" s="18" t="str">
        <v>522</v>
      </c>
      <c r="N623" s="18" t="str">
        <v>5</v>
      </c>
      <c r="O623" s="18" t="str">
        <v>Normal</v>
      </c>
    </row>
    <row r="624" spans="12:15" x14ac:dyDescent="0.35">
      <c r="L624" s="18" t="str">
        <v>Zebstrika</v>
      </c>
      <c r="M624" s="18" t="str">
        <v>523</v>
      </c>
      <c r="N624" s="18" t="str">
        <v>5</v>
      </c>
      <c r="O624" s="18" t="str">
        <v>Normal</v>
      </c>
    </row>
    <row r="625" spans="12:15" x14ac:dyDescent="0.35">
      <c r="L625" s="18" t="str">
        <v>Roggenrola</v>
      </c>
      <c r="M625" s="18" t="str">
        <v>524</v>
      </c>
      <c r="N625" s="18" t="str">
        <v>5</v>
      </c>
      <c r="O625" s="18" t="str">
        <v>Normal</v>
      </c>
    </row>
    <row r="626" spans="12:15" x14ac:dyDescent="0.35">
      <c r="L626" s="18" t="str">
        <v>Boldore</v>
      </c>
      <c r="M626" s="18" t="str">
        <v>525</v>
      </c>
      <c r="N626" s="18" t="str">
        <v>5</v>
      </c>
      <c r="O626" s="18" t="str">
        <v>Normal</v>
      </c>
    </row>
    <row r="627" spans="12:15" x14ac:dyDescent="0.35">
      <c r="L627" s="18" t="str">
        <v>Gigalith</v>
      </c>
      <c r="M627" s="18" t="str">
        <v>526</v>
      </c>
      <c r="N627" s="18" t="str">
        <v>5</v>
      </c>
      <c r="O627" s="18" t="str">
        <v>Normal</v>
      </c>
    </row>
    <row r="628" spans="12:15" x14ac:dyDescent="0.35">
      <c r="L628" s="18" t="str">
        <v>Woobat</v>
      </c>
      <c r="M628" s="18" t="str">
        <v>527</v>
      </c>
      <c r="N628" s="18" t="str">
        <v>5</v>
      </c>
      <c r="O628" s="18" t="str">
        <v>Normal</v>
      </c>
    </row>
    <row r="629" spans="12:15" x14ac:dyDescent="0.35">
      <c r="L629" s="18" t="str">
        <v>Swoobat</v>
      </c>
      <c r="M629" s="18" t="str">
        <v>528</v>
      </c>
      <c r="N629" s="18" t="str">
        <v>5</v>
      </c>
      <c r="O629" s="18" t="str">
        <v>Normal</v>
      </c>
    </row>
    <row r="630" spans="12:15" x14ac:dyDescent="0.35">
      <c r="L630" s="18" t="str">
        <v>Drilbur</v>
      </c>
      <c r="M630" s="18" t="str">
        <v>529</v>
      </c>
      <c r="N630" s="18" t="str">
        <v>5</v>
      </c>
      <c r="O630" s="18" t="str">
        <v>Normal</v>
      </c>
    </row>
    <row r="631" spans="12:15" x14ac:dyDescent="0.35">
      <c r="L631" s="18" t="str">
        <v>Excadrill</v>
      </c>
      <c r="M631" s="18" t="str">
        <v>530</v>
      </c>
      <c r="N631" s="18" t="str">
        <v>5</v>
      </c>
      <c r="O631" s="18" t="str">
        <v>Normal</v>
      </c>
    </row>
    <row r="632" spans="12:15" x14ac:dyDescent="0.35">
      <c r="L632" s="18" t="str">
        <v>Audino</v>
      </c>
      <c r="M632" s="18" t="str">
        <v>531</v>
      </c>
      <c r="N632" s="18" t="str">
        <v>5</v>
      </c>
      <c r="O632" s="18" t="str">
        <v>Normal</v>
      </c>
    </row>
    <row r="633" spans="12:15" x14ac:dyDescent="0.35">
      <c r="L633" s="18" t="str">
        <v>Mega Audino</v>
      </c>
      <c r="M633" s="18" t="str">
        <v>531</v>
      </c>
      <c r="N633" s="18" t="str">
        <v>5</v>
      </c>
      <c r="O633" s="18" t="str">
        <v>Normal</v>
      </c>
    </row>
    <row r="634" spans="12:15" x14ac:dyDescent="0.35">
      <c r="L634" s="18" t="str">
        <v>Timburr</v>
      </c>
      <c r="M634" s="18" t="str">
        <v>532</v>
      </c>
      <c r="N634" s="18" t="str">
        <v>5</v>
      </c>
      <c r="O634" s="18" t="str">
        <v>Normal</v>
      </c>
    </row>
    <row r="635" spans="12:15" x14ac:dyDescent="0.35">
      <c r="L635" s="18" t="str">
        <v>Gurdurr</v>
      </c>
      <c r="M635" s="18" t="str">
        <v>533</v>
      </c>
      <c r="N635" s="18" t="str">
        <v>5</v>
      </c>
      <c r="O635" s="18" t="str">
        <v>Normal</v>
      </c>
    </row>
    <row r="636" spans="12:15" x14ac:dyDescent="0.35">
      <c r="L636" s="18" t="str">
        <v>Conkeldurr</v>
      </c>
      <c r="M636" s="18" t="str">
        <v>534</v>
      </c>
      <c r="N636" s="18" t="str">
        <v>5</v>
      </c>
      <c r="O636" s="18" t="str">
        <v>Normal</v>
      </c>
    </row>
    <row r="637" spans="12:15" x14ac:dyDescent="0.35">
      <c r="L637" s="18" t="str">
        <v>Tympole</v>
      </c>
      <c r="M637" s="18" t="str">
        <v>535</v>
      </c>
      <c r="N637" s="18" t="str">
        <v>5</v>
      </c>
      <c r="O637" s="18" t="str">
        <v>Normal</v>
      </c>
    </row>
    <row r="638" spans="12:15" x14ac:dyDescent="0.35">
      <c r="L638" s="18" t="str">
        <v>Palpitoad</v>
      </c>
      <c r="M638" s="18" t="str">
        <v>536</v>
      </c>
      <c r="N638" s="18" t="str">
        <v>5</v>
      </c>
      <c r="O638" s="18" t="str">
        <v>Normal</v>
      </c>
    </row>
    <row r="639" spans="12:15" x14ac:dyDescent="0.35">
      <c r="L639" s="18" t="str">
        <v>Seismitoad</v>
      </c>
      <c r="M639" s="18" t="str">
        <v>537</v>
      </c>
      <c r="N639" s="18" t="str">
        <v>5</v>
      </c>
      <c r="O639" s="18" t="str">
        <v>Normal</v>
      </c>
    </row>
    <row r="640" spans="12:15" x14ac:dyDescent="0.35">
      <c r="L640" s="18" t="str">
        <v>Throh</v>
      </c>
      <c r="M640" s="18" t="str">
        <v>538</v>
      </c>
      <c r="N640" s="18" t="str">
        <v>5</v>
      </c>
      <c r="O640" s="18" t="str">
        <v>Normal</v>
      </c>
    </row>
    <row r="641" spans="12:15" x14ac:dyDescent="0.35">
      <c r="L641" s="18" t="str">
        <v>Sawk</v>
      </c>
      <c r="M641" s="18" t="str">
        <v>539</v>
      </c>
      <c r="N641" s="18" t="str">
        <v>5</v>
      </c>
      <c r="O641" s="18" t="str">
        <v>Normal</v>
      </c>
    </row>
    <row r="642" spans="12:15" x14ac:dyDescent="0.35">
      <c r="L642" s="18" t="str">
        <v>Sewaddle</v>
      </c>
      <c r="M642" s="18" t="str">
        <v>540</v>
      </c>
      <c r="N642" s="18" t="str">
        <v>5</v>
      </c>
      <c r="O642" s="18" t="str">
        <v>Normal</v>
      </c>
    </row>
    <row r="643" spans="12:15" x14ac:dyDescent="0.35">
      <c r="L643" s="18" t="str">
        <v>Swadloon</v>
      </c>
      <c r="M643" s="18" t="str">
        <v>541</v>
      </c>
      <c r="N643" s="18" t="str">
        <v>5</v>
      </c>
      <c r="O643" s="18" t="str">
        <v>Normal</v>
      </c>
    </row>
    <row r="644" spans="12:15" x14ac:dyDescent="0.35">
      <c r="L644" s="18" t="str">
        <v>Leavanny</v>
      </c>
      <c r="M644" s="18" t="str">
        <v>542</v>
      </c>
      <c r="N644" s="18" t="str">
        <v>5</v>
      </c>
      <c r="O644" s="18" t="str">
        <v>Normal</v>
      </c>
    </row>
    <row r="645" spans="12:15" x14ac:dyDescent="0.35">
      <c r="L645" s="18" t="str">
        <v>Venipede</v>
      </c>
      <c r="M645" s="18" t="str">
        <v>543</v>
      </c>
      <c r="N645" s="18" t="str">
        <v>5</v>
      </c>
      <c r="O645" s="18" t="str">
        <v>Normal</v>
      </c>
    </row>
    <row r="646" spans="12:15" x14ac:dyDescent="0.35">
      <c r="L646" s="18" t="str">
        <v>Whirlipede</v>
      </c>
      <c r="M646" s="18" t="str">
        <v>544</v>
      </c>
      <c r="N646" s="18" t="str">
        <v>5</v>
      </c>
      <c r="O646" s="18" t="str">
        <v>Normal</v>
      </c>
    </row>
    <row r="647" spans="12:15" x14ac:dyDescent="0.35">
      <c r="L647" s="18" t="str">
        <v>Scolipede</v>
      </c>
      <c r="M647" s="18" t="str">
        <v>545</v>
      </c>
      <c r="N647" s="18" t="str">
        <v>5</v>
      </c>
      <c r="O647" s="18" t="str">
        <v>Normal</v>
      </c>
    </row>
    <row r="648" spans="12:15" x14ac:dyDescent="0.35">
      <c r="L648" s="18" t="str">
        <v>Cottonee</v>
      </c>
      <c r="M648" s="18" t="str">
        <v>546</v>
      </c>
      <c r="N648" s="18" t="str">
        <v>5</v>
      </c>
      <c r="O648" s="18" t="str">
        <v>Normal</v>
      </c>
    </row>
    <row r="649" spans="12:15" x14ac:dyDescent="0.35">
      <c r="L649" s="18" t="str">
        <v>Whimsicott</v>
      </c>
      <c r="M649" s="18" t="str">
        <v>547</v>
      </c>
      <c r="N649" s="18" t="str">
        <v>5</v>
      </c>
      <c r="O649" s="18" t="str">
        <v>Normal</v>
      </c>
    </row>
    <row r="650" spans="12:15" x14ac:dyDescent="0.35">
      <c r="L650" s="18" t="str">
        <v>Petilil</v>
      </c>
      <c r="M650" s="18" t="str">
        <v>548</v>
      </c>
      <c r="N650" s="18" t="str">
        <v>5</v>
      </c>
      <c r="O650" s="18" t="str">
        <v>Normal</v>
      </c>
    </row>
    <row r="651" spans="12:15" x14ac:dyDescent="0.35">
      <c r="L651" s="18" t="str">
        <v>Lilligant</v>
      </c>
      <c r="M651" s="18" t="str">
        <v>549</v>
      </c>
      <c r="N651" s="18" t="str">
        <v>5</v>
      </c>
      <c r="O651" s="18" t="str">
        <v>Normal</v>
      </c>
    </row>
    <row r="652" spans="12:15" x14ac:dyDescent="0.35">
      <c r="L652" s="18" t="str">
        <v>Basculin Red-Striped Form</v>
      </c>
      <c r="M652" s="18" t="str">
        <v>550</v>
      </c>
      <c r="N652" s="18" t="str">
        <v>5</v>
      </c>
      <c r="O652" s="18" t="str">
        <v>Normal</v>
      </c>
    </row>
    <row r="653" spans="12:15" x14ac:dyDescent="0.35">
      <c r="L653" s="18" t="str">
        <v>Basculin Blue-Striped Form</v>
      </c>
      <c r="M653" s="18" t="str">
        <v>550</v>
      </c>
      <c r="N653" s="18" t="str">
        <v>5</v>
      </c>
      <c r="O653" s="18" t="str">
        <v>Normal</v>
      </c>
    </row>
    <row r="654" spans="12:15" x14ac:dyDescent="0.35">
      <c r="L654" s="18" t="str">
        <v>Sandile</v>
      </c>
      <c r="M654" s="18" t="str">
        <v>551</v>
      </c>
      <c r="N654" s="18" t="str">
        <v>5</v>
      </c>
      <c r="O654" s="18" t="str">
        <v>Normal</v>
      </c>
    </row>
    <row r="655" spans="12:15" x14ac:dyDescent="0.35">
      <c r="L655" s="18" t="str">
        <v>Krokorok</v>
      </c>
      <c r="M655" s="18" t="str">
        <v>552</v>
      </c>
      <c r="N655" s="18" t="str">
        <v>5</v>
      </c>
      <c r="O655" s="18" t="str">
        <v>Normal</v>
      </c>
    </row>
    <row r="656" spans="12:15" x14ac:dyDescent="0.35">
      <c r="L656" s="18" t="str">
        <v>Krookodile</v>
      </c>
      <c r="M656" s="18" t="str">
        <v>553</v>
      </c>
      <c r="N656" s="18" t="str">
        <v>5</v>
      </c>
      <c r="O656" s="18" t="str">
        <v>Normal</v>
      </c>
    </row>
    <row r="657" spans="12:15" x14ac:dyDescent="0.35">
      <c r="L657" s="18" t="str">
        <v>Darumaka</v>
      </c>
      <c r="M657" s="18" t="str">
        <v>554</v>
      </c>
      <c r="N657" s="18" t="str">
        <v>5</v>
      </c>
      <c r="O657" s="18" t="str">
        <v>Normal</v>
      </c>
    </row>
    <row r="658" spans="12:15" x14ac:dyDescent="0.35">
      <c r="L658" s="18" t="str">
        <v>Galarian Darumaka</v>
      </c>
      <c r="M658" s="18" t="str">
        <v>554</v>
      </c>
      <c r="N658" s="18" t="str">
        <v>5</v>
      </c>
      <c r="O658" s="18" t="str">
        <v>Normal</v>
      </c>
    </row>
    <row r="659" spans="12:15" x14ac:dyDescent="0.35">
      <c r="L659" s="18" t="str">
        <v>Darmanitan Standard Mode</v>
      </c>
      <c r="M659" s="18" t="str">
        <v>555</v>
      </c>
      <c r="N659" s="18" t="str">
        <v>5</v>
      </c>
      <c r="O659" s="18" t="str">
        <v>Normal</v>
      </c>
    </row>
    <row r="660" spans="12:15" x14ac:dyDescent="0.35">
      <c r="L660" s="18" t="str">
        <v>Darmanitan Zen Mode</v>
      </c>
      <c r="M660" s="18" t="str">
        <v>555</v>
      </c>
      <c r="N660" s="18" t="str">
        <v>5</v>
      </c>
      <c r="O660" s="18" t="str">
        <v>Normal</v>
      </c>
    </row>
    <row r="661" spans="12:15" x14ac:dyDescent="0.35">
      <c r="L661" s="18" t="str">
        <v>Galarian Darmanitan Standard Mode</v>
      </c>
      <c r="M661" s="18" t="str">
        <v>555</v>
      </c>
      <c r="N661" s="18" t="str">
        <v>5</v>
      </c>
      <c r="O661" s="18" t="str">
        <v>Normal</v>
      </c>
    </row>
    <row r="662" spans="12:15" x14ac:dyDescent="0.35">
      <c r="L662" s="18" t="str">
        <v>Galarian Darmanitan Zen Mode</v>
      </c>
      <c r="M662" s="18" t="str">
        <v>555</v>
      </c>
      <c r="N662" s="18" t="str">
        <v>5</v>
      </c>
      <c r="O662" s="18" t="str">
        <v>Normal</v>
      </c>
    </row>
    <row r="663" spans="12:15" x14ac:dyDescent="0.35">
      <c r="L663" s="18" t="str">
        <v>Maractus</v>
      </c>
      <c r="M663" s="18" t="str">
        <v>556</v>
      </c>
      <c r="N663" s="18" t="str">
        <v>5</v>
      </c>
      <c r="O663" s="18" t="str">
        <v>Normal</v>
      </c>
    </row>
    <row r="664" spans="12:15" x14ac:dyDescent="0.35">
      <c r="L664" s="18" t="str">
        <v>Dwebble</v>
      </c>
      <c r="M664" s="18" t="str">
        <v>557</v>
      </c>
      <c r="N664" s="18" t="str">
        <v>5</v>
      </c>
      <c r="O664" s="18" t="str">
        <v>Normal</v>
      </c>
    </row>
    <row r="665" spans="12:15" x14ac:dyDescent="0.35">
      <c r="L665" s="18" t="str">
        <v>Crustle</v>
      </c>
      <c r="M665" s="18" t="str">
        <v>558</v>
      </c>
      <c r="N665" s="18" t="str">
        <v>5</v>
      </c>
      <c r="O665" s="18" t="str">
        <v>Normal</v>
      </c>
    </row>
    <row r="666" spans="12:15" x14ac:dyDescent="0.35">
      <c r="L666" s="18" t="str">
        <v>Scraggy</v>
      </c>
      <c r="M666" s="18" t="str">
        <v>559</v>
      </c>
      <c r="N666" s="18" t="str">
        <v>5</v>
      </c>
      <c r="O666" s="18" t="str">
        <v>Normal</v>
      </c>
    </row>
    <row r="667" spans="12:15" x14ac:dyDescent="0.35">
      <c r="L667" s="18" t="str">
        <v>Scrafty</v>
      </c>
      <c r="M667" s="18" t="str">
        <v>560</v>
      </c>
      <c r="N667" s="18" t="str">
        <v>5</v>
      </c>
      <c r="O667" s="18" t="str">
        <v>Normal</v>
      </c>
    </row>
    <row r="668" spans="12:15" x14ac:dyDescent="0.35">
      <c r="L668" s="18" t="str">
        <v>Sigilyph</v>
      </c>
      <c r="M668" s="18" t="str">
        <v>561</v>
      </c>
      <c r="N668" s="18" t="str">
        <v>5</v>
      </c>
      <c r="O668" s="18" t="str">
        <v>Normal</v>
      </c>
    </row>
    <row r="669" spans="12:15" x14ac:dyDescent="0.35">
      <c r="L669" s="18" t="str">
        <v>Yamask</v>
      </c>
      <c r="M669" s="18" t="str">
        <v>562</v>
      </c>
      <c r="N669" s="18" t="str">
        <v>5</v>
      </c>
      <c r="O669" s="18" t="str">
        <v>Normal</v>
      </c>
    </row>
    <row r="670" spans="12:15" x14ac:dyDescent="0.35">
      <c r="L670" s="18" t="str">
        <v>Galarian Yamask</v>
      </c>
      <c r="M670" s="18" t="str">
        <v>562</v>
      </c>
      <c r="N670" s="18" t="str">
        <v>5</v>
      </c>
      <c r="O670" s="18" t="str">
        <v>Normal</v>
      </c>
    </row>
    <row r="671" spans="12:15" x14ac:dyDescent="0.35">
      <c r="L671" s="18" t="str">
        <v>Cofagrigus</v>
      </c>
      <c r="M671" s="18" t="str">
        <v>563</v>
      </c>
      <c r="N671" s="18" t="str">
        <v>5</v>
      </c>
      <c r="O671" s="18" t="str">
        <v>Normal</v>
      </c>
    </row>
    <row r="672" spans="12:15" x14ac:dyDescent="0.35">
      <c r="L672" s="18" t="str">
        <v>Tirtouga</v>
      </c>
      <c r="M672" s="18" t="str">
        <v>564</v>
      </c>
      <c r="N672" s="18" t="str">
        <v>5</v>
      </c>
      <c r="O672" s="18" t="str">
        <v>Normal</v>
      </c>
    </row>
    <row r="673" spans="12:15" x14ac:dyDescent="0.35">
      <c r="L673" s="18" t="str">
        <v>Carracosta</v>
      </c>
      <c r="M673" s="18" t="str">
        <v>565</v>
      </c>
      <c r="N673" s="18" t="str">
        <v>5</v>
      </c>
      <c r="O673" s="18" t="str">
        <v>Normal</v>
      </c>
    </row>
    <row r="674" spans="12:15" x14ac:dyDescent="0.35">
      <c r="L674" s="18" t="str">
        <v>Archen</v>
      </c>
      <c r="M674" s="18" t="str">
        <v>566</v>
      </c>
      <c r="N674" s="18" t="str">
        <v>5</v>
      </c>
      <c r="O674" s="18" t="str">
        <v>Normal</v>
      </c>
    </row>
    <row r="675" spans="12:15" x14ac:dyDescent="0.35">
      <c r="L675" s="18" t="str">
        <v>Archeops</v>
      </c>
      <c r="M675" s="18" t="str">
        <v>567</v>
      </c>
      <c r="N675" s="18" t="str">
        <v>5</v>
      </c>
      <c r="O675" s="18" t="str">
        <v>Normal</v>
      </c>
    </row>
    <row r="676" spans="12:15" x14ac:dyDescent="0.35">
      <c r="L676" s="18" t="str">
        <v>Trubbish</v>
      </c>
      <c r="M676" s="18" t="str">
        <v>568</v>
      </c>
      <c r="N676" s="18" t="str">
        <v>5</v>
      </c>
      <c r="O676" s="18" t="str">
        <v>Normal</v>
      </c>
    </row>
    <row r="677" spans="12:15" x14ac:dyDescent="0.35">
      <c r="L677" s="18" t="str">
        <v>Garbodor</v>
      </c>
      <c r="M677" s="18" t="str">
        <v>569</v>
      </c>
      <c r="N677" s="18" t="str">
        <v>5</v>
      </c>
      <c r="O677" s="18" t="str">
        <v>Normal</v>
      </c>
    </row>
    <row r="678" spans="12:15" x14ac:dyDescent="0.35">
      <c r="L678" s="18" t="str">
        <v>Zorua</v>
      </c>
      <c r="M678" s="18" t="str">
        <v>570</v>
      </c>
      <c r="N678" s="18" t="str">
        <v>5</v>
      </c>
      <c r="O678" s="18" t="str">
        <v>Normal</v>
      </c>
    </row>
    <row r="679" spans="12:15" x14ac:dyDescent="0.35">
      <c r="L679" s="18" t="str">
        <v>Zoroark</v>
      </c>
      <c r="M679" s="18" t="str">
        <v>571</v>
      </c>
      <c r="N679" s="18" t="str">
        <v>5</v>
      </c>
      <c r="O679" s="18" t="str">
        <v>Normal</v>
      </c>
    </row>
    <row r="680" spans="12:15" x14ac:dyDescent="0.35">
      <c r="L680" s="18" t="str">
        <v>Minccino</v>
      </c>
      <c r="M680" s="18" t="str">
        <v>572</v>
      </c>
      <c r="N680" s="18" t="str">
        <v>5</v>
      </c>
      <c r="O680" s="18" t="str">
        <v>Normal</v>
      </c>
    </row>
    <row r="681" spans="12:15" x14ac:dyDescent="0.35">
      <c r="L681" s="18" t="str">
        <v>Cinccino</v>
      </c>
      <c r="M681" s="18" t="str">
        <v>573</v>
      </c>
      <c r="N681" s="18" t="str">
        <v>5</v>
      </c>
      <c r="O681" s="18" t="str">
        <v>Normal</v>
      </c>
    </row>
    <row r="682" spans="12:15" x14ac:dyDescent="0.35">
      <c r="L682" s="18" t="str">
        <v>Gothita</v>
      </c>
      <c r="M682" s="18" t="str">
        <v>574</v>
      </c>
      <c r="N682" s="18" t="str">
        <v>5</v>
      </c>
      <c r="O682" s="18" t="str">
        <v>Normal</v>
      </c>
    </row>
    <row r="683" spans="12:15" x14ac:dyDescent="0.35">
      <c r="L683" s="18" t="str">
        <v>Gothorita</v>
      </c>
      <c r="M683" s="18" t="str">
        <v>575</v>
      </c>
      <c r="N683" s="18" t="str">
        <v>5</v>
      </c>
      <c r="O683" s="18" t="str">
        <v>Normal</v>
      </c>
    </row>
    <row r="684" spans="12:15" x14ac:dyDescent="0.35">
      <c r="L684" s="18" t="str">
        <v>Gothitelle</v>
      </c>
      <c r="M684" s="18" t="str">
        <v>576</v>
      </c>
      <c r="N684" s="18" t="str">
        <v>5</v>
      </c>
      <c r="O684" s="18" t="str">
        <v>Normal</v>
      </c>
    </row>
    <row r="685" spans="12:15" x14ac:dyDescent="0.35">
      <c r="L685" s="18" t="str">
        <v>Solosis</v>
      </c>
      <c r="M685" s="18" t="str">
        <v>577</v>
      </c>
      <c r="N685" s="18" t="str">
        <v>5</v>
      </c>
      <c r="O685" s="18" t="str">
        <v>Normal</v>
      </c>
    </row>
    <row r="686" spans="12:15" x14ac:dyDescent="0.35">
      <c r="L686" s="18" t="str">
        <v>Duosion</v>
      </c>
      <c r="M686" s="18" t="str">
        <v>578</v>
      </c>
      <c r="N686" s="18" t="str">
        <v>5</v>
      </c>
      <c r="O686" s="18" t="str">
        <v>Normal</v>
      </c>
    </row>
    <row r="687" spans="12:15" x14ac:dyDescent="0.35">
      <c r="L687" s="18" t="str">
        <v>Reuniclus</v>
      </c>
      <c r="M687" s="18" t="str">
        <v>579</v>
      </c>
      <c r="N687" s="18" t="str">
        <v>5</v>
      </c>
      <c r="O687" s="18" t="str">
        <v>Normal</v>
      </c>
    </row>
    <row r="688" spans="12:15" x14ac:dyDescent="0.35">
      <c r="L688" s="18" t="str">
        <v>Ducklett</v>
      </c>
      <c r="M688" s="18" t="str">
        <v>580</v>
      </c>
      <c r="N688" s="18" t="str">
        <v>5</v>
      </c>
      <c r="O688" s="18" t="str">
        <v>Normal</v>
      </c>
    </row>
    <row r="689" spans="12:15" x14ac:dyDescent="0.35">
      <c r="L689" s="18" t="str">
        <v>Swanna</v>
      </c>
      <c r="M689" s="18" t="str">
        <v>581</v>
      </c>
      <c r="N689" s="18" t="str">
        <v>5</v>
      </c>
      <c r="O689" s="18" t="str">
        <v>Normal</v>
      </c>
    </row>
    <row r="690" spans="12:15" x14ac:dyDescent="0.35">
      <c r="L690" s="18" t="str">
        <v>Vanillite</v>
      </c>
      <c r="M690" s="18" t="str">
        <v>582</v>
      </c>
      <c r="N690" s="18" t="str">
        <v>5</v>
      </c>
      <c r="O690" s="18" t="str">
        <v>Normal</v>
      </c>
    </row>
    <row r="691" spans="12:15" x14ac:dyDescent="0.35">
      <c r="L691" s="18" t="str">
        <v>Vanillish</v>
      </c>
      <c r="M691" s="18" t="str">
        <v>583</v>
      </c>
      <c r="N691" s="18" t="str">
        <v>5</v>
      </c>
      <c r="O691" s="18" t="str">
        <v>Normal</v>
      </c>
    </row>
    <row r="692" spans="12:15" x14ac:dyDescent="0.35">
      <c r="L692" s="18" t="str">
        <v>Vanilluxe</v>
      </c>
      <c r="M692" s="18" t="str">
        <v>584</v>
      </c>
      <c r="N692" s="18" t="str">
        <v>5</v>
      </c>
      <c r="O692" s="18" t="str">
        <v>Normal</v>
      </c>
    </row>
    <row r="693" spans="12:15" x14ac:dyDescent="0.35">
      <c r="L693" s="18" t="str">
        <v>Deerling</v>
      </c>
      <c r="M693" s="18" t="str">
        <v>585</v>
      </c>
      <c r="N693" s="18" t="str">
        <v>5</v>
      </c>
      <c r="O693" s="18" t="str">
        <v>Normal</v>
      </c>
    </row>
    <row r="694" spans="12:15" x14ac:dyDescent="0.35">
      <c r="L694" s="18" t="str">
        <v>Sawsbuck</v>
      </c>
      <c r="M694" s="18" t="str">
        <v>586</v>
      </c>
      <c r="N694" s="18" t="str">
        <v>5</v>
      </c>
      <c r="O694" s="18" t="str">
        <v>Normal</v>
      </c>
    </row>
    <row r="695" spans="12:15" x14ac:dyDescent="0.35">
      <c r="L695" s="18" t="str">
        <v>Emolga</v>
      </c>
      <c r="M695" s="18" t="str">
        <v>587</v>
      </c>
      <c r="N695" s="18" t="str">
        <v>5</v>
      </c>
      <c r="O695" s="18" t="str">
        <v>Normal</v>
      </c>
    </row>
    <row r="696" spans="12:15" x14ac:dyDescent="0.35">
      <c r="L696" s="18" t="str">
        <v>Karrablast</v>
      </c>
      <c r="M696" s="18" t="str">
        <v>588</v>
      </c>
      <c r="N696" s="18" t="str">
        <v>5</v>
      </c>
      <c r="O696" s="18" t="str">
        <v>Normal</v>
      </c>
    </row>
    <row r="697" spans="12:15" x14ac:dyDescent="0.35">
      <c r="L697" s="18" t="str">
        <v>Escavalier</v>
      </c>
      <c r="M697" s="18" t="str">
        <v>589</v>
      </c>
      <c r="N697" s="18" t="str">
        <v>5</v>
      </c>
      <c r="O697" s="18" t="str">
        <v>Normal</v>
      </c>
    </row>
    <row r="698" spans="12:15" x14ac:dyDescent="0.35">
      <c r="L698" s="18" t="str">
        <v>Foongus</v>
      </c>
      <c r="M698" s="18" t="str">
        <v>590</v>
      </c>
      <c r="N698" s="18" t="str">
        <v>5</v>
      </c>
      <c r="O698" s="18" t="str">
        <v>Normal</v>
      </c>
    </row>
    <row r="699" spans="12:15" x14ac:dyDescent="0.35">
      <c r="L699" s="18" t="str">
        <v>Amoonguss</v>
      </c>
      <c r="M699" s="18" t="str">
        <v>591</v>
      </c>
      <c r="N699" s="18" t="str">
        <v>5</v>
      </c>
      <c r="O699" s="18" t="str">
        <v>Normal</v>
      </c>
    </row>
    <row r="700" spans="12:15" x14ac:dyDescent="0.35">
      <c r="L700" s="18" t="str">
        <v>Frillish</v>
      </c>
      <c r="M700" s="18" t="str">
        <v>592</v>
      </c>
      <c r="N700" s="18" t="str">
        <v>5</v>
      </c>
      <c r="O700" s="18" t="str">
        <v>Normal</v>
      </c>
    </row>
    <row r="701" spans="12:15" x14ac:dyDescent="0.35">
      <c r="L701" s="18" t="str">
        <v>Jellicent</v>
      </c>
      <c r="M701" s="18" t="str">
        <v>593</v>
      </c>
      <c r="N701" s="18" t="str">
        <v>5</v>
      </c>
      <c r="O701" s="18" t="str">
        <v>Normal</v>
      </c>
    </row>
    <row r="702" spans="12:15" x14ac:dyDescent="0.35">
      <c r="L702" s="18" t="str">
        <v>Alomomola</v>
      </c>
      <c r="M702" s="18" t="str">
        <v>594</v>
      </c>
      <c r="N702" s="18" t="str">
        <v>5</v>
      </c>
      <c r="O702" s="18" t="str">
        <v>Normal</v>
      </c>
    </row>
    <row r="703" spans="12:15" x14ac:dyDescent="0.35">
      <c r="L703" s="18" t="str">
        <v>Joltik</v>
      </c>
      <c r="M703" s="18" t="str">
        <v>595</v>
      </c>
      <c r="N703" s="18" t="str">
        <v>5</v>
      </c>
      <c r="O703" s="18" t="str">
        <v>Normal</v>
      </c>
    </row>
    <row r="704" spans="12:15" x14ac:dyDescent="0.35">
      <c r="L704" s="18" t="str">
        <v>Galvantula</v>
      </c>
      <c r="M704" s="18" t="str">
        <v>596</v>
      </c>
      <c r="N704" s="18" t="str">
        <v>5</v>
      </c>
      <c r="O704" s="18" t="str">
        <v>Normal</v>
      </c>
    </row>
    <row r="705" spans="12:15" x14ac:dyDescent="0.35">
      <c r="L705" s="18" t="str">
        <v>Ferroseed</v>
      </c>
      <c r="M705" s="18" t="str">
        <v>597</v>
      </c>
      <c r="N705" s="18" t="str">
        <v>5</v>
      </c>
      <c r="O705" s="18" t="str">
        <v>Normal</v>
      </c>
    </row>
    <row r="706" spans="12:15" x14ac:dyDescent="0.35">
      <c r="L706" s="18" t="str">
        <v>Ferrothorn</v>
      </c>
      <c r="M706" s="18" t="str">
        <v>598</v>
      </c>
      <c r="N706" s="18" t="str">
        <v>5</v>
      </c>
      <c r="O706" s="18" t="str">
        <v>Normal</v>
      </c>
    </row>
    <row r="707" spans="12:15" x14ac:dyDescent="0.35">
      <c r="L707" s="18" t="str">
        <v>Klink</v>
      </c>
      <c r="M707" s="18" t="str">
        <v>599</v>
      </c>
      <c r="N707" s="18" t="str">
        <v>5</v>
      </c>
      <c r="O707" s="18" t="str">
        <v>Normal</v>
      </c>
    </row>
    <row r="708" spans="12:15" x14ac:dyDescent="0.35">
      <c r="L708" s="18" t="str">
        <v>Klang</v>
      </c>
      <c r="M708" s="18" t="str">
        <v>600</v>
      </c>
      <c r="N708" s="18" t="str">
        <v>5</v>
      </c>
      <c r="O708" s="18" t="str">
        <v>Normal</v>
      </c>
    </row>
    <row r="709" spans="12:15" x14ac:dyDescent="0.35">
      <c r="L709" s="18" t="str">
        <v>Klinklang</v>
      </c>
      <c r="M709" s="18" t="str">
        <v>601</v>
      </c>
      <c r="N709" s="18" t="str">
        <v>5</v>
      </c>
      <c r="O709" s="18" t="str">
        <v>Normal</v>
      </c>
    </row>
    <row r="710" spans="12:15" x14ac:dyDescent="0.35">
      <c r="L710" s="18" t="str">
        <v>Tynamo</v>
      </c>
      <c r="M710" s="18" t="str">
        <v>602</v>
      </c>
      <c r="N710" s="18" t="str">
        <v>5</v>
      </c>
      <c r="O710" s="18" t="str">
        <v>Normal</v>
      </c>
    </row>
    <row r="711" spans="12:15" x14ac:dyDescent="0.35">
      <c r="L711" s="18" t="str">
        <v>Eelektrik</v>
      </c>
      <c r="M711" s="18" t="str">
        <v>603</v>
      </c>
      <c r="N711" s="18" t="str">
        <v>5</v>
      </c>
      <c r="O711" s="18" t="str">
        <v>Normal</v>
      </c>
    </row>
    <row r="712" spans="12:15" x14ac:dyDescent="0.35">
      <c r="L712" s="18" t="str">
        <v>Eelektross</v>
      </c>
      <c r="M712" s="18" t="str">
        <v>604</v>
      </c>
      <c r="N712" s="18" t="str">
        <v>5</v>
      </c>
      <c r="O712" s="18" t="str">
        <v>Normal</v>
      </c>
    </row>
    <row r="713" spans="12:15" x14ac:dyDescent="0.35">
      <c r="L713" s="18" t="str">
        <v>Elgyem</v>
      </c>
      <c r="M713" s="18" t="str">
        <v>605</v>
      </c>
      <c r="N713" s="18" t="str">
        <v>5</v>
      </c>
      <c r="O713" s="18" t="str">
        <v>Normal</v>
      </c>
    </row>
    <row r="714" spans="12:15" x14ac:dyDescent="0.35">
      <c r="L714" s="18" t="str">
        <v>Beheeyem</v>
      </c>
      <c r="M714" s="18" t="str">
        <v>606</v>
      </c>
      <c r="N714" s="18" t="str">
        <v>5</v>
      </c>
      <c r="O714" s="18" t="str">
        <v>Normal</v>
      </c>
    </row>
    <row r="715" spans="12:15" x14ac:dyDescent="0.35">
      <c r="L715" s="18" t="str">
        <v>Litwick</v>
      </c>
      <c r="M715" s="18" t="str">
        <v>607</v>
      </c>
      <c r="N715" s="18" t="str">
        <v>5</v>
      </c>
      <c r="O715" s="18" t="str">
        <v>Normal</v>
      </c>
    </row>
    <row r="716" spans="12:15" x14ac:dyDescent="0.35">
      <c r="L716" s="18" t="str">
        <v>Lampent</v>
      </c>
      <c r="M716" s="18" t="str">
        <v>608</v>
      </c>
      <c r="N716" s="18" t="str">
        <v>5</v>
      </c>
      <c r="O716" s="18" t="str">
        <v>Normal</v>
      </c>
    </row>
    <row r="717" spans="12:15" x14ac:dyDescent="0.35">
      <c r="L717" s="18" t="str">
        <v>Chandelure</v>
      </c>
      <c r="M717" s="18" t="str">
        <v>609</v>
      </c>
      <c r="N717" s="18" t="str">
        <v>5</v>
      </c>
      <c r="O717" s="18" t="str">
        <v>Normal</v>
      </c>
    </row>
    <row r="718" spans="12:15" x14ac:dyDescent="0.35">
      <c r="L718" s="18" t="str">
        <v>Axew</v>
      </c>
      <c r="M718" s="18" t="str">
        <v>610</v>
      </c>
      <c r="N718" s="18" t="str">
        <v>5</v>
      </c>
      <c r="O718" s="18" t="str">
        <v>Normal</v>
      </c>
    </row>
    <row r="719" spans="12:15" x14ac:dyDescent="0.35">
      <c r="L719" s="18" t="str">
        <v>Fraxure</v>
      </c>
      <c r="M719" s="18" t="str">
        <v>611</v>
      </c>
      <c r="N719" s="18" t="str">
        <v>5</v>
      </c>
      <c r="O719" s="18" t="str">
        <v>Normal</v>
      </c>
    </row>
    <row r="720" spans="12:15" x14ac:dyDescent="0.35">
      <c r="L720" s="18" t="str">
        <v>Haxorus</v>
      </c>
      <c r="M720" s="18" t="str">
        <v>612</v>
      </c>
      <c r="N720" s="18" t="str">
        <v>5</v>
      </c>
      <c r="O720" s="18" t="str">
        <v>Normal</v>
      </c>
    </row>
    <row r="721" spans="12:15" x14ac:dyDescent="0.35">
      <c r="L721" s="18" t="str">
        <v>Cubchoo</v>
      </c>
      <c r="M721" s="18" t="str">
        <v>613</v>
      </c>
      <c r="N721" s="18" t="str">
        <v>5</v>
      </c>
      <c r="O721" s="18" t="str">
        <v>Normal</v>
      </c>
    </row>
    <row r="722" spans="12:15" x14ac:dyDescent="0.35">
      <c r="L722" s="18" t="str">
        <v>Beartic</v>
      </c>
      <c r="M722" s="18" t="str">
        <v>614</v>
      </c>
      <c r="N722" s="18" t="str">
        <v>5</v>
      </c>
      <c r="O722" s="18" t="str">
        <v>Normal</v>
      </c>
    </row>
    <row r="723" spans="12:15" x14ac:dyDescent="0.35">
      <c r="L723" s="18" t="str">
        <v>Cryogonal</v>
      </c>
      <c r="M723" s="18" t="str">
        <v>615</v>
      </c>
      <c r="N723" s="18" t="str">
        <v>5</v>
      </c>
      <c r="O723" s="18" t="str">
        <v>Normal</v>
      </c>
    </row>
    <row r="724" spans="12:15" x14ac:dyDescent="0.35">
      <c r="L724" s="18" t="str">
        <v>Shelmet</v>
      </c>
      <c r="M724" s="18" t="str">
        <v>616</v>
      </c>
      <c r="N724" s="18" t="str">
        <v>5</v>
      </c>
      <c r="O724" s="18" t="str">
        <v>Normal</v>
      </c>
    </row>
    <row r="725" spans="12:15" x14ac:dyDescent="0.35">
      <c r="L725" s="18" t="str">
        <v>Accelgor</v>
      </c>
      <c r="M725" s="18" t="str">
        <v>617</v>
      </c>
      <c r="N725" s="18" t="str">
        <v>5</v>
      </c>
      <c r="O725" s="18" t="str">
        <v>Normal</v>
      </c>
    </row>
    <row r="726" spans="12:15" x14ac:dyDescent="0.35">
      <c r="L726" s="18" t="str">
        <v>Stunfisk</v>
      </c>
      <c r="M726" s="18" t="str">
        <v>618</v>
      </c>
      <c r="N726" s="18" t="str">
        <v>5</v>
      </c>
      <c r="O726" s="18" t="str">
        <v>Normal</v>
      </c>
    </row>
    <row r="727" spans="12:15" x14ac:dyDescent="0.35">
      <c r="L727" s="18" t="str">
        <v>Galarian Stunfisk</v>
      </c>
      <c r="M727" s="18" t="str">
        <v>618</v>
      </c>
      <c r="N727" s="18" t="str">
        <v>5</v>
      </c>
      <c r="O727" s="18" t="str">
        <v>Normal</v>
      </c>
    </row>
    <row r="728" spans="12:15" x14ac:dyDescent="0.35">
      <c r="L728" s="18" t="str">
        <v>Mienfoo</v>
      </c>
      <c r="M728" s="18" t="str">
        <v>619</v>
      </c>
      <c r="N728" s="18" t="str">
        <v>5</v>
      </c>
      <c r="O728" s="18" t="str">
        <v>Normal</v>
      </c>
    </row>
    <row r="729" spans="12:15" x14ac:dyDescent="0.35">
      <c r="L729" s="18" t="str">
        <v>Mienshao</v>
      </c>
      <c r="M729" s="18" t="str">
        <v>620</v>
      </c>
      <c r="N729" s="18" t="str">
        <v>5</v>
      </c>
      <c r="O729" s="18" t="str">
        <v>Normal</v>
      </c>
    </row>
    <row r="730" spans="12:15" x14ac:dyDescent="0.35">
      <c r="L730" s="18" t="str">
        <v>Druddigon</v>
      </c>
      <c r="M730" s="18" t="str">
        <v>621</v>
      </c>
      <c r="N730" s="18" t="str">
        <v>5</v>
      </c>
      <c r="O730" s="18" t="str">
        <v>Normal</v>
      </c>
    </row>
    <row r="731" spans="12:15" x14ac:dyDescent="0.35">
      <c r="L731" s="18" t="str">
        <v>Golett</v>
      </c>
      <c r="M731" s="18" t="str">
        <v>622</v>
      </c>
      <c r="N731" s="18" t="str">
        <v>5</v>
      </c>
      <c r="O731" s="18" t="str">
        <v>Normal</v>
      </c>
    </row>
    <row r="732" spans="12:15" x14ac:dyDescent="0.35">
      <c r="L732" s="18" t="str">
        <v>Golurk</v>
      </c>
      <c r="M732" s="18" t="str">
        <v>623</v>
      </c>
      <c r="N732" s="18" t="str">
        <v>5</v>
      </c>
      <c r="O732" s="18" t="str">
        <v>Normal</v>
      </c>
    </row>
    <row r="733" spans="12:15" x14ac:dyDescent="0.35">
      <c r="L733" s="18" t="str">
        <v>Pawniard</v>
      </c>
      <c r="M733" s="18" t="str">
        <v>624</v>
      </c>
      <c r="N733" s="18" t="str">
        <v>5</v>
      </c>
      <c r="O733" s="18" t="str">
        <v>Normal</v>
      </c>
    </row>
    <row r="734" spans="12:15" x14ac:dyDescent="0.35">
      <c r="L734" s="18" t="str">
        <v>Bisharp</v>
      </c>
      <c r="M734" s="18" t="str">
        <v>625</v>
      </c>
      <c r="N734" s="18" t="str">
        <v>5</v>
      </c>
      <c r="O734" s="18" t="str">
        <v>Normal</v>
      </c>
    </row>
    <row r="735" spans="12:15" x14ac:dyDescent="0.35">
      <c r="L735" s="18" t="str">
        <v>Bouffalant</v>
      </c>
      <c r="M735" s="18" t="str">
        <v>626</v>
      </c>
      <c r="N735" s="18" t="str">
        <v>5</v>
      </c>
      <c r="O735" s="18" t="str">
        <v>Normal</v>
      </c>
    </row>
    <row r="736" spans="12:15" x14ac:dyDescent="0.35">
      <c r="L736" s="18" t="str">
        <v>Rufflet</v>
      </c>
      <c r="M736" s="18" t="str">
        <v>627</v>
      </c>
      <c r="N736" s="18" t="str">
        <v>5</v>
      </c>
      <c r="O736" s="18" t="str">
        <v>Normal</v>
      </c>
    </row>
    <row r="737" spans="12:15" x14ac:dyDescent="0.35">
      <c r="L737" s="18" t="str">
        <v>Braviary</v>
      </c>
      <c r="M737" s="18" t="str">
        <v>628</v>
      </c>
      <c r="N737" s="18" t="str">
        <v>5</v>
      </c>
      <c r="O737" s="18" t="str">
        <v>Normal</v>
      </c>
    </row>
    <row r="738" spans="12:15" x14ac:dyDescent="0.35">
      <c r="L738" s="18" t="str">
        <v>Vullaby</v>
      </c>
      <c r="M738" s="18" t="str">
        <v>629</v>
      </c>
      <c r="N738" s="18" t="str">
        <v>5</v>
      </c>
      <c r="O738" s="18" t="str">
        <v>Normal</v>
      </c>
    </row>
    <row r="739" spans="12:15" x14ac:dyDescent="0.35">
      <c r="L739" s="18" t="str">
        <v>Mandibuzz</v>
      </c>
      <c r="M739" s="18" t="str">
        <v>630</v>
      </c>
      <c r="N739" s="18" t="str">
        <v>5</v>
      </c>
      <c r="O739" s="18" t="str">
        <v>Normal</v>
      </c>
    </row>
    <row r="740" spans="12:15" x14ac:dyDescent="0.35">
      <c r="L740" s="18" t="str">
        <v>Heatmor</v>
      </c>
      <c r="M740" s="18" t="str">
        <v>631</v>
      </c>
      <c r="N740" s="18" t="str">
        <v>5</v>
      </c>
      <c r="O740" s="18" t="str">
        <v>Normal</v>
      </c>
    </row>
    <row r="741" spans="12:15" x14ac:dyDescent="0.35">
      <c r="L741" s="18" t="str">
        <v>Durant</v>
      </c>
      <c r="M741" s="18" t="str">
        <v>632</v>
      </c>
      <c r="N741" s="18" t="str">
        <v>5</v>
      </c>
      <c r="O741" s="18" t="str">
        <v>Normal</v>
      </c>
    </row>
    <row r="742" spans="12:15" x14ac:dyDescent="0.35">
      <c r="L742" s="18" t="str">
        <v>Deino</v>
      </c>
      <c r="M742" s="18" t="str">
        <v>633</v>
      </c>
      <c r="N742" s="18" t="str">
        <v>5</v>
      </c>
      <c r="O742" s="18" t="str">
        <v>Normal</v>
      </c>
    </row>
    <row r="743" spans="12:15" x14ac:dyDescent="0.35">
      <c r="L743" s="18" t="str">
        <v>Zweilous</v>
      </c>
      <c r="M743" s="18" t="str">
        <v>634</v>
      </c>
      <c r="N743" s="18" t="str">
        <v>5</v>
      </c>
      <c r="O743" s="18" t="str">
        <v>Normal</v>
      </c>
    </row>
    <row r="744" spans="12:15" x14ac:dyDescent="0.35">
      <c r="L744" s="18" t="str">
        <v>Hydreigon</v>
      </c>
      <c r="M744" s="18" t="str">
        <v>635</v>
      </c>
      <c r="N744" s="18" t="str">
        <v>5</v>
      </c>
      <c r="O744" s="18" t="str">
        <v>Normal</v>
      </c>
    </row>
    <row r="745" spans="12:15" x14ac:dyDescent="0.35">
      <c r="L745" s="18" t="str">
        <v>Larvesta</v>
      </c>
      <c r="M745" s="18" t="str">
        <v>636</v>
      </c>
      <c r="N745" s="18" t="str">
        <v>5</v>
      </c>
      <c r="O745" s="18" t="str">
        <v>Normal</v>
      </c>
    </row>
    <row r="746" spans="12:15" x14ac:dyDescent="0.35">
      <c r="L746" s="18" t="str">
        <v>Volcarona</v>
      </c>
      <c r="M746" s="18" t="str">
        <v>637</v>
      </c>
      <c r="N746" s="18" t="str">
        <v>5</v>
      </c>
      <c r="O746" s="18" t="str">
        <v>Normal</v>
      </c>
    </row>
    <row r="747" spans="12:15" x14ac:dyDescent="0.35">
      <c r="L747" s="18" t="str">
        <v>Cobalion</v>
      </c>
      <c r="M747" s="18" t="str">
        <v>638</v>
      </c>
      <c r="N747" s="18" t="str">
        <v>5</v>
      </c>
      <c r="O747" s="18" t="str">
        <v>Sub Legendary</v>
      </c>
    </row>
    <row r="748" spans="12:15" x14ac:dyDescent="0.35">
      <c r="L748" s="18" t="str">
        <v>Terrakion</v>
      </c>
      <c r="M748" s="18" t="str">
        <v>639</v>
      </c>
      <c r="N748" s="18" t="str">
        <v>5</v>
      </c>
      <c r="O748" s="18" t="str">
        <v>Sub Legendary</v>
      </c>
    </row>
    <row r="749" spans="12:15" x14ac:dyDescent="0.35">
      <c r="L749" s="18" t="str">
        <v>Virizion</v>
      </c>
      <c r="M749" s="18" t="str">
        <v>640</v>
      </c>
      <c r="N749" s="18" t="str">
        <v>5</v>
      </c>
      <c r="O749" s="18" t="str">
        <v>Sub Legendary</v>
      </c>
    </row>
    <row r="750" spans="12:15" x14ac:dyDescent="0.35">
      <c r="L750" s="18" t="str">
        <v>Tornadus Incarnate Forme</v>
      </c>
      <c r="M750" s="18" t="str">
        <v>641</v>
      </c>
      <c r="N750" s="18" t="str">
        <v>5</v>
      </c>
      <c r="O750" s="18" t="str">
        <v>Sub Legendary</v>
      </c>
    </row>
    <row r="751" spans="12:15" x14ac:dyDescent="0.35">
      <c r="L751" s="18" t="str">
        <v>Tornadus Therian Forme</v>
      </c>
      <c r="M751" s="18" t="str">
        <v>641</v>
      </c>
      <c r="N751" s="18" t="str">
        <v>5</v>
      </c>
      <c r="O751" s="18" t="str">
        <v>Sub Legendary</v>
      </c>
    </row>
    <row r="752" spans="12:15" x14ac:dyDescent="0.35">
      <c r="L752" s="18" t="str">
        <v>Thundurus Incarnate Forme</v>
      </c>
      <c r="M752" s="18" t="str">
        <v>642</v>
      </c>
      <c r="N752" s="18" t="str">
        <v>5</v>
      </c>
      <c r="O752" s="18" t="str">
        <v>Sub Legendary</v>
      </c>
    </row>
    <row r="753" spans="12:15" x14ac:dyDescent="0.35">
      <c r="L753" s="18" t="str">
        <v>Thundurus Therian Forme</v>
      </c>
      <c r="M753" s="18" t="str">
        <v>642</v>
      </c>
      <c r="N753" s="18" t="str">
        <v>5</v>
      </c>
      <c r="O753" s="18" t="str">
        <v>Sub Legendary</v>
      </c>
    </row>
    <row r="754" spans="12:15" x14ac:dyDescent="0.35">
      <c r="L754" s="18" t="str">
        <v>Reshiram</v>
      </c>
      <c r="M754" s="18" t="str">
        <v>643</v>
      </c>
      <c r="N754" s="18" t="str">
        <v>5</v>
      </c>
      <c r="O754" s="18" t="str">
        <v>Legendary</v>
      </c>
    </row>
    <row r="755" spans="12:15" x14ac:dyDescent="0.35">
      <c r="L755" s="18" t="str">
        <v>Zekrom</v>
      </c>
      <c r="M755" s="18" t="str">
        <v>644</v>
      </c>
      <c r="N755" s="18" t="str">
        <v>5</v>
      </c>
      <c r="O755" s="18" t="str">
        <v>Legendary</v>
      </c>
    </row>
    <row r="756" spans="12:15" x14ac:dyDescent="0.35">
      <c r="L756" s="18" t="str">
        <v>Landorus Incarnate Forme</v>
      </c>
      <c r="M756" s="18" t="str">
        <v>645</v>
      </c>
      <c r="N756" s="18" t="str">
        <v>5</v>
      </c>
      <c r="O756" s="18" t="str">
        <v>Sub Legendary</v>
      </c>
    </row>
    <row r="757" spans="12:15" x14ac:dyDescent="0.35">
      <c r="L757" s="18" t="str">
        <v>Landorus Therian Forme</v>
      </c>
      <c r="M757" s="18" t="str">
        <v>645</v>
      </c>
      <c r="N757" s="18" t="str">
        <v>5</v>
      </c>
      <c r="O757" s="18" t="str">
        <v>Sub Legendary</v>
      </c>
    </row>
    <row r="758" spans="12:15" x14ac:dyDescent="0.35">
      <c r="L758" s="18" t="str">
        <v>Kyurem</v>
      </c>
      <c r="M758" s="18" t="str">
        <v>646</v>
      </c>
      <c r="N758" s="18" t="str">
        <v>5</v>
      </c>
      <c r="O758" s="18" t="str">
        <v>Legendary</v>
      </c>
    </row>
    <row r="759" spans="12:15" x14ac:dyDescent="0.35">
      <c r="L759" s="18" t="str">
        <v>Black Kyurem</v>
      </c>
      <c r="M759" s="18" t="str">
        <v>646</v>
      </c>
      <c r="N759" s="18" t="str">
        <v>5</v>
      </c>
      <c r="O759" s="18" t="str">
        <v>Legendary</v>
      </c>
    </row>
    <row r="760" spans="12:15" x14ac:dyDescent="0.35">
      <c r="L760" s="18" t="str">
        <v>White Kyurem</v>
      </c>
      <c r="M760" s="18" t="str">
        <v>646</v>
      </c>
      <c r="N760" s="18" t="str">
        <v>5</v>
      </c>
      <c r="O760" s="18" t="str">
        <v>Legendary</v>
      </c>
    </row>
    <row r="761" spans="12:15" x14ac:dyDescent="0.35">
      <c r="L761" s="18" t="str">
        <v>Keldeo Ordinary Forme</v>
      </c>
      <c r="M761" s="18" t="str">
        <v>647</v>
      </c>
      <c r="N761" s="18" t="str">
        <v>5</v>
      </c>
      <c r="O761" s="18" t="str">
        <v>Mythical</v>
      </c>
    </row>
    <row r="762" spans="12:15" x14ac:dyDescent="0.35">
      <c r="L762" s="18" t="str">
        <v>Keldeo Resolute Forme</v>
      </c>
      <c r="M762" s="18" t="str">
        <v>647</v>
      </c>
      <c r="N762" s="18" t="str">
        <v>5</v>
      </c>
      <c r="O762" s="18" t="str">
        <v>Mythical</v>
      </c>
    </row>
    <row r="763" spans="12:15" x14ac:dyDescent="0.35">
      <c r="L763" s="18" t="str">
        <v>Meloetta Aria Forme</v>
      </c>
      <c r="M763" s="18" t="str">
        <v>648</v>
      </c>
      <c r="N763" s="18" t="str">
        <v>5</v>
      </c>
      <c r="O763" s="18" t="str">
        <v>Mythical</v>
      </c>
    </row>
    <row r="764" spans="12:15" x14ac:dyDescent="0.35">
      <c r="L764" s="18" t="str">
        <v>Meloetta Pirouette Forme</v>
      </c>
      <c r="M764" s="18" t="str">
        <v>648</v>
      </c>
      <c r="N764" s="18" t="str">
        <v>5</v>
      </c>
      <c r="O764" s="18" t="str">
        <v>Mythical</v>
      </c>
    </row>
    <row r="765" spans="12:15" x14ac:dyDescent="0.35">
      <c r="L765" s="18" t="str">
        <v>Genesect</v>
      </c>
      <c r="M765" s="18" t="str">
        <v>649</v>
      </c>
      <c r="N765" s="18" t="str">
        <v>5</v>
      </c>
      <c r="O765" s="18" t="str">
        <v>Mythical</v>
      </c>
    </row>
    <row r="766" spans="12:15" x14ac:dyDescent="0.35">
      <c r="L766" s="18" t="str">
        <v>Chespin</v>
      </c>
      <c r="M766" s="18" t="str">
        <v>650</v>
      </c>
      <c r="N766" s="18" t="str">
        <v>6</v>
      </c>
      <c r="O766" s="18" t="str">
        <v>Normal</v>
      </c>
    </row>
    <row r="767" spans="12:15" x14ac:dyDescent="0.35">
      <c r="L767" s="18" t="str">
        <v>Quilladin</v>
      </c>
      <c r="M767" s="18" t="str">
        <v>651</v>
      </c>
      <c r="N767" s="18" t="str">
        <v>6</v>
      </c>
      <c r="O767" s="18" t="str">
        <v>Normal</v>
      </c>
    </row>
    <row r="768" spans="12:15" x14ac:dyDescent="0.35">
      <c r="L768" s="18" t="str">
        <v>Chesnaught</v>
      </c>
      <c r="M768" s="18" t="str">
        <v>652</v>
      </c>
      <c r="N768" s="18" t="str">
        <v>6</v>
      </c>
      <c r="O768" s="18" t="str">
        <v>Normal</v>
      </c>
    </row>
    <row r="769" spans="12:15" x14ac:dyDescent="0.35">
      <c r="L769" s="18" t="str">
        <v>Fennekin</v>
      </c>
      <c r="M769" s="18" t="str">
        <v>653</v>
      </c>
      <c r="N769" s="18" t="str">
        <v>6</v>
      </c>
      <c r="O769" s="18" t="str">
        <v>Normal</v>
      </c>
    </row>
    <row r="770" spans="12:15" x14ac:dyDescent="0.35">
      <c r="L770" s="18" t="str">
        <v>Braixen</v>
      </c>
      <c r="M770" s="18" t="str">
        <v>654</v>
      </c>
      <c r="N770" s="18" t="str">
        <v>6</v>
      </c>
      <c r="O770" s="18" t="str">
        <v>Normal</v>
      </c>
    </row>
    <row r="771" spans="12:15" x14ac:dyDescent="0.35">
      <c r="L771" s="18" t="str">
        <v>Delphox</v>
      </c>
      <c r="M771" s="18" t="str">
        <v>655</v>
      </c>
      <c r="N771" s="18" t="str">
        <v>6</v>
      </c>
      <c r="O771" s="18" t="str">
        <v>Normal</v>
      </c>
    </row>
    <row r="772" spans="12:15" x14ac:dyDescent="0.35">
      <c r="L772" s="18" t="str">
        <v>Froakie</v>
      </c>
      <c r="M772" s="18" t="str">
        <v>656</v>
      </c>
      <c r="N772" s="18" t="str">
        <v>6</v>
      </c>
      <c r="O772" s="18" t="str">
        <v>Normal</v>
      </c>
    </row>
    <row r="773" spans="12:15" x14ac:dyDescent="0.35">
      <c r="L773" s="18" t="str">
        <v>Frogadier</v>
      </c>
      <c r="M773" s="18" t="str">
        <v>657</v>
      </c>
      <c r="N773" s="18" t="str">
        <v>6</v>
      </c>
      <c r="O773" s="18" t="str">
        <v>Normal</v>
      </c>
    </row>
    <row r="774" spans="12:15" x14ac:dyDescent="0.35">
      <c r="L774" s="18" t="str">
        <v>Greninja</v>
      </c>
      <c r="M774" s="18" t="str">
        <v>658</v>
      </c>
      <c r="N774" s="18" t="str">
        <v>6</v>
      </c>
      <c r="O774" s="18" t="str">
        <v>Normal</v>
      </c>
    </row>
    <row r="775" spans="12:15" x14ac:dyDescent="0.35">
      <c r="L775" s="18" t="str">
        <v>Ash-Greninja</v>
      </c>
      <c r="M775" s="18" t="str">
        <v>658</v>
      </c>
      <c r="N775" s="18" t="str">
        <v>6</v>
      </c>
      <c r="O775" s="18" t="str">
        <v>Normal</v>
      </c>
    </row>
    <row r="776" spans="12:15" x14ac:dyDescent="0.35">
      <c r="L776" s="18" t="str">
        <v>Bunnelby</v>
      </c>
      <c r="M776" s="18" t="str">
        <v>659</v>
      </c>
      <c r="N776" s="18" t="str">
        <v>6</v>
      </c>
      <c r="O776" s="18" t="str">
        <v>Normal</v>
      </c>
    </row>
    <row r="777" spans="12:15" x14ac:dyDescent="0.35">
      <c r="L777" s="18" t="str">
        <v>Diggersby</v>
      </c>
      <c r="M777" s="18" t="str">
        <v>660</v>
      </c>
      <c r="N777" s="18" t="str">
        <v>6</v>
      </c>
      <c r="O777" s="18" t="str">
        <v>Normal</v>
      </c>
    </row>
    <row r="778" spans="12:15" x14ac:dyDescent="0.35">
      <c r="L778" s="18" t="str">
        <v>Fletchling</v>
      </c>
      <c r="M778" s="18" t="str">
        <v>661</v>
      </c>
      <c r="N778" s="18" t="str">
        <v>6</v>
      </c>
      <c r="O778" s="18" t="str">
        <v>Normal</v>
      </c>
    </row>
    <row r="779" spans="12:15" x14ac:dyDescent="0.35">
      <c r="L779" s="18" t="str">
        <v>Fletchinder</v>
      </c>
      <c r="M779" s="18" t="str">
        <v>662</v>
      </c>
      <c r="N779" s="18" t="str">
        <v>6</v>
      </c>
      <c r="O779" s="18" t="str">
        <v>Normal</v>
      </c>
    </row>
    <row r="780" spans="12:15" x14ac:dyDescent="0.35">
      <c r="L780" s="18" t="str">
        <v>Talonflame</v>
      </c>
      <c r="M780" s="18" t="str">
        <v>663</v>
      </c>
      <c r="N780" s="18" t="str">
        <v>6</v>
      </c>
      <c r="O780" s="18" t="str">
        <v>Normal</v>
      </c>
    </row>
    <row r="781" spans="12:15" x14ac:dyDescent="0.35">
      <c r="L781" s="18" t="str">
        <v>Scatterbug</v>
      </c>
      <c r="M781" s="18" t="str">
        <v>664</v>
      </c>
      <c r="N781" s="18" t="str">
        <v>6</v>
      </c>
      <c r="O781" s="18" t="str">
        <v>Normal</v>
      </c>
    </row>
    <row r="782" spans="12:15" x14ac:dyDescent="0.35">
      <c r="L782" s="18" t="str">
        <v>Spewpa</v>
      </c>
      <c r="M782" s="18" t="str">
        <v>665</v>
      </c>
      <c r="N782" s="18" t="str">
        <v>6</v>
      </c>
      <c r="O782" s="18" t="str">
        <v>Normal</v>
      </c>
    </row>
    <row r="783" spans="12:15" x14ac:dyDescent="0.35">
      <c r="L783" s="18" t="str">
        <v>Vivillon</v>
      </c>
      <c r="M783" s="18" t="str">
        <v>666</v>
      </c>
      <c r="N783" s="18" t="str">
        <v>6</v>
      </c>
      <c r="O783" s="18" t="str">
        <v>Normal</v>
      </c>
    </row>
    <row r="784" spans="12:15" x14ac:dyDescent="0.35">
      <c r="L784" s="18" t="str">
        <v>Litleo</v>
      </c>
      <c r="M784" s="18" t="str">
        <v>667</v>
      </c>
      <c r="N784" s="18" t="str">
        <v>6</v>
      </c>
      <c r="O784" s="18" t="str">
        <v>Normal</v>
      </c>
    </row>
    <row r="785" spans="12:15" x14ac:dyDescent="0.35">
      <c r="L785" s="18" t="str">
        <v>Pyroar</v>
      </c>
      <c r="M785" s="18" t="str">
        <v>668</v>
      </c>
      <c r="N785" s="18" t="str">
        <v>6</v>
      </c>
      <c r="O785" s="18" t="str">
        <v>Normal</v>
      </c>
    </row>
    <row r="786" spans="12:15" x14ac:dyDescent="0.35">
      <c r="L786" s="18" t="str">
        <v>FlabĂ©bĂ©</v>
      </c>
      <c r="M786" s="18" t="str">
        <v>669</v>
      </c>
      <c r="N786" s="18" t="str">
        <v>6</v>
      </c>
      <c r="O786" s="18" t="str">
        <v>Normal</v>
      </c>
    </row>
    <row r="787" spans="12:15" x14ac:dyDescent="0.35">
      <c r="L787" s="18" t="str">
        <v>Floette</v>
      </c>
      <c r="M787" s="18" t="str">
        <v>670</v>
      </c>
      <c r="N787" s="18" t="str">
        <v>6</v>
      </c>
      <c r="O787" s="18" t="str">
        <v>Normal</v>
      </c>
    </row>
    <row r="788" spans="12:15" x14ac:dyDescent="0.35">
      <c r="L788" s="18" t="str">
        <v>Florges</v>
      </c>
      <c r="M788" s="18" t="str">
        <v>671</v>
      </c>
      <c r="N788" s="18" t="str">
        <v>6</v>
      </c>
      <c r="O788" s="18" t="str">
        <v>Normal</v>
      </c>
    </row>
    <row r="789" spans="12:15" x14ac:dyDescent="0.35">
      <c r="L789" s="18" t="str">
        <v>Skiddo</v>
      </c>
      <c r="M789" s="18" t="str">
        <v>672</v>
      </c>
      <c r="N789" s="18" t="str">
        <v>6</v>
      </c>
      <c r="O789" s="18" t="str">
        <v>Normal</v>
      </c>
    </row>
    <row r="790" spans="12:15" x14ac:dyDescent="0.35">
      <c r="L790" s="18" t="str">
        <v>Gogoat</v>
      </c>
      <c r="M790" s="18" t="str">
        <v>673</v>
      </c>
      <c r="N790" s="18" t="str">
        <v>6</v>
      </c>
      <c r="O790" s="18" t="str">
        <v>Normal</v>
      </c>
    </row>
    <row r="791" spans="12:15" x14ac:dyDescent="0.35">
      <c r="L791" s="18" t="str">
        <v>Pancham</v>
      </c>
      <c r="M791" s="18" t="str">
        <v>674</v>
      </c>
      <c r="N791" s="18" t="str">
        <v>6</v>
      </c>
      <c r="O791" s="18" t="str">
        <v>Normal</v>
      </c>
    </row>
    <row r="792" spans="12:15" x14ac:dyDescent="0.35">
      <c r="L792" s="18" t="str">
        <v>Pangoro</v>
      </c>
      <c r="M792" s="18" t="str">
        <v>675</v>
      </c>
      <c r="N792" s="18" t="str">
        <v>6</v>
      </c>
      <c r="O792" s="18" t="str">
        <v>Normal</v>
      </c>
    </row>
    <row r="793" spans="12:15" x14ac:dyDescent="0.35">
      <c r="L793" s="18" t="str">
        <v>Furfrou</v>
      </c>
      <c r="M793" s="18" t="str">
        <v>676</v>
      </c>
      <c r="N793" s="18" t="str">
        <v>6</v>
      </c>
      <c r="O793" s="18" t="str">
        <v>Normal</v>
      </c>
    </row>
    <row r="794" spans="12:15" x14ac:dyDescent="0.35">
      <c r="L794" s="18" t="str">
        <v>Espurr</v>
      </c>
      <c r="M794" s="18" t="str">
        <v>677</v>
      </c>
      <c r="N794" s="18" t="str">
        <v>6</v>
      </c>
      <c r="O794" s="18" t="str">
        <v>Normal</v>
      </c>
    </row>
    <row r="795" spans="12:15" x14ac:dyDescent="0.35">
      <c r="L795" s="18" t="str">
        <v>Meowstic Male</v>
      </c>
      <c r="M795" s="18" t="str">
        <v>678</v>
      </c>
      <c r="N795" s="18" t="str">
        <v>6</v>
      </c>
      <c r="O795" s="18" t="str">
        <v>Normal</v>
      </c>
    </row>
    <row r="796" spans="12:15" x14ac:dyDescent="0.35">
      <c r="L796" s="18" t="str">
        <v>Meowstic Female</v>
      </c>
      <c r="M796" s="18" t="str">
        <v>678</v>
      </c>
      <c r="N796" s="18" t="str">
        <v>6</v>
      </c>
      <c r="O796" s="18" t="str">
        <v>Normal</v>
      </c>
    </row>
    <row r="797" spans="12:15" x14ac:dyDescent="0.35">
      <c r="L797" s="18" t="str">
        <v>Honedge</v>
      </c>
      <c r="M797" s="18" t="str">
        <v>679</v>
      </c>
      <c r="N797" s="18" t="str">
        <v>6</v>
      </c>
      <c r="O797" s="18" t="str">
        <v>Normal</v>
      </c>
    </row>
    <row r="798" spans="12:15" x14ac:dyDescent="0.35">
      <c r="L798" s="18" t="str">
        <v>Doublade</v>
      </c>
      <c r="M798" s="18" t="str">
        <v>680</v>
      </c>
      <c r="N798" s="18" t="str">
        <v>6</v>
      </c>
      <c r="O798" s="18" t="str">
        <v>Normal</v>
      </c>
    </row>
    <row r="799" spans="12:15" x14ac:dyDescent="0.35">
      <c r="L799" s="18" t="str">
        <v>Aegislash Blade Forme</v>
      </c>
      <c r="M799" s="18" t="str">
        <v>681</v>
      </c>
      <c r="N799" s="18" t="str">
        <v>6</v>
      </c>
      <c r="O799" s="18" t="str">
        <v>Normal</v>
      </c>
    </row>
    <row r="800" spans="12:15" x14ac:dyDescent="0.35">
      <c r="L800" s="18" t="str">
        <v>Aegislash Shield Forme</v>
      </c>
      <c r="M800" s="18" t="str">
        <v>681</v>
      </c>
      <c r="N800" s="18" t="str">
        <v>6</v>
      </c>
      <c r="O800" s="18" t="str">
        <v>Normal</v>
      </c>
    </row>
    <row r="801" spans="12:15" x14ac:dyDescent="0.35">
      <c r="L801" s="18" t="str">
        <v>Spritzee</v>
      </c>
      <c r="M801" s="18" t="str">
        <v>682</v>
      </c>
      <c r="N801" s="18" t="str">
        <v>6</v>
      </c>
      <c r="O801" s="18" t="str">
        <v>Normal</v>
      </c>
    </row>
    <row r="802" spans="12:15" x14ac:dyDescent="0.35">
      <c r="L802" s="18" t="str">
        <v>Aromatisse</v>
      </c>
      <c r="M802" s="18" t="str">
        <v>683</v>
      </c>
      <c r="N802" s="18" t="str">
        <v>6</v>
      </c>
      <c r="O802" s="18" t="str">
        <v>Normal</v>
      </c>
    </row>
    <row r="803" spans="12:15" x14ac:dyDescent="0.35">
      <c r="L803" s="18" t="str">
        <v>Swirlix</v>
      </c>
      <c r="M803" s="18" t="str">
        <v>684</v>
      </c>
      <c r="N803" s="18" t="str">
        <v>6</v>
      </c>
      <c r="O803" s="18" t="str">
        <v>Normal</v>
      </c>
    </row>
    <row r="804" spans="12:15" x14ac:dyDescent="0.35">
      <c r="L804" s="18" t="str">
        <v>Slurpuff</v>
      </c>
      <c r="M804" s="18" t="str">
        <v>685</v>
      </c>
      <c r="N804" s="18" t="str">
        <v>6</v>
      </c>
      <c r="O804" s="18" t="str">
        <v>Normal</v>
      </c>
    </row>
    <row r="805" spans="12:15" x14ac:dyDescent="0.35">
      <c r="L805" s="18" t="str">
        <v>Inkay</v>
      </c>
      <c r="M805" s="18" t="str">
        <v>686</v>
      </c>
      <c r="N805" s="18" t="str">
        <v>6</v>
      </c>
      <c r="O805" s="18" t="str">
        <v>Normal</v>
      </c>
    </row>
    <row r="806" spans="12:15" x14ac:dyDescent="0.35">
      <c r="L806" s="18" t="str">
        <v>Malamar</v>
      </c>
      <c r="M806" s="18" t="str">
        <v>687</v>
      </c>
      <c r="N806" s="18" t="str">
        <v>6</v>
      </c>
      <c r="O806" s="18" t="str">
        <v>Normal</v>
      </c>
    </row>
    <row r="807" spans="12:15" x14ac:dyDescent="0.35">
      <c r="L807" s="18" t="str">
        <v>Binacle</v>
      </c>
      <c r="M807" s="18" t="str">
        <v>688</v>
      </c>
      <c r="N807" s="18" t="str">
        <v>6</v>
      </c>
      <c r="O807" s="18" t="str">
        <v>Normal</v>
      </c>
    </row>
    <row r="808" spans="12:15" x14ac:dyDescent="0.35">
      <c r="L808" s="18" t="str">
        <v>Barbaracle</v>
      </c>
      <c r="M808" s="18" t="str">
        <v>689</v>
      </c>
      <c r="N808" s="18" t="str">
        <v>6</v>
      </c>
      <c r="O808" s="18" t="str">
        <v>Normal</v>
      </c>
    </row>
    <row r="809" spans="12:15" x14ac:dyDescent="0.35">
      <c r="L809" s="18" t="str">
        <v>Skrelp</v>
      </c>
      <c r="M809" s="18" t="str">
        <v>690</v>
      </c>
      <c r="N809" s="18" t="str">
        <v>6</v>
      </c>
      <c r="O809" s="18" t="str">
        <v>Normal</v>
      </c>
    </row>
    <row r="810" spans="12:15" x14ac:dyDescent="0.35">
      <c r="L810" s="18" t="str">
        <v>Dragalge</v>
      </c>
      <c r="M810" s="18" t="str">
        <v>691</v>
      </c>
      <c r="N810" s="18" t="str">
        <v>6</v>
      </c>
      <c r="O810" s="18" t="str">
        <v>Normal</v>
      </c>
    </row>
    <row r="811" spans="12:15" x14ac:dyDescent="0.35">
      <c r="L811" s="18" t="str">
        <v>Clauncher</v>
      </c>
      <c r="M811" s="18" t="str">
        <v>692</v>
      </c>
      <c r="N811" s="18" t="str">
        <v>6</v>
      </c>
      <c r="O811" s="18" t="str">
        <v>Normal</v>
      </c>
    </row>
    <row r="812" spans="12:15" x14ac:dyDescent="0.35">
      <c r="L812" s="18" t="str">
        <v>Clawitzer</v>
      </c>
      <c r="M812" s="18" t="str">
        <v>693</v>
      </c>
      <c r="N812" s="18" t="str">
        <v>6</v>
      </c>
      <c r="O812" s="18" t="str">
        <v>Normal</v>
      </c>
    </row>
    <row r="813" spans="12:15" x14ac:dyDescent="0.35">
      <c r="L813" s="18" t="str">
        <v>Helioptile</v>
      </c>
      <c r="M813" s="18" t="str">
        <v>694</v>
      </c>
      <c r="N813" s="18" t="str">
        <v>6</v>
      </c>
      <c r="O813" s="18" t="str">
        <v>Normal</v>
      </c>
    </row>
    <row r="814" spans="12:15" x14ac:dyDescent="0.35">
      <c r="L814" s="18" t="str">
        <v>Heliolisk</v>
      </c>
      <c r="M814" s="18" t="str">
        <v>695</v>
      </c>
      <c r="N814" s="18" t="str">
        <v>6</v>
      </c>
      <c r="O814" s="18" t="str">
        <v>Normal</v>
      </c>
    </row>
    <row r="815" spans="12:15" x14ac:dyDescent="0.35">
      <c r="L815" s="18" t="str">
        <v>Tyrunt</v>
      </c>
      <c r="M815" s="18" t="str">
        <v>696</v>
      </c>
      <c r="N815" s="18" t="str">
        <v>6</v>
      </c>
      <c r="O815" s="18" t="str">
        <v>Normal</v>
      </c>
    </row>
    <row r="816" spans="12:15" x14ac:dyDescent="0.35">
      <c r="L816" s="18" t="str">
        <v>Tyrantrum</v>
      </c>
      <c r="M816" s="18" t="str">
        <v>697</v>
      </c>
      <c r="N816" s="18" t="str">
        <v>6</v>
      </c>
      <c r="O816" s="18" t="str">
        <v>Normal</v>
      </c>
    </row>
    <row r="817" spans="12:15" x14ac:dyDescent="0.35">
      <c r="L817" s="18" t="str">
        <v>Amaura</v>
      </c>
      <c r="M817" s="18" t="str">
        <v>698</v>
      </c>
      <c r="N817" s="18" t="str">
        <v>6</v>
      </c>
      <c r="O817" s="18" t="str">
        <v>Normal</v>
      </c>
    </row>
    <row r="818" spans="12:15" x14ac:dyDescent="0.35">
      <c r="L818" s="18" t="str">
        <v>Aurorus</v>
      </c>
      <c r="M818" s="18" t="str">
        <v>699</v>
      </c>
      <c r="N818" s="18" t="str">
        <v>6</v>
      </c>
      <c r="O818" s="18" t="str">
        <v>Normal</v>
      </c>
    </row>
    <row r="819" spans="12:15" x14ac:dyDescent="0.35">
      <c r="L819" s="18" t="str">
        <v>Sylveon</v>
      </c>
      <c r="M819" s="18" t="str">
        <v>700</v>
      </c>
      <c r="N819" s="18" t="str">
        <v>6</v>
      </c>
      <c r="O819" s="18" t="str">
        <v>Normal</v>
      </c>
    </row>
    <row r="820" spans="12:15" x14ac:dyDescent="0.35">
      <c r="L820" s="18" t="str">
        <v>Hawlucha</v>
      </c>
      <c r="M820" s="18" t="str">
        <v>701</v>
      </c>
      <c r="N820" s="18" t="str">
        <v>6</v>
      </c>
      <c r="O820" s="18" t="str">
        <v>Normal</v>
      </c>
    </row>
    <row r="821" spans="12:15" x14ac:dyDescent="0.35">
      <c r="L821" s="18" t="str">
        <v>Dedenne</v>
      </c>
      <c r="M821" s="18" t="str">
        <v>702</v>
      </c>
      <c r="N821" s="18" t="str">
        <v>6</v>
      </c>
      <c r="O821" s="18" t="str">
        <v>Normal</v>
      </c>
    </row>
    <row r="822" spans="12:15" x14ac:dyDescent="0.35">
      <c r="L822" s="18" t="str">
        <v>Carbink</v>
      </c>
      <c r="M822" s="18" t="str">
        <v>703</v>
      </c>
      <c r="N822" s="18" t="str">
        <v>6</v>
      </c>
      <c r="O822" s="18" t="str">
        <v>Normal</v>
      </c>
    </row>
    <row r="823" spans="12:15" x14ac:dyDescent="0.35">
      <c r="L823" s="18" t="str">
        <v>Goomy</v>
      </c>
      <c r="M823" s="18" t="str">
        <v>704</v>
      </c>
      <c r="N823" s="18" t="str">
        <v>6</v>
      </c>
      <c r="O823" s="18" t="str">
        <v>Normal</v>
      </c>
    </row>
    <row r="824" spans="12:15" x14ac:dyDescent="0.35">
      <c r="L824" s="18" t="str">
        <v>Sliggoo</v>
      </c>
      <c r="M824" s="18" t="str">
        <v>705</v>
      </c>
      <c r="N824" s="18" t="str">
        <v>6</v>
      </c>
      <c r="O824" s="18" t="str">
        <v>Normal</v>
      </c>
    </row>
    <row r="825" spans="12:15" x14ac:dyDescent="0.35">
      <c r="L825" s="18" t="str">
        <v>Goodra</v>
      </c>
      <c r="M825" s="18" t="str">
        <v>706</v>
      </c>
      <c r="N825" s="18" t="str">
        <v>6</v>
      </c>
      <c r="O825" s="18" t="str">
        <v>Normal</v>
      </c>
    </row>
    <row r="826" spans="12:15" x14ac:dyDescent="0.35">
      <c r="L826" s="18" t="str">
        <v>Klefki</v>
      </c>
      <c r="M826" s="18" t="str">
        <v>707</v>
      </c>
      <c r="N826" s="18" t="str">
        <v>6</v>
      </c>
      <c r="O826" s="18" t="str">
        <v>Normal</v>
      </c>
    </row>
    <row r="827" spans="12:15" x14ac:dyDescent="0.35">
      <c r="L827" s="18" t="str">
        <v>Phantump</v>
      </c>
      <c r="M827" s="18" t="str">
        <v>708</v>
      </c>
      <c r="N827" s="18" t="str">
        <v>6</v>
      </c>
      <c r="O827" s="18" t="str">
        <v>Normal</v>
      </c>
    </row>
    <row r="828" spans="12:15" x14ac:dyDescent="0.35">
      <c r="L828" s="18" t="str">
        <v>Trevenant</v>
      </c>
      <c r="M828" s="18" t="str">
        <v>709</v>
      </c>
      <c r="N828" s="18" t="str">
        <v>6</v>
      </c>
      <c r="O828" s="18" t="str">
        <v>Normal</v>
      </c>
    </row>
    <row r="829" spans="12:15" x14ac:dyDescent="0.35">
      <c r="L829" s="18" t="str">
        <v>Pumpkaboo Average Size</v>
      </c>
      <c r="M829" s="18" t="str">
        <v>710</v>
      </c>
      <c r="N829" s="18" t="str">
        <v>6</v>
      </c>
      <c r="O829" s="18" t="str">
        <v>Normal</v>
      </c>
    </row>
    <row r="830" spans="12:15" x14ac:dyDescent="0.35">
      <c r="L830" s="18" t="str">
        <v>Pumpkaboo Small Size</v>
      </c>
      <c r="M830" s="18" t="str">
        <v>710</v>
      </c>
      <c r="N830" s="18" t="str">
        <v>6</v>
      </c>
      <c r="O830" s="18" t="str">
        <v>Normal</v>
      </c>
    </row>
    <row r="831" spans="12:15" x14ac:dyDescent="0.35">
      <c r="L831" s="18" t="str">
        <v>Pumpkaboo Large Size</v>
      </c>
      <c r="M831" s="18" t="str">
        <v>710</v>
      </c>
      <c r="N831" s="18" t="str">
        <v>6</v>
      </c>
      <c r="O831" s="18" t="str">
        <v>Normal</v>
      </c>
    </row>
    <row r="832" spans="12:15" x14ac:dyDescent="0.35">
      <c r="L832" s="18" t="str">
        <v>Pumpkaboo Super Size</v>
      </c>
      <c r="M832" s="18" t="str">
        <v>710</v>
      </c>
      <c r="N832" s="18" t="str">
        <v>6</v>
      </c>
      <c r="O832" s="18" t="str">
        <v>Normal</v>
      </c>
    </row>
    <row r="833" spans="12:15" x14ac:dyDescent="0.35">
      <c r="L833" s="18" t="str">
        <v>Gourgeist Average Size</v>
      </c>
      <c r="M833" s="18" t="str">
        <v>711</v>
      </c>
      <c r="N833" s="18" t="str">
        <v>6</v>
      </c>
      <c r="O833" s="18" t="str">
        <v>Normal</v>
      </c>
    </row>
    <row r="834" spans="12:15" x14ac:dyDescent="0.35">
      <c r="L834" s="18" t="str">
        <v>Gourgeist Small Size</v>
      </c>
      <c r="M834" s="18" t="str">
        <v>711</v>
      </c>
      <c r="N834" s="18" t="str">
        <v>6</v>
      </c>
      <c r="O834" s="18" t="str">
        <v>Normal</v>
      </c>
    </row>
    <row r="835" spans="12:15" x14ac:dyDescent="0.35">
      <c r="L835" s="18" t="str">
        <v>Gourgeist Large Size</v>
      </c>
      <c r="M835" s="18" t="str">
        <v>711</v>
      </c>
      <c r="N835" s="18" t="str">
        <v>6</v>
      </c>
      <c r="O835" s="18" t="str">
        <v>Normal</v>
      </c>
    </row>
    <row r="836" spans="12:15" x14ac:dyDescent="0.35">
      <c r="L836" s="18" t="str">
        <v>Gourgeist Super Size</v>
      </c>
      <c r="M836" s="18" t="str">
        <v>711</v>
      </c>
      <c r="N836" s="18" t="str">
        <v>6</v>
      </c>
      <c r="O836" s="18" t="str">
        <v>Normal</v>
      </c>
    </row>
    <row r="837" spans="12:15" x14ac:dyDescent="0.35">
      <c r="L837" s="18" t="str">
        <v>Bergmite</v>
      </c>
      <c r="M837" s="18" t="str">
        <v>712</v>
      </c>
      <c r="N837" s="18" t="str">
        <v>6</v>
      </c>
      <c r="O837" s="18" t="str">
        <v>Normal</v>
      </c>
    </row>
    <row r="838" spans="12:15" x14ac:dyDescent="0.35">
      <c r="L838" s="18" t="str">
        <v>Avalugg</v>
      </c>
      <c r="M838" s="18" t="str">
        <v>713</v>
      </c>
      <c r="N838" s="18" t="str">
        <v>6</v>
      </c>
      <c r="O838" s="18" t="str">
        <v>Normal</v>
      </c>
    </row>
    <row r="839" spans="12:15" x14ac:dyDescent="0.35">
      <c r="L839" s="18" t="str">
        <v>Noibat</v>
      </c>
      <c r="M839" s="18" t="str">
        <v>714</v>
      </c>
      <c r="N839" s="18" t="str">
        <v>6</v>
      </c>
      <c r="O839" s="18" t="str">
        <v>Normal</v>
      </c>
    </row>
    <row r="840" spans="12:15" x14ac:dyDescent="0.35">
      <c r="L840" s="18" t="str">
        <v>Noivern</v>
      </c>
      <c r="M840" s="18" t="str">
        <v>715</v>
      </c>
      <c r="N840" s="18" t="str">
        <v>6</v>
      </c>
      <c r="O840" s="18" t="str">
        <v>Normal</v>
      </c>
    </row>
    <row r="841" spans="12:15" x14ac:dyDescent="0.35">
      <c r="L841" s="18" t="str">
        <v>Xerneas</v>
      </c>
      <c r="M841" s="18" t="str">
        <v>716</v>
      </c>
      <c r="N841" s="18" t="str">
        <v>6</v>
      </c>
      <c r="O841" s="18" t="str">
        <v>Legendary</v>
      </c>
    </row>
    <row r="842" spans="12:15" x14ac:dyDescent="0.35">
      <c r="L842" s="18" t="str">
        <v>Yveltal</v>
      </c>
      <c r="M842" s="18" t="str">
        <v>717</v>
      </c>
      <c r="N842" s="18" t="str">
        <v>6</v>
      </c>
      <c r="O842" s="18" t="str">
        <v>Legendary</v>
      </c>
    </row>
    <row r="843" spans="12:15" x14ac:dyDescent="0.35">
      <c r="L843" s="18" t="str">
        <v>Zygarde 50% Forme</v>
      </c>
      <c r="M843" s="18" t="str">
        <v>718</v>
      </c>
      <c r="N843" s="18" t="str">
        <v>6</v>
      </c>
      <c r="O843" s="18" t="str">
        <v>Legendary</v>
      </c>
    </row>
    <row r="844" spans="12:15" x14ac:dyDescent="0.35">
      <c r="L844" s="18" t="str">
        <v>Zygarde 10% Forme</v>
      </c>
      <c r="M844" s="18" t="str">
        <v>718</v>
      </c>
      <c r="N844" s="18" t="str">
        <v>6</v>
      </c>
      <c r="O844" s="18" t="str">
        <v>Legendary</v>
      </c>
    </row>
    <row r="845" spans="12:15" x14ac:dyDescent="0.35">
      <c r="L845" s="18" t="str">
        <v>Zygarde Complete Forme</v>
      </c>
      <c r="M845" s="18" t="str">
        <v>718</v>
      </c>
      <c r="N845" s="18" t="str">
        <v>6</v>
      </c>
      <c r="O845" s="18" t="str">
        <v>Legendary</v>
      </c>
    </row>
    <row r="846" spans="12:15" x14ac:dyDescent="0.35">
      <c r="L846" s="18" t="str">
        <v>Diancie</v>
      </c>
      <c r="M846" s="18" t="str">
        <v>719</v>
      </c>
      <c r="N846" s="18" t="str">
        <v>6</v>
      </c>
      <c r="O846" s="18" t="str">
        <v>Mythical</v>
      </c>
    </row>
    <row r="847" spans="12:15" x14ac:dyDescent="0.35">
      <c r="L847" s="18" t="str">
        <v>Mega Diancie</v>
      </c>
      <c r="M847" s="18" t="str">
        <v>719</v>
      </c>
      <c r="N847" s="18" t="str">
        <v>6</v>
      </c>
      <c r="O847" s="18" t="str">
        <v>Mythical</v>
      </c>
    </row>
    <row r="848" spans="12:15" x14ac:dyDescent="0.35">
      <c r="L848" s="18" t="str">
        <v>Hoopa Hoopa Confined</v>
      </c>
      <c r="M848" s="18" t="str">
        <v>720</v>
      </c>
      <c r="N848" s="18" t="str">
        <v>6</v>
      </c>
      <c r="O848" s="18" t="str">
        <v>Mythical</v>
      </c>
    </row>
    <row r="849" spans="12:15" x14ac:dyDescent="0.35">
      <c r="L849" s="18" t="str">
        <v>Hoopa Hoopa Unbound</v>
      </c>
      <c r="M849" s="18" t="str">
        <v>720</v>
      </c>
      <c r="N849" s="18" t="str">
        <v>6</v>
      </c>
      <c r="O849" s="18" t="str">
        <v>Mythical</v>
      </c>
    </row>
    <row r="850" spans="12:15" x14ac:dyDescent="0.35">
      <c r="L850" s="18" t="str">
        <v>Volcanion</v>
      </c>
      <c r="M850" s="18" t="str">
        <v>721</v>
      </c>
      <c r="N850" s="18" t="str">
        <v>6</v>
      </c>
      <c r="O850" s="18" t="str">
        <v>Mythical</v>
      </c>
    </row>
    <row r="851" spans="12:15" x14ac:dyDescent="0.35">
      <c r="L851" s="18" t="str">
        <v>Rowlet</v>
      </c>
      <c r="M851" s="18" t="str">
        <v>722</v>
      </c>
      <c r="N851" s="18" t="str">
        <v>7</v>
      </c>
      <c r="O851" s="18" t="str">
        <v>Normal</v>
      </c>
    </row>
    <row r="852" spans="12:15" x14ac:dyDescent="0.35">
      <c r="L852" s="18" t="str">
        <v>Dartrix</v>
      </c>
      <c r="M852" s="18" t="str">
        <v>723</v>
      </c>
      <c r="N852" s="18" t="str">
        <v>7</v>
      </c>
      <c r="O852" s="18" t="str">
        <v>Normal</v>
      </c>
    </row>
    <row r="853" spans="12:15" x14ac:dyDescent="0.35">
      <c r="L853" s="18" t="str">
        <v>Decidueye</v>
      </c>
      <c r="M853" s="18" t="str">
        <v>724</v>
      </c>
      <c r="N853" s="18" t="str">
        <v>7</v>
      </c>
      <c r="O853" s="18" t="str">
        <v>Normal</v>
      </c>
    </row>
    <row r="854" spans="12:15" x14ac:dyDescent="0.35">
      <c r="L854" s="18" t="str">
        <v>Litten</v>
      </c>
      <c r="M854" s="18" t="str">
        <v>725</v>
      </c>
      <c r="N854" s="18" t="str">
        <v>7</v>
      </c>
      <c r="O854" s="18" t="str">
        <v>Normal</v>
      </c>
    </row>
    <row r="855" spans="12:15" x14ac:dyDescent="0.35">
      <c r="L855" s="18" t="str">
        <v>Torracat</v>
      </c>
      <c r="M855" s="18" t="str">
        <v>726</v>
      </c>
      <c r="N855" s="18" t="str">
        <v>7</v>
      </c>
      <c r="O855" s="18" t="str">
        <v>Normal</v>
      </c>
    </row>
    <row r="856" spans="12:15" x14ac:dyDescent="0.35">
      <c r="L856" s="18" t="str">
        <v>Incineroar</v>
      </c>
      <c r="M856" s="18" t="str">
        <v>727</v>
      </c>
      <c r="N856" s="18" t="str">
        <v>7</v>
      </c>
      <c r="O856" s="18" t="str">
        <v>Normal</v>
      </c>
    </row>
    <row r="857" spans="12:15" x14ac:dyDescent="0.35">
      <c r="L857" s="18" t="str">
        <v>Popplio</v>
      </c>
      <c r="M857" s="18" t="str">
        <v>728</v>
      </c>
      <c r="N857" s="18" t="str">
        <v>7</v>
      </c>
      <c r="O857" s="18" t="str">
        <v>Normal</v>
      </c>
    </row>
    <row r="858" spans="12:15" x14ac:dyDescent="0.35">
      <c r="L858" s="18" t="str">
        <v>Brionne</v>
      </c>
      <c r="M858" s="18" t="str">
        <v>729</v>
      </c>
      <c r="N858" s="18" t="str">
        <v>7</v>
      </c>
      <c r="O858" s="18" t="str">
        <v>Normal</v>
      </c>
    </row>
    <row r="859" spans="12:15" x14ac:dyDescent="0.35">
      <c r="L859" s="18" t="str">
        <v>Primarina</v>
      </c>
      <c r="M859" s="18" t="str">
        <v>730</v>
      </c>
      <c r="N859" s="18" t="str">
        <v>7</v>
      </c>
      <c r="O859" s="18" t="str">
        <v>Normal</v>
      </c>
    </row>
    <row r="860" spans="12:15" x14ac:dyDescent="0.35">
      <c r="L860" s="18" t="str">
        <v>Pikipek</v>
      </c>
      <c r="M860" s="18" t="str">
        <v>731</v>
      </c>
      <c r="N860" s="18" t="str">
        <v>7</v>
      </c>
      <c r="O860" s="18" t="str">
        <v>Normal</v>
      </c>
    </row>
    <row r="861" spans="12:15" x14ac:dyDescent="0.35">
      <c r="L861" s="18" t="str">
        <v>Trumbeak</v>
      </c>
      <c r="M861" s="18" t="str">
        <v>732</v>
      </c>
      <c r="N861" s="18" t="str">
        <v>7</v>
      </c>
      <c r="O861" s="18" t="str">
        <v>Normal</v>
      </c>
    </row>
    <row r="862" spans="12:15" x14ac:dyDescent="0.35">
      <c r="L862" s="18" t="str">
        <v>Toucannon</v>
      </c>
      <c r="M862" s="18" t="str">
        <v>733</v>
      </c>
      <c r="N862" s="18" t="str">
        <v>7</v>
      </c>
      <c r="O862" s="18" t="str">
        <v>Normal</v>
      </c>
    </row>
    <row r="863" spans="12:15" x14ac:dyDescent="0.35">
      <c r="L863" s="18" t="str">
        <v>Yungoos</v>
      </c>
      <c r="M863" s="18" t="str">
        <v>734</v>
      </c>
      <c r="N863" s="18" t="str">
        <v>7</v>
      </c>
      <c r="O863" s="18" t="str">
        <v>Normal</v>
      </c>
    </row>
    <row r="864" spans="12:15" x14ac:dyDescent="0.35">
      <c r="L864" s="18" t="str">
        <v>Gumshoos</v>
      </c>
      <c r="M864" s="18" t="str">
        <v>735</v>
      </c>
      <c r="N864" s="18" t="str">
        <v>7</v>
      </c>
      <c r="O864" s="18" t="str">
        <v>Normal</v>
      </c>
    </row>
    <row r="865" spans="12:15" x14ac:dyDescent="0.35">
      <c r="L865" s="18" t="str">
        <v>Grubbin</v>
      </c>
      <c r="M865" s="18" t="str">
        <v>736</v>
      </c>
      <c r="N865" s="18" t="str">
        <v>7</v>
      </c>
      <c r="O865" s="18" t="str">
        <v>Normal</v>
      </c>
    </row>
    <row r="866" spans="12:15" x14ac:dyDescent="0.35">
      <c r="L866" s="18" t="str">
        <v>Charjabug</v>
      </c>
      <c r="M866" s="18" t="str">
        <v>737</v>
      </c>
      <c r="N866" s="18" t="str">
        <v>7</v>
      </c>
      <c r="O866" s="18" t="str">
        <v>Normal</v>
      </c>
    </row>
    <row r="867" spans="12:15" x14ac:dyDescent="0.35">
      <c r="L867" s="18" t="str">
        <v>Vikavolt</v>
      </c>
      <c r="M867" s="18" t="str">
        <v>738</v>
      </c>
      <c r="N867" s="18" t="str">
        <v>7</v>
      </c>
      <c r="O867" s="18" t="str">
        <v>Normal</v>
      </c>
    </row>
    <row r="868" spans="12:15" x14ac:dyDescent="0.35">
      <c r="L868" s="18" t="str">
        <v>Crabrawler</v>
      </c>
      <c r="M868" s="18" t="str">
        <v>739</v>
      </c>
      <c r="N868" s="18" t="str">
        <v>7</v>
      </c>
      <c r="O868" s="18" t="str">
        <v>Normal</v>
      </c>
    </row>
    <row r="869" spans="12:15" x14ac:dyDescent="0.35">
      <c r="L869" s="18" t="str">
        <v>Crabominable</v>
      </c>
      <c r="M869" s="18" t="str">
        <v>740</v>
      </c>
      <c r="N869" s="18" t="str">
        <v>7</v>
      </c>
      <c r="O869" s="18" t="str">
        <v>Normal</v>
      </c>
    </row>
    <row r="870" spans="12:15" x14ac:dyDescent="0.35">
      <c r="L870" s="18" t="str">
        <v>Oricorio Baile Style</v>
      </c>
      <c r="M870" s="18" t="str">
        <v>741</v>
      </c>
      <c r="N870" s="18" t="str">
        <v>7</v>
      </c>
      <c r="O870" s="18" t="str">
        <v>Normal</v>
      </c>
    </row>
    <row r="871" spans="12:15" x14ac:dyDescent="0.35">
      <c r="L871" s="18" t="str">
        <v>Oricorio Pom-Pom Style</v>
      </c>
      <c r="M871" s="18" t="str">
        <v>741</v>
      </c>
      <c r="N871" s="18" t="str">
        <v>7</v>
      </c>
      <c r="O871" s="18" t="str">
        <v>Normal</v>
      </c>
    </row>
    <row r="872" spans="12:15" x14ac:dyDescent="0.35">
      <c r="L872" s="18" t="str">
        <v>Oricorio Pa'u Style</v>
      </c>
      <c r="M872" s="18" t="str">
        <v>741</v>
      </c>
      <c r="N872" s="18" t="str">
        <v>7</v>
      </c>
      <c r="O872" s="18" t="str">
        <v>Normal</v>
      </c>
    </row>
    <row r="873" spans="12:15" x14ac:dyDescent="0.35">
      <c r="L873" s="18" t="str">
        <v>Oricorio Sensu Style</v>
      </c>
      <c r="M873" s="18" t="str">
        <v>741</v>
      </c>
      <c r="N873" s="18" t="str">
        <v>7</v>
      </c>
      <c r="O873" s="18" t="str">
        <v>Normal</v>
      </c>
    </row>
    <row r="874" spans="12:15" x14ac:dyDescent="0.35">
      <c r="L874" s="18" t="str">
        <v>Cutiefly</v>
      </c>
      <c r="M874" s="18" t="str">
        <v>742</v>
      </c>
      <c r="N874" s="18" t="str">
        <v>7</v>
      </c>
      <c r="O874" s="18" t="str">
        <v>Normal</v>
      </c>
    </row>
    <row r="875" spans="12:15" x14ac:dyDescent="0.35">
      <c r="L875" s="18" t="str">
        <v>Ribombee</v>
      </c>
      <c r="M875" s="18" t="str">
        <v>743</v>
      </c>
      <c r="N875" s="18" t="str">
        <v>7</v>
      </c>
      <c r="O875" s="18" t="str">
        <v>Normal</v>
      </c>
    </row>
    <row r="876" spans="12:15" x14ac:dyDescent="0.35">
      <c r="L876" s="18" t="str">
        <v>Rockruff</v>
      </c>
      <c r="M876" s="18" t="str">
        <v>744</v>
      </c>
      <c r="N876" s="18" t="str">
        <v>7</v>
      </c>
      <c r="O876" s="18" t="str">
        <v>Normal</v>
      </c>
    </row>
    <row r="877" spans="12:15" x14ac:dyDescent="0.35">
      <c r="L877" s="18" t="str">
        <v>Own Tempo Rockruff</v>
      </c>
      <c r="M877" s="18" t="str">
        <v>744</v>
      </c>
      <c r="N877" s="18" t="str">
        <v>7</v>
      </c>
      <c r="O877" s="18" t="str">
        <v>Normal</v>
      </c>
    </row>
    <row r="878" spans="12:15" x14ac:dyDescent="0.35">
      <c r="L878" s="18" t="str">
        <v>Lycanroc Midday Form</v>
      </c>
      <c r="M878" s="18" t="str">
        <v>745</v>
      </c>
      <c r="N878" s="18" t="str">
        <v>7</v>
      </c>
      <c r="O878" s="18" t="str">
        <v>Normal</v>
      </c>
    </row>
    <row r="879" spans="12:15" x14ac:dyDescent="0.35">
      <c r="L879" s="18" t="str">
        <v>Lycanroc Midnight Form</v>
      </c>
      <c r="M879" s="18" t="str">
        <v>745</v>
      </c>
      <c r="N879" s="18" t="str">
        <v>7</v>
      </c>
      <c r="O879" s="18" t="str">
        <v>Normal</v>
      </c>
    </row>
    <row r="880" spans="12:15" x14ac:dyDescent="0.35">
      <c r="L880" s="18" t="str">
        <v>Lycanroc Dusk Form</v>
      </c>
      <c r="M880" s="18" t="str">
        <v>745</v>
      </c>
      <c r="N880" s="18" t="str">
        <v>7</v>
      </c>
      <c r="O880" s="18" t="str">
        <v>Normal</v>
      </c>
    </row>
    <row r="881" spans="12:15" x14ac:dyDescent="0.35">
      <c r="L881" s="18" t="str">
        <v>Wishiwashi Solo Form</v>
      </c>
      <c r="M881" s="18" t="str">
        <v>746</v>
      </c>
      <c r="N881" s="18" t="str">
        <v>7</v>
      </c>
      <c r="O881" s="18" t="str">
        <v>Normal</v>
      </c>
    </row>
    <row r="882" spans="12:15" x14ac:dyDescent="0.35">
      <c r="L882" s="18" t="str">
        <v>Wishiwashi School Form</v>
      </c>
      <c r="M882" s="18" t="str">
        <v>746</v>
      </c>
      <c r="N882" s="18" t="str">
        <v>7</v>
      </c>
      <c r="O882" s="18" t="str">
        <v>Normal</v>
      </c>
    </row>
    <row r="883" spans="12:15" x14ac:dyDescent="0.35">
      <c r="L883" s="18" t="str">
        <v>Mareanie</v>
      </c>
      <c r="M883" s="18" t="str">
        <v>747</v>
      </c>
      <c r="N883" s="18" t="str">
        <v>7</v>
      </c>
      <c r="O883" s="18" t="str">
        <v>Normal</v>
      </c>
    </row>
    <row r="884" spans="12:15" x14ac:dyDescent="0.35">
      <c r="L884" s="18" t="str">
        <v>Toxapex</v>
      </c>
      <c r="M884" s="18" t="str">
        <v>748</v>
      </c>
      <c r="N884" s="18" t="str">
        <v>7</v>
      </c>
      <c r="O884" s="18" t="str">
        <v>Normal</v>
      </c>
    </row>
    <row r="885" spans="12:15" x14ac:dyDescent="0.35">
      <c r="L885" s="18" t="str">
        <v>Mudbray</v>
      </c>
      <c r="M885" s="18" t="str">
        <v>749</v>
      </c>
      <c r="N885" s="18" t="str">
        <v>7</v>
      </c>
      <c r="O885" s="18" t="str">
        <v>Normal</v>
      </c>
    </row>
    <row r="886" spans="12:15" x14ac:dyDescent="0.35">
      <c r="L886" s="18" t="str">
        <v>Mudsdale</v>
      </c>
      <c r="M886" s="18" t="str">
        <v>750</v>
      </c>
      <c r="N886" s="18" t="str">
        <v>7</v>
      </c>
      <c r="O886" s="18" t="str">
        <v>Normal</v>
      </c>
    </row>
    <row r="887" spans="12:15" x14ac:dyDescent="0.35">
      <c r="L887" s="18" t="str">
        <v>Dewpider</v>
      </c>
      <c r="M887" s="18" t="str">
        <v>751</v>
      </c>
      <c r="N887" s="18" t="str">
        <v>7</v>
      </c>
      <c r="O887" s="18" t="str">
        <v>Normal</v>
      </c>
    </row>
    <row r="888" spans="12:15" x14ac:dyDescent="0.35">
      <c r="L888" s="18" t="str">
        <v>Araquanid</v>
      </c>
      <c r="M888" s="18" t="str">
        <v>752</v>
      </c>
      <c r="N888" s="18" t="str">
        <v>7</v>
      </c>
      <c r="O888" s="18" t="str">
        <v>Normal</v>
      </c>
    </row>
    <row r="889" spans="12:15" x14ac:dyDescent="0.35">
      <c r="L889" s="18" t="str">
        <v>Fomantis</v>
      </c>
      <c r="M889" s="18" t="str">
        <v>753</v>
      </c>
      <c r="N889" s="18" t="str">
        <v>7</v>
      </c>
      <c r="O889" s="18" t="str">
        <v>Normal</v>
      </c>
    </row>
    <row r="890" spans="12:15" x14ac:dyDescent="0.35">
      <c r="L890" s="18" t="str">
        <v>Lurantis</v>
      </c>
      <c r="M890" s="18" t="str">
        <v>754</v>
      </c>
      <c r="N890" s="18" t="str">
        <v>7</v>
      </c>
      <c r="O890" s="18" t="str">
        <v>Normal</v>
      </c>
    </row>
    <row r="891" spans="12:15" x14ac:dyDescent="0.35">
      <c r="L891" s="18" t="str">
        <v>Morelull</v>
      </c>
      <c r="M891" s="18" t="str">
        <v>755</v>
      </c>
      <c r="N891" s="18" t="str">
        <v>7</v>
      </c>
      <c r="O891" s="18" t="str">
        <v>Normal</v>
      </c>
    </row>
    <row r="892" spans="12:15" x14ac:dyDescent="0.35">
      <c r="L892" s="18" t="str">
        <v>Shiinotic</v>
      </c>
      <c r="M892" s="18" t="str">
        <v>756</v>
      </c>
      <c r="N892" s="18" t="str">
        <v>7</v>
      </c>
      <c r="O892" s="18" t="str">
        <v>Normal</v>
      </c>
    </row>
    <row r="893" spans="12:15" x14ac:dyDescent="0.35">
      <c r="L893" s="18" t="str">
        <v>Salandit</v>
      </c>
      <c r="M893" s="18" t="str">
        <v>757</v>
      </c>
      <c r="N893" s="18" t="str">
        <v>7</v>
      </c>
      <c r="O893" s="18" t="str">
        <v>Normal</v>
      </c>
    </row>
    <row r="894" spans="12:15" x14ac:dyDescent="0.35">
      <c r="L894" s="18" t="str">
        <v>Salazzle</v>
      </c>
      <c r="M894" s="18" t="str">
        <v>758</v>
      </c>
      <c r="N894" s="18" t="str">
        <v>7</v>
      </c>
      <c r="O894" s="18" t="str">
        <v>Normal</v>
      </c>
    </row>
    <row r="895" spans="12:15" x14ac:dyDescent="0.35">
      <c r="L895" s="18" t="str">
        <v>Stufful</v>
      </c>
      <c r="M895" s="18" t="str">
        <v>759</v>
      </c>
      <c r="N895" s="18" t="str">
        <v>7</v>
      </c>
      <c r="O895" s="18" t="str">
        <v>Normal</v>
      </c>
    </row>
    <row r="896" spans="12:15" x14ac:dyDescent="0.35">
      <c r="L896" s="18" t="str">
        <v>Bewear</v>
      </c>
      <c r="M896" s="18" t="str">
        <v>760</v>
      </c>
      <c r="N896" s="18" t="str">
        <v>7</v>
      </c>
      <c r="O896" s="18" t="str">
        <v>Normal</v>
      </c>
    </row>
    <row r="897" spans="12:15" x14ac:dyDescent="0.35">
      <c r="L897" s="18" t="str">
        <v>Bounsweet</v>
      </c>
      <c r="M897" s="18" t="str">
        <v>761</v>
      </c>
      <c r="N897" s="18" t="str">
        <v>7</v>
      </c>
      <c r="O897" s="18" t="str">
        <v>Normal</v>
      </c>
    </row>
    <row r="898" spans="12:15" x14ac:dyDescent="0.35">
      <c r="L898" s="18" t="str">
        <v>Steenee</v>
      </c>
      <c r="M898" s="18" t="str">
        <v>762</v>
      </c>
      <c r="N898" s="18" t="str">
        <v>7</v>
      </c>
      <c r="O898" s="18" t="str">
        <v>Normal</v>
      </c>
    </row>
    <row r="899" spans="12:15" x14ac:dyDescent="0.35">
      <c r="L899" s="18" t="str">
        <v>Tsareena</v>
      </c>
      <c r="M899" s="18" t="str">
        <v>763</v>
      </c>
      <c r="N899" s="18" t="str">
        <v>7</v>
      </c>
      <c r="O899" s="18" t="str">
        <v>Normal</v>
      </c>
    </row>
    <row r="900" spans="12:15" x14ac:dyDescent="0.35">
      <c r="L900" s="18" t="str">
        <v>Comfey</v>
      </c>
      <c r="M900" s="18" t="str">
        <v>764</v>
      </c>
      <c r="N900" s="18" t="str">
        <v>7</v>
      </c>
      <c r="O900" s="18" t="str">
        <v>Normal</v>
      </c>
    </row>
    <row r="901" spans="12:15" x14ac:dyDescent="0.35">
      <c r="L901" s="18" t="str">
        <v>Oranguru</v>
      </c>
      <c r="M901" s="18" t="str">
        <v>765</v>
      </c>
      <c r="N901" s="18" t="str">
        <v>7</v>
      </c>
      <c r="O901" s="18" t="str">
        <v>Normal</v>
      </c>
    </row>
    <row r="902" spans="12:15" x14ac:dyDescent="0.35">
      <c r="L902" s="18" t="str">
        <v>Passimian</v>
      </c>
      <c r="M902" s="18" t="str">
        <v>766</v>
      </c>
      <c r="N902" s="18" t="str">
        <v>7</v>
      </c>
      <c r="O902" s="18" t="str">
        <v>Normal</v>
      </c>
    </row>
    <row r="903" spans="12:15" x14ac:dyDescent="0.35">
      <c r="L903" s="18" t="str">
        <v>Wimpod</v>
      </c>
      <c r="M903" s="18" t="str">
        <v>767</v>
      </c>
      <c r="N903" s="18" t="str">
        <v>7</v>
      </c>
      <c r="O903" s="18" t="str">
        <v>Normal</v>
      </c>
    </row>
    <row r="904" spans="12:15" x14ac:dyDescent="0.35">
      <c r="L904" s="18" t="str">
        <v>Golisopod</v>
      </c>
      <c r="M904" s="18" t="str">
        <v>768</v>
      </c>
      <c r="N904" s="18" t="str">
        <v>7</v>
      </c>
      <c r="O904" s="18" t="str">
        <v>Normal</v>
      </c>
    </row>
    <row r="905" spans="12:15" x14ac:dyDescent="0.35">
      <c r="L905" s="18" t="str">
        <v>Sandygast</v>
      </c>
      <c r="M905" s="18" t="str">
        <v>769</v>
      </c>
      <c r="N905" s="18" t="str">
        <v>7</v>
      </c>
      <c r="O905" s="18" t="str">
        <v>Normal</v>
      </c>
    </row>
    <row r="906" spans="12:15" x14ac:dyDescent="0.35">
      <c r="L906" s="18" t="str">
        <v>Palossand</v>
      </c>
      <c r="M906" s="18" t="str">
        <v>770</v>
      </c>
      <c r="N906" s="18" t="str">
        <v>7</v>
      </c>
      <c r="O906" s="18" t="str">
        <v>Normal</v>
      </c>
    </row>
    <row r="907" spans="12:15" x14ac:dyDescent="0.35">
      <c r="L907" s="18" t="str">
        <v>Pyukumuku</v>
      </c>
      <c r="M907" s="18" t="str">
        <v>771</v>
      </c>
      <c r="N907" s="18" t="str">
        <v>7</v>
      </c>
      <c r="O907" s="18" t="str">
        <v>Normal</v>
      </c>
    </row>
    <row r="908" spans="12:15" x14ac:dyDescent="0.35">
      <c r="L908" s="18" t="str">
        <v>Type: Null</v>
      </c>
      <c r="M908" s="18" t="str">
        <v>772</v>
      </c>
      <c r="N908" s="18" t="str">
        <v>7</v>
      </c>
      <c r="O908" s="18" t="str">
        <v>Sub Legendary</v>
      </c>
    </row>
    <row r="909" spans="12:15" x14ac:dyDescent="0.35">
      <c r="L909" s="18" t="str">
        <v>Silvally</v>
      </c>
      <c r="M909" s="18" t="str">
        <v>773</v>
      </c>
      <c r="N909" s="18" t="str">
        <v>7</v>
      </c>
      <c r="O909" s="18" t="str">
        <v>Sub Legendary</v>
      </c>
    </row>
    <row r="910" spans="12:15" x14ac:dyDescent="0.35">
      <c r="L910" s="18" t="str">
        <v>Minior Meteor Form</v>
      </c>
      <c r="M910" s="18" t="str">
        <v>774</v>
      </c>
      <c r="N910" s="18" t="str">
        <v>7</v>
      </c>
      <c r="O910" s="18" t="str">
        <v>Normal</v>
      </c>
    </row>
    <row r="911" spans="12:15" x14ac:dyDescent="0.35">
      <c r="L911" s="18" t="str">
        <v>Minior Core Form</v>
      </c>
      <c r="M911" s="18" t="str">
        <v>774</v>
      </c>
      <c r="N911" s="18" t="str">
        <v>7</v>
      </c>
      <c r="O911" s="18" t="str">
        <v>Normal</v>
      </c>
    </row>
    <row r="912" spans="12:15" x14ac:dyDescent="0.35">
      <c r="L912" s="18" t="str">
        <v>Komala</v>
      </c>
      <c r="M912" s="18" t="str">
        <v>775</v>
      </c>
      <c r="N912" s="18" t="str">
        <v>7</v>
      </c>
      <c r="O912" s="18" t="str">
        <v>Normal</v>
      </c>
    </row>
    <row r="913" spans="12:15" x14ac:dyDescent="0.35">
      <c r="L913" s="18" t="str">
        <v>Turtonator</v>
      </c>
      <c r="M913" s="18" t="str">
        <v>776</v>
      </c>
      <c r="N913" s="18" t="str">
        <v>7</v>
      </c>
      <c r="O913" s="18" t="str">
        <v>Normal</v>
      </c>
    </row>
    <row r="914" spans="12:15" x14ac:dyDescent="0.35">
      <c r="L914" s="18" t="str">
        <v>Togedemaru</v>
      </c>
      <c r="M914" s="18" t="str">
        <v>777</v>
      </c>
      <c r="N914" s="18" t="str">
        <v>7</v>
      </c>
      <c r="O914" s="18" t="str">
        <v>Normal</v>
      </c>
    </row>
    <row r="915" spans="12:15" x14ac:dyDescent="0.35">
      <c r="L915" s="18" t="str">
        <v>Mimikyu</v>
      </c>
      <c r="M915" s="18" t="str">
        <v>778</v>
      </c>
      <c r="N915" s="18" t="str">
        <v>7</v>
      </c>
      <c r="O915" s="18" t="str">
        <v>Normal</v>
      </c>
    </row>
    <row r="916" spans="12:15" x14ac:dyDescent="0.35">
      <c r="L916" s="18" t="str">
        <v>Bruxish</v>
      </c>
      <c r="M916" s="18" t="str">
        <v>779</v>
      </c>
      <c r="N916" s="18" t="str">
        <v>7</v>
      </c>
      <c r="O916" s="18" t="str">
        <v>Normal</v>
      </c>
    </row>
    <row r="917" spans="12:15" x14ac:dyDescent="0.35">
      <c r="L917" s="18" t="str">
        <v>Drampa</v>
      </c>
      <c r="M917" s="18" t="str">
        <v>780</v>
      </c>
      <c r="N917" s="18" t="str">
        <v>7</v>
      </c>
      <c r="O917" s="18" t="str">
        <v>Normal</v>
      </c>
    </row>
    <row r="918" spans="12:15" x14ac:dyDescent="0.35">
      <c r="L918" s="18" t="str">
        <v>Dhelmise</v>
      </c>
      <c r="M918" s="18" t="str">
        <v>781</v>
      </c>
      <c r="N918" s="18" t="str">
        <v>7</v>
      </c>
      <c r="O918" s="18" t="str">
        <v>Normal</v>
      </c>
    </row>
    <row r="919" spans="12:15" x14ac:dyDescent="0.35">
      <c r="L919" s="18" t="str">
        <v>Jangmo-o</v>
      </c>
      <c r="M919" s="18" t="str">
        <v>782</v>
      </c>
      <c r="N919" s="18" t="str">
        <v>7</v>
      </c>
      <c r="O919" s="18" t="str">
        <v>Normal</v>
      </c>
    </row>
    <row r="920" spans="12:15" x14ac:dyDescent="0.35">
      <c r="L920" s="18" t="str">
        <v>Hakamo-o</v>
      </c>
      <c r="M920" s="18" t="str">
        <v>783</v>
      </c>
      <c r="N920" s="18" t="str">
        <v>7</v>
      </c>
      <c r="O920" s="18" t="str">
        <v>Normal</v>
      </c>
    </row>
    <row r="921" spans="12:15" x14ac:dyDescent="0.35">
      <c r="L921" s="18" t="str">
        <v>Kommo-o</v>
      </c>
      <c r="M921" s="18" t="str">
        <v>784</v>
      </c>
      <c r="N921" s="18" t="str">
        <v>7</v>
      </c>
      <c r="O921" s="18" t="str">
        <v>Normal</v>
      </c>
    </row>
    <row r="922" spans="12:15" x14ac:dyDescent="0.35">
      <c r="L922" s="18" t="str">
        <v>Tapu Koko</v>
      </c>
      <c r="M922" s="18" t="str">
        <v>785</v>
      </c>
      <c r="N922" s="18" t="str">
        <v>7</v>
      </c>
      <c r="O922" s="18" t="str">
        <v>Sub Legendary</v>
      </c>
    </row>
    <row r="923" spans="12:15" x14ac:dyDescent="0.35">
      <c r="L923" s="18" t="str">
        <v>Tapu Lele</v>
      </c>
      <c r="M923" s="18" t="str">
        <v>786</v>
      </c>
      <c r="N923" s="18" t="str">
        <v>7</v>
      </c>
      <c r="O923" s="18" t="str">
        <v>Sub Legendary</v>
      </c>
    </row>
    <row r="924" spans="12:15" x14ac:dyDescent="0.35">
      <c r="L924" s="18" t="str">
        <v>Tapu Bulu</v>
      </c>
      <c r="M924" s="18" t="str">
        <v>787</v>
      </c>
      <c r="N924" s="18" t="str">
        <v>7</v>
      </c>
      <c r="O924" s="18" t="str">
        <v>Sub Legendary</v>
      </c>
    </row>
    <row r="925" spans="12:15" x14ac:dyDescent="0.35">
      <c r="L925" s="18" t="str">
        <v>Tapu Fini</v>
      </c>
      <c r="M925" s="18" t="str">
        <v>788</v>
      </c>
      <c r="N925" s="18" t="str">
        <v>7</v>
      </c>
      <c r="O925" s="18" t="str">
        <v>Sub Legendary</v>
      </c>
    </row>
    <row r="926" spans="12:15" x14ac:dyDescent="0.35">
      <c r="L926" s="18" t="str">
        <v>Cosmog</v>
      </c>
      <c r="M926" s="18" t="str">
        <v>789</v>
      </c>
      <c r="N926" s="18" t="str">
        <v>7</v>
      </c>
      <c r="O926" s="18" t="str">
        <v>Legendary</v>
      </c>
    </row>
    <row r="927" spans="12:15" x14ac:dyDescent="0.35">
      <c r="L927" s="18" t="str">
        <v>Cosmoem</v>
      </c>
      <c r="M927" s="18" t="str">
        <v>790</v>
      </c>
      <c r="N927" s="18" t="str">
        <v>7</v>
      </c>
      <c r="O927" s="18" t="str">
        <v>Legendary</v>
      </c>
    </row>
    <row r="928" spans="12:15" x14ac:dyDescent="0.35">
      <c r="L928" s="18" t="str">
        <v>Solgaleo</v>
      </c>
      <c r="M928" s="18" t="str">
        <v>791</v>
      </c>
      <c r="N928" s="18" t="str">
        <v>7</v>
      </c>
      <c r="O928" s="18" t="str">
        <v>Legendary</v>
      </c>
    </row>
    <row r="929" spans="12:15" x14ac:dyDescent="0.35">
      <c r="L929" s="18" t="str">
        <v>Lunala</v>
      </c>
      <c r="M929" s="18" t="str">
        <v>792</v>
      </c>
      <c r="N929" s="18" t="str">
        <v>7</v>
      </c>
      <c r="O929" s="18" t="str">
        <v>Legendary</v>
      </c>
    </row>
    <row r="930" spans="12:15" x14ac:dyDescent="0.35">
      <c r="L930" s="18" t="str">
        <v>Nihilego</v>
      </c>
      <c r="M930" s="18" t="str">
        <v>793</v>
      </c>
      <c r="N930" s="18" t="str">
        <v>7</v>
      </c>
      <c r="O930" s="18" t="str">
        <v>Sub Legendary</v>
      </c>
    </row>
    <row r="931" spans="12:15" x14ac:dyDescent="0.35">
      <c r="L931" s="18" t="str">
        <v>Buzzwole</v>
      </c>
      <c r="M931" s="18" t="str">
        <v>794</v>
      </c>
      <c r="N931" s="18" t="str">
        <v>7</v>
      </c>
      <c r="O931" s="18" t="str">
        <v>Sub Legendary</v>
      </c>
    </row>
    <row r="932" spans="12:15" x14ac:dyDescent="0.35">
      <c r="L932" s="18" t="str">
        <v>Pheromosa</v>
      </c>
      <c r="M932" s="18" t="str">
        <v>795</v>
      </c>
      <c r="N932" s="18" t="str">
        <v>7</v>
      </c>
      <c r="O932" s="18" t="str">
        <v>Sub Legendary</v>
      </c>
    </row>
    <row r="933" spans="12:15" x14ac:dyDescent="0.35">
      <c r="L933" s="18" t="str">
        <v>Xurkitree</v>
      </c>
      <c r="M933" s="18" t="str">
        <v>796</v>
      </c>
      <c r="N933" s="18" t="str">
        <v>7</v>
      </c>
      <c r="O933" s="18" t="str">
        <v>Sub Legendary</v>
      </c>
    </row>
    <row r="934" spans="12:15" x14ac:dyDescent="0.35">
      <c r="L934" s="18" t="str">
        <v>Celesteela</v>
      </c>
      <c r="M934" s="18" t="str">
        <v>797</v>
      </c>
      <c r="N934" s="18" t="str">
        <v>7</v>
      </c>
      <c r="O934" s="18" t="str">
        <v>Sub Legendary</v>
      </c>
    </row>
    <row r="935" spans="12:15" x14ac:dyDescent="0.35">
      <c r="L935" s="18" t="str">
        <v>Kartana</v>
      </c>
      <c r="M935" s="18" t="str">
        <v>798</v>
      </c>
      <c r="N935" s="18" t="str">
        <v>7</v>
      </c>
      <c r="O935" s="18" t="str">
        <v>Sub Legendary</v>
      </c>
    </row>
    <row r="936" spans="12:15" x14ac:dyDescent="0.35">
      <c r="L936" s="18" t="str">
        <v>Guzzlord</v>
      </c>
      <c r="M936" s="18" t="str">
        <v>799</v>
      </c>
      <c r="N936" s="18" t="str">
        <v>7</v>
      </c>
      <c r="O936" s="18" t="str">
        <v>Sub Legendary</v>
      </c>
    </row>
    <row r="937" spans="12:15" x14ac:dyDescent="0.35">
      <c r="L937" s="18" t="str">
        <v>Necrozma</v>
      </c>
      <c r="M937" s="18" t="str">
        <v>800</v>
      </c>
      <c r="N937" s="18" t="str">
        <v>7</v>
      </c>
      <c r="O937" s="18" t="str">
        <v>Legendary</v>
      </c>
    </row>
    <row r="938" spans="12:15" x14ac:dyDescent="0.35">
      <c r="L938" s="18" t="str">
        <v>Dusk Mane Necrozma</v>
      </c>
      <c r="M938" s="18" t="str">
        <v>800</v>
      </c>
      <c r="N938" s="18" t="str">
        <v>7</v>
      </c>
      <c r="O938" s="18" t="str">
        <v>Legendary</v>
      </c>
    </row>
    <row r="939" spans="12:15" x14ac:dyDescent="0.35">
      <c r="L939" s="18" t="str">
        <v>Dawn Wings Necrozma</v>
      </c>
      <c r="M939" s="18" t="str">
        <v>800</v>
      </c>
      <c r="N939" s="18" t="str">
        <v>7</v>
      </c>
      <c r="O939" s="18" t="str">
        <v>Legendary</v>
      </c>
    </row>
    <row r="940" spans="12:15" x14ac:dyDescent="0.35">
      <c r="L940" s="18" t="str">
        <v>Ultra Necrozma</v>
      </c>
      <c r="M940" s="18" t="str">
        <v>800</v>
      </c>
      <c r="N940" s="18" t="str">
        <v>7</v>
      </c>
      <c r="O940" s="18" t="str">
        <v>Legendary</v>
      </c>
    </row>
    <row r="941" spans="12:15" x14ac:dyDescent="0.35">
      <c r="L941" s="18" t="str">
        <v>Magearna</v>
      </c>
      <c r="M941" s="18" t="str">
        <v>801</v>
      </c>
      <c r="N941" s="18" t="str">
        <v>7</v>
      </c>
      <c r="O941" s="18" t="str">
        <v>Mythical</v>
      </c>
    </row>
    <row r="942" spans="12:15" x14ac:dyDescent="0.35">
      <c r="L942" s="18" t="str">
        <v>Marshadow</v>
      </c>
      <c r="M942" s="18" t="str">
        <v>802</v>
      </c>
      <c r="N942" s="18" t="str">
        <v>7</v>
      </c>
      <c r="O942" s="18" t="str">
        <v>Mythical</v>
      </c>
    </row>
    <row r="943" spans="12:15" x14ac:dyDescent="0.35">
      <c r="L943" s="18" t="str">
        <v>Poipole</v>
      </c>
      <c r="M943" s="18" t="str">
        <v>803</v>
      </c>
      <c r="N943" s="18" t="str">
        <v>7</v>
      </c>
      <c r="O943" s="18" t="str">
        <v>Sub Legendary</v>
      </c>
    </row>
    <row r="944" spans="12:15" x14ac:dyDescent="0.35">
      <c r="L944" s="18" t="str">
        <v>Naganadel</v>
      </c>
      <c r="M944" s="18" t="str">
        <v>804</v>
      </c>
      <c r="N944" s="18" t="str">
        <v>7</v>
      </c>
      <c r="O944" s="18" t="str">
        <v>Sub Legendary</v>
      </c>
    </row>
    <row r="945" spans="12:15" x14ac:dyDescent="0.35">
      <c r="L945" s="18" t="str">
        <v>Stakataka</v>
      </c>
      <c r="M945" s="18" t="str">
        <v>805</v>
      </c>
      <c r="N945" s="18" t="str">
        <v>7</v>
      </c>
      <c r="O945" s="18" t="str">
        <v>Sub Legendary</v>
      </c>
    </row>
    <row r="946" spans="12:15" x14ac:dyDescent="0.35">
      <c r="L946" s="18" t="str">
        <v>Blacephalon</v>
      </c>
      <c r="M946" s="18" t="str">
        <v>806</v>
      </c>
      <c r="N946" s="18" t="str">
        <v>7</v>
      </c>
      <c r="O946" s="18" t="str">
        <v>Sub Legendary</v>
      </c>
    </row>
    <row r="947" spans="12:15" x14ac:dyDescent="0.35">
      <c r="L947" s="18" t="str">
        <v>Zeraora</v>
      </c>
      <c r="M947" s="18" t="str">
        <v>807</v>
      </c>
      <c r="N947" s="18" t="str">
        <v>7</v>
      </c>
      <c r="O947" s="18" t="str">
        <v>Mythical</v>
      </c>
    </row>
    <row r="948" spans="12:15" x14ac:dyDescent="0.35">
      <c r="L948" s="18" t="str">
        <v>Meltan</v>
      </c>
      <c r="M948" s="18" t="str">
        <v>808</v>
      </c>
      <c r="N948" s="18" t="str">
        <v>7</v>
      </c>
      <c r="O948" s="18" t="str">
        <v>Mythical</v>
      </c>
    </row>
    <row r="949" spans="12:15" x14ac:dyDescent="0.35">
      <c r="L949" s="18" t="str">
        <v>Melmetal</v>
      </c>
      <c r="M949" s="18" t="str">
        <v>809</v>
      </c>
      <c r="N949" s="18" t="str">
        <v>7</v>
      </c>
      <c r="O949" s="18" t="str">
        <v>Mythical</v>
      </c>
    </row>
    <row r="950" spans="12:15" x14ac:dyDescent="0.35">
      <c r="L950" s="18" t="str">
        <v>Grookey</v>
      </c>
      <c r="M950" s="18" t="str">
        <v>810</v>
      </c>
      <c r="N950" s="18" t="str">
        <v>8</v>
      </c>
      <c r="O950" s="18" t="str">
        <v>Normal</v>
      </c>
    </row>
    <row r="951" spans="12:15" x14ac:dyDescent="0.35">
      <c r="L951" s="18" t="str">
        <v>Thwackey</v>
      </c>
      <c r="M951" s="18" t="str">
        <v>811</v>
      </c>
      <c r="N951" s="18" t="str">
        <v>8</v>
      </c>
      <c r="O951" s="18" t="str">
        <v>Normal</v>
      </c>
    </row>
    <row r="952" spans="12:15" x14ac:dyDescent="0.35">
      <c r="L952" s="18" t="str">
        <v>Rillaboom</v>
      </c>
      <c r="M952" s="18" t="str">
        <v>812</v>
      </c>
      <c r="N952" s="18" t="str">
        <v>8</v>
      </c>
      <c r="O952" s="18" t="str">
        <v>Normal</v>
      </c>
    </row>
    <row r="953" spans="12:15" x14ac:dyDescent="0.35">
      <c r="L953" s="18" t="str">
        <v>Scorbunny</v>
      </c>
      <c r="M953" s="18" t="str">
        <v>813</v>
      </c>
      <c r="N953" s="18" t="str">
        <v>8</v>
      </c>
      <c r="O953" s="18" t="str">
        <v>Normal</v>
      </c>
    </row>
    <row r="954" spans="12:15" x14ac:dyDescent="0.35">
      <c r="L954" s="18" t="str">
        <v>Raboot</v>
      </c>
      <c r="M954" s="18" t="str">
        <v>814</v>
      </c>
      <c r="N954" s="18" t="str">
        <v>8</v>
      </c>
      <c r="O954" s="18" t="str">
        <v>Normal</v>
      </c>
    </row>
    <row r="955" spans="12:15" x14ac:dyDescent="0.35">
      <c r="L955" s="18" t="str">
        <v>Cinderace</v>
      </c>
      <c r="M955" s="18" t="str">
        <v>815</v>
      </c>
      <c r="N955" s="18" t="str">
        <v>8</v>
      </c>
      <c r="O955" s="18" t="str">
        <v>Normal</v>
      </c>
    </row>
    <row r="956" spans="12:15" x14ac:dyDescent="0.35">
      <c r="L956" s="18" t="str">
        <v>Sobble</v>
      </c>
      <c r="M956" s="18" t="str">
        <v>816</v>
      </c>
      <c r="N956" s="18" t="str">
        <v>8</v>
      </c>
      <c r="O956" s="18" t="str">
        <v>Normal</v>
      </c>
    </row>
    <row r="957" spans="12:15" x14ac:dyDescent="0.35">
      <c r="L957" s="18" t="str">
        <v>Drizzile</v>
      </c>
      <c r="M957" s="18" t="str">
        <v>817</v>
      </c>
      <c r="N957" s="18" t="str">
        <v>8</v>
      </c>
      <c r="O957" s="18" t="str">
        <v>Normal</v>
      </c>
    </row>
    <row r="958" spans="12:15" x14ac:dyDescent="0.35">
      <c r="L958" s="18" t="str">
        <v>Inteleon</v>
      </c>
      <c r="M958" s="18" t="str">
        <v>818</v>
      </c>
      <c r="N958" s="18" t="str">
        <v>8</v>
      </c>
      <c r="O958" s="18" t="str">
        <v>Normal</v>
      </c>
    </row>
    <row r="959" spans="12:15" x14ac:dyDescent="0.35">
      <c r="L959" s="18" t="str">
        <v>Skwovet</v>
      </c>
      <c r="M959" s="18" t="str">
        <v>819</v>
      </c>
      <c r="N959" s="18" t="str">
        <v>8</v>
      </c>
      <c r="O959" s="18" t="str">
        <v>Normal</v>
      </c>
    </row>
    <row r="960" spans="12:15" x14ac:dyDescent="0.35">
      <c r="L960" s="18" t="str">
        <v>Greedent</v>
      </c>
      <c r="M960" s="18" t="str">
        <v>820</v>
      </c>
      <c r="N960" s="18" t="str">
        <v>8</v>
      </c>
      <c r="O960" s="18" t="str">
        <v>Normal</v>
      </c>
    </row>
    <row r="961" spans="12:15" x14ac:dyDescent="0.35">
      <c r="L961" s="18" t="str">
        <v>Rookidee</v>
      </c>
      <c r="M961" s="18" t="str">
        <v>821</v>
      </c>
      <c r="N961" s="18" t="str">
        <v>8</v>
      </c>
      <c r="O961" s="18" t="str">
        <v>Normal</v>
      </c>
    </row>
    <row r="962" spans="12:15" x14ac:dyDescent="0.35">
      <c r="L962" s="18" t="str">
        <v>Corvisquire</v>
      </c>
      <c r="M962" s="18" t="str">
        <v>822</v>
      </c>
      <c r="N962" s="18" t="str">
        <v>8</v>
      </c>
      <c r="O962" s="18" t="str">
        <v>Normal</v>
      </c>
    </row>
    <row r="963" spans="12:15" x14ac:dyDescent="0.35">
      <c r="L963" s="18" t="str">
        <v>Corviknight</v>
      </c>
      <c r="M963" s="18" t="str">
        <v>823</v>
      </c>
      <c r="N963" s="18" t="str">
        <v>8</v>
      </c>
      <c r="O963" s="18" t="str">
        <v>Normal</v>
      </c>
    </row>
    <row r="964" spans="12:15" x14ac:dyDescent="0.35">
      <c r="L964" s="18" t="str">
        <v>Blipbug</v>
      </c>
      <c r="M964" s="18" t="str">
        <v>824</v>
      </c>
      <c r="N964" s="18" t="str">
        <v>8</v>
      </c>
      <c r="O964" s="18" t="str">
        <v>Normal</v>
      </c>
    </row>
    <row r="965" spans="12:15" x14ac:dyDescent="0.35">
      <c r="L965" s="18" t="str">
        <v>Dottler</v>
      </c>
      <c r="M965" s="18" t="str">
        <v>825</v>
      </c>
      <c r="N965" s="18" t="str">
        <v>8</v>
      </c>
      <c r="O965" s="18" t="str">
        <v>Normal</v>
      </c>
    </row>
    <row r="966" spans="12:15" x14ac:dyDescent="0.35">
      <c r="L966" s="18" t="str">
        <v>Orbeetle</v>
      </c>
      <c r="M966" s="18" t="str">
        <v>826</v>
      </c>
      <c r="N966" s="18" t="str">
        <v>8</v>
      </c>
      <c r="O966" s="18" t="str">
        <v>Normal</v>
      </c>
    </row>
    <row r="967" spans="12:15" x14ac:dyDescent="0.35">
      <c r="L967" s="18" t="str">
        <v>Nickit</v>
      </c>
      <c r="M967" s="18" t="str">
        <v>827</v>
      </c>
      <c r="N967" s="18" t="str">
        <v>8</v>
      </c>
      <c r="O967" s="18" t="str">
        <v>Normal</v>
      </c>
    </row>
    <row r="968" spans="12:15" x14ac:dyDescent="0.35">
      <c r="L968" s="18" t="str">
        <v>Thievul</v>
      </c>
      <c r="M968" s="18" t="str">
        <v>828</v>
      </c>
      <c r="N968" s="18" t="str">
        <v>8</v>
      </c>
      <c r="O968" s="18" t="str">
        <v>Normal</v>
      </c>
    </row>
    <row r="969" spans="12:15" x14ac:dyDescent="0.35">
      <c r="L969" s="18" t="str">
        <v>Gossifleur</v>
      </c>
      <c r="M969" s="18" t="str">
        <v>829</v>
      </c>
      <c r="N969" s="18" t="str">
        <v>8</v>
      </c>
      <c r="O969" s="18" t="str">
        <v>Normal</v>
      </c>
    </row>
    <row r="970" spans="12:15" x14ac:dyDescent="0.35">
      <c r="L970" s="18" t="str">
        <v>Eldegoss</v>
      </c>
      <c r="M970" s="18" t="str">
        <v>830</v>
      </c>
      <c r="N970" s="18" t="str">
        <v>8</v>
      </c>
      <c r="O970" s="18" t="str">
        <v>Normal</v>
      </c>
    </row>
    <row r="971" spans="12:15" x14ac:dyDescent="0.35">
      <c r="L971" s="18" t="str">
        <v>Wooloo</v>
      </c>
      <c r="M971" s="18" t="str">
        <v>831</v>
      </c>
      <c r="N971" s="18" t="str">
        <v>8</v>
      </c>
      <c r="O971" s="18" t="str">
        <v>Normal</v>
      </c>
    </row>
    <row r="972" spans="12:15" x14ac:dyDescent="0.35">
      <c r="L972" s="18" t="str">
        <v>Dubwool</v>
      </c>
      <c r="M972" s="18" t="str">
        <v>832</v>
      </c>
      <c r="N972" s="18" t="str">
        <v>8</v>
      </c>
      <c r="O972" s="18" t="str">
        <v>Normal</v>
      </c>
    </row>
    <row r="973" spans="12:15" x14ac:dyDescent="0.35">
      <c r="L973" s="18" t="str">
        <v>Chewtle</v>
      </c>
      <c r="M973" s="18" t="str">
        <v>833</v>
      </c>
      <c r="N973" s="18" t="str">
        <v>8</v>
      </c>
      <c r="O973" s="18" t="str">
        <v>Normal</v>
      </c>
    </row>
    <row r="974" spans="12:15" x14ac:dyDescent="0.35">
      <c r="L974" s="18" t="str">
        <v>Drednaw</v>
      </c>
      <c r="M974" s="18" t="str">
        <v>834</v>
      </c>
      <c r="N974" s="18" t="str">
        <v>8</v>
      </c>
      <c r="O974" s="18" t="str">
        <v>Normal</v>
      </c>
    </row>
    <row r="975" spans="12:15" x14ac:dyDescent="0.35">
      <c r="L975" s="18" t="str">
        <v>Yamper</v>
      </c>
      <c r="M975" s="18" t="str">
        <v>835</v>
      </c>
      <c r="N975" s="18" t="str">
        <v>8</v>
      </c>
      <c r="O975" s="18" t="str">
        <v>Normal</v>
      </c>
    </row>
    <row r="976" spans="12:15" x14ac:dyDescent="0.35">
      <c r="L976" s="18" t="str">
        <v>Boltund</v>
      </c>
      <c r="M976" s="18" t="str">
        <v>836</v>
      </c>
      <c r="N976" s="18" t="str">
        <v>8</v>
      </c>
      <c r="O976" s="18" t="str">
        <v>Normal</v>
      </c>
    </row>
    <row r="977" spans="12:15" x14ac:dyDescent="0.35">
      <c r="L977" s="18" t="str">
        <v>Rolycoly</v>
      </c>
      <c r="M977" s="18" t="str">
        <v>837</v>
      </c>
      <c r="N977" s="18" t="str">
        <v>8</v>
      </c>
      <c r="O977" s="18" t="str">
        <v>Normal</v>
      </c>
    </row>
    <row r="978" spans="12:15" x14ac:dyDescent="0.35">
      <c r="L978" s="18" t="str">
        <v>Carkol</v>
      </c>
      <c r="M978" s="18" t="str">
        <v>838</v>
      </c>
      <c r="N978" s="18" t="str">
        <v>8</v>
      </c>
      <c r="O978" s="18" t="str">
        <v>Normal</v>
      </c>
    </row>
    <row r="979" spans="12:15" x14ac:dyDescent="0.35">
      <c r="L979" s="18" t="str">
        <v>Coalossal</v>
      </c>
      <c r="M979" s="18" t="str">
        <v>839</v>
      </c>
      <c r="N979" s="18" t="str">
        <v>8</v>
      </c>
      <c r="O979" s="18" t="str">
        <v>Normal</v>
      </c>
    </row>
    <row r="980" spans="12:15" x14ac:dyDescent="0.35">
      <c r="L980" s="18" t="str">
        <v>Applin</v>
      </c>
      <c r="M980" s="18" t="str">
        <v>840</v>
      </c>
      <c r="N980" s="18" t="str">
        <v>8</v>
      </c>
      <c r="O980" s="18" t="str">
        <v>Normal</v>
      </c>
    </row>
    <row r="981" spans="12:15" x14ac:dyDescent="0.35">
      <c r="L981" s="18" t="str">
        <v>Flapple</v>
      </c>
      <c r="M981" s="18" t="str">
        <v>841</v>
      </c>
      <c r="N981" s="18" t="str">
        <v>8</v>
      </c>
      <c r="O981" s="18" t="str">
        <v>Normal</v>
      </c>
    </row>
    <row r="982" spans="12:15" x14ac:dyDescent="0.35">
      <c r="L982" s="18" t="str">
        <v>Appletun</v>
      </c>
      <c r="M982" s="18" t="str">
        <v>842</v>
      </c>
      <c r="N982" s="18" t="str">
        <v>8</v>
      </c>
      <c r="O982" s="18" t="str">
        <v>Normal</v>
      </c>
    </row>
    <row r="983" spans="12:15" x14ac:dyDescent="0.35">
      <c r="L983" s="18" t="str">
        <v>Silicobra</v>
      </c>
      <c r="M983" s="18" t="str">
        <v>843</v>
      </c>
      <c r="N983" s="18" t="str">
        <v>8</v>
      </c>
      <c r="O983" s="18" t="str">
        <v>Normal</v>
      </c>
    </row>
    <row r="984" spans="12:15" x14ac:dyDescent="0.35">
      <c r="L984" s="18" t="str">
        <v>Sandaconda</v>
      </c>
      <c r="M984" s="18" t="str">
        <v>844</v>
      </c>
      <c r="N984" s="18" t="str">
        <v>8</v>
      </c>
      <c r="O984" s="18" t="str">
        <v>Normal</v>
      </c>
    </row>
    <row r="985" spans="12:15" x14ac:dyDescent="0.35">
      <c r="L985" s="18" t="str">
        <v>Cramorant</v>
      </c>
      <c r="M985" s="18" t="str">
        <v>845</v>
      </c>
      <c r="N985" s="18" t="str">
        <v>8</v>
      </c>
      <c r="O985" s="18" t="str">
        <v>Normal</v>
      </c>
    </row>
    <row r="986" spans="12:15" x14ac:dyDescent="0.35">
      <c r="L986" s="18" t="str">
        <v>Arrokuda</v>
      </c>
      <c r="M986" s="18" t="str">
        <v>846</v>
      </c>
      <c r="N986" s="18" t="str">
        <v>8</v>
      </c>
      <c r="O986" s="18" t="str">
        <v>Normal</v>
      </c>
    </row>
    <row r="987" spans="12:15" x14ac:dyDescent="0.35">
      <c r="L987" s="18" t="str">
        <v>Barraskewda</v>
      </c>
      <c r="M987" s="18" t="str">
        <v>847</v>
      </c>
      <c r="N987" s="18" t="str">
        <v>8</v>
      </c>
      <c r="O987" s="18" t="str">
        <v>Normal</v>
      </c>
    </row>
    <row r="988" spans="12:15" x14ac:dyDescent="0.35">
      <c r="L988" s="18" t="str">
        <v>Toxel</v>
      </c>
      <c r="M988" s="18" t="str">
        <v>848</v>
      </c>
      <c r="N988" s="18" t="str">
        <v>8</v>
      </c>
      <c r="O988" s="18" t="str">
        <v>Normal</v>
      </c>
    </row>
    <row r="989" spans="12:15" x14ac:dyDescent="0.35">
      <c r="L989" s="18" t="str">
        <v>Toxtricity Low Key Form</v>
      </c>
      <c r="M989" s="18" t="str">
        <v>849</v>
      </c>
      <c r="N989" s="18" t="str">
        <v>8</v>
      </c>
      <c r="O989" s="18" t="str">
        <v>Normal</v>
      </c>
    </row>
    <row r="990" spans="12:15" x14ac:dyDescent="0.35">
      <c r="L990" s="18" t="str">
        <v>Toxtricity Amped Form</v>
      </c>
      <c r="M990" s="18" t="str">
        <v>849</v>
      </c>
      <c r="N990" s="18" t="str">
        <v>8</v>
      </c>
      <c r="O990" s="18" t="str">
        <v>Normal</v>
      </c>
    </row>
    <row r="991" spans="12:15" x14ac:dyDescent="0.35">
      <c r="L991" s="18" t="str">
        <v>Sizzlipede</v>
      </c>
      <c r="M991" s="18" t="str">
        <v>850</v>
      </c>
      <c r="N991" s="18" t="str">
        <v>8</v>
      </c>
      <c r="O991" s="18" t="str">
        <v>Normal</v>
      </c>
    </row>
    <row r="992" spans="12:15" x14ac:dyDescent="0.35">
      <c r="L992" s="18" t="str">
        <v>Centiskorch</v>
      </c>
      <c r="M992" s="18" t="str">
        <v>851</v>
      </c>
      <c r="N992" s="18" t="str">
        <v>8</v>
      </c>
      <c r="O992" s="18" t="str">
        <v>Normal</v>
      </c>
    </row>
    <row r="993" spans="12:15" x14ac:dyDescent="0.35">
      <c r="L993" s="18" t="str">
        <v>Clobbopus</v>
      </c>
      <c r="M993" s="18" t="str">
        <v>852</v>
      </c>
      <c r="N993" s="18" t="str">
        <v>8</v>
      </c>
      <c r="O993" s="18" t="str">
        <v>Normal</v>
      </c>
    </row>
    <row r="994" spans="12:15" x14ac:dyDescent="0.35">
      <c r="L994" s="18" t="str">
        <v>Grapploct</v>
      </c>
      <c r="M994" s="18" t="str">
        <v>853</v>
      </c>
      <c r="N994" s="18" t="str">
        <v>8</v>
      </c>
      <c r="O994" s="18" t="str">
        <v>Normal</v>
      </c>
    </row>
    <row r="995" spans="12:15" x14ac:dyDescent="0.35">
      <c r="L995" s="18" t="str">
        <v>Sinistea</v>
      </c>
      <c r="M995" s="18" t="str">
        <v>854</v>
      </c>
      <c r="N995" s="18" t="str">
        <v>8</v>
      </c>
      <c r="O995" s="18" t="str">
        <v>Normal</v>
      </c>
    </row>
    <row r="996" spans="12:15" x14ac:dyDescent="0.35">
      <c r="L996" s="18" t="str">
        <v>Polteageist</v>
      </c>
      <c r="M996" s="18" t="str">
        <v>855</v>
      </c>
      <c r="N996" s="18" t="str">
        <v>8</v>
      </c>
      <c r="O996" s="18" t="str">
        <v>Normal</v>
      </c>
    </row>
    <row r="997" spans="12:15" x14ac:dyDescent="0.35">
      <c r="L997" s="18" t="str">
        <v>Hatenna</v>
      </c>
      <c r="M997" s="18" t="str">
        <v>856</v>
      </c>
      <c r="N997" s="18" t="str">
        <v>8</v>
      </c>
      <c r="O997" s="18" t="str">
        <v>Normal</v>
      </c>
    </row>
    <row r="998" spans="12:15" x14ac:dyDescent="0.35">
      <c r="L998" s="18" t="str">
        <v>Hattrem</v>
      </c>
      <c r="M998" s="18" t="str">
        <v>857</v>
      </c>
      <c r="N998" s="18" t="str">
        <v>8</v>
      </c>
      <c r="O998" s="18" t="str">
        <v>Normal</v>
      </c>
    </row>
    <row r="999" spans="12:15" x14ac:dyDescent="0.35">
      <c r="L999" s="18" t="str">
        <v>Hatterene</v>
      </c>
      <c r="M999" s="18" t="str">
        <v>858</v>
      </c>
      <c r="N999" s="18" t="str">
        <v>8</v>
      </c>
      <c r="O999" s="18" t="str">
        <v>Normal</v>
      </c>
    </row>
    <row r="1000" spans="12:15" x14ac:dyDescent="0.35">
      <c r="L1000" s="18" t="str">
        <v>Impidimp</v>
      </c>
      <c r="M1000" s="18" t="str">
        <v>859</v>
      </c>
      <c r="N1000" s="18" t="str">
        <v>8</v>
      </c>
      <c r="O1000" s="18" t="str">
        <v>Normal</v>
      </c>
    </row>
    <row r="1001" spans="12:15" x14ac:dyDescent="0.35">
      <c r="L1001" s="18" t="str">
        <v>Morgrem</v>
      </c>
      <c r="M1001" s="18" t="str">
        <v>860</v>
      </c>
      <c r="N1001" s="18" t="str">
        <v>8</v>
      </c>
      <c r="O1001" s="18" t="str">
        <v>Normal</v>
      </c>
    </row>
    <row r="1002" spans="12:15" x14ac:dyDescent="0.35">
      <c r="L1002" s="18" t="str">
        <v>Grimmsnarl</v>
      </c>
      <c r="M1002" s="18" t="str">
        <v>861</v>
      </c>
      <c r="N1002" s="18" t="str">
        <v>8</v>
      </c>
      <c r="O1002" s="18" t="str">
        <v>Normal</v>
      </c>
    </row>
    <row r="1003" spans="12:15" x14ac:dyDescent="0.35">
      <c r="L1003" s="18" t="str">
        <v>Obstagoon</v>
      </c>
      <c r="M1003" s="18" t="str">
        <v>862</v>
      </c>
      <c r="N1003" s="18" t="str">
        <v>8</v>
      </c>
      <c r="O1003" s="18" t="str">
        <v>Normal</v>
      </c>
    </row>
    <row r="1004" spans="12:15" x14ac:dyDescent="0.35">
      <c r="L1004" s="18" t="str">
        <v>Perrserker</v>
      </c>
      <c r="M1004" s="18" t="str">
        <v>863</v>
      </c>
      <c r="N1004" s="18" t="str">
        <v>8</v>
      </c>
      <c r="O1004" s="18" t="str">
        <v>Normal</v>
      </c>
    </row>
    <row r="1005" spans="12:15" x14ac:dyDescent="0.35">
      <c r="L1005" s="18" t="str">
        <v>Cursola</v>
      </c>
      <c r="M1005" s="18" t="str">
        <v>864</v>
      </c>
      <c r="N1005" s="18" t="str">
        <v>8</v>
      </c>
      <c r="O1005" s="18" t="str">
        <v>Normal</v>
      </c>
    </row>
    <row r="1006" spans="12:15" x14ac:dyDescent="0.35">
      <c r="L1006" s="18" t="str">
        <v>Sirfetch'd</v>
      </c>
      <c r="M1006" s="18" t="str">
        <v>865</v>
      </c>
      <c r="N1006" s="18" t="str">
        <v>8</v>
      </c>
      <c r="O1006" s="18" t="str">
        <v>Normal</v>
      </c>
    </row>
    <row r="1007" spans="12:15" x14ac:dyDescent="0.35">
      <c r="L1007" s="18" t="str">
        <v>Mr, Rime</v>
      </c>
      <c r="M1007" s="18" t="str">
        <v>866</v>
      </c>
      <c r="N1007" s="18" t="str">
        <v>8</v>
      </c>
      <c r="O1007" s="18" t="str">
        <v>Normal</v>
      </c>
    </row>
    <row r="1008" spans="12:15" x14ac:dyDescent="0.35">
      <c r="L1008" s="18" t="str">
        <v>Runerigus</v>
      </c>
      <c r="M1008" s="18" t="str">
        <v>867</v>
      </c>
      <c r="N1008" s="18" t="str">
        <v>8</v>
      </c>
      <c r="O1008" s="18" t="str">
        <v>Normal</v>
      </c>
    </row>
    <row r="1009" spans="12:15" x14ac:dyDescent="0.35">
      <c r="L1009" s="18" t="str">
        <v>Milcery</v>
      </c>
      <c r="M1009" s="18" t="str">
        <v>868</v>
      </c>
      <c r="N1009" s="18" t="str">
        <v>8</v>
      </c>
      <c r="O1009" s="18" t="str">
        <v>Normal</v>
      </c>
    </row>
    <row r="1010" spans="12:15" x14ac:dyDescent="0.35">
      <c r="L1010" s="18" t="str">
        <v>Alcremie</v>
      </c>
      <c r="M1010" s="18" t="str">
        <v>869</v>
      </c>
      <c r="N1010" s="18" t="str">
        <v>8</v>
      </c>
      <c r="O1010" s="18" t="str">
        <v>Normal</v>
      </c>
    </row>
    <row r="1011" spans="12:15" x14ac:dyDescent="0.35">
      <c r="L1011" s="18" t="str">
        <v>Falinks</v>
      </c>
      <c r="M1011" s="18" t="str">
        <v>870</v>
      </c>
      <c r="N1011" s="18" t="str">
        <v>8</v>
      </c>
      <c r="O1011" s="18" t="str">
        <v>Normal</v>
      </c>
    </row>
    <row r="1012" spans="12:15" x14ac:dyDescent="0.35">
      <c r="L1012" s="18" t="str">
        <v>Pincurchin</v>
      </c>
      <c r="M1012" s="18" t="str">
        <v>871</v>
      </c>
      <c r="N1012" s="18" t="str">
        <v>8</v>
      </c>
      <c r="O1012" s="18" t="str">
        <v>Normal</v>
      </c>
    </row>
    <row r="1013" spans="12:15" x14ac:dyDescent="0.35">
      <c r="L1013" s="18" t="str">
        <v>Snom</v>
      </c>
      <c r="M1013" s="18" t="str">
        <v>872</v>
      </c>
      <c r="N1013" s="18" t="str">
        <v>8</v>
      </c>
      <c r="O1013" s="18" t="str">
        <v>Normal</v>
      </c>
    </row>
    <row r="1014" spans="12:15" x14ac:dyDescent="0.35">
      <c r="L1014" s="18" t="str">
        <v>Frosmoth</v>
      </c>
      <c r="M1014" s="18" t="str">
        <v>873</v>
      </c>
      <c r="N1014" s="18" t="str">
        <v>8</v>
      </c>
      <c r="O1014" s="18" t="str">
        <v>Normal</v>
      </c>
    </row>
    <row r="1015" spans="12:15" x14ac:dyDescent="0.35">
      <c r="L1015" s="18" t="str">
        <v>Stonjourner</v>
      </c>
      <c r="M1015" s="18" t="str">
        <v>874</v>
      </c>
      <c r="N1015" s="18" t="str">
        <v>8</v>
      </c>
      <c r="O1015" s="18" t="str">
        <v>Normal</v>
      </c>
    </row>
    <row r="1016" spans="12:15" x14ac:dyDescent="0.35">
      <c r="L1016" s="18" t="str">
        <v>Eiscue Ice Face</v>
      </c>
      <c r="M1016" s="18" t="str">
        <v>875</v>
      </c>
      <c r="N1016" s="18" t="str">
        <v>8</v>
      </c>
      <c r="O1016" s="18" t="str">
        <v>Normal</v>
      </c>
    </row>
    <row r="1017" spans="12:15" x14ac:dyDescent="0.35">
      <c r="L1017" s="18" t="str">
        <v>Eiscue Noice Face</v>
      </c>
      <c r="M1017" s="18" t="str">
        <v>875</v>
      </c>
      <c r="N1017" s="18" t="str">
        <v>8</v>
      </c>
      <c r="O1017" s="18" t="str">
        <v>Normal</v>
      </c>
    </row>
    <row r="1018" spans="12:15" x14ac:dyDescent="0.35">
      <c r="L1018" s="18" t="str">
        <v>Indeedee Male</v>
      </c>
      <c r="M1018" s="18" t="str">
        <v>876</v>
      </c>
      <c r="N1018" s="18" t="str">
        <v>8</v>
      </c>
      <c r="O1018" s="18" t="str">
        <v>Normal</v>
      </c>
    </row>
    <row r="1019" spans="12:15" x14ac:dyDescent="0.35">
      <c r="L1019" s="18" t="str">
        <v>Indeedee Female</v>
      </c>
      <c r="M1019" s="18" t="str">
        <v>876</v>
      </c>
      <c r="N1019" s="18" t="str">
        <v>8</v>
      </c>
      <c r="O1019" s="18" t="str">
        <v>Normal</v>
      </c>
    </row>
    <row r="1020" spans="12:15" x14ac:dyDescent="0.35">
      <c r="L1020" s="18" t="str">
        <v>Morpeko Full Belly Mode</v>
      </c>
      <c r="M1020" s="18" t="str">
        <v>877</v>
      </c>
      <c r="N1020" s="18" t="str">
        <v>8</v>
      </c>
      <c r="O1020" s="18" t="str">
        <v>Normal</v>
      </c>
    </row>
    <row r="1021" spans="12:15" x14ac:dyDescent="0.35">
      <c r="L1021" s="18" t="str">
        <v>Morpeko Hangry Mode</v>
      </c>
      <c r="M1021" s="18" t="str">
        <v>877</v>
      </c>
      <c r="N1021" s="18" t="str">
        <v>8</v>
      </c>
      <c r="O1021" s="18" t="str">
        <v>Normal</v>
      </c>
    </row>
    <row r="1022" spans="12:15" x14ac:dyDescent="0.35">
      <c r="L1022" s="18" t="str">
        <v>Cufant</v>
      </c>
      <c r="M1022" s="18" t="str">
        <v>878</v>
      </c>
      <c r="N1022" s="18" t="str">
        <v>8</v>
      </c>
      <c r="O1022" s="18" t="str">
        <v>Normal</v>
      </c>
    </row>
    <row r="1023" spans="12:15" x14ac:dyDescent="0.35">
      <c r="L1023" s="18" t="str">
        <v>Copperajah</v>
      </c>
      <c r="M1023" s="18" t="str">
        <v>879</v>
      </c>
      <c r="N1023" s="18" t="str">
        <v>8</v>
      </c>
      <c r="O1023" s="18" t="str">
        <v>Normal</v>
      </c>
    </row>
    <row r="1024" spans="12:15" x14ac:dyDescent="0.35">
      <c r="L1024" s="18" t="str">
        <v>Dracozolt</v>
      </c>
      <c r="M1024" s="18" t="str">
        <v>880</v>
      </c>
      <c r="N1024" s="18" t="str">
        <v>8</v>
      </c>
      <c r="O1024" s="18" t="str">
        <v>Normal</v>
      </c>
    </row>
    <row r="1025" spans="12:15" x14ac:dyDescent="0.35">
      <c r="L1025" s="18" t="str">
        <v>Arctozolt</v>
      </c>
      <c r="M1025" s="18" t="str">
        <v>881</v>
      </c>
      <c r="N1025" s="18" t="str">
        <v>8</v>
      </c>
      <c r="O1025" s="18" t="str">
        <v>Normal</v>
      </c>
    </row>
    <row r="1026" spans="12:15" x14ac:dyDescent="0.35">
      <c r="L1026" s="18" t="str">
        <v>Dracovish</v>
      </c>
      <c r="M1026" s="18" t="str">
        <v>882</v>
      </c>
      <c r="N1026" s="18" t="str">
        <v>8</v>
      </c>
      <c r="O1026" s="18" t="str">
        <v>Normal</v>
      </c>
    </row>
    <row r="1027" spans="12:15" x14ac:dyDescent="0.35">
      <c r="L1027" s="18" t="str">
        <v>Arctovish</v>
      </c>
      <c r="M1027" s="18" t="str">
        <v>883</v>
      </c>
      <c r="N1027" s="18" t="str">
        <v>8</v>
      </c>
      <c r="O1027" s="18" t="str">
        <v>Normal</v>
      </c>
    </row>
    <row r="1028" spans="12:15" x14ac:dyDescent="0.35">
      <c r="L1028" s="18" t="str">
        <v>Duraludon</v>
      </c>
      <c r="M1028" s="18" t="str">
        <v>884</v>
      </c>
      <c r="N1028" s="18" t="str">
        <v>8</v>
      </c>
      <c r="O1028" s="18" t="str">
        <v>Normal</v>
      </c>
    </row>
    <row r="1029" spans="12:15" x14ac:dyDescent="0.35">
      <c r="L1029" s="18" t="str">
        <v>Dreepy</v>
      </c>
      <c r="M1029" s="18" t="str">
        <v>885</v>
      </c>
      <c r="N1029" s="18" t="str">
        <v>8</v>
      </c>
      <c r="O1029" s="18" t="str">
        <v>Normal</v>
      </c>
    </row>
    <row r="1030" spans="12:15" x14ac:dyDescent="0.35">
      <c r="L1030" s="18" t="str">
        <v>Drakloak</v>
      </c>
      <c r="M1030" s="18" t="str">
        <v>886</v>
      </c>
      <c r="N1030" s="18" t="str">
        <v>8</v>
      </c>
      <c r="O1030" s="18" t="str">
        <v>Normal</v>
      </c>
    </row>
    <row r="1031" spans="12:15" x14ac:dyDescent="0.35">
      <c r="L1031" s="18" t="str">
        <v>Dragapult</v>
      </c>
      <c r="M1031" s="18" t="str">
        <v>887</v>
      </c>
      <c r="N1031" s="18" t="str">
        <v>8</v>
      </c>
      <c r="O1031" s="18" t="str">
        <v>Normal</v>
      </c>
    </row>
    <row r="1032" spans="12:15" x14ac:dyDescent="0.35">
      <c r="L1032" s="18" t="str">
        <v>Zacian Crowned Sword</v>
      </c>
      <c r="M1032" s="18" t="str">
        <v>888</v>
      </c>
      <c r="N1032" s="18" t="str">
        <v>8</v>
      </c>
      <c r="O1032" s="18" t="str">
        <v>Legendary</v>
      </c>
    </row>
    <row r="1033" spans="12:15" x14ac:dyDescent="0.35">
      <c r="L1033" s="18" t="str">
        <v>Zacian Hero of Many Battles</v>
      </c>
      <c r="M1033" s="18" t="str">
        <v>888</v>
      </c>
      <c r="N1033" s="18" t="str">
        <v>8</v>
      </c>
      <c r="O1033" s="18" t="str">
        <v>Legendary</v>
      </c>
    </row>
    <row r="1034" spans="12:15" x14ac:dyDescent="0.35">
      <c r="L1034" s="18" t="str">
        <v>Zamazenta Crowned Shield</v>
      </c>
      <c r="M1034" s="18" t="str">
        <v>889</v>
      </c>
      <c r="N1034" s="18" t="str">
        <v>8</v>
      </c>
      <c r="O1034" s="18" t="str">
        <v>Legendary</v>
      </c>
    </row>
    <row r="1035" spans="12:15" x14ac:dyDescent="0.35">
      <c r="L1035" s="18" t="str">
        <v>Zamazenta Hero of Many Battles</v>
      </c>
      <c r="M1035" s="18" t="str">
        <v>889</v>
      </c>
      <c r="N1035" s="18" t="str">
        <v>8</v>
      </c>
      <c r="O1035" s="18" t="str">
        <v>Legendary</v>
      </c>
    </row>
    <row r="1036" spans="12:15" x14ac:dyDescent="0.35">
      <c r="L1036" s="18" t="str">
        <v>Eternatus</v>
      </c>
      <c r="M1036" s="18" t="str">
        <v>890</v>
      </c>
      <c r="N1036" s="18" t="str">
        <v>8</v>
      </c>
      <c r="O1036" s="18" t="str">
        <v>Legendary</v>
      </c>
    </row>
    <row r="1037" spans="12:15" x14ac:dyDescent="0.35">
      <c r="L1037" s="18" t="str">
        <v>Eternatus Eternamax</v>
      </c>
      <c r="M1037" s="18" t="str">
        <v>890</v>
      </c>
      <c r="N1037" s="18" t="str">
        <v>8</v>
      </c>
      <c r="O1037" s="18" t="str">
        <v>Legendary</v>
      </c>
    </row>
    <row r="1038" spans="12:15" x14ac:dyDescent="0.35">
      <c r="L1038" s="18" t="str">
        <v>Kubfu</v>
      </c>
      <c r="M1038" s="18" t="str">
        <v>891</v>
      </c>
      <c r="N1038" s="18" t="str">
        <v>8</v>
      </c>
      <c r="O1038" s="18" t="str">
        <v>Sub Legendary</v>
      </c>
    </row>
    <row r="1039" spans="12:15" x14ac:dyDescent="0.35">
      <c r="L1039" s="18" t="str">
        <v>Urshifu Single Strike Style</v>
      </c>
      <c r="M1039" s="18" t="str">
        <v>892</v>
      </c>
      <c r="N1039" s="18" t="str">
        <v>8</v>
      </c>
      <c r="O1039" s="18" t="str">
        <v>Sub Legendary</v>
      </c>
    </row>
    <row r="1040" spans="12:15" x14ac:dyDescent="0.35">
      <c r="L1040" s="18" t="str">
        <v>Urshifu Rapid Strike Style</v>
      </c>
      <c r="M1040" s="18" t="str">
        <v>892</v>
      </c>
      <c r="N1040" s="18" t="str">
        <v>8</v>
      </c>
      <c r="O1040" s="18" t="str">
        <v>Sub Legendary</v>
      </c>
    </row>
    <row r="1041" spans="12:15" x14ac:dyDescent="0.35">
      <c r="L1041" s="18" t="str">
        <v>Zarude</v>
      </c>
      <c r="M1041" s="18" t="str">
        <v>893</v>
      </c>
      <c r="N1041" s="18" t="str">
        <v>8</v>
      </c>
      <c r="O1041" s="18" t="str">
        <v>Mythical</v>
      </c>
    </row>
    <row r="1042" spans="12:15" x14ac:dyDescent="0.35">
      <c r="L1042" s="18" t="str">
        <v>Regieleki</v>
      </c>
      <c r="M1042" s="18" t="str">
        <v>894</v>
      </c>
      <c r="N1042" s="18" t="str">
        <v>8</v>
      </c>
      <c r="O1042" s="18" t="str">
        <v>Sub Legendary</v>
      </c>
    </row>
    <row r="1043" spans="12:15" x14ac:dyDescent="0.35">
      <c r="L1043" s="18" t="str">
        <v>Regidrago</v>
      </c>
      <c r="M1043" s="18" t="str">
        <v>895</v>
      </c>
      <c r="N1043" s="18" t="str">
        <v>8</v>
      </c>
      <c r="O1043" s="18" t="str">
        <v>Sub Legendary</v>
      </c>
    </row>
    <row r="1044" spans="12:15" x14ac:dyDescent="0.35">
      <c r="L1044" s="18" t="str">
        <v>Glastrier</v>
      </c>
      <c r="M1044" s="18" t="str">
        <v>896</v>
      </c>
      <c r="N1044" s="18" t="str">
        <v>8</v>
      </c>
      <c r="O1044" s="18" t="str">
        <v>Sub Legendary</v>
      </c>
    </row>
    <row r="1045" spans="12:15" x14ac:dyDescent="0.35">
      <c r="L1045" s="18" t="str">
        <v>Spectrier</v>
      </c>
      <c r="M1045" s="18" t="str">
        <v>897</v>
      </c>
      <c r="N1045" s="18" t="str">
        <v>8</v>
      </c>
      <c r="O1045" s="18" t="str">
        <v>Sub Legendary</v>
      </c>
    </row>
    <row r="1046" spans="12:15" x14ac:dyDescent="0.35">
      <c r="L1046" s="18" t="str">
        <v>Calyrex</v>
      </c>
      <c r="M1046" s="18" t="str">
        <v>898</v>
      </c>
      <c r="N1046" s="18" t="str">
        <v>8</v>
      </c>
      <c r="O1046" s="18" t="str">
        <v>Legendary</v>
      </c>
    </row>
    <row r="1047" spans="12:15" x14ac:dyDescent="0.35">
      <c r="L1047" t="str">
        <v>Calyrex Ice Rider</v>
      </c>
      <c r="M1047" t="str">
        <v>898</v>
      </c>
      <c r="N1047" t="str">
        <v>8</v>
      </c>
      <c r="O1047" t="str">
        <v>Legendary</v>
      </c>
    </row>
    <row r="1048" spans="12:15" x14ac:dyDescent="0.35">
      <c r="L1048" t="str">
        <v>Calyrex Shadow Rider</v>
      </c>
      <c r="M1048" t="str">
        <v>898</v>
      </c>
      <c r="N1048" t="str">
        <v>8</v>
      </c>
      <c r="O1048" t="str">
        <v>Legendary</v>
      </c>
    </row>
  </sheetData>
  <mergeCells count="48">
    <mergeCell ref="A32:D32"/>
    <mergeCell ref="F32:I32"/>
    <mergeCell ref="A26:D26"/>
    <mergeCell ref="A24:D24"/>
    <mergeCell ref="F24:I24"/>
    <mergeCell ref="F26:I26"/>
    <mergeCell ref="A28:D28"/>
    <mergeCell ref="F28:I28"/>
    <mergeCell ref="F31:I31"/>
    <mergeCell ref="A29:D29"/>
    <mergeCell ref="A31:D31"/>
    <mergeCell ref="A30:D30"/>
    <mergeCell ref="F30:I30"/>
    <mergeCell ref="A22:D22"/>
    <mergeCell ref="F22:I22"/>
    <mergeCell ref="F25:I25"/>
    <mergeCell ref="F27:I27"/>
    <mergeCell ref="F29:I29"/>
    <mergeCell ref="F23:I23"/>
    <mergeCell ref="A23:D23"/>
    <mergeCell ref="A27:D27"/>
    <mergeCell ref="A25:D25"/>
    <mergeCell ref="A19:D19"/>
    <mergeCell ref="A13:D13"/>
    <mergeCell ref="A21:D21"/>
    <mergeCell ref="A14:D14"/>
    <mergeCell ref="A16:D16"/>
    <mergeCell ref="A18:D18"/>
    <mergeCell ref="A20:D20"/>
    <mergeCell ref="D8:E8"/>
    <mergeCell ref="F8:G8"/>
    <mergeCell ref="H8:I8"/>
    <mergeCell ref="A15:D15"/>
    <mergeCell ref="A17:D17"/>
    <mergeCell ref="H9:I9"/>
    <mergeCell ref="F9:G9"/>
    <mergeCell ref="D9:E9"/>
    <mergeCell ref="A9:C9"/>
    <mergeCell ref="A8:C8"/>
    <mergeCell ref="F16:I16"/>
    <mergeCell ref="F21:I21"/>
    <mergeCell ref="F19:I19"/>
    <mergeCell ref="F17:I17"/>
    <mergeCell ref="F15:I15"/>
    <mergeCell ref="F13:I13"/>
    <mergeCell ref="F14:I14"/>
    <mergeCell ref="F18:I18"/>
    <mergeCell ref="F20:I20"/>
  </mergeCells>
  <pageMargins left="0.7" right="0.7" top="0.75" bottom="0.75" header="0.3" footer="0.3"/>
  <drawing r:id="rId1"/>
  <legacyDrawing r:id="rId2"/>
  <controls>
    <mc:AlternateContent xmlns:mc="http://schemas.openxmlformats.org/markup-compatibility/2006">
      <mc:Choice Requires="x14">
        <control shapeId="4102" r:id="rId3" name="TextBox1">
          <controlPr defaultSize="0" autoLine="0" linkedCell="A3" r:id="rId4">
            <anchor moveWithCells="1">
              <from>
                <xdr:col>0</xdr:col>
                <xdr:colOff>19050</xdr:colOff>
                <xdr:row>2</xdr:row>
                <xdr:rowOff>0</xdr:rowOff>
              </from>
              <to>
                <xdr:col>9</xdr:col>
                <xdr:colOff>6350</xdr:colOff>
                <xdr:row>4</xdr:row>
                <xdr:rowOff>133350</xdr:rowOff>
              </to>
            </anchor>
          </controlPr>
        </control>
      </mc:Choice>
      <mc:Fallback>
        <control shapeId="4102" r:id="rId3" name="TextBox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pokedex_(Update_04.21)</vt:lpstr>
      <vt:lpstr>Poke_Dashboard</vt:lpstr>
      <vt:lpstr>Pokedex</vt:lpstr>
      <vt:lpstr>Pokemon_Fight</vt:lpstr>
      <vt:lpstr>pokefight</vt:lpstr>
      <vt:lpstr>pokeinfo </vt:lpstr>
      <vt:lpstr>dashboard</vt:lpstr>
      <vt:lpstr>pokedexx</vt:lpstr>
      <vt:lpstr>pivot table</vt:lpstr>
      <vt:lpstr>pokefinder</vt:lpstr>
      <vt:lpstr>pokeinfo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Łaciak</cp:lastModifiedBy>
  <cp:lastPrinted>2024-01-26T13:02:58Z</cp:lastPrinted>
  <dcterms:created xsi:type="dcterms:W3CDTF">2023-12-03T13:47:59Z</dcterms:created>
  <dcterms:modified xsi:type="dcterms:W3CDTF">2024-01-26T13:03:50Z</dcterms:modified>
</cp:coreProperties>
</file>